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BILLS\Desktop\ENTRI\Mini Project\"/>
    </mc:Choice>
  </mc:AlternateContent>
  <xr:revisionPtr revIDLastSave="0" documentId="13_ncr:1_{1B92B4CB-030B-4D5E-AFC3-9C7C10FDFE17}" xr6:coauthVersionLast="47" xr6:coauthVersionMax="47" xr10:uidLastSave="{00000000-0000-0000-0000-000000000000}"/>
  <bookViews>
    <workbookView xWindow="-108" yWindow="-108" windowWidth="23256" windowHeight="13176" firstSheet="2" activeTab="3" xr2:uid="{38A817AF-3A8E-4FA8-8EA6-0C1C8E69E6CC}"/>
  </bookViews>
  <sheets>
    <sheet name="Nike_Sales_Uncleaned" sheetId="2" r:id="rId1"/>
    <sheet name="Cleaned Data" sheetId="3" r:id="rId2"/>
    <sheet name="Pivot Tables" sheetId="5" r:id="rId3"/>
    <sheet name="Fact_Sales" sheetId="11" r:id="rId4"/>
    <sheet name="Dim_Product" sheetId="6" r:id="rId5"/>
    <sheet name="Dim_Region" sheetId="7" r:id="rId6"/>
    <sheet name="Dim_SalesChannel" sheetId="8" r:id="rId7"/>
    <sheet name="Dim_Gender" sheetId="9" r:id="rId8"/>
    <sheet name="Dim_Date" sheetId="10" r:id="rId9"/>
  </sheets>
  <definedNames>
    <definedName name="ExternalData_1" localSheetId="1" hidden="1">'Cleaned Data'!$A$1:$M$2388</definedName>
    <definedName name="ExternalData_1" localSheetId="0" hidden="1">Nike_Sales_Uncleaned!$A$1:$M$2501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1" l="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D257" i="11"/>
  <c r="D258" i="11"/>
  <c r="D259" i="11"/>
  <c r="D260" i="11"/>
  <c r="D261" i="11"/>
  <c r="D262" i="11"/>
  <c r="D263" i="11"/>
  <c r="D264" i="11"/>
  <c r="D265" i="11"/>
  <c r="D266" i="11"/>
  <c r="D267" i="11"/>
  <c r="D268" i="11"/>
  <c r="D269" i="11"/>
  <c r="D270" i="11"/>
  <c r="D271" i="11"/>
  <c r="D272" i="11"/>
  <c r="D273" i="11"/>
  <c r="D274" i="11"/>
  <c r="D275" i="11"/>
  <c r="D276" i="11"/>
  <c r="D277" i="11"/>
  <c r="D278" i="11"/>
  <c r="D279" i="11"/>
  <c r="D280" i="11"/>
  <c r="D281" i="11"/>
  <c r="D282" i="11"/>
  <c r="D283" i="11"/>
  <c r="D284" i="11"/>
  <c r="D285" i="11"/>
  <c r="D286" i="11"/>
  <c r="D287" i="11"/>
  <c r="D288" i="11"/>
  <c r="D289" i="11"/>
  <c r="D290" i="11"/>
  <c r="D291" i="11"/>
  <c r="D292" i="11"/>
  <c r="D293" i="11"/>
  <c r="D294" i="11"/>
  <c r="D295" i="11"/>
  <c r="D296" i="11"/>
  <c r="D297" i="11"/>
  <c r="D298" i="11"/>
  <c r="D299" i="11"/>
  <c r="D300" i="11"/>
  <c r="D301" i="11"/>
  <c r="D302" i="11"/>
  <c r="D303" i="11"/>
  <c r="D304" i="11"/>
  <c r="D305" i="11"/>
  <c r="D306" i="11"/>
  <c r="D307" i="11"/>
  <c r="D308" i="11"/>
  <c r="D309" i="11"/>
  <c r="D310" i="11"/>
  <c r="D311" i="11"/>
  <c r="D312" i="11"/>
  <c r="D313" i="11"/>
  <c r="D314" i="11"/>
  <c r="D315" i="11"/>
  <c r="D316" i="11"/>
  <c r="D317" i="11"/>
  <c r="D318" i="11"/>
  <c r="D319" i="11"/>
  <c r="D320" i="11"/>
  <c r="D321" i="11"/>
  <c r="D322" i="11"/>
  <c r="D323" i="11"/>
  <c r="D324" i="11"/>
  <c r="D325" i="11"/>
  <c r="D326" i="11"/>
  <c r="D327" i="11"/>
  <c r="D328" i="11"/>
  <c r="D329" i="11"/>
  <c r="D330" i="11"/>
  <c r="D331" i="11"/>
  <c r="D332" i="11"/>
  <c r="D333" i="11"/>
  <c r="D334" i="11"/>
  <c r="D335" i="11"/>
  <c r="D336" i="11"/>
  <c r="D337" i="11"/>
  <c r="D338" i="11"/>
  <c r="D339" i="11"/>
  <c r="D340" i="11"/>
  <c r="D341" i="11"/>
  <c r="D342" i="11"/>
  <c r="D343" i="11"/>
  <c r="D344" i="11"/>
  <c r="D345" i="11"/>
  <c r="D346" i="11"/>
  <c r="D347" i="11"/>
  <c r="D348" i="11"/>
  <c r="D349" i="11"/>
  <c r="D350" i="11"/>
  <c r="D351" i="11"/>
  <c r="D352" i="11"/>
  <c r="D353" i="11"/>
  <c r="D354" i="11"/>
  <c r="D355" i="11"/>
  <c r="D356" i="11"/>
  <c r="D357" i="11"/>
  <c r="D358" i="11"/>
  <c r="D359" i="11"/>
  <c r="D360" i="11"/>
  <c r="D361" i="11"/>
  <c r="D362" i="11"/>
  <c r="D363" i="11"/>
  <c r="D364" i="11"/>
  <c r="D365" i="11"/>
  <c r="D366" i="11"/>
  <c r="D367" i="11"/>
  <c r="D368" i="11"/>
  <c r="D369" i="11"/>
  <c r="D370" i="11"/>
  <c r="D371" i="11"/>
  <c r="D372" i="11"/>
  <c r="D373" i="11"/>
  <c r="D374" i="11"/>
  <c r="D375" i="11"/>
  <c r="D376" i="11"/>
  <c r="D377" i="11"/>
  <c r="D378" i="11"/>
  <c r="D379" i="11"/>
  <c r="D380" i="11"/>
  <c r="D381" i="11"/>
  <c r="D382" i="11"/>
  <c r="D383" i="11"/>
  <c r="D384" i="11"/>
  <c r="D385" i="11"/>
  <c r="D386" i="11"/>
  <c r="D387" i="11"/>
  <c r="D388" i="11"/>
  <c r="D389" i="11"/>
  <c r="D390" i="11"/>
  <c r="D391" i="11"/>
  <c r="D392" i="11"/>
  <c r="D393" i="11"/>
  <c r="D394" i="11"/>
  <c r="D395" i="11"/>
  <c r="D396" i="11"/>
  <c r="D397" i="11"/>
  <c r="D398" i="11"/>
  <c r="D399" i="11"/>
  <c r="D400" i="11"/>
  <c r="D401" i="11"/>
  <c r="D402" i="11"/>
  <c r="D403" i="11"/>
  <c r="D404" i="11"/>
  <c r="D405" i="11"/>
  <c r="D406" i="11"/>
  <c r="D407" i="11"/>
  <c r="D408" i="11"/>
  <c r="D409" i="11"/>
  <c r="D410" i="11"/>
  <c r="D411" i="11"/>
  <c r="D412" i="11"/>
  <c r="D413" i="11"/>
  <c r="D414" i="11"/>
  <c r="D415" i="11"/>
  <c r="D416" i="11"/>
  <c r="D417" i="11"/>
  <c r="D418" i="11"/>
  <c r="D419" i="11"/>
  <c r="D420" i="11"/>
  <c r="D421" i="11"/>
  <c r="D422" i="11"/>
  <c r="D423" i="11"/>
  <c r="D424" i="11"/>
  <c r="D425" i="11"/>
  <c r="D426" i="11"/>
  <c r="D427" i="11"/>
  <c r="D428" i="11"/>
  <c r="D429" i="11"/>
  <c r="D430" i="11"/>
  <c r="D431" i="11"/>
  <c r="D432" i="11"/>
  <c r="D433" i="11"/>
  <c r="D434" i="11"/>
  <c r="D435" i="11"/>
  <c r="D436" i="11"/>
  <c r="D437" i="11"/>
  <c r="D438" i="11"/>
  <c r="D439" i="11"/>
  <c r="D440" i="11"/>
  <c r="D441" i="11"/>
  <c r="D442" i="11"/>
  <c r="D443" i="11"/>
  <c r="D444" i="11"/>
  <c r="D445" i="11"/>
  <c r="D446" i="11"/>
  <c r="D447" i="11"/>
  <c r="D448" i="11"/>
  <c r="D449" i="11"/>
  <c r="D450" i="11"/>
  <c r="D451" i="11"/>
  <c r="D452" i="11"/>
  <c r="D453" i="11"/>
  <c r="D454" i="11"/>
  <c r="D455" i="11"/>
  <c r="D456" i="11"/>
  <c r="D457" i="11"/>
  <c r="D458" i="11"/>
  <c r="D459" i="11"/>
  <c r="D460" i="11"/>
  <c r="D461" i="11"/>
  <c r="D462" i="11"/>
  <c r="D463" i="11"/>
  <c r="D464" i="11"/>
  <c r="D465" i="11"/>
  <c r="D466" i="11"/>
  <c r="D467" i="11"/>
  <c r="D468" i="11"/>
  <c r="D469" i="11"/>
  <c r="D470" i="11"/>
  <c r="D471" i="11"/>
  <c r="D472" i="11"/>
  <c r="D473" i="11"/>
  <c r="D474" i="11"/>
  <c r="D475" i="11"/>
  <c r="D476" i="11"/>
  <c r="D477" i="11"/>
  <c r="D478" i="11"/>
  <c r="D479" i="11"/>
  <c r="D480" i="11"/>
  <c r="D481" i="11"/>
  <c r="D482" i="11"/>
  <c r="D483" i="11"/>
  <c r="D484" i="11"/>
  <c r="D485" i="11"/>
  <c r="D486" i="11"/>
  <c r="D487" i="11"/>
  <c r="D488" i="11"/>
  <c r="D489" i="11"/>
  <c r="D490" i="11"/>
  <c r="D491" i="11"/>
  <c r="D492" i="11"/>
  <c r="D493" i="11"/>
  <c r="D494" i="11"/>
  <c r="D495" i="11"/>
  <c r="D496" i="11"/>
  <c r="D497" i="11"/>
  <c r="D498" i="11"/>
  <c r="D499" i="11"/>
  <c r="D500" i="11"/>
  <c r="D501" i="11"/>
  <c r="D502" i="11"/>
  <c r="D503" i="11"/>
  <c r="D504" i="11"/>
  <c r="D505" i="11"/>
  <c r="D506" i="11"/>
  <c r="D507" i="11"/>
  <c r="D508" i="11"/>
  <c r="D509" i="11"/>
  <c r="D510" i="11"/>
  <c r="D511" i="11"/>
  <c r="D512" i="11"/>
  <c r="D513" i="11"/>
  <c r="D514" i="11"/>
  <c r="D515" i="11"/>
  <c r="D516" i="11"/>
  <c r="D517" i="11"/>
  <c r="D518" i="11"/>
  <c r="D519" i="11"/>
  <c r="D520" i="11"/>
  <c r="D521" i="11"/>
  <c r="D522" i="11"/>
  <c r="D523" i="11"/>
  <c r="D524" i="11"/>
  <c r="D525" i="11"/>
  <c r="D526" i="11"/>
  <c r="D527" i="11"/>
  <c r="D528" i="11"/>
  <c r="D529" i="11"/>
  <c r="D530" i="11"/>
  <c r="D531" i="11"/>
  <c r="D532" i="11"/>
  <c r="D533" i="11"/>
  <c r="D534" i="11"/>
  <c r="D535" i="11"/>
  <c r="D536" i="11"/>
  <c r="D537" i="11"/>
  <c r="D538" i="11"/>
  <c r="D539" i="11"/>
  <c r="D540" i="11"/>
  <c r="D541" i="11"/>
  <c r="D542" i="11"/>
  <c r="D543" i="11"/>
  <c r="D544" i="11"/>
  <c r="D545" i="11"/>
  <c r="D546" i="11"/>
  <c r="D547" i="11"/>
  <c r="D548" i="11"/>
  <c r="D549" i="11"/>
  <c r="D550" i="11"/>
  <c r="D551" i="11"/>
  <c r="D552" i="11"/>
  <c r="D553" i="11"/>
  <c r="D554" i="11"/>
  <c r="D555" i="11"/>
  <c r="D556" i="11"/>
  <c r="D557" i="11"/>
  <c r="D558" i="11"/>
  <c r="D559" i="11"/>
  <c r="D560" i="11"/>
  <c r="D561" i="11"/>
  <c r="D562" i="11"/>
  <c r="D563" i="11"/>
  <c r="D564" i="11"/>
  <c r="D565" i="11"/>
  <c r="D566" i="11"/>
  <c r="D567" i="11"/>
  <c r="D568" i="11"/>
  <c r="D569" i="11"/>
  <c r="D570" i="11"/>
  <c r="D571" i="11"/>
  <c r="D572" i="11"/>
  <c r="D573" i="11"/>
  <c r="D574" i="11"/>
  <c r="D575" i="11"/>
  <c r="D576" i="11"/>
  <c r="D577" i="11"/>
  <c r="D578" i="11"/>
  <c r="D579" i="11"/>
  <c r="D580" i="11"/>
  <c r="D581" i="11"/>
  <c r="D582" i="11"/>
  <c r="D583" i="11"/>
  <c r="D584" i="11"/>
  <c r="D585" i="11"/>
  <c r="D586" i="11"/>
  <c r="D587" i="11"/>
  <c r="D588" i="11"/>
  <c r="D589" i="11"/>
  <c r="D590" i="11"/>
  <c r="D591" i="11"/>
  <c r="D592" i="11"/>
  <c r="D593" i="11"/>
  <c r="D594" i="11"/>
  <c r="D595" i="11"/>
  <c r="D596" i="11"/>
  <c r="D597" i="11"/>
  <c r="D598" i="11"/>
  <c r="D599" i="11"/>
  <c r="D600" i="11"/>
  <c r="D601" i="11"/>
  <c r="D602" i="11"/>
  <c r="D603" i="11"/>
  <c r="D604" i="11"/>
  <c r="D605" i="11"/>
  <c r="D606" i="11"/>
  <c r="D607" i="11"/>
  <c r="D608" i="11"/>
  <c r="D609" i="11"/>
  <c r="D610" i="11"/>
  <c r="D611" i="11"/>
  <c r="D612" i="11"/>
  <c r="D613" i="11"/>
  <c r="D614" i="11"/>
  <c r="D615" i="11"/>
  <c r="D616" i="11"/>
  <c r="D617" i="11"/>
  <c r="D618" i="11"/>
  <c r="D619" i="11"/>
  <c r="D620" i="11"/>
  <c r="D621" i="11"/>
  <c r="D622" i="11"/>
  <c r="D623" i="11"/>
  <c r="D624" i="11"/>
  <c r="D625" i="11"/>
  <c r="D626" i="11"/>
  <c r="D627" i="11"/>
  <c r="D628" i="11"/>
  <c r="D629" i="11"/>
  <c r="D630" i="11"/>
  <c r="D631" i="11"/>
  <c r="D632" i="11"/>
  <c r="D633" i="11"/>
  <c r="D634" i="11"/>
  <c r="D635" i="11"/>
  <c r="D636" i="11"/>
  <c r="D637" i="11"/>
  <c r="D638" i="11"/>
  <c r="D639" i="11"/>
  <c r="D640" i="11"/>
  <c r="D641" i="11"/>
  <c r="D642" i="11"/>
  <c r="D643" i="11"/>
  <c r="D644" i="11"/>
  <c r="D645" i="11"/>
  <c r="D646" i="11"/>
  <c r="D647" i="11"/>
  <c r="D648" i="11"/>
  <c r="D649" i="11"/>
  <c r="D650" i="11"/>
  <c r="D651" i="11"/>
  <c r="D652" i="11"/>
  <c r="D653" i="11"/>
  <c r="D654" i="11"/>
  <c r="D655" i="11"/>
  <c r="D656" i="11"/>
  <c r="D657" i="11"/>
  <c r="D658" i="11"/>
  <c r="D659" i="11"/>
  <c r="D660" i="11"/>
  <c r="D661" i="11"/>
  <c r="D662" i="11"/>
  <c r="D663" i="11"/>
  <c r="D664" i="11"/>
  <c r="D665" i="11"/>
  <c r="D666" i="11"/>
  <c r="D667" i="11"/>
  <c r="D668" i="11"/>
  <c r="D669" i="11"/>
  <c r="D670" i="11"/>
  <c r="D671" i="11"/>
  <c r="D672" i="11"/>
  <c r="D673" i="11"/>
  <c r="D674" i="11"/>
  <c r="D675" i="11"/>
  <c r="D676" i="11"/>
  <c r="D677" i="11"/>
  <c r="D678" i="11"/>
  <c r="D679" i="11"/>
  <c r="D680" i="11"/>
  <c r="D681" i="11"/>
  <c r="D682" i="11"/>
  <c r="D683" i="11"/>
  <c r="D684" i="11"/>
  <c r="D685" i="11"/>
  <c r="D686" i="11"/>
  <c r="D687" i="11"/>
  <c r="D688" i="11"/>
  <c r="D689" i="11"/>
  <c r="D690" i="11"/>
  <c r="D691" i="11"/>
  <c r="D692" i="11"/>
  <c r="D693" i="11"/>
  <c r="D694" i="11"/>
  <c r="D695" i="11"/>
  <c r="D696" i="11"/>
  <c r="D697" i="11"/>
  <c r="D698" i="11"/>
  <c r="D699" i="11"/>
  <c r="D700" i="11"/>
  <c r="D701" i="11"/>
  <c r="D702" i="11"/>
  <c r="D703" i="11"/>
  <c r="D704" i="11"/>
  <c r="D705" i="11"/>
  <c r="D706" i="11"/>
  <c r="D707" i="11"/>
  <c r="D708" i="11"/>
  <c r="D709" i="11"/>
  <c r="D710" i="11"/>
  <c r="D711" i="11"/>
  <c r="D712" i="11"/>
  <c r="D713" i="11"/>
  <c r="D714" i="11"/>
  <c r="D715" i="11"/>
  <c r="D716" i="11"/>
  <c r="D717" i="11"/>
  <c r="D718" i="11"/>
  <c r="D719" i="11"/>
  <c r="D720" i="11"/>
  <c r="D721" i="11"/>
  <c r="D722" i="11"/>
  <c r="D723" i="11"/>
  <c r="D724" i="11"/>
  <c r="D725" i="11"/>
  <c r="D726" i="11"/>
  <c r="D727" i="11"/>
  <c r="D728" i="11"/>
  <c r="D729" i="11"/>
  <c r="D730" i="11"/>
  <c r="D731" i="11"/>
  <c r="D732" i="11"/>
  <c r="D733" i="11"/>
  <c r="D734" i="11"/>
  <c r="D735" i="11"/>
  <c r="D736" i="11"/>
  <c r="D737" i="11"/>
  <c r="D738" i="11"/>
  <c r="D739" i="11"/>
  <c r="D740" i="11"/>
  <c r="D741" i="11"/>
  <c r="D742" i="11"/>
  <c r="D743" i="11"/>
  <c r="D744" i="11"/>
  <c r="D745" i="11"/>
  <c r="D746" i="11"/>
  <c r="D747" i="11"/>
  <c r="D748" i="11"/>
  <c r="D749" i="11"/>
  <c r="D750" i="11"/>
  <c r="D751" i="11"/>
  <c r="D752" i="11"/>
  <c r="D753" i="11"/>
  <c r="D754" i="11"/>
  <c r="D755" i="11"/>
  <c r="D756" i="11"/>
  <c r="D757" i="11"/>
  <c r="D758" i="11"/>
  <c r="D759" i="11"/>
  <c r="D760" i="11"/>
  <c r="D761" i="11"/>
  <c r="D762" i="11"/>
  <c r="D763" i="11"/>
  <c r="D764" i="11"/>
  <c r="D765" i="11"/>
  <c r="D766" i="11"/>
  <c r="D767" i="11"/>
  <c r="D768" i="11"/>
  <c r="D769" i="11"/>
  <c r="D770" i="11"/>
  <c r="D771" i="11"/>
  <c r="D772" i="11"/>
  <c r="D773" i="11"/>
  <c r="D774" i="11"/>
  <c r="D775" i="11"/>
  <c r="D776" i="11"/>
  <c r="D777" i="11"/>
  <c r="D778" i="11"/>
  <c r="D779" i="11"/>
  <c r="D780" i="11"/>
  <c r="D781" i="11"/>
  <c r="D782" i="11"/>
  <c r="D783" i="11"/>
  <c r="D784" i="11"/>
  <c r="D785" i="11"/>
  <c r="D786" i="11"/>
  <c r="D787" i="11"/>
  <c r="D788" i="11"/>
  <c r="D789" i="11"/>
  <c r="D790" i="11"/>
  <c r="D791" i="11"/>
  <c r="D792" i="11"/>
  <c r="D793" i="11"/>
  <c r="D794" i="11"/>
  <c r="D795" i="11"/>
  <c r="D796" i="11"/>
  <c r="D797" i="11"/>
  <c r="D798" i="11"/>
  <c r="D799" i="11"/>
  <c r="D800" i="11"/>
  <c r="D801" i="11"/>
  <c r="D802" i="11"/>
  <c r="D803" i="11"/>
  <c r="D804" i="11"/>
  <c r="D805" i="11"/>
  <c r="D806" i="11"/>
  <c r="D807" i="11"/>
  <c r="D808" i="11"/>
  <c r="D809" i="11"/>
  <c r="D810" i="11"/>
  <c r="D811" i="11"/>
  <c r="D812" i="11"/>
  <c r="D813" i="11"/>
  <c r="D814" i="11"/>
  <c r="D815" i="11"/>
  <c r="D816" i="11"/>
  <c r="D817" i="11"/>
  <c r="D818" i="11"/>
  <c r="D819" i="11"/>
  <c r="D820" i="11"/>
  <c r="D821" i="11"/>
  <c r="D822" i="11"/>
  <c r="D823" i="11"/>
  <c r="D824" i="11"/>
  <c r="D825" i="11"/>
  <c r="D826" i="11"/>
  <c r="D827" i="11"/>
  <c r="D828" i="11"/>
  <c r="D829" i="11"/>
  <c r="D830" i="11"/>
  <c r="D831" i="11"/>
  <c r="D832" i="11"/>
  <c r="D833" i="11"/>
  <c r="D834" i="11"/>
  <c r="D835" i="11"/>
  <c r="D836" i="11"/>
  <c r="D837" i="11"/>
  <c r="D838" i="11"/>
  <c r="D839" i="11"/>
  <c r="D840" i="11"/>
  <c r="D841" i="11"/>
  <c r="D842" i="11"/>
  <c r="D843" i="11"/>
  <c r="D844" i="11"/>
  <c r="D845" i="11"/>
  <c r="D846" i="11"/>
  <c r="D847" i="11"/>
  <c r="D848" i="11"/>
  <c r="D849" i="11"/>
  <c r="D850" i="11"/>
  <c r="D851" i="11"/>
  <c r="D852" i="11"/>
  <c r="D853" i="11"/>
  <c r="D854" i="11"/>
  <c r="D855" i="11"/>
  <c r="D856" i="11"/>
  <c r="D857" i="11"/>
  <c r="D858" i="11"/>
  <c r="D859" i="11"/>
  <c r="D860" i="11"/>
  <c r="D861" i="11"/>
  <c r="D862" i="11"/>
  <c r="D863" i="11"/>
  <c r="D864" i="11"/>
  <c r="D865" i="11"/>
  <c r="D866" i="11"/>
  <c r="D867" i="11"/>
  <c r="D868" i="11"/>
  <c r="D869" i="11"/>
  <c r="D870" i="11"/>
  <c r="D871" i="11"/>
  <c r="D872" i="11"/>
  <c r="D873" i="11"/>
  <c r="D874" i="11"/>
  <c r="D875" i="11"/>
  <c r="D876" i="11"/>
  <c r="D877" i="11"/>
  <c r="D878" i="11"/>
  <c r="D879" i="11"/>
  <c r="D880" i="11"/>
  <c r="D881" i="11"/>
  <c r="D882" i="11"/>
  <c r="D883" i="11"/>
  <c r="D884" i="11"/>
  <c r="D885" i="11"/>
  <c r="D886" i="11"/>
  <c r="D887" i="11"/>
  <c r="D888" i="11"/>
  <c r="D889" i="11"/>
  <c r="D890" i="11"/>
  <c r="D891" i="11"/>
  <c r="D892" i="11"/>
  <c r="D893" i="11"/>
  <c r="D894" i="11"/>
  <c r="D895" i="11"/>
  <c r="D896" i="11"/>
  <c r="D897" i="11"/>
  <c r="D898" i="11"/>
  <c r="D899" i="11"/>
  <c r="D900" i="11"/>
  <c r="D901" i="11"/>
  <c r="D902" i="11"/>
  <c r="D903" i="11"/>
  <c r="D904" i="11"/>
  <c r="D905" i="11"/>
  <c r="D906" i="11"/>
  <c r="D907" i="11"/>
  <c r="D908" i="11"/>
  <c r="D909" i="11"/>
  <c r="D910" i="11"/>
  <c r="D911" i="11"/>
  <c r="D912" i="11"/>
  <c r="D913" i="11"/>
  <c r="D914" i="11"/>
  <c r="D915" i="11"/>
  <c r="D916" i="11"/>
  <c r="D917" i="11"/>
  <c r="D918" i="11"/>
  <c r="D919" i="11"/>
  <c r="D920" i="11"/>
  <c r="D921" i="11"/>
  <c r="D922" i="11"/>
  <c r="D923" i="11"/>
  <c r="D924" i="11"/>
  <c r="D925" i="11"/>
  <c r="D926" i="11"/>
  <c r="D927" i="11"/>
  <c r="D928" i="11"/>
  <c r="D929" i="11"/>
  <c r="D930" i="11"/>
  <c r="D931" i="11"/>
  <c r="D932" i="11"/>
  <c r="D933" i="11"/>
  <c r="D934" i="11"/>
  <c r="D935" i="11"/>
  <c r="D936" i="11"/>
  <c r="D937" i="11"/>
  <c r="D938" i="11"/>
  <c r="D939" i="11"/>
  <c r="D940" i="11"/>
  <c r="D941" i="11"/>
  <c r="D942" i="11"/>
  <c r="D943" i="11"/>
  <c r="D944" i="11"/>
  <c r="D945" i="11"/>
  <c r="D946" i="11"/>
  <c r="D947" i="11"/>
  <c r="D948" i="11"/>
  <c r="D949" i="11"/>
  <c r="D950" i="11"/>
  <c r="D951" i="11"/>
  <c r="D952" i="11"/>
  <c r="D953" i="11"/>
  <c r="D954" i="11"/>
  <c r="D955" i="11"/>
  <c r="D956" i="11"/>
  <c r="D957" i="11"/>
  <c r="D958" i="11"/>
  <c r="D959" i="11"/>
  <c r="D960" i="11"/>
  <c r="D961" i="11"/>
  <c r="D962" i="11"/>
  <c r="D963" i="11"/>
  <c r="D964" i="11"/>
  <c r="D965" i="11"/>
  <c r="D966" i="11"/>
  <c r="D967" i="11"/>
  <c r="D968" i="11"/>
  <c r="D969" i="11"/>
  <c r="D970" i="11"/>
  <c r="D971" i="11"/>
  <c r="D972" i="11"/>
  <c r="D973" i="11"/>
  <c r="D974" i="11"/>
  <c r="D975" i="11"/>
  <c r="D976" i="11"/>
  <c r="D977" i="11"/>
  <c r="D978" i="11"/>
  <c r="D979" i="11"/>
  <c r="D980" i="11"/>
  <c r="D981" i="11"/>
  <c r="D982" i="11"/>
  <c r="D983" i="11"/>
  <c r="D984" i="11"/>
  <c r="D985" i="11"/>
  <c r="D986" i="11"/>
  <c r="D987" i="11"/>
  <c r="D988" i="11"/>
  <c r="D989" i="11"/>
  <c r="D990" i="11"/>
  <c r="D991" i="11"/>
  <c r="D992" i="11"/>
  <c r="D993" i="11"/>
  <c r="D994" i="11"/>
  <c r="D995" i="11"/>
  <c r="D996" i="11"/>
  <c r="D997" i="11"/>
  <c r="D998" i="11"/>
  <c r="D999" i="11"/>
  <c r="D1000" i="11"/>
  <c r="D1001" i="11"/>
  <c r="D1002" i="11"/>
  <c r="D1003" i="11"/>
  <c r="D1004" i="11"/>
  <c r="D1005" i="11"/>
  <c r="D1006" i="11"/>
  <c r="D1007" i="11"/>
  <c r="D1008" i="11"/>
  <c r="D1009" i="11"/>
  <c r="D1010" i="11"/>
  <c r="D1011" i="11"/>
  <c r="D1012" i="11"/>
  <c r="D1013" i="11"/>
  <c r="D1014" i="11"/>
  <c r="D1015" i="11"/>
  <c r="D1016" i="11"/>
  <c r="D1017" i="11"/>
  <c r="D1018" i="11"/>
  <c r="D1019" i="11"/>
  <c r="D1020" i="11"/>
  <c r="D1021" i="11"/>
  <c r="D1022" i="11"/>
  <c r="D1023" i="11"/>
  <c r="D1024" i="11"/>
  <c r="D1025" i="11"/>
  <c r="D1026" i="11"/>
  <c r="D1027" i="11"/>
  <c r="D1028" i="11"/>
  <c r="D1029" i="11"/>
  <c r="D1030" i="11"/>
  <c r="D1031" i="11"/>
  <c r="D1032" i="11"/>
  <c r="D1033" i="11"/>
  <c r="D1034" i="11"/>
  <c r="D1035" i="11"/>
  <c r="D1036" i="11"/>
  <c r="D1037" i="11"/>
  <c r="D1038" i="11"/>
  <c r="D1039" i="11"/>
  <c r="D1040" i="11"/>
  <c r="D1041" i="11"/>
  <c r="D1042" i="11"/>
  <c r="D1043" i="11"/>
  <c r="D1044" i="11"/>
  <c r="D1045" i="11"/>
  <c r="D1046" i="11"/>
  <c r="D1047" i="11"/>
  <c r="D1048" i="11"/>
  <c r="D1049" i="11"/>
  <c r="D1050" i="11"/>
  <c r="D1051" i="11"/>
  <c r="D1052" i="11"/>
  <c r="D1053" i="11"/>
  <c r="D1054" i="11"/>
  <c r="D1055" i="11"/>
  <c r="D1056" i="11"/>
  <c r="D1057" i="11"/>
  <c r="D1058" i="11"/>
  <c r="D1059" i="11"/>
  <c r="D1060" i="11"/>
  <c r="D1061" i="11"/>
  <c r="D1062" i="11"/>
  <c r="D1063" i="11"/>
  <c r="D1064" i="11"/>
  <c r="D1065" i="11"/>
  <c r="D1066" i="11"/>
  <c r="D1067" i="11"/>
  <c r="D1068" i="11"/>
  <c r="D1069" i="11"/>
  <c r="D1070" i="11"/>
  <c r="D1071" i="11"/>
  <c r="D1072" i="11"/>
  <c r="D1073" i="11"/>
  <c r="D1074" i="11"/>
  <c r="D1075" i="11"/>
  <c r="D1076" i="11"/>
  <c r="D1077" i="11"/>
  <c r="D1078" i="11"/>
  <c r="D1079" i="11"/>
  <c r="D1080" i="11"/>
  <c r="D1081" i="11"/>
  <c r="D1082" i="11"/>
  <c r="D1083" i="11"/>
  <c r="D1084" i="11"/>
  <c r="D1085" i="11"/>
  <c r="D1086" i="11"/>
  <c r="D1087" i="11"/>
  <c r="D1088" i="11"/>
  <c r="D1089" i="11"/>
  <c r="D1090" i="11"/>
  <c r="D1091" i="11"/>
  <c r="D1092" i="11"/>
  <c r="D1093" i="11"/>
  <c r="D1094" i="11"/>
  <c r="D1095" i="11"/>
  <c r="D1096" i="11"/>
  <c r="D1097" i="11"/>
  <c r="D1098" i="11"/>
  <c r="D1099" i="11"/>
  <c r="D1100" i="11"/>
  <c r="D1101" i="11"/>
  <c r="D1102" i="11"/>
  <c r="D1103" i="11"/>
  <c r="D1104" i="11"/>
  <c r="D1105" i="11"/>
  <c r="D1106" i="11"/>
  <c r="D1107" i="11"/>
  <c r="D1108" i="11"/>
  <c r="D1109" i="11"/>
  <c r="D1110" i="11"/>
  <c r="D1111" i="11"/>
  <c r="D1112" i="11"/>
  <c r="D1113" i="11"/>
  <c r="D1114" i="11"/>
  <c r="D1115" i="11"/>
  <c r="D1116" i="11"/>
  <c r="D1117" i="11"/>
  <c r="D1118" i="11"/>
  <c r="D1119" i="11"/>
  <c r="D1120" i="11"/>
  <c r="D1121" i="11"/>
  <c r="D1122" i="11"/>
  <c r="D1123" i="11"/>
  <c r="D1124" i="11"/>
  <c r="D1125" i="11"/>
  <c r="D1126" i="11"/>
  <c r="D1127" i="11"/>
  <c r="D1128" i="11"/>
  <c r="D1129" i="11"/>
  <c r="D1130" i="11"/>
  <c r="D1131" i="11"/>
  <c r="D1132" i="11"/>
  <c r="D1133" i="11"/>
  <c r="D1134" i="11"/>
  <c r="D1135" i="11"/>
  <c r="D1136" i="11"/>
  <c r="D1137" i="11"/>
  <c r="D1138" i="11"/>
  <c r="D1139" i="11"/>
  <c r="D1140" i="11"/>
  <c r="D1141" i="11"/>
  <c r="D1142" i="11"/>
  <c r="D1143" i="11"/>
  <c r="D1144" i="11"/>
  <c r="D1145" i="11"/>
  <c r="D1146" i="11"/>
  <c r="D1147" i="11"/>
  <c r="D1148" i="11"/>
  <c r="D1149" i="11"/>
  <c r="D1150" i="11"/>
  <c r="D1151" i="11"/>
  <c r="D1152" i="11"/>
  <c r="D1153" i="11"/>
  <c r="D1154" i="11"/>
  <c r="D1155" i="11"/>
  <c r="D1156" i="11"/>
  <c r="D1157" i="11"/>
  <c r="D1158" i="11"/>
  <c r="D1159" i="11"/>
  <c r="D1160" i="11"/>
  <c r="D1161" i="11"/>
  <c r="D1162" i="11"/>
  <c r="D1163" i="11"/>
  <c r="D1164" i="11"/>
  <c r="D1165" i="11"/>
  <c r="D1166" i="11"/>
  <c r="D1167" i="11"/>
  <c r="D1168" i="11"/>
  <c r="D1169" i="11"/>
  <c r="D1170" i="11"/>
  <c r="D1171" i="11"/>
  <c r="D1172" i="11"/>
  <c r="D1173" i="11"/>
  <c r="D1174" i="11"/>
  <c r="D1175" i="11"/>
  <c r="D1176" i="11"/>
  <c r="D1177" i="11"/>
  <c r="D1178" i="11"/>
  <c r="D1179" i="11"/>
  <c r="D1180" i="11"/>
  <c r="D1181" i="11"/>
  <c r="D1182" i="11"/>
  <c r="D1183" i="11"/>
  <c r="D1184" i="11"/>
  <c r="D1185" i="11"/>
  <c r="D1186" i="11"/>
  <c r="D1187" i="11"/>
  <c r="D1188" i="11"/>
  <c r="D1189" i="11"/>
  <c r="D1190" i="11"/>
  <c r="D1191" i="11"/>
  <c r="D1192" i="11"/>
  <c r="D1193" i="11"/>
  <c r="D1194" i="11"/>
  <c r="D1195" i="11"/>
  <c r="D1196" i="11"/>
  <c r="D1197" i="11"/>
  <c r="D1198" i="11"/>
  <c r="D1199" i="11"/>
  <c r="D1200" i="11"/>
  <c r="D1201" i="11"/>
  <c r="D1202" i="11"/>
  <c r="D1203" i="11"/>
  <c r="D1204" i="11"/>
  <c r="D1205" i="11"/>
  <c r="D1206" i="11"/>
  <c r="D1207" i="11"/>
  <c r="D1208" i="11"/>
  <c r="D1209" i="11"/>
  <c r="D1210" i="11"/>
  <c r="D1211" i="11"/>
  <c r="D1212" i="11"/>
  <c r="D1213" i="11"/>
  <c r="D1214" i="11"/>
  <c r="D1215" i="11"/>
  <c r="D1216" i="11"/>
  <c r="D1217" i="11"/>
  <c r="D1218" i="11"/>
  <c r="D1219" i="11"/>
  <c r="D1220" i="11"/>
  <c r="D1221" i="11"/>
  <c r="D1222" i="11"/>
  <c r="D1223" i="11"/>
  <c r="D1224" i="11"/>
  <c r="D1225" i="11"/>
  <c r="D1226" i="11"/>
  <c r="D1227" i="11"/>
  <c r="D1228" i="11"/>
  <c r="D1229" i="11"/>
  <c r="D1230" i="11"/>
  <c r="D1231" i="11"/>
  <c r="D1232" i="11"/>
  <c r="D1233" i="11"/>
  <c r="D1234" i="11"/>
  <c r="D1235" i="11"/>
  <c r="D1236" i="11"/>
  <c r="D1237" i="11"/>
  <c r="D1238" i="11"/>
  <c r="D1239" i="11"/>
  <c r="D1240" i="11"/>
  <c r="D1241" i="11"/>
  <c r="D1242" i="11"/>
  <c r="D1243" i="11"/>
  <c r="D1244" i="11"/>
  <c r="D1245" i="11"/>
  <c r="D1246" i="11"/>
  <c r="D1247" i="11"/>
  <c r="D1248" i="11"/>
  <c r="D1249" i="11"/>
  <c r="D1250" i="11"/>
  <c r="D1251" i="11"/>
  <c r="D1252" i="11"/>
  <c r="D1253" i="11"/>
  <c r="D1254" i="11"/>
  <c r="D1255" i="11"/>
  <c r="D1256" i="11"/>
  <c r="D1257" i="11"/>
  <c r="D1258" i="11"/>
  <c r="D1259" i="11"/>
  <c r="D1260" i="11"/>
  <c r="D1261" i="11"/>
  <c r="D1262" i="11"/>
  <c r="D1263" i="11"/>
  <c r="D1264" i="11"/>
  <c r="D1265" i="11"/>
  <c r="D1266" i="11"/>
  <c r="D1267" i="11"/>
  <c r="D1268" i="11"/>
  <c r="D1269" i="11"/>
  <c r="D1270" i="11"/>
  <c r="D1271" i="11"/>
  <c r="D1272" i="11"/>
  <c r="D1273" i="11"/>
  <c r="D1274" i="11"/>
  <c r="D1275" i="11"/>
  <c r="D1276" i="11"/>
  <c r="D1277" i="11"/>
  <c r="D1278" i="11"/>
  <c r="D1279" i="11"/>
  <c r="D1280" i="11"/>
  <c r="D1281" i="11"/>
  <c r="D1282" i="11"/>
  <c r="D1283" i="11"/>
  <c r="D1284" i="11"/>
  <c r="D1285" i="11"/>
  <c r="D1286" i="11"/>
  <c r="D1287" i="11"/>
  <c r="D1288" i="11"/>
  <c r="D1289" i="11"/>
  <c r="D1290" i="11"/>
  <c r="D1291" i="11"/>
  <c r="D1292" i="11"/>
  <c r="D1293" i="11"/>
  <c r="D1294" i="11"/>
  <c r="D1295" i="11"/>
  <c r="D1296" i="11"/>
  <c r="D1297" i="11"/>
  <c r="D1298" i="11"/>
  <c r="D1299" i="11"/>
  <c r="D1300" i="11"/>
  <c r="D1301" i="11"/>
  <c r="D1302" i="11"/>
  <c r="D1303" i="11"/>
  <c r="D1304" i="11"/>
  <c r="D1305" i="11"/>
  <c r="D1306" i="11"/>
  <c r="D1307" i="11"/>
  <c r="D1308" i="11"/>
  <c r="D1309" i="11"/>
  <c r="D1310" i="11"/>
  <c r="D1311" i="11"/>
  <c r="D1312" i="11"/>
  <c r="D1313" i="11"/>
  <c r="D1314" i="11"/>
  <c r="D1315" i="11"/>
  <c r="D1316" i="11"/>
  <c r="D1317" i="11"/>
  <c r="D1318" i="11"/>
  <c r="D1319" i="11"/>
  <c r="D1320" i="11"/>
  <c r="D1321" i="11"/>
  <c r="D1322" i="11"/>
  <c r="D1323" i="11"/>
  <c r="D1324" i="11"/>
  <c r="D1325" i="11"/>
  <c r="D1326" i="11"/>
  <c r="D1327" i="11"/>
  <c r="D1328" i="11"/>
  <c r="D1329" i="11"/>
  <c r="D1330" i="11"/>
  <c r="D1331" i="11"/>
  <c r="D1332" i="11"/>
  <c r="D1333" i="11"/>
  <c r="D1334" i="11"/>
  <c r="D1335" i="11"/>
  <c r="D1336" i="11"/>
  <c r="D1337" i="11"/>
  <c r="D1338" i="11"/>
  <c r="D1339" i="11"/>
  <c r="D1340" i="11"/>
  <c r="D1341" i="11"/>
  <c r="D1342" i="11"/>
  <c r="D1343" i="11"/>
  <c r="D1344" i="11"/>
  <c r="D1345" i="11"/>
  <c r="D1346" i="11"/>
  <c r="D1347" i="11"/>
  <c r="D1348" i="11"/>
  <c r="D1349" i="11"/>
  <c r="D1350" i="11"/>
  <c r="D1351" i="11"/>
  <c r="D1352" i="11"/>
  <c r="D1353" i="11"/>
  <c r="D1354" i="11"/>
  <c r="D1355" i="11"/>
  <c r="D1356" i="11"/>
  <c r="D1357" i="11"/>
  <c r="D1358" i="11"/>
  <c r="D1359" i="11"/>
  <c r="D1360" i="11"/>
  <c r="D1361" i="11"/>
  <c r="D1362" i="11"/>
  <c r="D1363" i="11"/>
  <c r="D1364" i="11"/>
  <c r="D1365" i="11"/>
  <c r="D1366" i="11"/>
  <c r="D1367" i="11"/>
  <c r="D1368" i="11"/>
  <c r="D1369" i="11"/>
  <c r="D1370" i="11"/>
  <c r="D1371" i="11"/>
  <c r="D1372" i="11"/>
  <c r="D1373" i="11"/>
  <c r="D1374" i="11"/>
  <c r="D1375" i="11"/>
  <c r="D1376" i="11"/>
  <c r="D1377" i="11"/>
  <c r="D1378" i="11"/>
  <c r="D1379" i="11"/>
  <c r="D1380" i="11"/>
  <c r="D1381" i="11"/>
  <c r="D1382" i="11"/>
  <c r="D1383" i="11"/>
  <c r="D1384" i="11"/>
  <c r="D1385" i="11"/>
  <c r="D1386" i="11"/>
  <c r="D1387" i="11"/>
  <c r="D1388" i="11"/>
  <c r="D1389" i="11"/>
  <c r="D1390" i="11"/>
  <c r="D1391" i="11"/>
  <c r="D1392" i="11"/>
  <c r="D1393" i="11"/>
  <c r="D1394" i="11"/>
  <c r="D1395" i="11"/>
  <c r="D1396" i="11"/>
  <c r="D1397" i="11"/>
  <c r="D1398" i="11"/>
  <c r="D1399" i="11"/>
  <c r="D1400" i="11"/>
  <c r="D1401" i="11"/>
  <c r="D1402" i="11"/>
  <c r="D1403" i="11"/>
  <c r="D1404" i="11"/>
  <c r="D1405" i="11"/>
  <c r="D1406" i="11"/>
  <c r="D1407" i="11"/>
  <c r="D1408" i="11"/>
  <c r="D1409" i="11"/>
  <c r="D1410" i="11"/>
  <c r="D1411" i="11"/>
  <c r="D1412" i="11"/>
  <c r="D1413" i="11"/>
  <c r="D1414" i="11"/>
  <c r="D1415" i="11"/>
  <c r="D1416" i="11"/>
  <c r="D1417" i="11"/>
  <c r="D1418" i="11"/>
  <c r="D1419" i="11"/>
  <c r="D1420" i="11"/>
  <c r="D1421" i="11"/>
  <c r="D1422" i="11"/>
  <c r="D1423" i="11"/>
  <c r="D1424" i="11"/>
  <c r="D1425" i="11"/>
  <c r="D1426" i="11"/>
  <c r="D1427" i="11"/>
  <c r="D1428" i="11"/>
  <c r="D1429" i="11"/>
  <c r="D1430" i="11"/>
  <c r="D1431" i="11"/>
  <c r="D1432" i="11"/>
  <c r="D1433" i="11"/>
  <c r="D1434" i="11"/>
  <c r="D1435" i="11"/>
  <c r="D1436" i="11"/>
  <c r="D1437" i="11"/>
  <c r="D1438" i="11"/>
  <c r="D1439" i="11"/>
  <c r="D1440" i="11"/>
  <c r="D1441" i="11"/>
  <c r="D1442" i="11"/>
  <c r="D1443" i="11"/>
  <c r="D1444" i="11"/>
  <c r="D1445" i="11"/>
  <c r="D1446" i="11"/>
  <c r="D1447" i="11"/>
  <c r="D1448" i="11"/>
  <c r="D1449" i="11"/>
  <c r="D1450" i="11"/>
  <c r="D1451" i="11"/>
  <c r="D1452" i="11"/>
  <c r="D1453" i="11"/>
  <c r="D1454" i="11"/>
  <c r="D1455" i="11"/>
  <c r="D1456" i="11"/>
  <c r="D1457" i="11"/>
  <c r="D1458" i="11"/>
  <c r="D1459" i="11"/>
  <c r="D1460" i="11"/>
  <c r="D1461" i="11"/>
  <c r="D1462" i="11"/>
  <c r="D1463" i="11"/>
  <c r="D1464" i="11"/>
  <c r="D1465" i="11"/>
  <c r="D1466" i="11"/>
  <c r="D1467" i="11"/>
  <c r="D1468" i="11"/>
  <c r="D1469" i="11"/>
  <c r="D1470" i="11"/>
  <c r="D1471" i="11"/>
  <c r="D1472" i="11"/>
  <c r="D1473" i="11"/>
  <c r="D1474" i="11"/>
  <c r="D1475" i="11"/>
  <c r="D1476" i="11"/>
  <c r="D1477" i="11"/>
  <c r="D1478" i="11"/>
  <c r="D1479" i="11"/>
  <c r="D1480" i="11"/>
  <c r="D1481" i="11"/>
  <c r="D1482" i="11"/>
  <c r="D1483" i="11"/>
  <c r="D1484" i="11"/>
  <c r="D1485" i="11"/>
  <c r="D1486" i="11"/>
  <c r="D1487" i="11"/>
  <c r="D1488" i="11"/>
  <c r="D1489" i="11"/>
  <c r="D1490" i="11"/>
  <c r="D1491" i="11"/>
  <c r="D1492" i="11"/>
  <c r="D1493" i="11"/>
  <c r="D1494" i="11"/>
  <c r="D1495" i="11"/>
  <c r="D1496" i="11"/>
  <c r="D1497" i="11"/>
  <c r="D1498" i="11"/>
  <c r="D1499" i="11"/>
  <c r="D1500" i="11"/>
  <c r="D1501" i="11"/>
  <c r="D1502" i="11"/>
  <c r="D1503" i="11"/>
  <c r="D1504" i="11"/>
  <c r="D1505" i="11"/>
  <c r="D1506" i="11"/>
  <c r="D1507" i="11"/>
  <c r="D1508" i="11"/>
  <c r="D1509" i="11"/>
  <c r="D1510" i="11"/>
  <c r="D1511" i="11"/>
  <c r="D1512" i="11"/>
  <c r="D1513" i="11"/>
  <c r="D1514" i="11"/>
  <c r="D1515" i="11"/>
  <c r="D1516" i="11"/>
  <c r="D1517" i="11"/>
  <c r="D1518" i="11"/>
  <c r="D1519" i="11"/>
  <c r="D1520" i="11"/>
  <c r="D1521" i="11"/>
  <c r="D1522" i="11"/>
  <c r="D1523" i="11"/>
  <c r="D1524" i="11"/>
  <c r="D1525" i="11"/>
  <c r="D1526" i="11"/>
  <c r="D1527" i="11"/>
  <c r="D1528" i="11"/>
  <c r="D1529" i="11"/>
  <c r="D1530" i="11"/>
  <c r="D1531" i="11"/>
  <c r="D1532" i="11"/>
  <c r="D1533" i="11"/>
  <c r="D1534" i="11"/>
  <c r="D1535" i="11"/>
  <c r="D1536" i="11"/>
  <c r="D1537" i="11"/>
  <c r="D1538" i="11"/>
  <c r="D1539" i="11"/>
  <c r="D1540" i="11"/>
  <c r="D1541" i="11"/>
  <c r="D1542" i="11"/>
  <c r="D1543" i="11"/>
  <c r="D1544" i="11"/>
  <c r="D1545" i="11"/>
  <c r="D1546" i="11"/>
  <c r="D1547" i="11"/>
  <c r="D1548" i="11"/>
  <c r="D1549" i="11"/>
  <c r="D1550" i="11"/>
  <c r="D1551" i="11"/>
  <c r="D1552" i="11"/>
  <c r="D1553" i="11"/>
  <c r="D1554" i="11"/>
  <c r="D1555" i="11"/>
  <c r="D1556" i="11"/>
  <c r="D1557" i="11"/>
  <c r="D1558" i="11"/>
  <c r="D1559" i="11"/>
  <c r="D1560" i="11"/>
  <c r="D1561" i="11"/>
  <c r="D1562" i="11"/>
  <c r="D1563" i="11"/>
  <c r="D1564" i="11"/>
  <c r="D1565" i="11"/>
  <c r="D1566" i="11"/>
  <c r="D1567" i="11"/>
  <c r="D1568" i="11"/>
  <c r="D1569" i="11"/>
  <c r="D1570" i="11"/>
  <c r="D1571" i="11"/>
  <c r="D1572" i="11"/>
  <c r="D1573" i="11"/>
  <c r="D1574" i="11"/>
  <c r="D1575" i="11"/>
  <c r="D1576" i="11"/>
  <c r="D1577" i="11"/>
  <c r="D1578" i="11"/>
  <c r="D1579" i="11"/>
  <c r="D1580" i="11"/>
  <c r="D1581" i="11"/>
  <c r="D1582" i="11"/>
  <c r="D1583" i="11"/>
  <c r="D1584" i="11"/>
  <c r="D1585" i="11"/>
  <c r="D1586" i="11"/>
  <c r="D1587" i="11"/>
  <c r="D1588" i="11"/>
  <c r="D1589" i="11"/>
  <c r="D1590" i="11"/>
  <c r="D1591" i="11"/>
  <c r="D1592" i="11"/>
  <c r="D1593" i="11"/>
  <c r="D1594" i="11"/>
  <c r="D1595" i="11"/>
  <c r="D1596" i="11"/>
  <c r="D1597" i="11"/>
  <c r="D1598" i="11"/>
  <c r="D1599" i="11"/>
  <c r="D1600" i="11"/>
  <c r="D1601" i="11"/>
  <c r="D1602" i="11"/>
  <c r="D1603" i="11"/>
  <c r="D1604" i="11"/>
  <c r="D1605" i="11"/>
  <c r="D1606" i="11"/>
  <c r="D1607" i="11"/>
  <c r="D1608" i="11"/>
  <c r="D1609" i="11"/>
  <c r="D1610" i="11"/>
  <c r="D1611" i="11"/>
  <c r="D1612" i="11"/>
  <c r="D1613" i="11"/>
  <c r="D1614" i="11"/>
  <c r="D1615" i="11"/>
  <c r="D1616" i="11"/>
  <c r="D1617" i="11"/>
  <c r="D1618" i="11"/>
  <c r="D1619" i="11"/>
  <c r="D1620" i="11"/>
  <c r="D1621" i="11"/>
  <c r="D1622" i="11"/>
  <c r="D1623" i="11"/>
  <c r="D1624" i="11"/>
  <c r="D1625" i="11"/>
  <c r="D1626" i="11"/>
  <c r="D1627" i="11"/>
  <c r="D1628" i="11"/>
  <c r="D1629" i="11"/>
  <c r="D1630" i="11"/>
  <c r="D1631" i="11"/>
  <c r="D1632" i="11"/>
  <c r="D1633" i="11"/>
  <c r="D1634" i="11"/>
  <c r="D1635" i="11"/>
  <c r="D1636" i="11"/>
  <c r="D1637" i="11"/>
  <c r="D1638" i="11"/>
  <c r="D1639" i="11"/>
  <c r="D1640" i="11"/>
  <c r="D1641" i="11"/>
  <c r="D1642" i="11"/>
  <c r="D1643" i="11"/>
  <c r="D1644" i="11"/>
  <c r="D1645" i="11"/>
  <c r="D1646" i="11"/>
  <c r="D1647" i="11"/>
  <c r="D1648" i="11"/>
  <c r="D1649" i="11"/>
  <c r="D1650" i="11"/>
  <c r="D1651" i="11"/>
  <c r="D1652" i="11"/>
  <c r="D1653" i="11"/>
  <c r="D1654" i="11"/>
  <c r="D1655" i="11"/>
  <c r="D1656" i="11"/>
  <c r="D1657" i="11"/>
  <c r="D1658" i="11"/>
  <c r="D1659" i="11"/>
  <c r="D1660" i="11"/>
  <c r="D1661" i="11"/>
  <c r="D1662" i="11"/>
  <c r="D1663" i="11"/>
  <c r="D1664" i="11"/>
  <c r="D1665" i="11"/>
  <c r="D1666" i="11"/>
  <c r="D1667" i="11"/>
  <c r="D1668" i="11"/>
  <c r="D1669" i="11"/>
  <c r="D1670" i="11"/>
  <c r="D1671" i="11"/>
  <c r="D1672" i="11"/>
  <c r="D1673" i="11"/>
  <c r="D1674" i="11"/>
  <c r="D1675" i="11"/>
  <c r="D1676" i="11"/>
  <c r="D1677" i="11"/>
  <c r="D1678" i="11"/>
  <c r="D1679" i="11"/>
  <c r="D1680" i="11"/>
  <c r="D1681" i="11"/>
  <c r="D1682" i="11"/>
  <c r="D1683" i="11"/>
  <c r="D1684" i="11"/>
  <c r="D1685" i="11"/>
  <c r="D1686" i="11"/>
  <c r="D1687" i="11"/>
  <c r="D1688" i="11"/>
  <c r="D1689" i="11"/>
  <c r="D1690" i="11"/>
  <c r="D1691" i="11"/>
  <c r="D1692" i="11"/>
  <c r="D1693" i="11"/>
  <c r="D1694" i="11"/>
  <c r="D1695" i="11"/>
  <c r="D1696" i="11"/>
  <c r="D1697" i="11"/>
  <c r="D1698" i="11"/>
  <c r="D1699" i="11"/>
  <c r="D1700" i="11"/>
  <c r="D1701" i="11"/>
  <c r="D1702" i="11"/>
  <c r="D1703" i="11"/>
  <c r="D1704" i="11"/>
  <c r="D1705" i="11"/>
  <c r="D1706" i="11"/>
  <c r="D1707" i="11"/>
  <c r="D1708" i="11"/>
  <c r="D1709" i="11"/>
  <c r="D1710" i="11"/>
  <c r="D1711" i="11"/>
  <c r="D1712" i="11"/>
  <c r="D1713" i="11"/>
  <c r="D1714" i="11"/>
  <c r="D1715" i="11"/>
  <c r="D1716" i="11"/>
  <c r="D1717" i="11"/>
  <c r="D1718" i="11"/>
  <c r="D1719" i="11"/>
  <c r="D1720" i="11"/>
  <c r="D1721" i="11"/>
  <c r="D1722" i="11"/>
  <c r="D1723" i="11"/>
  <c r="D1724" i="11"/>
  <c r="D1725" i="11"/>
  <c r="D1726" i="11"/>
  <c r="D1727" i="11"/>
  <c r="D1728" i="11"/>
  <c r="D1729" i="11"/>
  <c r="D1730" i="11"/>
  <c r="D1731" i="11"/>
  <c r="D1732" i="11"/>
  <c r="D1733" i="11"/>
  <c r="D1734" i="11"/>
  <c r="D1735" i="11"/>
  <c r="D1736" i="11"/>
  <c r="D1737" i="11"/>
  <c r="D1738" i="11"/>
  <c r="D1739" i="11"/>
  <c r="D1740" i="11"/>
  <c r="D1741" i="11"/>
  <c r="D1742" i="11"/>
  <c r="D1743" i="11"/>
  <c r="D1744" i="11"/>
  <c r="D1745" i="11"/>
  <c r="D1746" i="11"/>
  <c r="D1747" i="11"/>
  <c r="D1748" i="11"/>
  <c r="D1749" i="11"/>
  <c r="D1750" i="11"/>
  <c r="D1751" i="11"/>
  <c r="D1752" i="11"/>
  <c r="D1753" i="11"/>
  <c r="D1754" i="11"/>
  <c r="D1755" i="11"/>
  <c r="D1756" i="11"/>
  <c r="D1757" i="11"/>
  <c r="D1758" i="11"/>
  <c r="D1759" i="11"/>
  <c r="D1760" i="11"/>
  <c r="D1761" i="11"/>
  <c r="D1762" i="11"/>
  <c r="D1763" i="11"/>
  <c r="D1764" i="11"/>
  <c r="D1765" i="11"/>
  <c r="D1766" i="11"/>
  <c r="D1767" i="11"/>
  <c r="D1768" i="11"/>
  <c r="D1769" i="11"/>
  <c r="D1770" i="11"/>
  <c r="D1771" i="11"/>
  <c r="D1772" i="11"/>
  <c r="D1773" i="11"/>
  <c r="D1774" i="11"/>
  <c r="D1775" i="11"/>
  <c r="D1776" i="11"/>
  <c r="D1777" i="11"/>
  <c r="D1778" i="11"/>
  <c r="D1779" i="11"/>
  <c r="D1780" i="11"/>
  <c r="D1781" i="11"/>
  <c r="D1782" i="11"/>
  <c r="D1783" i="11"/>
  <c r="D1784" i="11"/>
  <c r="D1785" i="11"/>
  <c r="D1786" i="11"/>
  <c r="D1787" i="11"/>
  <c r="D1788" i="11"/>
  <c r="D1789" i="11"/>
  <c r="D1790" i="11"/>
  <c r="D1791" i="11"/>
  <c r="D1792" i="11"/>
  <c r="D1793" i="11"/>
  <c r="D1794" i="11"/>
  <c r="D1795" i="11"/>
  <c r="D1796" i="11"/>
  <c r="D1797" i="11"/>
  <c r="D1798" i="11"/>
  <c r="D1799" i="11"/>
  <c r="D1800" i="11"/>
  <c r="D1801" i="11"/>
  <c r="D1802" i="11"/>
  <c r="D1803" i="11"/>
  <c r="D1804" i="11"/>
  <c r="D1805" i="11"/>
  <c r="D1806" i="11"/>
  <c r="D1807" i="11"/>
  <c r="D1808" i="11"/>
  <c r="D1809" i="11"/>
  <c r="D1810" i="11"/>
  <c r="D1811" i="11"/>
  <c r="D1812" i="11"/>
  <c r="D1813" i="11"/>
  <c r="D1814" i="11"/>
  <c r="D1815" i="11"/>
  <c r="D1816" i="11"/>
  <c r="D1817" i="11"/>
  <c r="D1818" i="11"/>
  <c r="D1819" i="11"/>
  <c r="D1820" i="11"/>
  <c r="D1821" i="11"/>
  <c r="D1822" i="11"/>
  <c r="D1823" i="11"/>
  <c r="D1824" i="11"/>
  <c r="D1825" i="11"/>
  <c r="D1826" i="11"/>
  <c r="D1827" i="11"/>
  <c r="D1828" i="11"/>
  <c r="D1829" i="11"/>
  <c r="D1830" i="11"/>
  <c r="D1831" i="11"/>
  <c r="D1832" i="11"/>
  <c r="D1833" i="11"/>
  <c r="D1834" i="11"/>
  <c r="D1835" i="11"/>
  <c r="D1836" i="11"/>
  <c r="D1837" i="11"/>
  <c r="D1838" i="11"/>
  <c r="D1839" i="11"/>
  <c r="D1840" i="11"/>
  <c r="D1841" i="11"/>
  <c r="D1842" i="11"/>
  <c r="D1843" i="11"/>
  <c r="D1844" i="11"/>
  <c r="D1845" i="11"/>
  <c r="D1846" i="11"/>
  <c r="D1847" i="11"/>
  <c r="D1848" i="11"/>
  <c r="D1849" i="11"/>
  <c r="D1850" i="11"/>
  <c r="D1851" i="11"/>
  <c r="D1852" i="11"/>
  <c r="D1853" i="11"/>
  <c r="D1854" i="11"/>
  <c r="D1855" i="11"/>
  <c r="D1856" i="11"/>
  <c r="D1857" i="11"/>
  <c r="D1858" i="11"/>
  <c r="D1859" i="11"/>
  <c r="D1860" i="11"/>
  <c r="D1861" i="11"/>
  <c r="D1862" i="11"/>
  <c r="D1863" i="11"/>
  <c r="D1864" i="11"/>
  <c r="D1865" i="11"/>
  <c r="D1866" i="11"/>
  <c r="D1867" i="11"/>
  <c r="D1868" i="11"/>
  <c r="D1869" i="11"/>
  <c r="D1870" i="11"/>
  <c r="D1871" i="11"/>
  <c r="D1872" i="11"/>
  <c r="D1873" i="11"/>
  <c r="D1874" i="11"/>
  <c r="D1875" i="11"/>
  <c r="D1876" i="11"/>
  <c r="D1877" i="11"/>
  <c r="D1878" i="11"/>
  <c r="D1879" i="11"/>
  <c r="D1880" i="11"/>
  <c r="D1881" i="11"/>
  <c r="D1882" i="11"/>
  <c r="D1883" i="11"/>
  <c r="D1884" i="11"/>
  <c r="D1885" i="11"/>
  <c r="D1886" i="11"/>
  <c r="D1887" i="11"/>
  <c r="D1888" i="11"/>
  <c r="D1889" i="11"/>
  <c r="D1890" i="11"/>
  <c r="D1891" i="11"/>
  <c r="D1892" i="11"/>
  <c r="D1893" i="11"/>
  <c r="D1894" i="11"/>
  <c r="D1895" i="11"/>
  <c r="D1896" i="11"/>
  <c r="D1897" i="11"/>
  <c r="D1898" i="11"/>
  <c r="D1899" i="11"/>
  <c r="D1900" i="11"/>
  <c r="D1901" i="11"/>
  <c r="D1902" i="11"/>
  <c r="D1903" i="11"/>
  <c r="D1904" i="11"/>
  <c r="D1905" i="11"/>
  <c r="D1906" i="11"/>
  <c r="D1907" i="11"/>
  <c r="D1908" i="11"/>
  <c r="D1909" i="11"/>
  <c r="D1910" i="11"/>
  <c r="D1911" i="11"/>
  <c r="D1912" i="11"/>
  <c r="D1913" i="11"/>
  <c r="D1914" i="11"/>
  <c r="D1915" i="11"/>
  <c r="D1916" i="11"/>
  <c r="D1917" i="11"/>
  <c r="D1918" i="11"/>
  <c r="D1919" i="11"/>
  <c r="D1920" i="11"/>
  <c r="D1921" i="11"/>
  <c r="D1922" i="11"/>
  <c r="D1923" i="11"/>
  <c r="D1924" i="11"/>
  <c r="D1925" i="11"/>
  <c r="D1926" i="11"/>
  <c r="D1927" i="11"/>
  <c r="D1928" i="11"/>
  <c r="D1929" i="11"/>
  <c r="D1930" i="11"/>
  <c r="D1931" i="11"/>
  <c r="D1932" i="11"/>
  <c r="D1933" i="11"/>
  <c r="D1934" i="11"/>
  <c r="D1935" i="11"/>
  <c r="D1936" i="11"/>
  <c r="D1937" i="11"/>
  <c r="D1938" i="11"/>
  <c r="D1939" i="11"/>
  <c r="D1940" i="11"/>
  <c r="D1941" i="11"/>
  <c r="D1942" i="11"/>
  <c r="D1943" i="11"/>
  <c r="D1944" i="11"/>
  <c r="D1945" i="11"/>
  <c r="D1946" i="11"/>
  <c r="D1947" i="11"/>
  <c r="D1948" i="11"/>
  <c r="D1949" i="11"/>
  <c r="D1950" i="11"/>
  <c r="D1951" i="11"/>
  <c r="D1952" i="11"/>
  <c r="D1953" i="11"/>
  <c r="D1954" i="11"/>
  <c r="D1955" i="11"/>
  <c r="D1956" i="11"/>
  <c r="D1957" i="11"/>
  <c r="D1958" i="11"/>
  <c r="D1959" i="11"/>
  <c r="D1960" i="11"/>
  <c r="D1961" i="11"/>
  <c r="D1962" i="11"/>
  <c r="D1963" i="11"/>
  <c r="D1964" i="11"/>
  <c r="D1965" i="11"/>
  <c r="D1966" i="11"/>
  <c r="D1967" i="11"/>
  <c r="D1968" i="11"/>
  <c r="D1969" i="11"/>
  <c r="D1970" i="11"/>
  <c r="D1971" i="11"/>
  <c r="D1972" i="11"/>
  <c r="D1973" i="11"/>
  <c r="D1974" i="11"/>
  <c r="D1975" i="11"/>
  <c r="D1976" i="11"/>
  <c r="D1977" i="11"/>
  <c r="D1978" i="11"/>
  <c r="D1979" i="11"/>
  <c r="D1980" i="11"/>
  <c r="D1981" i="11"/>
  <c r="D1982" i="11"/>
  <c r="D1983" i="11"/>
  <c r="D1984" i="11"/>
  <c r="D1985" i="11"/>
  <c r="D1986" i="11"/>
  <c r="D1987" i="11"/>
  <c r="D1988" i="11"/>
  <c r="D1989" i="11"/>
  <c r="D1990" i="11"/>
  <c r="D1991" i="11"/>
  <c r="D1992" i="11"/>
  <c r="D1993" i="11"/>
  <c r="D1994" i="11"/>
  <c r="D1995" i="11"/>
  <c r="D1996" i="11"/>
  <c r="D1997" i="11"/>
  <c r="D1998" i="11"/>
  <c r="D1999" i="11"/>
  <c r="D2000" i="11"/>
  <c r="D2001" i="11"/>
  <c r="D2002" i="11"/>
  <c r="D2003" i="11"/>
  <c r="D2004" i="11"/>
  <c r="D2005" i="11"/>
  <c r="D2006" i="11"/>
  <c r="D2007" i="11"/>
  <c r="D2008" i="11"/>
  <c r="D2009" i="11"/>
  <c r="D2010" i="11"/>
  <c r="D2011" i="11"/>
  <c r="D2012" i="11"/>
  <c r="D2013" i="11"/>
  <c r="D2014" i="11"/>
  <c r="D2015" i="11"/>
  <c r="D2016" i="11"/>
  <c r="D2017" i="11"/>
  <c r="D2018" i="11"/>
  <c r="D2019" i="11"/>
  <c r="D2020" i="11"/>
  <c r="D2021" i="11"/>
  <c r="D2022" i="11"/>
  <c r="D2023" i="11"/>
  <c r="D2024" i="11"/>
  <c r="D2025" i="11"/>
  <c r="D2026" i="11"/>
  <c r="D2027" i="11"/>
  <c r="D2028" i="11"/>
  <c r="D2029" i="11"/>
  <c r="D2030" i="11"/>
  <c r="D2031" i="11"/>
  <c r="D2032" i="11"/>
  <c r="D2033" i="11"/>
  <c r="D2034" i="11"/>
  <c r="D2035" i="11"/>
  <c r="D2036" i="11"/>
  <c r="D2037" i="11"/>
  <c r="D2038" i="11"/>
  <c r="D2039" i="11"/>
  <c r="D2040" i="11"/>
  <c r="D2041" i="11"/>
  <c r="D2042" i="11"/>
  <c r="D2043" i="11"/>
  <c r="D2044" i="11"/>
  <c r="D2045" i="11"/>
  <c r="D2046" i="11"/>
  <c r="D2047" i="11"/>
  <c r="D2048" i="11"/>
  <c r="D2049" i="11"/>
  <c r="D2050" i="11"/>
  <c r="D2051" i="11"/>
  <c r="D2052" i="11"/>
  <c r="D2053" i="11"/>
  <c r="D2054" i="11"/>
  <c r="D2055" i="11"/>
  <c r="D2056" i="11"/>
  <c r="D2057" i="11"/>
  <c r="D2058" i="11"/>
  <c r="D2059" i="11"/>
  <c r="D2060" i="11"/>
  <c r="D2061" i="11"/>
  <c r="D2062" i="11"/>
  <c r="D2063" i="11"/>
  <c r="D2064" i="11"/>
  <c r="D2065" i="11"/>
  <c r="D2066" i="11"/>
  <c r="D2067" i="11"/>
  <c r="D2068" i="11"/>
  <c r="D2069" i="11"/>
  <c r="D2070" i="11"/>
  <c r="D2071" i="11"/>
  <c r="D2072" i="11"/>
  <c r="D2073" i="11"/>
  <c r="D2074" i="11"/>
  <c r="D2075" i="11"/>
  <c r="D2076" i="11"/>
  <c r="D2077" i="11"/>
  <c r="D2078" i="11"/>
  <c r="D2079" i="11"/>
  <c r="D2080" i="11"/>
  <c r="D2081" i="11"/>
  <c r="D2082" i="11"/>
  <c r="D2083" i="11"/>
  <c r="D2084" i="11"/>
  <c r="D2085" i="11"/>
  <c r="D2086" i="11"/>
  <c r="D2087" i="11"/>
  <c r="D2088" i="11"/>
  <c r="D2089" i="11"/>
  <c r="D2090" i="11"/>
  <c r="D2091" i="11"/>
  <c r="D2092" i="11"/>
  <c r="D2093" i="11"/>
  <c r="D2094" i="11"/>
  <c r="D2095" i="11"/>
  <c r="D2096" i="11"/>
  <c r="D2097" i="11"/>
  <c r="D2098" i="11"/>
  <c r="D2099" i="11"/>
  <c r="D2100" i="11"/>
  <c r="D2101" i="11"/>
  <c r="D2102" i="11"/>
  <c r="D2103" i="11"/>
  <c r="D2104" i="11"/>
  <c r="D2105" i="11"/>
  <c r="D2106" i="11"/>
  <c r="D2107" i="11"/>
  <c r="D2108" i="11"/>
  <c r="D2109" i="11"/>
  <c r="D2110" i="11"/>
  <c r="D2111" i="11"/>
  <c r="D2112" i="11"/>
  <c r="D2113" i="11"/>
  <c r="D2114" i="11"/>
  <c r="D2115" i="11"/>
  <c r="D2116" i="11"/>
  <c r="D2117" i="11"/>
  <c r="D2118" i="11"/>
  <c r="D2119" i="11"/>
  <c r="D2120" i="11"/>
  <c r="D2121" i="11"/>
  <c r="D2122" i="11"/>
  <c r="D2123" i="11"/>
  <c r="D2124" i="11"/>
  <c r="D2125" i="11"/>
  <c r="D2126" i="11"/>
  <c r="D2127" i="11"/>
  <c r="D2128" i="11"/>
  <c r="D2129" i="11"/>
  <c r="D2130" i="11"/>
  <c r="D2131" i="11"/>
  <c r="D2132" i="11"/>
  <c r="D2133" i="11"/>
  <c r="D2134" i="11"/>
  <c r="D2135" i="11"/>
  <c r="D2136" i="11"/>
  <c r="D2137" i="11"/>
  <c r="D2138" i="11"/>
  <c r="D2139" i="11"/>
  <c r="D2140" i="11"/>
  <c r="D2141" i="11"/>
  <c r="D2142" i="11"/>
  <c r="D2143" i="11"/>
  <c r="D2144" i="11"/>
  <c r="D2145" i="11"/>
  <c r="D2146" i="11"/>
  <c r="D2147" i="11"/>
  <c r="D2148" i="11"/>
  <c r="D2149" i="11"/>
  <c r="D2150" i="11"/>
  <c r="D2151" i="11"/>
  <c r="D2152" i="11"/>
  <c r="D2153" i="11"/>
  <c r="D2154" i="11"/>
  <c r="D2155" i="11"/>
  <c r="D2156" i="11"/>
  <c r="D2157" i="11"/>
  <c r="D2158" i="11"/>
  <c r="D2159" i="11"/>
  <c r="D2160" i="11"/>
  <c r="D2161" i="11"/>
  <c r="D2162" i="11"/>
  <c r="D2163" i="11"/>
  <c r="D2164" i="11"/>
  <c r="D2165" i="11"/>
  <c r="D2166" i="11"/>
  <c r="D2167" i="11"/>
  <c r="D2168" i="11"/>
  <c r="D2169" i="11"/>
  <c r="D2170" i="11"/>
  <c r="D2171" i="11"/>
  <c r="D2172" i="11"/>
  <c r="D2173" i="11"/>
  <c r="D2174" i="11"/>
  <c r="D2175" i="11"/>
  <c r="D2176" i="11"/>
  <c r="D2177" i="11"/>
  <c r="D2178" i="11"/>
  <c r="D2179" i="11"/>
  <c r="D2180" i="11"/>
  <c r="D2181" i="11"/>
  <c r="D2182" i="11"/>
  <c r="D2183" i="11"/>
  <c r="D2184" i="11"/>
  <c r="D2185" i="11"/>
  <c r="D2186" i="11"/>
  <c r="D2187" i="11"/>
  <c r="D2188" i="11"/>
  <c r="D2189" i="11"/>
  <c r="D2190" i="11"/>
  <c r="D2191" i="11"/>
  <c r="D2192" i="11"/>
  <c r="D2193" i="11"/>
  <c r="D2194" i="11"/>
  <c r="D2195" i="11"/>
  <c r="D2196" i="11"/>
  <c r="D2197" i="11"/>
  <c r="D2198" i="11"/>
  <c r="D2199" i="11"/>
  <c r="D2200" i="11"/>
  <c r="D2201" i="11"/>
  <c r="D2202" i="11"/>
  <c r="D2203" i="11"/>
  <c r="D2204" i="11"/>
  <c r="D2205" i="11"/>
  <c r="D2206" i="11"/>
  <c r="D2207" i="11"/>
  <c r="D2208" i="11"/>
  <c r="D2209" i="11"/>
  <c r="D2210" i="11"/>
  <c r="D2211" i="11"/>
  <c r="D2212" i="11"/>
  <c r="D2213" i="11"/>
  <c r="D2214" i="11"/>
  <c r="D2215" i="11"/>
  <c r="D2216" i="11"/>
  <c r="D2217" i="11"/>
  <c r="D2218" i="11"/>
  <c r="D2219" i="11"/>
  <c r="D2220" i="11"/>
  <c r="D2221" i="11"/>
  <c r="D2222" i="11"/>
  <c r="D2223" i="11"/>
  <c r="D2224" i="11"/>
  <c r="D2225" i="11"/>
  <c r="D2226" i="11"/>
  <c r="D2227" i="11"/>
  <c r="D2228" i="11"/>
  <c r="D2229" i="11"/>
  <c r="D2230" i="11"/>
  <c r="D2231" i="11"/>
  <c r="D2232" i="11"/>
  <c r="D2233" i="11"/>
  <c r="D2234" i="11"/>
  <c r="D2235" i="11"/>
  <c r="D2236" i="11"/>
  <c r="D2237" i="11"/>
  <c r="D2238" i="11"/>
  <c r="D2239" i="11"/>
  <c r="D2240" i="11"/>
  <c r="D2241" i="11"/>
  <c r="D2242" i="11"/>
  <c r="D2243" i="11"/>
  <c r="D2244" i="11"/>
  <c r="D2245" i="11"/>
  <c r="D2246" i="11"/>
  <c r="D2247" i="11"/>
  <c r="D2248" i="11"/>
  <c r="D2249" i="11"/>
  <c r="D2250" i="11"/>
  <c r="D2251" i="11"/>
  <c r="D2252" i="11"/>
  <c r="D2253" i="11"/>
  <c r="D2254" i="11"/>
  <c r="D2255" i="11"/>
  <c r="D2256" i="11"/>
  <c r="D2257" i="11"/>
  <c r="D2258" i="11"/>
  <c r="D2259" i="11"/>
  <c r="D2260" i="11"/>
  <c r="D2261" i="11"/>
  <c r="D2262" i="11"/>
  <c r="D2263" i="11"/>
  <c r="D2264" i="11"/>
  <c r="D2265" i="11"/>
  <c r="D2266" i="11"/>
  <c r="D2267" i="11"/>
  <c r="D2268" i="11"/>
  <c r="D2269" i="11"/>
  <c r="D2270" i="11"/>
  <c r="D2271" i="11"/>
  <c r="D2272" i="11"/>
  <c r="D2273" i="11"/>
  <c r="D2274" i="11"/>
  <c r="D2275" i="11"/>
  <c r="D2276" i="11"/>
  <c r="D2277" i="11"/>
  <c r="D2278" i="11"/>
  <c r="D2279" i="11"/>
  <c r="D2280" i="11"/>
  <c r="D2281" i="11"/>
  <c r="D2282" i="11"/>
  <c r="D2283" i="11"/>
  <c r="D2284" i="11"/>
  <c r="D2285" i="11"/>
  <c r="D2286" i="11"/>
  <c r="D2287" i="11"/>
  <c r="D2288" i="11"/>
  <c r="D2289" i="11"/>
  <c r="D2290" i="11"/>
  <c r="D2291" i="11"/>
  <c r="D2292" i="11"/>
  <c r="D2293" i="11"/>
  <c r="D2294" i="11"/>
  <c r="D2295" i="11"/>
  <c r="D2296" i="11"/>
  <c r="D2297" i="11"/>
  <c r="D2298" i="11"/>
  <c r="D2299" i="11"/>
  <c r="D2300" i="11"/>
  <c r="D2301" i="11"/>
  <c r="D2302" i="11"/>
  <c r="D2303" i="11"/>
  <c r="D2304" i="11"/>
  <c r="D2305" i="11"/>
  <c r="D2306" i="11"/>
  <c r="D2307" i="11"/>
  <c r="D2308" i="11"/>
  <c r="D2309" i="11"/>
  <c r="D2310" i="11"/>
  <c r="D2311" i="11"/>
  <c r="D2312" i="11"/>
  <c r="D2313" i="11"/>
  <c r="D2314" i="11"/>
  <c r="D2315" i="11"/>
  <c r="D2316" i="11"/>
  <c r="D2317" i="11"/>
  <c r="D2318" i="11"/>
  <c r="D2319" i="11"/>
  <c r="D2320" i="11"/>
  <c r="D2321" i="11"/>
  <c r="D2322" i="11"/>
  <c r="D2323" i="11"/>
  <c r="D2324" i="11"/>
  <c r="D2325" i="11"/>
  <c r="D2326" i="11"/>
  <c r="D2327" i="11"/>
  <c r="D2328" i="11"/>
  <c r="D2329" i="11"/>
  <c r="D2330" i="11"/>
  <c r="D2331" i="11"/>
  <c r="D2332" i="11"/>
  <c r="D2333" i="11"/>
  <c r="D2334" i="11"/>
  <c r="D2335" i="11"/>
  <c r="D2336" i="11"/>
  <c r="D2337" i="11"/>
  <c r="D2338" i="11"/>
  <c r="D2339" i="11"/>
  <c r="D2340" i="11"/>
  <c r="D2341" i="11"/>
  <c r="D2342" i="11"/>
  <c r="D2343" i="11"/>
  <c r="D2344" i="11"/>
  <c r="D2345" i="11"/>
  <c r="D2346" i="11"/>
  <c r="D2347" i="11"/>
  <c r="D2348" i="11"/>
  <c r="D2349" i="11"/>
  <c r="D2350" i="11"/>
  <c r="D2351" i="11"/>
  <c r="D2352" i="11"/>
  <c r="D2353" i="11"/>
  <c r="D2354" i="11"/>
  <c r="D2355" i="11"/>
  <c r="D2356" i="11"/>
  <c r="D2357" i="11"/>
  <c r="D2358" i="11"/>
  <c r="D2359" i="11"/>
  <c r="D2360" i="11"/>
  <c r="D2361" i="11"/>
  <c r="D2362" i="11"/>
  <c r="D2363" i="11"/>
  <c r="D2364" i="11"/>
  <c r="D2365" i="11"/>
  <c r="D2366" i="11"/>
  <c r="D2367" i="11"/>
  <c r="D2368" i="11"/>
  <c r="D2369" i="11"/>
  <c r="D2370" i="11"/>
  <c r="D2371" i="11"/>
  <c r="D2372" i="11"/>
  <c r="D2373" i="11"/>
  <c r="D2374" i="11"/>
  <c r="D2375" i="11"/>
  <c r="D2376" i="11"/>
  <c r="D2377" i="11"/>
  <c r="D2378" i="11"/>
  <c r="D2379" i="11"/>
  <c r="D2380" i="11"/>
  <c r="D2381" i="11"/>
  <c r="D2382" i="11"/>
  <c r="D2383" i="11"/>
  <c r="D2384" i="11"/>
  <c r="D2385" i="11"/>
  <c r="D2386" i="11"/>
  <c r="D2387" i="11"/>
  <c r="J6" i="3"/>
  <c r="J7" i="3"/>
  <c r="J8" i="3"/>
  <c r="Q8" i="11" s="1"/>
  <c r="J9" i="3"/>
  <c r="Q9" i="11" s="1"/>
  <c r="J10" i="3"/>
  <c r="J11" i="3"/>
  <c r="J12" i="3"/>
  <c r="Q12" i="11" s="1"/>
  <c r="J13" i="3"/>
  <c r="Q13" i="11" s="1"/>
  <c r="J14" i="3"/>
  <c r="J15" i="3"/>
  <c r="J16" i="3"/>
  <c r="Q16" i="11" s="1"/>
  <c r="J17" i="3"/>
  <c r="Q17" i="11" s="1"/>
  <c r="J18" i="3"/>
  <c r="J19" i="3"/>
  <c r="J20" i="3"/>
  <c r="Q20" i="11" s="1"/>
  <c r="J21" i="3"/>
  <c r="Q21" i="11" s="1"/>
  <c r="J22" i="3"/>
  <c r="J23" i="3"/>
  <c r="J24" i="3"/>
  <c r="Q24" i="11" s="1"/>
  <c r="J25" i="3"/>
  <c r="Q25" i="11" s="1"/>
  <c r="J26" i="3"/>
  <c r="J27" i="3"/>
  <c r="J28" i="3"/>
  <c r="Q28" i="11" s="1"/>
  <c r="J29" i="3"/>
  <c r="Q29" i="11" s="1"/>
  <c r="J30" i="3"/>
  <c r="J31" i="3"/>
  <c r="J32" i="3"/>
  <c r="Q32" i="11" s="1"/>
  <c r="J33" i="3"/>
  <c r="Q33" i="11" s="1"/>
  <c r="J34" i="3"/>
  <c r="J35" i="3"/>
  <c r="J36" i="3"/>
  <c r="Q36" i="11" s="1"/>
  <c r="J37" i="3"/>
  <c r="Q37" i="11" s="1"/>
  <c r="J38" i="3"/>
  <c r="J39" i="3"/>
  <c r="J40" i="3"/>
  <c r="Q40" i="11" s="1"/>
  <c r="J41" i="3"/>
  <c r="Q41" i="11" s="1"/>
  <c r="J42" i="3"/>
  <c r="J43" i="3"/>
  <c r="J44" i="3"/>
  <c r="Q44" i="11" s="1"/>
  <c r="J45" i="3"/>
  <c r="Q45" i="11" s="1"/>
  <c r="J46" i="3"/>
  <c r="J47" i="3"/>
  <c r="J48" i="3"/>
  <c r="Q48" i="11" s="1"/>
  <c r="J49" i="3"/>
  <c r="Q49" i="11" s="1"/>
  <c r="J50" i="3"/>
  <c r="J51" i="3"/>
  <c r="J52" i="3"/>
  <c r="Q52" i="11" s="1"/>
  <c r="J53" i="3"/>
  <c r="Q53" i="11" s="1"/>
  <c r="J54" i="3"/>
  <c r="J55" i="3"/>
  <c r="J56" i="3"/>
  <c r="Q56" i="11" s="1"/>
  <c r="J57" i="3"/>
  <c r="Q57" i="11" s="1"/>
  <c r="J58" i="3"/>
  <c r="J59" i="3"/>
  <c r="J60" i="3"/>
  <c r="Q60" i="11" s="1"/>
  <c r="J61" i="3"/>
  <c r="Q61" i="11" s="1"/>
  <c r="J62" i="3"/>
  <c r="J63" i="3"/>
  <c r="J64" i="3"/>
  <c r="Q64" i="11" s="1"/>
  <c r="J65" i="3"/>
  <c r="Q65" i="11" s="1"/>
  <c r="J66" i="3"/>
  <c r="J67" i="3"/>
  <c r="J68" i="3"/>
  <c r="Q68" i="11" s="1"/>
  <c r="J69" i="3"/>
  <c r="Q69" i="11" s="1"/>
  <c r="J70" i="3"/>
  <c r="J71" i="3"/>
  <c r="J72" i="3"/>
  <c r="Q72" i="11" s="1"/>
  <c r="J73" i="3"/>
  <c r="Q73" i="11" s="1"/>
  <c r="J74" i="3"/>
  <c r="J75" i="3"/>
  <c r="J76" i="3"/>
  <c r="Q76" i="11" s="1"/>
  <c r="J77" i="3"/>
  <c r="Q77" i="11" s="1"/>
  <c r="J78" i="3"/>
  <c r="J79" i="3"/>
  <c r="J80" i="3"/>
  <c r="Q80" i="11" s="1"/>
  <c r="J81" i="3"/>
  <c r="Q81" i="11" s="1"/>
  <c r="J82" i="3"/>
  <c r="J83" i="3"/>
  <c r="J84" i="3"/>
  <c r="Q84" i="11" s="1"/>
  <c r="J85" i="3"/>
  <c r="Q85" i="11" s="1"/>
  <c r="J86" i="3"/>
  <c r="J87" i="3"/>
  <c r="J88" i="3"/>
  <c r="Q88" i="11" s="1"/>
  <c r="J89" i="3"/>
  <c r="Q89" i="11" s="1"/>
  <c r="J90" i="3"/>
  <c r="J91" i="3"/>
  <c r="J92" i="3"/>
  <c r="Q92" i="11" s="1"/>
  <c r="J93" i="3"/>
  <c r="Q93" i="11" s="1"/>
  <c r="J94" i="3"/>
  <c r="J95" i="3"/>
  <c r="J96" i="3"/>
  <c r="Q96" i="11" s="1"/>
  <c r="J97" i="3"/>
  <c r="Q97" i="11" s="1"/>
  <c r="J98" i="3"/>
  <c r="J99" i="3"/>
  <c r="J100" i="3"/>
  <c r="Q100" i="11" s="1"/>
  <c r="J101" i="3"/>
  <c r="Q101" i="11" s="1"/>
  <c r="J102" i="3"/>
  <c r="J103" i="3"/>
  <c r="J104" i="3"/>
  <c r="Q104" i="11" s="1"/>
  <c r="J105" i="3"/>
  <c r="Q105" i="11" s="1"/>
  <c r="J106" i="3"/>
  <c r="J107" i="3"/>
  <c r="J108" i="3"/>
  <c r="Q108" i="11" s="1"/>
  <c r="J109" i="3"/>
  <c r="Q109" i="11" s="1"/>
  <c r="J110" i="3"/>
  <c r="J111" i="3"/>
  <c r="J112" i="3"/>
  <c r="Q112" i="11" s="1"/>
  <c r="J113" i="3"/>
  <c r="Q113" i="11" s="1"/>
  <c r="J114" i="3"/>
  <c r="J115" i="3"/>
  <c r="J116" i="3"/>
  <c r="Q116" i="11" s="1"/>
  <c r="J117" i="3"/>
  <c r="Q117" i="11" s="1"/>
  <c r="J118" i="3"/>
  <c r="J119" i="3"/>
  <c r="J120" i="3"/>
  <c r="Q120" i="11" s="1"/>
  <c r="J121" i="3"/>
  <c r="Q121" i="11" s="1"/>
  <c r="J122" i="3"/>
  <c r="J123" i="3"/>
  <c r="J124" i="3"/>
  <c r="Q124" i="11" s="1"/>
  <c r="J125" i="3"/>
  <c r="Q125" i="11" s="1"/>
  <c r="J126" i="3"/>
  <c r="J127" i="3"/>
  <c r="J128" i="3"/>
  <c r="Q128" i="11" s="1"/>
  <c r="J129" i="3"/>
  <c r="Q129" i="11" s="1"/>
  <c r="J130" i="3"/>
  <c r="J131" i="3"/>
  <c r="J132" i="3"/>
  <c r="Q132" i="11" s="1"/>
  <c r="J133" i="3"/>
  <c r="Q133" i="11" s="1"/>
  <c r="J134" i="3"/>
  <c r="J135" i="3"/>
  <c r="J136" i="3"/>
  <c r="Q136" i="11" s="1"/>
  <c r="J137" i="3"/>
  <c r="Q137" i="11" s="1"/>
  <c r="J138" i="3"/>
  <c r="J139" i="3"/>
  <c r="J140" i="3"/>
  <c r="Q140" i="11" s="1"/>
  <c r="J141" i="3"/>
  <c r="Q141" i="11" s="1"/>
  <c r="J142" i="3"/>
  <c r="J143" i="3"/>
  <c r="J144" i="3"/>
  <c r="Q144" i="11" s="1"/>
  <c r="J145" i="3"/>
  <c r="Q145" i="11" s="1"/>
  <c r="J146" i="3"/>
  <c r="J147" i="3"/>
  <c r="J148" i="3"/>
  <c r="Q148" i="11" s="1"/>
  <c r="J149" i="3"/>
  <c r="Q149" i="11" s="1"/>
  <c r="J150" i="3"/>
  <c r="J151" i="3"/>
  <c r="J152" i="3"/>
  <c r="Q152" i="11" s="1"/>
  <c r="J153" i="3"/>
  <c r="Q153" i="11" s="1"/>
  <c r="J154" i="3"/>
  <c r="J155" i="3"/>
  <c r="J156" i="3"/>
  <c r="Q156" i="11" s="1"/>
  <c r="J157" i="3"/>
  <c r="Q157" i="11" s="1"/>
  <c r="J158" i="3"/>
  <c r="J159" i="3"/>
  <c r="J160" i="3"/>
  <c r="Q160" i="11" s="1"/>
  <c r="J161" i="3"/>
  <c r="Q161" i="11" s="1"/>
  <c r="J162" i="3"/>
  <c r="J163" i="3"/>
  <c r="J164" i="3"/>
  <c r="Q164" i="11" s="1"/>
  <c r="J165" i="3"/>
  <c r="Q165" i="11" s="1"/>
  <c r="J166" i="3"/>
  <c r="J167" i="3"/>
  <c r="J168" i="3"/>
  <c r="Q168" i="11" s="1"/>
  <c r="J169" i="3"/>
  <c r="Q169" i="11" s="1"/>
  <c r="J170" i="3"/>
  <c r="J171" i="3"/>
  <c r="J172" i="3"/>
  <c r="Q172" i="11" s="1"/>
  <c r="J173" i="3"/>
  <c r="Q173" i="11" s="1"/>
  <c r="J174" i="3"/>
  <c r="J175" i="3"/>
  <c r="J176" i="3"/>
  <c r="Q176" i="11" s="1"/>
  <c r="J177" i="3"/>
  <c r="Q177" i="11" s="1"/>
  <c r="J178" i="3"/>
  <c r="J179" i="3"/>
  <c r="J180" i="3"/>
  <c r="Q180" i="11" s="1"/>
  <c r="J181" i="3"/>
  <c r="Q181" i="11" s="1"/>
  <c r="J182" i="3"/>
  <c r="J183" i="3"/>
  <c r="J184" i="3"/>
  <c r="Q184" i="11" s="1"/>
  <c r="J185" i="3"/>
  <c r="Q185" i="11" s="1"/>
  <c r="J186" i="3"/>
  <c r="J187" i="3"/>
  <c r="J188" i="3"/>
  <c r="Q188" i="11" s="1"/>
  <c r="J189" i="3"/>
  <c r="Q189" i="11" s="1"/>
  <c r="J190" i="3"/>
  <c r="J191" i="3"/>
  <c r="J192" i="3"/>
  <c r="Q192" i="11" s="1"/>
  <c r="J193" i="3"/>
  <c r="Q193" i="11" s="1"/>
  <c r="J194" i="3"/>
  <c r="J195" i="3"/>
  <c r="J196" i="3"/>
  <c r="Q196" i="11" s="1"/>
  <c r="J197" i="3"/>
  <c r="Q197" i="11" s="1"/>
  <c r="J198" i="3"/>
  <c r="J199" i="3"/>
  <c r="J200" i="3"/>
  <c r="Q200" i="11" s="1"/>
  <c r="J201" i="3"/>
  <c r="Q201" i="11" s="1"/>
  <c r="J202" i="3"/>
  <c r="J203" i="3"/>
  <c r="J204" i="3"/>
  <c r="Q204" i="11" s="1"/>
  <c r="J205" i="3"/>
  <c r="Q205" i="11" s="1"/>
  <c r="J206" i="3"/>
  <c r="J207" i="3"/>
  <c r="J208" i="3"/>
  <c r="Q208" i="11" s="1"/>
  <c r="J209" i="3"/>
  <c r="Q209" i="11" s="1"/>
  <c r="J210" i="3"/>
  <c r="J211" i="3"/>
  <c r="J212" i="3"/>
  <c r="Q212" i="11" s="1"/>
  <c r="J213" i="3"/>
  <c r="Q213" i="11" s="1"/>
  <c r="J214" i="3"/>
  <c r="J215" i="3"/>
  <c r="J216" i="3"/>
  <c r="Q216" i="11" s="1"/>
  <c r="J217" i="3"/>
  <c r="Q217" i="11" s="1"/>
  <c r="J218" i="3"/>
  <c r="J219" i="3"/>
  <c r="J220" i="3"/>
  <c r="Q220" i="11" s="1"/>
  <c r="J221" i="3"/>
  <c r="Q221" i="11" s="1"/>
  <c r="J222" i="3"/>
  <c r="J223" i="3"/>
  <c r="J224" i="3"/>
  <c r="Q224" i="11" s="1"/>
  <c r="J225" i="3"/>
  <c r="Q225" i="11" s="1"/>
  <c r="J226" i="3"/>
  <c r="J227" i="3"/>
  <c r="J228" i="3"/>
  <c r="Q228" i="11" s="1"/>
  <c r="J229" i="3"/>
  <c r="Q229" i="11" s="1"/>
  <c r="J230" i="3"/>
  <c r="J231" i="3"/>
  <c r="J232" i="3"/>
  <c r="Q232" i="11" s="1"/>
  <c r="J233" i="3"/>
  <c r="Q233" i="11" s="1"/>
  <c r="J234" i="3"/>
  <c r="J235" i="3"/>
  <c r="J236" i="3"/>
  <c r="Q236" i="11" s="1"/>
  <c r="J237" i="3"/>
  <c r="Q237" i="11" s="1"/>
  <c r="J238" i="3"/>
  <c r="J239" i="3"/>
  <c r="J240" i="3"/>
  <c r="Q240" i="11" s="1"/>
  <c r="J241" i="3"/>
  <c r="Q241" i="11" s="1"/>
  <c r="J242" i="3"/>
  <c r="J243" i="3"/>
  <c r="J244" i="3"/>
  <c r="Q244" i="11" s="1"/>
  <c r="J245" i="3"/>
  <c r="Q245" i="11" s="1"/>
  <c r="J246" i="3"/>
  <c r="J247" i="3"/>
  <c r="J248" i="3"/>
  <c r="Q248" i="11" s="1"/>
  <c r="J249" i="3"/>
  <c r="Q249" i="11" s="1"/>
  <c r="J250" i="3"/>
  <c r="J251" i="3"/>
  <c r="J252" i="3"/>
  <c r="Q252" i="11" s="1"/>
  <c r="J253" i="3"/>
  <c r="Q253" i="11" s="1"/>
  <c r="J254" i="3"/>
  <c r="J255" i="3"/>
  <c r="J256" i="3"/>
  <c r="Q256" i="11" s="1"/>
  <c r="J257" i="3"/>
  <c r="Q257" i="11" s="1"/>
  <c r="J258" i="3"/>
  <c r="J259" i="3"/>
  <c r="J260" i="3"/>
  <c r="Q260" i="11" s="1"/>
  <c r="J261" i="3"/>
  <c r="Q261" i="11" s="1"/>
  <c r="J262" i="3"/>
  <c r="J263" i="3"/>
  <c r="J264" i="3"/>
  <c r="Q264" i="11" s="1"/>
  <c r="J265" i="3"/>
  <c r="Q265" i="11" s="1"/>
  <c r="J266" i="3"/>
  <c r="J267" i="3"/>
  <c r="J268" i="3"/>
  <c r="Q268" i="11" s="1"/>
  <c r="J269" i="3"/>
  <c r="Q269" i="11" s="1"/>
  <c r="J270" i="3"/>
  <c r="J271" i="3"/>
  <c r="J272" i="3"/>
  <c r="Q272" i="11" s="1"/>
  <c r="J273" i="3"/>
  <c r="Q273" i="11" s="1"/>
  <c r="J274" i="3"/>
  <c r="J275" i="3"/>
  <c r="J276" i="3"/>
  <c r="Q276" i="11" s="1"/>
  <c r="J277" i="3"/>
  <c r="Q277" i="11" s="1"/>
  <c r="J278" i="3"/>
  <c r="J279" i="3"/>
  <c r="J280" i="3"/>
  <c r="Q280" i="11" s="1"/>
  <c r="J281" i="3"/>
  <c r="Q281" i="11" s="1"/>
  <c r="J282" i="3"/>
  <c r="J283" i="3"/>
  <c r="J284" i="3"/>
  <c r="Q284" i="11" s="1"/>
  <c r="J285" i="3"/>
  <c r="Q285" i="11" s="1"/>
  <c r="J286" i="3"/>
  <c r="J287" i="3"/>
  <c r="J288" i="3"/>
  <c r="Q288" i="11" s="1"/>
  <c r="J289" i="3"/>
  <c r="Q289" i="11" s="1"/>
  <c r="J290" i="3"/>
  <c r="J291" i="3"/>
  <c r="J292" i="3"/>
  <c r="Q292" i="11" s="1"/>
  <c r="J293" i="3"/>
  <c r="Q293" i="11" s="1"/>
  <c r="J294" i="3"/>
  <c r="J295" i="3"/>
  <c r="J296" i="3"/>
  <c r="Q296" i="11" s="1"/>
  <c r="J297" i="3"/>
  <c r="Q297" i="11" s="1"/>
  <c r="J298" i="3"/>
  <c r="J299" i="3"/>
  <c r="J300" i="3"/>
  <c r="Q300" i="11" s="1"/>
  <c r="J301" i="3"/>
  <c r="Q301" i="11" s="1"/>
  <c r="J302" i="3"/>
  <c r="J303" i="3"/>
  <c r="J304" i="3"/>
  <c r="Q304" i="11" s="1"/>
  <c r="J305" i="3"/>
  <c r="Q305" i="11" s="1"/>
  <c r="J306" i="3"/>
  <c r="J307" i="3"/>
  <c r="J308" i="3"/>
  <c r="Q308" i="11" s="1"/>
  <c r="J309" i="3"/>
  <c r="Q309" i="11" s="1"/>
  <c r="J310" i="3"/>
  <c r="J311" i="3"/>
  <c r="J312" i="3"/>
  <c r="Q312" i="11" s="1"/>
  <c r="J313" i="3"/>
  <c r="Q313" i="11" s="1"/>
  <c r="J314" i="3"/>
  <c r="J315" i="3"/>
  <c r="J316" i="3"/>
  <c r="Q316" i="11" s="1"/>
  <c r="J317" i="3"/>
  <c r="Q317" i="11" s="1"/>
  <c r="J318" i="3"/>
  <c r="J319" i="3"/>
  <c r="J320" i="3"/>
  <c r="Q320" i="11" s="1"/>
  <c r="J321" i="3"/>
  <c r="Q321" i="11" s="1"/>
  <c r="J322" i="3"/>
  <c r="J323" i="3"/>
  <c r="J324" i="3"/>
  <c r="Q324" i="11" s="1"/>
  <c r="J325" i="3"/>
  <c r="Q325" i="11" s="1"/>
  <c r="J326" i="3"/>
  <c r="J327" i="3"/>
  <c r="J328" i="3"/>
  <c r="Q328" i="11" s="1"/>
  <c r="J329" i="3"/>
  <c r="Q329" i="11" s="1"/>
  <c r="J330" i="3"/>
  <c r="J331" i="3"/>
  <c r="J332" i="3"/>
  <c r="Q332" i="11" s="1"/>
  <c r="J333" i="3"/>
  <c r="Q333" i="11" s="1"/>
  <c r="J334" i="3"/>
  <c r="J335" i="3"/>
  <c r="J336" i="3"/>
  <c r="Q336" i="11" s="1"/>
  <c r="J337" i="3"/>
  <c r="Q337" i="11" s="1"/>
  <c r="J338" i="3"/>
  <c r="J339" i="3"/>
  <c r="J340" i="3"/>
  <c r="Q340" i="11" s="1"/>
  <c r="J341" i="3"/>
  <c r="Q341" i="11" s="1"/>
  <c r="J342" i="3"/>
  <c r="J343" i="3"/>
  <c r="J344" i="3"/>
  <c r="Q344" i="11" s="1"/>
  <c r="J345" i="3"/>
  <c r="Q345" i="11" s="1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J1905" i="3"/>
  <c r="J1906" i="3"/>
  <c r="J1907" i="3"/>
  <c r="J1908" i="3"/>
  <c r="J1909" i="3"/>
  <c r="J1910" i="3"/>
  <c r="J1911" i="3"/>
  <c r="J1912" i="3"/>
  <c r="J1913" i="3"/>
  <c r="J1914" i="3"/>
  <c r="J1915" i="3"/>
  <c r="J1916" i="3"/>
  <c r="J1917" i="3"/>
  <c r="J1918" i="3"/>
  <c r="J1919" i="3"/>
  <c r="J1920" i="3"/>
  <c r="J1921" i="3"/>
  <c r="J1922" i="3"/>
  <c r="J1923" i="3"/>
  <c r="J1924" i="3"/>
  <c r="J1925" i="3"/>
  <c r="J1926" i="3"/>
  <c r="J1927" i="3"/>
  <c r="J1928" i="3"/>
  <c r="J1929" i="3"/>
  <c r="J1930" i="3"/>
  <c r="J1931" i="3"/>
  <c r="J1932" i="3"/>
  <c r="J1933" i="3"/>
  <c r="J1934" i="3"/>
  <c r="J1935" i="3"/>
  <c r="J1936" i="3"/>
  <c r="J1937" i="3"/>
  <c r="J1938" i="3"/>
  <c r="J1939" i="3"/>
  <c r="J1940" i="3"/>
  <c r="J1941" i="3"/>
  <c r="J1942" i="3"/>
  <c r="J1943" i="3"/>
  <c r="J1944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7" i="3"/>
  <c r="J1958" i="3"/>
  <c r="J1959" i="3"/>
  <c r="J1960" i="3"/>
  <c r="J1961" i="3"/>
  <c r="J1962" i="3"/>
  <c r="J1963" i="3"/>
  <c r="J1964" i="3"/>
  <c r="J1965" i="3"/>
  <c r="J1966" i="3"/>
  <c r="J1967" i="3"/>
  <c r="J1968" i="3"/>
  <c r="J1969" i="3"/>
  <c r="J1970" i="3"/>
  <c r="J1971" i="3"/>
  <c r="J1972" i="3"/>
  <c r="J1973" i="3"/>
  <c r="J1974" i="3"/>
  <c r="J1975" i="3"/>
  <c r="J1976" i="3"/>
  <c r="J1977" i="3"/>
  <c r="J1978" i="3"/>
  <c r="J1979" i="3"/>
  <c r="J1980" i="3"/>
  <c r="J1981" i="3"/>
  <c r="J1982" i="3"/>
  <c r="J1983" i="3"/>
  <c r="J1984" i="3"/>
  <c r="J1985" i="3"/>
  <c r="J1986" i="3"/>
  <c r="J1987" i="3"/>
  <c r="J1988" i="3"/>
  <c r="J1989" i="3"/>
  <c r="J1990" i="3"/>
  <c r="J1991" i="3"/>
  <c r="J1992" i="3"/>
  <c r="J1993" i="3"/>
  <c r="J1994" i="3"/>
  <c r="J1995" i="3"/>
  <c r="J1996" i="3"/>
  <c r="J1997" i="3"/>
  <c r="J1998" i="3"/>
  <c r="J1999" i="3"/>
  <c r="J2000" i="3"/>
  <c r="J2001" i="3"/>
  <c r="J2002" i="3"/>
  <c r="J2003" i="3"/>
  <c r="J2004" i="3"/>
  <c r="J2005" i="3"/>
  <c r="J2006" i="3"/>
  <c r="J2007" i="3"/>
  <c r="J2008" i="3"/>
  <c r="J2009" i="3"/>
  <c r="J2010" i="3"/>
  <c r="J2011" i="3"/>
  <c r="J2012" i="3"/>
  <c r="J2013" i="3"/>
  <c r="J2014" i="3"/>
  <c r="J2015" i="3"/>
  <c r="J2016" i="3"/>
  <c r="J2017" i="3"/>
  <c r="J2018" i="3"/>
  <c r="J2019" i="3"/>
  <c r="J2020" i="3"/>
  <c r="J2021" i="3"/>
  <c r="J2022" i="3"/>
  <c r="J2023" i="3"/>
  <c r="J2024" i="3"/>
  <c r="J2025" i="3"/>
  <c r="J2026" i="3"/>
  <c r="J2027" i="3"/>
  <c r="J2028" i="3"/>
  <c r="J2029" i="3"/>
  <c r="J2030" i="3"/>
  <c r="J2031" i="3"/>
  <c r="J2032" i="3"/>
  <c r="J2033" i="3"/>
  <c r="J2034" i="3"/>
  <c r="J2035" i="3"/>
  <c r="J2036" i="3"/>
  <c r="J2037" i="3"/>
  <c r="J2038" i="3"/>
  <c r="J2039" i="3"/>
  <c r="J2040" i="3"/>
  <c r="J2041" i="3"/>
  <c r="J2042" i="3"/>
  <c r="J2043" i="3"/>
  <c r="J2044" i="3"/>
  <c r="J2045" i="3"/>
  <c r="J2046" i="3"/>
  <c r="J2047" i="3"/>
  <c r="J2048" i="3"/>
  <c r="J2049" i="3"/>
  <c r="J2050" i="3"/>
  <c r="J2051" i="3"/>
  <c r="J2052" i="3"/>
  <c r="J2053" i="3"/>
  <c r="J2054" i="3"/>
  <c r="J2055" i="3"/>
  <c r="J2056" i="3"/>
  <c r="J2057" i="3"/>
  <c r="J2058" i="3"/>
  <c r="J2059" i="3"/>
  <c r="J2060" i="3"/>
  <c r="J2061" i="3"/>
  <c r="J2062" i="3"/>
  <c r="J2063" i="3"/>
  <c r="J2064" i="3"/>
  <c r="J2065" i="3"/>
  <c r="J2066" i="3"/>
  <c r="J2067" i="3"/>
  <c r="J2068" i="3"/>
  <c r="J2069" i="3"/>
  <c r="J2070" i="3"/>
  <c r="J2071" i="3"/>
  <c r="J2072" i="3"/>
  <c r="J2073" i="3"/>
  <c r="J2074" i="3"/>
  <c r="J2075" i="3"/>
  <c r="J2076" i="3"/>
  <c r="J2077" i="3"/>
  <c r="J2078" i="3"/>
  <c r="J2079" i="3"/>
  <c r="J2080" i="3"/>
  <c r="J2081" i="3"/>
  <c r="J2082" i="3"/>
  <c r="J2083" i="3"/>
  <c r="J2084" i="3"/>
  <c r="J2085" i="3"/>
  <c r="J2086" i="3"/>
  <c r="J2087" i="3"/>
  <c r="J2088" i="3"/>
  <c r="J2089" i="3"/>
  <c r="J2090" i="3"/>
  <c r="J2091" i="3"/>
  <c r="J2092" i="3"/>
  <c r="J2093" i="3"/>
  <c r="J2094" i="3"/>
  <c r="J2095" i="3"/>
  <c r="J2096" i="3"/>
  <c r="J2097" i="3"/>
  <c r="J2098" i="3"/>
  <c r="J2099" i="3"/>
  <c r="J2100" i="3"/>
  <c r="J2101" i="3"/>
  <c r="J2102" i="3"/>
  <c r="J2103" i="3"/>
  <c r="J2104" i="3"/>
  <c r="J2105" i="3"/>
  <c r="J2106" i="3"/>
  <c r="J2107" i="3"/>
  <c r="J2108" i="3"/>
  <c r="J2109" i="3"/>
  <c r="J2110" i="3"/>
  <c r="J2111" i="3"/>
  <c r="J2112" i="3"/>
  <c r="J2113" i="3"/>
  <c r="J2114" i="3"/>
  <c r="J2115" i="3"/>
  <c r="J2116" i="3"/>
  <c r="J2117" i="3"/>
  <c r="J2118" i="3"/>
  <c r="J2119" i="3"/>
  <c r="J2120" i="3"/>
  <c r="J2121" i="3"/>
  <c r="J2122" i="3"/>
  <c r="J2123" i="3"/>
  <c r="J2124" i="3"/>
  <c r="J2125" i="3"/>
  <c r="J2126" i="3"/>
  <c r="J2127" i="3"/>
  <c r="J2128" i="3"/>
  <c r="J2129" i="3"/>
  <c r="J2130" i="3"/>
  <c r="J2131" i="3"/>
  <c r="J2132" i="3"/>
  <c r="J2133" i="3"/>
  <c r="J2134" i="3"/>
  <c r="J2135" i="3"/>
  <c r="J2136" i="3"/>
  <c r="J2137" i="3"/>
  <c r="J2138" i="3"/>
  <c r="J2139" i="3"/>
  <c r="J2140" i="3"/>
  <c r="J2141" i="3"/>
  <c r="J2142" i="3"/>
  <c r="J2143" i="3"/>
  <c r="J2144" i="3"/>
  <c r="J2145" i="3"/>
  <c r="J2146" i="3"/>
  <c r="J2147" i="3"/>
  <c r="J2148" i="3"/>
  <c r="J2149" i="3"/>
  <c r="J2150" i="3"/>
  <c r="J2151" i="3"/>
  <c r="J2152" i="3"/>
  <c r="J2153" i="3"/>
  <c r="J2154" i="3"/>
  <c r="J2155" i="3"/>
  <c r="J2156" i="3"/>
  <c r="J2157" i="3"/>
  <c r="J2158" i="3"/>
  <c r="J2159" i="3"/>
  <c r="J2160" i="3"/>
  <c r="J2161" i="3"/>
  <c r="J2162" i="3"/>
  <c r="J2163" i="3"/>
  <c r="J2164" i="3"/>
  <c r="J2165" i="3"/>
  <c r="J2166" i="3"/>
  <c r="J2167" i="3"/>
  <c r="J2168" i="3"/>
  <c r="J2169" i="3"/>
  <c r="J2170" i="3"/>
  <c r="J2171" i="3"/>
  <c r="J2172" i="3"/>
  <c r="J2173" i="3"/>
  <c r="J2174" i="3"/>
  <c r="J2175" i="3"/>
  <c r="J2176" i="3"/>
  <c r="J2177" i="3"/>
  <c r="J2178" i="3"/>
  <c r="J2179" i="3"/>
  <c r="J2180" i="3"/>
  <c r="J2181" i="3"/>
  <c r="J2182" i="3"/>
  <c r="J2183" i="3"/>
  <c r="J2184" i="3"/>
  <c r="J2185" i="3"/>
  <c r="J2186" i="3"/>
  <c r="J2187" i="3"/>
  <c r="J2188" i="3"/>
  <c r="J2189" i="3"/>
  <c r="J2190" i="3"/>
  <c r="J2191" i="3"/>
  <c r="J2192" i="3"/>
  <c r="J2193" i="3"/>
  <c r="J2194" i="3"/>
  <c r="J2195" i="3"/>
  <c r="J2196" i="3"/>
  <c r="J2197" i="3"/>
  <c r="J2198" i="3"/>
  <c r="J2199" i="3"/>
  <c r="J2200" i="3"/>
  <c r="J2201" i="3"/>
  <c r="J2202" i="3"/>
  <c r="J2203" i="3"/>
  <c r="J2204" i="3"/>
  <c r="J2205" i="3"/>
  <c r="J2206" i="3"/>
  <c r="J2207" i="3"/>
  <c r="J2208" i="3"/>
  <c r="J2209" i="3"/>
  <c r="J2210" i="3"/>
  <c r="J2211" i="3"/>
  <c r="J2212" i="3"/>
  <c r="J2213" i="3"/>
  <c r="J2214" i="3"/>
  <c r="J2215" i="3"/>
  <c r="J2216" i="3"/>
  <c r="J2217" i="3"/>
  <c r="J2218" i="3"/>
  <c r="J2219" i="3"/>
  <c r="J2220" i="3"/>
  <c r="J2221" i="3"/>
  <c r="J2222" i="3"/>
  <c r="J2223" i="3"/>
  <c r="J2224" i="3"/>
  <c r="J2225" i="3"/>
  <c r="J2226" i="3"/>
  <c r="J2227" i="3"/>
  <c r="J2228" i="3"/>
  <c r="J2229" i="3"/>
  <c r="J2230" i="3"/>
  <c r="J2231" i="3"/>
  <c r="J2232" i="3"/>
  <c r="J2233" i="3"/>
  <c r="J2234" i="3"/>
  <c r="J2235" i="3"/>
  <c r="J2236" i="3"/>
  <c r="J2237" i="3"/>
  <c r="J2238" i="3"/>
  <c r="J2239" i="3"/>
  <c r="J2240" i="3"/>
  <c r="J2241" i="3"/>
  <c r="J2242" i="3"/>
  <c r="J2243" i="3"/>
  <c r="J2244" i="3"/>
  <c r="J2245" i="3"/>
  <c r="J2246" i="3"/>
  <c r="J2247" i="3"/>
  <c r="J2248" i="3"/>
  <c r="J2249" i="3"/>
  <c r="J2250" i="3"/>
  <c r="J2251" i="3"/>
  <c r="J2252" i="3"/>
  <c r="J2253" i="3"/>
  <c r="J2254" i="3"/>
  <c r="J2255" i="3"/>
  <c r="J2256" i="3"/>
  <c r="J2257" i="3"/>
  <c r="J2258" i="3"/>
  <c r="J2259" i="3"/>
  <c r="J2260" i="3"/>
  <c r="J2261" i="3"/>
  <c r="J2262" i="3"/>
  <c r="J2263" i="3"/>
  <c r="J2264" i="3"/>
  <c r="J2265" i="3"/>
  <c r="J2266" i="3"/>
  <c r="J2267" i="3"/>
  <c r="J2268" i="3"/>
  <c r="J2269" i="3"/>
  <c r="J2270" i="3"/>
  <c r="J2271" i="3"/>
  <c r="J2272" i="3"/>
  <c r="J2273" i="3"/>
  <c r="J2274" i="3"/>
  <c r="J2275" i="3"/>
  <c r="J2276" i="3"/>
  <c r="J2277" i="3"/>
  <c r="J2278" i="3"/>
  <c r="J2279" i="3"/>
  <c r="J2280" i="3"/>
  <c r="J2281" i="3"/>
  <c r="J2282" i="3"/>
  <c r="J2283" i="3"/>
  <c r="J2284" i="3"/>
  <c r="J2285" i="3"/>
  <c r="J2286" i="3"/>
  <c r="J2287" i="3"/>
  <c r="J2288" i="3"/>
  <c r="J2289" i="3"/>
  <c r="J2290" i="3"/>
  <c r="J2291" i="3"/>
  <c r="J2292" i="3"/>
  <c r="J2293" i="3"/>
  <c r="J2294" i="3"/>
  <c r="J2295" i="3"/>
  <c r="J2296" i="3"/>
  <c r="J2297" i="3"/>
  <c r="J2298" i="3"/>
  <c r="J2299" i="3"/>
  <c r="J2300" i="3"/>
  <c r="J2301" i="3"/>
  <c r="J2302" i="3"/>
  <c r="J2303" i="3"/>
  <c r="J2304" i="3"/>
  <c r="J2305" i="3"/>
  <c r="J2306" i="3"/>
  <c r="J2307" i="3"/>
  <c r="J2308" i="3"/>
  <c r="J2309" i="3"/>
  <c r="J2310" i="3"/>
  <c r="J2311" i="3"/>
  <c r="J2312" i="3"/>
  <c r="J2313" i="3"/>
  <c r="J2314" i="3"/>
  <c r="J2315" i="3"/>
  <c r="J2316" i="3"/>
  <c r="J2317" i="3"/>
  <c r="J2318" i="3"/>
  <c r="J2319" i="3"/>
  <c r="J2320" i="3"/>
  <c r="J2321" i="3"/>
  <c r="J2322" i="3"/>
  <c r="J2323" i="3"/>
  <c r="J2324" i="3"/>
  <c r="J2325" i="3"/>
  <c r="J2326" i="3"/>
  <c r="J2327" i="3"/>
  <c r="J2328" i="3"/>
  <c r="J2329" i="3"/>
  <c r="J2330" i="3"/>
  <c r="J2331" i="3"/>
  <c r="J2332" i="3"/>
  <c r="J2333" i="3"/>
  <c r="J2334" i="3"/>
  <c r="J2335" i="3"/>
  <c r="J2336" i="3"/>
  <c r="J2337" i="3"/>
  <c r="J2338" i="3"/>
  <c r="J2339" i="3"/>
  <c r="J2340" i="3"/>
  <c r="J2341" i="3"/>
  <c r="J2342" i="3"/>
  <c r="J2343" i="3"/>
  <c r="J2344" i="3"/>
  <c r="J2345" i="3"/>
  <c r="J2346" i="3"/>
  <c r="J2347" i="3"/>
  <c r="J2348" i="3"/>
  <c r="J2349" i="3"/>
  <c r="J2350" i="3"/>
  <c r="J2351" i="3"/>
  <c r="J2352" i="3"/>
  <c r="J2353" i="3"/>
  <c r="J2354" i="3"/>
  <c r="J2355" i="3"/>
  <c r="J2356" i="3"/>
  <c r="J2357" i="3"/>
  <c r="J2358" i="3"/>
  <c r="J2359" i="3"/>
  <c r="J2360" i="3"/>
  <c r="J2361" i="3"/>
  <c r="J2362" i="3"/>
  <c r="J2363" i="3"/>
  <c r="J2364" i="3"/>
  <c r="J2365" i="3"/>
  <c r="J2366" i="3"/>
  <c r="J2367" i="3"/>
  <c r="J2368" i="3"/>
  <c r="J2369" i="3"/>
  <c r="J2370" i="3"/>
  <c r="J2371" i="3"/>
  <c r="J2372" i="3"/>
  <c r="J2373" i="3"/>
  <c r="J2374" i="3"/>
  <c r="J2375" i="3"/>
  <c r="J2376" i="3"/>
  <c r="J2377" i="3"/>
  <c r="J2378" i="3"/>
  <c r="J2379" i="3"/>
  <c r="J2380" i="3"/>
  <c r="J2381" i="3"/>
  <c r="J2382" i="3"/>
  <c r="J2383" i="3"/>
  <c r="J2384" i="3"/>
  <c r="J2385" i="3"/>
  <c r="J2386" i="3"/>
  <c r="J2387" i="3"/>
  <c r="J2" i="3"/>
  <c r="J3" i="3"/>
  <c r="J4" i="3"/>
  <c r="J5" i="3"/>
  <c r="Q2" i="11"/>
  <c r="Q3" i="11"/>
  <c r="Q4" i="11"/>
  <c r="Q5" i="11"/>
  <c r="Q6" i="11"/>
  <c r="Q7" i="11"/>
  <c r="Q10" i="11"/>
  <c r="Q11" i="11"/>
  <c r="Q14" i="11"/>
  <c r="Q15" i="11"/>
  <c r="Q18" i="11"/>
  <c r="Q19" i="11"/>
  <c r="Q22" i="11"/>
  <c r="Q23" i="11"/>
  <c r="Q26" i="11"/>
  <c r="Q27" i="11"/>
  <c r="Q30" i="11"/>
  <c r="Q31" i="11"/>
  <c r="Q34" i="11"/>
  <c r="Q35" i="11"/>
  <c r="Q38" i="11"/>
  <c r="Q39" i="11"/>
  <c r="Q42" i="11"/>
  <c r="Q43" i="11"/>
  <c r="Q46" i="11"/>
  <c r="Q47" i="11"/>
  <c r="Q50" i="11"/>
  <c r="Q51" i="11"/>
  <c r="Q54" i="11"/>
  <c r="Q55" i="11"/>
  <c r="Q58" i="11"/>
  <c r="Q59" i="11"/>
  <c r="Q62" i="11"/>
  <c r="Q63" i="11"/>
  <c r="Q66" i="11"/>
  <c r="Q67" i="11"/>
  <c r="Q70" i="11"/>
  <c r="Q71" i="11"/>
  <c r="Q74" i="11"/>
  <c r="Q75" i="11"/>
  <c r="Q78" i="11"/>
  <c r="Q79" i="11"/>
  <c r="Q82" i="11"/>
  <c r="Q83" i="11"/>
  <c r="Q86" i="11"/>
  <c r="Q87" i="11"/>
  <c r="Q90" i="11"/>
  <c r="Q91" i="11"/>
  <c r="Q94" i="11"/>
  <c r="Q95" i="11"/>
  <c r="Q98" i="11"/>
  <c r="Q99" i="11"/>
  <c r="Q102" i="11"/>
  <c r="Q103" i="11"/>
  <c r="Q106" i="11"/>
  <c r="Q107" i="11"/>
  <c r="Q110" i="11"/>
  <c r="Q111" i="11"/>
  <c r="Q114" i="11"/>
  <c r="Q115" i="11"/>
  <c r="Q118" i="11"/>
  <c r="Q119" i="11"/>
  <c r="Q122" i="11"/>
  <c r="Q123" i="11"/>
  <c r="Q126" i="11"/>
  <c r="Q127" i="11"/>
  <c r="Q130" i="11"/>
  <c r="Q131" i="11"/>
  <c r="Q134" i="11"/>
  <c r="Q135" i="11"/>
  <c r="Q138" i="11"/>
  <c r="Q139" i="11"/>
  <c r="Q142" i="11"/>
  <c r="Q143" i="11"/>
  <c r="Q146" i="11"/>
  <c r="Q147" i="11"/>
  <c r="Q150" i="11"/>
  <c r="Q151" i="11"/>
  <c r="Q154" i="11"/>
  <c r="Q155" i="11"/>
  <c r="Q158" i="11"/>
  <c r="Q159" i="11"/>
  <c r="Q162" i="11"/>
  <c r="Q163" i="11"/>
  <c r="Q166" i="11"/>
  <c r="Q167" i="11"/>
  <c r="Q170" i="11"/>
  <c r="Q171" i="11"/>
  <c r="Q174" i="11"/>
  <c r="Q175" i="11"/>
  <c r="Q178" i="11"/>
  <c r="Q179" i="11"/>
  <c r="Q182" i="11"/>
  <c r="Q183" i="11"/>
  <c r="Q186" i="11"/>
  <c r="Q187" i="11"/>
  <c r="Q190" i="11"/>
  <c r="Q191" i="11"/>
  <c r="Q194" i="11"/>
  <c r="Q195" i="11"/>
  <c r="Q198" i="11"/>
  <c r="Q199" i="11"/>
  <c r="Q202" i="11"/>
  <c r="Q203" i="11"/>
  <c r="Q206" i="11"/>
  <c r="Q207" i="11"/>
  <c r="Q210" i="11"/>
  <c r="Q211" i="11"/>
  <c r="Q214" i="11"/>
  <c r="Q215" i="11"/>
  <c r="Q218" i="11"/>
  <c r="Q219" i="11"/>
  <c r="Q222" i="11"/>
  <c r="Q223" i="11"/>
  <c r="Q226" i="11"/>
  <c r="Q227" i="11"/>
  <c r="Q230" i="11"/>
  <c r="Q231" i="11"/>
  <c r="Q234" i="11"/>
  <c r="Q235" i="11"/>
  <c r="Q238" i="11"/>
  <c r="Q239" i="11"/>
  <c r="Q242" i="11"/>
  <c r="Q243" i="11"/>
  <c r="Q246" i="11"/>
  <c r="Q247" i="11"/>
  <c r="Q250" i="11"/>
  <c r="Q251" i="11"/>
  <c r="Q254" i="11"/>
  <c r="Q255" i="11"/>
  <c r="Q258" i="11"/>
  <c r="Q259" i="11"/>
  <c r="Q262" i="11"/>
  <c r="Q263" i="11"/>
  <c r="Q266" i="11"/>
  <c r="Q267" i="11"/>
  <c r="Q270" i="11"/>
  <c r="Q271" i="11"/>
  <c r="Q274" i="11"/>
  <c r="Q275" i="11"/>
  <c r="Q278" i="11"/>
  <c r="Q279" i="11"/>
  <c r="Q282" i="11"/>
  <c r="Q283" i="11"/>
  <c r="Q286" i="11"/>
  <c r="Q287" i="11"/>
  <c r="Q290" i="11"/>
  <c r="Q291" i="11"/>
  <c r="Q294" i="11"/>
  <c r="Q295" i="11"/>
  <c r="Q298" i="11"/>
  <c r="Q299" i="11"/>
  <c r="Q302" i="11"/>
  <c r="Q303" i="11"/>
  <c r="Q306" i="11"/>
  <c r="Q307" i="11"/>
  <c r="Q310" i="11"/>
  <c r="Q311" i="11"/>
  <c r="Q314" i="11"/>
  <c r="Q315" i="11"/>
  <c r="Q318" i="11"/>
  <c r="Q319" i="11"/>
  <c r="Q322" i="11"/>
  <c r="Q323" i="11"/>
  <c r="Q326" i="11"/>
  <c r="Q327" i="11"/>
  <c r="Q330" i="11"/>
  <c r="Q331" i="11"/>
  <c r="Q334" i="11"/>
  <c r="Q335" i="11"/>
  <c r="Q338" i="11"/>
  <c r="Q339" i="11"/>
  <c r="Q342" i="11"/>
  <c r="Q343" i="11"/>
  <c r="Q346" i="11"/>
  <c r="Q347" i="11"/>
  <c r="Q348" i="11"/>
  <c r="Q349" i="11"/>
  <c r="Q350" i="11"/>
  <c r="Q351" i="11"/>
  <c r="Q352" i="11"/>
  <c r="Q353" i="11"/>
  <c r="Q354" i="11"/>
  <c r="Q355" i="11"/>
  <c r="Q356" i="11"/>
  <c r="Q357" i="11"/>
  <c r="Q358" i="11"/>
  <c r="Q359" i="11"/>
  <c r="Q360" i="11"/>
  <c r="Q361" i="11"/>
  <c r="Q362" i="11"/>
  <c r="Q363" i="11"/>
  <c r="Q364" i="11"/>
  <c r="Q365" i="11"/>
  <c r="Q366" i="11"/>
  <c r="Q367" i="11"/>
  <c r="Q368" i="11"/>
  <c r="Q369" i="11"/>
  <c r="Q370" i="11"/>
  <c r="Q371" i="11"/>
  <c r="Q372" i="11"/>
  <c r="Q373" i="11"/>
  <c r="Q374" i="11"/>
  <c r="Q375" i="11"/>
  <c r="Q376" i="11"/>
  <c r="Q377" i="11"/>
  <c r="Q378" i="11"/>
  <c r="Q379" i="11"/>
  <c r="Q380" i="11"/>
  <c r="Q381" i="11"/>
  <c r="Q382" i="11"/>
  <c r="Q383" i="11"/>
  <c r="Q384" i="11"/>
  <c r="Q385" i="11"/>
  <c r="Q386" i="11"/>
  <c r="Q387" i="11"/>
  <c r="Q388" i="11"/>
  <c r="Q389" i="11"/>
  <c r="Q390" i="11"/>
  <c r="Q391" i="11"/>
  <c r="Q392" i="11"/>
  <c r="Q393" i="11"/>
  <c r="Q394" i="11"/>
  <c r="Q395" i="11"/>
  <c r="Q396" i="11"/>
  <c r="Q397" i="11"/>
  <c r="Q398" i="11"/>
  <c r="Q399" i="11"/>
  <c r="Q400" i="11"/>
  <c r="Q401" i="11"/>
  <c r="Q402" i="11"/>
  <c r="Q403" i="11"/>
  <c r="Q404" i="11"/>
  <c r="Q405" i="11"/>
  <c r="Q406" i="11"/>
  <c r="Q407" i="11"/>
  <c r="Q408" i="11"/>
  <c r="Q409" i="11"/>
  <c r="Q410" i="11"/>
  <c r="Q411" i="11"/>
  <c r="Q412" i="11"/>
  <c r="Q413" i="11"/>
  <c r="Q414" i="11"/>
  <c r="Q415" i="11"/>
  <c r="Q416" i="11"/>
  <c r="Q417" i="11"/>
  <c r="Q418" i="11"/>
  <c r="Q419" i="11"/>
  <c r="Q420" i="11"/>
  <c r="Q421" i="11"/>
  <c r="Q422" i="11"/>
  <c r="Q423" i="11"/>
  <c r="Q424" i="11"/>
  <c r="Q425" i="11"/>
  <c r="Q426" i="11"/>
  <c r="Q427" i="11"/>
  <c r="Q428" i="11"/>
  <c r="Q429" i="11"/>
  <c r="Q430" i="11"/>
  <c r="Q431" i="11"/>
  <c r="Q432" i="11"/>
  <c r="Q433" i="11"/>
  <c r="Q434" i="11"/>
  <c r="Q435" i="11"/>
  <c r="Q436" i="11"/>
  <c r="Q437" i="11"/>
  <c r="Q438" i="11"/>
  <c r="Q439" i="11"/>
  <c r="Q440" i="11"/>
  <c r="Q441" i="11"/>
  <c r="Q442" i="11"/>
  <c r="Q443" i="11"/>
  <c r="Q444" i="11"/>
  <c r="Q445" i="11"/>
  <c r="Q446" i="11"/>
  <c r="Q447" i="11"/>
  <c r="Q448" i="11"/>
  <c r="Q449" i="11"/>
  <c r="Q450" i="11"/>
  <c r="Q451" i="11"/>
  <c r="Q452" i="11"/>
  <c r="Q453" i="11"/>
  <c r="Q454" i="11"/>
  <c r="Q455" i="11"/>
  <c r="Q456" i="11"/>
  <c r="Q457" i="11"/>
  <c r="Q458" i="11"/>
  <c r="Q459" i="11"/>
  <c r="Q460" i="11"/>
  <c r="Q461" i="11"/>
  <c r="Q462" i="11"/>
  <c r="Q463" i="11"/>
  <c r="Q464" i="11"/>
  <c r="Q465" i="11"/>
  <c r="Q466" i="11"/>
  <c r="Q467" i="11"/>
  <c r="Q468" i="11"/>
  <c r="Q469" i="11"/>
  <c r="Q470" i="11"/>
  <c r="Q471" i="11"/>
  <c r="Q472" i="11"/>
  <c r="Q473" i="11"/>
  <c r="Q474" i="11"/>
  <c r="Q475" i="11"/>
  <c r="Q476" i="11"/>
  <c r="Q477" i="11"/>
  <c r="Q478" i="11"/>
  <c r="Q479" i="11"/>
  <c r="Q480" i="11"/>
  <c r="Q481" i="11"/>
  <c r="Q482" i="11"/>
  <c r="Q483" i="11"/>
  <c r="Q484" i="11"/>
  <c r="Q485" i="11"/>
  <c r="Q486" i="11"/>
  <c r="Q487" i="11"/>
  <c r="Q488" i="11"/>
  <c r="Q489" i="11"/>
  <c r="Q490" i="11"/>
  <c r="Q491" i="11"/>
  <c r="Q492" i="11"/>
  <c r="Q493" i="11"/>
  <c r="Q494" i="11"/>
  <c r="Q495" i="11"/>
  <c r="Q496" i="11"/>
  <c r="Q497" i="11"/>
  <c r="Q498" i="11"/>
  <c r="Q499" i="11"/>
  <c r="Q500" i="11"/>
  <c r="Q501" i="11"/>
  <c r="Q502" i="11"/>
  <c r="Q503" i="11"/>
  <c r="Q504" i="11"/>
  <c r="Q505" i="11"/>
  <c r="Q506" i="11"/>
  <c r="Q507" i="11"/>
  <c r="Q508" i="11"/>
  <c r="Q509" i="11"/>
  <c r="Q510" i="11"/>
  <c r="Q511" i="11"/>
  <c r="Q512" i="11"/>
  <c r="Q513" i="11"/>
  <c r="Q514" i="11"/>
  <c r="Q515" i="11"/>
  <c r="Q516" i="11"/>
  <c r="Q517" i="11"/>
  <c r="Q518" i="11"/>
  <c r="Q519" i="11"/>
  <c r="Q520" i="11"/>
  <c r="Q521" i="11"/>
  <c r="Q522" i="11"/>
  <c r="Q523" i="11"/>
  <c r="Q524" i="11"/>
  <c r="Q525" i="11"/>
  <c r="Q526" i="11"/>
  <c r="Q527" i="11"/>
  <c r="Q528" i="11"/>
  <c r="Q529" i="11"/>
  <c r="Q530" i="11"/>
  <c r="Q531" i="11"/>
  <c r="Q532" i="11"/>
  <c r="Q533" i="11"/>
  <c r="Q534" i="11"/>
  <c r="Q535" i="11"/>
  <c r="Q536" i="11"/>
  <c r="Q537" i="11"/>
  <c r="Q538" i="11"/>
  <c r="Q539" i="11"/>
  <c r="Q540" i="11"/>
  <c r="Q541" i="11"/>
  <c r="Q542" i="11"/>
  <c r="Q543" i="11"/>
  <c r="Q544" i="11"/>
  <c r="Q545" i="11"/>
  <c r="Q546" i="11"/>
  <c r="Q547" i="11"/>
  <c r="Q548" i="11"/>
  <c r="Q549" i="11"/>
  <c r="Q550" i="11"/>
  <c r="Q551" i="11"/>
  <c r="Q552" i="11"/>
  <c r="Q553" i="11"/>
  <c r="Q554" i="11"/>
  <c r="Q555" i="11"/>
  <c r="Q556" i="11"/>
  <c r="Q557" i="11"/>
  <c r="Q558" i="11"/>
  <c r="Q559" i="11"/>
  <c r="Q560" i="11"/>
  <c r="Q561" i="11"/>
  <c r="Q562" i="11"/>
  <c r="Q563" i="11"/>
  <c r="Q564" i="11"/>
  <c r="Q565" i="11"/>
  <c r="Q566" i="11"/>
  <c r="Q567" i="11"/>
  <c r="Q568" i="11"/>
  <c r="Q569" i="11"/>
  <c r="Q570" i="11"/>
  <c r="Q571" i="11"/>
  <c r="Q572" i="11"/>
  <c r="Q573" i="11"/>
  <c r="Q574" i="11"/>
  <c r="Q575" i="11"/>
  <c r="Q576" i="11"/>
  <c r="Q577" i="11"/>
  <c r="Q578" i="11"/>
  <c r="Q579" i="11"/>
  <c r="Q580" i="11"/>
  <c r="Q581" i="11"/>
  <c r="Q582" i="11"/>
  <c r="Q583" i="11"/>
  <c r="Q584" i="11"/>
  <c r="Q585" i="11"/>
  <c r="Q586" i="11"/>
  <c r="Q587" i="11"/>
  <c r="Q588" i="11"/>
  <c r="Q589" i="11"/>
  <c r="Q590" i="11"/>
  <c r="Q591" i="11"/>
  <c r="Q592" i="11"/>
  <c r="Q593" i="11"/>
  <c r="Q594" i="11"/>
  <c r="Q595" i="11"/>
  <c r="Q596" i="11"/>
  <c r="Q597" i="11"/>
  <c r="Q598" i="11"/>
  <c r="Q599" i="11"/>
  <c r="Q600" i="11"/>
  <c r="Q601" i="11"/>
  <c r="Q602" i="11"/>
  <c r="Q603" i="11"/>
  <c r="Q604" i="11"/>
  <c r="Q605" i="11"/>
  <c r="Q606" i="11"/>
  <c r="Q607" i="11"/>
  <c r="Q608" i="11"/>
  <c r="Q609" i="11"/>
  <c r="Q610" i="11"/>
  <c r="Q611" i="11"/>
  <c r="Q612" i="11"/>
  <c r="Q613" i="11"/>
  <c r="Q614" i="11"/>
  <c r="Q615" i="11"/>
  <c r="Q616" i="11"/>
  <c r="Q617" i="11"/>
  <c r="Q618" i="11"/>
  <c r="Q619" i="11"/>
  <c r="Q620" i="11"/>
  <c r="Q621" i="11"/>
  <c r="Q622" i="11"/>
  <c r="Q623" i="11"/>
  <c r="Q624" i="11"/>
  <c r="Q625" i="11"/>
  <c r="Q626" i="11"/>
  <c r="Q627" i="11"/>
  <c r="Q628" i="11"/>
  <c r="Q629" i="11"/>
  <c r="Q630" i="11"/>
  <c r="Q631" i="11"/>
  <c r="Q632" i="11"/>
  <c r="Q633" i="11"/>
  <c r="Q634" i="11"/>
  <c r="Q635" i="11"/>
  <c r="Q636" i="11"/>
  <c r="Q637" i="11"/>
  <c r="Q638" i="11"/>
  <c r="Q639" i="11"/>
  <c r="Q640" i="11"/>
  <c r="Q641" i="11"/>
  <c r="Q642" i="11"/>
  <c r="Q643" i="11"/>
  <c r="Q644" i="11"/>
  <c r="Q645" i="11"/>
  <c r="Q646" i="11"/>
  <c r="Q647" i="11"/>
  <c r="Q648" i="11"/>
  <c r="Q649" i="11"/>
  <c r="Q650" i="11"/>
  <c r="Q651" i="11"/>
  <c r="Q652" i="11"/>
  <c r="Q653" i="11"/>
  <c r="Q654" i="11"/>
  <c r="Q655" i="11"/>
  <c r="Q656" i="11"/>
  <c r="Q657" i="11"/>
  <c r="Q658" i="11"/>
  <c r="Q659" i="11"/>
  <c r="Q660" i="11"/>
  <c r="Q661" i="11"/>
  <c r="Q662" i="11"/>
  <c r="Q663" i="11"/>
  <c r="Q664" i="11"/>
  <c r="Q665" i="11"/>
  <c r="Q666" i="11"/>
  <c r="Q667" i="11"/>
  <c r="Q668" i="11"/>
  <c r="Q669" i="11"/>
  <c r="Q670" i="11"/>
  <c r="Q671" i="11"/>
  <c r="Q672" i="11"/>
  <c r="Q673" i="11"/>
  <c r="Q674" i="11"/>
  <c r="Q675" i="11"/>
  <c r="Q676" i="11"/>
  <c r="Q677" i="11"/>
  <c r="Q678" i="11"/>
  <c r="Q679" i="11"/>
  <c r="Q680" i="11"/>
  <c r="Q681" i="11"/>
  <c r="Q682" i="11"/>
  <c r="Q683" i="11"/>
  <c r="Q684" i="11"/>
  <c r="Q685" i="11"/>
  <c r="Q686" i="11"/>
  <c r="Q687" i="11"/>
  <c r="Q688" i="11"/>
  <c r="Q689" i="11"/>
  <c r="Q690" i="11"/>
  <c r="Q691" i="11"/>
  <c r="Q692" i="11"/>
  <c r="Q693" i="11"/>
  <c r="Q694" i="11"/>
  <c r="Q695" i="11"/>
  <c r="Q696" i="11"/>
  <c r="Q697" i="11"/>
  <c r="Q698" i="11"/>
  <c r="Q699" i="11"/>
  <c r="Q700" i="11"/>
  <c r="Q701" i="11"/>
  <c r="Q702" i="11"/>
  <c r="Q703" i="11"/>
  <c r="Q704" i="11"/>
  <c r="Q705" i="11"/>
  <c r="Q706" i="11"/>
  <c r="Q707" i="11"/>
  <c r="Q708" i="11"/>
  <c r="Q709" i="11"/>
  <c r="Q710" i="11"/>
  <c r="Q711" i="11"/>
  <c r="Q712" i="11"/>
  <c r="Q713" i="11"/>
  <c r="Q714" i="11"/>
  <c r="Q715" i="11"/>
  <c r="Q716" i="11"/>
  <c r="Q717" i="11"/>
  <c r="Q718" i="11"/>
  <c r="Q719" i="11"/>
  <c r="Q720" i="11"/>
  <c r="Q721" i="11"/>
  <c r="Q722" i="11"/>
  <c r="Q723" i="11"/>
  <c r="Q724" i="11"/>
  <c r="Q725" i="11"/>
  <c r="Q726" i="11"/>
  <c r="Q727" i="11"/>
  <c r="Q728" i="11"/>
  <c r="Q729" i="11"/>
  <c r="Q730" i="11"/>
  <c r="Q731" i="11"/>
  <c r="Q732" i="11"/>
  <c r="Q733" i="11"/>
  <c r="Q734" i="11"/>
  <c r="Q735" i="11"/>
  <c r="Q736" i="11"/>
  <c r="Q737" i="11"/>
  <c r="Q738" i="11"/>
  <c r="Q739" i="11"/>
  <c r="Q740" i="11"/>
  <c r="Q741" i="11"/>
  <c r="Q742" i="11"/>
  <c r="Q743" i="11"/>
  <c r="Q744" i="11"/>
  <c r="Q745" i="11"/>
  <c r="Q746" i="11"/>
  <c r="Q747" i="11"/>
  <c r="Q748" i="11"/>
  <c r="Q749" i="11"/>
  <c r="Q750" i="11"/>
  <c r="Q751" i="11"/>
  <c r="Q752" i="11"/>
  <c r="Q753" i="11"/>
  <c r="Q754" i="11"/>
  <c r="Q755" i="11"/>
  <c r="Q756" i="11"/>
  <c r="Q757" i="11"/>
  <c r="Q758" i="11"/>
  <c r="Q759" i="11"/>
  <c r="Q760" i="11"/>
  <c r="Q761" i="11"/>
  <c r="Q762" i="11"/>
  <c r="Q763" i="11"/>
  <c r="Q764" i="11"/>
  <c r="Q765" i="11"/>
  <c r="Q766" i="11"/>
  <c r="Q767" i="11"/>
  <c r="Q768" i="11"/>
  <c r="Q769" i="11"/>
  <c r="Q770" i="11"/>
  <c r="Q771" i="11"/>
  <c r="Q772" i="11"/>
  <c r="Q773" i="11"/>
  <c r="Q774" i="11"/>
  <c r="Q775" i="11"/>
  <c r="Q776" i="11"/>
  <c r="Q777" i="11"/>
  <c r="Q778" i="11"/>
  <c r="Q779" i="11"/>
  <c r="Q780" i="11"/>
  <c r="Q781" i="11"/>
  <c r="Q782" i="11"/>
  <c r="Q783" i="11"/>
  <c r="Q784" i="11"/>
  <c r="Q785" i="11"/>
  <c r="Q786" i="11"/>
  <c r="Q787" i="11"/>
  <c r="Q788" i="11"/>
  <c r="Q789" i="11"/>
  <c r="Q790" i="11"/>
  <c r="Q791" i="11"/>
  <c r="Q792" i="11"/>
  <c r="Q793" i="11"/>
  <c r="Q794" i="11"/>
  <c r="Q795" i="11"/>
  <c r="Q796" i="11"/>
  <c r="Q797" i="11"/>
  <c r="Q798" i="11"/>
  <c r="Q799" i="11"/>
  <c r="Q800" i="11"/>
  <c r="Q801" i="11"/>
  <c r="Q802" i="11"/>
  <c r="Q803" i="11"/>
  <c r="Q804" i="11"/>
  <c r="Q805" i="11"/>
  <c r="Q806" i="11"/>
  <c r="Q807" i="11"/>
  <c r="Q808" i="11"/>
  <c r="Q809" i="11"/>
  <c r="Q810" i="11"/>
  <c r="Q811" i="11"/>
  <c r="Q812" i="11"/>
  <c r="Q813" i="11"/>
  <c r="Q814" i="11"/>
  <c r="Q815" i="11"/>
  <c r="Q816" i="11"/>
  <c r="Q817" i="11"/>
  <c r="Q818" i="11"/>
  <c r="Q819" i="11"/>
  <c r="Q820" i="11"/>
  <c r="Q821" i="11"/>
  <c r="Q822" i="11"/>
  <c r="Q823" i="11"/>
  <c r="Q824" i="11"/>
  <c r="Q825" i="11"/>
  <c r="Q826" i="11"/>
  <c r="Q827" i="11"/>
  <c r="Q828" i="11"/>
  <c r="Q829" i="11"/>
  <c r="Q830" i="11"/>
  <c r="Q831" i="11"/>
  <c r="Q832" i="11"/>
  <c r="Q833" i="11"/>
  <c r="Q834" i="11"/>
  <c r="Q835" i="11"/>
  <c r="Q836" i="11"/>
  <c r="Q837" i="11"/>
  <c r="Q838" i="11"/>
  <c r="Q839" i="11"/>
  <c r="Q840" i="11"/>
  <c r="Q841" i="11"/>
  <c r="Q842" i="11"/>
  <c r="Q843" i="11"/>
  <c r="Q844" i="11"/>
  <c r="Q845" i="11"/>
  <c r="Q846" i="11"/>
  <c r="Q847" i="11"/>
  <c r="Q848" i="11"/>
  <c r="Q849" i="11"/>
  <c r="Q850" i="11"/>
  <c r="Q851" i="11"/>
  <c r="Q852" i="11"/>
  <c r="Q853" i="11"/>
  <c r="Q854" i="11"/>
  <c r="Q855" i="11"/>
  <c r="Q856" i="11"/>
  <c r="Q857" i="11"/>
  <c r="Q858" i="11"/>
  <c r="Q859" i="11"/>
  <c r="Q860" i="11"/>
  <c r="Q861" i="11"/>
  <c r="Q862" i="11"/>
  <c r="Q863" i="11"/>
  <c r="Q864" i="11"/>
  <c r="Q865" i="11"/>
  <c r="Q866" i="11"/>
  <c r="Q867" i="11"/>
  <c r="Q868" i="11"/>
  <c r="Q869" i="11"/>
  <c r="Q870" i="11"/>
  <c r="Q871" i="11"/>
  <c r="Q872" i="11"/>
  <c r="Q873" i="11"/>
  <c r="Q874" i="11"/>
  <c r="Q875" i="11"/>
  <c r="Q876" i="11"/>
  <c r="Q877" i="11"/>
  <c r="Q878" i="11"/>
  <c r="Q879" i="11"/>
  <c r="Q880" i="11"/>
  <c r="Q881" i="11"/>
  <c r="Q882" i="11"/>
  <c r="Q883" i="11"/>
  <c r="Q884" i="11"/>
  <c r="Q885" i="11"/>
  <c r="Q886" i="11"/>
  <c r="Q887" i="11"/>
  <c r="Q888" i="11"/>
  <c r="Q889" i="11"/>
  <c r="Q890" i="11"/>
  <c r="Q891" i="11"/>
  <c r="Q892" i="11"/>
  <c r="Q893" i="11"/>
  <c r="Q894" i="11"/>
  <c r="Q895" i="11"/>
  <c r="Q896" i="11"/>
  <c r="Q897" i="11"/>
  <c r="Q898" i="11"/>
  <c r="Q899" i="11"/>
  <c r="Q900" i="11"/>
  <c r="Q901" i="11"/>
  <c r="Q902" i="11"/>
  <c r="Q903" i="11"/>
  <c r="Q904" i="11"/>
  <c r="Q905" i="11"/>
  <c r="Q906" i="11"/>
  <c r="Q907" i="11"/>
  <c r="Q908" i="11"/>
  <c r="Q909" i="11"/>
  <c r="Q910" i="11"/>
  <c r="Q911" i="11"/>
  <c r="Q912" i="11"/>
  <c r="Q913" i="11"/>
  <c r="Q914" i="11"/>
  <c r="Q915" i="11"/>
  <c r="Q916" i="11"/>
  <c r="Q917" i="11"/>
  <c r="Q918" i="11"/>
  <c r="Q919" i="11"/>
  <c r="Q920" i="11"/>
  <c r="Q921" i="11"/>
  <c r="Q922" i="11"/>
  <c r="Q923" i="11"/>
  <c r="Q924" i="11"/>
  <c r="Q925" i="11"/>
  <c r="Q926" i="11"/>
  <c r="Q927" i="11"/>
  <c r="Q928" i="11"/>
  <c r="Q929" i="11"/>
  <c r="Q930" i="11"/>
  <c r="Q931" i="11"/>
  <c r="Q932" i="11"/>
  <c r="Q933" i="11"/>
  <c r="Q934" i="11"/>
  <c r="Q935" i="11"/>
  <c r="Q936" i="11"/>
  <c r="Q937" i="11"/>
  <c r="Q938" i="11"/>
  <c r="Q939" i="11"/>
  <c r="Q940" i="11"/>
  <c r="Q941" i="11"/>
  <c r="Q942" i="11"/>
  <c r="Q943" i="11"/>
  <c r="Q944" i="11"/>
  <c r="Q945" i="11"/>
  <c r="Q946" i="11"/>
  <c r="Q947" i="11"/>
  <c r="Q948" i="11"/>
  <c r="Q949" i="11"/>
  <c r="Q950" i="11"/>
  <c r="Q951" i="11"/>
  <c r="Q952" i="11"/>
  <c r="Q953" i="11"/>
  <c r="Q954" i="11"/>
  <c r="Q955" i="11"/>
  <c r="Q956" i="11"/>
  <c r="Q957" i="11"/>
  <c r="Q958" i="11"/>
  <c r="Q959" i="11"/>
  <c r="Q960" i="11"/>
  <c r="Q961" i="11"/>
  <c r="Q962" i="11"/>
  <c r="Q963" i="11"/>
  <c r="Q964" i="11"/>
  <c r="Q965" i="11"/>
  <c r="Q966" i="11"/>
  <c r="Q967" i="11"/>
  <c r="Q968" i="11"/>
  <c r="Q969" i="11"/>
  <c r="Q970" i="11"/>
  <c r="Q971" i="11"/>
  <c r="Q972" i="11"/>
  <c r="Q973" i="11"/>
  <c r="Q974" i="11"/>
  <c r="Q975" i="11"/>
  <c r="Q976" i="11"/>
  <c r="Q977" i="11"/>
  <c r="Q978" i="11"/>
  <c r="Q979" i="11"/>
  <c r="Q980" i="11"/>
  <c r="Q981" i="11"/>
  <c r="Q982" i="11"/>
  <c r="Q983" i="11"/>
  <c r="Q984" i="11"/>
  <c r="Q985" i="11"/>
  <c r="Q986" i="11"/>
  <c r="Q987" i="11"/>
  <c r="Q988" i="11"/>
  <c r="Q989" i="11"/>
  <c r="Q990" i="11"/>
  <c r="Q991" i="11"/>
  <c r="Q992" i="11"/>
  <c r="Q993" i="11"/>
  <c r="Q994" i="11"/>
  <c r="Q995" i="11"/>
  <c r="Q996" i="11"/>
  <c r="Q997" i="11"/>
  <c r="Q998" i="11"/>
  <c r="Q999" i="11"/>
  <c r="Q1000" i="11"/>
  <c r="Q1001" i="11"/>
  <c r="Q1002" i="11"/>
  <c r="Q1003" i="11"/>
  <c r="Q1004" i="11"/>
  <c r="Q1005" i="11"/>
  <c r="Q1006" i="11"/>
  <c r="Q1007" i="11"/>
  <c r="Q1008" i="11"/>
  <c r="Q1009" i="11"/>
  <c r="Q1010" i="11"/>
  <c r="Q1011" i="11"/>
  <c r="Q1012" i="11"/>
  <c r="Q1013" i="11"/>
  <c r="Q1014" i="11"/>
  <c r="Q1015" i="11"/>
  <c r="Q1016" i="11"/>
  <c r="Q1017" i="11"/>
  <c r="Q1018" i="11"/>
  <c r="Q1019" i="11"/>
  <c r="Q1020" i="11"/>
  <c r="Q1021" i="11"/>
  <c r="Q1022" i="11"/>
  <c r="Q1023" i="11"/>
  <c r="Q1024" i="11"/>
  <c r="Q1025" i="11"/>
  <c r="Q1026" i="11"/>
  <c r="Q1027" i="11"/>
  <c r="Q1028" i="11"/>
  <c r="Q1029" i="11"/>
  <c r="Q1030" i="11"/>
  <c r="Q1031" i="11"/>
  <c r="Q1032" i="11"/>
  <c r="Q1033" i="11"/>
  <c r="Q1034" i="11"/>
  <c r="Q1035" i="11"/>
  <c r="Q1036" i="11"/>
  <c r="Q1037" i="11"/>
  <c r="Q1038" i="11"/>
  <c r="Q1039" i="11"/>
  <c r="Q1040" i="11"/>
  <c r="Q1041" i="11"/>
  <c r="Q1042" i="11"/>
  <c r="Q1043" i="11"/>
  <c r="Q1044" i="11"/>
  <c r="Q1045" i="11"/>
  <c r="Q1046" i="11"/>
  <c r="Q1047" i="11"/>
  <c r="Q1048" i="11"/>
  <c r="Q1049" i="11"/>
  <c r="Q1050" i="11"/>
  <c r="Q1051" i="11"/>
  <c r="Q1052" i="11"/>
  <c r="Q1053" i="11"/>
  <c r="Q1054" i="11"/>
  <c r="Q1055" i="11"/>
  <c r="Q1056" i="11"/>
  <c r="Q1057" i="11"/>
  <c r="Q1058" i="11"/>
  <c r="Q1059" i="11"/>
  <c r="Q1060" i="11"/>
  <c r="Q1061" i="11"/>
  <c r="Q1062" i="11"/>
  <c r="Q1063" i="11"/>
  <c r="Q1064" i="11"/>
  <c r="Q1065" i="11"/>
  <c r="Q1066" i="11"/>
  <c r="Q1067" i="11"/>
  <c r="Q1068" i="11"/>
  <c r="Q1069" i="11"/>
  <c r="Q1070" i="11"/>
  <c r="Q1071" i="11"/>
  <c r="Q1072" i="11"/>
  <c r="Q1073" i="11"/>
  <c r="Q1074" i="11"/>
  <c r="Q1075" i="11"/>
  <c r="Q1076" i="11"/>
  <c r="Q1077" i="11"/>
  <c r="Q1078" i="11"/>
  <c r="Q1079" i="11"/>
  <c r="Q1080" i="11"/>
  <c r="Q1081" i="11"/>
  <c r="Q1082" i="11"/>
  <c r="Q1083" i="11"/>
  <c r="Q1084" i="11"/>
  <c r="Q1085" i="11"/>
  <c r="Q1086" i="11"/>
  <c r="Q1087" i="11"/>
  <c r="Q1088" i="11"/>
  <c r="Q1089" i="11"/>
  <c r="Q1090" i="11"/>
  <c r="Q1091" i="11"/>
  <c r="Q1092" i="11"/>
  <c r="Q1093" i="11"/>
  <c r="Q1094" i="11"/>
  <c r="Q1095" i="11"/>
  <c r="Q1096" i="11"/>
  <c r="Q1097" i="11"/>
  <c r="Q1098" i="11"/>
  <c r="Q1099" i="11"/>
  <c r="Q1100" i="11"/>
  <c r="Q1101" i="11"/>
  <c r="Q1102" i="11"/>
  <c r="Q1103" i="11"/>
  <c r="Q1104" i="11"/>
  <c r="Q1105" i="11"/>
  <c r="Q1106" i="11"/>
  <c r="Q1107" i="11"/>
  <c r="Q1108" i="11"/>
  <c r="Q1109" i="11"/>
  <c r="Q1110" i="11"/>
  <c r="Q1111" i="11"/>
  <c r="Q1112" i="11"/>
  <c r="Q1113" i="11"/>
  <c r="Q1114" i="11"/>
  <c r="Q1115" i="11"/>
  <c r="Q1116" i="11"/>
  <c r="Q1117" i="11"/>
  <c r="Q1118" i="11"/>
  <c r="Q1119" i="11"/>
  <c r="Q1120" i="11"/>
  <c r="Q1121" i="11"/>
  <c r="Q1122" i="11"/>
  <c r="Q1123" i="11"/>
  <c r="Q1124" i="11"/>
  <c r="Q1125" i="11"/>
  <c r="Q1126" i="11"/>
  <c r="Q1127" i="11"/>
  <c r="Q1128" i="11"/>
  <c r="Q1129" i="11"/>
  <c r="Q1130" i="11"/>
  <c r="Q1131" i="11"/>
  <c r="Q1132" i="11"/>
  <c r="Q1133" i="11"/>
  <c r="Q1134" i="11"/>
  <c r="Q1135" i="11"/>
  <c r="Q1136" i="11"/>
  <c r="Q1137" i="11"/>
  <c r="Q1138" i="11"/>
  <c r="Q1139" i="11"/>
  <c r="Q1140" i="11"/>
  <c r="Q1141" i="11"/>
  <c r="Q1142" i="11"/>
  <c r="Q1143" i="11"/>
  <c r="Q1144" i="11"/>
  <c r="Q1145" i="11"/>
  <c r="Q1146" i="11"/>
  <c r="Q1147" i="11"/>
  <c r="Q1148" i="11"/>
  <c r="Q1149" i="11"/>
  <c r="Q1150" i="11"/>
  <c r="Q1151" i="11"/>
  <c r="Q1152" i="11"/>
  <c r="Q1153" i="11"/>
  <c r="Q1154" i="11"/>
  <c r="Q1155" i="11"/>
  <c r="Q1156" i="11"/>
  <c r="Q1157" i="11"/>
  <c r="Q1158" i="11"/>
  <c r="Q1159" i="11"/>
  <c r="Q1160" i="11"/>
  <c r="Q1161" i="11"/>
  <c r="Q1162" i="11"/>
  <c r="Q1163" i="11"/>
  <c r="Q1164" i="11"/>
  <c r="Q1165" i="11"/>
  <c r="Q1166" i="11"/>
  <c r="Q1167" i="11"/>
  <c r="Q1168" i="11"/>
  <c r="Q1169" i="11"/>
  <c r="Q1170" i="11"/>
  <c r="Q1171" i="11"/>
  <c r="Q1172" i="11"/>
  <c r="Q1173" i="11"/>
  <c r="Q1174" i="11"/>
  <c r="Q1175" i="11"/>
  <c r="Q1176" i="11"/>
  <c r="Q1177" i="11"/>
  <c r="Q1178" i="11"/>
  <c r="Q1179" i="11"/>
  <c r="Q1180" i="11"/>
  <c r="Q1181" i="11"/>
  <c r="Q1182" i="11"/>
  <c r="Q1183" i="11"/>
  <c r="Q1184" i="11"/>
  <c r="Q1185" i="11"/>
  <c r="Q1186" i="11"/>
  <c r="Q1187" i="11"/>
  <c r="Q1188" i="11"/>
  <c r="Q1189" i="11"/>
  <c r="Q1190" i="11"/>
  <c r="Q1191" i="11"/>
  <c r="Q1192" i="11"/>
  <c r="Q1193" i="11"/>
  <c r="Q1194" i="11"/>
  <c r="Q1195" i="11"/>
  <c r="Q1196" i="11"/>
  <c r="Q1197" i="11"/>
  <c r="Q1198" i="11"/>
  <c r="Q1199" i="11"/>
  <c r="Q1200" i="11"/>
  <c r="Q1201" i="11"/>
  <c r="Q1202" i="11"/>
  <c r="Q1203" i="11"/>
  <c r="Q1204" i="11"/>
  <c r="Q1205" i="11"/>
  <c r="Q1206" i="11"/>
  <c r="Q1207" i="11"/>
  <c r="Q1208" i="11"/>
  <c r="Q1209" i="11"/>
  <c r="Q1210" i="11"/>
  <c r="Q1211" i="11"/>
  <c r="Q1212" i="11"/>
  <c r="Q1213" i="11"/>
  <c r="Q1214" i="11"/>
  <c r="Q1215" i="11"/>
  <c r="Q1216" i="11"/>
  <c r="Q1217" i="11"/>
  <c r="Q1218" i="11"/>
  <c r="Q1219" i="11"/>
  <c r="Q1220" i="11"/>
  <c r="Q1221" i="11"/>
  <c r="Q1222" i="11"/>
  <c r="Q1223" i="11"/>
  <c r="Q1224" i="11"/>
  <c r="Q1225" i="11"/>
  <c r="Q1226" i="11"/>
  <c r="Q1227" i="11"/>
  <c r="Q1228" i="11"/>
  <c r="Q1229" i="11"/>
  <c r="Q1230" i="11"/>
  <c r="Q1231" i="11"/>
  <c r="Q1232" i="11"/>
  <c r="Q1233" i="11"/>
  <c r="Q1234" i="11"/>
  <c r="Q1235" i="11"/>
  <c r="Q1236" i="11"/>
  <c r="Q1237" i="11"/>
  <c r="Q1238" i="11"/>
  <c r="Q1239" i="11"/>
  <c r="Q1240" i="11"/>
  <c r="Q1241" i="11"/>
  <c r="Q1242" i="11"/>
  <c r="Q1243" i="11"/>
  <c r="Q1244" i="11"/>
  <c r="Q1245" i="11"/>
  <c r="Q1246" i="11"/>
  <c r="Q1247" i="11"/>
  <c r="Q1248" i="11"/>
  <c r="Q1249" i="11"/>
  <c r="Q1250" i="11"/>
  <c r="Q1251" i="11"/>
  <c r="Q1252" i="11"/>
  <c r="Q1253" i="11"/>
  <c r="Q1254" i="11"/>
  <c r="Q1255" i="11"/>
  <c r="Q1256" i="11"/>
  <c r="Q1257" i="11"/>
  <c r="Q1258" i="11"/>
  <c r="Q1259" i="11"/>
  <c r="Q1260" i="11"/>
  <c r="Q1261" i="11"/>
  <c r="Q1262" i="11"/>
  <c r="Q1263" i="11"/>
  <c r="Q1264" i="11"/>
  <c r="Q1265" i="11"/>
  <c r="Q1266" i="11"/>
  <c r="Q1267" i="11"/>
  <c r="Q1268" i="11"/>
  <c r="Q1269" i="11"/>
  <c r="Q1270" i="11"/>
  <c r="Q1271" i="11"/>
  <c r="Q1272" i="11"/>
  <c r="Q1273" i="11"/>
  <c r="Q1274" i="11"/>
  <c r="Q1275" i="11"/>
  <c r="Q1276" i="11"/>
  <c r="Q1277" i="11"/>
  <c r="Q1278" i="11"/>
  <c r="Q1279" i="11"/>
  <c r="Q1280" i="11"/>
  <c r="Q1281" i="11"/>
  <c r="Q1282" i="11"/>
  <c r="Q1283" i="11"/>
  <c r="Q1284" i="11"/>
  <c r="Q1285" i="11"/>
  <c r="Q1286" i="11"/>
  <c r="Q1287" i="11"/>
  <c r="Q1288" i="11"/>
  <c r="Q1289" i="11"/>
  <c r="Q1290" i="11"/>
  <c r="Q1291" i="11"/>
  <c r="Q1292" i="11"/>
  <c r="Q1293" i="11"/>
  <c r="Q1294" i="11"/>
  <c r="Q1295" i="11"/>
  <c r="Q1296" i="11"/>
  <c r="Q1297" i="11"/>
  <c r="Q1298" i="11"/>
  <c r="Q1299" i="11"/>
  <c r="Q1300" i="11"/>
  <c r="Q1301" i="11"/>
  <c r="Q1302" i="11"/>
  <c r="Q1303" i="11"/>
  <c r="Q1304" i="11"/>
  <c r="Q1305" i="11"/>
  <c r="Q1306" i="11"/>
  <c r="Q1307" i="11"/>
  <c r="Q1308" i="11"/>
  <c r="Q1309" i="11"/>
  <c r="Q1310" i="11"/>
  <c r="Q1311" i="11"/>
  <c r="Q1312" i="11"/>
  <c r="Q1313" i="11"/>
  <c r="Q1314" i="11"/>
  <c r="Q1315" i="11"/>
  <c r="Q1316" i="11"/>
  <c r="Q1317" i="11"/>
  <c r="Q1318" i="11"/>
  <c r="Q1319" i="11"/>
  <c r="Q1320" i="11"/>
  <c r="Q1321" i="11"/>
  <c r="Q1322" i="11"/>
  <c r="Q1323" i="11"/>
  <c r="Q1324" i="11"/>
  <c r="Q1325" i="11"/>
  <c r="Q1326" i="11"/>
  <c r="Q1327" i="11"/>
  <c r="Q1328" i="11"/>
  <c r="Q1329" i="11"/>
  <c r="Q1330" i="11"/>
  <c r="Q1331" i="11"/>
  <c r="Q1332" i="11"/>
  <c r="Q1333" i="11"/>
  <c r="Q1334" i="11"/>
  <c r="Q1335" i="11"/>
  <c r="Q1336" i="11"/>
  <c r="Q1337" i="11"/>
  <c r="Q1338" i="11"/>
  <c r="Q1339" i="11"/>
  <c r="Q1340" i="11"/>
  <c r="Q1341" i="11"/>
  <c r="Q1342" i="11"/>
  <c r="Q1343" i="11"/>
  <c r="Q1344" i="11"/>
  <c r="Q1345" i="11"/>
  <c r="Q1346" i="11"/>
  <c r="Q1347" i="11"/>
  <c r="Q1348" i="11"/>
  <c r="Q1349" i="11"/>
  <c r="Q1350" i="11"/>
  <c r="Q1351" i="11"/>
  <c r="Q1352" i="11"/>
  <c r="Q1353" i="11"/>
  <c r="Q1354" i="11"/>
  <c r="Q1355" i="11"/>
  <c r="Q1356" i="11"/>
  <c r="Q1357" i="11"/>
  <c r="Q1358" i="11"/>
  <c r="Q1359" i="11"/>
  <c r="Q1360" i="11"/>
  <c r="Q1361" i="11"/>
  <c r="Q1362" i="11"/>
  <c r="Q1363" i="11"/>
  <c r="Q1364" i="11"/>
  <c r="Q1365" i="11"/>
  <c r="Q1366" i="11"/>
  <c r="Q1367" i="11"/>
  <c r="Q1368" i="11"/>
  <c r="Q1369" i="11"/>
  <c r="Q1370" i="11"/>
  <c r="Q1371" i="11"/>
  <c r="Q1372" i="11"/>
  <c r="Q1373" i="11"/>
  <c r="Q1374" i="11"/>
  <c r="Q1375" i="11"/>
  <c r="Q1376" i="11"/>
  <c r="Q1377" i="11"/>
  <c r="Q1378" i="11"/>
  <c r="Q1379" i="11"/>
  <c r="Q1380" i="11"/>
  <c r="Q1381" i="11"/>
  <c r="Q1382" i="11"/>
  <c r="Q1383" i="11"/>
  <c r="Q1384" i="11"/>
  <c r="Q1385" i="11"/>
  <c r="Q1386" i="11"/>
  <c r="Q1387" i="11"/>
  <c r="Q1388" i="11"/>
  <c r="Q1389" i="11"/>
  <c r="Q1390" i="11"/>
  <c r="Q1391" i="11"/>
  <c r="Q1392" i="11"/>
  <c r="Q1393" i="11"/>
  <c r="Q1394" i="11"/>
  <c r="Q1395" i="11"/>
  <c r="Q1396" i="11"/>
  <c r="Q1397" i="11"/>
  <c r="Q1398" i="11"/>
  <c r="Q1399" i="11"/>
  <c r="Q1400" i="11"/>
  <c r="Q1401" i="11"/>
  <c r="Q1402" i="11"/>
  <c r="Q1403" i="11"/>
  <c r="Q1404" i="11"/>
  <c r="Q1405" i="11"/>
  <c r="Q1406" i="11"/>
  <c r="Q1407" i="11"/>
  <c r="Q1408" i="11"/>
  <c r="Q1409" i="11"/>
  <c r="Q1410" i="11"/>
  <c r="Q1411" i="11"/>
  <c r="Q1412" i="11"/>
  <c r="Q1413" i="11"/>
  <c r="Q1414" i="11"/>
  <c r="Q1415" i="11"/>
  <c r="Q1416" i="11"/>
  <c r="Q1417" i="11"/>
  <c r="Q1418" i="11"/>
  <c r="Q1419" i="11"/>
  <c r="Q1420" i="11"/>
  <c r="Q1421" i="11"/>
  <c r="Q1422" i="11"/>
  <c r="Q1423" i="11"/>
  <c r="Q1424" i="11"/>
  <c r="Q1425" i="11"/>
  <c r="Q1426" i="11"/>
  <c r="Q1427" i="11"/>
  <c r="Q1428" i="11"/>
  <c r="Q1429" i="11"/>
  <c r="Q1430" i="11"/>
  <c r="Q1431" i="11"/>
  <c r="Q1432" i="11"/>
  <c r="Q1433" i="11"/>
  <c r="Q1434" i="11"/>
  <c r="Q1435" i="11"/>
  <c r="Q1436" i="11"/>
  <c r="Q1437" i="11"/>
  <c r="Q1438" i="11"/>
  <c r="Q1439" i="11"/>
  <c r="Q1440" i="11"/>
  <c r="Q1441" i="11"/>
  <c r="Q1442" i="11"/>
  <c r="Q1443" i="11"/>
  <c r="Q1444" i="11"/>
  <c r="Q1445" i="11"/>
  <c r="Q1446" i="11"/>
  <c r="Q1447" i="11"/>
  <c r="Q1448" i="11"/>
  <c r="Q1449" i="11"/>
  <c r="Q1450" i="11"/>
  <c r="Q1451" i="11"/>
  <c r="Q1452" i="11"/>
  <c r="Q1453" i="11"/>
  <c r="Q1454" i="11"/>
  <c r="Q1455" i="11"/>
  <c r="Q1456" i="11"/>
  <c r="Q1457" i="11"/>
  <c r="Q1458" i="11"/>
  <c r="Q1459" i="11"/>
  <c r="Q1460" i="11"/>
  <c r="Q1461" i="11"/>
  <c r="Q1462" i="11"/>
  <c r="Q1463" i="11"/>
  <c r="Q1464" i="11"/>
  <c r="Q1465" i="11"/>
  <c r="Q1466" i="11"/>
  <c r="Q1467" i="11"/>
  <c r="Q1468" i="11"/>
  <c r="Q1469" i="11"/>
  <c r="Q1470" i="11"/>
  <c r="Q1471" i="11"/>
  <c r="Q1472" i="11"/>
  <c r="Q1473" i="11"/>
  <c r="Q1474" i="11"/>
  <c r="Q1475" i="11"/>
  <c r="Q1476" i="11"/>
  <c r="Q1477" i="11"/>
  <c r="Q1478" i="11"/>
  <c r="Q1479" i="11"/>
  <c r="Q1480" i="11"/>
  <c r="Q1481" i="11"/>
  <c r="Q1482" i="11"/>
  <c r="Q1483" i="11"/>
  <c r="Q1484" i="11"/>
  <c r="Q1485" i="11"/>
  <c r="Q1486" i="11"/>
  <c r="Q1487" i="11"/>
  <c r="Q1488" i="11"/>
  <c r="Q1489" i="11"/>
  <c r="Q1490" i="11"/>
  <c r="Q1491" i="11"/>
  <c r="Q1492" i="11"/>
  <c r="Q1493" i="11"/>
  <c r="Q1494" i="11"/>
  <c r="Q1495" i="11"/>
  <c r="Q1496" i="11"/>
  <c r="Q1497" i="11"/>
  <c r="Q1498" i="11"/>
  <c r="Q1499" i="11"/>
  <c r="Q1500" i="11"/>
  <c r="Q1501" i="11"/>
  <c r="Q1502" i="11"/>
  <c r="Q1503" i="11"/>
  <c r="Q1504" i="11"/>
  <c r="Q1505" i="11"/>
  <c r="Q1506" i="11"/>
  <c r="Q1507" i="11"/>
  <c r="Q1508" i="11"/>
  <c r="Q1509" i="11"/>
  <c r="Q1510" i="11"/>
  <c r="Q1511" i="11"/>
  <c r="Q1512" i="11"/>
  <c r="Q1513" i="11"/>
  <c r="Q1514" i="11"/>
  <c r="Q1515" i="11"/>
  <c r="Q1516" i="11"/>
  <c r="Q1517" i="11"/>
  <c r="Q1518" i="11"/>
  <c r="Q1519" i="11"/>
  <c r="Q1520" i="11"/>
  <c r="Q1521" i="11"/>
  <c r="Q1522" i="11"/>
  <c r="Q1523" i="11"/>
  <c r="Q1524" i="11"/>
  <c r="Q1525" i="11"/>
  <c r="Q1526" i="11"/>
  <c r="Q1527" i="11"/>
  <c r="Q1528" i="11"/>
  <c r="Q1529" i="11"/>
  <c r="Q1530" i="11"/>
  <c r="Q1531" i="11"/>
  <c r="Q1532" i="11"/>
  <c r="Q1533" i="11"/>
  <c r="Q1534" i="11"/>
  <c r="Q1535" i="11"/>
  <c r="Q1536" i="11"/>
  <c r="Q1537" i="11"/>
  <c r="Q1538" i="11"/>
  <c r="Q1539" i="11"/>
  <c r="Q1540" i="11"/>
  <c r="Q1541" i="11"/>
  <c r="Q1542" i="11"/>
  <c r="Q1543" i="11"/>
  <c r="Q1544" i="11"/>
  <c r="Q1545" i="11"/>
  <c r="Q1546" i="11"/>
  <c r="Q1547" i="11"/>
  <c r="Q1548" i="11"/>
  <c r="Q1549" i="11"/>
  <c r="Q1550" i="11"/>
  <c r="Q1551" i="11"/>
  <c r="Q1552" i="11"/>
  <c r="Q1553" i="11"/>
  <c r="Q1554" i="11"/>
  <c r="Q1555" i="11"/>
  <c r="Q1556" i="11"/>
  <c r="Q1557" i="11"/>
  <c r="Q1558" i="11"/>
  <c r="Q1559" i="11"/>
  <c r="Q1560" i="11"/>
  <c r="Q1561" i="11"/>
  <c r="Q1562" i="11"/>
  <c r="Q1563" i="11"/>
  <c r="Q1564" i="11"/>
  <c r="Q1565" i="11"/>
  <c r="Q1566" i="11"/>
  <c r="Q1567" i="11"/>
  <c r="Q1568" i="11"/>
  <c r="Q1569" i="11"/>
  <c r="Q1570" i="11"/>
  <c r="Q1571" i="11"/>
  <c r="Q1572" i="11"/>
  <c r="Q1573" i="11"/>
  <c r="Q1574" i="11"/>
  <c r="Q1575" i="11"/>
  <c r="Q1576" i="11"/>
  <c r="Q1577" i="11"/>
  <c r="Q1578" i="11"/>
  <c r="Q1579" i="11"/>
  <c r="Q1580" i="11"/>
  <c r="Q1581" i="11"/>
  <c r="Q1582" i="11"/>
  <c r="Q1583" i="11"/>
  <c r="Q1584" i="11"/>
  <c r="Q1585" i="11"/>
  <c r="Q1586" i="11"/>
  <c r="Q1587" i="11"/>
  <c r="Q1588" i="11"/>
  <c r="Q1589" i="11"/>
  <c r="Q1590" i="11"/>
  <c r="Q1591" i="11"/>
  <c r="Q1592" i="11"/>
  <c r="Q1593" i="11"/>
  <c r="Q1594" i="11"/>
  <c r="Q1595" i="11"/>
  <c r="Q1596" i="11"/>
  <c r="Q1597" i="11"/>
  <c r="Q1598" i="11"/>
  <c r="Q1599" i="11"/>
  <c r="Q1600" i="11"/>
  <c r="Q1601" i="11"/>
  <c r="Q1602" i="11"/>
  <c r="Q1603" i="11"/>
  <c r="Q1604" i="11"/>
  <c r="Q1605" i="11"/>
  <c r="Q1606" i="11"/>
  <c r="Q1607" i="11"/>
  <c r="Q1608" i="11"/>
  <c r="Q1609" i="11"/>
  <c r="Q1610" i="11"/>
  <c r="Q1611" i="11"/>
  <c r="Q1612" i="11"/>
  <c r="Q1613" i="11"/>
  <c r="Q1614" i="11"/>
  <c r="Q1615" i="11"/>
  <c r="Q1616" i="11"/>
  <c r="Q1617" i="11"/>
  <c r="Q1618" i="11"/>
  <c r="Q1619" i="11"/>
  <c r="Q1620" i="11"/>
  <c r="Q1621" i="11"/>
  <c r="Q1622" i="11"/>
  <c r="Q1623" i="11"/>
  <c r="Q1624" i="11"/>
  <c r="Q1625" i="11"/>
  <c r="Q1626" i="11"/>
  <c r="Q1627" i="11"/>
  <c r="Q1628" i="11"/>
  <c r="Q1629" i="11"/>
  <c r="Q1630" i="11"/>
  <c r="Q1631" i="11"/>
  <c r="Q1632" i="11"/>
  <c r="Q1633" i="11"/>
  <c r="Q1634" i="11"/>
  <c r="Q1635" i="11"/>
  <c r="Q1636" i="11"/>
  <c r="Q1637" i="11"/>
  <c r="Q1638" i="11"/>
  <c r="Q1639" i="11"/>
  <c r="Q1640" i="11"/>
  <c r="Q1641" i="11"/>
  <c r="Q1642" i="11"/>
  <c r="Q1643" i="11"/>
  <c r="Q1644" i="11"/>
  <c r="Q1645" i="11"/>
  <c r="Q1646" i="11"/>
  <c r="Q1647" i="11"/>
  <c r="Q1648" i="11"/>
  <c r="Q1649" i="11"/>
  <c r="Q1650" i="11"/>
  <c r="Q1651" i="11"/>
  <c r="Q1652" i="11"/>
  <c r="Q1653" i="11"/>
  <c r="Q1654" i="11"/>
  <c r="Q1655" i="11"/>
  <c r="Q1656" i="11"/>
  <c r="Q1657" i="11"/>
  <c r="Q1658" i="11"/>
  <c r="Q1659" i="11"/>
  <c r="Q1660" i="11"/>
  <c r="Q1661" i="11"/>
  <c r="Q1662" i="11"/>
  <c r="Q1663" i="11"/>
  <c r="Q1664" i="11"/>
  <c r="Q1665" i="11"/>
  <c r="Q1666" i="11"/>
  <c r="Q1667" i="11"/>
  <c r="Q1668" i="11"/>
  <c r="Q1669" i="11"/>
  <c r="Q1670" i="11"/>
  <c r="Q1671" i="11"/>
  <c r="Q1672" i="11"/>
  <c r="Q1673" i="11"/>
  <c r="Q1674" i="11"/>
  <c r="Q1675" i="11"/>
  <c r="Q1676" i="11"/>
  <c r="Q1677" i="11"/>
  <c r="Q1678" i="11"/>
  <c r="Q1679" i="11"/>
  <c r="Q1680" i="11"/>
  <c r="Q1681" i="11"/>
  <c r="Q1682" i="11"/>
  <c r="Q1683" i="11"/>
  <c r="Q1684" i="11"/>
  <c r="Q1685" i="11"/>
  <c r="Q1686" i="11"/>
  <c r="Q1687" i="11"/>
  <c r="Q1688" i="11"/>
  <c r="Q1689" i="11"/>
  <c r="Q1690" i="11"/>
  <c r="Q1691" i="11"/>
  <c r="Q1692" i="11"/>
  <c r="Q1693" i="11"/>
  <c r="Q1694" i="11"/>
  <c r="Q1695" i="11"/>
  <c r="Q1696" i="11"/>
  <c r="Q1697" i="11"/>
  <c r="Q1698" i="11"/>
  <c r="Q1699" i="11"/>
  <c r="Q1700" i="11"/>
  <c r="Q1701" i="11"/>
  <c r="Q1702" i="11"/>
  <c r="Q1703" i="11"/>
  <c r="Q1704" i="11"/>
  <c r="Q1705" i="11"/>
  <c r="Q1706" i="11"/>
  <c r="Q1707" i="11"/>
  <c r="Q1708" i="11"/>
  <c r="Q1709" i="11"/>
  <c r="Q1710" i="11"/>
  <c r="Q1711" i="11"/>
  <c r="Q1712" i="11"/>
  <c r="Q1713" i="11"/>
  <c r="Q1714" i="11"/>
  <c r="Q1715" i="11"/>
  <c r="Q1716" i="11"/>
  <c r="Q1717" i="11"/>
  <c r="Q1718" i="11"/>
  <c r="Q1719" i="11"/>
  <c r="Q1720" i="11"/>
  <c r="Q1721" i="11"/>
  <c r="Q1722" i="11"/>
  <c r="Q1723" i="11"/>
  <c r="Q1724" i="11"/>
  <c r="Q1725" i="11"/>
  <c r="Q1726" i="11"/>
  <c r="Q1727" i="11"/>
  <c r="Q1728" i="11"/>
  <c r="Q1729" i="11"/>
  <c r="Q1730" i="11"/>
  <c r="Q1731" i="11"/>
  <c r="Q1732" i="11"/>
  <c r="Q1733" i="11"/>
  <c r="Q1734" i="11"/>
  <c r="Q1735" i="11"/>
  <c r="Q1736" i="11"/>
  <c r="Q1737" i="11"/>
  <c r="Q1738" i="11"/>
  <c r="Q1739" i="11"/>
  <c r="Q1740" i="11"/>
  <c r="Q1741" i="11"/>
  <c r="Q1742" i="11"/>
  <c r="Q1743" i="11"/>
  <c r="Q1744" i="11"/>
  <c r="Q1745" i="11"/>
  <c r="Q1746" i="11"/>
  <c r="Q1747" i="11"/>
  <c r="Q1748" i="11"/>
  <c r="Q1749" i="11"/>
  <c r="Q1750" i="11"/>
  <c r="Q1751" i="11"/>
  <c r="Q1752" i="11"/>
  <c r="Q1753" i="11"/>
  <c r="Q1754" i="11"/>
  <c r="Q1755" i="11"/>
  <c r="Q1756" i="11"/>
  <c r="Q1757" i="11"/>
  <c r="Q1758" i="11"/>
  <c r="Q1759" i="11"/>
  <c r="Q1760" i="11"/>
  <c r="Q1761" i="11"/>
  <c r="Q1762" i="11"/>
  <c r="Q1763" i="11"/>
  <c r="Q1764" i="11"/>
  <c r="Q1765" i="11"/>
  <c r="Q1766" i="11"/>
  <c r="Q1767" i="11"/>
  <c r="Q1768" i="11"/>
  <c r="Q1769" i="11"/>
  <c r="Q1770" i="11"/>
  <c r="Q1771" i="11"/>
  <c r="Q1772" i="11"/>
  <c r="Q1773" i="11"/>
  <c r="Q1774" i="11"/>
  <c r="Q1775" i="11"/>
  <c r="Q1776" i="11"/>
  <c r="Q1777" i="11"/>
  <c r="Q1778" i="11"/>
  <c r="Q1779" i="11"/>
  <c r="Q1780" i="11"/>
  <c r="Q1781" i="11"/>
  <c r="Q1782" i="11"/>
  <c r="Q1783" i="11"/>
  <c r="Q1784" i="11"/>
  <c r="Q1785" i="11"/>
  <c r="Q1786" i="11"/>
  <c r="Q1787" i="11"/>
  <c r="Q1788" i="11"/>
  <c r="Q1789" i="11"/>
  <c r="Q1790" i="11"/>
  <c r="Q1791" i="11"/>
  <c r="Q1792" i="11"/>
  <c r="Q1793" i="11"/>
  <c r="Q1794" i="11"/>
  <c r="Q1795" i="11"/>
  <c r="Q1796" i="11"/>
  <c r="Q1797" i="11"/>
  <c r="Q1798" i="11"/>
  <c r="Q1799" i="11"/>
  <c r="Q1800" i="11"/>
  <c r="Q1801" i="11"/>
  <c r="Q1802" i="11"/>
  <c r="Q1803" i="11"/>
  <c r="Q1804" i="11"/>
  <c r="Q1805" i="11"/>
  <c r="Q1806" i="11"/>
  <c r="Q1807" i="11"/>
  <c r="Q1808" i="11"/>
  <c r="Q1809" i="11"/>
  <c r="Q1810" i="11"/>
  <c r="Q1811" i="11"/>
  <c r="Q1812" i="11"/>
  <c r="Q1813" i="11"/>
  <c r="Q1814" i="11"/>
  <c r="Q1815" i="11"/>
  <c r="Q1816" i="11"/>
  <c r="Q1817" i="11"/>
  <c r="Q1818" i="11"/>
  <c r="Q1819" i="11"/>
  <c r="Q1820" i="11"/>
  <c r="Q1821" i="11"/>
  <c r="Q1822" i="11"/>
  <c r="Q1823" i="11"/>
  <c r="Q1824" i="11"/>
  <c r="Q1825" i="11"/>
  <c r="Q1826" i="11"/>
  <c r="Q1827" i="11"/>
  <c r="Q1828" i="11"/>
  <c r="Q1829" i="11"/>
  <c r="Q1830" i="11"/>
  <c r="Q1831" i="11"/>
  <c r="Q1832" i="11"/>
  <c r="Q1833" i="11"/>
  <c r="Q1834" i="11"/>
  <c r="Q1835" i="11"/>
  <c r="Q1836" i="11"/>
  <c r="Q1837" i="11"/>
  <c r="Q1838" i="11"/>
  <c r="Q1839" i="11"/>
  <c r="Q1840" i="11"/>
  <c r="Q1841" i="11"/>
  <c r="Q1842" i="11"/>
  <c r="Q1843" i="11"/>
  <c r="Q1844" i="11"/>
  <c r="Q1845" i="11"/>
  <c r="Q1846" i="11"/>
  <c r="Q1847" i="11"/>
  <c r="Q1848" i="11"/>
  <c r="Q1849" i="11"/>
  <c r="Q1850" i="11"/>
  <c r="Q1851" i="11"/>
  <c r="Q1852" i="11"/>
  <c r="Q1853" i="11"/>
  <c r="Q1854" i="11"/>
  <c r="Q1855" i="11"/>
  <c r="Q1856" i="11"/>
  <c r="Q1857" i="11"/>
  <c r="Q1858" i="11"/>
  <c r="Q1859" i="11"/>
  <c r="Q1860" i="11"/>
  <c r="Q1861" i="11"/>
  <c r="Q1862" i="11"/>
  <c r="Q1863" i="11"/>
  <c r="Q1864" i="11"/>
  <c r="Q1865" i="11"/>
  <c r="Q1866" i="11"/>
  <c r="Q1867" i="11"/>
  <c r="Q1868" i="11"/>
  <c r="Q1869" i="11"/>
  <c r="Q1870" i="11"/>
  <c r="Q1871" i="11"/>
  <c r="Q1872" i="11"/>
  <c r="Q1873" i="11"/>
  <c r="Q1874" i="11"/>
  <c r="Q1875" i="11"/>
  <c r="Q1876" i="11"/>
  <c r="Q1877" i="11"/>
  <c r="Q1878" i="11"/>
  <c r="Q1879" i="11"/>
  <c r="Q1880" i="11"/>
  <c r="Q1881" i="11"/>
  <c r="Q1882" i="11"/>
  <c r="Q1883" i="11"/>
  <c r="Q1884" i="11"/>
  <c r="Q1885" i="11"/>
  <c r="Q1886" i="11"/>
  <c r="Q1887" i="11"/>
  <c r="Q1888" i="11"/>
  <c r="Q1889" i="11"/>
  <c r="Q1890" i="11"/>
  <c r="Q1891" i="11"/>
  <c r="Q1892" i="11"/>
  <c r="Q1893" i="11"/>
  <c r="Q1894" i="11"/>
  <c r="Q1895" i="11"/>
  <c r="Q1896" i="11"/>
  <c r="Q1897" i="11"/>
  <c r="Q1898" i="11"/>
  <c r="Q1899" i="11"/>
  <c r="Q1900" i="11"/>
  <c r="Q1901" i="11"/>
  <c r="Q1902" i="11"/>
  <c r="Q1903" i="11"/>
  <c r="Q1904" i="11"/>
  <c r="Q1905" i="11"/>
  <c r="Q1906" i="11"/>
  <c r="Q1907" i="11"/>
  <c r="Q1908" i="11"/>
  <c r="Q1909" i="11"/>
  <c r="Q1910" i="11"/>
  <c r="Q1911" i="11"/>
  <c r="Q1912" i="11"/>
  <c r="Q1913" i="11"/>
  <c r="Q1914" i="11"/>
  <c r="Q1915" i="11"/>
  <c r="Q1916" i="11"/>
  <c r="Q1917" i="11"/>
  <c r="Q1918" i="11"/>
  <c r="Q1919" i="11"/>
  <c r="Q1920" i="11"/>
  <c r="Q1921" i="11"/>
  <c r="Q1922" i="11"/>
  <c r="Q1923" i="11"/>
  <c r="Q1924" i="11"/>
  <c r="Q1925" i="11"/>
  <c r="Q1926" i="11"/>
  <c r="Q1927" i="11"/>
  <c r="Q1928" i="11"/>
  <c r="Q1929" i="11"/>
  <c r="Q1930" i="11"/>
  <c r="Q1931" i="11"/>
  <c r="Q1932" i="11"/>
  <c r="Q1933" i="11"/>
  <c r="Q1934" i="11"/>
  <c r="Q1935" i="11"/>
  <c r="Q1936" i="11"/>
  <c r="Q1937" i="11"/>
  <c r="Q1938" i="11"/>
  <c r="Q1939" i="11"/>
  <c r="Q1940" i="11"/>
  <c r="Q1941" i="11"/>
  <c r="Q1942" i="11"/>
  <c r="Q1943" i="11"/>
  <c r="Q1944" i="11"/>
  <c r="Q1945" i="11"/>
  <c r="Q1946" i="11"/>
  <c r="Q1947" i="11"/>
  <c r="Q1948" i="11"/>
  <c r="Q1949" i="11"/>
  <c r="Q1950" i="11"/>
  <c r="Q1951" i="11"/>
  <c r="Q1952" i="11"/>
  <c r="Q1953" i="11"/>
  <c r="Q1954" i="11"/>
  <c r="Q1955" i="11"/>
  <c r="Q1956" i="11"/>
  <c r="Q1957" i="11"/>
  <c r="Q1958" i="11"/>
  <c r="Q1959" i="11"/>
  <c r="Q1960" i="11"/>
  <c r="Q1961" i="11"/>
  <c r="Q1962" i="11"/>
  <c r="Q1963" i="11"/>
  <c r="Q1964" i="11"/>
  <c r="Q1965" i="11"/>
  <c r="Q1966" i="11"/>
  <c r="Q1967" i="11"/>
  <c r="Q1968" i="11"/>
  <c r="Q1969" i="11"/>
  <c r="Q1970" i="11"/>
  <c r="Q1971" i="11"/>
  <c r="Q1972" i="11"/>
  <c r="Q1973" i="11"/>
  <c r="Q1974" i="11"/>
  <c r="Q1975" i="11"/>
  <c r="Q1976" i="11"/>
  <c r="Q1977" i="11"/>
  <c r="Q1978" i="11"/>
  <c r="Q1979" i="11"/>
  <c r="Q1980" i="11"/>
  <c r="Q1981" i="11"/>
  <c r="Q1982" i="11"/>
  <c r="Q1983" i="11"/>
  <c r="Q1984" i="11"/>
  <c r="Q1985" i="11"/>
  <c r="Q1986" i="11"/>
  <c r="Q1987" i="11"/>
  <c r="Q1988" i="11"/>
  <c r="Q1989" i="11"/>
  <c r="Q1990" i="11"/>
  <c r="Q1991" i="11"/>
  <c r="Q1992" i="11"/>
  <c r="Q1993" i="11"/>
  <c r="Q1994" i="11"/>
  <c r="Q1995" i="11"/>
  <c r="Q1996" i="11"/>
  <c r="Q1997" i="11"/>
  <c r="Q1998" i="11"/>
  <c r="Q1999" i="11"/>
  <c r="Q2000" i="11"/>
  <c r="Q2001" i="11"/>
  <c r="Q2002" i="11"/>
  <c r="Q2003" i="11"/>
  <c r="Q2004" i="11"/>
  <c r="Q2005" i="11"/>
  <c r="Q2006" i="11"/>
  <c r="Q2007" i="11"/>
  <c r="Q2008" i="11"/>
  <c r="Q2009" i="11"/>
  <c r="Q2010" i="11"/>
  <c r="Q2011" i="11"/>
  <c r="Q2012" i="11"/>
  <c r="Q2013" i="11"/>
  <c r="Q2014" i="11"/>
  <c r="Q2015" i="11"/>
  <c r="Q2016" i="11"/>
  <c r="Q2017" i="11"/>
  <c r="Q2018" i="11"/>
  <c r="Q2019" i="11"/>
  <c r="Q2020" i="11"/>
  <c r="Q2021" i="11"/>
  <c r="Q2022" i="11"/>
  <c r="Q2023" i="11"/>
  <c r="Q2024" i="11"/>
  <c r="Q2025" i="11"/>
  <c r="Q2026" i="11"/>
  <c r="Q2027" i="11"/>
  <c r="Q2028" i="11"/>
  <c r="Q2029" i="11"/>
  <c r="Q2030" i="11"/>
  <c r="Q2031" i="11"/>
  <c r="Q2032" i="11"/>
  <c r="Q2033" i="11"/>
  <c r="Q2034" i="11"/>
  <c r="Q2035" i="11"/>
  <c r="Q2036" i="11"/>
  <c r="Q2037" i="11"/>
  <c r="Q2038" i="11"/>
  <c r="Q2039" i="11"/>
  <c r="Q2040" i="11"/>
  <c r="Q2041" i="11"/>
  <c r="Q2042" i="11"/>
  <c r="Q2043" i="11"/>
  <c r="Q2044" i="11"/>
  <c r="Q2045" i="11"/>
  <c r="Q2046" i="11"/>
  <c r="Q2047" i="11"/>
  <c r="Q2048" i="11"/>
  <c r="Q2049" i="11"/>
  <c r="Q2050" i="11"/>
  <c r="Q2051" i="11"/>
  <c r="Q2052" i="11"/>
  <c r="Q2053" i="11"/>
  <c r="Q2054" i="11"/>
  <c r="Q2055" i="11"/>
  <c r="Q2056" i="11"/>
  <c r="Q2057" i="11"/>
  <c r="Q2058" i="11"/>
  <c r="Q2059" i="11"/>
  <c r="Q2060" i="11"/>
  <c r="Q2061" i="11"/>
  <c r="Q2062" i="11"/>
  <c r="Q2063" i="11"/>
  <c r="Q2064" i="11"/>
  <c r="Q2065" i="11"/>
  <c r="Q2066" i="11"/>
  <c r="Q2067" i="11"/>
  <c r="Q2068" i="11"/>
  <c r="Q2069" i="11"/>
  <c r="Q2070" i="11"/>
  <c r="Q2071" i="11"/>
  <c r="Q2072" i="11"/>
  <c r="Q2073" i="11"/>
  <c r="Q2074" i="11"/>
  <c r="Q2075" i="11"/>
  <c r="Q2076" i="11"/>
  <c r="Q2077" i="11"/>
  <c r="Q2078" i="11"/>
  <c r="Q2079" i="11"/>
  <c r="Q2080" i="11"/>
  <c r="Q2081" i="11"/>
  <c r="Q2082" i="11"/>
  <c r="Q2083" i="11"/>
  <c r="Q2084" i="11"/>
  <c r="Q2085" i="11"/>
  <c r="Q2086" i="11"/>
  <c r="Q2087" i="11"/>
  <c r="Q2088" i="11"/>
  <c r="Q2089" i="11"/>
  <c r="Q2090" i="11"/>
  <c r="Q2091" i="11"/>
  <c r="Q2092" i="11"/>
  <c r="Q2093" i="11"/>
  <c r="Q2094" i="11"/>
  <c r="Q2095" i="11"/>
  <c r="Q2096" i="11"/>
  <c r="Q2097" i="11"/>
  <c r="Q2098" i="11"/>
  <c r="Q2099" i="11"/>
  <c r="Q2100" i="11"/>
  <c r="Q2101" i="11"/>
  <c r="Q2102" i="11"/>
  <c r="Q2103" i="11"/>
  <c r="Q2104" i="11"/>
  <c r="Q2105" i="11"/>
  <c r="Q2106" i="11"/>
  <c r="Q2107" i="11"/>
  <c r="Q2108" i="11"/>
  <c r="Q2109" i="11"/>
  <c r="Q2110" i="11"/>
  <c r="Q2111" i="11"/>
  <c r="Q2112" i="11"/>
  <c r="Q2113" i="11"/>
  <c r="Q2114" i="11"/>
  <c r="Q2115" i="11"/>
  <c r="Q2116" i="11"/>
  <c r="Q2117" i="11"/>
  <c r="Q2118" i="11"/>
  <c r="Q2119" i="11"/>
  <c r="Q2120" i="11"/>
  <c r="Q2121" i="11"/>
  <c r="Q2122" i="11"/>
  <c r="Q2123" i="11"/>
  <c r="Q2124" i="11"/>
  <c r="Q2125" i="11"/>
  <c r="Q2126" i="11"/>
  <c r="Q2127" i="11"/>
  <c r="Q2128" i="11"/>
  <c r="Q2129" i="11"/>
  <c r="Q2130" i="11"/>
  <c r="Q2131" i="11"/>
  <c r="Q2132" i="11"/>
  <c r="Q2133" i="11"/>
  <c r="Q2134" i="11"/>
  <c r="Q2135" i="11"/>
  <c r="Q2136" i="11"/>
  <c r="Q2137" i="11"/>
  <c r="Q2138" i="11"/>
  <c r="Q2139" i="11"/>
  <c r="Q2140" i="11"/>
  <c r="Q2141" i="11"/>
  <c r="Q2142" i="11"/>
  <c r="Q2143" i="11"/>
  <c r="Q2144" i="11"/>
  <c r="Q2145" i="11"/>
  <c r="Q2146" i="11"/>
  <c r="Q2147" i="11"/>
  <c r="Q2148" i="11"/>
  <c r="Q2149" i="11"/>
  <c r="Q2150" i="11"/>
  <c r="Q2151" i="11"/>
  <c r="Q2152" i="11"/>
  <c r="Q2153" i="11"/>
  <c r="Q2154" i="11"/>
  <c r="Q2155" i="11"/>
  <c r="Q2156" i="11"/>
  <c r="Q2157" i="11"/>
  <c r="Q2158" i="11"/>
  <c r="Q2159" i="11"/>
  <c r="Q2160" i="11"/>
  <c r="Q2161" i="11"/>
  <c r="Q2162" i="11"/>
  <c r="Q2163" i="11"/>
  <c r="Q2164" i="11"/>
  <c r="Q2165" i="11"/>
  <c r="Q2166" i="11"/>
  <c r="Q2167" i="11"/>
  <c r="Q2168" i="11"/>
  <c r="Q2169" i="11"/>
  <c r="Q2170" i="11"/>
  <c r="Q2171" i="11"/>
  <c r="Q2172" i="11"/>
  <c r="Q2173" i="11"/>
  <c r="Q2174" i="11"/>
  <c r="Q2175" i="11"/>
  <c r="Q2176" i="11"/>
  <c r="Q2177" i="11"/>
  <c r="Q2178" i="11"/>
  <c r="Q2179" i="11"/>
  <c r="Q2180" i="11"/>
  <c r="Q2181" i="11"/>
  <c r="Q2182" i="11"/>
  <c r="Q2183" i="11"/>
  <c r="Q2184" i="11"/>
  <c r="Q2185" i="11"/>
  <c r="Q2186" i="11"/>
  <c r="Q2187" i="11"/>
  <c r="Q2188" i="11"/>
  <c r="Q2189" i="11"/>
  <c r="Q2190" i="11"/>
  <c r="Q2191" i="11"/>
  <c r="Q2192" i="11"/>
  <c r="Q2193" i="11"/>
  <c r="Q2194" i="11"/>
  <c r="Q2195" i="11"/>
  <c r="Q2196" i="11"/>
  <c r="Q2197" i="11"/>
  <c r="Q2198" i="11"/>
  <c r="Q2199" i="11"/>
  <c r="Q2200" i="11"/>
  <c r="Q2201" i="11"/>
  <c r="Q2202" i="11"/>
  <c r="Q2203" i="11"/>
  <c r="Q2204" i="11"/>
  <c r="Q2205" i="11"/>
  <c r="Q2206" i="11"/>
  <c r="Q2207" i="11"/>
  <c r="Q2208" i="11"/>
  <c r="Q2209" i="11"/>
  <c r="Q2210" i="11"/>
  <c r="Q2211" i="11"/>
  <c r="Q2212" i="11"/>
  <c r="Q2213" i="11"/>
  <c r="Q2214" i="11"/>
  <c r="Q2215" i="11"/>
  <c r="Q2216" i="11"/>
  <c r="Q2217" i="11"/>
  <c r="Q2218" i="11"/>
  <c r="Q2219" i="11"/>
  <c r="Q2220" i="11"/>
  <c r="Q2221" i="11"/>
  <c r="Q2222" i="11"/>
  <c r="Q2223" i="11"/>
  <c r="Q2224" i="11"/>
  <c r="Q2225" i="11"/>
  <c r="Q2226" i="11"/>
  <c r="Q2227" i="11"/>
  <c r="Q2228" i="11"/>
  <c r="Q2229" i="11"/>
  <c r="Q2230" i="11"/>
  <c r="Q2231" i="11"/>
  <c r="Q2232" i="11"/>
  <c r="Q2233" i="11"/>
  <c r="Q2234" i="11"/>
  <c r="Q2235" i="11"/>
  <c r="Q2236" i="11"/>
  <c r="Q2237" i="11"/>
  <c r="Q2238" i="11"/>
  <c r="Q2239" i="11"/>
  <c r="Q2240" i="11"/>
  <c r="Q2241" i="11"/>
  <c r="Q2242" i="11"/>
  <c r="Q2243" i="11"/>
  <c r="Q2244" i="11"/>
  <c r="Q2245" i="11"/>
  <c r="Q2246" i="11"/>
  <c r="Q2247" i="11"/>
  <c r="Q2248" i="11"/>
  <c r="Q2249" i="11"/>
  <c r="Q2250" i="11"/>
  <c r="Q2251" i="11"/>
  <c r="Q2252" i="11"/>
  <c r="Q2253" i="11"/>
  <c r="Q2254" i="11"/>
  <c r="Q2255" i="11"/>
  <c r="Q2256" i="11"/>
  <c r="Q2257" i="11"/>
  <c r="Q2258" i="11"/>
  <c r="Q2259" i="11"/>
  <c r="Q2260" i="11"/>
  <c r="Q2261" i="11"/>
  <c r="Q2262" i="11"/>
  <c r="Q2263" i="11"/>
  <c r="Q2264" i="11"/>
  <c r="Q2265" i="11"/>
  <c r="Q2266" i="11"/>
  <c r="Q2267" i="11"/>
  <c r="Q2268" i="11"/>
  <c r="Q2269" i="11"/>
  <c r="Q2270" i="11"/>
  <c r="Q2271" i="11"/>
  <c r="Q2272" i="11"/>
  <c r="Q2273" i="11"/>
  <c r="Q2274" i="11"/>
  <c r="Q2275" i="11"/>
  <c r="Q2276" i="11"/>
  <c r="Q2277" i="11"/>
  <c r="Q2278" i="11"/>
  <c r="Q2279" i="11"/>
  <c r="Q2280" i="11"/>
  <c r="Q2281" i="11"/>
  <c r="Q2282" i="11"/>
  <c r="Q2283" i="11"/>
  <c r="Q2284" i="11"/>
  <c r="Q2285" i="11"/>
  <c r="Q2286" i="11"/>
  <c r="Q2287" i="11"/>
  <c r="Q2288" i="11"/>
  <c r="Q2289" i="11"/>
  <c r="Q2290" i="11"/>
  <c r="Q2291" i="11"/>
  <c r="Q2292" i="11"/>
  <c r="Q2293" i="11"/>
  <c r="Q2294" i="11"/>
  <c r="Q2295" i="11"/>
  <c r="Q2296" i="11"/>
  <c r="Q2297" i="11"/>
  <c r="Q2298" i="11"/>
  <c r="Q2299" i="11"/>
  <c r="Q2300" i="11"/>
  <c r="Q2301" i="11"/>
  <c r="Q2302" i="11"/>
  <c r="Q2303" i="11"/>
  <c r="Q2304" i="11"/>
  <c r="Q2305" i="11"/>
  <c r="Q2306" i="11"/>
  <c r="Q2307" i="11"/>
  <c r="Q2308" i="11"/>
  <c r="Q2309" i="11"/>
  <c r="Q2310" i="11"/>
  <c r="Q2311" i="11"/>
  <c r="Q2312" i="11"/>
  <c r="Q2313" i="11"/>
  <c r="Q2314" i="11"/>
  <c r="Q2315" i="11"/>
  <c r="Q2316" i="11"/>
  <c r="Q2317" i="11"/>
  <c r="Q2318" i="11"/>
  <c r="Q2319" i="11"/>
  <c r="Q2320" i="11"/>
  <c r="Q2321" i="11"/>
  <c r="Q2322" i="11"/>
  <c r="Q2323" i="11"/>
  <c r="Q2324" i="11"/>
  <c r="Q2325" i="11"/>
  <c r="Q2326" i="11"/>
  <c r="Q2327" i="11"/>
  <c r="Q2328" i="11"/>
  <c r="Q2329" i="11"/>
  <c r="Q2330" i="11"/>
  <c r="Q2331" i="11"/>
  <c r="Q2332" i="11"/>
  <c r="Q2333" i="11"/>
  <c r="Q2334" i="11"/>
  <c r="Q2335" i="11"/>
  <c r="Q2336" i="11"/>
  <c r="Q2337" i="11"/>
  <c r="Q2338" i="11"/>
  <c r="Q2339" i="11"/>
  <c r="Q2340" i="11"/>
  <c r="Q2341" i="11"/>
  <c r="Q2342" i="11"/>
  <c r="Q2343" i="11"/>
  <c r="Q2344" i="11"/>
  <c r="Q2345" i="11"/>
  <c r="Q2346" i="11"/>
  <c r="Q2347" i="11"/>
  <c r="Q2348" i="11"/>
  <c r="Q2349" i="11"/>
  <c r="Q2350" i="11"/>
  <c r="Q2351" i="11"/>
  <c r="Q2352" i="11"/>
  <c r="Q2353" i="11"/>
  <c r="Q2354" i="11"/>
  <c r="Q2355" i="11"/>
  <c r="Q2356" i="11"/>
  <c r="Q2357" i="11"/>
  <c r="Q2358" i="11"/>
  <c r="Q2359" i="11"/>
  <c r="Q2360" i="11"/>
  <c r="Q2361" i="11"/>
  <c r="Q2362" i="11"/>
  <c r="Q2363" i="11"/>
  <c r="Q2364" i="11"/>
  <c r="Q2365" i="11"/>
  <c r="Q2366" i="11"/>
  <c r="Q2367" i="11"/>
  <c r="Q2368" i="11"/>
  <c r="Q2369" i="11"/>
  <c r="Q2370" i="11"/>
  <c r="Q2371" i="11"/>
  <c r="Q2372" i="11"/>
  <c r="Q2373" i="11"/>
  <c r="Q2374" i="11"/>
  <c r="Q2375" i="11"/>
  <c r="Q2376" i="11"/>
  <c r="Q2377" i="11"/>
  <c r="Q2378" i="11"/>
  <c r="Q2379" i="11"/>
  <c r="Q2380" i="11"/>
  <c r="Q2381" i="11"/>
  <c r="Q2382" i="11"/>
  <c r="Q2383" i="11"/>
  <c r="Q2384" i="11"/>
  <c r="Q2385" i="11"/>
  <c r="Q2386" i="11"/>
  <c r="Q2387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201" i="11"/>
  <c r="I202" i="11"/>
  <c r="I203" i="11"/>
  <c r="I204" i="11"/>
  <c r="I205" i="11"/>
  <c r="I206" i="11"/>
  <c r="I207" i="11"/>
  <c r="I208" i="11"/>
  <c r="I209" i="11"/>
  <c r="I210" i="11"/>
  <c r="I211" i="11"/>
  <c r="I212" i="11"/>
  <c r="I213" i="11"/>
  <c r="I214" i="11"/>
  <c r="I215" i="11"/>
  <c r="I216" i="11"/>
  <c r="I217" i="11"/>
  <c r="I218" i="11"/>
  <c r="I219" i="11"/>
  <c r="I220" i="11"/>
  <c r="I221" i="11"/>
  <c r="I222" i="11"/>
  <c r="I223" i="11"/>
  <c r="I224" i="11"/>
  <c r="I225" i="11"/>
  <c r="I226" i="11"/>
  <c r="I227" i="11"/>
  <c r="I228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I241" i="11"/>
  <c r="I242" i="11"/>
  <c r="I243" i="11"/>
  <c r="I244" i="11"/>
  <c r="I245" i="11"/>
  <c r="I246" i="11"/>
  <c r="I247" i="11"/>
  <c r="I248" i="11"/>
  <c r="I249" i="11"/>
  <c r="I250" i="11"/>
  <c r="I251" i="11"/>
  <c r="I252" i="11"/>
  <c r="I253" i="11"/>
  <c r="I254" i="11"/>
  <c r="I255" i="11"/>
  <c r="I256" i="11"/>
  <c r="I257" i="11"/>
  <c r="I258" i="11"/>
  <c r="I259" i="11"/>
  <c r="I260" i="11"/>
  <c r="I261" i="11"/>
  <c r="I262" i="11"/>
  <c r="I263" i="11"/>
  <c r="I264" i="11"/>
  <c r="I265" i="11"/>
  <c r="I266" i="11"/>
  <c r="I267" i="11"/>
  <c r="I268" i="11"/>
  <c r="I269" i="11"/>
  <c r="I270" i="11"/>
  <c r="I271" i="11"/>
  <c r="I272" i="11"/>
  <c r="I273" i="11"/>
  <c r="I274" i="11"/>
  <c r="I275" i="11"/>
  <c r="I276" i="11"/>
  <c r="I277" i="11"/>
  <c r="I278" i="11"/>
  <c r="I279" i="11"/>
  <c r="I280" i="11"/>
  <c r="I281" i="11"/>
  <c r="I282" i="11"/>
  <c r="I283" i="11"/>
  <c r="I284" i="11"/>
  <c r="I285" i="11"/>
  <c r="I286" i="11"/>
  <c r="I287" i="11"/>
  <c r="I288" i="11"/>
  <c r="I289" i="11"/>
  <c r="I290" i="11"/>
  <c r="I291" i="11"/>
  <c r="I292" i="11"/>
  <c r="I293" i="11"/>
  <c r="I294" i="11"/>
  <c r="I295" i="11"/>
  <c r="I296" i="11"/>
  <c r="I297" i="11"/>
  <c r="I298" i="11"/>
  <c r="I299" i="11"/>
  <c r="I300" i="11"/>
  <c r="I301" i="11"/>
  <c r="I302" i="11"/>
  <c r="I303" i="11"/>
  <c r="I304" i="11"/>
  <c r="I305" i="11"/>
  <c r="I306" i="11"/>
  <c r="I307" i="11"/>
  <c r="I308" i="11"/>
  <c r="I309" i="11"/>
  <c r="I310" i="11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I687" i="11"/>
  <c r="I688" i="11"/>
  <c r="I689" i="11"/>
  <c r="I690" i="11"/>
  <c r="I691" i="11"/>
  <c r="I692" i="11"/>
  <c r="I693" i="11"/>
  <c r="I694" i="11"/>
  <c r="I695" i="11"/>
  <c r="I696" i="11"/>
  <c r="I697" i="11"/>
  <c r="I698" i="11"/>
  <c r="I699" i="11"/>
  <c r="I700" i="11"/>
  <c r="I701" i="11"/>
  <c r="I702" i="11"/>
  <c r="I703" i="11"/>
  <c r="I704" i="11"/>
  <c r="I705" i="11"/>
  <c r="I706" i="11"/>
  <c r="I707" i="11"/>
  <c r="I708" i="11"/>
  <c r="I709" i="11"/>
  <c r="I710" i="11"/>
  <c r="I711" i="11"/>
  <c r="I712" i="11"/>
  <c r="I713" i="11"/>
  <c r="I714" i="11"/>
  <c r="I715" i="11"/>
  <c r="I716" i="11"/>
  <c r="I717" i="11"/>
  <c r="I718" i="11"/>
  <c r="I719" i="11"/>
  <c r="I720" i="11"/>
  <c r="I721" i="11"/>
  <c r="I722" i="11"/>
  <c r="I723" i="11"/>
  <c r="I724" i="11"/>
  <c r="I725" i="11"/>
  <c r="I726" i="11"/>
  <c r="I727" i="11"/>
  <c r="I728" i="11"/>
  <c r="I729" i="11"/>
  <c r="I730" i="11"/>
  <c r="I731" i="11"/>
  <c r="I732" i="11"/>
  <c r="I733" i="11"/>
  <c r="I734" i="11"/>
  <c r="I735" i="11"/>
  <c r="I736" i="11"/>
  <c r="I737" i="11"/>
  <c r="I738" i="11"/>
  <c r="I739" i="11"/>
  <c r="I740" i="11"/>
  <c r="I741" i="11"/>
  <c r="I742" i="11"/>
  <c r="I743" i="11"/>
  <c r="I744" i="11"/>
  <c r="I745" i="11"/>
  <c r="I746" i="11"/>
  <c r="I747" i="11"/>
  <c r="I748" i="11"/>
  <c r="I749" i="11"/>
  <c r="I750" i="11"/>
  <c r="I751" i="11"/>
  <c r="I752" i="11"/>
  <c r="I753" i="11"/>
  <c r="I754" i="11"/>
  <c r="I755" i="11"/>
  <c r="I756" i="11"/>
  <c r="I757" i="11"/>
  <c r="I758" i="11"/>
  <c r="I759" i="11"/>
  <c r="I760" i="11"/>
  <c r="I761" i="11"/>
  <c r="I762" i="11"/>
  <c r="I763" i="11"/>
  <c r="I764" i="11"/>
  <c r="I765" i="11"/>
  <c r="I766" i="11"/>
  <c r="I767" i="11"/>
  <c r="I768" i="11"/>
  <c r="I769" i="11"/>
  <c r="I770" i="11"/>
  <c r="I771" i="11"/>
  <c r="I772" i="11"/>
  <c r="I773" i="11"/>
  <c r="I774" i="11"/>
  <c r="I775" i="11"/>
  <c r="I776" i="11"/>
  <c r="I777" i="11"/>
  <c r="I778" i="11"/>
  <c r="I779" i="11"/>
  <c r="I780" i="11"/>
  <c r="I781" i="11"/>
  <c r="I782" i="11"/>
  <c r="I783" i="11"/>
  <c r="I784" i="11"/>
  <c r="I785" i="11"/>
  <c r="I786" i="11"/>
  <c r="I787" i="11"/>
  <c r="I788" i="11"/>
  <c r="I789" i="11"/>
  <c r="I790" i="11"/>
  <c r="I791" i="11"/>
  <c r="I792" i="11"/>
  <c r="I793" i="11"/>
  <c r="I794" i="11"/>
  <c r="I795" i="11"/>
  <c r="I796" i="11"/>
  <c r="I797" i="11"/>
  <c r="I798" i="11"/>
  <c r="I799" i="11"/>
  <c r="I800" i="11"/>
  <c r="I801" i="11"/>
  <c r="I802" i="11"/>
  <c r="I803" i="11"/>
  <c r="I804" i="11"/>
  <c r="I805" i="11"/>
  <c r="I806" i="11"/>
  <c r="I807" i="11"/>
  <c r="I808" i="11"/>
  <c r="I809" i="11"/>
  <c r="I810" i="11"/>
  <c r="I811" i="11"/>
  <c r="I812" i="11"/>
  <c r="I813" i="11"/>
  <c r="I814" i="11"/>
  <c r="I815" i="11"/>
  <c r="I816" i="11"/>
  <c r="I817" i="11"/>
  <c r="I818" i="11"/>
  <c r="I819" i="11"/>
  <c r="I820" i="11"/>
  <c r="I821" i="11"/>
  <c r="I822" i="11"/>
  <c r="I823" i="11"/>
  <c r="I824" i="11"/>
  <c r="I825" i="11"/>
  <c r="I826" i="11"/>
  <c r="I827" i="11"/>
  <c r="I828" i="11"/>
  <c r="I829" i="11"/>
  <c r="I830" i="11"/>
  <c r="I831" i="11"/>
  <c r="I832" i="11"/>
  <c r="I833" i="11"/>
  <c r="I834" i="11"/>
  <c r="I835" i="11"/>
  <c r="I836" i="11"/>
  <c r="I837" i="11"/>
  <c r="I838" i="11"/>
  <c r="I839" i="11"/>
  <c r="I840" i="11"/>
  <c r="I841" i="11"/>
  <c r="I842" i="11"/>
  <c r="I843" i="11"/>
  <c r="I844" i="11"/>
  <c r="I845" i="11"/>
  <c r="I846" i="11"/>
  <c r="I847" i="11"/>
  <c r="I848" i="11"/>
  <c r="I849" i="11"/>
  <c r="I850" i="11"/>
  <c r="I851" i="11"/>
  <c r="I852" i="11"/>
  <c r="I853" i="11"/>
  <c r="I854" i="11"/>
  <c r="I855" i="11"/>
  <c r="I856" i="11"/>
  <c r="I857" i="11"/>
  <c r="I858" i="11"/>
  <c r="I859" i="11"/>
  <c r="I860" i="11"/>
  <c r="I861" i="11"/>
  <c r="I862" i="11"/>
  <c r="I863" i="11"/>
  <c r="I864" i="11"/>
  <c r="I865" i="11"/>
  <c r="I866" i="11"/>
  <c r="I867" i="11"/>
  <c r="I868" i="11"/>
  <c r="I869" i="11"/>
  <c r="I870" i="11"/>
  <c r="I871" i="11"/>
  <c r="I872" i="11"/>
  <c r="I873" i="11"/>
  <c r="I874" i="11"/>
  <c r="I875" i="11"/>
  <c r="I876" i="11"/>
  <c r="I877" i="11"/>
  <c r="I878" i="11"/>
  <c r="I879" i="11"/>
  <c r="I880" i="11"/>
  <c r="I881" i="11"/>
  <c r="I882" i="11"/>
  <c r="I883" i="11"/>
  <c r="I884" i="11"/>
  <c r="I885" i="11"/>
  <c r="I886" i="11"/>
  <c r="I887" i="11"/>
  <c r="I888" i="11"/>
  <c r="I889" i="11"/>
  <c r="I890" i="11"/>
  <c r="I891" i="11"/>
  <c r="I892" i="11"/>
  <c r="I893" i="11"/>
  <c r="I894" i="11"/>
  <c r="I895" i="11"/>
  <c r="I896" i="11"/>
  <c r="I897" i="11"/>
  <c r="I898" i="11"/>
  <c r="I899" i="11"/>
  <c r="I900" i="11"/>
  <c r="I901" i="11"/>
  <c r="I902" i="11"/>
  <c r="I903" i="11"/>
  <c r="I904" i="11"/>
  <c r="I905" i="11"/>
  <c r="I906" i="11"/>
  <c r="I907" i="11"/>
  <c r="I908" i="11"/>
  <c r="I909" i="11"/>
  <c r="I910" i="11"/>
  <c r="I911" i="11"/>
  <c r="I912" i="11"/>
  <c r="I913" i="11"/>
  <c r="I914" i="11"/>
  <c r="I915" i="11"/>
  <c r="I916" i="11"/>
  <c r="I917" i="11"/>
  <c r="I918" i="11"/>
  <c r="I919" i="11"/>
  <c r="I920" i="11"/>
  <c r="I921" i="11"/>
  <c r="I922" i="11"/>
  <c r="I923" i="11"/>
  <c r="I924" i="11"/>
  <c r="I925" i="11"/>
  <c r="I926" i="11"/>
  <c r="I927" i="11"/>
  <c r="I928" i="11"/>
  <c r="I929" i="11"/>
  <c r="I930" i="11"/>
  <c r="I931" i="11"/>
  <c r="I932" i="11"/>
  <c r="I933" i="11"/>
  <c r="I934" i="11"/>
  <c r="I935" i="11"/>
  <c r="I936" i="11"/>
  <c r="I937" i="11"/>
  <c r="I938" i="11"/>
  <c r="I939" i="11"/>
  <c r="I940" i="11"/>
  <c r="I941" i="11"/>
  <c r="I942" i="11"/>
  <c r="I943" i="11"/>
  <c r="I944" i="11"/>
  <c r="I945" i="11"/>
  <c r="I946" i="11"/>
  <c r="I947" i="11"/>
  <c r="I948" i="11"/>
  <c r="I949" i="11"/>
  <c r="I950" i="11"/>
  <c r="I951" i="11"/>
  <c r="I952" i="11"/>
  <c r="I953" i="11"/>
  <c r="I954" i="11"/>
  <c r="I955" i="11"/>
  <c r="I956" i="11"/>
  <c r="I957" i="11"/>
  <c r="I958" i="11"/>
  <c r="I959" i="11"/>
  <c r="I960" i="11"/>
  <c r="I961" i="11"/>
  <c r="I962" i="11"/>
  <c r="I963" i="11"/>
  <c r="I964" i="11"/>
  <c r="I965" i="11"/>
  <c r="I966" i="11"/>
  <c r="I967" i="11"/>
  <c r="I968" i="11"/>
  <c r="I969" i="11"/>
  <c r="I970" i="11"/>
  <c r="I971" i="11"/>
  <c r="I972" i="11"/>
  <c r="I973" i="11"/>
  <c r="I974" i="11"/>
  <c r="I975" i="11"/>
  <c r="I976" i="11"/>
  <c r="I977" i="11"/>
  <c r="I978" i="11"/>
  <c r="I979" i="11"/>
  <c r="I980" i="11"/>
  <c r="I981" i="11"/>
  <c r="I982" i="11"/>
  <c r="I983" i="11"/>
  <c r="I984" i="11"/>
  <c r="I985" i="11"/>
  <c r="I986" i="11"/>
  <c r="I987" i="11"/>
  <c r="I988" i="11"/>
  <c r="I989" i="11"/>
  <c r="I990" i="11"/>
  <c r="I991" i="11"/>
  <c r="I992" i="11"/>
  <c r="I993" i="11"/>
  <c r="I994" i="11"/>
  <c r="I995" i="11"/>
  <c r="I996" i="11"/>
  <c r="I997" i="11"/>
  <c r="I998" i="11"/>
  <c r="I999" i="11"/>
  <c r="I1000" i="11"/>
  <c r="I1001" i="11"/>
  <c r="I1002" i="11"/>
  <c r="I1003" i="11"/>
  <c r="I1004" i="11"/>
  <c r="I1005" i="11"/>
  <c r="I1006" i="11"/>
  <c r="I1007" i="11"/>
  <c r="I1008" i="11"/>
  <c r="I1009" i="11"/>
  <c r="I1010" i="11"/>
  <c r="I1011" i="11"/>
  <c r="I1012" i="11"/>
  <c r="I1013" i="11"/>
  <c r="I1014" i="11"/>
  <c r="I1015" i="11"/>
  <c r="I1016" i="11"/>
  <c r="I1017" i="11"/>
  <c r="I1018" i="11"/>
  <c r="I1019" i="11"/>
  <c r="I1020" i="11"/>
  <c r="I1021" i="11"/>
  <c r="I1022" i="11"/>
  <c r="I1023" i="11"/>
  <c r="I1024" i="11"/>
  <c r="I1025" i="11"/>
  <c r="I1026" i="11"/>
  <c r="I1027" i="11"/>
  <c r="I1028" i="11"/>
  <c r="I1029" i="11"/>
  <c r="I1030" i="11"/>
  <c r="I1031" i="11"/>
  <c r="I1032" i="11"/>
  <c r="I1033" i="11"/>
  <c r="I1034" i="11"/>
  <c r="I1035" i="11"/>
  <c r="I1036" i="11"/>
  <c r="I1037" i="11"/>
  <c r="I1038" i="11"/>
  <c r="I1039" i="11"/>
  <c r="I1040" i="11"/>
  <c r="I1041" i="11"/>
  <c r="I1042" i="11"/>
  <c r="I1043" i="11"/>
  <c r="I1044" i="11"/>
  <c r="I1045" i="11"/>
  <c r="I1046" i="11"/>
  <c r="I1047" i="11"/>
  <c r="I1048" i="11"/>
  <c r="I1049" i="11"/>
  <c r="I1050" i="11"/>
  <c r="I1051" i="11"/>
  <c r="I1052" i="11"/>
  <c r="I1053" i="11"/>
  <c r="I1054" i="11"/>
  <c r="I1055" i="11"/>
  <c r="I1056" i="11"/>
  <c r="I1057" i="11"/>
  <c r="I1058" i="11"/>
  <c r="I1059" i="11"/>
  <c r="I1060" i="11"/>
  <c r="I1061" i="11"/>
  <c r="I1062" i="11"/>
  <c r="I1063" i="11"/>
  <c r="I1064" i="11"/>
  <c r="I1065" i="11"/>
  <c r="I1066" i="11"/>
  <c r="I1067" i="11"/>
  <c r="I1068" i="11"/>
  <c r="I1069" i="11"/>
  <c r="I1070" i="11"/>
  <c r="I1071" i="11"/>
  <c r="I1072" i="11"/>
  <c r="I1073" i="11"/>
  <c r="I1074" i="11"/>
  <c r="I1075" i="11"/>
  <c r="I1076" i="11"/>
  <c r="I1077" i="11"/>
  <c r="I1078" i="11"/>
  <c r="I1079" i="11"/>
  <c r="I1080" i="11"/>
  <c r="I1081" i="11"/>
  <c r="I1082" i="11"/>
  <c r="I1083" i="11"/>
  <c r="I1084" i="11"/>
  <c r="I1085" i="11"/>
  <c r="I1086" i="11"/>
  <c r="I1087" i="11"/>
  <c r="I1088" i="11"/>
  <c r="I1089" i="11"/>
  <c r="I1090" i="11"/>
  <c r="I1091" i="11"/>
  <c r="I1092" i="11"/>
  <c r="I1093" i="11"/>
  <c r="I1094" i="11"/>
  <c r="I1095" i="11"/>
  <c r="I1096" i="11"/>
  <c r="I1097" i="11"/>
  <c r="I1098" i="11"/>
  <c r="I1099" i="11"/>
  <c r="I1100" i="11"/>
  <c r="I1101" i="11"/>
  <c r="I1102" i="11"/>
  <c r="I1103" i="11"/>
  <c r="I1104" i="11"/>
  <c r="I1105" i="11"/>
  <c r="I1106" i="11"/>
  <c r="I1107" i="11"/>
  <c r="I1108" i="11"/>
  <c r="I1109" i="11"/>
  <c r="I1110" i="11"/>
  <c r="I1111" i="11"/>
  <c r="I1112" i="11"/>
  <c r="I1113" i="11"/>
  <c r="I1114" i="11"/>
  <c r="I1115" i="11"/>
  <c r="I1116" i="11"/>
  <c r="I1117" i="11"/>
  <c r="I1118" i="11"/>
  <c r="I1119" i="11"/>
  <c r="I1120" i="11"/>
  <c r="I1121" i="11"/>
  <c r="I1122" i="11"/>
  <c r="I1123" i="11"/>
  <c r="I1124" i="11"/>
  <c r="I1125" i="11"/>
  <c r="I1126" i="11"/>
  <c r="I1127" i="11"/>
  <c r="I1128" i="11"/>
  <c r="I1129" i="11"/>
  <c r="I1130" i="11"/>
  <c r="I1131" i="11"/>
  <c r="I1132" i="11"/>
  <c r="I1133" i="11"/>
  <c r="I1134" i="11"/>
  <c r="I1135" i="11"/>
  <c r="I1136" i="11"/>
  <c r="I1137" i="11"/>
  <c r="I1138" i="11"/>
  <c r="I1139" i="11"/>
  <c r="I1140" i="11"/>
  <c r="I1141" i="11"/>
  <c r="I1142" i="11"/>
  <c r="I1143" i="11"/>
  <c r="I1144" i="11"/>
  <c r="I1145" i="11"/>
  <c r="I1146" i="11"/>
  <c r="I1147" i="11"/>
  <c r="I1148" i="11"/>
  <c r="I1149" i="11"/>
  <c r="I1150" i="11"/>
  <c r="I1151" i="11"/>
  <c r="I1152" i="11"/>
  <c r="I1153" i="11"/>
  <c r="I1154" i="11"/>
  <c r="I1155" i="11"/>
  <c r="I1156" i="11"/>
  <c r="I1157" i="11"/>
  <c r="I1158" i="11"/>
  <c r="I1159" i="11"/>
  <c r="I1160" i="11"/>
  <c r="I1161" i="11"/>
  <c r="I1162" i="11"/>
  <c r="I1163" i="11"/>
  <c r="I1164" i="11"/>
  <c r="I1165" i="11"/>
  <c r="I1166" i="11"/>
  <c r="I1167" i="11"/>
  <c r="I1168" i="11"/>
  <c r="I1169" i="11"/>
  <c r="I1170" i="11"/>
  <c r="I1171" i="11"/>
  <c r="I1172" i="11"/>
  <c r="I1173" i="11"/>
  <c r="I1174" i="11"/>
  <c r="I1175" i="11"/>
  <c r="I1176" i="11"/>
  <c r="I1177" i="11"/>
  <c r="I1178" i="11"/>
  <c r="I1179" i="11"/>
  <c r="I1180" i="11"/>
  <c r="I1181" i="11"/>
  <c r="I1182" i="11"/>
  <c r="I1183" i="11"/>
  <c r="I1184" i="11"/>
  <c r="I1185" i="11"/>
  <c r="I1186" i="11"/>
  <c r="I1187" i="11"/>
  <c r="I1188" i="11"/>
  <c r="I1189" i="11"/>
  <c r="I1190" i="11"/>
  <c r="I1191" i="11"/>
  <c r="I1192" i="11"/>
  <c r="I1193" i="11"/>
  <c r="I1194" i="11"/>
  <c r="I1195" i="11"/>
  <c r="I1196" i="11"/>
  <c r="I1197" i="11"/>
  <c r="I1198" i="11"/>
  <c r="I1199" i="11"/>
  <c r="I1200" i="11"/>
  <c r="I1201" i="11"/>
  <c r="I1202" i="11"/>
  <c r="I1203" i="11"/>
  <c r="I1204" i="11"/>
  <c r="I1205" i="11"/>
  <c r="I1206" i="11"/>
  <c r="I1207" i="11"/>
  <c r="I1208" i="11"/>
  <c r="I1209" i="11"/>
  <c r="I1210" i="11"/>
  <c r="I1211" i="11"/>
  <c r="I1212" i="11"/>
  <c r="I1213" i="11"/>
  <c r="I1214" i="11"/>
  <c r="I1215" i="11"/>
  <c r="I1216" i="11"/>
  <c r="I1217" i="11"/>
  <c r="I1218" i="11"/>
  <c r="I1219" i="11"/>
  <c r="I1220" i="11"/>
  <c r="I1221" i="11"/>
  <c r="I1222" i="11"/>
  <c r="I1223" i="11"/>
  <c r="I1224" i="11"/>
  <c r="I1225" i="11"/>
  <c r="I1226" i="11"/>
  <c r="I1227" i="11"/>
  <c r="I1228" i="11"/>
  <c r="I1229" i="11"/>
  <c r="I1230" i="11"/>
  <c r="I1231" i="11"/>
  <c r="I1232" i="11"/>
  <c r="I1233" i="11"/>
  <c r="I1234" i="11"/>
  <c r="I1235" i="11"/>
  <c r="I1236" i="11"/>
  <c r="I1237" i="11"/>
  <c r="I1238" i="11"/>
  <c r="I1239" i="11"/>
  <c r="I1240" i="11"/>
  <c r="I1241" i="11"/>
  <c r="I1242" i="11"/>
  <c r="I1243" i="11"/>
  <c r="I1244" i="11"/>
  <c r="I1245" i="11"/>
  <c r="I1246" i="11"/>
  <c r="I1247" i="11"/>
  <c r="I1248" i="11"/>
  <c r="I1249" i="11"/>
  <c r="I1250" i="11"/>
  <c r="I1251" i="11"/>
  <c r="I1252" i="11"/>
  <c r="I1253" i="11"/>
  <c r="I1254" i="11"/>
  <c r="I1255" i="11"/>
  <c r="I1256" i="11"/>
  <c r="I1257" i="11"/>
  <c r="I1258" i="11"/>
  <c r="I1259" i="11"/>
  <c r="I1260" i="11"/>
  <c r="I1261" i="11"/>
  <c r="I1262" i="11"/>
  <c r="I1263" i="11"/>
  <c r="I1264" i="11"/>
  <c r="I1265" i="11"/>
  <c r="I1266" i="11"/>
  <c r="I1267" i="11"/>
  <c r="I1268" i="11"/>
  <c r="I1269" i="11"/>
  <c r="I1270" i="11"/>
  <c r="I1271" i="11"/>
  <c r="I1272" i="11"/>
  <c r="I1273" i="11"/>
  <c r="I1274" i="11"/>
  <c r="I1275" i="11"/>
  <c r="I1276" i="11"/>
  <c r="I1277" i="11"/>
  <c r="I1278" i="11"/>
  <c r="I1279" i="11"/>
  <c r="I1280" i="11"/>
  <c r="I1281" i="11"/>
  <c r="I1282" i="11"/>
  <c r="I1283" i="11"/>
  <c r="I1284" i="11"/>
  <c r="I1285" i="11"/>
  <c r="I1286" i="11"/>
  <c r="I1287" i="11"/>
  <c r="I1288" i="11"/>
  <c r="I1289" i="11"/>
  <c r="I1290" i="11"/>
  <c r="I1291" i="11"/>
  <c r="I1292" i="11"/>
  <c r="I1293" i="11"/>
  <c r="I1294" i="11"/>
  <c r="I1295" i="11"/>
  <c r="I1296" i="11"/>
  <c r="I1297" i="11"/>
  <c r="I1298" i="11"/>
  <c r="I1299" i="11"/>
  <c r="I1300" i="11"/>
  <c r="I1301" i="11"/>
  <c r="I1302" i="11"/>
  <c r="I1303" i="11"/>
  <c r="I1304" i="11"/>
  <c r="I1305" i="11"/>
  <c r="I1306" i="11"/>
  <c r="I1307" i="11"/>
  <c r="I1308" i="11"/>
  <c r="I1309" i="11"/>
  <c r="I1310" i="11"/>
  <c r="I1311" i="11"/>
  <c r="I1312" i="11"/>
  <c r="I1313" i="11"/>
  <c r="I1314" i="11"/>
  <c r="I1315" i="11"/>
  <c r="I1316" i="11"/>
  <c r="I1317" i="11"/>
  <c r="I1318" i="11"/>
  <c r="I1319" i="11"/>
  <c r="I1320" i="11"/>
  <c r="I1321" i="11"/>
  <c r="I1322" i="11"/>
  <c r="I1323" i="11"/>
  <c r="I1324" i="11"/>
  <c r="I1325" i="11"/>
  <c r="I1326" i="11"/>
  <c r="I1327" i="11"/>
  <c r="I1328" i="11"/>
  <c r="I1329" i="11"/>
  <c r="I1330" i="11"/>
  <c r="I1331" i="11"/>
  <c r="I1332" i="11"/>
  <c r="I1333" i="11"/>
  <c r="I1334" i="11"/>
  <c r="I1335" i="11"/>
  <c r="I1336" i="11"/>
  <c r="I1337" i="11"/>
  <c r="I1338" i="11"/>
  <c r="I1339" i="11"/>
  <c r="I1340" i="11"/>
  <c r="I1341" i="11"/>
  <c r="I1342" i="11"/>
  <c r="I1343" i="11"/>
  <c r="I1344" i="11"/>
  <c r="I1345" i="11"/>
  <c r="I1346" i="11"/>
  <c r="I1347" i="11"/>
  <c r="I1348" i="11"/>
  <c r="I1349" i="11"/>
  <c r="I1350" i="11"/>
  <c r="I1351" i="11"/>
  <c r="I1352" i="11"/>
  <c r="I1353" i="11"/>
  <c r="I1354" i="11"/>
  <c r="I1355" i="11"/>
  <c r="I1356" i="11"/>
  <c r="I1357" i="11"/>
  <c r="I1358" i="11"/>
  <c r="I1359" i="11"/>
  <c r="I1360" i="11"/>
  <c r="I1361" i="11"/>
  <c r="I1362" i="11"/>
  <c r="I1363" i="11"/>
  <c r="I1364" i="11"/>
  <c r="I1365" i="11"/>
  <c r="I1366" i="11"/>
  <c r="I1367" i="11"/>
  <c r="I1368" i="11"/>
  <c r="I1369" i="11"/>
  <c r="I1370" i="11"/>
  <c r="I1371" i="11"/>
  <c r="I1372" i="11"/>
  <c r="I1373" i="11"/>
  <c r="I1374" i="11"/>
  <c r="I1375" i="11"/>
  <c r="I1376" i="11"/>
  <c r="I1377" i="11"/>
  <c r="I1378" i="11"/>
  <c r="I1379" i="11"/>
  <c r="I1380" i="11"/>
  <c r="I1381" i="11"/>
  <c r="I1382" i="11"/>
  <c r="I1383" i="11"/>
  <c r="I1384" i="11"/>
  <c r="I1385" i="11"/>
  <c r="I1386" i="11"/>
  <c r="I1387" i="11"/>
  <c r="I1388" i="11"/>
  <c r="I1389" i="11"/>
  <c r="I1390" i="11"/>
  <c r="I1391" i="11"/>
  <c r="I1392" i="11"/>
  <c r="I1393" i="11"/>
  <c r="I1394" i="11"/>
  <c r="I1395" i="11"/>
  <c r="I1396" i="11"/>
  <c r="I1397" i="11"/>
  <c r="I1398" i="11"/>
  <c r="I1399" i="11"/>
  <c r="I1400" i="11"/>
  <c r="I1401" i="11"/>
  <c r="I1402" i="11"/>
  <c r="I1403" i="11"/>
  <c r="I1404" i="11"/>
  <c r="I1405" i="11"/>
  <c r="I1406" i="11"/>
  <c r="I1407" i="11"/>
  <c r="I1408" i="11"/>
  <c r="I1409" i="11"/>
  <c r="I1410" i="11"/>
  <c r="I1411" i="11"/>
  <c r="I1412" i="11"/>
  <c r="I1413" i="11"/>
  <c r="I1414" i="11"/>
  <c r="I1415" i="11"/>
  <c r="I1416" i="11"/>
  <c r="I1417" i="11"/>
  <c r="I1418" i="11"/>
  <c r="I1419" i="11"/>
  <c r="I1420" i="11"/>
  <c r="I1421" i="11"/>
  <c r="I1422" i="11"/>
  <c r="I1423" i="11"/>
  <c r="I1424" i="11"/>
  <c r="I1425" i="11"/>
  <c r="I1426" i="11"/>
  <c r="I1427" i="11"/>
  <c r="I1428" i="11"/>
  <c r="I1429" i="11"/>
  <c r="I1430" i="11"/>
  <c r="I1431" i="11"/>
  <c r="I1432" i="11"/>
  <c r="I1433" i="11"/>
  <c r="I1434" i="11"/>
  <c r="I1435" i="11"/>
  <c r="I1436" i="11"/>
  <c r="I1437" i="11"/>
  <c r="I1438" i="11"/>
  <c r="I1439" i="11"/>
  <c r="I1440" i="11"/>
  <c r="I1441" i="11"/>
  <c r="I1442" i="11"/>
  <c r="I1443" i="11"/>
  <c r="I1444" i="11"/>
  <c r="I1445" i="11"/>
  <c r="I1446" i="11"/>
  <c r="I1447" i="11"/>
  <c r="I1448" i="11"/>
  <c r="I1449" i="11"/>
  <c r="I1450" i="11"/>
  <c r="I1451" i="11"/>
  <c r="I1452" i="11"/>
  <c r="I1453" i="11"/>
  <c r="I1454" i="11"/>
  <c r="I1455" i="11"/>
  <c r="I1456" i="11"/>
  <c r="I1457" i="11"/>
  <c r="I1458" i="11"/>
  <c r="I1459" i="11"/>
  <c r="I1460" i="11"/>
  <c r="I1461" i="11"/>
  <c r="I1462" i="11"/>
  <c r="I1463" i="11"/>
  <c r="I1464" i="11"/>
  <c r="I1465" i="11"/>
  <c r="I1466" i="11"/>
  <c r="I1467" i="11"/>
  <c r="I1468" i="11"/>
  <c r="I1469" i="11"/>
  <c r="I1470" i="11"/>
  <c r="I1471" i="11"/>
  <c r="I1472" i="11"/>
  <c r="I1473" i="11"/>
  <c r="I1474" i="11"/>
  <c r="I1475" i="11"/>
  <c r="I1476" i="11"/>
  <c r="I1477" i="11"/>
  <c r="I1478" i="11"/>
  <c r="I1479" i="11"/>
  <c r="I1480" i="11"/>
  <c r="I1481" i="11"/>
  <c r="I1482" i="11"/>
  <c r="I1483" i="11"/>
  <c r="I1484" i="11"/>
  <c r="I1485" i="11"/>
  <c r="I1486" i="11"/>
  <c r="I1487" i="11"/>
  <c r="I1488" i="11"/>
  <c r="I1489" i="11"/>
  <c r="I1490" i="11"/>
  <c r="I1491" i="11"/>
  <c r="I1492" i="11"/>
  <c r="I1493" i="11"/>
  <c r="I1494" i="11"/>
  <c r="I1495" i="11"/>
  <c r="I1496" i="11"/>
  <c r="I1497" i="11"/>
  <c r="I1498" i="11"/>
  <c r="I1499" i="11"/>
  <c r="I1500" i="11"/>
  <c r="I1501" i="11"/>
  <c r="I1502" i="11"/>
  <c r="I1503" i="11"/>
  <c r="I1504" i="11"/>
  <c r="I1505" i="11"/>
  <c r="I1506" i="11"/>
  <c r="I1507" i="11"/>
  <c r="I1508" i="11"/>
  <c r="I1509" i="11"/>
  <c r="I1510" i="11"/>
  <c r="I1511" i="11"/>
  <c r="I1512" i="11"/>
  <c r="I1513" i="11"/>
  <c r="I1514" i="11"/>
  <c r="I1515" i="11"/>
  <c r="I1516" i="11"/>
  <c r="I1517" i="11"/>
  <c r="I1518" i="11"/>
  <c r="I1519" i="11"/>
  <c r="I1520" i="11"/>
  <c r="I1521" i="11"/>
  <c r="I1522" i="11"/>
  <c r="I1523" i="11"/>
  <c r="I1524" i="11"/>
  <c r="I1525" i="11"/>
  <c r="I1526" i="11"/>
  <c r="I1527" i="11"/>
  <c r="I1528" i="11"/>
  <c r="I1529" i="11"/>
  <c r="I1530" i="11"/>
  <c r="I1531" i="11"/>
  <c r="I1532" i="11"/>
  <c r="I1533" i="11"/>
  <c r="I1534" i="11"/>
  <c r="I1535" i="11"/>
  <c r="I1536" i="11"/>
  <c r="I1537" i="11"/>
  <c r="I1538" i="11"/>
  <c r="I1539" i="11"/>
  <c r="I1540" i="11"/>
  <c r="I1541" i="11"/>
  <c r="I1542" i="11"/>
  <c r="I1543" i="11"/>
  <c r="I1544" i="11"/>
  <c r="I1545" i="11"/>
  <c r="I1546" i="11"/>
  <c r="I1547" i="11"/>
  <c r="I1548" i="11"/>
  <c r="I1549" i="11"/>
  <c r="I1550" i="11"/>
  <c r="I1551" i="11"/>
  <c r="I1552" i="11"/>
  <c r="I1553" i="11"/>
  <c r="I1554" i="11"/>
  <c r="I1555" i="11"/>
  <c r="I1556" i="11"/>
  <c r="I1557" i="11"/>
  <c r="I1558" i="11"/>
  <c r="I1559" i="11"/>
  <c r="I1560" i="11"/>
  <c r="I1561" i="11"/>
  <c r="I1562" i="11"/>
  <c r="I1563" i="11"/>
  <c r="I1564" i="11"/>
  <c r="I1565" i="11"/>
  <c r="I1566" i="11"/>
  <c r="I1567" i="11"/>
  <c r="I1568" i="11"/>
  <c r="I1569" i="11"/>
  <c r="I1570" i="11"/>
  <c r="I1571" i="11"/>
  <c r="I1572" i="11"/>
  <c r="I1573" i="11"/>
  <c r="I1574" i="11"/>
  <c r="I1575" i="11"/>
  <c r="I1576" i="11"/>
  <c r="I1577" i="11"/>
  <c r="I1578" i="11"/>
  <c r="I1579" i="11"/>
  <c r="I1580" i="11"/>
  <c r="I1581" i="11"/>
  <c r="I1582" i="11"/>
  <c r="I1583" i="11"/>
  <c r="I1584" i="11"/>
  <c r="I1585" i="11"/>
  <c r="I1586" i="11"/>
  <c r="I1587" i="11"/>
  <c r="I1588" i="11"/>
  <c r="I1589" i="11"/>
  <c r="I1590" i="11"/>
  <c r="I1591" i="11"/>
  <c r="I1592" i="11"/>
  <c r="I1593" i="11"/>
  <c r="I1594" i="11"/>
  <c r="I1595" i="11"/>
  <c r="I1596" i="11"/>
  <c r="I1597" i="11"/>
  <c r="I1598" i="11"/>
  <c r="I1599" i="11"/>
  <c r="I1600" i="11"/>
  <c r="I1601" i="11"/>
  <c r="I1602" i="11"/>
  <c r="I1603" i="11"/>
  <c r="I1604" i="11"/>
  <c r="I1605" i="11"/>
  <c r="I1606" i="11"/>
  <c r="I1607" i="11"/>
  <c r="I1608" i="11"/>
  <c r="I1609" i="11"/>
  <c r="I1610" i="11"/>
  <c r="I1611" i="11"/>
  <c r="I1612" i="11"/>
  <c r="I1613" i="11"/>
  <c r="I1614" i="11"/>
  <c r="I1615" i="11"/>
  <c r="I1616" i="11"/>
  <c r="I1617" i="11"/>
  <c r="I1618" i="11"/>
  <c r="I1619" i="11"/>
  <c r="I1620" i="11"/>
  <c r="I1621" i="11"/>
  <c r="I1622" i="11"/>
  <c r="I1623" i="11"/>
  <c r="I1624" i="11"/>
  <c r="I1625" i="11"/>
  <c r="I1626" i="11"/>
  <c r="I1627" i="11"/>
  <c r="I1628" i="11"/>
  <c r="I1629" i="11"/>
  <c r="I1630" i="11"/>
  <c r="I1631" i="11"/>
  <c r="I1632" i="11"/>
  <c r="I1633" i="11"/>
  <c r="I1634" i="11"/>
  <c r="I1635" i="11"/>
  <c r="I1636" i="11"/>
  <c r="I1637" i="11"/>
  <c r="I1638" i="11"/>
  <c r="I1639" i="11"/>
  <c r="I1640" i="11"/>
  <c r="I1641" i="11"/>
  <c r="I1642" i="11"/>
  <c r="I1643" i="11"/>
  <c r="I1644" i="11"/>
  <c r="I1645" i="11"/>
  <c r="I1646" i="11"/>
  <c r="I1647" i="11"/>
  <c r="I1648" i="11"/>
  <c r="I1649" i="11"/>
  <c r="I1650" i="11"/>
  <c r="I1651" i="11"/>
  <c r="I1652" i="11"/>
  <c r="I1653" i="11"/>
  <c r="I1654" i="11"/>
  <c r="I1655" i="11"/>
  <c r="I1656" i="11"/>
  <c r="I1657" i="11"/>
  <c r="I1658" i="11"/>
  <c r="I1659" i="11"/>
  <c r="I1660" i="11"/>
  <c r="I1661" i="11"/>
  <c r="I1662" i="11"/>
  <c r="I1663" i="11"/>
  <c r="I1664" i="11"/>
  <c r="I1665" i="11"/>
  <c r="I1666" i="11"/>
  <c r="I1667" i="11"/>
  <c r="I1668" i="11"/>
  <c r="I1669" i="11"/>
  <c r="I1670" i="11"/>
  <c r="I1671" i="11"/>
  <c r="I1672" i="11"/>
  <c r="I1673" i="11"/>
  <c r="I1674" i="11"/>
  <c r="I1675" i="11"/>
  <c r="I1676" i="11"/>
  <c r="I1677" i="11"/>
  <c r="I1678" i="11"/>
  <c r="I1679" i="11"/>
  <c r="I1680" i="11"/>
  <c r="I1681" i="11"/>
  <c r="I1682" i="11"/>
  <c r="I1683" i="11"/>
  <c r="I1684" i="11"/>
  <c r="I1685" i="11"/>
  <c r="I1686" i="11"/>
  <c r="I1687" i="11"/>
  <c r="I1688" i="11"/>
  <c r="I1689" i="11"/>
  <c r="I1690" i="11"/>
  <c r="I1691" i="11"/>
  <c r="I1692" i="11"/>
  <c r="I1693" i="11"/>
  <c r="I1694" i="11"/>
  <c r="I1695" i="11"/>
  <c r="I1696" i="11"/>
  <c r="I1697" i="11"/>
  <c r="I1698" i="11"/>
  <c r="I1699" i="11"/>
  <c r="I1700" i="11"/>
  <c r="I1701" i="11"/>
  <c r="I1702" i="11"/>
  <c r="I1703" i="11"/>
  <c r="I1704" i="11"/>
  <c r="I1705" i="11"/>
  <c r="I1706" i="11"/>
  <c r="I1707" i="11"/>
  <c r="I1708" i="11"/>
  <c r="I1709" i="11"/>
  <c r="I1710" i="11"/>
  <c r="I1711" i="11"/>
  <c r="I1712" i="11"/>
  <c r="I1713" i="11"/>
  <c r="I1714" i="11"/>
  <c r="I1715" i="11"/>
  <c r="I1716" i="11"/>
  <c r="I1717" i="11"/>
  <c r="I1718" i="11"/>
  <c r="I1719" i="11"/>
  <c r="I1720" i="11"/>
  <c r="I1721" i="11"/>
  <c r="I1722" i="11"/>
  <c r="I1723" i="11"/>
  <c r="I1724" i="11"/>
  <c r="I1725" i="11"/>
  <c r="I1726" i="11"/>
  <c r="I1727" i="11"/>
  <c r="I1728" i="11"/>
  <c r="I1729" i="11"/>
  <c r="I1730" i="11"/>
  <c r="I1731" i="11"/>
  <c r="I1732" i="11"/>
  <c r="I1733" i="11"/>
  <c r="I1734" i="11"/>
  <c r="I1735" i="11"/>
  <c r="I1736" i="11"/>
  <c r="I1737" i="11"/>
  <c r="I1738" i="11"/>
  <c r="I1739" i="11"/>
  <c r="I1740" i="11"/>
  <c r="I1741" i="11"/>
  <c r="I1742" i="11"/>
  <c r="I1743" i="11"/>
  <c r="I1744" i="11"/>
  <c r="I1745" i="11"/>
  <c r="I1746" i="11"/>
  <c r="I1747" i="11"/>
  <c r="I1748" i="11"/>
  <c r="I1749" i="11"/>
  <c r="I1750" i="11"/>
  <c r="I1751" i="11"/>
  <c r="I1752" i="11"/>
  <c r="I1753" i="11"/>
  <c r="I1754" i="11"/>
  <c r="I1755" i="11"/>
  <c r="I1756" i="11"/>
  <c r="I1757" i="11"/>
  <c r="I1758" i="11"/>
  <c r="I1759" i="11"/>
  <c r="I1760" i="11"/>
  <c r="I1761" i="11"/>
  <c r="I1762" i="11"/>
  <c r="I1763" i="11"/>
  <c r="I1764" i="11"/>
  <c r="I1765" i="11"/>
  <c r="I1766" i="11"/>
  <c r="I1767" i="11"/>
  <c r="I1768" i="11"/>
  <c r="I1769" i="11"/>
  <c r="I1770" i="11"/>
  <c r="I1771" i="11"/>
  <c r="I1772" i="11"/>
  <c r="I1773" i="11"/>
  <c r="I1774" i="11"/>
  <c r="I1775" i="11"/>
  <c r="I1776" i="11"/>
  <c r="I1777" i="11"/>
  <c r="I1778" i="11"/>
  <c r="I1779" i="11"/>
  <c r="I1780" i="11"/>
  <c r="I1781" i="11"/>
  <c r="I1782" i="11"/>
  <c r="I1783" i="11"/>
  <c r="I1784" i="11"/>
  <c r="I1785" i="11"/>
  <c r="I1786" i="11"/>
  <c r="I1787" i="11"/>
  <c r="I1788" i="11"/>
  <c r="I1789" i="11"/>
  <c r="I1790" i="11"/>
  <c r="I1791" i="11"/>
  <c r="I1792" i="11"/>
  <c r="I1793" i="11"/>
  <c r="I1794" i="11"/>
  <c r="I1795" i="11"/>
  <c r="I1796" i="11"/>
  <c r="I1797" i="11"/>
  <c r="I1798" i="11"/>
  <c r="I1799" i="11"/>
  <c r="I1800" i="11"/>
  <c r="I1801" i="11"/>
  <c r="I1802" i="11"/>
  <c r="I1803" i="11"/>
  <c r="I1804" i="11"/>
  <c r="I1805" i="11"/>
  <c r="I1806" i="11"/>
  <c r="I1807" i="11"/>
  <c r="I1808" i="11"/>
  <c r="I1809" i="11"/>
  <c r="I1810" i="11"/>
  <c r="I1811" i="11"/>
  <c r="I1812" i="11"/>
  <c r="I1813" i="11"/>
  <c r="I1814" i="11"/>
  <c r="I1815" i="11"/>
  <c r="I1816" i="11"/>
  <c r="I1817" i="11"/>
  <c r="I1818" i="11"/>
  <c r="I1819" i="11"/>
  <c r="I1820" i="11"/>
  <c r="I1821" i="11"/>
  <c r="I1822" i="11"/>
  <c r="I1823" i="11"/>
  <c r="I1824" i="11"/>
  <c r="I1825" i="11"/>
  <c r="I1826" i="11"/>
  <c r="I1827" i="11"/>
  <c r="I1828" i="11"/>
  <c r="I1829" i="11"/>
  <c r="I1830" i="11"/>
  <c r="I1831" i="11"/>
  <c r="I1832" i="11"/>
  <c r="I1833" i="11"/>
  <c r="I1834" i="11"/>
  <c r="I1835" i="11"/>
  <c r="I1836" i="11"/>
  <c r="I1837" i="11"/>
  <c r="I1838" i="11"/>
  <c r="I1839" i="11"/>
  <c r="I1840" i="11"/>
  <c r="I1841" i="11"/>
  <c r="I1842" i="11"/>
  <c r="I1843" i="11"/>
  <c r="I1844" i="11"/>
  <c r="I1845" i="11"/>
  <c r="I1846" i="11"/>
  <c r="I1847" i="11"/>
  <c r="I1848" i="11"/>
  <c r="I1849" i="11"/>
  <c r="I1850" i="11"/>
  <c r="I1851" i="11"/>
  <c r="I1852" i="11"/>
  <c r="I1853" i="11"/>
  <c r="I1854" i="11"/>
  <c r="I1855" i="11"/>
  <c r="I1856" i="11"/>
  <c r="I1857" i="11"/>
  <c r="I1858" i="11"/>
  <c r="I1859" i="11"/>
  <c r="I1860" i="11"/>
  <c r="I1861" i="11"/>
  <c r="I1862" i="11"/>
  <c r="I1863" i="11"/>
  <c r="I1864" i="11"/>
  <c r="I1865" i="11"/>
  <c r="I1866" i="11"/>
  <c r="I1867" i="11"/>
  <c r="I1868" i="11"/>
  <c r="I1869" i="11"/>
  <c r="I1870" i="11"/>
  <c r="I1871" i="11"/>
  <c r="I1872" i="11"/>
  <c r="I1873" i="11"/>
  <c r="I1874" i="11"/>
  <c r="I1875" i="11"/>
  <c r="I1876" i="11"/>
  <c r="I1877" i="11"/>
  <c r="I1878" i="11"/>
  <c r="I1879" i="11"/>
  <c r="I1880" i="11"/>
  <c r="I1881" i="11"/>
  <c r="I1882" i="11"/>
  <c r="I1883" i="11"/>
  <c r="I1884" i="11"/>
  <c r="I1885" i="11"/>
  <c r="I1886" i="11"/>
  <c r="I1887" i="11"/>
  <c r="I1888" i="11"/>
  <c r="I1889" i="11"/>
  <c r="I1890" i="11"/>
  <c r="I1891" i="11"/>
  <c r="I1892" i="11"/>
  <c r="I1893" i="11"/>
  <c r="I1894" i="11"/>
  <c r="I1895" i="11"/>
  <c r="I1896" i="11"/>
  <c r="I1897" i="11"/>
  <c r="I1898" i="11"/>
  <c r="I1899" i="11"/>
  <c r="I1900" i="11"/>
  <c r="I1901" i="11"/>
  <c r="I1902" i="11"/>
  <c r="I1903" i="11"/>
  <c r="I1904" i="11"/>
  <c r="I1905" i="11"/>
  <c r="I1906" i="11"/>
  <c r="I1907" i="11"/>
  <c r="I1908" i="11"/>
  <c r="I1909" i="11"/>
  <c r="I1910" i="11"/>
  <c r="I1911" i="11"/>
  <c r="I1912" i="11"/>
  <c r="I1913" i="11"/>
  <c r="I1914" i="11"/>
  <c r="I1915" i="11"/>
  <c r="I1916" i="11"/>
  <c r="I1917" i="11"/>
  <c r="I1918" i="11"/>
  <c r="I1919" i="11"/>
  <c r="I1920" i="11"/>
  <c r="I1921" i="11"/>
  <c r="I1922" i="11"/>
  <c r="I1923" i="11"/>
  <c r="I1924" i="11"/>
  <c r="I1925" i="11"/>
  <c r="I1926" i="11"/>
  <c r="I1927" i="11"/>
  <c r="I1928" i="11"/>
  <c r="I1929" i="11"/>
  <c r="I1930" i="11"/>
  <c r="I1931" i="11"/>
  <c r="I1932" i="11"/>
  <c r="I1933" i="11"/>
  <c r="I1934" i="11"/>
  <c r="I1935" i="11"/>
  <c r="I1936" i="11"/>
  <c r="I1937" i="11"/>
  <c r="I1938" i="11"/>
  <c r="I1939" i="11"/>
  <c r="I1940" i="11"/>
  <c r="I1941" i="11"/>
  <c r="I1942" i="11"/>
  <c r="I1943" i="11"/>
  <c r="I1944" i="11"/>
  <c r="I1945" i="11"/>
  <c r="I1946" i="11"/>
  <c r="I1947" i="11"/>
  <c r="I1948" i="11"/>
  <c r="I1949" i="11"/>
  <c r="I1950" i="11"/>
  <c r="I1951" i="11"/>
  <c r="I1952" i="11"/>
  <c r="I1953" i="11"/>
  <c r="I1954" i="11"/>
  <c r="I1955" i="11"/>
  <c r="I1956" i="11"/>
  <c r="I1957" i="11"/>
  <c r="I1958" i="11"/>
  <c r="I1959" i="11"/>
  <c r="I1960" i="11"/>
  <c r="I1961" i="11"/>
  <c r="I1962" i="11"/>
  <c r="I1963" i="11"/>
  <c r="I1964" i="11"/>
  <c r="I1965" i="11"/>
  <c r="I1966" i="11"/>
  <c r="I1967" i="11"/>
  <c r="I1968" i="11"/>
  <c r="I1969" i="11"/>
  <c r="I1970" i="11"/>
  <c r="I1971" i="11"/>
  <c r="I1972" i="11"/>
  <c r="I1973" i="11"/>
  <c r="I1974" i="11"/>
  <c r="I1975" i="11"/>
  <c r="I1976" i="11"/>
  <c r="I1977" i="11"/>
  <c r="I1978" i="11"/>
  <c r="I1979" i="11"/>
  <c r="I1980" i="11"/>
  <c r="I1981" i="11"/>
  <c r="I1982" i="11"/>
  <c r="I1983" i="11"/>
  <c r="I1984" i="11"/>
  <c r="I1985" i="11"/>
  <c r="I1986" i="11"/>
  <c r="I1987" i="11"/>
  <c r="I1988" i="11"/>
  <c r="I1989" i="11"/>
  <c r="I1990" i="11"/>
  <c r="I1991" i="11"/>
  <c r="I1992" i="11"/>
  <c r="I1993" i="11"/>
  <c r="I1994" i="11"/>
  <c r="I1995" i="11"/>
  <c r="I1996" i="11"/>
  <c r="I1997" i="11"/>
  <c r="I1998" i="11"/>
  <c r="I1999" i="11"/>
  <c r="I2000" i="11"/>
  <c r="I2001" i="11"/>
  <c r="I2002" i="11"/>
  <c r="I2003" i="11"/>
  <c r="I2004" i="11"/>
  <c r="I2005" i="11"/>
  <c r="I2006" i="11"/>
  <c r="I2007" i="11"/>
  <c r="I2008" i="11"/>
  <c r="I2009" i="11"/>
  <c r="I2010" i="11"/>
  <c r="I2011" i="11"/>
  <c r="I2012" i="11"/>
  <c r="I2013" i="11"/>
  <c r="I2014" i="11"/>
  <c r="I2015" i="11"/>
  <c r="I2016" i="11"/>
  <c r="I2017" i="11"/>
  <c r="I2018" i="11"/>
  <c r="I2019" i="11"/>
  <c r="I2020" i="11"/>
  <c r="I2021" i="11"/>
  <c r="I2022" i="11"/>
  <c r="I2023" i="11"/>
  <c r="I2024" i="11"/>
  <c r="I2025" i="11"/>
  <c r="I2026" i="11"/>
  <c r="I2027" i="11"/>
  <c r="I2028" i="11"/>
  <c r="I2029" i="11"/>
  <c r="I2030" i="11"/>
  <c r="I2031" i="11"/>
  <c r="I2032" i="11"/>
  <c r="I2033" i="11"/>
  <c r="I2034" i="11"/>
  <c r="I2035" i="11"/>
  <c r="I2036" i="11"/>
  <c r="I2037" i="11"/>
  <c r="I2038" i="11"/>
  <c r="I2039" i="11"/>
  <c r="I2040" i="11"/>
  <c r="I2041" i="11"/>
  <c r="I2042" i="11"/>
  <c r="I2043" i="11"/>
  <c r="I2044" i="11"/>
  <c r="I2045" i="11"/>
  <c r="I2046" i="11"/>
  <c r="I2047" i="11"/>
  <c r="I2048" i="11"/>
  <c r="I2049" i="11"/>
  <c r="I2050" i="11"/>
  <c r="I2051" i="11"/>
  <c r="I2052" i="11"/>
  <c r="I2053" i="11"/>
  <c r="I2054" i="11"/>
  <c r="I2055" i="11"/>
  <c r="I2056" i="11"/>
  <c r="I2057" i="11"/>
  <c r="I2058" i="11"/>
  <c r="I2059" i="11"/>
  <c r="I2060" i="11"/>
  <c r="I2061" i="11"/>
  <c r="I2062" i="11"/>
  <c r="I2063" i="11"/>
  <c r="I2064" i="11"/>
  <c r="I2065" i="11"/>
  <c r="I2066" i="11"/>
  <c r="I2067" i="11"/>
  <c r="I2068" i="11"/>
  <c r="I2069" i="11"/>
  <c r="I2070" i="11"/>
  <c r="I2071" i="11"/>
  <c r="I2072" i="11"/>
  <c r="I2073" i="11"/>
  <c r="I2074" i="11"/>
  <c r="I2075" i="11"/>
  <c r="I2076" i="11"/>
  <c r="I2077" i="11"/>
  <c r="I2078" i="11"/>
  <c r="I2079" i="11"/>
  <c r="I2080" i="11"/>
  <c r="I2081" i="11"/>
  <c r="I2082" i="11"/>
  <c r="I2083" i="11"/>
  <c r="I2084" i="11"/>
  <c r="I2085" i="11"/>
  <c r="I2086" i="11"/>
  <c r="I2087" i="11"/>
  <c r="I2088" i="11"/>
  <c r="I2089" i="11"/>
  <c r="I2090" i="11"/>
  <c r="I2091" i="11"/>
  <c r="I2092" i="11"/>
  <c r="I2093" i="11"/>
  <c r="I2094" i="11"/>
  <c r="I2095" i="11"/>
  <c r="I2096" i="11"/>
  <c r="I2097" i="11"/>
  <c r="I2098" i="11"/>
  <c r="I2099" i="11"/>
  <c r="I2100" i="11"/>
  <c r="I2101" i="11"/>
  <c r="I2102" i="11"/>
  <c r="I2103" i="11"/>
  <c r="I2104" i="11"/>
  <c r="I2105" i="11"/>
  <c r="I2106" i="11"/>
  <c r="I2107" i="11"/>
  <c r="I2108" i="11"/>
  <c r="I2109" i="11"/>
  <c r="I2110" i="11"/>
  <c r="I2111" i="11"/>
  <c r="I2112" i="11"/>
  <c r="I2113" i="11"/>
  <c r="I2114" i="11"/>
  <c r="I2115" i="11"/>
  <c r="I2116" i="11"/>
  <c r="I2117" i="11"/>
  <c r="I2118" i="11"/>
  <c r="I2119" i="11"/>
  <c r="I2120" i="11"/>
  <c r="I2121" i="11"/>
  <c r="I2122" i="11"/>
  <c r="I2123" i="11"/>
  <c r="I2124" i="11"/>
  <c r="I2125" i="11"/>
  <c r="I2126" i="11"/>
  <c r="I2127" i="11"/>
  <c r="I2128" i="11"/>
  <c r="I2129" i="11"/>
  <c r="I2130" i="11"/>
  <c r="I2131" i="11"/>
  <c r="I2132" i="11"/>
  <c r="I2133" i="11"/>
  <c r="I2134" i="11"/>
  <c r="I2135" i="11"/>
  <c r="I2136" i="11"/>
  <c r="I2137" i="11"/>
  <c r="I2138" i="11"/>
  <c r="I2139" i="11"/>
  <c r="I2140" i="11"/>
  <c r="I2141" i="11"/>
  <c r="I2142" i="11"/>
  <c r="I2143" i="11"/>
  <c r="I2144" i="11"/>
  <c r="I2145" i="11"/>
  <c r="I2146" i="11"/>
  <c r="I2147" i="11"/>
  <c r="I2148" i="11"/>
  <c r="I2149" i="11"/>
  <c r="I2150" i="11"/>
  <c r="I2151" i="11"/>
  <c r="I2152" i="11"/>
  <c r="I2153" i="11"/>
  <c r="I2154" i="11"/>
  <c r="I2155" i="11"/>
  <c r="I2156" i="11"/>
  <c r="I2157" i="11"/>
  <c r="I2158" i="11"/>
  <c r="I2159" i="11"/>
  <c r="I2160" i="11"/>
  <c r="I2161" i="11"/>
  <c r="I2162" i="11"/>
  <c r="I2163" i="11"/>
  <c r="I2164" i="11"/>
  <c r="I2165" i="11"/>
  <c r="I2166" i="11"/>
  <c r="I2167" i="11"/>
  <c r="I2168" i="11"/>
  <c r="I2169" i="11"/>
  <c r="I2170" i="11"/>
  <c r="I2171" i="11"/>
  <c r="I2172" i="11"/>
  <c r="I2173" i="11"/>
  <c r="I2174" i="11"/>
  <c r="I2175" i="11"/>
  <c r="I2176" i="11"/>
  <c r="I2177" i="11"/>
  <c r="I2178" i="11"/>
  <c r="I2179" i="11"/>
  <c r="I2180" i="11"/>
  <c r="I2181" i="11"/>
  <c r="I2182" i="11"/>
  <c r="I2183" i="11"/>
  <c r="I2184" i="11"/>
  <c r="I2185" i="11"/>
  <c r="I2186" i="11"/>
  <c r="I2187" i="11"/>
  <c r="I2188" i="11"/>
  <c r="I2189" i="11"/>
  <c r="I2190" i="11"/>
  <c r="I2191" i="11"/>
  <c r="I2192" i="11"/>
  <c r="I2193" i="11"/>
  <c r="I2194" i="11"/>
  <c r="I2195" i="11"/>
  <c r="I2196" i="11"/>
  <c r="I2197" i="11"/>
  <c r="I2198" i="11"/>
  <c r="I2199" i="11"/>
  <c r="I2200" i="11"/>
  <c r="I2201" i="11"/>
  <c r="I2202" i="11"/>
  <c r="I2203" i="11"/>
  <c r="I2204" i="11"/>
  <c r="I2205" i="11"/>
  <c r="I2206" i="11"/>
  <c r="I2207" i="11"/>
  <c r="I2208" i="11"/>
  <c r="I2209" i="11"/>
  <c r="I2210" i="11"/>
  <c r="I2211" i="11"/>
  <c r="I2212" i="11"/>
  <c r="I2213" i="11"/>
  <c r="I2214" i="11"/>
  <c r="I2215" i="11"/>
  <c r="I2216" i="11"/>
  <c r="I2217" i="11"/>
  <c r="I2218" i="11"/>
  <c r="I2219" i="11"/>
  <c r="I2220" i="11"/>
  <c r="I2221" i="11"/>
  <c r="I2222" i="11"/>
  <c r="I2223" i="11"/>
  <c r="I2224" i="11"/>
  <c r="I2225" i="11"/>
  <c r="I2226" i="11"/>
  <c r="I2227" i="11"/>
  <c r="I2228" i="11"/>
  <c r="I2229" i="11"/>
  <c r="I2230" i="11"/>
  <c r="I2231" i="11"/>
  <c r="I2232" i="11"/>
  <c r="I2233" i="11"/>
  <c r="I2234" i="11"/>
  <c r="I2235" i="11"/>
  <c r="I2236" i="11"/>
  <c r="I2237" i="11"/>
  <c r="I2238" i="11"/>
  <c r="I2239" i="11"/>
  <c r="I2240" i="11"/>
  <c r="I2241" i="11"/>
  <c r="I2242" i="11"/>
  <c r="I2243" i="11"/>
  <c r="I2244" i="11"/>
  <c r="I2245" i="11"/>
  <c r="I2246" i="11"/>
  <c r="I2247" i="11"/>
  <c r="I2248" i="11"/>
  <c r="I2249" i="11"/>
  <c r="I2250" i="11"/>
  <c r="I2251" i="11"/>
  <c r="I2252" i="11"/>
  <c r="I2253" i="11"/>
  <c r="I2254" i="11"/>
  <c r="I2255" i="11"/>
  <c r="I2256" i="11"/>
  <c r="I2257" i="11"/>
  <c r="I2258" i="11"/>
  <c r="I2259" i="11"/>
  <c r="I2260" i="11"/>
  <c r="I2261" i="11"/>
  <c r="I2262" i="11"/>
  <c r="I2263" i="11"/>
  <c r="I2264" i="11"/>
  <c r="I2265" i="11"/>
  <c r="I2266" i="11"/>
  <c r="I2267" i="11"/>
  <c r="I2268" i="11"/>
  <c r="I2269" i="11"/>
  <c r="I2270" i="11"/>
  <c r="I2271" i="11"/>
  <c r="I2272" i="11"/>
  <c r="I2273" i="11"/>
  <c r="I2274" i="11"/>
  <c r="I2275" i="11"/>
  <c r="I2276" i="11"/>
  <c r="I2277" i="11"/>
  <c r="I2278" i="11"/>
  <c r="I2279" i="11"/>
  <c r="I2280" i="11"/>
  <c r="I2281" i="11"/>
  <c r="I2282" i="11"/>
  <c r="I2283" i="11"/>
  <c r="I2284" i="11"/>
  <c r="I2285" i="11"/>
  <c r="I2286" i="11"/>
  <c r="I2287" i="11"/>
  <c r="I2288" i="11"/>
  <c r="I2289" i="11"/>
  <c r="I2290" i="11"/>
  <c r="I2291" i="11"/>
  <c r="I2292" i="11"/>
  <c r="I2293" i="11"/>
  <c r="I2294" i="11"/>
  <c r="I2295" i="11"/>
  <c r="I2296" i="11"/>
  <c r="I2297" i="11"/>
  <c r="I2298" i="11"/>
  <c r="I2299" i="11"/>
  <c r="I2300" i="11"/>
  <c r="I2301" i="11"/>
  <c r="I2302" i="11"/>
  <c r="I2303" i="11"/>
  <c r="I2304" i="11"/>
  <c r="I2305" i="11"/>
  <c r="I2306" i="11"/>
  <c r="I2307" i="11"/>
  <c r="I2308" i="11"/>
  <c r="I2309" i="11"/>
  <c r="I2310" i="11"/>
  <c r="I2311" i="11"/>
  <c r="I2312" i="11"/>
  <c r="I2313" i="11"/>
  <c r="I2314" i="11"/>
  <c r="I2315" i="11"/>
  <c r="I2316" i="11"/>
  <c r="I2317" i="11"/>
  <c r="I2318" i="11"/>
  <c r="I2319" i="11"/>
  <c r="I2320" i="11"/>
  <c r="I2321" i="11"/>
  <c r="I2322" i="11"/>
  <c r="I2323" i="11"/>
  <c r="I2324" i="11"/>
  <c r="I2325" i="11"/>
  <c r="I2326" i="11"/>
  <c r="I2327" i="11"/>
  <c r="I2328" i="11"/>
  <c r="I2329" i="11"/>
  <c r="I2330" i="11"/>
  <c r="I2331" i="11"/>
  <c r="I2332" i="11"/>
  <c r="I2333" i="11"/>
  <c r="I2334" i="11"/>
  <c r="I2335" i="11"/>
  <c r="I2336" i="11"/>
  <c r="I2337" i="11"/>
  <c r="I2338" i="11"/>
  <c r="I2339" i="11"/>
  <c r="I2340" i="11"/>
  <c r="I2341" i="11"/>
  <c r="I2342" i="11"/>
  <c r="I2343" i="11"/>
  <c r="I2344" i="11"/>
  <c r="I2345" i="11"/>
  <c r="I2346" i="11"/>
  <c r="I2347" i="11"/>
  <c r="I2348" i="11"/>
  <c r="I2349" i="11"/>
  <c r="I2350" i="11"/>
  <c r="I2351" i="11"/>
  <c r="I2352" i="11"/>
  <c r="I2353" i="11"/>
  <c r="I2354" i="11"/>
  <c r="I2355" i="11"/>
  <c r="I2356" i="11"/>
  <c r="I2357" i="11"/>
  <c r="I2358" i="11"/>
  <c r="I2359" i="11"/>
  <c r="I2360" i="11"/>
  <c r="I2361" i="11"/>
  <c r="I2362" i="11"/>
  <c r="I2363" i="11"/>
  <c r="I2364" i="11"/>
  <c r="I2365" i="11"/>
  <c r="I2366" i="11"/>
  <c r="I2367" i="11"/>
  <c r="I2368" i="11"/>
  <c r="I2369" i="11"/>
  <c r="I2370" i="11"/>
  <c r="I2371" i="11"/>
  <c r="I2372" i="11"/>
  <c r="I2373" i="11"/>
  <c r="I2374" i="11"/>
  <c r="I2375" i="11"/>
  <c r="I2376" i="11"/>
  <c r="I2377" i="11"/>
  <c r="I2378" i="11"/>
  <c r="I2379" i="11"/>
  <c r="I2380" i="11"/>
  <c r="I2381" i="11"/>
  <c r="I2382" i="11"/>
  <c r="I2383" i="11"/>
  <c r="I2384" i="11"/>
  <c r="I2385" i="11"/>
  <c r="I2386" i="11"/>
  <c r="I2387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89" i="11"/>
  <c r="J90" i="11"/>
  <c r="J91" i="11"/>
  <c r="J92" i="11"/>
  <c r="J93" i="11"/>
  <c r="J94" i="11"/>
  <c r="J95" i="11"/>
  <c r="J96" i="11"/>
  <c r="J97" i="11"/>
  <c r="J98" i="11"/>
  <c r="J99" i="11"/>
  <c r="J100" i="11"/>
  <c r="J101" i="11"/>
  <c r="J102" i="11"/>
  <c r="J103" i="11"/>
  <c r="J104" i="11"/>
  <c r="J105" i="11"/>
  <c r="J106" i="11"/>
  <c r="J107" i="11"/>
  <c r="J108" i="11"/>
  <c r="J109" i="11"/>
  <c r="J110" i="11"/>
  <c r="J111" i="11"/>
  <c r="J112" i="11"/>
  <c r="J113" i="11"/>
  <c r="J114" i="11"/>
  <c r="J115" i="11"/>
  <c r="J116" i="11"/>
  <c r="J117" i="11"/>
  <c r="J118" i="11"/>
  <c r="J119" i="11"/>
  <c r="J120" i="11"/>
  <c r="J121" i="11"/>
  <c r="J122" i="11"/>
  <c r="J123" i="11"/>
  <c r="J124" i="11"/>
  <c r="J125" i="11"/>
  <c r="J126" i="11"/>
  <c r="J127" i="11"/>
  <c r="J128" i="11"/>
  <c r="J129" i="11"/>
  <c r="J130" i="11"/>
  <c r="J131" i="11"/>
  <c r="J132" i="11"/>
  <c r="J133" i="11"/>
  <c r="J134" i="11"/>
  <c r="J135" i="11"/>
  <c r="J136" i="11"/>
  <c r="J137" i="11"/>
  <c r="J138" i="11"/>
  <c r="J139" i="11"/>
  <c r="J140" i="11"/>
  <c r="J141" i="11"/>
  <c r="J142" i="11"/>
  <c r="J143" i="11"/>
  <c r="J144" i="11"/>
  <c r="J145" i="11"/>
  <c r="J146" i="11"/>
  <c r="J147" i="11"/>
  <c r="J148" i="11"/>
  <c r="J149" i="11"/>
  <c r="J150" i="11"/>
  <c r="J151" i="11"/>
  <c r="J152" i="11"/>
  <c r="J153" i="11"/>
  <c r="J154" i="11"/>
  <c r="J155" i="11"/>
  <c r="J156" i="11"/>
  <c r="J157" i="11"/>
  <c r="J158" i="11"/>
  <c r="J159" i="11"/>
  <c r="J160" i="11"/>
  <c r="J161" i="11"/>
  <c r="J162" i="11"/>
  <c r="J163" i="11"/>
  <c r="J164" i="11"/>
  <c r="J165" i="11"/>
  <c r="J166" i="11"/>
  <c r="J167" i="11"/>
  <c r="J168" i="11"/>
  <c r="J169" i="11"/>
  <c r="J170" i="11"/>
  <c r="J171" i="11"/>
  <c r="J172" i="11"/>
  <c r="J173" i="11"/>
  <c r="J174" i="11"/>
  <c r="J175" i="11"/>
  <c r="J176" i="11"/>
  <c r="J177" i="11"/>
  <c r="J178" i="11"/>
  <c r="J179" i="11"/>
  <c r="J180" i="11"/>
  <c r="J181" i="11"/>
  <c r="J182" i="11"/>
  <c r="J183" i="11"/>
  <c r="J184" i="11"/>
  <c r="J185" i="11"/>
  <c r="J186" i="11"/>
  <c r="J187" i="11"/>
  <c r="J188" i="11"/>
  <c r="J189" i="11"/>
  <c r="J190" i="11"/>
  <c r="J191" i="11"/>
  <c r="J192" i="11"/>
  <c r="J193" i="11"/>
  <c r="J194" i="11"/>
  <c r="J195" i="11"/>
  <c r="J196" i="11"/>
  <c r="J197" i="11"/>
  <c r="J198" i="11"/>
  <c r="J199" i="11"/>
  <c r="J200" i="11"/>
  <c r="J201" i="11"/>
  <c r="J202" i="11"/>
  <c r="J203" i="11"/>
  <c r="J204" i="11"/>
  <c r="J205" i="11"/>
  <c r="J206" i="11"/>
  <c r="J207" i="11"/>
  <c r="J208" i="11"/>
  <c r="J209" i="11"/>
  <c r="J210" i="11"/>
  <c r="J211" i="11"/>
  <c r="J212" i="11"/>
  <c r="J213" i="11"/>
  <c r="J214" i="11"/>
  <c r="J215" i="11"/>
  <c r="J216" i="11"/>
  <c r="J217" i="11"/>
  <c r="J218" i="11"/>
  <c r="J219" i="11"/>
  <c r="J220" i="11"/>
  <c r="J221" i="11"/>
  <c r="J222" i="11"/>
  <c r="J223" i="11"/>
  <c r="J224" i="11"/>
  <c r="J225" i="11"/>
  <c r="J226" i="11"/>
  <c r="J227" i="11"/>
  <c r="J228" i="11"/>
  <c r="J229" i="11"/>
  <c r="J230" i="11"/>
  <c r="J231" i="11"/>
  <c r="J232" i="11"/>
  <c r="J233" i="11"/>
  <c r="J234" i="11"/>
  <c r="J235" i="11"/>
  <c r="J236" i="11"/>
  <c r="J237" i="11"/>
  <c r="J238" i="11"/>
  <c r="J239" i="11"/>
  <c r="J240" i="11"/>
  <c r="J241" i="11"/>
  <c r="J242" i="11"/>
  <c r="J243" i="11"/>
  <c r="J244" i="11"/>
  <c r="J245" i="11"/>
  <c r="J246" i="11"/>
  <c r="J247" i="11"/>
  <c r="J248" i="11"/>
  <c r="J249" i="11"/>
  <c r="J250" i="11"/>
  <c r="J251" i="11"/>
  <c r="J252" i="11"/>
  <c r="J253" i="11"/>
  <c r="J254" i="11"/>
  <c r="J255" i="11"/>
  <c r="J256" i="11"/>
  <c r="J257" i="11"/>
  <c r="J258" i="11"/>
  <c r="J259" i="11"/>
  <c r="J260" i="11"/>
  <c r="J261" i="11"/>
  <c r="J262" i="11"/>
  <c r="J263" i="11"/>
  <c r="J264" i="11"/>
  <c r="J265" i="11"/>
  <c r="J266" i="11"/>
  <c r="J267" i="11"/>
  <c r="J268" i="11"/>
  <c r="J269" i="11"/>
  <c r="J270" i="11"/>
  <c r="J271" i="11"/>
  <c r="J272" i="11"/>
  <c r="J273" i="11"/>
  <c r="J274" i="11"/>
  <c r="J275" i="11"/>
  <c r="J276" i="11"/>
  <c r="J277" i="11"/>
  <c r="J278" i="11"/>
  <c r="J279" i="11"/>
  <c r="J280" i="11"/>
  <c r="J281" i="11"/>
  <c r="J282" i="11"/>
  <c r="J283" i="11"/>
  <c r="J284" i="11"/>
  <c r="J285" i="11"/>
  <c r="J286" i="11"/>
  <c r="J287" i="11"/>
  <c r="J288" i="11"/>
  <c r="J289" i="11"/>
  <c r="J290" i="11"/>
  <c r="J291" i="11"/>
  <c r="J292" i="11"/>
  <c r="J293" i="11"/>
  <c r="J294" i="11"/>
  <c r="J295" i="11"/>
  <c r="J296" i="11"/>
  <c r="J297" i="11"/>
  <c r="J298" i="11"/>
  <c r="J299" i="11"/>
  <c r="J300" i="11"/>
  <c r="J301" i="11"/>
  <c r="J302" i="11"/>
  <c r="J303" i="11"/>
  <c r="J304" i="11"/>
  <c r="J305" i="11"/>
  <c r="J306" i="11"/>
  <c r="J307" i="11"/>
  <c r="J308" i="11"/>
  <c r="J309" i="11"/>
  <c r="J310" i="11"/>
  <c r="J311" i="11"/>
  <c r="J312" i="11"/>
  <c r="J313" i="11"/>
  <c r="J314" i="11"/>
  <c r="J315" i="11"/>
  <c r="J316" i="11"/>
  <c r="J317" i="11"/>
  <c r="J318" i="11"/>
  <c r="J319" i="11"/>
  <c r="J320" i="11"/>
  <c r="J321" i="11"/>
  <c r="J322" i="11"/>
  <c r="J323" i="11"/>
  <c r="J324" i="11"/>
  <c r="J325" i="11"/>
  <c r="J326" i="11"/>
  <c r="J327" i="11"/>
  <c r="J328" i="11"/>
  <c r="J329" i="11"/>
  <c r="J330" i="11"/>
  <c r="J331" i="11"/>
  <c r="J332" i="11"/>
  <c r="J333" i="11"/>
  <c r="J334" i="11"/>
  <c r="J335" i="11"/>
  <c r="J336" i="11"/>
  <c r="J337" i="11"/>
  <c r="J338" i="11"/>
  <c r="J339" i="11"/>
  <c r="J340" i="11"/>
  <c r="J341" i="11"/>
  <c r="J342" i="11"/>
  <c r="J343" i="11"/>
  <c r="J344" i="11"/>
  <c r="J345" i="11"/>
  <c r="J346" i="11"/>
  <c r="J347" i="11"/>
  <c r="J348" i="11"/>
  <c r="J349" i="11"/>
  <c r="J350" i="11"/>
  <c r="J351" i="11"/>
  <c r="J352" i="11"/>
  <c r="J353" i="11"/>
  <c r="J354" i="11"/>
  <c r="J355" i="11"/>
  <c r="J356" i="11"/>
  <c r="J357" i="11"/>
  <c r="J358" i="11"/>
  <c r="J359" i="11"/>
  <c r="J360" i="11"/>
  <c r="J361" i="11"/>
  <c r="J362" i="11"/>
  <c r="J363" i="11"/>
  <c r="J364" i="11"/>
  <c r="J365" i="11"/>
  <c r="J366" i="11"/>
  <c r="J367" i="11"/>
  <c r="J368" i="11"/>
  <c r="J369" i="11"/>
  <c r="J370" i="11"/>
  <c r="J371" i="11"/>
  <c r="J372" i="11"/>
  <c r="J373" i="11"/>
  <c r="J374" i="11"/>
  <c r="J375" i="11"/>
  <c r="J376" i="11"/>
  <c r="J377" i="11"/>
  <c r="J378" i="11"/>
  <c r="J379" i="11"/>
  <c r="J380" i="11"/>
  <c r="J381" i="11"/>
  <c r="J382" i="11"/>
  <c r="J383" i="11"/>
  <c r="J384" i="11"/>
  <c r="J385" i="11"/>
  <c r="J386" i="11"/>
  <c r="J387" i="11"/>
  <c r="J388" i="11"/>
  <c r="J389" i="11"/>
  <c r="J390" i="11"/>
  <c r="J391" i="11"/>
  <c r="J392" i="11"/>
  <c r="J393" i="11"/>
  <c r="J394" i="11"/>
  <c r="J395" i="11"/>
  <c r="J396" i="11"/>
  <c r="J397" i="11"/>
  <c r="J398" i="11"/>
  <c r="J399" i="11"/>
  <c r="J400" i="11"/>
  <c r="J401" i="11"/>
  <c r="J402" i="11"/>
  <c r="J403" i="11"/>
  <c r="J404" i="11"/>
  <c r="J405" i="11"/>
  <c r="J406" i="11"/>
  <c r="J407" i="11"/>
  <c r="J408" i="11"/>
  <c r="J409" i="11"/>
  <c r="J410" i="11"/>
  <c r="J411" i="11"/>
  <c r="J412" i="11"/>
  <c r="J413" i="11"/>
  <c r="J414" i="11"/>
  <c r="J415" i="11"/>
  <c r="J416" i="11"/>
  <c r="J417" i="11"/>
  <c r="J418" i="11"/>
  <c r="J419" i="11"/>
  <c r="J420" i="11"/>
  <c r="J421" i="11"/>
  <c r="J422" i="11"/>
  <c r="J423" i="11"/>
  <c r="J424" i="11"/>
  <c r="J425" i="11"/>
  <c r="J426" i="11"/>
  <c r="J427" i="11"/>
  <c r="J428" i="11"/>
  <c r="J429" i="11"/>
  <c r="J430" i="11"/>
  <c r="J431" i="11"/>
  <c r="J432" i="11"/>
  <c r="J433" i="11"/>
  <c r="J434" i="11"/>
  <c r="J435" i="11"/>
  <c r="J436" i="11"/>
  <c r="J437" i="11"/>
  <c r="J438" i="11"/>
  <c r="J439" i="11"/>
  <c r="J440" i="11"/>
  <c r="J441" i="11"/>
  <c r="J442" i="11"/>
  <c r="J443" i="11"/>
  <c r="J444" i="11"/>
  <c r="J445" i="11"/>
  <c r="J446" i="11"/>
  <c r="J447" i="11"/>
  <c r="J448" i="11"/>
  <c r="J449" i="11"/>
  <c r="J450" i="11"/>
  <c r="J451" i="11"/>
  <c r="J452" i="11"/>
  <c r="J453" i="11"/>
  <c r="J454" i="11"/>
  <c r="J455" i="11"/>
  <c r="J456" i="11"/>
  <c r="J457" i="11"/>
  <c r="J458" i="11"/>
  <c r="J459" i="11"/>
  <c r="J460" i="11"/>
  <c r="J461" i="11"/>
  <c r="J462" i="11"/>
  <c r="J463" i="11"/>
  <c r="J464" i="11"/>
  <c r="J465" i="11"/>
  <c r="J466" i="11"/>
  <c r="J467" i="11"/>
  <c r="J468" i="11"/>
  <c r="J469" i="11"/>
  <c r="J470" i="11"/>
  <c r="J471" i="11"/>
  <c r="J472" i="11"/>
  <c r="J473" i="11"/>
  <c r="J474" i="11"/>
  <c r="J475" i="11"/>
  <c r="J476" i="11"/>
  <c r="J477" i="11"/>
  <c r="J478" i="11"/>
  <c r="J479" i="11"/>
  <c r="J480" i="11"/>
  <c r="J481" i="11"/>
  <c r="J482" i="11"/>
  <c r="J483" i="11"/>
  <c r="J484" i="11"/>
  <c r="J485" i="11"/>
  <c r="J486" i="11"/>
  <c r="J487" i="11"/>
  <c r="J488" i="11"/>
  <c r="J489" i="11"/>
  <c r="J490" i="11"/>
  <c r="J491" i="11"/>
  <c r="J492" i="11"/>
  <c r="J493" i="11"/>
  <c r="J494" i="11"/>
  <c r="J495" i="11"/>
  <c r="J496" i="11"/>
  <c r="J497" i="11"/>
  <c r="J498" i="11"/>
  <c r="J499" i="11"/>
  <c r="J500" i="11"/>
  <c r="J501" i="11"/>
  <c r="J502" i="11"/>
  <c r="J503" i="11"/>
  <c r="J504" i="11"/>
  <c r="J505" i="11"/>
  <c r="J506" i="11"/>
  <c r="J507" i="11"/>
  <c r="J508" i="11"/>
  <c r="J509" i="11"/>
  <c r="J510" i="11"/>
  <c r="J511" i="11"/>
  <c r="J512" i="11"/>
  <c r="J513" i="11"/>
  <c r="J514" i="11"/>
  <c r="J515" i="11"/>
  <c r="J516" i="11"/>
  <c r="J517" i="11"/>
  <c r="J518" i="11"/>
  <c r="J519" i="11"/>
  <c r="J520" i="11"/>
  <c r="J521" i="11"/>
  <c r="J522" i="11"/>
  <c r="J523" i="11"/>
  <c r="J524" i="11"/>
  <c r="J525" i="11"/>
  <c r="J526" i="11"/>
  <c r="J527" i="11"/>
  <c r="J528" i="11"/>
  <c r="J529" i="11"/>
  <c r="J530" i="11"/>
  <c r="J531" i="11"/>
  <c r="J532" i="11"/>
  <c r="J533" i="11"/>
  <c r="J534" i="11"/>
  <c r="J535" i="11"/>
  <c r="J536" i="11"/>
  <c r="J537" i="11"/>
  <c r="J538" i="11"/>
  <c r="J539" i="11"/>
  <c r="J540" i="11"/>
  <c r="J541" i="11"/>
  <c r="J542" i="11"/>
  <c r="J543" i="11"/>
  <c r="J544" i="11"/>
  <c r="J545" i="11"/>
  <c r="J546" i="11"/>
  <c r="J547" i="11"/>
  <c r="J548" i="11"/>
  <c r="J549" i="11"/>
  <c r="J550" i="11"/>
  <c r="J551" i="11"/>
  <c r="J552" i="11"/>
  <c r="J553" i="11"/>
  <c r="J554" i="11"/>
  <c r="J555" i="11"/>
  <c r="J556" i="11"/>
  <c r="J557" i="11"/>
  <c r="J558" i="11"/>
  <c r="J559" i="11"/>
  <c r="J560" i="11"/>
  <c r="J561" i="11"/>
  <c r="J562" i="11"/>
  <c r="J563" i="11"/>
  <c r="J564" i="11"/>
  <c r="J565" i="11"/>
  <c r="J566" i="11"/>
  <c r="J567" i="11"/>
  <c r="J568" i="11"/>
  <c r="J569" i="11"/>
  <c r="J570" i="11"/>
  <c r="J571" i="11"/>
  <c r="J572" i="11"/>
  <c r="J573" i="11"/>
  <c r="J574" i="11"/>
  <c r="J575" i="11"/>
  <c r="J576" i="11"/>
  <c r="J577" i="11"/>
  <c r="J578" i="11"/>
  <c r="J579" i="11"/>
  <c r="J580" i="11"/>
  <c r="J581" i="11"/>
  <c r="J582" i="11"/>
  <c r="J583" i="11"/>
  <c r="J584" i="11"/>
  <c r="J585" i="11"/>
  <c r="J586" i="11"/>
  <c r="J587" i="11"/>
  <c r="J588" i="11"/>
  <c r="J589" i="11"/>
  <c r="J590" i="11"/>
  <c r="J591" i="11"/>
  <c r="J592" i="11"/>
  <c r="J593" i="11"/>
  <c r="J594" i="11"/>
  <c r="J595" i="11"/>
  <c r="J596" i="11"/>
  <c r="J597" i="11"/>
  <c r="J598" i="11"/>
  <c r="J599" i="11"/>
  <c r="J600" i="11"/>
  <c r="J601" i="11"/>
  <c r="J602" i="11"/>
  <c r="J603" i="11"/>
  <c r="J604" i="11"/>
  <c r="J605" i="11"/>
  <c r="J606" i="11"/>
  <c r="J607" i="11"/>
  <c r="J608" i="11"/>
  <c r="J609" i="11"/>
  <c r="J610" i="11"/>
  <c r="J611" i="11"/>
  <c r="J612" i="11"/>
  <c r="J613" i="11"/>
  <c r="J614" i="11"/>
  <c r="J615" i="11"/>
  <c r="J616" i="11"/>
  <c r="J617" i="11"/>
  <c r="J618" i="11"/>
  <c r="J619" i="11"/>
  <c r="J620" i="11"/>
  <c r="J621" i="11"/>
  <c r="J622" i="11"/>
  <c r="J623" i="11"/>
  <c r="J624" i="11"/>
  <c r="J625" i="11"/>
  <c r="J626" i="11"/>
  <c r="J627" i="11"/>
  <c r="J628" i="11"/>
  <c r="J629" i="11"/>
  <c r="J630" i="11"/>
  <c r="J631" i="11"/>
  <c r="J632" i="11"/>
  <c r="J633" i="11"/>
  <c r="J634" i="11"/>
  <c r="J635" i="11"/>
  <c r="J636" i="11"/>
  <c r="J637" i="11"/>
  <c r="J638" i="11"/>
  <c r="J639" i="11"/>
  <c r="J640" i="11"/>
  <c r="J641" i="11"/>
  <c r="J642" i="11"/>
  <c r="J643" i="11"/>
  <c r="J644" i="11"/>
  <c r="J645" i="11"/>
  <c r="J646" i="11"/>
  <c r="J647" i="11"/>
  <c r="J648" i="11"/>
  <c r="J649" i="11"/>
  <c r="J650" i="11"/>
  <c r="J651" i="11"/>
  <c r="J652" i="11"/>
  <c r="J653" i="11"/>
  <c r="J654" i="11"/>
  <c r="J655" i="11"/>
  <c r="J656" i="11"/>
  <c r="J657" i="11"/>
  <c r="J658" i="11"/>
  <c r="J659" i="11"/>
  <c r="J660" i="11"/>
  <c r="J661" i="11"/>
  <c r="J662" i="11"/>
  <c r="J663" i="11"/>
  <c r="J664" i="11"/>
  <c r="J665" i="11"/>
  <c r="J666" i="11"/>
  <c r="J667" i="11"/>
  <c r="J668" i="11"/>
  <c r="J669" i="11"/>
  <c r="J670" i="11"/>
  <c r="J671" i="11"/>
  <c r="J672" i="11"/>
  <c r="J673" i="11"/>
  <c r="J674" i="11"/>
  <c r="J675" i="11"/>
  <c r="J676" i="11"/>
  <c r="J677" i="11"/>
  <c r="J678" i="11"/>
  <c r="J679" i="11"/>
  <c r="J680" i="11"/>
  <c r="J681" i="11"/>
  <c r="J682" i="11"/>
  <c r="J683" i="11"/>
  <c r="J684" i="11"/>
  <c r="J685" i="11"/>
  <c r="J686" i="11"/>
  <c r="J687" i="11"/>
  <c r="J688" i="11"/>
  <c r="J689" i="11"/>
  <c r="J690" i="11"/>
  <c r="J691" i="11"/>
  <c r="J692" i="11"/>
  <c r="J693" i="11"/>
  <c r="J694" i="11"/>
  <c r="J695" i="11"/>
  <c r="J696" i="11"/>
  <c r="J697" i="11"/>
  <c r="J698" i="11"/>
  <c r="J699" i="11"/>
  <c r="J700" i="11"/>
  <c r="J701" i="11"/>
  <c r="J702" i="11"/>
  <c r="J703" i="11"/>
  <c r="J704" i="11"/>
  <c r="J705" i="11"/>
  <c r="J706" i="11"/>
  <c r="J707" i="11"/>
  <c r="J708" i="11"/>
  <c r="J709" i="11"/>
  <c r="J710" i="11"/>
  <c r="J711" i="11"/>
  <c r="J712" i="11"/>
  <c r="J713" i="11"/>
  <c r="J714" i="11"/>
  <c r="J715" i="11"/>
  <c r="J716" i="11"/>
  <c r="J717" i="11"/>
  <c r="J718" i="11"/>
  <c r="J719" i="11"/>
  <c r="J720" i="11"/>
  <c r="J721" i="11"/>
  <c r="J722" i="11"/>
  <c r="J723" i="11"/>
  <c r="J724" i="11"/>
  <c r="J725" i="11"/>
  <c r="J726" i="11"/>
  <c r="J727" i="11"/>
  <c r="J728" i="11"/>
  <c r="J729" i="11"/>
  <c r="J730" i="11"/>
  <c r="J731" i="11"/>
  <c r="J732" i="11"/>
  <c r="J733" i="11"/>
  <c r="J734" i="11"/>
  <c r="J735" i="11"/>
  <c r="J736" i="11"/>
  <c r="J737" i="11"/>
  <c r="J738" i="11"/>
  <c r="J739" i="11"/>
  <c r="J740" i="11"/>
  <c r="J741" i="11"/>
  <c r="J742" i="11"/>
  <c r="J743" i="11"/>
  <c r="J744" i="11"/>
  <c r="J745" i="11"/>
  <c r="J746" i="11"/>
  <c r="J747" i="11"/>
  <c r="J748" i="11"/>
  <c r="J749" i="11"/>
  <c r="J750" i="11"/>
  <c r="J751" i="11"/>
  <c r="J752" i="11"/>
  <c r="J753" i="11"/>
  <c r="J754" i="11"/>
  <c r="J755" i="11"/>
  <c r="J756" i="11"/>
  <c r="J757" i="11"/>
  <c r="J758" i="11"/>
  <c r="J759" i="11"/>
  <c r="J760" i="11"/>
  <c r="J761" i="11"/>
  <c r="J762" i="11"/>
  <c r="J763" i="11"/>
  <c r="J764" i="11"/>
  <c r="J765" i="11"/>
  <c r="J766" i="11"/>
  <c r="J767" i="11"/>
  <c r="J768" i="11"/>
  <c r="J769" i="11"/>
  <c r="J770" i="11"/>
  <c r="J771" i="11"/>
  <c r="J772" i="11"/>
  <c r="J773" i="11"/>
  <c r="J774" i="11"/>
  <c r="J775" i="11"/>
  <c r="J776" i="11"/>
  <c r="J777" i="11"/>
  <c r="J778" i="11"/>
  <c r="J779" i="11"/>
  <c r="J780" i="11"/>
  <c r="J781" i="11"/>
  <c r="J782" i="11"/>
  <c r="J783" i="11"/>
  <c r="J784" i="11"/>
  <c r="J785" i="11"/>
  <c r="J786" i="11"/>
  <c r="J787" i="11"/>
  <c r="J788" i="11"/>
  <c r="J789" i="11"/>
  <c r="J790" i="11"/>
  <c r="J791" i="11"/>
  <c r="J792" i="11"/>
  <c r="J793" i="11"/>
  <c r="J794" i="11"/>
  <c r="J795" i="11"/>
  <c r="J796" i="11"/>
  <c r="J797" i="11"/>
  <c r="J798" i="11"/>
  <c r="J799" i="11"/>
  <c r="J800" i="11"/>
  <c r="J801" i="11"/>
  <c r="J802" i="11"/>
  <c r="J803" i="11"/>
  <c r="J804" i="11"/>
  <c r="J805" i="11"/>
  <c r="J806" i="11"/>
  <c r="J807" i="11"/>
  <c r="J808" i="11"/>
  <c r="J809" i="11"/>
  <c r="J810" i="11"/>
  <c r="J811" i="11"/>
  <c r="J812" i="11"/>
  <c r="J813" i="11"/>
  <c r="J814" i="11"/>
  <c r="J815" i="11"/>
  <c r="J816" i="11"/>
  <c r="J817" i="11"/>
  <c r="J818" i="11"/>
  <c r="J819" i="11"/>
  <c r="J820" i="11"/>
  <c r="J821" i="11"/>
  <c r="J822" i="11"/>
  <c r="J823" i="11"/>
  <c r="J824" i="11"/>
  <c r="J825" i="11"/>
  <c r="J826" i="11"/>
  <c r="J827" i="11"/>
  <c r="J828" i="11"/>
  <c r="J829" i="11"/>
  <c r="J830" i="11"/>
  <c r="J831" i="11"/>
  <c r="J832" i="11"/>
  <c r="J833" i="11"/>
  <c r="J834" i="11"/>
  <c r="J835" i="11"/>
  <c r="J836" i="11"/>
  <c r="J837" i="11"/>
  <c r="J838" i="11"/>
  <c r="J839" i="11"/>
  <c r="J840" i="11"/>
  <c r="J841" i="11"/>
  <c r="J842" i="11"/>
  <c r="J843" i="11"/>
  <c r="J844" i="11"/>
  <c r="J845" i="11"/>
  <c r="J846" i="11"/>
  <c r="J847" i="11"/>
  <c r="J848" i="11"/>
  <c r="J849" i="11"/>
  <c r="J850" i="11"/>
  <c r="J851" i="11"/>
  <c r="J852" i="11"/>
  <c r="J853" i="11"/>
  <c r="J854" i="11"/>
  <c r="J855" i="11"/>
  <c r="J856" i="11"/>
  <c r="J857" i="11"/>
  <c r="J858" i="11"/>
  <c r="J859" i="11"/>
  <c r="J860" i="11"/>
  <c r="J861" i="11"/>
  <c r="J862" i="11"/>
  <c r="J863" i="11"/>
  <c r="J864" i="11"/>
  <c r="J865" i="11"/>
  <c r="J866" i="11"/>
  <c r="J867" i="11"/>
  <c r="J868" i="11"/>
  <c r="J869" i="11"/>
  <c r="J870" i="11"/>
  <c r="J871" i="11"/>
  <c r="J872" i="11"/>
  <c r="J873" i="11"/>
  <c r="J874" i="11"/>
  <c r="J875" i="11"/>
  <c r="J876" i="11"/>
  <c r="J877" i="11"/>
  <c r="J878" i="11"/>
  <c r="J879" i="11"/>
  <c r="J880" i="11"/>
  <c r="J881" i="11"/>
  <c r="J882" i="11"/>
  <c r="J883" i="11"/>
  <c r="J884" i="11"/>
  <c r="J885" i="11"/>
  <c r="J886" i="11"/>
  <c r="J887" i="11"/>
  <c r="J888" i="11"/>
  <c r="J889" i="11"/>
  <c r="J890" i="11"/>
  <c r="J891" i="11"/>
  <c r="J892" i="11"/>
  <c r="J893" i="11"/>
  <c r="J894" i="11"/>
  <c r="J895" i="11"/>
  <c r="J896" i="11"/>
  <c r="J897" i="11"/>
  <c r="J898" i="11"/>
  <c r="J899" i="11"/>
  <c r="J900" i="11"/>
  <c r="J901" i="11"/>
  <c r="J902" i="11"/>
  <c r="J903" i="11"/>
  <c r="J904" i="11"/>
  <c r="J905" i="11"/>
  <c r="J906" i="11"/>
  <c r="J907" i="11"/>
  <c r="J908" i="11"/>
  <c r="J909" i="11"/>
  <c r="J910" i="11"/>
  <c r="J911" i="11"/>
  <c r="J912" i="11"/>
  <c r="J913" i="11"/>
  <c r="J914" i="11"/>
  <c r="J915" i="11"/>
  <c r="J916" i="11"/>
  <c r="J917" i="11"/>
  <c r="J918" i="11"/>
  <c r="J919" i="11"/>
  <c r="J920" i="11"/>
  <c r="J921" i="11"/>
  <c r="J922" i="11"/>
  <c r="J923" i="11"/>
  <c r="J924" i="11"/>
  <c r="J925" i="11"/>
  <c r="J926" i="11"/>
  <c r="J927" i="11"/>
  <c r="J928" i="11"/>
  <c r="J929" i="11"/>
  <c r="J930" i="11"/>
  <c r="J931" i="11"/>
  <c r="J932" i="11"/>
  <c r="J933" i="11"/>
  <c r="J934" i="11"/>
  <c r="J935" i="11"/>
  <c r="J936" i="11"/>
  <c r="J937" i="11"/>
  <c r="J938" i="11"/>
  <c r="J939" i="11"/>
  <c r="J940" i="11"/>
  <c r="J941" i="11"/>
  <c r="J942" i="11"/>
  <c r="J943" i="11"/>
  <c r="J944" i="11"/>
  <c r="J945" i="11"/>
  <c r="J946" i="11"/>
  <c r="J947" i="11"/>
  <c r="J948" i="11"/>
  <c r="J949" i="11"/>
  <c r="J950" i="11"/>
  <c r="J951" i="11"/>
  <c r="J952" i="11"/>
  <c r="J953" i="11"/>
  <c r="J954" i="11"/>
  <c r="J955" i="11"/>
  <c r="J956" i="11"/>
  <c r="J957" i="11"/>
  <c r="J958" i="11"/>
  <c r="J959" i="11"/>
  <c r="J960" i="11"/>
  <c r="J961" i="11"/>
  <c r="J962" i="11"/>
  <c r="J963" i="11"/>
  <c r="J964" i="11"/>
  <c r="J965" i="11"/>
  <c r="J966" i="11"/>
  <c r="J967" i="11"/>
  <c r="J968" i="11"/>
  <c r="J969" i="11"/>
  <c r="J970" i="11"/>
  <c r="J971" i="11"/>
  <c r="J972" i="11"/>
  <c r="J973" i="11"/>
  <c r="J974" i="11"/>
  <c r="J975" i="11"/>
  <c r="J976" i="11"/>
  <c r="J977" i="11"/>
  <c r="J978" i="11"/>
  <c r="J979" i="11"/>
  <c r="J980" i="11"/>
  <c r="J981" i="11"/>
  <c r="J982" i="11"/>
  <c r="J983" i="11"/>
  <c r="J984" i="11"/>
  <c r="J985" i="11"/>
  <c r="J986" i="11"/>
  <c r="J987" i="11"/>
  <c r="J988" i="11"/>
  <c r="J989" i="11"/>
  <c r="J990" i="11"/>
  <c r="J991" i="11"/>
  <c r="J992" i="11"/>
  <c r="J993" i="11"/>
  <c r="J994" i="11"/>
  <c r="J995" i="11"/>
  <c r="J996" i="11"/>
  <c r="J997" i="11"/>
  <c r="J998" i="11"/>
  <c r="J999" i="11"/>
  <c r="J1000" i="11"/>
  <c r="J1001" i="11"/>
  <c r="J1002" i="11"/>
  <c r="J1003" i="11"/>
  <c r="J1004" i="11"/>
  <c r="J1005" i="11"/>
  <c r="J1006" i="11"/>
  <c r="J1007" i="11"/>
  <c r="J1008" i="11"/>
  <c r="J1009" i="11"/>
  <c r="J1010" i="11"/>
  <c r="J1011" i="11"/>
  <c r="J1012" i="11"/>
  <c r="J1013" i="11"/>
  <c r="J1014" i="11"/>
  <c r="J1015" i="11"/>
  <c r="J1016" i="11"/>
  <c r="J1017" i="11"/>
  <c r="J1018" i="11"/>
  <c r="J1019" i="11"/>
  <c r="J1020" i="11"/>
  <c r="J1021" i="11"/>
  <c r="J1022" i="11"/>
  <c r="J1023" i="11"/>
  <c r="J1024" i="11"/>
  <c r="J1025" i="11"/>
  <c r="J1026" i="11"/>
  <c r="J1027" i="11"/>
  <c r="J1028" i="11"/>
  <c r="J1029" i="11"/>
  <c r="J1030" i="11"/>
  <c r="J1031" i="11"/>
  <c r="J1032" i="11"/>
  <c r="J1033" i="11"/>
  <c r="J1034" i="11"/>
  <c r="J1035" i="11"/>
  <c r="J1036" i="11"/>
  <c r="J1037" i="11"/>
  <c r="J1038" i="11"/>
  <c r="J1039" i="11"/>
  <c r="J1040" i="11"/>
  <c r="J1041" i="11"/>
  <c r="J1042" i="11"/>
  <c r="J1043" i="11"/>
  <c r="J1044" i="11"/>
  <c r="J1045" i="11"/>
  <c r="J1046" i="11"/>
  <c r="J1047" i="11"/>
  <c r="J1048" i="11"/>
  <c r="J1049" i="11"/>
  <c r="J1050" i="11"/>
  <c r="J1051" i="11"/>
  <c r="J1052" i="11"/>
  <c r="J1053" i="11"/>
  <c r="J1054" i="11"/>
  <c r="J1055" i="11"/>
  <c r="J1056" i="11"/>
  <c r="J1057" i="11"/>
  <c r="J1058" i="11"/>
  <c r="J1059" i="11"/>
  <c r="J1060" i="11"/>
  <c r="J1061" i="11"/>
  <c r="J1062" i="11"/>
  <c r="J1063" i="11"/>
  <c r="J1064" i="11"/>
  <c r="J1065" i="11"/>
  <c r="J1066" i="11"/>
  <c r="J1067" i="11"/>
  <c r="J1068" i="11"/>
  <c r="J1069" i="11"/>
  <c r="J1070" i="11"/>
  <c r="J1071" i="11"/>
  <c r="J1072" i="11"/>
  <c r="J1073" i="11"/>
  <c r="J1074" i="11"/>
  <c r="J1075" i="11"/>
  <c r="J1076" i="11"/>
  <c r="J1077" i="11"/>
  <c r="J1078" i="11"/>
  <c r="J1079" i="11"/>
  <c r="J1080" i="11"/>
  <c r="J1081" i="11"/>
  <c r="J1082" i="11"/>
  <c r="J1083" i="11"/>
  <c r="J1084" i="11"/>
  <c r="J1085" i="11"/>
  <c r="J1086" i="11"/>
  <c r="J1087" i="11"/>
  <c r="J1088" i="11"/>
  <c r="J1089" i="11"/>
  <c r="J1090" i="11"/>
  <c r="J1091" i="11"/>
  <c r="J1092" i="11"/>
  <c r="J1093" i="11"/>
  <c r="J1094" i="11"/>
  <c r="J1095" i="11"/>
  <c r="J1096" i="11"/>
  <c r="J1097" i="11"/>
  <c r="J1098" i="11"/>
  <c r="J1099" i="11"/>
  <c r="J1100" i="11"/>
  <c r="J1101" i="11"/>
  <c r="J1102" i="11"/>
  <c r="J1103" i="11"/>
  <c r="J1104" i="11"/>
  <c r="J1105" i="11"/>
  <c r="J1106" i="11"/>
  <c r="J1107" i="11"/>
  <c r="J1108" i="11"/>
  <c r="J1109" i="11"/>
  <c r="J1110" i="11"/>
  <c r="J1111" i="11"/>
  <c r="J1112" i="11"/>
  <c r="J1113" i="11"/>
  <c r="J1114" i="11"/>
  <c r="J1115" i="11"/>
  <c r="J1116" i="11"/>
  <c r="J1117" i="11"/>
  <c r="J1118" i="11"/>
  <c r="J1119" i="11"/>
  <c r="J1120" i="11"/>
  <c r="J1121" i="11"/>
  <c r="J1122" i="11"/>
  <c r="J1123" i="11"/>
  <c r="J1124" i="11"/>
  <c r="J1125" i="11"/>
  <c r="J1126" i="11"/>
  <c r="J1127" i="11"/>
  <c r="J1128" i="11"/>
  <c r="J1129" i="11"/>
  <c r="J1130" i="11"/>
  <c r="J1131" i="11"/>
  <c r="J1132" i="11"/>
  <c r="J1133" i="11"/>
  <c r="J1134" i="11"/>
  <c r="J1135" i="11"/>
  <c r="J1136" i="11"/>
  <c r="J1137" i="11"/>
  <c r="J1138" i="11"/>
  <c r="J1139" i="11"/>
  <c r="J1140" i="11"/>
  <c r="J1141" i="11"/>
  <c r="J1142" i="11"/>
  <c r="J1143" i="11"/>
  <c r="J1144" i="11"/>
  <c r="J1145" i="11"/>
  <c r="J1146" i="11"/>
  <c r="J1147" i="11"/>
  <c r="J1148" i="11"/>
  <c r="J1149" i="11"/>
  <c r="J1150" i="11"/>
  <c r="J1151" i="11"/>
  <c r="J1152" i="11"/>
  <c r="J1153" i="11"/>
  <c r="J1154" i="11"/>
  <c r="J1155" i="11"/>
  <c r="J1156" i="11"/>
  <c r="J1157" i="11"/>
  <c r="J1158" i="11"/>
  <c r="J1159" i="11"/>
  <c r="J1160" i="11"/>
  <c r="J1161" i="11"/>
  <c r="J1162" i="11"/>
  <c r="J1163" i="11"/>
  <c r="J1164" i="11"/>
  <c r="J1165" i="11"/>
  <c r="J1166" i="11"/>
  <c r="J1167" i="11"/>
  <c r="J1168" i="11"/>
  <c r="J1169" i="11"/>
  <c r="J1170" i="11"/>
  <c r="J1171" i="11"/>
  <c r="J1172" i="11"/>
  <c r="J1173" i="11"/>
  <c r="J1174" i="11"/>
  <c r="J1175" i="11"/>
  <c r="J1176" i="11"/>
  <c r="J1177" i="11"/>
  <c r="J1178" i="11"/>
  <c r="J1179" i="11"/>
  <c r="J1180" i="11"/>
  <c r="J1181" i="11"/>
  <c r="J1182" i="11"/>
  <c r="J1183" i="11"/>
  <c r="J1184" i="11"/>
  <c r="J1185" i="11"/>
  <c r="J1186" i="11"/>
  <c r="J1187" i="11"/>
  <c r="J1188" i="11"/>
  <c r="J1189" i="11"/>
  <c r="J1190" i="11"/>
  <c r="J1191" i="11"/>
  <c r="J1192" i="11"/>
  <c r="J1193" i="11"/>
  <c r="J1194" i="11"/>
  <c r="J1195" i="11"/>
  <c r="J1196" i="11"/>
  <c r="J1197" i="11"/>
  <c r="J1198" i="11"/>
  <c r="J1199" i="11"/>
  <c r="J1200" i="11"/>
  <c r="J1201" i="11"/>
  <c r="J1202" i="11"/>
  <c r="J1203" i="11"/>
  <c r="J1204" i="11"/>
  <c r="J1205" i="11"/>
  <c r="J1206" i="11"/>
  <c r="J1207" i="11"/>
  <c r="J1208" i="11"/>
  <c r="J1209" i="11"/>
  <c r="J1210" i="11"/>
  <c r="J1211" i="11"/>
  <c r="J1212" i="11"/>
  <c r="J1213" i="11"/>
  <c r="J1214" i="11"/>
  <c r="J1215" i="11"/>
  <c r="J1216" i="11"/>
  <c r="J1217" i="11"/>
  <c r="J1218" i="11"/>
  <c r="J1219" i="11"/>
  <c r="J1220" i="11"/>
  <c r="J1221" i="11"/>
  <c r="J1222" i="11"/>
  <c r="J1223" i="11"/>
  <c r="J1224" i="11"/>
  <c r="J1225" i="11"/>
  <c r="J1226" i="11"/>
  <c r="J1227" i="11"/>
  <c r="J1228" i="11"/>
  <c r="J1229" i="11"/>
  <c r="J1230" i="11"/>
  <c r="J1231" i="11"/>
  <c r="J1232" i="11"/>
  <c r="J1233" i="11"/>
  <c r="J1234" i="11"/>
  <c r="J1235" i="11"/>
  <c r="J1236" i="11"/>
  <c r="J1237" i="11"/>
  <c r="J1238" i="11"/>
  <c r="J1239" i="11"/>
  <c r="J1240" i="11"/>
  <c r="J1241" i="11"/>
  <c r="J1242" i="11"/>
  <c r="J1243" i="11"/>
  <c r="J1244" i="11"/>
  <c r="J1245" i="11"/>
  <c r="J1246" i="11"/>
  <c r="J1247" i="11"/>
  <c r="J1248" i="11"/>
  <c r="J1249" i="11"/>
  <c r="J1250" i="11"/>
  <c r="J1251" i="11"/>
  <c r="J1252" i="11"/>
  <c r="J1253" i="11"/>
  <c r="J1254" i="11"/>
  <c r="J1255" i="11"/>
  <c r="J1256" i="11"/>
  <c r="J1257" i="11"/>
  <c r="J1258" i="11"/>
  <c r="J1259" i="11"/>
  <c r="J1260" i="11"/>
  <c r="J1261" i="11"/>
  <c r="J1262" i="11"/>
  <c r="J1263" i="11"/>
  <c r="J1264" i="11"/>
  <c r="J1265" i="11"/>
  <c r="J1266" i="11"/>
  <c r="J1267" i="11"/>
  <c r="J1268" i="11"/>
  <c r="J1269" i="11"/>
  <c r="J1270" i="11"/>
  <c r="J1271" i="11"/>
  <c r="J1272" i="11"/>
  <c r="J1273" i="11"/>
  <c r="J1274" i="11"/>
  <c r="J1275" i="11"/>
  <c r="J1276" i="11"/>
  <c r="J1277" i="11"/>
  <c r="J1278" i="11"/>
  <c r="J1279" i="11"/>
  <c r="J1280" i="11"/>
  <c r="J1281" i="11"/>
  <c r="J1282" i="11"/>
  <c r="J1283" i="11"/>
  <c r="J1284" i="11"/>
  <c r="J1285" i="11"/>
  <c r="J1286" i="11"/>
  <c r="J1287" i="11"/>
  <c r="J1288" i="11"/>
  <c r="J1289" i="11"/>
  <c r="J1290" i="11"/>
  <c r="J1291" i="11"/>
  <c r="J1292" i="11"/>
  <c r="J1293" i="11"/>
  <c r="J1294" i="11"/>
  <c r="J1295" i="11"/>
  <c r="J1296" i="11"/>
  <c r="J1297" i="11"/>
  <c r="J1298" i="11"/>
  <c r="J1299" i="11"/>
  <c r="J1300" i="11"/>
  <c r="J1301" i="11"/>
  <c r="J1302" i="11"/>
  <c r="J1303" i="11"/>
  <c r="J1304" i="11"/>
  <c r="J1305" i="11"/>
  <c r="J1306" i="11"/>
  <c r="J1307" i="11"/>
  <c r="J1308" i="11"/>
  <c r="J1309" i="11"/>
  <c r="J1310" i="11"/>
  <c r="J1311" i="11"/>
  <c r="J1312" i="11"/>
  <c r="J1313" i="11"/>
  <c r="J1314" i="11"/>
  <c r="J1315" i="11"/>
  <c r="J1316" i="11"/>
  <c r="J1317" i="11"/>
  <c r="J1318" i="11"/>
  <c r="J1319" i="11"/>
  <c r="J1320" i="11"/>
  <c r="J1321" i="11"/>
  <c r="J1322" i="11"/>
  <c r="J1323" i="11"/>
  <c r="J1324" i="11"/>
  <c r="J1325" i="11"/>
  <c r="J1326" i="11"/>
  <c r="J1327" i="11"/>
  <c r="J1328" i="11"/>
  <c r="J1329" i="11"/>
  <c r="J1330" i="11"/>
  <c r="J1331" i="11"/>
  <c r="J1332" i="11"/>
  <c r="J1333" i="11"/>
  <c r="J1334" i="11"/>
  <c r="J1335" i="11"/>
  <c r="J1336" i="11"/>
  <c r="J1337" i="11"/>
  <c r="J1338" i="11"/>
  <c r="J1339" i="11"/>
  <c r="J1340" i="11"/>
  <c r="J1341" i="11"/>
  <c r="J1342" i="11"/>
  <c r="J1343" i="11"/>
  <c r="J1344" i="11"/>
  <c r="J1345" i="11"/>
  <c r="J1346" i="11"/>
  <c r="J1347" i="11"/>
  <c r="J1348" i="11"/>
  <c r="J1349" i="11"/>
  <c r="J1350" i="11"/>
  <c r="J1351" i="11"/>
  <c r="J1352" i="11"/>
  <c r="J1353" i="11"/>
  <c r="J1354" i="11"/>
  <c r="J1355" i="11"/>
  <c r="J1356" i="11"/>
  <c r="J1357" i="11"/>
  <c r="J1358" i="11"/>
  <c r="J1359" i="11"/>
  <c r="J1360" i="11"/>
  <c r="J1361" i="11"/>
  <c r="J1362" i="11"/>
  <c r="J1363" i="11"/>
  <c r="J1364" i="11"/>
  <c r="J1365" i="11"/>
  <c r="J1366" i="11"/>
  <c r="J1367" i="11"/>
  <c r="J1368" i="11"/>
  <c r="J1369" i="11"/>
  <c r="J1370" i="11"/>
  <c r="J1371" i="11"/>
  <c r="J1372" i="11"/>
  <c r="J1373" i="11"/>
  <c r="J1374" i="11"/>
  <c r="J1375" i="11"/>
  <c r="J1376" i="11"/>
  <c r="J1377" i="11"/>
  <c r="J1378" i="11"/>
  <c r="J1379" i="11"/>
  <c r="J1380" i="11"/>
  <c r="J1381" i="11"/>
  <c r="J1382" i="11"/>
  <c r="J1383" i="11"/>
  <c r="J1384" i="11"/>
  <c r="J1385" i="11"/>
  <c r="J1386" i="11"/>
  <c r="J1387" i="11"/>
  <c r="J1388" i="11"/>
  <c r="J1389" i="11"/>
  <c r="J1390" i="11"/>
  <c r="J1391" i="11"/>
  <c r="J1392" i="11"/>
  <c r="J1393" i="11"/>
  <c r="J1394" i="11"/>
  <c r="J1395" i="11"/>
  <c r="J1396" i="11"/>
  <c r="J1397" i="11"/>
  <c r="J1398" i="11"/>
  <c r="J1399" i="11"/>
  <c r="J1400" i="11"/>
  <c r="J1401" i="11"/>
  <c r="J1402" i="11"/>
  <c r="J1403" i="11"/>
  <c r="J1404" i="11"/>
  <c r="J1405" i="11"/>
  <c r="J1406" i="11"/>
  <c r="J1407" i="11"/>
  <c r="J1408" i="11"/>
  <c r="J1409" i="11"/>
  <c r="J1410" i="11"/>
  <c r="J1411" i="11"/>
  <c r="J1412" i="11"/>
  <c r="J1413" i="11"/>
  <c r="J1414" i="11"/>
  <c r="J1415" i="11"/>
  <c r="J1416" i="11"/>
  <c r="J1417" i="11"/>
  <c r="J1418" i="11"/>
  <c r="J1419" i="11"/>
  <c r="J1420" i="11"/>
  <c r="J1421" i="11"/>
  <c r="J1422" i="11"/>
  <c r="J1423" i="11"/>
  <c r="J1424" i="11"/>
  <c r="J1425" i="11"/>
  <c r="J1426" i="11"/>
  <c r="J1427" i="11"/>
  <c r="J1428" i="11"/>
  <c r="J1429" i="11"/>
  <c r="J1430" i="11"/>
  <c r="J1431" i="11"/>
  <c r="J1432" i="11"/>
  <c r="J1433" i="11"/>
  <c r="J1434" i="11"/>
  <c r="J1435" i="11"/>
  <c r="J1436" i="11"/>
  <c r="J1437" i="11"/>
  <c r="J1438" i="11"/>
  <c r="J1439" i="11"/>
  <c r="J1440" i="11"/>
  <c r="J1441" i="11"/>
  <c r="J1442" i="11"/>
  <c r="J1443" i="11"/>
  <c r="J1444" i="11"/>
  <c r="J1445" i="11"/>
  <c r="J1446" i="11"/>
  <c r="J1447" i="11"/>
  <c r="J1448" i="11"/>
  <c r="J1449" i="11"/>
  <c r="J1450" i="11"/>
  <c r="J1451" i="11"/>
  <c r="J1452" i="11"/>
  <c r="J1453" i="11"/>
  <c r="J1454" i="11"/>
  <c r="J1455" i="11"/>
  <c r="J1456" i="11"/>
  <c r="J1457" i="11"/>
  <c r="J1458" i="11"/>
  <c r="J1459" i="11"/>
  <c r="J1460" i="11"/>
  <c r="J1461" i="11"/>
  <c r="J1462" i="11"/>
  <c r="J1463" i="11"/>
  <c r="J1464" i="11"/>
  <c r="J1465" i="11"/>
  <c r="J1466" i="11"/>
  <c r="J1467" i="11"/>
  <c r="J1468" i="11"/>
  <c r="J1469" i="11"/>
  <c r="J1470" i="11"/>
  <c r="J1471" i="11"/>
  <c r="J1472" i="11"/>
  <c r="J1473" i="11"/>
  <c r="J1474" i="11"/>
  <c r="J1475" i="11"/>
  <c r="J1476" i="11"/>
  <c r="J1477" i="11"/>
  <c r="J1478" i="11"/>
  <c r="J1479" i="11"/>
  <c r="J1480" i="11"/>
  <c r="J1481" i="11"/>
  <c r="J1482" i="11"/>
  <c r="J1483" i="11"/>
  <c r="J1484" i="11"/>
  <c r="J1485" i="11"/>
  <c r="J1486" i="11"/>
  <c r="J1487" i="11"/>
  <c r="J1488" i="11"/>
  <c r="J1489" i="11"/>
  <c r="J1490" i="11"/>
  <c r="J1491" i="11"/>
  <c r="J1492" i="11"/>
  <c r="J1493" i="11"/>
  <c r="J1494" i="11"/>
  <c r="J1495" i="11"/>
  <c r="J1496" i="11"/>
  <c r="J1497" i="11"/>
  <c r="J1498" i="11"/>
  <c r="J1499" i="11"/>
  <c r="J1500" i="11"/>
  <c r="J1501" i="11"/>
  <c r="J1502" i="11"/>
  <c r="J1503" i="11"/>
  <c r="J1504" i="11"/>
  <c r="J1505" i="11"/>
  <c r="J1506" i="11"/>
  <c r="J1507" i="11"/>
  <c r="J1508" i="11"/>
  <c r="J1509" i="11"/>
  <c r="J1510" i="11"/>
  <c r="J1511" i="11"/>
  <c r="J1512" i="11"/>
  <c r="J1513" i="11"/>
  <c r="J1514" i="11"/>
  <c r="J1515" i="11"/>
  <c r="J1516" i="11"/>
  <c r="J1517" i="11"/>
  <c r="J1518" i="11"/>
  <c r="J1519" i="11"/>
  <c r="J1520" i="11"/>
  <c r="J1521" i="11"/>
  <c r="J1522" i="11"/>
  <c r="J1523" i="11"/>
  <c r="J1524" i="11"/>
  <c r="J1525" i="11"/>
  <c r="J1526" i="11"/>
  <c r="J1527" i="11"/>
  <c r="J1528" i="11"/>
  <c r="J1529" i="11"/>
  <c r="J1530" i="11"/>
  <c r="J1531" i="11"/>
  <c r="J1532" i="11"/>
  <c r="J1533" i="11"/>
  <c r="J1534" i="11"/>
  <c r="J1535" i="11"/>
  <c r="J1536" i="11"/>
  <c r="J1537" i="11"/>
  <c r="J1538" i="11"/>
  <c r="J1539" i="11"/>
  <c r="J1540" i="11"/>
  <c r="J1541" i="11"/>
  <c r="J1542" i="11"/>
  <c r="J1543" i="11"/>
  <c r="J1544" i="11"/>
  <c r="J1545" i="11"/>
  <c r="J1546" i="11"/>
  <c r="J1547" i="11"/>
  <c r="J1548" i="11"/>
  <c r="J1549" i="11"/>
  <c r="J1550" i="11"/>
  <c r="J1551" i="11"/>
  <c r="J1552" i="11"/>
  <c r="J1553" i="11"/>
  <c r="J1554" i="11"/>
  <c r="J1555" i="11"/>
  <c r="J1556" i="11"/>
  <c r="J1557" i="11"/>
  <c r="J1558" i="11"/>
  <c r="J1559" i="11"/>
  <c r="J1560" i="11"/>
  <c r="J1561" i="11"/>
  <c r="J1562" i="11"/>
  <c r="J1563" i="11"/>
  <c r="J1564" i="11"/>
  <c r="J1565" i="11"/>
  <c r="J1566" i="11"/>
  <c r="J1567" i="11"/>
  <c r="J1568" i="11"/>
  <c r="J1569" i="11"/>
  <c r="J1570" i="11"/>
  <c r="J1571" i="11"/>
  <c r="J1572" i="11"/>
  <c r="J1573" i="11"/>
  <c r="J1574" i="11"/>
  <c r="J1575" i="11"/>
  <c r="J1576" i="11"/>
  <c r="J1577" i="11"/>
  <c r="J1578" i="11"/>
  <c r="J1579" i="11"/>
  <c r="J1580" i="11"/>
  <c r="J1581" i="11"/>
  <c r="J1582" i="11"/>
  <c r="J1583" i="11"/>
  <c r="J1584" i="11"/>
  <c r="J1585" i="11"/>
  <c r="J1586" i="11"/>
  <c r="J1587" i="11"/>
  <c r="J1588" i="11"/>
  <c r="J1589" i="11"/>
  <c r="J1590" i="11"/>
  <c r="J1591" i="11"/>
  <c r="J1592" i="11"/>
  <c r="J1593" i="11"/>
  <c r="J1594" i="11"/>
  <c r="J1595" i="11"/>
  <c r="J1596" i="11"/>
  <c r="J1597" i="11"/>
  <c r="J1598" i="11"/>
  <c r="J1599" i="11"/>
  <c r="J1600" i="11"/>
  <c r="J1601" i="11"/>
  <c r="J1602" i="11"/>
  <c r="J1603" i="11"/>
  <c r="J1604" i="11"/>
  <c r="J1605" i="11"/>
  <c r="J1606" i="11"/>
  <c r="J1607" i="11"/>
  <c r="J1608" i="11"/>
  <c r="J1609" i="11"/>
  <c r="J1610" i="11"/>
  <c r="J1611" i="11"/>
  <c r="J1612" i="11"/>
  <c r="J1613" i="11"/>
  <c r="J1614" i="11"/>
  <c r="J1615" i="11"/>
  <c r="J1616" i="11"/>
  <c r="J1617" i="11"/>
  <c r="J1618" i="11"/>
  <c r="J1619" i="11"/>
  <c r="J1620" i="11"/>
  <c r="J1621" i="11"/>
  <c r="J1622" i="11"/>
  <c r="J1623" i="11"/>
  <c r="J1624" i="11"/>
  <c r="J1625" i="11"/>
  <c r="J1626" i="11"/>
  <c r="J1627" i="11"/>
  <c r="J1628" i="11"/>
  <c r="J1629" i="11"/>
  <c r="J1630" i="11"/>
  <c r="J1631" i="11"/>
  <c r="J1632" i="11"/>
  <c r="J1633" i="11"/>
  <c r="J1634" i="11"/>
  <c r="J1635" i="11"/>
  <c r="J1636" i="11"/>
  <c r="J1637" i="11"/>
  <c r="J1638" i="11"/>
  <c r="J1639" i="11"/>
  <c r="J1640" i="11"/>
  <c r="J1641" i="11"/>
  <c r="J1642" i="11"/>
  <c r="J1643" i="11"/>
  <c r="J1644" i="11"/>
  <c r="J1645" i="11"/>
  <c r="J1646" i="11"/>
  <c r="J1647" i="11"/>
  <c r="J1648" i="11"/>
  <c r="J1649" i="11"/>
  <c r="J1650" i="11"/>
  <c r="J1651" i="11"/>
  <c r="J1652" i="11"/>
  <c r="J1653" i="11"/>
  <c r="J1654" i="11"/>
  <c r="J1655" i="11"/>
  <c r="J1656" i="11"/>
  <c r="J1657" i="11"/>
  <c r="J1658" i="11"/>
  <c r="J1659" i="11"/>
  <c r="J1660" i="11"/>
  <c r="J1661" i="11"/>
  <c r="J1662" i="11"/>
  <c r="J1663" i="11"/>
  <c r="J1664" i="11"/>
  <c r="J1665" i="11"/>
  <c r="J1666" i="11"/>
  <c r="J1667" i="11"/>
  <c r="J1668" i="11"/>
  <c r="J1669" i="11"/>
  <c r="J1670" i="11"/>
  <c r="J1671" i="11"/>
  <c r="J1672" i="11"/>
  <c r="J1673" i="11"/>
  <c r="J1674" i="11"/>
  <c r="J1675" i="11"/>
  <c r="J1676" i="11"/>
  <c r="J1677" i="11"/>
  <c r="J1678" i="11"/>
  <c r="J1679" i="11"/>
  <c r="J1680" i="11"/>
  <c r="J1681" i="11"/>
  <c r="J1682" i="11"/>
  <c r="J1683" i="11"/>
  <c r="J1684" i="11"/>
  <c r="J1685" i="11"/>
  <c r="J1686" i="11"/>
  <c r="J1687" i="11"/>
  <c r="J1688" i="11"/>
  <c r="J1689" i="11"/>
  <c r="J1690" i="11"/>
  <c r="J1691" i="11"/>
  <c r="J1692" i="11"/>
  <c r="J1693" i="11"/>
  <c r="J1694" i="11"/>
  <c r="J1695" i="11"/>
  <c r="J1696" i="11"/>
  <c r="J1697" i="11"/>
  <c r="J1698" i="11"/>
  <c r="J1699" i="11"/>
  <c r="J1700" i="11"/>
  <c r="J1701" i="11"/>
  <c r="J1702" i="11"/>
  <c r="J1703" i="11"/>
  <c r="J1704" i="11"/>
  <c r="J1705" i="11"/>
  <c r="J1706" i="11"/>
  <c r="J1707" i="11"/>
  <c r="J1708" i="11"/>
  <c r="J1709" i="11"/>
  <c r="J1710" i="11"/>
  <c r="J1711" i="11"/>
  <c r="J1712" i="11"/>
  <c r="J1713" i="11"/>
  <c r="J1714" i="11"/>
  <c r="J1715" i="11"/>
  <c r="J1716" i="11"/>
  <c r="J1717" i="11"/>
  <c r="J1718" i="11"/>
  <c r="J1719" i="11"/>
  <c r="J1720" i="11"/>
  <c r="J1721" i="11"/>
  <c r="J1722" i="11"/>
  <c r="J1723" i="11"/>
  <c r="J1724" i="11"/>
  <c r="J1725" i="11"/>
  <c r="J1726" i="11"/>
  <c r="J1727" i="11"/>
  <c r="J1728" i="11"/>
  <c r="J1729" i="11"/>
  <c r="J1730" i="11"/>
  <c r="J1731" i="11"/>
  <c r="J1732" i="11"/>
  <c r="J1733" i="11"/>
  <c r="J1734" i="11"/>
  <c r="J1735" i="11"/>
  <c r="J1736" i="11"/>
  <c r="J1737" i="11"/>
  <c r="J1738" i="11"/>
  <c r="J1739" i="11"/>
  <c r="J1740" i="11"/>
  <c r="J1741" i="11"/>
  <c r="J1742" i="11"/>
  <c r="J1743" i="11"/>
  <c r="J1744" i="11"/>
  <c r="J1745" i="11"/>
  <c r="J1746" i="11"/>
  <c r="J1747" i="11"/>
  <c r="J1748" i="11"/>
  <c r="J1749" i="11"/>
  <c r="J1750" i="11"/>
  <c r="J1751" i="11"/>
  <c r="J1752" i="11"/>
  <c r="J1753" i="11"/>
  <c r="J1754" i="11"/>
  <c r="J1755" i="11"/>
  <c r="J1756" i="11"/>
  <c r="J1757" i="11"/>
  <c r="J1758" i="11"/>
  <c r="J1759" i="11"/>
  <c r="J1760" i="11"/>
  <c r="J1761" i="11"/>
  <c r="J1762" i="11"/>
  <c r="J1763" i="11"/>
  <c r="J1764" i="11"/>
  <c r="J1765" i="11"/>
  <c r="J1766" i="11"/>
  <c r="J1767" i="11"/>
  <c r="J1768" i="11"/>
  <c r="J1769" i="11"/>
  <c r="J1770" i="11"/>
  <c r="J1771" i="11"/>
  <c r="J1772" i="11"/>
  <c r="J1773" i="11"/>
  <c r="J1774" i="11"/>
  <c r="J1775" i="11"/>
  <c r="J1776" i="11"/>
  <c r="J1777" i="11"/>
  <c r="J1778" i="11"/>
  <c r="J1779" i="11"/>
  <c r="J1780" i="11"/>
  <c r="J1781" i="11"/>
  <c r="J1782" i="11"/>
  <c r="J1783" i="11"/>
  <c r="J1784" i="11"/>
  <c r="J1785" i="11"/>
  <c r="J1786" i="11"/>
  <c r="J1787" i="11"/>
  <c r="J1788" i="11"/>
  <c r="J1789" i="11"/>
  <c r="J1790" i="11"/>
  <c r="J1791" i="11"/>
  <c r="J1792" i="11"/>
  <c r="J1793" i="11"/>
  <c r="J1794" i="11"/>
  <c r="J1795" i="11"/>
  <c r="J1796" i="11"/>
  <c r="J1797" i="11"/>
  <c r="J1798" i="11"/>
  <c r="J1799" i="11"/>
  <c r="J1800" i="11"/>
  <c r="J1801" i="11"/>
  <c r="J1802" i="11"/>
  <c r="J1803" i="11"/>
  <c r="J1804" i="11"/>
  <c r="J1805" i="11"/>
  <c r="J1806" i="11"/>
  <c r="J1807" i="11"/>
  <c r="J1808" i="11"/>
  <c r="J1809" i="11"/>
  <c r="J1810" i="11"/>
  <c r="J1811" i="11"/>
  <c r="J1812" i="11"/>
  <c r="J1813" i="11"/>
  <c r="J1814" i="11"/>
  <c r="J1815" i="11"/>
  <c r="J1816" i="11"/>
  <c r="J1817" i="11"/>
  <c r="J1818" i="11"/>
  <c r="J1819" i="11"/>
  <c r="J1820" i="11"/>
  <c r="J1821" i="11"/>
  <c r="J1822" i="11"/>
  <c r="J1823" i="11"/>
  <c r="J1824" i="11"/>
  <c r="J1825" i="11"/>
  <c r="J1826" i="11"/>
  <c r="J1827" i="11"/>
  <c r="J1828" i="11"/>
  <c r="J1829" i="11"/>
  <c r="J1830" i="11"/>
  <c r="J1831" i="11"/>
  <c r="J1832" i="11"/>
  <c r="J1833" i="11"/>
  <c r="J1834" i="11"/>
  <c r="J1835" i="11"/>
  <c r="J1836" i="11"/>
  <c r="J1837" i="11"/>
  <c r="J1838" i="11"/>
  <c r="J1839" i="11"/>
  <c r="J1840" i="11"/>
  <c r="J1841" i="11"/>
  <c r="J1842" i="11"/>
  <c r="J1843" i="11"/>
  <c r="J1844" i="11"/>
  <c r="J1845" i="11"/>
  <c r="J1846" i="11"/>
  <c r="J1847" i="11"/>
  <c r="J1848" i="11"/>
  <c r="J1849" i="11"/>
  <c r="J1850" i="11"/>
  <c r="J1851" i="11"/>
  <c r="J1852" i="11"/>
  <c r="J1853" i="11"/>
  <c r="J1854" i="11"/>
  <c r="J1855" i="11"/>
  <c r="J1856" i="11"/>
  <c r="J1857" i="11"/>
  <c r="J1858" i="11"/>
  <c r="J1859" i="11"/>
  <c r="J1860" i="11"/>
  <c r="J1861" i="11"/>
  <c r="J1862" i="11"/>
  <c r="J1863" i="11"/>
  <c r="J1864" i="11"/>
  <c r="J1865" i="11"/>
  <c r="J1866" i="11"/>
  <c r="J1867" i="11"/>
  <c r="J1868" i="11"/>
  <c r="J1869" i="11"/>
  <c r="J1870" i="11"/>
  <c r="J1871" i="11"/>
  <c r="J1872" i="11"/>
  <c r="J1873" i="11"/>
  <c r="J1874" i="11"/>
  <c r="J1875" i="11"/>
  <c r="J1876" i="11"/>
  <c r="J1877" i="11"/>
  <c r="J1878" i="11"/>
  <c r="J1879" i="11"/>
  <c r="J1880" i="11"/>
  <c r="J1881" i="11"/>
  <c r="J1882" i="11"/>
  <c r="J1883" i="11"/>
  <c r="J1884" i="11"/>
  <c r="J1885" i="11"/>
  <c r="J1886" i="11"/>
  <c r="J1887" i="11"/>
  <c r="J1888" i="11"/>
  <c r="J1889" i="11"/>
  <c r="J1890" i="11"/>
  <c r="J1891" i="11"/>
  <c r="J1892" i="11"/>
  <c r="J1893" i="11"/>
  <c r="J1894" i="11"/>
  <c r="J1895" i="11"/>
  <c r="J1896" i="11"/>
  <c r="J1897" i="11"/>
  <c r="J1898" i="11"/>
  <c r="J1899" i="11"/>
  <c r="J1900" i="11"/>
  <c r="J1901" i="11"/>
  <c r="J1902" i="11"/>
  <c r="J1903" i="11"/>
  <c r="J1904" i="11"/>
  <c r="J1905" i="11"/>
  <c r="J1906" i="11"/>
  <c r="J1907" i="11"/>
  <c r="J1908" i="11"/>
  <c r="J1909" i="11"/>
  <c r="J1910" i="11"/>
  <c r="J1911" i="11"/>
  <c r="J1912" i="11"/>
  <c r="J1913" i="11"/>
  <c r="J1914" i="11"/>
  <c r="J1915" i="11"/>
  <c r="J1916" i="11"/>
  <c r="J1917" i="11"/>
  <c r="J1918" i="11"/>
  <c r="J1919" i="11"/>
  <c r="J1920" i="11"/>
  <c r="J1921" i="11"/>
  <c r="J1922" i="11"/>
  <c r="J1923" i="11"/>
  <c r="J1924" i="11"/>
  <c r="J1925" i="11"/>
  <c r="J1926" i="11"/>
  <c r="J1927" i="11"/>
  <c r="J1928" i="11"/>
  <c r="J1929" i="11"/>
  <c r="J1930" i="11"/>
  <c r="J1931" i="11"/>
  <c r="J1932" i="11"/>
  <c r="J1933" i="11"/>
  <c r="J1934" i="11"/>
  <c r="J1935" i="11"/>
  <c r="J1936" i="11"/>
  <c r="J1937" i="11"/>
  <c r="J1938" i="11"/>
  <c r="J1939" i="11"/>
  <c r="J1940" i="11"/>
  <c r="J1941" i="11"/>
  <c r="J1942" i="11"/>
  <c r="J1943" i="11"/>
  <c r="J1944" i="11"/>
  <c r="J1945" i="11"/>
  <c r="J1946" i="11"/>
  <c r="J1947" i="11"/>
  <c r="J1948" i="11"/>
  <c r="J1949" i="11"/>
  <c r="J1950" i="11"/>
  <c r="J1951" i="11"/>
  <c r="J1952" i="11"/>
  <c r="J1953" i="11"/>
  <c r="J1954" i="11"/>
  <c r="J1955" i="11"/>
  <c r="J1956" i="11"/>
  <c r="J1957" i="11"/>
  <c r="J1958" i="11"/>
  <c r="J1959" i="11"/>
  <c r="J1960" i="11"/>
  <c r="J1961" i="11"/>
  <c r="J1962" i="11"/>
  <c r="J1963" i="11"/>
  <c r="J1964" i="11"/>
  <c r="J1965" i="11"/>
  <c r="J1966" i="11"/>
  <c r="J1967" i="11"/>
  <c r="J1968" i="11"/>
  <c r="J1969" i="11"/>
  <c r="J1970" i="11"/>
  <c r="J1971" i="11"/>
  <c r="J1972" i="11"/>
  <c r="J1973" i="11"/>
  <c r="J1974" i="11"/>
  <c r="J1975" i="11"/>
  <c r="J1976" i="11"/>
  <c r="J1977" i="11"/>
  <c r="J1978" i="11"/>
  <c r="J1979" i="11"/>
  <c r="J1980" i="11"/>
  <c r="J1981" i="11"/>
  <c r="J1982" i="11"/>
  <c r="J1983" i="11"/>
  <c r="J1984" i="11"/>
  <c r="J1985" i="11"/>
  <c r="J1986" i="11"/>
  <c r="J1987" i="11"/>
  <c r="J1988" i="11"/>
  <c r="J1989" i="11"/>
  <c r="J1990" i="11"/>
  <c r="J1991" i="11"/>
  <c r="J1992" i="11"/>
  <c r="J1993" i="11"/>
  <c r="J1994" i="11"/>
  <c r="J1995" i="11"/>
  <c r="J1996" i="11"/>
  <c r="J1997" i="11"/>
  <c r="J1998" i="11"/>
  <c r="J1999" i="11"/>
  <c r="J2000" i="11"/>
  <c r="J2001" i="11"/>
  <c r="J2002" i="11"/>
  <c r="J2003" i="11"/>
  <c r="J2004" i="11"/>
  <c r="J2005" i="11"/>
  <c r="J2006" i="11"/>
  <c r="J2007" i="11"/>
  <c r="J2008" i="11"/>
  <c r="J2009" i="11"/>
  <c r="J2010" i="11"/>
  <c r="J2011" i="11"/>
  <c r="J2012" i="11"/>
  <c r="J2013" i="11"/>
  <c r="J2014" i="11"/>
  <c r="J2015" i="11"/>
  <c r="J2016" i="11"/>
  <c r="J2017" i="11"/>
  <c r="J2018" i="11"/>
  <c r="J2019" i="11"/>
  <c r="J2020" i="11"/>
  <c r="J2021" i="11"/>
  <c r="J2022" i="11"/>
  <c r="J2023" i="11"/>
  <c r="J2024" i="11"/>
  <c r="J2025" i="11"/>
  <c r="J2026" i="11"/>
  <c r="J2027" i="11"/>
  <c r="J2028" i="11"/>
  <c r="J2029" i="11"/>
  <c r="J2030" i="11"/>
  <c r="J2031" i="11"/>
  <c r="J2032" i="11"/>
  <c r="J2033" i="11"/>
  <c r="J2034" i="11"/>
  <c r="J2035" i="11"/>
  <c r="J2036" i="11"/>
  <c r="J2037" i="11"/>
  <c r="J2038" i="11"/>
  <c r="J2039" i="11"/>
  <c r="J2040" i="11"/>
  <c r="J2041" i="11"/>
  <c r="J2042" i="11"/>
  <c r="J2043" i="11"/>
  <c r="J2044" i="11"/>
  <c r="J2045" i="11"/>
  <c r="J2046" i="11"/>
  <c r="J2047" i="11"/>
  <c r="J2048" i="11"/>
  <c r="J2049" i="11"/>
  <c r="J2050" i="11"/>
  <c r="J2051" i="11"/>
  <c r="J2052" i="11"/>
  <c r="J2053" i="11"/>
  <c r="J2054" i="11"/>
  <c r="J2055" i="11"/>
  <c r="J2056" i="11"/>
  <c r="J2057" i="11"/>
  <c r="J2058" i="11"/>
  <c r="J2059" i="11"/>
  <c r="J2060" i="11"/>
  <c r="J2061" i="11"/>
  <c r="J2062" i="11"/>
  <c r="J2063" i="11"/>
  <c r="J2064" i="11"/>
  <c r="J2065" i="11"/>
  <c r="J2066" i="11"/>
  <c r="J2067" i="11"/>
  <c r="J2068" i="11"/>
  <c r="J2069" i="11"/>
  <c r="J2070" i="11"/>
  <c r="J2071" i="11"/>
  <c r="J2072" i="11"/>
  <c r="J2073" i="11"/>
  <c r="J2074" i="11"/>
  <c r="J2075" i="11"/>
  <c r="J2076" i="11"/>
  <c r="J2077" i="11"/>
  <c r="J2078" i="11"/>
  <c r="J2079" i="11"/>
  <c r="J2080" i="11"/>
  <c r="J2081" i="11"/>
  <c r="J2082" i="11"/>
  <c r="J2083" i="11"/>
  <c r="J2084" i="11"/>
  <c r="J2085" i="11"/>
  <c r="J2086" i="11"/>
  <c r="J2087" i="11"/>
  <c r="J2088" i="11"/>
  <c r="J2089" i="11"/>
  <c r="J2090" i="11"/>
  <c r="J2091" i="11"/>
  <c r="J2092" i="11"/>
  <c r="J2093" i="11"/>
  <c r="J2094" i="11"/>
  <c r="J2095" i="11"/>
  <c r="J2096" i="11"/>
  <c r="J2097" i="11"/>
  <c r="J2098" i="11"/>
  <c r="J2099" i="11"/>
  <c r="J2100" i="11"/>
  <c r="J2101" i="11"/>
  <c r="J2102" i="11"/>
  <c r="J2103" i="11"/>
  <c r="J2104" i="11"/>
  <c r="J2105" i="11"/>
  <c r="J2106" i="11"/>
  <c r="J2107" i="11"/>
  <c r="J2108" i="11"/>
  <c r="J2109" i="11"/>
  <c r="J2110" i="11"/>
  <c r="J2111" i="11"/>
  <c r="J2112" i="11"/>
  <c r="J2113" i="11"/>
  <c r="J2114" i="11"/>
  <c r="J2115" i="11"/>
  <c r="J2116" i="11"/>
  <c r="J2117" i="11"/>
  <c r="J2118" i="11"/>
  <c r="J2119" i="11"/>
  <c r="J2120" i="11"/>
  <c r="J2121" i="11"/>
  <c r="J2122" i="11"/>
  <c r="J2123" i="11"/>
  <c r="J2124" i="11"/>
  <c r="J2125" i="11"/>
  <c r="J2126" i="11"/>
  <c r="J2127" i="11"/>
  <c r="J2128" i="11"/>
  <c r="J2129" i="11"/>
  <c r="J2130" i="11"/>
  <c r="J2131" i="11"/>
  <c r="J2132" i="11"/>
  <c r="J2133" i="11"/>
  <c r="J2134" i="11"/>
  <c r="J2135" i="11"/>
  <c r="J2136" i="11"/>
  <c r="J2137" i="11"/>
  <c r="J2138" i="11"/>
  <c r="J2139" i="11"/>
  <c r="J2140" i="11"/>
  <c r="J2141" i="11"/>
  <c r="J2142" i="11"/>
  <c r="J2143" i="11"/>
  <c r="J2144" i="11"/>
  <c r="J2145" i="11"/>
  <c r="J2146" i="11"/>
  <c r="J2147" i="11"/>
  <c r="J2148" i="11"/>
  <c r="J2149" i="11"/>
  <c r="J2150" i="11"/>
  <c r="J2151" i="11"/>
  <c r="J2152" i="11"/>
  <c r="J2153" i="11"/>
  <c r="J2154" i="11"/>
  <c r="J2155" i="11"/>
  <c r="J2156" i="11"/>
  <c r="J2157" i="11"/>
  <c r="J2158" i="11"/>
  <c r="J2159" i="11"/>
  <c r="J2160" i="11"/>
  <c r="J2161" i="11"/>
  <c r="J2162" i="11"/>
  <c r="J2163" i="11"/>
  <c r="J2164" i="11"/>
  <c r="J2165" i="11"/>
  <c r="J2166" i="11"/>
  <c r="J2167" i="11"/>
  <c r="J2168" i="11"/>
  <c r="J2169" i="11"/>
  <c r="J2170" i="11"/>
  <c r="J2171" i="11"/>
  <c r="J2172" i="11"/>
  <c r="J2173" i="11"/>
  <c r="J2174" i="11"/>
  <c r="J2175" i="11"/>
  <c r="J2176" i="11"/>
  <c r="J2177" i="11"/>
  <c r="J2178" i="11"/>
  <c r="J2179" i="11"/>
  <c r="J2180" i="11"/>
  <c r="J2181" i="11"/>
  <c r="J2182" i="11"/>
  <c r="J2183" i="11"/>
  <c r="J2184" i="11"/>
  <c r="J2185" i="11"/>
  <c r="J2186" i="11"/>
  <c r="J2187" i="11"/>
  <c r="J2188" i="11"/>
  <c r="J2189" i="11"/>
  <c r="J2190" i="11"/>
  <c r="J2191" i="11"/>
  <c r="J2192" i="11"/>
  <c r="J2193" i="11"/>
  <c r="J2194" i="11"/>
  <c r="J2195" i="11"/>
  <c r="J2196" i="11"/>
  <c r="J2197" i="11"/>
  <c r="J2198" i="11"/>
  <c r="J2199" i="11"/>
  <c r="J2200" i="11"/>
  <c r="J2201" i="11"/>
  <c r="J2202" i="11"/>
  <c r="J2203" i="11"/>
  <c r="J2204" i="11"/>
  <c r="J2205" i="11"/>
  <c r="J2206" i="11"/>
  <c r="J2207" i="11"/>
  <c r="J2208" i="11"/>
  <c r="J2209" i="11"/>
  <c r="J2210" i="11"/>
  <c r="J2211" i="11"/>
  <c r="J2212" i="11"/>
  <c r="J2213" i="11"/>
  <c r="J2214" i="11"/>
  <c r="J2215" i="11"/>
  <c r="J2216" i="11"/>
  <c r="J2217" i="11"/>
  <c r="J2218" i="11"/>
  <c r="J2219" i="11"/>
  <c r="J2220" i="11"/>
  <c r="J2221" i="11"/>
  <c r="J2222" i="11"/>
  <c r="J2223" i="11"/>
  <c r="J2224" i="11"/>
  <c r="J2225" i="11"/>
  <c r="J2226" i="11"/>
  <c r="J2227" i="11"/>
  <c r="J2228" i="11"/>
  <c r="J2229" i="11"/>
  <c r="J2230" i="11"/>
  <c r="J2231" i="11"/>
  <c r="J2232" i="11"/>
  <c r="J2233" i="11"/>
  <c r="J2234" i="11"/>
  <c r="J2235" i="11"/>
  <c r="J2236" i="11"/>
  <c r="J2237" i="11"/>
  <c r="J2238" i="11"/>
  <c r="J2239" i="11"/>
  <c r="J2240" i="11"/>
  <c r="J2241" i="11"/>
  <c r="J2242" i="11"/>
  <c r="J2243" i="11"/>
  <c r="J2244" i="11"/>
  <c r="J2245" i="11"/>
  <c r="J2246" i="11"/>
  <c r="J2247" i="11"/>
  <c r="J2248" i="11"/>
  <c r="J2249" i="11"/>
  <c r="J2250" i="11"/>
  <c r="J2251" i="11"/>
  <c r="J2252" i="11"/>
  <c r="J2253" i="11"/>
  <c r="J2254" i="11"/>
  <c r="J2255" i="11"/>
  <c r="J2256" i="11"/>
  <c r="J2257" i="11"/>
  <c r="J2258" i="11"/>
  <c r="J2259" i="11"/>
  <c r="J2260" i="11"/>
  <c r="J2261" i="11"/>
  <c r="J2262" i="11"/>
  <c r="J2263" i="11"/>
  <c r="J2264" i="11"/>
  <c r="J2265" i="11"/>
  <c r="J2266" i="11"/>
  <c r="J2267" i="11"/>
  <c r="J2268" i="11"/>
  <c r="J2269" i="11"/>
  <c r="J2270" i="11"/>
  <c r="J2271" i="11"/>
  <c r="J2272" i="11"/>
  <c r="J2273" i="11"/>
  <c r="J2274" i="11"/>
  <c r="J2275" i="11"/>
  <c r="J2276" i="11"/>
  <c r="J2277" i="11"/>
  <c r="J2278" i="11"/>
  <c r="J2279" i="11"/>
  <c r="J2280" i="11"/>
  <c r="J2281" i="11"/>
  <c r="J2282" i="11"/>
  <c r="J2283" i="11"/>
  <c r="J2284" i="11"/>
  <c r="J2285" i="11"/>
  <c r="J2286" i="11"/>
  <c r="J2287" i="11"/>
  <c r="J2288" i="11"/>
  <c r="J2289" i="11"/>
  <c r="J2290" i="11"/>
  <c r="J2291" i="11"/>
  <c r="J2292" i="11"/>
  <c r="J2293" i="11"/>
  <c r="J2294" i="11"/>
  <c r="J2295" i="11"/>
  <c r="J2296" i="11"/>
  <c r="J2297" i="11"/>
  <c r="J2298" i="11"/>
  <c r="J2299" i="11"/>
  <c r="J2300" i="11"/>
  <c r="J2301" i="11"/>
  <c r="J2302" i="11"/>
  <c r="J2303" i="11"/>
  <c r="J2304" i="11"/>
  <c r="J2305" i="11"/>
  <c r="J2306" i="11"/>
  <c r="J2307" i="11"/>
  <c r="J2308" i="11"/>
  <c r="J2309" i="11"/>
  <c r="J2310" i="11"/>
  <c r="J2311" i="11"/>
  <c r="J2312" i="11"/>
  <c r="J2313" i="11"/>
  <c r="J2314" i="11"/>
  <c r="J2315" i="11"/>
  <c r="J2316" i="11"/>
  <c r="J2317" i="11"/>
  <c r="J2318" i="11"/>
  <c r="J2319" i="11"/>
  <c r="J2320" i="11"/>
  <c r="J2321" i="11"/>
  <c r="J2322" i="11"/>
  <c r="J2323" i="11"/>
  <c r="J2324" i="11"/>
  <c r="J2325" i="11"/>
  <c r="J2326" i="11"/>
  <c r="J2327" i="11"/>
  <c r="J2328" i="11"/>
  <c r="J2329" i="11"/>
  <c r="J2330" i="11"/>
  <c r="J2331" i="11"/>
  <c r="J2332" i="11"/>
  <c r="J2333" i="11"/>
  <c r="J2334" i="11"/>
  <c r="J2335" i="11"/>
  <c r="J2336" i="11"/>
  <c r="J2337" i="11"/>
  <c r="J2338" i="11"/>
  <c r="J2339" i="11"/>
  <c r="J2340" i="11"/>
  <c r="J2341" i="11"/>
  <c r="J2342" i="11"/>
  <c r="J2343" i="11"/>
  <c r="J2344" i="11"/>
  <c r="J2345" i="11"/>
  <c r="J2346" i="11"/>
  <c r="J2347" i="11"/>
  <c r="J2348" i="11"/>
  <c r="J2349" i="11"/>
  <c r="J2350" i="11"/>
  <c r="J2351" i="11"/>
  <c r="J2352" i="11"/>
  <c r="J2353" i="11"/>
  <c r="J2354" i="11"/>
  <c r="J2355" i="11"/>
  <c r="J2356" i="11"/>
  <c r="J2357" i="11"/>
  <c r="J2358" i="11"/>
  <c r="J2359" i="11"/>
  <c r="J2360" i="11"/>
  <c r="J2361" i="11"/>
  <c r="J2362" i="11"/>
  <c r="J2363" i="11"/>
  <c r="J2364" i="11"/>
  <c r="J2365" i="11"/>
  <c r="J2366" i="11"/>
  <c r="J2367" i="11"/>
  <c r="J2368" i="11"/>
  <c r="J2369" i="11"/>
  <c r="J2370" i="11"/>
  <c r="J2371" i="11"/>
  <c r="J2372" i="11"/>
  <c r="J2373" i="11"/>
  <c r="J2374" i="11"/>
  <c r="J2375" i="11"/>
  <c r="J2376" i="11"/>
  <c r="J2377" i="11"/>
  <c r="J2378" i="11"/>
  <c r="J2379" i="11"/>
  <c r="J2380" i="11"/>
  <c r="J2381" i="11"/>
  <c r="J2382" i="11"/>
  <c r="J2383" i="11"/>
  <c r="J2384" i="11"/>
  <c r="J2385" i="11"/>
  <c r="J2386" i="11"/>
  <c r="J2387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98" i="11"/>
  <c r="K99" i="11"/>
  <c r="K100" i="11"/>
  <c r="K101" i="11"/>
  <c r="K102" i="11"/>
  <c r="K103" i="11"/>
  <c r="K104" i="11"/>
  <c r="K105" i="11"/>
  <c r="K106" i="11"/>
  <c r="K107" i="11"/>
  <c r="K108" i="11"/>
  <c r="K109" i="11"/>
  <c r="K110" i="11"/>
  <c r="K111" i="11"/>
  <c r="K112" i="11"/>
  <c r="K113" i="11"/>
  <c r="K114" i="11"/>
  <c r="K115" i="11"/>
  <c r="K116" i="11"/>
  <c r="K117" i="11"/>
  <c r="K118" i="11"/>
  <c r="K119" i="11"/>
  <c r="K120" i="11"/>
  <c r="K121" i="11"/>
  <c r="K122" i="11"/>
  <c r="K123" i="11"/>
  <c r="K124" i="11"/>
  <c r="K125" i="11"/>
  <c r="K126" i="11"/>
  <c r="K127" i="11"/>
  <c r="K128" i="11"/>
  <c r="K129" i="11"/>
  <c r="K130" i="11"/>
  <c r="K131" i="11"/>
  <c r="K132" i="11"/>
  <c r="K133" i="11"/>
  <c r="K134" i="11"/>
  <c r="K135" i="11"/>
  <c r="K136" i="11"/>
  <c r="K137" i="11"/>
  <c r="K138" i="11"/>
  <c r="K139" i="11"/>
  <c r="K140" i="11"/>
  <c r="K141" i="11"/>
  <c r="K142" i="11"/>
  <c r="K143" i="11"/>
  <c r="K144" i="11"/>
  <c r="K145" i="11"/>
  <c r="K146" i="11"/>
  <c r="K147" i="11"/>
  <c r="K148" i="11"/>
  <c r="K149" i="11"/>
  <c r="K150" i="11"/>
  <c r="K151" i="11"/>
  <c r="K152" i="11"/>
  <c r="K153" i="11"/>
  <c r="K154" i="11"/>
  <c r="K155" i="11"/>
  <c r="K156" i="11"/>
  <c r="K157" i="11"/>
  <c r="K158" i="11"/>
  <c r="K159" i="11"/>
  <c r="K160" i="11"/>
  <c r="K161" i="11"/>
  <c r="K162" i="11"/>
  <c r="K163" i="11"/>
  <c r="K164" i="11"/>
  <c r="K165" i="11"/>
  <c r="K166" i="11"/>
  <c r="K167" i="11"/>
  <c r="K168" i="11"/>
  <c r="K169" i="11"/>
  <c r="K170" i="11"/>
  <c r="K171" i="11"/>
  <c r="K172" i="11"/>
  <c r="K173" i="11"/>
  <c r="K174" i="11"/>
  <c r="K175" i="11"/>
  <c r="K176" i="11"/>
  <c r="K177" i="11"/>
  <c r="K178" i="11"/>
  <c r="K179" i="11"/>
  <c r="K180" i="11"/>
  <c r="K181" i="11"/>
  <c r="K182" i="11"/>
  <c r="K183" i="11"/>
  <c r="K184" i="11"/>
  <c r="K185" i="11"/>
  <c r="K186" i="11"/>
  <c r="K187" i="11"/>
  <c r="K188" i="11"/>
  <c r="K189" i="11"/>
  <c r="K190" i="11"/>
  <c r="K191" i="11"/>
  <c r="K192" i="11"/>
  <c r="K193" i="11"/>
  <c r="K194" i="11"/>
  <c r="K195" i="11"/>
  <c r="K196" i="11"/>
  <c r="K197" i="11"/>
  <c r="K198" i="11"/>
  <c r="K199" i="11"/>
  <c r="K200" i="11"/>
  <c r="K201" i="11"/>
  <c r="K202" i="11"/>
  <c r="K203" i="11"/>
  <c r="K204" i="11"/>
  <c r="K205" i="11"/>
  <c r="K206" i="11"/>
  <c r="K207" i="11"/>
  <c r="K208" i="11"/>
  <c r="K209" i="11"/>
  <c r="K210" i="11"/>
  <c r="K211" i="11"/>
  <c r="K212" i="11"/>
  <c r="K213" i="11"/>
  <c r="K214" i="11"/>
  <c r="K215" i="11"/>
  <c r="K216" i="11"/>
  <c r="K217" i="11"/>
  <c r="K218" i="11"/>
  <c r="K219" i="11"/>
  <c r="K220" i="11"/>
  <c r="K221" i="11"/>
  <c r="K222" i="11"/>
  <c r="K223" i="11"/>
  <c r="K224" i="11"/>
  <c r="K225" i="11"/>
  <c r="K226" i="11"/>
  <c r="K227" i="11"/>
  <c r="K228" i="11"/>
  <c r="K229" i="11"/>
  <c r="K230" i="11"/>
  <c r="K231" i="11"/>
  <c r="K232" i="11"/>
  <c r="K233" i="11"/>
  <c r="K234" i="11"/>
  <c r="K235" i="11"/>
  <c r="K236" i="11"/>
  <c r="K237" i="11"/>
  <c r="K238" i="11"/>
  <c r="K239" i="11"/>
  <c r="K240" i="11"/>
  <c r="K241" i="11"/>
  <c r="K242" i="11"/>
  <c r="K243" i="11"/>
  <c r="K244" i="11"/>
  <c r="K245" i="11"/>
  <c r="K246" i="11"/>
  <c r="K247" i="11"/>
  <c r="K248" i="11"/>
  <c r="K249" i="11"/>
  <c r="K250" i="11"/>
  <c r="K251" i="11"/>
  <c r="K252" i="11"/>
  <c r="K253" i="11"/>
  <c r="K254" i="11"/>
  <c r="K255" i="11"/>
  <c r="K256" i="11"/>
  <c r="K257" i="11"/>
  <c r="K258" i="11"/>
  <c r="K259" i="11"/>
  <c r="K260" i="11"/>
  <c r="K261" i="11"/>
  <c r="K262" i="11"/>
  <c r="K263" i="11"/>
  <c r="K264" i="11"/>
  <c r="K265" i="11"/>
  <c r="K266" i="11"/>
  <c r="K267" i="11"/>
  <c r="K268" i="11"/>
  <c r="K269" i="11"/>
  <c r="K270" i="11"/>
  <c r="K271" i="11"/>
  <c r="K272" i="11"/>
  <c r="K273" i="11"/>
  <c r="K274" i="11"/>
  <c r="K275" i="11"/>
  <c r="K276" i="11"/>
  <c r="K277" i="11"/>
  <c r="K278" i="11"/>
  <c r="K279" i="11"/>
  <c r="K280" i="11"/>
  <c r="K281" i="11"/>
  <c r="K282" i="11"/>
  <c r="K283" i="11"/>
  <c r="K284" i="11"/>
  <c r="K285" i="11"/>
  <c r="K286" i="11"/>
  <c r="K287" i="11"/>
  <c r="K288" i="11"/>
  <c r="K289" i="11"/>
  <c r="K290" i="11"/>
  <c r="K291" i="11"/>
  <c r="K292" i="11"/>
  <c r="K293" i="11"/>
  <c r="K294" i="11"/>
  <c r="K295" i="11"/>
  <c r="K296" i="11"/>
  <c r="K297" i="11"/>
  <c r="K298" i="11"/>
  <c r="K299" i="11"/>
  <c r="K300" i="11"/>
  <c r="K301" i="11"/>
  <c r="K302" i="11"/>
  <c r="K303" i="11"/>
  <c r="K304" i="11"/>
  <c r="K305" i="11"/>
  <c r="K306" i="11"/>
  <c r="K307" i="11"/>
  <c r="K308" i="11"/>
  <c r="K309" i="11"/>
  <c r="K310" i="11"/>
  <c r="K311" i="11"/>
  <c r="K312" i="11"/>
  <c r="K313" i="11"/>
  <c r="K314" i="11"/>
  <c r="K315" i="11"/>
  <c r="K316" i="11"/>
  <c r="K317" i="11"/>
  <c r="K318" i="11"/>
  <c r="K319" i="11"/>
  <c r="K320" i="11"/>
  <c r="K321" i="11"/>
  <c r="K322" i="11"/>
  <c r="K323" i="11"/>
  <c r="K324" i="11"/>
  <c r="K325" i="11"/>
  <c r="K326" i="11"/>
  <c r="K327" i="11"/>
  <c r="K328" i="11"/>
  <c r="K329" i="11"/>
  <c r="K330" i="11"/>
  <c r="K331" i="11"/>
  <c r="K332" i="11"/>
  <c r="K333" i="11"/>
  <c r="K334" i="11"/>
  <c r="K335" i="11"/>
  <c r="K336" i="11"/>
  <c r="K337" i="11"/>
  <c r="K338" i="11"/>
  <c r="K339" i="11"/>
  <c r="K340" i="11"/>
  <c r="K341" i="11"/>
  <c r="K342" i="11"/>
  <c r="K343" i="11"/>
  <c r="K344" i="11"/>
  <c r="K345" i="11"/>
  <c r="K346" i="11"/>
  <c r="K347" i="11"/>
  <c r="K348" i="11"/>
  <c r="K349" i="11"/>
  <c r="K350" i="11"/>
  <c r="K351" i="11"/>
  <c r="K352" i="11"/>
  <c r="K353" i="11"/>
  <c r="K354" i="11"/>
  <c r="K355" i="11"/>
  <c r="K356" i="11"/>
  <c r="K357" i="11"/>
  <c r="K358" i="11"/>
  <c r="K359" i="11"/>
  <c r="K360" i="11"/>
  <c r="K361" i="11"/>
  <c r="K362" i="11"/>
  <c r="K363" i="11"/>
  <c r="K364" i="11"/>
  <c r="K365" i="11"/>
  <c r="K366" i="11"/>
  <c r="K367" i="11"/>
  <c r="K368" i="11"/>
  <c r="K369" i="11"/>
  <c r="K370" i="11"/>
  <c r="K371" i="11"/>
  <c r="K372" i="11"/>
  <c r="K373" i="11"/>
  <c r="K374" i="11"/>
  <c r="K375" i="11"/>
  <c r="K376" i="11"/>
  <c r="K377" i="11"/>
  <c r="K378" i="11"/>
  <c r="K379" i="11"/>
  <c r="K380" i="11"/>
  <c r="K381" i="11"/>
  <c r="K382" i="11"/>
  <c r="K383" i="11"/>
  <c r="K384" i="11"/>
  <c r="K385" i="11"/>
  <c r="K386" i="11"/>
  <c r="K387" i="11"/>
  <c r="K388" i="11"/>
  <c r="K389" i="11"/>
  <c r="K390" i="11"/>
  <c r="K391" i="11"/>
  <c r="K392" i="11"/>
  <c r="K393" i="11"/>
  <c r="K394" i="11"/>
  <c r="K395" i="11"/>
  <c r="K396" i="11"/>
  <c r="K397" i="11"/>
  <c r="K398" i="11"/>
  <c r="K399" i="11"/>
  <c r="K400" i="11"/>
  <c r="K401" i="11"/>
  <c r="K402" i="11"/>
  <c r="K403" i="11"/>
  <c r="K404" i="11"/>
  <c r="K405" i="11"/>
  <c r="K406" i="11"/>
  <c r="K407" i="11"/>
  <c r="K408" i="11"/>
  <c r="K409" i="11"/>
  <c r="K410" i="11"/>
  <c r="K411" i="11"/>
  <c r="K412" i="11"/>
  <c r="K413" i="11"/>
  <c r="K414" i="11"/>
  <c r="K415" i="11"/>
  <c r="K416" i="11"/>
  <c r="K417" i="11"/>
  <c r="K418" i="11"/>
  <c r="K419" i="11"/>
  <c r="K420" i="11"/>
  <c r="K421" i="11"/>
  <c r="K422" i="11"/>
  <c r="K423" i="11"/>
  <c r="K424" i="11"/>
  <c r="K425" i="11"/>
  <c r="K426" i="11"/>
  <c r="K427" i="11"/>
  <c r="K428" i="11"/>
  <c r="K429" i="11"/>
  <c r="K430" i="11"/>
  <c r="K431" i="11"/>
  <c r="K432" i="11"/>
  <c r="K433" i="11"/>
  <c r="K434" i="11"/>
  <c r="K435" i="11"/>
  <c r="K436" i="11"/>
  <c r="K437" i="11"/>
  <c r="K438" i="11"/>
  <c r="K439" i="11"/>
  <c r="K440" i="11"/>
  <c r="K441" i="11"/>
  <c r="K442" i="11"/>
  <c r="K443" i="11"/>
  <c r="K444" i="11"/>
  <c r="K445" i="11"/>
  <c r="K446" i="11"/>
  <c r="K447" i="11"/>
  <c r="K448" i="11"/>
  <c r="K449" i="11"/>
  <c r="K450" i="11"/>
  <c r="K451" i="11"/>
  <c r="K452" i="11"/>
  <c r="K453" i="11"/>
  <c r="K454" i="11"/>
  <c r="K455" i="11"/>
  <c r="K456" i="11"/>
  <c r="K457" i="11"/>
  <c r="K458" i="11"/>
  <c r="K459" i="11"/>
  <c r="K460" i="11"/>
  <c r="K461" i="11"/>
  <c r="K462" i="11"/>
  <c r="K463" i="11"/>
  <c r="K464" i="11"/>
  <c r="K465" i="11"/>
  <c r="K466" i="11"/>
  <c r="K467" i="11"/>
  <c r="K468" i="11"/>
  <c r="K469" i="11"/>
  <c r="K470" i="11"/>
  <c r="K471" i="11"/>
  <c r="K472" i="11"/>
  <c r="K473" i="11"/>
  <c r="K474" i="11"/>
  <c r="K475" i="11"/>
  <c r="K476" i="11"/>
  <c r="K477" i="11"/>
  <c r="K478" i="11"/>
  <c r="K479" i="11"/>
  <c r="K480" i="11"/>
  <c r="K481" i="11"/>
  <c r="K482" i="11"/>
  <c r="K483" i="11"/>
  <c r="K484" i="11"/>
  <c r="K485" i="11"/>
  <c r="K486" i="11"/>
  <c r="K487" i="11"/>
  <c r="K488" i="11"/>
  <c r="K489" i="11"/>
  <c r="K490" i="11"/>
  <c r="K491" i="11"/>
  <c r="K492" i="11"/>
  <c r="K493" i="11"/>
  <c r="K494" i="11"/>
  <c r="K495" i="11"/>
  <c r="K496" i="11"/>
  <c r="K497" i="11"/>
  <c r="K498" i="11"/>
  <c r="K499" i="11"/>
  <c r="K500" i="11"/>
  <c r="K501" i="11"/>
  <c r="K502" i="11"/>
  <c r="K503" i="11"/>
  <c r="K504" i="11"/>
  <c r="K505" i="11"/>
  <c r="K506" i="11"/>
  <c r="K507" i="11"/>
  <c r="K508" i="11"/>
  <c r="K509" i="11"/>
  <c r="K510" i="11"/>
  <c r="K511" i="11"/>
  <c r="K512" i="11"/>
  <c r="K513" i="11"/>
  <c r="K514" i="11"/>
  <c r="K515" i="11"/>
  <c r="K516" i="11"/>
  <c r="K517" i="11"/>
  <c r="K518" i="11"/>
  <c r="K519" i="11"/>
  <c r="K520" i="11"/>
  <c r="K521" i="11"/>
  <c r="K522" i="11"/>
  <c r="K523" i="11"/>
  <c r="K524" i="11"/>
  <c r="K525" i="11"/>
  <c r="K526" i="11"/>
  <c r="K527" i="11"/>
  <c r="K528" i="11"/>
  <c r="K529" i="11"/>
  <c r="K530" i="11"/>
  <c r="K531" i="11"/>
  <c r="K532" i="11"/>
  <c r="K533" i="11"/>
  <c r="K534" i="11"/>
  <c r="K535" i="11"/>
  <c r="K536" i="11"/>
  <c r="K537" i="11"/>
  <c r="K538" i="11"/>
  <c r="K539" i="11"/>
  <c r="K540" i="11"/>
  <c r="K541" i="11"/>
  <c r="K542" i="11"/>
  <c r="K543" i="11"/>
  <c r="K544" i="11"/>
  <c r="K545" i="11"/>
  <c r="K546" i="11"/>
  <c r="K547" i="11"/>
  <c r="K548" i="11"/>
  <c r="K549" i="11"/>
  <c r="K550" i="11"/>
  <c r="K551" i="11"/>
  <c r="K552" i="11"/>
  <c r="K553" i="11"/>
  <c r="K554" i="11"/>
  <c r="K555" i="11"/>
  <c r="K556" i="11"/>
  <c r="K557" i="11"/>
  <c r="K558" i="11"/>
  <c r="K559" i="11"/>
  <c r="K560" i="11"/>
  <c r="K561" i="11"/>
  <c r="K562" i="11"/>
  <c r="K563" i="11"/>
  <c r="K564" i="11"/>
  <c r="K565" i="11"/>
  <c r="K566" i="11"/>
  <c r="K567" i="11"/>
  <c r="K568" i="11"/>
  <c r="K569" i="11"/>
  <c r="K570" i="11"/>
  <c r="K571" i="11"/>
  <c r="K572" i="11"/>
  <c r="K573" i="11"/>
  <c r="K574" i="11"/>
  <c r="K575" i="11"/>
  <c r="K576" i="11"/>
  <c r="K577" i="11"/>
  <c r="K578" i="11"/>
  <c r="K579" i="11"/>
  <c r="K580" i="11"/>
  <c r="K581" i="11"/>
  <c r="K582" i="11"/>
  <c r="K583" i="11"/>
  <c r="K584" i="11"/>
  <c r="K585" i="11"/>
  <c r="K586" i="11"/>
  <c r="K587" i="11"/>
  <c r="K588" i="11"/>
  <c r="K589" i="11"/>
  <c r="K590" i="11"/>
  <c r="K591" i="11"/>
  <c r="K592" i="11"/>
  <c r="K593" i="11"/>
  <c r="K594" i="11"/>
  <c r="K595" i="11"/>
  <c r="K596" i="11"/>
  <c r="K597" i="11"/>
  <c r="K598" i="11"/>
  <c r="K599" i="11"/>
  <c r="K600" i="11"/>
  <c r="K601" i="11"/>
  <c r="K602" i="11"/>
  <c r="K603" i="11"/>
  <c r="K604" i="11"/>
  <c r="K605" i="11"/>
  <c r="K606" i="11"/>
  <c r="K607" i="11"/>
  <c r="K608" i="11"/>
  <c r="K609" i="11"/>
  <c r="K610" i="11"/>
  <c r="K611" i="11"/>
  <c r="K612" i="11"/>
  <c r="K613" i="11"/>
  <c r="K614" i="11"/>
  <c r="K615" i="11"/>
  <c r="K616" i="11"/>
  <c r="K617" i="11"/>
  <c r="K618" i="11"/>
  <c r="K619" i="11"/>
  <c r="K620" i="11"/>
  <c r="K621" i="11"/>
  <c r="K622" i="11"/>
  <c r="K623" i="11"/>
  <c r="K624" i="11"/>
  <c r="K625" i="11"/>
  <c r="K626" i="11"/>
  <c r="K627" i="11"/>
  <c r="K628" i="11"/>
  <c r="K629" i="11"/>
  <c r="K630" i="11"/>
  <c r="K631" i="11"/>
  <c r="K632" i="11"/>
  <c r="K633" i="11"/>
  <c r="K634" i="11"/>
  <c r="K635" i="11"/>
  <c r="K636" i="11"/>
  <c r="K637" i="11"/>
  <c r="K638" i="11"/>
  <c r="K639" i="11"/>
  <c r="K640" i="11"/>
  <c r="K641" i="11"/>
  <c r="K642" i="11"/>
  <c r="K643" i="11"/>
  <c r="K644" i="11"/>
  <c r="K645" i="11"/>
  <c r="K646" i="11"/>
  <c r="K647" i="11"/>
  <c r="K648" i="11"/>
  <c r="K649" i="11"/>
  <c r="K650" i="11"/>
  <c r="K651" i="11"/>
  <c r="K652" i="11"/>
  <c r="K653" i="11"/>
  <c r="K654" i="11"/>
  <c r="K655" i="11"/>
  <c r="K656" i="11"/>
  <c r="K657" i="11"/>
  <c r="K658" i="11"/>
  <c r="K659" i="11"/>
  <c r="K660" i="11"/>
  <c r="K661" i="11"/>
  <c r="K662" i="11"/>
  <c r="K663" i="11"/>
  <c r="K664" i="11"/>
  <c r="K665" i="11"/>
  <c r="K666" i="11"/>
  <c r="K667" i="11"/>
  <c r="K668" i="11"/>
  <c r="K669" i="11"/>
  <c r="K670" i="11"/>
  <c r="K671" i="11"/>
  <c r="K672" i="11"/>
  <c r="K673" i="11"/>
  <c r="K674" i="11"/>
  <c r="K675" i="11"/>
  <c r="K676" i="11"/>
  <c r="K677" i="11"/>
  <c r="K678" i="11"/>
  <c r="K679" i="11"/>
  <c r="K680" i="11"/>
  <c r="K681" i="11"/>
  <c r="K682" i="11"/>
  <c r="K683" i="11"/>
  <c r="K684" i="11"/>
  <c r="K685" i="11"/>
  <c r="K686" i="11"/>
  <c r="K687" i="11"/>
  <c r="K688" i="11"/>
  <c r="K689" i="11"/>
  <c r="K690" i="11"/>
  <c r="K691" i="11"/>
  <c r="K692" i="11"/>
  <c r="K693" i="11"/>
  <c r="K694" i="11"/>
  <c r="K695" i="11"/>
  <c r="K696" i="11"/>
  <c r="K697" i="11"/>
  <c r="K698" i="11"/>
  <c r="K699" i="11"/>
  <c r="K700" i="11"/>
  <c r="K701" i="11"/>
  <c r="K702" i="11"/>
  <c r="K703" i="11"/>
  <c r="K704" i="11"/>
  <c r="K705" i="11"/>
  <c r="K706" i="11"/>
  <c r="K707" i="11"/>
  <c r="K708" i="11"/>
  <c r="K709" i="11"/>
  <c r="K710" i="11"/>
  <c r="K711" i="11"/>
  <c r="K712" i="11"/>
  <c r="K713" i="11"/>
  <c r="K714" i="11"/>
  <c r="K715" i="11"/>
  <c r="K716" i="11"/>
  <c r="K717" i="11"/>
  <c r="K718" i="11"/>
  <c r="K719" i="11"/>
  <c r="K720" i="11"/>
  <c r="K721" i="11"/>
  <c r="K722" i="11"/>
  <c r="K723" i="11"/>
  <c r="K724" i="11"/>
  <c r="K725" i="11"/>
  <c r="K726" i="11"/>
  <c r="K727" i="11"/>
  <c r="K728" i="11"/>
  <c r="K729" i="11"/>
  <c r="K730" i="11"/>
  <c r="K731" i="11"/>
  <c r="K732" i="11"/>
  <c r="K733" i="11"/>
  <c r="K734" i="11"/>
  <c r="K735" i="11"/>
  <c r="K736" i="11"/>
  <c r="K737" i="11"/>
  <c r="K738" i="11"/>
  <c r="K739" i="11"/>
  <c r="K740" i="11"/>
  <c r="K741" i="11"/>
  <c r="K742" i="11"/>
  <c r="K743" i="11"/>
  <c r="K744" i="11"/>
  <c r="K745" i="11"/>
  <c r="K746" i="11"/>
  <c r="K747" i="11"/>
  <c r="K748" i="11"/>
  <c r="K749" i="11"/>
  <c r="K750" i="11"/>
  <c r="K751" i="11"/>
  <c r="K752" i="11"/>
  <c r="K753" i="11"/>
  <c r="K754" i="11"/>
  <c r="K755" i="11"/>
  <c r="K756" i="11"/>
  <c r="K757" i="11"/>
  <c r="K758" i="11"/>
  <c r="K759" i="11"/>
  <c r="K760" i="11"/>
  <c r="K761" i="11"/>
  <c r="K762" i="11"/>
  <c r="K763" i="11"/>
  <c r="K764" i="11"/>
  <c r="K765" i="11"/>
  <c r="K766" i="11"/>
  <c r="K767" i="11"/>
  <c r="K768" i="11"/>
  <c r="K769" i="11"/>
  <c r="K770" i="11"/>
  <c r="K771" i="11"/>
  <c r="K772" i="11"/>
  <c r="K773" i="11"/>
  <c r="K774" i="11"/>
  <c r="K775" i="11"/>
  <c r="K776" i="11"/>
  <c r="K777" i="11"/>
  <c r="K778" i="11"/>
  <c r="K779" i="11"/>
  <c r="K780" i="11"/>
  <c r="K781" i="11"/>
  <c r="K782" i="11"/>
  <c r="K783" i="11"/>
  <c r="K784" i="11"/>
  <c r="K785" i="11"/>
  <c r="K786" i="11"/>
  <c r="K787" i="11"/>
  <c r="K788" i="11"/>
  <c r="K789" i="11"/>
  <c r="K790" i="11"/>
  <c r="K791" i="11"/>
  <c r="K792" i="11"/>
  <c r="K793" i="11"/>
  <c r="K794" i="11"/>
  <c r="K795" i="11"/>
  <c r="K796" i="11"/>
  <c r="K797" i="11"/>
  <c r="K798" i="11"/>
  <c r="K799" i="11"/>
  <c r="K800" i="11"/>
  <c r="K801" i="11"/>
  <c r="K802" i="11"/>
  <c r="K803" i="11"/>
  <c r="K804" i="11"/>
  <c r="K805" i="11"/>
  <c r="K806" i="11"/>
  <c r="K807" i="11"/>
  <c r="K808" i="11"/>
  <c r="K809" i="11"/>
  <c r="K810" i="11"/>
  <c r="K811" i="11"/>
  <c r="K812" i="11"/>
  <c r="K813" i="11"/>
  <c r="K814" i="11"/>
  <c r="K815" i="11"/>
  <c r="K816" i="11"/>
  <c r="K817" i="11"/>
  <c r="K818" i="11"/>
  <c r="K819" i="11"/>
  <c r="K820" i="11"/>
  <c r="K821" i="11"/>
  <c r="K822" i="11"/>
  <c r="K823" i="11"/>
  <c r="K824" i="11"/>
  <c r="K825" i="11"/>
  <c r="K826" i="11"/>
  <c r="K827" i="11"/>
  <c r="K828" i="11"/>
  <c r="K829" i="11"/>
  <c r="K830" i="11"/>
  <c r="K831" i="11"/>
  <c r="K832" i="11"/>
  <c r="K833" i="11"/>
  <c r="K834" i="11"/>
  <c r="K835" i="11"/>
  <c r="K836" i="11"/>
  <c r="K837" i="11"/>
  <c r="K838" i="11"/>
  <c r="K839" i="11"/>
  <c r="K840" i="11"/>
  <c r="K841" i="11"/>
  <c r="K842" i="11"/>
  <c r="K843" i="11"/>
  <c r="K844" i="11"/>
  <c r="K845" i="11"/>
  <c r="K846" i="11"/>
  <c r="K847" i="11"/>
  <c r="K848" i="11"/>
  <c r="K849" i="11"/>
  <c r="K850" i="11"/>
  <c r="K851" i="11"/>
  <c r="K852" i="11"/>
  <c r="K853" i="11"/>
  <c r="K854" i="11"/>
  <c r="K855" i="11"/>
  <c r="K856" i="11"/>
  <c r="K857" i="11"/>
  <c r="K858" i="11"/>
  <c r="K859" i="11"/>
  <c r="K860" i="11"/>
  <c r="K861" i="11"/>
  <c r="K862" i="11"/>
  <c r="K863" i="11"/>
  <c r="K864" i="11"/>
  <c r="K865" i="11"/>
  <c r="K866" i="11"/>
  <c r="K867" i="11"/>
  <c r="K868" i="11"/>
  <c r="K869" i="11"/>
  <c r="K870" i="11"/>
  <c r="K871" i="11"/>
  <c r="K872" i="11"/>
  <c r="K873" i="11"/>
  <c r="K874" i="11"/>
  <c r="K875" i="11"/>
  <c r="K876" i="11"/>
  <c r="K877" i="11"/>
  <c r="K878" i="11"/>
  <c r="K879" i="11"/>
  <c r="K880" i="11"/>
  <c r="K881" i="11"/>
  <c r="K882" i="11"/>
  <c r="K883" i="11"/>
  <c r="K884" i="11"/>
  <c r="K885" i="11"/>
  <c r="K886" i="11"/>
  <c r="K887" i="11"/>
  <c r="K888" i="11"/>
  <c r="K889" i="11"/>
  <c r="K890" i="11"/>
  <c r="K891" i="11"/>
  <c r="K892" i="11"/>
  <c r="K893" i="11"/>
  <c r="K894" i="11"/>
  <c r="K895" i="11"/>
  <c r="K896" i="11"/>
  <c r="K897" i="11"/>
  <c r="K898" i="11"/>
  <c r="K899" i="11"/>
  <c r="K900" i="11"/>
  <c r="K901" i="11"/>
  <c r="K902" i="11"/>
  <c r="K903" i="11"/>
  <c r="K904" i="11"/>
  <c r="K905" i="11"/>
  <c r="K906" i="11"/>
  <c r="K907" i="11"/>
  <c r="K908" i="11"/>
  <c r="K909" i="11"/>
  <c r="K910" i="11"/>
  <c r="K911" i="11"/>
  <c r="K912" i="11"/>
  <c r="K913" i="11"/>
  <c r="K914" i="11"/>
  <c r="K915" i="11"/>
  <c r="K916" i="11"/>
  <c r="K917" i="11"/>
  <c r="K918" i="11"/>
  <c r="K919" i="11"/>
  <c r="K920" i="11"/>
  <c r="K921" i="11"/>
  <c r="K922" i="11"/>
  <c r="K923" i="11"/>
  <c r="K924" i="11"/>
  <c r="K925" i="11"/>
  <c r="K926" i="11"/>
  <c r="K927" i="11"/>
  <c r="K928" i="11"/>
  <c r="K929" i="11"/>
  <c r="K930" i="11"/>
  <c r="K931" i="11"/>
  <c r="K932" i="11"/>
  <c r="K933" i="11"/>
  <c r="K934" i="11"/>
  <c r="K935" i="11"/>
  <c r="K936" i="11"/>
  <c r="K937" i="11"/>
  <c r="K938" i="11"/>
  <c r="K939" i="11"/>
  <c r="K940" i="11"/>
  <c r="K941" i="11"/>
  <c r="K942" i="11"/>
  <c r="K943" i="11"/>
  <c r="K944" i="11"/>
  <c r="K945" i="11"/>
  <c r="K946" i="11"/>
  <c r="K947" i="11"/>
  <c r="K948" i="11"/>
  <c r="K949" i="11"/>
  <c r="K950" i="11"/>
  <c r="K951" i="11"/>
  <c r="K952" i="11"/>
  <c r="K953" i="11"/>
  <c r="K954" i="11"/>
  <c r="K955" i="11"/>
  <c r="K956" i="11"/>
  <c r="K957" i="11"/>
  <c r="K958" i="11"/>
  <c r="K959" i="11"/>
  <c r="K960" i="11"/>
  <c r="K961" i="11"/>
  <c r="K962" i="11"/>
  <c r="K963" i="11"/>
  <c r="K964" i="11"/>
  <c r="K965" i="11"/>
  <c r="K966" i="11"/>
  <c r="K967" i="11"/>
  <c r="K968" i="11"/>
  <c r="K969" i="11"/>
  <c r="K970" i="11"/>
  <c r="K971" i="11"/>
  <c r="K972" i="11"/>
  <c r="K973" i="11"/>
  <c r="K974" i="11"/>
  <c r="K975" i="11"/>
  <c r="K976" i="11"/>
  <c r="K977" i="11"/>
  <c r="K978" i="11"/>
  <c r="K979" i="11"/>
  <c r="K980" i="11"/>
  <c r="K981" i="11"/>
  <c r="K982" i="11"/>
  <c r="K983" i="11"/>
  <c r="K984" i="11"/>
  <c r="K985" i="11"/>
  <c r="K986" i="11"/>
  <c r="K987" i="11"/>
  <c r="K988" i="11"/>
  <c r="K989" i="11"/>
  <c r="K990" i="11"/>
  <c r="K991" i="11"/>
  <c r="K992" i="11"/>
  <c r="K993" i="11"/>
  <c r="K994" i="11"/>
  <c r="K995" i="11"/>
  <c r="K996" i="11"/>
  <c r="K997" i="11"/>
  <c r="K998" i="11"/>
  <c r="K999" i="11"/>
  <c r="K1000" i="11"/>
  <c r="K1001" i="11"/>
  <c r="K1002" i="11"/>
  <c r="K1003" i="11"/>
  <c r="K1004" i="11"/>
  <c r="K1005" i="11"/>
  <c r="K1006" i="11"/>
  <c r="K1007" i="11"/>
  <c r="K1008" i="11"/>
  <c r="K1009" i="11"/>
  <c r="K1010" i="11"/>
  <c r="K1011" i="11"/>
  <c r="K1012" i="11"/>
  <c r="K1013" i="11"/>
  <c r="K1014" i="11"/>
  <c r="K1015" i="11"/>
  <c r="K1016" i="11"/>
  <c r="K1017" i="11"/>
  <c r="K1018" i="11"/>
  <c r="K1019" i="11"/>
  <c r="K1020" i="11"/>
  <c r="K1021" i="11"/>
  <c r="K1022" i="11"/>
  <c r="K1023" i="11"/>
  <c r="K1024" i="11"/>
  <c r="K1025" i="11"/>
  <c r="K1026" i="11"/>
  <c r="K1027" i="11"/>
  <c r="K1028" i="11"/>
  <c r="K1029" i="11"/>
  <c r="K1030" i="11"/>
  <c r="K1031" i="11"/>
  <c r="K1032" i="11"/>
  <c r="K1033" i="11"/>
  <c r="K1034" i="11"/>
  <c r="K1035" i="11"/>
  <c r="K1036" i="11"/>
  <c r="K1037" i="11"/>
  <c r="K1038" i="11"/>
  <c r="K1039" i="11"/>
  <c r="K1040" i="11"/>
  <c r="K1041" i="11"/>
  <c r="K1042" i="11"/>
  <c r="K1043" i="11"/>
  <c r="K1044" i="11"/>
  <c r="K1045" i="11"/>
  <c r="K1046" i="11"/>
  <c r="K1047" i="11"/>
  <c r="K1048" i="11"/>
  <c r="K1049" i="11"/>
  <c r="K1050" i="11"/>
  <c r="K1051" i="11"/>
  <c r="K1052" i="11"/>
  <c r="K1053" i="11"/>
  <c r="K1054" i="11"/>
  <c r="K1055" i="11"/>
  <c r="K1056" i="11"/>
  <c r="K1057" i="11"/>
  <c r="K1058" i="11"/>
  <c r="K1059" i="11"/>
  <c r="K1060" i="11"/>
  <c r="K1061" i="11"/>
  <c r="K1062" i="11"/>
  <c r="K1063" i="11"/>
  <c r="K1064" i="11"/>
  <c r="K1065" i="11"/>
  <c r="K1066" i="11"/>
  <c r="K1067" i="11"/>
  <c r="K1068" i="11"/>
  <c r="K1069" i="11"/>
  <c r="K1070" i="11"/>
  <c r="K1071" i="11"/>
  <c r="K1072" i="11"/>
  <c r="K1073" i="11"/>
  <c r="K1074" i="11"/>
  <c r="K1075" i="11"/>
  <c r="K1076" i="11"/>
  <c r="K1077" i="11"/>
  <c r="K1078" i="11"/>
  <c r="K1079" i="11"/>
  <c r="K1080" i="11"/>
  <c r="K1081" i="11"/>
  <c r="K1082" i="11"/>
  <c r="K1083" i="11"/>
  <c r="K1084" i="11"/>
  <c r="K1085" i="11"/>
  <c r="K1086" i="11"/>
  <c r="K1087" i="11"/>
  <c r="K1088" i="11"/>
  <c r="K1089" i="11"/>
  <c r="K1090" i="11"/>
  <c r="K1091" i="11"/>
  <c r="K1092" i="11"/>
  <c r="K1093" i="11"/>
  <c r="K1094" i="11"/>
  <c r="K1095" i="11"/>
  <c r="K1096" i="11"/>
  <c r="K1097" i="11"/>
  <c r="K1098" i="11"/>
  <c r="K1099" i="11"/>
  <c r="K1100" i="11"/>
  <c r="K1101" i="11"/>
  <c r="K1102" i="11"/>
  <c r="K1103" i="11"/>
  <c r="K1104" i="11"/>
  <c r="K1105" i="11"/>
  <c r="K1106" i="11"/>
  <c r="K1107" i="11"/>
  <c r="K1108" i="11"/>
  <c r="K1109" i="11"/>
  <c r="K1110" i="11"/>
  <c r="K1111" i="11"/>
  <c r="K1112" i="11"/>
  <c r="K1113" i="11"/>
  <c r="K1114" i="11"/>
  <c r="K1115" i="11"/>
  <c r="K1116" i="11"/>
  <c r="K1117" i="11"/>
  <c r="K1118" i="11"/>
  <c r="K1119" i="11"/>
  <c r="K1120" i="11"/>
  <c r="K1121" i="11"/>
  <c r="K1122" i="11"/>
  <c r="K1123" i="11"/>
  <c r="K1124" i="11"/>
  <c r="K1125" i="11"/>
  <c r="K1126" i="11"/>
  <c r="K1127" i="11"/>
  <c r="K1128" i="11"/>
  <c r="K1129" i="11"/>
  <c r="K1130" i="11"/>
  <c r="K1131" i="11"/>
  <c r="K1132" i="11"/>
  <c r="K1133" i="11"/>
  <c r="K1134" i="11"/>
  <c r="K1135" i="11"/>
  <c r="K1136" i="11"/>
  <c r="K1137" i="11"/>
  <c r="K1138" i="11"/>
  <c r="K1139" i="11"/>
  <c r="K1140" i="11"/>
  <c r="K1141" i="11"/>
  <c r="K1142" i="11"/>
  <c r="K1143" i="11"/>
  <c r="K1144" i="11"/>
  <c r="K1145" i="11"/>
  <c r="K1146" i="11"/>
  <c r="K1147" i="11"/>
  <c r="K1148" i="11"/>
  <c r="K1149" i="11"/>
  <c r="K1150" i="11"/>
  <c r="K1151" i="11"/>
  <c r="K1152" i="11"/>
  <c r="K1153" i="11"/>
  <c r="K1154" i="11"/>
  <c r="K1155" i="11"/>
  <c r="K1156" i="11"/>
  <c r="K1157" i="11"/>
  <c r="K1158" i="11"/>
  <c r="K1159" i="11"/>
  <c r="K1160" i="11"/>
  <c r="K1161" i="11"/>
  <c r="K1162" i="11"/>
  <c r="K1163" i="11"/>
  <c r="K1164" i="11"/>
  <c r="K1165" i="11"/>
  <c r="K1166" i="11"/>
  <c r="K1167" i="11"/>
  <c r="K1168" i="11"/>
  <c r="K1169" i="11"/>
  <c r="K1170" i="11"/>
  <c r="K1171" i="11"/>
  <c r="K1172" i="11"/>
  <c r="K1173" i="11"/>
  <c r="K1174" i="11"/>
  <c r="K1175" i="11"/>
  <c r="K1176" i="11"/>
  <c r="K1177" i="11"/>
  <c r="K1178" i="11"/>
  <c r="K1179" i="11"/>
  <c r="K1180" i="11"/>
  <c r="K1181" i="11"/>
  <c r="K1182" i="11"/>
  <c r="K1183" i="11"/>
  <c r="K1184" i="11"/>
  <c r="K1185" i="11"/>
  <c r="K1186" i="11"/>
  <c r="K1187" i="11"/>
  <c r="K1188" i="11"/>
  <c r="K1189" i="11"/>
  <c r="K1190" i="11"/>
  <c r="K1191" i="11"/>
  <c r="K1192" i="11"/>
  <c r="K1193" i="11"/>
  <c r="K1194" i="11"/>
  <c r="K1195" i="11"/>
  <c r="K1196" i="11"/>
  <c r="K1197" i="11"/>
  <c r="K1198" i="11"/>
  <c r="K1199" i="11"/>
  <c r="K1200" i="11"/>
  <c r="K1201" i="11"/>
  <c r="K1202" i="11"/>
  <c r="K1203" i="11"/>
  <c r="K1204" i="11"/>
  <c r="K1205" i="11"/>
  <c r="K1206" i="11"/>
  <c r="K1207" i="11"/>
  <c r="K1208" i="11"/>
  <c r="K1209" i="11"/>
  <c r="K1210" i="11"/>
  <c r="K1211" i="11"/>
  <c r="K1212" i="11"/>
  <c r="K1213" i="11"/>
  <c r="K1214" i="11"/>
  <c r="K1215" i="11"/>
  <c r="K1216" i="11"/>
  <c r="K1217" i="11"/>
  <c r="K1218" i="11"/>
  <c r="K1219" i="11"/>
  <c r="K1220" i="11"/>
  <c r="K1221" i="11"/>
  <c r="K1222" i="11"/>
  <c r="K1223" i="11"/>
  <c r="K1224" i="11"/>
  <c r="K1225" i="11"/>
  <c r="K1226" i="11"/>
  <c r="K1227" i="11"/>
  <c r="K1228" i="11"/>
  <c r="K1229" i="11"/>
  <c r="K1230" i="11"/>
  <c r="K1231" i="11"/>
  <c r="K1232" i="11"/>
  <c r="K1233" i="11"/>
  <c r="K1234" i="11"/>
  <c r="K1235" i="11"/>
  <c r="K1236" i="11"/>
  <c r="K1237" i="11"/>
  <c r="K1238" i="11"/>
  <c r="K1239" i="11"/>
  <c r="K1240" i="11"/>
  <c r="K1241" i="11"/>
  <c r="K1242" i="11"/>
  <c r="K1243" i="11"/>
  <c r="K1244" i="11"/>
  <c r="K1245" i="11"/>
  <c r="K1246" i="11"/>
  <c r="K1247" i="11"/>
  <c r="K1248" i="11"/>
  <c r="K1249" i="11"/>
  <c r="K1250" i="11"/>
  <c r="K1251" i="11"/>
  <c r="K1252" i="11"/>
  <c r="K1253" i="11"/>
  <c r="K1254" i="11"/>
  <c r="K1255" i="11"/>
  <c r="K1256" i="11"/>
  <c r="K1257" i="11"/>
  <c r="K1258" i="11"/>
  <c r="K1259" i="11"/>
  <c r="K1260" i="11"/>
  <c r="K1261" i="11"/>
  <c r="K1262" i="11"/>
  <c r="K1263" i="11"/>
  <c r="K1264" i="11"/>
  <c r="K1265" i="11"/>
  <c r="K1266" i="11"/>
  <c r="K1267" i="11"/>
  <c r="K1268" i="11"/>
  <c r="K1269" i="11"/>
  <c r="K1270" i="11"/>
  <c r="K1271" i="11"/>
  <c r="K1272" i="11"/>
  <c r="K1273" i="11"/>
  <c r="K1274" i="11"/>
  <c r="K1275" i="11"/>
  <c r="K1276" i="11"/>
  <c r="K1277" i="11"/>
  <c r="K1278" i="11"/>
  <c r="K1279" i="11"/>
  <c r="K1280" i="11"/>
  <c r="K1281" i="11"/>
  <c r="K1282" i="11"/>
  <c r="K1283" i="11"/>
  <c r="K1284" i="11"/>
  <c r="K1285" i="11"/>
  <c r="K1286" i="11"/>
  <c r="K1287" i="11"/>
  <c r="K1288" i="11"/>
  <c r="K1289" i="11"/>
  <c r="K1290" i="11"/>
  <c r="K1291" i="11"/>
  <c r="K1292" i="11"/>
  <c r="K1293" i="11"/>
  <c r="K1294" i="11"/>
  <c r="K1295" i="11"/>
  <c r="K1296" i="11"/>
  <c r="K1297" i="11"/>
  <c r="K1298" i="11"/>
  <c r="K1299" i="11"/>
  <c r="K1300" i="11"/>
  <c r="K1301" i="11"/>
  <c r="K1302" i="11"/>
  <c r="K1303" i="11"/>
  <c r="K1304" i="11"/>
  <c r="K1305" i="11"/>
  <c r="K1306" i="11"/>
  <c r="K1307" i="11"/>
  <c r="K1308" i="11"/>
  <c r="K1309" i="11"/>
  <c r="K1310" i="11"/>
  <c r="K1311" i="11"/>
  <c r="K1312" i="11"/>
  <c r="K1313" i="11"/>
  <c r="K1314" i="11"/>
  <c r="K1315" i="11"/>
  <c r="K1316" i="11"/>
  <c r="K1317" i="11"/>
  <c r="K1318" i="11"/>
  <c r="K1319" i="11"/>
  <c r="K1320" i="11"/>
  <c r="K1321" i="11"/>
  <c r="K1322" i="11"/>
  <c r="K1323" i="11"/>
  <c r="K1324" i="11"/>
  <c r="K1325" i="11"/>
  <c r="K1326" i="11"/>
  <c r="K1327" i="11"/>
  <c r="K1328" i="11"/>
  <c r="K1329" i="11"/>
  <c r="K1330" i="11"/>
  <c r="K1331" i="11"/>
  <c r="K1332" i="11"/>
  <c r="K1333" i="11"/>
  <c r="K1334" i="11"/>
  <c r="K1335" i="11"/>
  <c r="K1336" i="11"/>
  <c r="K1337" i="11"/>
  <c r="K1338" i="11"/>
  <c r="K1339" i="11"/>
  <c r="K1340" i="11"/>
  <c r="K1341" i="11"/>
  <c r="K1342" i="11"/>
  <c r="K1343" i="11"/>
  <c r="K1344" i="11"/>
  <c r="K1345" i="11"/>
  <c r="K1346" i="11"/>
  <c r="K1347" i="11"/>
  <c r="K1348" i="11"/>
  <c r="K1349" i="11"/>
  <c r="K1350" i="11"/>
  <c r="K1351" i="11"/>
  <c r="K1352" i="11"/>
  <c r="K1353" i="11"/>
  <c r="K1354" i="11"/>
  <c r="K1355" i="11"/>
  <c r="K1356" i="11"/>
  <c r="K1357" i="11"/>
  <c r="K1358" i="11"/>
  <c r="K1359" i="11"/>
  <c r="K1360" i="11"/>
  <c r="K1361" i="11"/>
  <c r="K1362" i="11"/>
  <c r="K1363" i="11"/>
  <c r="K1364" i="11"/>
  <c r="K1365" i="11"/>
  <c r="K1366" i="11"/>
  <c r="K1367" i="11"/>
  <c r="K1368" i="11"/>
  <c r="K1369" i="11"/>
  <c r="K1370" i="11"/>
  <c r="K1371" i="11"/>
  <c r="K1372" i="11"/>
  <c r="K1373" i="11"/>
  <c r="K1374" i="11"/>
  <c r="K1375" i="11"/>
  <c r="K1376" i="11"/>
  <c r="K1377" i="11"/>
  <c r="K1378" i="11"/>
  <c r="K1379" i="11"/>
  <c r="K1380" i="11"/>
  <c r="K1381" i="11"/>
  <c r="K1382" i="11"/>
  <c r="K1383" i="11"/>
  <c r="K1384" i="11"/>
  <c r="K1385" i="11"/>
  <c r="K1386" i="11"/>
  <c r="K1387" i="11"/>
  <c r="K1388" i="11"/>
  <c r="K1389" i="11"/>
  <c r="K1390" i="11"/>
  <c r="K1391" i="11"/>
  <c r="K1392" i="11"/>
  <c r="K1393" i="11"/>
  <c r="K1394" i="11"/>
  <c r="K1395" i="11"/>
  <c r="K1396" i="11"/>
  <c r="K1397" i="11"/>
  <c r="K1398" i="11"/>
  <c r="K1399" i="11"/>
  <c r="K1400" i="11"/>
  <c r="K1401" i="11"/>
  <c r="K1402" i="11"/>
  <c r="K1403" i="11"/>
  <c r="K1404" i="11"/>
  <c r="K1405" i="11"/>
  <c r="K1406" i="11"/>
  <c r="K1407" i="11"/>
  <c r="K1408" i="11"/>
  <c r="K1409" i="11"/>
  <c r="K1410" i="11"/>
  <c r="K1411" i="11"/>
  <c r="K1412" i="11"/>
  <c r="K1413" i="11"/>
  <c r="K1414" i="11"/>
  <c r="K1415" i="11"/>
  <c r="K1416" i="11"/>
  <c r="K1417" i="11"/>
  <c r="K1418" i="11"/>
  <c r="K1419" i="11"/>
  <c r="K1420" i="11"/>
  <c r="K1421" i="11"/>
  <c r="K1422" i="11"/>
  <c r="K1423" i="11"/>
  <c r="K1424" i="11"/>
  <c r="K1425" i="11"/>
  <c r="K1426" i="11"/>
  <c r="K1427" i="11"/>
  <c r="K1428" i="11"/>
  <c r="K1429" i="11"/>
  <c r="K1430" i="11"/>
  <c r="K1431" i="11"/>
  <c r="K1432" i="11"/>
  <c r="K1433" i="11"/>
  <c r="K1434" i="11"/>
  <c r="K1435" i="11"/>
  <c r="K1436" i="11"/>
  <c r="K1437" i="11"/>
  <c r="K1438" i="11"/>
  <c r="K1439" i="11"/>
  <c r="K1440" i="11"/>
  <c r="K1441" i="11"/>
  <c r="K1442" i="11"/>
  <c r="K1443" i="11"/>
  <c r="K1444" i="11"/>
  <c r="K1445" i="11"/>
  <c r="K1446" i="11"/>
  <c r="K1447" i="11"/>
  <c r="K1448" i="11"/>
  <c r="K1449" i="11"/>
  <c r="K1450" i="11"/>
  <c r="K1451" i="11"/>
  <c r="K1452" i="11"/>
  <c r="K1453" i="11"/>
  <c r="K1454" i="11"/>
  <c r="K1455" i="11"/>
  <c r="K1456" i="11"/>
  <c r="K1457" i="11"/>
  <c r="K1458" i="11"/>
  <c r="K1459" i="11"/>
  <c r="K1460" i="11"/>
  <c r="K1461" i="11"/>
  <c r="K1462" i="11"/>
  <c r="K1463" i="11"/>
  <c r="K1464" i="11"/>
  <c r="K1465" i="11"/>
  <c r="K1466" i="11"/>
  <c r="K1467" i="11"/>
  <c r="K1468" i="11"/>
  <c r="K1469" i="11"/>
  <c r="K1470" i="11"/>
  <c r="K1471" i="11"/>
  <c r="K1472" i="11"/>
  <c r="K1473" i="11"/>
  <c r="K1474" i="11"/>
  <c r="K1475" i="11"/>
  <c r="K1476" i="11"/>
  <c r="K1477" i="11"/>
  <c r="K1478" i="11"/>
  <c r="K1479" i="11"/>
  <c r="K1480" i="11"/>
  <c r="K1481" i="11"/>
  <c r="K1482" i="11"/>
  <c r="K1483" i="11"/>
  <c r="K1484" i="11"/>
  <c r="K1485" i="11"/>
  <c r="K1486" i="11"/>
  <c r="K1487" i="11"/>
  <c r="K1488" i="11"/>
  <c r="K1489" i="11"/>
  <c r="K1490" i="11"/>
  <c r="K1491" i="11"/>
  <c r="K1492" i="11"/>
  <c r="K1493" i="11"/>
  <c r="K1494" i="11"/>
  <c r="K1495" i="11"/>
  <c r="K1496" i="11"/>
  <c r="K1497" i="11"/>
  <c r="K1498" i="11"/>
  <c r="K1499" i="11"/>
  <c r="K1500" i="11"/>
  <c r="K1501" i="11"/>
  <c r="K1502" i="11"/>
  <c r="K1503" i="11"/>
  <c r="K1504" i="11"/>
  <c r="K1505" i="11"/>
  <c r="K1506" i="11"/>
  <c r="K1507" i="11"/>
  <c r="K1508" i="11"/>
  <c r="K1509" i="11"/>
  <c r="K1510" i="11"/>
  <c r="K1511" i="11"/>
  <c r="K1512" i="11"/>
  <c r="K1513" i="11"/>
  <c r="K1514" i="11"/>
  <c r="K1515" i="11"/>
  <c r="K1516" i="11"/>
  <c r="K1517" i="11"/>
  <c r="K1518" i="11"/>
  <c r="K1519" i="11"/>
  <c r="K1520" i="11"/>
  <c r="K1521" i="11"/>
  <c r="K1522" i="11"/>
  <c r="K1523" i="11"/>
  <c r="K1524" i="11"/>
  <c r="K1525" i="11"/>
  <c r="K1526" i="11"/>
  <c r="K1527" i="11"/>
  <c r="K1528" i="11"/>
  <c r="K1529" i="11"/>
  <c r="K1530" i="11"/>
  <c r="K1531" i="11"/>
  <c r="K1532" i="11"/>
  <c r="K1533" i="11"/>
  <c r="K1534" i="11"/>
  <c r="K1535" i="11"/>
  <c r="K1536" i="11"/>
  <c r="K1537" i="11"/>
  <c r="K1538" i="11"/>
  <c r="K1539" i="11"/>
  <c r="K1540" i="11"/>
  <c r="K1541" i="11"/>
  <c r="K1542" i="11"/>
  <c r="K1543" i="11"/>
  <c r="K1544" i="11"/>
  <c r="K1545" i="11"/>
  <c r="K1546" i="11"/>
  <c r="K1547" i="11"/>
  <c r="K1548" i="11"/>
  <c r="K1549" i="11"/>
  <c r="K1550" i="11"/>
  <c r="K1551" i="11"/>
  <c r="K1552" i="11"/>
  <c r="K1553" i="11"/>
  <c r="K1554" i="11"/>
  <c r="K1555" i="11"/>
  <c r="K1556" i="11"/>
  <c r="K1557" i="11"/>
  <c r="K1558" i="11"/>
  <c r="K1559" i="11"/>
  <c r="K1560" i="11"/>
  <c r="K1561" i="11"/>
  <c r="K1562" i="11"/>
  <c r="K1563" i="11"/>
  <c r="K1564" i="11"/>
  <c r="K1565" i="11"/>
  <c r="K1566" i="11"/>
  <c r="K1567" i="11"/>
  <c r="K1568" i="11"/>
  <c r="K1569" i="11"/>
  <c r="K1570" i="11"/>
  <c r="K1571" i="11"/>
  <c r="K1572" i="11"/>
  <c r="K1573" i="11"/>
  <c r="K1574" i="11"/>
  <c r="K1575" i="11"/>
  <c r="K1576" i="11"/>
  <c r="K1577" i="11"/>
  <c r="K1578" i="11"/>
  <c r="K1579" i="11"/>
  <c r="K1580" i="11"/>
  <c r="K1581" i="11"/>
  <c r="K1582" i="11"/>
  <c r="K1583" i="11"/>
  <c r="K1584" i="11"/>
  <c r="K1585" i="11"/>
  <c r="K1586" i="11"/>
  <c r="K1587" i="11"/>
  <c r="K1588" i="11"/>
  <c r="K1589" i="11"/>
  <c r="K1590" i="11"/>
  <c r="K1591" i="11"/>
  <c r="K1592" i="11"/>
  <c r="K1593" i="11"/>
  <c r="K1594" i="11"/>
  <c r="K1595" i="11"/>
  <c r="K1596" i="11"/>
  <c r="K1597" i="11"/>
  <c r="K1598" i="11"/>
  <c r="K1599" i="11"/>
  <c r="K1600" i="11"/>
  <c r="K1601" i="11"/>
  <c r="K1602" i="11"/>
  <c r="K1603" i="11"/>
  <c r="K1604" i="11"/>
  <c r="K1605" i="11"/>
  <c r="K1606" i="11"/>
  <c r="K1607" i="11"/>
  <c r="K1608" i="11"/>
  <c r="K1609" i="11"/>
  <c r="K1610" i="11"/>
  <c r="K1611" i="11"/>
  <c r="K1612" i="11"/>
  <c r="K1613" i="11"/>
  <c r="K1614" i="11"/>
  <c r="K1615" i="11"/>
  <c r="K1616" i="11"/>
  <c r="K1617" i="11"/>
  <c r="K1618" i="11"/>
  <c r="K1619" i="11"/>
  <c r="K1620" i="11"/>
  <c r="K1621" i="11"/>
  <c r="K1622" i="11"/>
  <c r="K1623" i="11"/>
  <c r="K1624" i="11"/>
  <c r="K1625" i="11"/>
  <c r="K1626" i="11"/>
  <c r="K1627" i="11"/>
  <c r="K1628" i="11"/>
  <c r="K1629" i="11"/>
  <c r="K1630" i="11"/>
  <c r="K1631" i="11"/>
  <c r="K1632" i="11"/>
  <c r="K1633" i="11"/>
  <c r="K1634" i="11"/>
  <c r="K1635" i="11"/>
  <c r="K1636" i="11"/>
  <c r="K1637" i="11"/>
  <c r="K1638" i="11"/>
  <c r="K1639" i="11"/>
  <c r="K1640" i="11"/>
  <c r="K1641" i="11"/>
  <c r="K1642" i="11"/>
  <c r="K1643" i="11"/>
  <c r="K1644" i="11"/>
  <c r="K1645" i="11"/>
  <c r="K1646" i="11"/>
  <c r="K1647" i="11"/>
  <c r="K1648" i="11"/>
  <c r="K1649" i="11"/>
  <c r="K1650" i="11"/>
  <c r="K1651" i="11"/>
  <c r="K1652" i="11"/>
  <c r="K1653" i="11"/>
  <c r="K1654" i="11"/>
  <c r="K1655" i="11"/>
  <c r="K1656" i="11"/>
  <c r="K1657" i="11"/>
  <c r="K1658" i="11"/>
  <c r="K1659" i="11"/>
  <c r="K1660" i="11"/>
  <c r="K1661" i="11"/>
  <c r="K1662" i="11"/>
  <c r="K1663" i="11"/>
  <c r="K1664" i="11"/>
  <c r="K1665" i="11"/>
  <c r="K1666" i="11"/>
  <c r="K1667" i="11"/>
  <c r="K1668" i="11"/>
  <c r="K1669" i="11"/>
  <c r="K1670" i="11"/>
  <c r="K1671" i="11"/>
  <c r="K1672" i="11"/>
  <c r="K1673" i="11"/>
  <c r="K1674" i="11"/>
  <c r="K1675" i="11"/>
  <c r="K1676" i="11"/>
  <c r="K1677" i="11"/>
  <c r="K1678" i="11"/>
  <c r="K1679" i="11"/>
  <c r="K1680" i="11"/>
  <c r="K1681" i="11"/>
  <c r="K1682" i="11"/>
  <c r="K1683" i="11"/>
  <c r="K1684" i="11"/>
  <c r="K1685" i="11"/>
  <c r="K1686" i="11"/>
  <c r="K1687" i="11"/>
  <c r="K1688" i="11"/>
  <c r="K1689" i="11"/>
  <c r="K1690" i="11"/>
  <c r="K1691" i="11"/>
  <c r="K1692" i="11"/>
  <c r="K1693" i="11"/>
  <c r="K1694" i="11"/>
  <c r="K1695" i="11"/>
  <c r="K1696" i="11"/>
  <c r="K1697" i="11"/>
  <c r="K1698" i="11"/>
  <c r="K1699" i="11"/>
  <c r="K1700" i="11"/>
  <c r="K1701" i="11"/>
  <c r="K1702" i="11"/>
  <c r="K1703" i="11"/>
  <c r="K1704" i="11"/>
  <c r="K1705" i="11"/>
  <c r="K1706" i="11"/>
  <c r="K1707" i="11"/>
  <c r="K1708" i="11"/>
  <c r="K1709" i="11"/>
  <c r="K1710" i="11"/>
  <c r="K1711" i="11"/>
  <c r="K1712" i="11"/>
  <c r="K1713" i="11"/>
  <c r="K1714" i="11"/>
  <c r="K1715" i="11"/>
  <c r="K1716" i="11"/>
  <c r="K1717" i="11"/>
  <c r="K1718" i="11"/>
  <c r="K1719" i="11"/>
  <c r="K1720" i="11"/>
  <c r="K1721" i="11"/>
  <c r="K1722" i="11"/>
  <c r="K1723" i="11"/>
  <c r="K1724" i="11"/>
  <c r="K1725" i="11"/>
  <c r="K1726" i="11"/>
  <c r="K1727" i="11"/>
  <c r="K1728" i="11"/>
  <c r="K1729" i="11"/>
  <c r="K1730" i="11"/>
  <c r="K1731" i="11"/>
  <c r="K1732" i="11"/>
  <c r="K1733" i="11"/>
  <c r="K1734" i="11"/>
  <c r="K1735" i="11"/>
  <c r="K1736" i="11"/>
  <c r="K1737" i="11"/>
  <c r="K1738" i="11"/>
  <c r="K1739" i="11"/>
  <c r="K1740" i="11"/>
  <c r="K1741" i="11"/>
  <c r="K1742" i="11"/>
  <c r="K1743" i="11"/>
  <c r="K1744" i="11"/>
  <c r="K1745" i="11"/>
  <c r="K1746" i="11"/>
  <c r="K1747" i="11"/>
  <c r="K1748" i="11"/>
  <c r="K1749" i="11"/>
  <c r="K1750" i="11"/>
  <c r="K1751" i="11"/>
  <c r="K1752" i="11"/>
  <c r="K1753" i="11"/>
  <c r="K1754" i="11"/>
  <c r="K1755" i="11"/>
  <c r="K1756" i="11"/>
  <c r="K1757" i="11"/>
  <c r="K1758" i="11"/>
  <c r="K1759" i="11"/>
  <c r="K1760" i="11"/>
  <c r="K1761" i="11"/>
  <c r="K1762" i="11"/>
  <c r="K1763" i="11"/>
  <c r="K1764" i="11"/>
  <c r="K1765" i="11"/>
  <c r="K1766" i="11"/>
  <c r="K1767" i="11"/>
  <c r="K1768" i="11"/>
  <c r="K1769" i="11"/>
  <c r="K1770" i="11"/>
  <c r="K1771" i="11"/>
  <c r="K1772" i="11"/>
  <c r="K1773" i="11"/>
  <c r="K1774" i="11"/>
  <c r="K1775" i="11"/>
  <c r="K1776" i="11"/>
  <c r="K1777" i="11"/>
  <c r="K1778" i="11"/>
  <c r="K1779" i="11"/>
  <c r="K1780" i="11"/>
  <c r="K1781" i="11"/>
  <c r="K1782" i="11"/>
  <c r="K1783" i="11"/>
  <c r="K1784" i="11"/>
  <c r="K1785" i="11"/>
  <c r="K1786" i="11"/>
  <c r="K1787" i="11"/>
  <c r="K1788" i="11"/>
  <c r="K1789" i="11"/>
  <c r="K1790" i="11"/>
  <c r="K1791" i="11"/>
  <c r="K1792" i="11"/>
  <c r="K1793" i="11"/>
  <c r="K1794" i="11"/>
  <c r="K1795" i="11"/>
  <c r="K1796" i="11"/>
  <c r="K1797" i="11"/>
  <c r="K1798" i="11"/>
  <c r="K1799" i="11"/>
  <c r="K1800" i="11"/>
  <c r="K1801" i="11"/>
  <c r="K1802" i="11"/>
  <c r="K1803" i="11"/>
  <c r="K1804" i="11"/>
  <c r="K1805" i="11"/>
  <c r="K1806" i="11"/>
  <c r="K1807" i="11"/>
  <c r="K1808" i="11"/>
  <c r="K1809" i="11"/>
  <c r="K1810" i="11"/>
  <c r="K1811" i="11"/>
  <c r="K1812" i="11"/>
  <c r="K1813" i="11"/>
  <c r="K1814" i="11"/>
  <c r="K1815" i="11"/>
  <c r="K1816" i="11"/>
  <c r="K1817" i="11"/>
  <c r="K1818" i="11"/>
  <c r="K1819" i="11"/>
  <c r="K1820" i="11"/>
  <c r="K1821" i="11"/>
  <c r="K1822" i="11"/>
  <c r="K1823" i="11"/>
  <c r="K1824" i="11"/>
  <c r="K1825" i="11"/>
  <c r="K1826" i="11"/>
  <c r="K1827" i="11"/>
  <c r="K1828" i="11"/>
  <c r="K1829" i="11"/>
  <c r="K1830" i="11"/>
  <c r="K1831" i="11"/>
  <c r="K1832" i="11"/>
  <c r="K1833" i="11"/>
  <c r="K1834" i="11"/>
  <c r="K1835" i="11"/>
  <c r="K1836" i="11"/>
  <c r="K1837" i="11"/>
  <c r="K1838" i="11"/>
  <c r="K1839" i="11"/>
  <c r="K1840" i="11"/>
  <c r="K1841" i="11"/>
  <c r="K1842" i="11"/>
  <c r="K1843" i="11"/>
  <c r="K1844" i="11"/>
  <c r="K1845" i="11"/>
  <c r="K1846" i="11"/>
  <c r="K1847" i="11"/>
  <c r="K1848" i="11"/>
  <c r="K1849" i="11"/>
  <c r="K1850" i="11"/>
  <c r="K1851" i="11"/>
  <c r="K1852" i="11"/>
  <c r="K1853" i="11"/>
  <c r="K1854" i="11"/>
  <c r="K1855" i="11"/>
  <c r="K1856" i="11"/>
  <c r="K1857" i="11"/>
  <c r="K1858" i="11"/>
  <c r="K1859" i="11"/>
  <c r="K1860" i="11"/>
  <c r="K1861" i="11"/>
  <c r="K1862" i="11"/>
  <c r="K1863" i="11"/>
  <c r="K1864" i="11"/>
  <c r="K1865" i="11"/>
  <c r="K1866" i="11"/>
  <c r="K1867" i="11"/>
  <c r="K1868" i="11"/>
  <c r="K1869" i="11"/>
  <c r="K1870" i="11"/>
  <c r="K1871" i="11"/>
  <c r="K1872" i="11"/>
  <c r="K1873" i="11"/>
  <c r="K1874" i="11"/>
  <c r="K1875" i="11"/>
  <c r="K1876" i="11"/>
  <c r="K1877" i="11"/>
  <c r="K1878" i="11"/>
  <c r="K1879" i="11"/>
  <c r="K1880" i="11"/>
  <c r="K1881" i="11"/>
  <c r="K1882" i="11"/>
  <c r="K1883" i="11"/>
  <c r="K1884" i="11"/>
  <c r="K1885" i="11"/>
  <c r="K1886" i="11"/>
  <c r="K1887" i="11"/>
  <c r="K1888" i="11"/>
  <c r="K1889" i="11"/>
  <c r="K1890" i="11"/>
  <c r="K1891" i="11"/>
  <c r="K1892" i="11"/>
  <c r="K1893" i="11"/>
  <c r="K1894" i="11"/>
  <c r="K1895" i="11"/>
  <c r="K1896" i="11"/>
  <c r="K1897" i="11"/>
  <c r="K1898" i="11"/>
  <c r="K1899" i="11"/>
  <c r="K1900" i="11"/>
  <c r="K1901" i="11"/>
  <c r="K1902" i="11"/>
  <c r="K1903" i="11"/>
  <c r="K1904" i="11"/>
  <c r="K1905" i="11"/>
  <c r="K1906" i="11"/>
  <c r="K1907" i="11"/>
  <c r="K1908" i="11"/>
  <c r="K1909" i="11"/>
  <c r="K1910" i="11"/>
  <c r="K1911" i="11"/>
  <c r="K1912" i="11"/>
  <c r="K1913" i="11"/>
  <c r="K1914" i="11"/>
  <c r="K1915" i="11"/>
  <c r="K1916" i="11"/>
  <c r="K1917" i="11"/>
  <c r="K1918" i="11"/>
  <c r="K1919" i="11"/>
  <c r="K1920" i="11"/>
  <c r="K1921" i="11"/>
  <c r="K1922" i="11"/>
  <c r="K1923" i="11"/>
  <c r="K1924" i="11"/>
  <c r="K1925" i="11"/>
  <c r="K1926" i="11"/>
  <c r="K1927" i="11"/>
  <c r="K1928" i="11"/>
  <c r="K1929" i="11"/>
  <c r="K1930" i="11"/>
  <c r="K1931" i="11"/>
  <c r="K1932" i="11"/>
  <c r="K1933" i="11"/>
  <c r="K1934" i="11"/>
  <c r="K1935" i="11"/>
  <c r="K1936" i="11"/>
  <c r="K1937" i="11"/>
  <c r="K1938" i="11"/>
  <c r="K1939" i="11"/>
  <c r="K1940" i="11"/>
  <c r="K1941" i="11"/>
  <c r="K1942" i="11"/>
  <c r="K1943" i="11"/>
  <c r="K1944" i="11"/>
  <c r="K1945" i="11"/>
  <c r="K1946" i="11"/>
  <c r="K1947" i="11"/>
  <c r="K1948" i="11"/>
  <c r="K1949" i="11"/>
  <c r="K1950" i="11"/>
  <c r="K1951" i="11"/>
  <c r="K1952" i="11"/>
  <c r="K1953" i="11"/>
  <c r="K1954" i="11"/>
  <c r="K1955" i="11"/>
  <c r="K1956" i="11"/>
  <c r="K1957" i="11"/>
  <c r="K1958" i="11"/>
  <c r="K1959" i="11"/>
  <c r="K1960" i="11"/>
  <c r="K1961" i="11"/>
  <c r="K1962" i="11"/>
  <c r="K1963" i="11"/>
  <c r="K1964" i="11"/>
  <c r="K1965" i="11"/>
  <c r="K1966" i="11"/>
  <c r="K1967" i="11"/>
  <c r="K1968" i="11"/>
  <c r="K1969" i="11"/>
  <c r="K1970" i="11"/>
  <c r="K1971" i="11"/>
  <c r="K1972" i="11"/>
  <c r="K1973" i="11"/>
  <c r="K1974" i="11"/>
  <c r="K1975" i="11"/>
  <c r="K1976" i="11"/>
  <c r="K1977" i="11"/>
  <c r="K1978" i="11"/>
  <c r="K1979" i="11"/>
  <c r="K1980" i="11"/>
  <c r="K1981" i="11"/>
  <c r="K1982" i="11"/>
  <c r="K1983" i="11"/>
  <c r="K1984" i="11"/>
  <c r="K1985" i="11"/>
  <c r="K1986" i="11"/>
  <c r="K1987" i="11"/>
  <c r="K1988" i="11"/>
  <c r="K1989" i="11"/>
  <c r="K1990" i="11"/>
  <c r="K1991" i="11"/>
  <c r="K1992" i="11"/>
  <c r="K1993" i="11"/>
  <c r="K1994" i="11"/>
  <c r="K1995" i="11"/>
  <c r="K1996" i="11"/>
  <c r="K1997" i="11"/>
  <c r="K1998" i="11"/>
  <c r="K1999" i="11"/>
  <c r="K2000" i="11"/>
  <c r="K2001" i="11"/>
  <c r="K2002" i="11"/>
  <c r="K2003" i="11"/>
  <c r="K2004" i="11"/>
  <c r="K2005" i="11"/>
  <c r="K2006" i="11"/>
  <c r="K2007" i="11"/>
  <c r="K2008" i="11"/>
  <c r="K2009" i="11"/>
  <c r="K2010" i="11"/>
  <c r="K2011" i="11"/>
  <c r="K2012" i="11"/>
  <c r="K2013" i="11"/>
  <c r="K2014" i="11"/>
  <c r="K2015" i="11"/>
  <c r="K2016" i="11"/>
  <c r="K2017" i="11"/>
  <c r="K2018" i="11"/>
  <c r="K2019" i="11"/>
  <c r="K2020" i="11"/>
  <c r="K2021" i="11"/>
  <c r="K2022" i="11"/>
  <c r="K2023" i="11"/>
  <c r="K2024" i="11"/>
  <c r="K2025" i="11"/>
  <c r="K2026" i="11"/>
  <c r="K2027" i="11"/>
  <c r="K2028" i="11"/>
  <c r="K2029" i="11"/>
  <c r="K2030" i="11"/>
  <c r="K2031" i="11"/>
  <c r="K2032" i="11"/>
  <c r="K2033" i="11"/>
  <c r="K2034" i="11"/>
  <c r="K2035" i="11"/>
  <c r="K2036" i="11"/>
  <c r="K2037" i="11"/>
  <c r="K2038" i="11"/>
  <c r="K2039" i="11"/>
  <c r="K2040" i="11"/>
  <c r="K2041" i="11"/>
  <c r="K2042" i="11"/>
  <c r="K2043" i="11"/>
  <c r="K2044" i="11"/>
  <c r="K2045" i="11"/>
  <c r="K2046" i="11"/>
  <c r="K2047" i="11"/>
  <c r="K2048" i="11"/>
  <c r="K2049" i="11"/>
  <c r="K2050" i="11"/>
  <c r="K2051" i="11"/>
  <c r="K2052" i="11"/>
  <c r="K2053" i="11"/>
  <c r="K2054" i="11"/>
  <c r="K2055" i="11"/>
  <c r="K2056" i="11"/>
  <c r="K2057" i="11"/>
  <c r="K2058" i="11"/>
  <c r="K2059" i="11"/>
  <c r="K2060" i="11"/>
  <c r="K2061" i="11"/>
  <c r="K2062" i="11"/>
  <c r="K2063" i="11"/>
  <c r="K2064" i="11"/>
  <c r="K2065" i="11"/>
  <c r="K2066" i="11"/>
  <c r="K2067" i="11"/>
  <c r="K2068" i="11"/>
  <c r="K2069" i="11"/>
  <c r="K2070" i="11"/>
  <c r="K2071" i="11"/>
  <c r="K2072" i="11"/>
  <c r="K2073" i="11"/>
  <c r="K2074" i="11"/>
  <c r="K2075" i="11"/>
  <c r="K2076" i="11"/>
  <c r="K2077" i="11"/>
  <c r="K2078" i="11"/>
  <c r="K2079" i="11"/>
  <c r="K2080" i="11"/>
  <c r="K2081" i="11"/>
  <c r="K2082" i="11"/>
  <c r="K2083" i="11"/>
  <c r="K2084" i="11"/>
  <c r="K2085" i="11"/>
  <c r="K2086" i="11"/>
  <c r="K2087" i="11"/>
  <c r="K2088" i="11"/>
  <c r="K2089" i="11"/>
  <c r="K2090" i="11"/>
  <c r="K2091" i="11"/>
  <c r="K2092" i="11"/>
  <c r="K2093" i="11"/>
  <c r="K2094" i="11"/>
  <c r="K2095" i="11"/>
  <c r="K2096" i="11"/>
  <c r="K2097" i="11"/>
  <c r="K2098" i="11"/>
  <c r="K2099" i="11"/>
  <c r="K2100" i="11"/>
  <c r="K2101" i="11"/>
  <c r="K2102" i="11"/>
  <c r="K2103" i="11"/>
  <c r="K2104" i="11"/>
  <c r="K2105" i="11"/>
  <c r="K2106" i="11"/>
  <c r="K2107" i="11"/>
  <c r="K2108" i="11"/>
  <c r="K2109" i="11"/>
  <c r="K2110" i="11"/>
  <c r="K2111" i="11"/>
  <c r="K2112" i="11"/>
  <c r="K2113" i="11"/>
  <c r="K2114" i="11"/>
  <c r="K2115" i="11"/>
  <c r="K2116" i="11"/>
  <c r="K2117" i="11"/>
  <c r="K2118" i="11"/>
  <c r="K2119" i="11"/>
  <c r="K2120" i="11"/>
  <c r="K2121" i="11"/>
  <c r="K2122" i="11"/>
  <c r="K2123" i="11"/>
  <c r="K2124" i="11"/>
  <c r="K2125" i="11"/>
  <c r="K2126" i="11"/>
  <c r="K2127" i="11"/>
  <c r="K2128" i="11"/>
  <c r="K2129" i="11"/>
  <c r="K2130" i="11"/>
  <c r="K2131" i="11"/>
  <c r="K2132" i="11"/>
  <c r="K2133" i="11"/>
  <c r="K2134" i="11"/>
  <c r="K2135" i="11"/>
  <c r="K2136" i="11"/>
  <c r="K2137" i="11"/>
  <c r="K2138" i="11"/>
  <c r="K2139" i="11"/>
  <c r="K2140" i="11"/>
  <c r="K2141" i="11"/>
  <c r="K2142" i="11"/>
  <c r="K2143" i="11"/>
  <c r="K2144" i="11"/>
  <c r="K2145" i="11"/>
  <c r="K2146" i="11"/>
  <c r="K2147" i="11"/>
  <c r="K2148" i="11"/>
  <c r="K2149" i="11"/>
  <c r="K2150" i="11"/>
  <c r="K2151" i="11"/>
  <c r="K2152" i="11"/>
  <c r="K2153" i="11"/>
  <c r="K2154" i="11"/>
  <c r="K2155" i="11"/>
  <c r="K2156" i="11"/>
  <c r="K2157" i="11"/>
  <c r="K2158" i="11"/>
  <c r="K2159" i="11"/>
  <c r="K2160" i="11"/>
  <c r="K2161" i="11"/>
  <c r="K2162" i="11"/>
  <c r="K2163" i="11"/>
  <c r="K2164" i="11"/>
  <c r="K2165" i="11"/>
  <c r="K2166" i="11"/>
  <c r="K2167" i="11"/>
  <c r="K2168" i="11"/>
  <c r="K2169" i="11"/>
  <c r="K2170" i="11"/>
  <c r="K2171" i="11"/>
  <c r="K2172" i="11"/>
  <c r="K2173" i="11"/>
  <c r="K2174" i="11"/>
  <c r="K2175" i="11"/>
  <c r="K2176" i="11"/>
  <c r="K2177" i="11"/>
  <c r="K2178" i="11"/>
  <c r="K2179" i="11"/>
  <c r="K2180" i="11"/>
  <c r="K2181" i="11"/>
  <c r="K2182" i="11"/>
  <c r="K2183" i="11"/>
  <c r="K2184" i="11"/>
  <c r="K2185" i="11"/>
  <c r="K2186" i="11"/>
  <c r="K2187" i="11"/>
  <c r="K2188" i="11"/>
  <c r="K2189" i="11"/>
  <c r="K2190" i="11"/>
  <c r="K2191" i="11"/>
  <c r="K2192" i="11"/>
  <c r="K2193" i="11"/>
  <c r="K2194" i="11"/>
  <c r="K2195" i="11"/>
  <c r="K2196" i="11"/>
  <c r="K2197" i="11"/>
  <c r="K2198" i="11"/>
  <c r="K2199" i="11"/>
  <c r="K2200" i="11"/>
  <c r="K2201" i="11"/>
  <c r="K2202" i="11"/>
  <c r="K2203" i="11"/>
  <c r="K2204" i="11"/>
  <c r="K2205" i="11"/>
  <c r="K2206" i="11"/>
  <c r="K2207" i="11"/>
  <c r="K2208" i="11"/>
  <c r="K2209" i="11"/>
  <c r="K2210" i="11"/>
  <c r="K2211" i="11"/>
  <c r="K2212" i="11"/>
  <c r="K2213" i="11"/>
  <c r="K2214" i="11"/>
  <c r="K2215" i="11"/>
  <c r="K2216" i="11"/>
  <c r="K2217" i="11"/>
  <c r="K2218" i="11"/>
  <c r="K2219" i="11"/>
  <c r="K2220" i="11"/>
  <c r="K2221" i="11"/>
  <c r="K2222" i="11"/>
  <c r="K2223" i="11"/>
  <c r="K2224" i="11"/>
  <c r="K2225" i="11"/>
  <c r="K2226" i="11"/>
  <c r="K2227" i="11"/>
  <c r="K2228" i="11"/>
  <c r="K2229" i="11"/>
  <c r="K2230" i="11"/>
  <c r="K2231" i="11"/>
  <c r="K2232" i="11"/>
  <c r="K2233" i="11"/>
  <c r="K2234" i="11"/>
  <c r="K2235" i="11"/>
  <c r="K2236" i="11"/>
  <c r="K2237" i="11"/>
  <c r="K2238" i="11"/>
  <c r="K2239" i="11"/>
  <c r="K2240" i="11"/>
  <c r="K2241" i="11"/>
  <c r="K2242" i="11"/>
  <c r="K2243" i="11"/>
  <c r="K2244" i="11"/>
  <c r="K2245" i="11"/>
  <c r="K2246" i="11"/>
  <c r="K2247" i="11"/>
  <c r="K2248" i="11"/>
  <c r="K2249" i="11"/>
  <c r="K2250" i="11"/>
  <c r="K2251" i="11"/>
  <c r="K2252" i="11"/>
  <c r="K2253" i="11"/>
  <c r="K2254" i="11"/>
  <c r="K2255" i="11"/>
  <c r="K2256" i="11"/>
  <c r="K2257" i="11"/>
  <c r="K2258" i="11"/>
  <c r="K2259" i="11"/>
  <c r="K2260" i="11"/>
  <c r="K2261" i="11"/>
  <c r="K2262" i="11"/>
  <c r="K2263" i="11"/>
  <c r="K2264" i="11"/>
  <c r="K2265" i="11"/>
  <c r="K2266" i="11"/>
  <c r="K2267" i="11"/>
  <c r="K2268" i="11"/>
  <c r="K2269" i="11"/>
  <c r="K2270" i="11"/>
  <c r="K2271" i="11"/>
  <c r="K2272" i="11"/>
  <c r="K2273" i="11"/>
  <c r="K2274" i="11"/>
  <c r="K2275" i="11"/>
  <c r="K2276" i="11"/>
  <c r="K2277" i="11"/>
  <c r="K2278" i="11"/>
  <c r="K2279" i="11"/>
  <c r="K2280" i="11"/>
  <c r="K2281" i="11"/>
  <c r="K2282" i="11"/>
  <c r="K2283" i="11"/>
  <c r="K2284" i="11"/>
  <c r="K2285" i="11"/>
  <c r="K2286" i="11"/>
  <c r="K2287" i="11"/>
  <c r="K2288" i="11"/>
  <c r="K2289" i="11"/>
  <c r="K2290" i="11"/>
  <c r="K2291" i="11"/>
  <c r="K2292" i="11"/>
  <c r="K2293" i="11"/>
  <c r="K2294" i="11"/>
  <c r="K2295" i="11"/>
  <c r="K2296" i="11"/>
  <c r="K2297" i="11"/>
  <c r="K2298" i="11"/>
  <c r="K2299" i="11"/>
  <c r="K2300" i="11"/>
  <c r="K2301" i="11"/>
  <c r="K2302" i="11"/>
  <c r="K2303" i="11"/>
  <c r="K2304" i="11"/>
  <c r="K2305" i="11"/>
  <c r="K2306" i="11"/>
  <c r="K2307" i="11"/>
  <c r="K2308" i="11"/>
  <c r="K2309" i="11"/>
  <c r="K2310" i="11"/>
  <c r="K2311" i="11"/>
  <c r="K2312" i="11"/>
  <c r="K2313" i="11"/>
  <c r="K2314" i="11"/>
  <c r="K2315" i="11"/>
  <c r="K2316" i="11"/>
  <c r="K2317" i="11"/>
  <c r="K2318" i="11"/>
  <c r="K2319" i="11"/>
  <c r="K2320" i="11"/>
  <c r="K2321" i="11"/>
  <c r="K2322" i="11"/>
  <c r="K2323" i="11"/>
  <c r="K2324" i="11"/>
  <c r="K2325" i="11"/>
  <c r="K2326" i="11"/>
  <c r="K2327" i="11"/>
  <c r="K2328" i="11"/>
  <c r="K2329" i="11"/>
  <c r="K2330" i="11"/>
  <c r="K2331" i="11"/>
  <c r="K2332" i="11"/>
  <c r="K2333" i="11"/>
  <c r="K2334" i="11"/>
  <c r="K2335" i="11"/>
  <c r="K2336" i="11"/>
  <c r="K2337" i="11"/>
  <c r="K2338" i="11"/>
  <c r="K2339" i="11"/>
  <c r="K2340" i="11"/>
  <c r="K2341" i="11"/>
  <c r="K2342" i="11"/>
  <c r="K2343" i="11"/>
  <c r="K2344" i="11"/>
  <c r="K2345" i="11"/>
  <c r="K2346" i="11"/>
  <c r="K2347" i="11"/>
  <c r="K2348" i="11"/>
  <c r="K2349" i="11"/>
  <c r="K2350" i="11"/>
  <c r="K2351" i="11"/>
  <c r="K2352" i="11"/>
  <c r="K2353" i="11"/>
  <c r="K2354" i="11"/>
  <c r="K2355" i="11"/>
  <c r="K2356" i="11"/>
  <c r="K2357" i="11"/>
  <c r="K2358" i="11"/>
  <c r="K2359" i="11"/>
  <c r="K2360" i="11"/>
  <c r="K2361" i="11"/>
  <c r="K2362" i="11"/>
  <c r="K2363" i="11"/>
  <c r="K2364" i="11"/>
  <c r="K2365" i="11"/>
  <c r="K2366" i="11"/>
  <c r="K2367" i="11"/>
  <c r="K2368" i="11"/>
  <c r="K2369" i="11"/>
  <c r="K2370" i="11"/>
  <c r="K2371" i="11"/>
  <c r="K2372" i="11"/>
  <c r="K2373" i="11"/>
  <c r="K2374" i="11"/>
  <c r="K2375" i="11"/>
  <c r="K2376" i="11"/>
  <c r="K2377" i="11"/>
  <c r="K2378" i="11"/>
  <c r="K2379" i="11"/>
  <c r="K2380" i="11"/>
  <c r="K2381" i="11"/>
  <c r="K2382" i="11"/>
  <c r="K2383" i="11"/>
  <c r="K2384" i="11"/>
  <c r="K2385" i="11"/>
  <c r="K2386" i="11"/>
  <c r="K2387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L98" i="11"/>
  <c r="L99" i="11"/>
  <c r="L100" i="11"/>
  <c r="L101" i="11"/>
  <c r="L102" i="11"/>
  <c r="L103" i="11"/>
  <c r="L104" i="11"/>
  <c r="L105" i="11"/>
  <c r="L106" i="11"/>
  <c r="L107" i="11"/>
  <c r="L108" i="11"/>
  <c r="L109" i="11"/>
  <c r="L110" i="11"/>
  <c r="L111" i="11"/>
  <c r="L112" i="11"/>
  <c r="L113" i="11"/>
  <c r="L114" i="11"/>
  <c r="L115" i="11"/>
  <c r="L116" i="11"/>
  <c r="L117" i="11"/>
  <c r="L118" i="11"/>
  <c r="L119" i="11"/>
  <c r="L120" i="11"/>
  <c r="L121" i="11"/>
  <c r="L122" i="11"/>
  <c r="L123" i="11"/>
  <c r="L124" i="11"/>
  <c r="L125" i="11"/>
  <c r="L126" i="11"/>
  <c r="L127" i="11"/>
  <c r="L128" i="11"/>
  <c r="L129" i="11"/>
  <c r="L130" i="11"/>
  <c r="L131" i="11"/>
  <c r="L132" i="11"/>
  <c r="L133" i="11"/>
  <c r="L134" i="11"/>
  <c r="L135" i="11"/>
  <c r="L136" i="11"/>
  <c r="L137" i="11"/>
  <c r="L138" i="11"/>
  <c r="L139" i="11"/>
  <c r="L140" i="11"/>
  <c r="L141" i="11"/>
  <c r="L142" i="11"/>
  <c r="L143" i="11"/>
  <c r="L144" i="11"/>
  <c r="L145" i="11"/>
  <c r="L146" i="11"/>
  <c r="L147" i="11"/>
  <c r="L148" i="11"/>
  <c r="L149" i="11"/>
  <c r="L150" i="11"/>
  <c r="L151" i="11"/>
  <c r="L152" i="11"/>
  <c r="L153" i="11"/>
  <c r="L154" i="11"/>
  <c r="L155" i="11"/>
  <c r="L156" i="11"/>
  <c r="L157" i="11"/>
  <c r="L158" i="11"/>
  <c r="L159" i="11"/>
  <c r="L160" i="11"/>
  <c r="L161" i="11"/>
  <c r="L162" i="11"/>
  <c r="L163" i="11"/>
  <c r="L164" i="11"/>
  <c r="L165" i="11"/>
  <c r="L166" i="11"/>
  <c r="L167" i="11"/>
  <c r="L168" i="11"/>
  <c r="L169" i="11"/>
  <c r="L170" i="11"/>
  <c r="L171" i="11"/>
  <c r="L172" i="11"/>
  <c r="L173" i="11"/>
  <c r="L174" i="11"/>
  <c r="L175" i="11"/>
  <c r="L176" i="11"/>
  <c r="L177" i="11"/>
  <c r="L178" i="11"/>
  <c r="L179" i="11"/>
  <c r="L180" i="11"/>
  <c r="L181" i="11"/>
  <c r="L182" i="11"/>
  <c r="L183" i="11"/>
  <c r="L184" i="11"/>
  <c r="L185" i="11"/>
  <c r="L186" i="11"/>
  <c r="L187" i="11"/>
  <c r="L188" i="11"/>
  <c r="L189" i="11"/>
  <c r="L190" i="11"/>
  <c r="L191" i="11"/>
  <c r="L192" i="11"/>
  <c r="L193" i="11"/>
  <c r="L194" i="11"/>
  <c r="L195" i="11"/>
  <c r="L196" i="11"/>
  <c r="L197" i="11"/>
  <c r="L198" i="11"/>
  <c r="L199" i="11"/>
  <c r="L200" i="11"/>
  <c r="L201" i="11"/>
  <c r="L202" i="11"/>
  <c r="L203" i="11"/>
  <c r="L204" i="11"/>
  <c r="L205" i="11"/>
  <c r="L206" i="11"/>
  <c r="L207" i="11"/>
  <c r="L208" i="11"/>
  <c r="L209" i="11"/>
  <c r="L210" i="11"/>
  <c r="L211" i="11"/>
  <c r="L212" i="11"/>
  <c r="L213" i="11"/>
  <c r="L214" i="11"/>
  <c r="L215" i="11"/>
  <c r="L216" i="11"/>
  <c r="L217" i="11"/>
  <c r="L218" i="11"/>
  <c r="L219" i="11"/>
  <c r="L220" i="11"/>
  <c r="L221" i="11"/>
  <c r="L222" i="11"/>
  <c r="L223" i="11"/>
  <c r="L224" i="11"/>
  <c r="L225" i="11"/>
  <c r="L226" i="11"/>
  <c r="L227" i="11"/>
  <c r="L228" i="11"/>
  <c r="L229" i="11"/>
  <c r="L230" i="11"/>
  <c r="L231" i="11"/>
  <c r="L232" i="11"/>
  <c r="L233" i="11"/>
  <c r="L234" i="11"/>
  <c r="L235" i="11"/>
  <c r="L236" i="11"/>
  <c r="L237" i="11"/>
  <c r="L238" i="11"/>
  <c r="L239" i="11"/>
  <c r="L240" i="11"/>
  <c r="L241" i="11"/>
  <c r="L242" i="11"/>
  <c r="L243" i="11"/>
  <c r="L244" i="11"/>
  <c r="L245" i="11"/>
  <c r="L246" i="11"/>
  <c r="L247" i="11"/>
  <c r="L248" i="11"/>
  <c r="L249" i="11"/>
  <c r="L250" i="11"/>
  <c r="L251" i="11"/>
  <c r="L252" i="11"/>
  <c r="L253" i="11"/>
  <c r="L254" i="11"/>
  <c r="L255" i="11"/>
  <c r="L256" i="11"/>
  <c r="L257" i="11"/>
  <c r="L258" i="11"/>
  <c r="L259" i="11"/>
  <c r="L260" i="11"/>
  <c r="L261" i="11"/>
  <c r="L262" i="11"/>
  <c r="L263" i="11"/>
  <c r="L264" i="11"/>
  <c r="L265" i="11"/>
  <c r="L266" i="11"/>
  <c r="L267" i="11"/>
  <c r="L268" i="11"/>
  <c r="L269" i="11"/>
  <c r="L270" i="11"/>
  <c r="L271" i="11"/>
  <c r="L272" i="11"/>
  <c r="L273" i="11"/>
  <c r="L274" i="11"/>
  <c r="L275" i="11"/>
  <c r="L276" i="11"/>
  <c r="L277" i="11"/>
  <c r="L278" i="11"/>
  <c r="L279" i="11"/>
  <c r="L280" i="11"/>
  <c r="L281" i="11"/>
  <c r="L282" i="11"/>
  <c r="L283" i="11"/>
  <c r="L284" i="11"/>
  <c r="L285" i="11"/>
  <c r="L286" i="11"/>
  <c r="L287" i="11"/>
  <c r="L288" i="11"/>
  <c r="L289" i="11"/>
  <c r="L290" i="11"/>
  <c r="L291" i="11"/>
  <c r="L292" i="11"/>
  <c r="L293" i="11"/>
  <c r="L294" i="11"/>
  <c r="L295" i="11"/>
  <c r="L296" i="11"/>
  <c r="L297" i="11"/>
  <c r="L298" i="11"/>
  <c r="L299" i="11"/>
  <c r="L300" i="11"/>
  <c r="L301" i="11"/>
  <c r="L302" i="11"/>
  <c r="L303" i="11"/>
  <c r="L304" i="11"/>
  <c r="L305" i="11"/>
  <c r="L306" i="11"/>
  <c r="L307" i="11"/>
  <c r="L308" i="11"/>
  <c r="L309" i="11"/>
  <c r="L310" i="11"/>
  <c r="L311" i="11"/>
  <c r="L312" i="11"/>
  <c r="L313" i="11"/>
  <c r="L314" i="11"/>
  <c r="L315" i="11"/>
  <c r="L316" i="11"/>
  <c r="L317" i="11"/>
  <c r="L318" i="11"/>
  <c r="L319" i="11"/>
  <c r="L320" i="11"/>
  <c r="L321" i="11"/>
  <c r="L322" i="11"/>
  <c r="L323" i="11"/>
  <c r="L324" i="11"/>
  <c r="L325" i="11"/>
  <c r="L326" i="11"/>
  <c r="L327" i="11"/>
  <c r="L328" i="11"/>
  <c r="L329" i="11"/>
  <c r="L330" i="11"/>
  <c r="L331" i="11"/>
  <c r="L332" i="11"/>
  <c r="L333" i="11"/>
  <c r="L334" i="11"/>
  <c r="L335" i="11"/>
  <c r="L336" i="11"/>
  <c r="L337" i="11"/>
  <c r="L338" i="11"/>
  <c r="L339" i="11"/>
  <c r="L340" i="11"/>
  <c r="L341" i="11"/>
  <c r="L342" i="11"/>
  <c r="L343" i="11"/>
  <c r="L344" i="11"/>
  <c r="L345" i="11"/>
  <c r="L346" i="11"/>
  <c r="L347" i="11"/>
  <c r="L348" i="11"/>
  <c r="L349" i="11"/>
  <c r="L350" i="11"/>
  <c r="L351" i="11"/>
  <c r="L352" i="11"/>
  <c r="L353" i="11"/>
  <c r="L354" i="11"/>
  <c r="L355" i="11"/>
  <c r="L356" i="11"/>
  <c r="L357" i="11"/>
  <c r="L358" i="11"/>
  <c r="L359" i="11"/>
  <c r="L360" i="11"/>
  <c r="L361" i="11"/>
  <c r="L362" i="11"/>
  <c r="L363" i="11"/>
  <c r="L364" i="11"/>
  <c r="L365" i="11"/>
  <c r="L366" i="11"/>
  <c r="L367" i="11"/>
  <c r="L368" i="11"/>
  <c r="L369" i="11"/>
  <c r="L370" i="11"/>
  <c r="L371" i="11"/>
  <c r="L372" i="11"/>
  <c r="L373" i="11"/>
  <c r="L374" i="11"/>
  <c r="L375" i="11"/>
  <c r="L376" i="11"/>
  <c r="L377" i="11"/>
  <c r="L378" i="11"/>
  <c r="L379" i="11"/>
  <c r="L380" i="11"/>
  <c r="L381" i="11"/>
  <c r="L382" i="11"/>
  <c r="L383" i="11"/>
  <c r="L384" i="11"/>
  <c r="L385" i="11"/>
  <c r="L386" i="11"/>
  <c r="L387" i="11"/>
  <c r="L388" i="11"/>
  <c r="L389" i="11"/>
  <c r="L390" i="11"/>
  <c r="L391" i="11"/>
  <c r="L392" i="11"/>
  <c r="L393" i="11"/>
  <c r="L394" i="11"/>
  <c r="L395" i="11"/>
  <c r="L396" i="11"/>
  <c r="L397" i="11"/>
  <c r="L398" i="11"/>
  <c r="L399" i="11"/>
  <c r="L400" i="11"/>
  <c r="L401" i="11"/>
  <c r="L402" i="11"/>
  <c r="L403" i="11"/>
  <c r="L404" i="11"/>
  <c r="L405" i="11"/>
  <c r="L406" i="11"/>
  <c r="L407" i="11"/>
  <c r="L408" i="11"/>
  <c r="L409" i="11"/>
  <c r="L410" i="11"/>
  <c r="L411" i="11"/>
  <c r="L412" i="11"/>
  <c r="L413" i="11"/>
  <c r="L414" i="11"/>
  <c r="L415" i="11"/>
  <c r="L416" i="11"/>
  <c r="L417" i="11"/>
  <c r="L418" i="11"/>
  <c r="L419" i="11"/>
  <c r="L420" i="11"/>
  <c r="L421" i="11"/>
  <c r="L422" i="11"/>
  <c r="L423" i="11"/>
  <c r="L424" i="11"/>
  <c r="L425" i="11"/>
  <c r="L426" i="11"/>
  <c r="L427" i="11"/>
  <c r="L428" i="11"/>
  <c r="L429" i="11"/>
  <c r="L430" i="11"/>
  <c r="L431" i="11"/>
  <c r="L432" i="11"/>
  <c r="L433" i="11"/>
  <c r="L434" i="11"/>
  <c r="L435" i="11"/>
  <c r="L436" i="11"/>
  <c r="L437" i="11"/>
  <c r="L438" i="11"/>
  <c r="L439" i="11"/>
  <c r="L440" i="11"/>
  <c r="L441" i="11"/>
  <c r="L442" i="11"/>
  <c r="L443" i="11"/>
  <c r="L444" i="11"/>
  <c r="L445" i="11"/>
  <c r="L446" i="11"/>
  <c r="L447" i="11"/>
  <c r="L448" i="11"/>
  <c r="L449" i="11"/>
  <c r="L450" i="11"/>
  <c r="L451" i="11"/>
  <c r="L452" i="11"/>
  <c r="L453" i="11"/>
  <c r="L454" i="11"/>
  <c r="L455" i="11"/>
  <c r="L456" i="11"/>
  <c r="L457" i="11"/>
  <c r="L458" i="11"/>
  <c r="L459" i="11"/>
  <c r="L460" i="11"/>
  <c r="L461" i="11"/>
  <c r="L462" i="11"/>
  <c r="L463" i="11"/>
  <c r="L464" i="11"/>
  <c r="L465" i="11"/>
  <c r="L466" i="11"/>
  <c r="L467" i="11"/>
  <c r="L468" i="11"/>
  <c r="L469" i="11"/>
  <c r="L470" i="11"/>
  <c r="L471" i="11"/>
  <c r="L472" i="11"/>
  <c r="L473" i="11"/>
  <c r="L474" i="11"/>
  <c r="L475" i="11"/>
  <c r="L476" i="11"/>
  <c r="L477" i="11"/>
  <c r="L478" i="11"/>
  <c r="L479" i="11"/>
  <c r="L480" i="11"/>
  <c r="L481" i="11"/>
  <c r="L482" i="11"/>
  <c r="L483" i="11"/>
  <c r="L484" i="11"/>
  <c r="L485" i="11"/>
  <c r="L486" i="11"/>
  <c r="L487" i="11"/>
  <c r="L488" i="11"/>
  <c r="L489" i="11"/>
  <c r="L490" i="11"/>
  <c r="L491" i="11"/>
  <c r="L492" i="11"/>
  <c r="L493" i="11"/>
  <c r="L494" i="11"/>
  <c r="L495" i="11"/>
  <c r="L496" i="11"/>
  <c r="L497" i="11"/>
  <c r="L498" i="11"/>
  <c r="L499" i="11"/>
  <c r="L500" i="11"/>
  <c r="L501" i="11"/>
  <c r="L502" i="11"/>
  <c r="L503" i="11"/>
  <c r="L504" i="11"/>
  <c r="L505" i="11"/>
  <c r="L506" i="11"/>
  <c r="L507" i="11"/>
  <c r="L508" i="11"/>
  <c r="L509" i="11"/>
  <c r="L510" i="11"/>
  <c r="L511" i="11"/>
  <c r="L512" i="11"/>
  <c r="L513" i="11"/>
  <c r="L514" i="11"/>
  <c r="L515" i="11"/>
  <c r="L516" i="11"/>
  <c r="L517" i="11"/>
  <c r="L518" i="11"/>
  <c r="L519" i="11"/>
  <c r="L520" i="11"/>
  <c r="L521" i="11"/>
  <c r="L522" i="11"/>
  <c r="L523" i="11"/>
  <c r="L524" i="11"/>
  <c r="L525" i="11"/>
  <c r="L526" i="11"/>
  <c r="L527" i="11"/>
  <c r="L528" i="11"/>
  <c r="L529" i="11"/>
  <c r="L530" i="11"/>
  <c r="L531" i="11"/>
  <c r="L532" i="11"/>
  <c r="L533" i="11"/>
  <c r="L534" i="11"/>
  <c r="L535" i="11"/>
  <c r="L536" i="11"/>
  <c r="L537" i="11"/>
  <c r="L538" i="11"/>
  <c r="L539" i="11"/>
  <c r="L540" i="11"/>
  <c r="L541" i="11"/>
  <c r="L542" i="11"/>
  <c r="L543" i="11"/>
  <c r="L544" i="11"/>
  <c r="L545" i="11"/>
  <c r="L546" i="11"/>
  <c r="L547" i="11"/>
  <c r="L548" i="11"/>
  <c r="L549" i="11"/>
  <c r="L550" i="11"/>
  <c r="L551" i="11"/>
  <c r="L552" i="11"/>
  <c r="L553" i="11"/>
  <c r="L554" i="11"/>
  <c r="L555" i="11"/>
  <c r="L556" i="11"/>
  <c r="L557" i="11"/>
  <c r="L558" i="11"/>
  <c r="L559" i="11"/>
  <c r="L560" i="11"/>
  <c r="L561" i="11"/>
  <c r="L562" i="11"/>
  <c r="L563" i="11"/>
  <c r="L564" i="11"/>
  <c r="L565" i="11"/>
  <c r="L566" i="11"/>
  <c r="L567" i="11"/>
  <c r="L568" i="11"/>
  <c r="L569" i="11"/>
  <c r="L570" i="11"/>
  <c r="L571" i="11"/>
  <c r="L572" i="11"/>
  <c r="L573" i="11"/>
  <c r="L574" i="11"/>
  <c r="L575" i="11"/>
  <c r="L576" i="11"/>
  <c r="L577" i="11"/>
  <c r="L578" i="11"/>
  <c r="L579" i="11"/>
  <c r="L580" i="11"/>
  <c r="L581" i="11"/>
  <c r="L582" i="11"/>
  <c r="L583" i="11"/>
  <c r="L584" i="11"/>
  <c r="L585" i="11"/>
  <c r="L586" i="11"/>
  <c r="L587" i="11"/>
  <c r="L588" i="11"/>
  <c r="L589" i="11"/>
  <c r="L590" i="11"/>
  <c r="L591" i="11"/>
  <c r="L592" i="11"/>
  <c r="L593" i="11"/>
  <c r="L594" i="11"/>
  <c r="L595" i="11"/>
  <c r="L596" i="11"/>
  <c r="L597" i="11"/>
  <c r="L598" i="11"/>
  <c r="L599" i="11"/>
  <c r="L600" i="11"/>
  <c r="L601" i="11"/>
  <c r="L602" i="11"/>
  <c r="L603" i="11"/>
  <c r="L604" i="11"/>
  <c r="L605" i="11"/>
  <c r="L606" i="11"/>
  <c r="L607" i="11"/>
  <c r="L608" i="11"/>
  <c r="L609" i="11"/>
  <c r="L610" i="11"/>
  <c r="L611" i="11"/>
  <c r="L612" i="11"/>
  <c r="L613" i="11"/>
  <c r="L614" i="11"/>
  <c r="L615" i="11"/>
  <c r="L616" i="11"/>
  <c r="L617" i="11"/>
  <c r="L618" i="11"/>
  <c r="L619" i="11"/>
  <c r="L620" i="11"/>
  <c r="L621" i="11"/>
  <c r="L622" i="11"/>
  <c r="L623" i="11"/>
  <c r="L624" i="11"/>
  <c r="L625" i="11"/>
  <c r="L626" i="11"/>
  <c r="L627" i="11"/>
  <c r="L628" i="11"/>
  <c r="L629" i="11"/>
  <c r="L630" i="11"/>
  <c r="L631" i="11"/>
  <c r="L632" i="11"/>
  <c r="L633" i="11"/>
  <c r="L634" i="11"/>
  <c r="L635" i="11"/>
  <c r="L636" i="11"/>
  <c r="L637" i="11"/>
  <c r="L638" i="11"/>
  <c r="L639" i="11"/>
  <c r="L640" i="11"/>
  <c r="L641" i="11"/>
  <c r="L642" i="11"/>
  <c r="L643" i="11"/>
  <c r="L644" i="11"/>
  <c r="L645" i="11"/>
  <c r="L646" i="11"/>
  <c r="L647" i="11"/>
  <c r="L648" i="11"/>
  <c r="L649" i="11"/>
  <c r="L650" i="11"/>
  <c r="L651" i="11"/>
  <c r="L652" i="11"/>
  <c r="L653" i="11"/>
  <c r="L654" i="11"/>
  <c r="L655" i="11"/>
  <c r="L656" i="11"/>
  <c r="L657" i="11"/>
  <c r="L658" i="11"/>
  <c r="L659" i="11"/>
  <c r="L660" i="11"/>
  <c r="L661" i="11"/>
  <c r="L662" i="11"/>
  <c r="L663" i="11"/>
  <c r="L664" i="11"/>
  <c r="L665" i="11"/>
  <c r="L666" i="11"/>
  <c r="L667" i="11"/>
  <c r="L668" i="11"/>
  <c r="L669" i="11"/>
  <c r="L670" i="11"/>
  <c r="L671" i="11"/>
  <c r="L672" i="11"/>
  <c r="L673" i="11"/>
  <c r="L674" i="11"/>
  <c r="L675" i="11"/>
  <c r="L676" i="11"/>
  <c r="L677" i="11"/>
  <c r="L678" i="11"/>
  <c r="L679" i="11"/>
  <c r="L680" i="11"/>
  <c r="L681" i="11"/>
  <c r="L682" i="11"/>
  <c r="L683" i="11"/>
  <c r="L684" i="11"/>
  <c r="L685" i="11"/>
  <c r="L686" i="11"/>
  <c r="L687" i="11"/>
  <c r="L688" i="11"/>
  <c r="L689" i="11"/>
  <c r="L690" i="11"/>
  <c r="L691" i="11"/>
  <c r="L692" i="11"/>
  <c r="L693" i="11"/>
  <c r="L694" i="11"/>
  <c r="L695" i="11"/>
  <c r="L696" i="11"/>
  <c r="L697" i="11"/>
  <c r="L698" i="11"/>
  <c r="L699" i="11"/>
  <c r="L700" i="11"/>
  <c r="L701" i="11"/>
  <c r="L702" i="11"/>
  <c r="L703" i="11"/>
  <c r="L704" i="11"/>
  <c r="L705" i="11"/>
  <c r="L706" i="11"/>
  <c r="L707" i="11"/>
  <c r="L708" i="11"/>
  <c r="L709" i="11"/>
  <c r="L710" i="11"/>
  <c r="L711" i="11"/>
  <c r="L712" i="11"/>
  <c r="L713" i="11"/>
  <c r="L714" i="11"/>
  <c r="L715" i="11"/>
  <c r="L716" i="11"/>
  <c r="L717" i="11"/>
  <c r="L718" i="11"/>
  <c r="L719" i="11"/>
  <c r="L720" i="11"/>
  <c r="L721" i="11"/>
  <c r="L722" i="11"/>
  <c r="L723" i="11"/>
  <c r="L724" i="11"/>
  <c r="L725" i="11"/>
  <c r="L726" i="11"/>
  <c r="L727" i="11"/>
  <c r="L728" i="11"/>
  <c r="L729" i="11"/>
  <c r="L730" i="11"/>
  <c r="L731" i="11"/>
  <c r="L732" i="11"/>
  <c r="L733" i="11"/>
  <c r="L734" i="11"/>
  <c r="L735" i="11"/>
  <c r="L736" i="11"/>
  <c r="L737" i="11"/>
  <c r="L738" i="11"/>
  <c r="L739" i="11"/>
  <c r="L740" i="11"/>
  <c r="L741" i="11"/>
  <c r="L742" i="11"/>
  <c r="L743" i="11"/>
  <c r="L744" i="11"/>
  <c r="L745" i="11"/>
  <c r="L746" i="11"/>
  <c r="L747" i="11"/>
  <c r="L748" i="11"/>
  <c r="L749" i="11"/>
  <c r="L750" i="11"/>
  <c r="L751" i="11"/>
  <c r="L752" i="11"/>
  <c r="L753" i="11"/>
  <c r="L754" i="11"/>
  <c r="L755" i="11"/>
  <c r="L756" i="11"/>
  <c r="L757" i="11"/>
  <c r="L758" i="11"/>
  <c r="L759" i="11"/>
  <c r="L760" i="11"/>
  <c r="L761" i="11"/>
  <c r="L762" i="11"/>
  <c r="L763" i="11"/>
  <c r="L764" i="11"/>
  <c r="L765" i="11"/>
  <c r="L766" i="11"/>
  <c r="L767" i="11"/>
  <c r="L768" i="11"/>
  <c r="L769" i="11"/>
  <c r="L770" i="11"/>
  <c r="L771" i="11"/>
  <c r="L772" i="11"/>
  <c r="L773" i="11"/>
  <c r="L774" i="11"/>
  <c r="L775" i="11"/>
  <c r="L776" i="11"/>
  <c r="L777" i="11"/>
  <c r="L778" i="11"/>
  <c r="L779" i="11"/>
  <c r="L780" i="11"/>
  <c r="L781" i="11"/>
  <c r="L782" i="11"/>
  <c r="L783" i="11"/>
  <c r="L784" i="11"/>
  <c r="L785" i="11"/>
  <c r="L786" i="11"/>
  <c r="L787" i="11"/>
  <c r="L788" i="11"/>
  <c r="L789" i="11"/>
  <c r="L790" i="11"/>
  <c r="L791" i="11"/>
  <c r="L792" i="11"/>
  <c r="L793" i="11"/>
  <c r="L794" i="11"/>
  <c r="L795" i="11"/>
  <c r="L796" i="11"/>
  <c r="L797" i="11"/>
  <c r="L798" i="11"/>
  <c r="L799" i="11"/>
  <c r="L800" i="11"/>
  <c r="L801" i="11"/>
  <c r="L802" i="11"/>
  <c r="L803" i="11"/>
  <c r="L804" i="11"/>
  <c r="L805" i="11"/>
  <c r="L806" i="11"/>
  <c r="L807" i="11"/>
  <c r="L808" i="11"/>
  <c r="L809" i="11"/>
  <c r="L810" i="11"/>
  <c r="L811" i="11"/>
  <c r="L812" i="11"/>
  <c r="L813" i="11"/>
  <c r="L814" i="11"/>
  <c r="L815" i="11"/>
  <c r="L816" i="11"/>
  <c r="L817" i="11"/>
  <c r="L818" i="11"/>
  <c r="L819" i="11"/>
  <c r="L820" i="11"/>
  <c r="L821" i="11"/>
  <c r="L822" i="11"/>
  <c r="L823" i="11"/>
  <c r="L824" i="11"/>
  <c r="L825" i="11"/>
  <c r="L826" i="11"/>
  <c r="L827" i="11"/>
  <c r="L828" i="11"/>
  <c r="L829" i="11"/>
  <c r="L830" i="11"/>
  <c r="L831" i="11"/>
  <c r="L832" i="11"/>
  <c r="L833" i="11"/>
  <c r="L834" i="11"/>
  <c r="L835" i="11"/>
  <c r="L836" i="11"/>
  <c r="L837" i="11"/>
  <c r="L838" i="11"/>
  <c r="L839" i="11"/>
  <c r="L840" i="11"/>
  <c r="L841" i="11"/>
  <c r="L842" i="11"/>
  <c r="L843" i="11"/>
  <c r="L844" i="11"/>
  <c r="L845" i="11"/>
  <c r="L846" i="11"/>
  <c r="L847" i="11"/>
  <c r="L848" i="11"/>
  <c r="L849" i="11"/>
  <c r="L850" i="11"/>
  <c r="L851" i="11"/>
  <c r="L852" i="11"/>
  <c r="L853" i="11"/>
  <c r="L854" i="11"/>
  <c r="L855" i="11"/>
  <c r="L856" i="11"/>
  <c r="L857" i="11"/>
  <c r="L858" i="11"/>
  <c r="L859" i="11"/>
  <c r="L860" i="11"/>
  <c r="L861" i="11"/>
  <c r="L862" i="11"/>
  <c r="L863" i="11"/>
  <c r="L864" i="11"/>
  <c r="L865" i="11"/>
  <c r="L866" i="11"/>
  <c r="L867" i="11"/>
  <c r="L868" i="11"/>
  <c r="L869" i="11"/>
  <c r="L870" i="11"/>
  <c r="L871" i="11"/>
  <c r="L872" i="11"/>
  <c r="L873" i="11"/>
  <c r="L874" i="11"/>
  <c r="L875" i="11"/>
  <c r="L876" i="11"/>
  <c r="L877" i="11"/>
  <c r="L878" i="11"/>
  <c r="L879" i="11"/>
  <c r="L880" i="11"/>
  <c r="L881" i="11"/>
  <c r="L882" i="11"/>
  <c r="L883" i="11"/>
  <c r="L884" i="11"/>
  <c r="L885" i="11"/>
  <c r="L886" i="11"/>
  <c r="L887" i="11"/>
  <c r="L888" i="11"/>
  <c r="L889" i="11"/>
  <c r="L890" i="11"/>
  <c r="L891" i="11"/>
  <c r="L892" i="11"/>
  <c r="L893" i="11"/>
  <c r="L894" i="11"/>
  <c r="L895" i="11"/>
  <c r="L896" i="11"/>
  <c r="L897" i="11"/>
  <c r="L898" i="11"/>
  <c r="L899" i="11"/>
  <c r="L900" i="11"/>
  <c r="L901" i="11"/>
  <c r="L902" i="11"/>
  <c r="L903" i="11"/>
  <c r="L904" i="11"/>
  <c r="L905" i="11"/>
  <c r="L906" i="11"/>
  <c r="L907" i="11"/>
  <c r="L908" i="11"/>
  <c r="L909" i="11"/>
  <c r="L910" i="11"/>
  <c r="L911" i="11"/>
  <c r="L912" i="11"/>
  <c r="L913" i="11"/>
  <c r="L914" i="11"/>
  <c r="L915" i="11"/>
  <c r="L916" i="11"/>
  <c r="L917" i="11"/>
  <c r="L918" i="11"/>
  <c r="L919" i="11"/>
  <c r="L920" i="11"/>
  <c r="L921" i="11"/>
  <c r="L922" i="11"/>
  <c r="L923" i="11"/>
  <c r="L924" i="11"/>
  <c r="L925" i="11"/>
  <c r="L926" i="11"/>
  <c r="L927" i="11"/>
  <c r="L928" i="11"/>
  <c r="L929" i="11"/>
  <c r="L930" i="11"/>
  <c r="L931" i="11"/>
  <c r="L932" i="11"/>
  <c r="L933" i="11"/>
  <c r="L934" i="11"/>
  <c r="L935" i="11"/>
  <c r="L936" i="11"/>
  <c r="L937" i="11"/>
  <c r="L938" i="11"/>
  <c r="L939" i="11"/>
  <c r="L940" i="11"/>
  <c r="L941" i="11"/>
  <c r="L942" i="11"/>
  <c r="L943" i="11"/>
  <c r="L944" i="11"/>
  <c r="L945" i="11"/>
  <c r="L946" i="11"/>
  <c r="L947" i="11"/>
  <c r="L948" i="11"/>
  <c r="L949" i="11"/>
  <c r="L950" i="11"/>
  <c r="L951" i="11"/>
  <c r="L952" i="11"/>
  <c r="L953" i="11"/>
  <c r="L954" i="11"/>
  <c r="L955" i="11"/>
  <c r="L956" i="11"/>
  <c r="L957" i="11"/>
  <c r="L958" i="11"/>
  <c r="L959" i="11"/>
  <c r="L960" i="11"/>
  <c r="L961" i="11"/>
  <c r="L962" i="11"/>
  <c r="L963" i="11"/>
  <c r="L964" i="11"/>
  <c r="L965" i="11"/>
  <c r="L966" i="11"/>
  <c r="L967" i="11"/>
  <c r="L968" i="11"/>
  <c r="L969" i="11"/>
  <c r="L970" i="11"/>
  <c r="L971" i="11"/>
  <c r="L972" i="11"/>
  <c r="L973" i="11"/>
  <c r="L974" i="11"/>
  <c r="L975" i="11"/>
  <c r="L976" i="11"/>
  <c r="L977" i="11"/>
  <c r="L978" i="11"/>
  <c r="L979" i="11"/>
  <c r="L980" i="11"/>
  <c r="L981" i="11"/>
  <c r="L982" i="11"/>
  <c r="L983" i="11"/>
  <c r="L984" i="11"/>
  <c r="L985" i="11"/>
  <c r="L986" i="11"/>
  <c r="L987" i="11"/>
  <c r="L988" i="11"/>
  <c r="L989" i="11"/>
  <c r="L990" i="11"/>
  <c r="L991" i="11"/>
  <c r="L992" i="11"/>
  <c r="L993" i="11"/>
  <c r="L994" i="11"/>
  <c r="L995" i="11"/>
  <c r="L996" i="11"/>
  <c r="L997" i="11"/>
  <c r="L998" i="11"/>
  <c r="L999" i="11"/>
  <c r="L1000" i="11"/>
  <c r="L1001" i="11"/>
  <c r="L1002" i="11"/>
  <c r="L1003" i="11"/>
  <c r="L1004" i="11"/>
  <c r="L1005" i="11"/>
  <c r="L1006" i="11"/>
  <c r="L1007" i="11"/>
  <c r="L1008" i="11"/>
  <c r="L1009" i="11"/>
  <c r="L1010" i="11"/>
  <c r="L1011" i="11"/>
  <c r="L1012" i="11"/>
  <c r="L1013" i="11"/>
  <c r="L1014" i="11"/>
  <c r="L1015" i="11"/>
  <c r="L1016" i="11"/>
  <c r="L1017" i="11"/>
  <c r="L1018" i="11"/>
  <c r="L1019" i="11"/>
  <c r="L1020" i="11"/>
  <c r="L1021" i="11"/>
  <c r="L1022" i="11"/>
  <c r="L1023" i="11"/>
  <c r="L1024" i="11"/>
  <c r="L1025" i="11"/>
  <c r="L1026" i="11"/>
  <c r="L1027" i="11"/>
  <c r="L1028" i="11"/>
  <c r="L1029" i="11"/>
  <c r="L1030" i="11"/>
  <c r="L1031" i="11"/>
  <c r="L1032" i="11"/>
  <c r="L1033" i="11"/>
  <c r="L1034" i="11"/>
  <c r="L1035" i="11"/>
  <c r="L1036" i="11"/>
  <c r="L1037" i="11"/>
  <c r="L1038" i="11"/>
  <c r="L1039" i="11"/>
  <c r="L1040" i="11"/>
  <c r="L1041" i="11"/>
  <c r="L1042" i="11"/>
  <c r="L1043" i="11"/>
  <c r="L1044" i="11"/>
  <c r="L1045" i="11"/>
  <c r="L1046" i="11"/>
  <c r="L1047" i="11"/>
  <c r="L1048" i="11"/>
  <c r="L1049" i="11"/>
  <c r="L1050" i="11"/>
  <c r="L1051" i="11"/>
  <c r="L1052" i="11"/>
  <c r="L1053" i="11"/>
  <c r="L1054" i="11"/>
  <c r="L1055" i="11"/>
  <c r="L1056" i="11"/>
  <c r="L1057" i="11"/>
  <c r="L1058" i="11"/>
  <c r="L1059" i="11"/>
  <c r="L1060" i="11"/>
  <c r="L1061" i="11"/>
  <c r="L1062" i="11"/>
  <c r="L1063" i="11"/>
  <c r="L1064" i="11"/>
  <c r="L1065" i="11"/>
  <c r="L1066" i="11"/>
  <c r="L1067" i="11"/>
  <c r="L1068" i="11"/>
  <c r="L1069" i="11"/>
  <c r="L1070" i="11"/>
  <c r="L1071" i="11"/>
  <c r="L1072" i="11"/>
  <c r="L1073" i="11"/>
  <c r="L1074" i="11"/>
  <c r="L1075" i="11"/>
  <c r="L1076" i="11"/>
  <c r="L1077" i="11"/>
  <c r="L1078" i="11"/>
  <c r="L1079" i="11"/>
  <c r="L1080" i="11"/>
  <c r="L1081" i="11"/>
  <c r="L1082" i="11"/>
  <c r="L1083" i="11"/>
  <c r="L1084" i="11"/>
  <c r="L1085" i="11"/>
  <c r="L1086" i="11"/>
  <c r="L1087" i="11"/>
  <c r="L1088" i="11"/>
  <c r="L1089" i="11"/>
  <c r="L1090" i="11"/>
  <c r="L1091" i="11"/>
  <c r="L1092" i="11"/>
  <c r="L1093" i="11"/>
  <c r="L1094" i="11"/>
  <c r="L1095" i="11"/>
  <c r="L1096" i="11"/>
  <c r="L1097" i="11"/>
  <c r="L1098" i="11"/>
  <c r="L1099" i="11"/>
  <c r="L1100" i="11"/>
  <c r="L1101" i="11"/>
  <c r="L1102" i="11"/>
  <c r="L1103" i="11"/>
  <c r="L1104" i="11"/>
  <c r="L1105" i="11"/>
  <c r="L1106" i="11"/>
  <c r="L1107" i="11"/>
  <c r="L1108" i="11"/>
  <c r="L1109" i="11"/>
  <c r="L1110" i="11"/>
  <c r="L1111" i="11"/>
  <c r="L1112" i="11"/>
  <c r="L1113" i="11"/>
  <c r="L1114" i="11"/>
  <c r="L1115" i="11"/>
  <c r="L1116" i="11"/>
  <c r="L1117" i="11"/>
  <c r="L1118" i="11"/>
  <c r="L1119" i="11"/>
  <c r="L1120" i="11"/>
  <c r="L1121" i="11"/>
  <c r="L1122" i="11"/>
  <c r="L1123" i="11"/>
  <c r="L1124" i="11"/>
  <c r="L1125" i="11"/>
  <c r="L1126" i="11"/>
  <c r="L1127" i="11"/>
  <c r="L1128" i="11"/>
  <c r="L1129" i="11"/>
  <c r="L1130" i="11"/>
  <c r="L1131" i="11"/>
  <c r="L1132" i="11"/>
  <c r="L1133" i="11"/>
  <c r="L1134" i="11"/>
  <c r="L1135" i="11"/>
  <c r="L1136" i="11"/>
  <c r="L1137" i="11"/>
  <c r="L1138" i="11"/>
  <c r="L1139" i="11"/>
  <c r="L1140" i="11"/>
  <c r="L1141" i="11"/>
  <c r="L1142" i="11"/>
  <c r="L1143" i="11"/>
  <c r="L1144" i="11"/>
  <c r="L1145" i="11"/>
  <c r="L1146" i="11"/>
  <c r="L1147" i="11"/>
  <c r="L1148" i="11"/>
  <c r="L1149" i="11"/>
  <c r="L1150" i="11"/>
  <c r="L1151" i="11"/>
  <c r="L1152" i="11"/>
  <c r="L1153" i="11"/>
  <c r="L1154" i="11"/>
  <c r="L1155" i="11"/>
  <c r="L1156" i="11"/>
  <c r="L1157" i="11"/>
  <c r="L1158" i="11"/>
  <c r="L1159" i="11"/>
  <c r="L1160" i="11"/>
  <c r="L1161" i="11"/>
  <c r="L1162" i="11"/>
  <c r="L1163" i="11"/>
  <c r="L1164" i="11"/>
  <c r="L1165" i="11"/>
  <c r="L1166" i="11"/>
  <c r="L1167" i="11"/>
  <c r="L1168" i="11"/>
  <c r="L1169" i="11"/>
  <c r="L1170" i="11"/>
  <c r="L1171" i="11"/>
  <c r="L1172" i="11"/>
  <c r="L1173" i="11"/>
  <c r="L1174" i="11"/>
  <c r="L1175" i="11"/>
  <c r="L1176" i="11"/>
  <c r="L1177" i="11"/>
  <c r="L1178" i="11"/>
  <c r="L1179" i="11"/>
  <c r="L1180" i="11"/>
  <c r="L1181" i="11"/>
  <c r="L1182" i="11"/>
  <c r="L1183" i="11"/>
  <c r="L1184" i="11"/>
  <c r="L1185" i="11"/>
  <c r="L1186" i="11"/>
  <c r="L1187" i="11"/>
  <c r="L1188" i="11"/>
  <c r="L1189" i="11"/>
  <c r="L1190" i="11"/>
  <c r="L1191" i="11"/>
  <c r="L1192" i="11"/>
  <c r="L1193" i="11"/>
  <c r="L1194" i="11"/>
  <c r="L1195" i="11"/>
  <c r="L1196" i="11"/>
  <c r="L1197" i="11"/>
  <c r="L1198" i="11"/>
  <c r="L1199" i="11"/>
  <c r="L1200" i="11"/>
  <c r="L1201" i="11"/>
  <c r="L1202" i="11"/>
  <c r="L1203" i="11"/>
  <c r="L1204" i="11"/>
  <c r="L1205" i="11"/>
  <c r="L1206" i="11"/>
  <c r="L1207" i="11"/>
  <c r="L1208" i="11"/>
  <c r="L1209" i="11"/>
  <c r="L1210" i="11"/>
  <c r="L1211" i="11"/>
  <c r="L1212" i="11"/>
  <c r="L1213" i="11"/>
  <c r="L1214" i="11"/>
  <c r="L1215" i="11"/>
  <c r="L1216" i="11"/>
  <c r="L1217" i="11"/>
  <c r="L1218" i="11"/>
  <c r="L1219" i="11"/>
  <c r="L1220" i="11"/>
  <c r="L1221" i="11"/>
  <c r="L1222" i="11"/>
  <c r="L1223" i="11"/>
  <c r="L1224" i="11"/>
  <c r="L1225" i="11"/>
  <c r="L1226" i="11"/>
  <c r="L1227" i="11"/>
  <c r="L1228" i="11"/>
  <c r="L1229" i="11"/>
  <c r="L1230" i="11"/>
  <c r="L1231" i="11"/>
  <c r="L1232" i="11"/>
  <c r="L1233" i="11"/>
  <c r="L1234" i="11"/>
  <c r="L1235" i="11"/>
  <c r="L1236" i="11"/>
  <c r="L1237" i="11"/>
  <c r="L1238" i="11"/>
  <c r="L1239" i="11"/>
  <c r="L1240" i="11"/>
  <c r="L1241" i="11"/>
  <c r="L1242" i="11"/>
  <c r="L1243" i="11"/>
  <c r="L1244" i="11"/>
  <c r="L1245" i="11"/>
  <c r="L1246" i="11"/>
  <c r="L1247" i="11"/>
  <c r="L1248" i="11"/>
  <c r="L1249" i="11"/>
  <c r="L1250" i="11"/>
  <c r="L1251" i="11"/>
  <c r="L1252" i="11"/>
  <c r="L1253" i="11"/>
  <c r="L1254" i="11"/>
  <c r="L1255" i="11"/>
  <c r="L1256" i="11"/>
  <c r="L1257" i="11"/>
  <c r="L1258" i="11"/>
  <c r="L1259" i="11"/>
  <c r="L1260" i="11"/>
  <c r="L1261" i="11"/>
  <c r="L1262" i="11"/>
  <c r="L1263" i="11"/>
  <c r="L1264" i="11"/>
  <c r="L1265" i="11"/>
  <c r="L1266" i="11"/>
  <c r="L1267" i="11"/>
  <c r="L1268" i="11"/>
  <c r="L1269" i="11"/>
  <c r="L1270" i="11"/>
  <c r="L1271" i="11"/>
  <c r="L1272" i="11"/>
  <c r="L1273" i="11"/>
  <c r="L1274" i="11"/>
  <c r="L1275" i="11"/>
  <c r="L1276" i="11"/>
  <c r="L1277" i="11"/>
  <c r="L1278" i="11"/>
  <c r="L1279" i="11"/>
  <c r="L1280" i="11"/>
  <c r="L1281" i="11"/>
  <c r="L1282" i="11"/>
  <c r="L1283" i="11"/>
  <c r="L1284" i="11"/>
  <c r="L1285" i="11"/>
  <c r="L1286" i="11"/>
  <c r="L1287" i="11"/>
  <c r="L1288" i="11"/>
  <c r="L1289" i="11"/>
  <c r="L1290" i="11"/>
  <c r="L1291" i="11"/>
  <c r="L1292" i="11"/>
  <c r="L1293" i="11"/>
  <c r="L1294" i="11"/>
  <c r="L1295" i="11"/>
  <c r="L1296" i="11"/>
  <c r="L1297" i="11"/>
  <c r="L1298" i="11"/>
  <c r="L1299" i="11"/>
  <c r="L1300" i="11"/>
  <c r="L1301" i="11"/>
  <c r="L1302" i="11"/>
  <c r="L1303" i="11"/>
  <c r="L1304" i="11"/>
  <c r="L1305" i="11"/>
  <c r="L1306" i="11"/>
  <c r="L1307" i="11"/>
  <c r="L1308" i="11"/>
  <c r="L1309" i="11"/>
  <c r="L1310" i="11"/>
  <c r="L1311" i="11"/>
  <c r="L1312" i="11"/>
  <c r="L1313" i="11"/>
  <c r="L1314" i="11"/>
  <c r="L1315" i="11"/>
  <c r="L1316" i="11"/>
  <c r="L1317" i="11"/>
  <c r="L1318" i="11"/>
  <c r="L1319" i="11"/>
  <c r="L1320" i="11"/>
  <c r="L1321" i="11"/>
  <c r="L1322" i="11"/>
  <c r="L1323" i="11"/>
  <c r="L1324" i="11"/>
  <c r="L1325" i="11"/>
  <c r="L1326" i="11"/>
  <c r="L1327" i="11"/>
  <c r="L1328" i="11"/>
  <c r="L1329" i="11"/>
  <c r="L1330" i="11"/>
  <c r="L1331" i="11"/>
  <c r="L1332" i="11"/>
  <c r="L1333" i="11"/>
  <c r="L1334" i="11"/>
  <c r="L1335" i="11"/>
  <c r="L1336" i="11"/>
  <c r="L1337" i="11"/>
  <c r="L1338" i="11"/>
  <c r="L1339" i="11"/>
  <c r="L1340" i="11"/>
  <c r="L1341" i="11"/>
  <c r="L1342" i="11"/>
  <c r="L1343" i="11"/>
  <c r="L1344" i="11"/>
  <c r="L1345" i="11"/>
  <c r="L1346" i="11"/>
  <c r="L1347" i="11"/>
  <c r="L1348" i="11"/>
  <c r="L1349" i="11"/>
  <c r="L1350" i="11"/>
  <c r="L1351" i="11"/>
  <c r="L1352" i="11"/>
  <c r="L1353" i="11"/>
  <c r="L1354" i="11"/>
  <c r="L1355" i="11"/>
  <c r="L1356" i="11"/>
  <c r="L1357" i="11"/>
  <c r="L1358" i="11"/>
  <c r="L1359" i="11"/>
  <c r="L1360" i="11"/>
  <c r="L1361" i="11"/>
  <c r="L1362" i="11"/>
  <c r="L1363" i="11"/>
  <c r="L1364" i="11"/>
  <c r="L1365" i="11"/>
  <c r="L1366" i="11"/>
  <c r="L1367" i="11"/>
  <c r="L1368" i="11"/>
  <c r="L1369" i="11"/>
  <c r="L1370" i="11"/>
  <c r="L1371" i="11"/>
  <c r="L1372" i="11"/>
  <c r="L1373" i="11"/>
  <c r="L1374" i="11"/>
  <c r="L1375" i="11"/>
  <c r="L1376" i="11"/>
  <c r="L1377" i="11"/>
  <c r="L1378" i="11"/>
  <c r="L1379" i="11"/>
  <c r="L1380" i="11"/>
  <c r="L1381" i="11"/>
  <c r="L1382" i="11"/>
  <c r="L1383" i="11"/>
  <c r="L1384" i="11"/>
  <c r="L1385" i="11"/>
  <c r="L1386" i="11"/>
  <c r="L1387" i="11"/>
  <c r="L1388" i="11"/>
  <c r="L1389" i="11"/>
  <c r="L1390" i="11"/>
  <c r="L1391" i="11"/>
  <c r="L1392" i="11"/>
  <c r="L1393" i="11"/>
  <c r="L1394" i="11"/>
  <c r="L1395" i="11"/>
  <c r="L1396" i="11"/>
  <c r="L1397" i="11"/>
  <c r="L1398" i="11"/>
  <c r="L1399" i="11"/>
  <c r="L1400" i="11"/>
  <c r="L1401" i="11"/>
  <c r="L1402" i="11"/>
  <c r="L1403" i="11"/>
  <c r="L1404" i="11"/>
  <c r="L1405" i="11"/>
  <c r="L1406" i="11"/>
  <c r="L1407" i="11"/>
  <c r="L1408" i="11"/>
  <c r="L1409" i="11"/>
  <c r="L1410" i="11"/>
  <c r="L1411" i="11"/>
  <c r="L1412" i="11"/>
  <c r="L1413" i="11"/>
  <c r="L1414" i="11"/>
  <c r="L1415" i="11"/>
  <c r="L1416" i="11"/>
  <c r="L1417" i="11"/>
  <c r="L1418" i="11"/>
  <c r="L1419" i="11"/>
  <c r="L1420" i="11"/>
  <c r="L1421" i="11"/>
  <c r="L1422" i="11"/>
  <c r="L1423" i="11"/>
  <c r="L1424" i="11"/>
  <c r="L1425" i="11"/>
  <c r="L1426" i="11"/>
  <c r="L1427" i="11"/>
  <c r="L1428" i="11"/>
  <c r="L1429" i="11"/>
  <c r="L1430" i="11"/>
  <c r="L1431" i="11"/>
  <c r="L1432" i="11"/>
  <c r="L1433" i="11"/>
  <c r="L1434" i="11"/>
  <c r="L1435" i="11"/>
  <c r="L1436" i="11"/>
  <c r="L1437" i="11"/>
  <c r="L1438" i="11"/>
  <c r="L1439" i="11"/>
  <c r="L1440" i="11"/>
  <c r="L1441" i="11"/>
  <c r="L1442" i="11"/>
  <c r="L1443" i="11"/>
  <c r="L1444" i="11"/>
  <c r="L1445" i="11"/>
  <c r="L1446" i="11"/>
  <c r="L1447" i="11"/>
  <c r="L1448" i="11"/>
  <c r="L1449" i="11"/>
  <c r="L1450" i="11"/>
  <c r="L1451" i="11"/>
  <c r="L1452" i="11"/>
  <c r="L1453" i="11"/>
  <c r="L1454" i="11"/>
  <c r="L1455" i="11"/>
  <c r="L1456" i="11"/>
  <c r="L1457" i="11"/>
  <c r="L1458" i="11"/>
  <c r="L1459" i="11"/>
  <c r="L1460" i="11"/>
  <c r="L1461" i="11"/>
  <c r="L1462" i="11"/>
  <c r="L1463" i="11"/>
  <c r="L1464" i="11"/>
  <c r="L1465" i="11"/>
  <c r="L1466" i="11"/>
  <c r="L1467" i="11"/>
  <c r="L1468" i="11"/>
  <c r="L1469" i="11"/>
  <c r="L1470" i="11"/>
  <c r="L1471" i="11"/>
  <c r="L1472" i="11"/>
  <c r="L1473" i="11"/>
  <c r="L1474" i="11"/>
  <c r="L1475" i="11"/>
  <c r="L1476" i="11"/>
  <c r="L1477" i="11"/>
  <c r="L1478" i="11"/>
  <c r="L1479" i="11"/>
  <c r="L1480" i="11"/>
  <c r="L1481" i="11"/>
  <c r="L1482" i="11"/>
  <c r="L1483" i="11"/>
  <c r="L1484" i="11"/>
  <c r="L1485" i="11"/>
  <c r="L1486" i="11"/>
  <c r="L1487" i="11"/>
  <c r="L1488" i="11"/>
  <c r="L1489" i="11"/>
  <c r="L1490" i="11"/>
  <c r="L1491" i="11"/>
  <c r="L1492" i="11"/>
  <c r="L1493" i="11"/>
  <c r="L1494" i="11"/>
  <c r="L1495" i="11"/>
  <c r="L1496" i="11"/>
  <c r="L1497" i="11"/>
  <c r="L1498" i="11"/>
  <c r="L1499" i="11"/>
  <c r="L1500" i="11"/>
  <c r="L1501" i="11"/>
  <c r="L1502" i="11"/>
  <c r="L1503" i="11"/>
  <c r="L1504" i="11"/>
  <c r="L1505" i="11"/>
  <c r="L1506" i="11"/>
  <c r="L1507" i="11"/>
  <c r="L1508" i="11"/>
  <c r="L1509" i="11"/>
  <c r="L1510" i="11"/>
  <c r="L1511" i="11"/>
  <c r="L1512" i="11"/>
  <c r="L1513" i="11"/>
  <c r="L1514" i="11"/>
  <c r="L1515" i="11"/>
  <c r="L1516" i="11"/>
  <c r="L1517" i="11"/>
  <c r="L1518" i="11"/>
  <c r="L1519" i="11"/>
  <c r="L1520" i="11"/>
  <c r="L1521" i="11"/>
  <c r="L1522" i="11"/>
  <c r="L1523" i="11"/>
  <c r="L1524" i="11"/>
  <c r="L1525" i="11"/>
  <c r="L1526" i="11"/>
  <c r="L1527" i="11"/>
  <c r="L1528" i="11"/>
  <c r="L1529" i="11"/>
  <c r="L1530" i="11"/>
  <c r="L1531" i="11"/>
  <c r="L1532" i="11"/>
  <c r="L1533" i="11"/>
  <c r="L1534" i="11"/>
  <c r="L1535" i="11"/>
  <c r="L1536" i="11"/>
  <c r="L1537" i="11"/>
  <c r="L1538" i="11"/>
  <c r="L1539" i="11"/>
  <c r="L1540" i="11"/>
  <c r="L1541" i="11"/>
  <c r="L1542" i="11"/>
  <c r="L1543" i="11"/>
  <c r="L1544" i="11"/>
  <c r="L1545" i="11"/>
  <c r="L1546" i="11"/>
  <c r="L1547" i="11"/>
  <c r="L1548" i="11"/>
  <c r="L1549" i="11"/>
  <c r="L1550" i="11"/>
  <c r="L1551" i="11"/>
  <c r="L1552" i="11"/>
  <c r="L1553" i="11"/>
  <c r="L1554" i="11"/>
  <c r="L1555" i="11"/>
  <c r="L1556" i="11"/>
  <c r="L1557" i="11"/>
  <c r="L1558" i="11"/>
  <c r="L1559" i="11"/>
  <c r="L1560" i="11"/>
  <c r="L1561" i="11"/>
  <c r="L1562" i="11"/>
  <c r="L1563" i="11"/>
  <c r="L1564" i="11"/>
  <c r="L1565" i="11"/>
  <c r="L1566" i="11"/>
  <c r="L1567" i="11"/>
  <c r="L1568" i="11"/>
  <c r="L1569" i="11"/>
  <c r="L1570" i="11"/>
  <c r="L1571" i="11"/>
  <c r="L1572" i="11"/>
  <c r="L1573" i="11"/>
  <c r="L1574" i="11"/>
  <c r="L1575" i="11"/>
  <c r="L1576" i="11"/>
  <c r="L1577" i="11"/>
  <c r="L1578" i="11"/>
  <c r="L1579" i="11"/>
  <c r="L1580" i="11"/>
  <c r="L1581" i="11"/>
  <c r="L1582" i="11"/>
  <c r="L1583" i="11"/>
  <c r="L1584" i="11"/>
  <c r="L1585" i="11"/>
  <c r="L1586" i="11"/>
  <c r="L1587" i="11"/>
  <c r="L1588" i="11"/>
  <c r="L1589" i="11"/>
  <c r="L1590" i="11"/>
  <c r="L1591" i="11"/>
  <c r="L1592" i="11"/>
  <c r="L1593" i="11"/>
  <c r="L1594" i="11"/>
  <c r="L1595" i="11"/>
  <c r="L1596" i="11"/>
  <c r="L1597" i="11"/>
  <c r="L1598" i="11"/>
  <c r="L1599" i="11"/>
  <c r="L1600" i="11"/>
  <c r="L1601" i="11"/>
  <c r="L1602" i="11"/>
  <c r="L1603" i="11"/>
  <c r="L1604" i="11"/>
  <c r="L1605" i="11"/>
  <c r="L1606" i="11"/>
  <c r="L1607" i="11"/>
  <c r="L1608" i="11"/>
  <c r="L1609" i="11"/>
  <c r="L1610" i="11"/>
  <c r="L1611" i="11"/>
  <c r="L1612" i="11"/>
  <c r="L1613" i="11"/>
  <c r="L1614" i="11"/>
  <c r="L1615" i="11"/>
  <c r="L1616" i="11"/>
  <c r="L1617" i="11"/>
  <c r="L1618" i="11"/>
  <c r="L1619" i="11"/>
  <c r="L1620" i="11"/>
  <c r="L1621" i="11"/>
  <c r="L1622" i="11"/>
  <c r="L1623" i="11"/>
  <c r="L1624" i="11"/>
  <c r="L1625" i="11"/>
  <c r="L1626" i="11"/>
  <c r="L1627" i="11"/>
  <c r="L1628" i="11"/>
  <c r="L1629" i="11"/>
  <c r="L1630" i="11"/>
  <c r="L1631" i="11"/>
  <c r="L1632" i="11"/>
  <c r="L1633" i="11"/>
  <c r="L1634" i="11"/>
  <c r="L1635" i="11"/>
  <c r="L1636" i="11"/>
  <c r="L1637" i="11"/>
  <c r="L1638" i="11"/>
  <c r="L1639" i="11"/>
  <c r="L1640" i="11"/>
  <c r="L1641" i="11"/>
  <c r="L1642" i="11"/>
  <c r="L1643" i="11"/>
  <c r="L1644" i="11"/>
  <c r="L1645" i="11"/>
  <c r="L1646" i="11"/>
  <c r="L1647" i="11"/>
  <c r="L1648" i="11"/>
  <c r="L1649" i="11"/>
  <c r="L1650" i="11"/>
  <c r="L1651" i="11"/>
  <c r="L1652" i="11"/>
  <c r="L1653" i="11"/>
  <c r="L1654" i="11"/>
  <c r="L1655" i="11"/>
  <c r="L1656" i="11"/>
  <c r="L1657" i="11"/>
  <c r="L1658" i="11"/>
  <c r="L1659" i="11"/>
  <c r="L1660" i="11"/>
  <c r="L1661" i="11"/>
  <c r="L1662" i="11"/>
  <c r="L1663" i="11"/>
  <c r="L1664" i="11"/>
  <c r="L1665" i="11"/>
  <c r="L1666" i="11"/>
  <c r="L1667" i="11"/>
  <c r="L1668" i="11"/>
  <c r="L1669" i="11"/>
  <c r="L1670" i="11"/>
  <c r="L1671" i="11"/>
  <c r="L1672" i="11"/>
  <c r="L1673" i="11"/>
  <c r="L1674" i="11"/>
  <c r="L1675" i="11"/>
  <c r="L1676" i="11"/>
  <c r="L1677" i="11"/>
  <c r="L1678" i="11"/>
  <c r="L1679" i="11"/>
  <c r="L1680" i="11"/>
  <c r="L1681" i="11"/>
  <c r="L1682" i="11"/>
  <c r="L1683" i="11"/>
  <c r="L1684" i="11"/>
  <c r="L1685" i="11"/>
  <c r="L1686" i="11"/>
  <c r="L1687" i="11"/>
  <c r="L1688" i="11"/>
  <c r="L1689" i="11"/>
  <c r="L1690" i="11"/>
  <c r="L1691" i="11"/>
  <c r="L1692" i="11"/>
  <c r="L1693" i="11"/>
  <c r="L1694" i="11"/>
  <c r="L1695" i="11"/>
  <c r="L1696" i="11"/>
  <c r="L1697" i="11"/>
  <c r="L1698" i="11"/>
  <c r="L1699" i="11"/>
  <c r="L1700" i="11"/>
  <c r="L1701" i="11"/>
  <c r="L1702" i="11"/>
  <c r="L1703" i="11"/>
  <c r="L1704" i="11"/>
  <c r="L1705" i="11"/>
  <c r="L1706" i="11"/>
  <c r="L1707" i="11"/>
  <c r="L1708" i="11"/>
  <c r="L1709" i="11"/>
  <c r="L1710" i="11"/>
  <c r="L1711" i="11"/>
  <c r="L1712" i="11"/>
  <c r="L1713" i="11"/>
  <c r="L1714" i="11"/>
  <c r="L1715" i="11"/>
  <c r="L1716" i="11"/>
  <c r="L1717" i="11"/>
  <c r="L1718" i="11"/>
  <c r="L1719" i="11"/>
  <c r="L1720" i="11"/>
  <c r="L1721" i="11"/>
  <c r="L1722" i="11"/>
  <c r="L1723" i="11"/>
  <c r="L1724" i="11"/>
  <c r="L1725" i="11"/>
  <c r="L1726" i="11"/>
  <c r="L1727" i="11"/>
  <c r="L1728" i="11"/>
  <c r="L1729" i="11"/>
  <c r="L1730" i="11"/>
  <c r="L1731" i="11"/>
  <c r="L1732" i="11"/>
  <c r="L1733" i="11"/>
  <c r="L1734" i="11"/>
  <c r="L1735" i="11"/>
  <c r="L1736" i="11"/>
  <c r="L1737" i="11"/>
  <c r="L1738" i="11"/>
  <c r="L1739" i="11"/>
  <c r="L1740" i="11"/>
  <c r="L1741" i="11"/>
  <c r="L1742" i="11"/>
  <c r="L1743" i="11"/>
  <c r="L1744" i="11"/>
  <c r="L1745" i="11"/>
  <c r="L1746" i="11"/>
  <c r="L1747" i="11"/>
  <c r="L1748" i="11"/>
  <c r="L1749" i="11"/>
  <c r="L1750" i="11"/>
  <c r="L1751" i="11"/>
  <c r="L1752" i="11"/>
  <c r="L1753" i="11"/>
  <c r="L1754" i="11"/>
  <c r="L1755" i="11"/>
  <c r="L1756" i="11"/>
  <c r="L1757" i="11"/>
  <c r="L1758" i="11"/>
  <c r="L1759" i="11"/>
  <c r="L1760" i="11"/>
  <c r="L1761" i="11"/>
  <c r="L1762" i="11"/>
  <c r="L1763" i="11"/>
  <c r="L1764" i="11"/>
  <c r="L1765" i="11"/>
  <c r="L1766" i="11"/>
  <c r="L1767" i="11"/>
  <c r="L1768" i="11"/>
  <c r="L1769" i="11"/>
  <c r="L1770" i="11"/>
  <c r="L1771" i="11"/>
  <c r="L1772" i="11"/>
  <c r="L1773" i="11"/>
  <c r="L1774" i="11"/>
  <c r="L1775" i="11"/>
  <c r="L1776" i="11"/>
  <c r="L1777" i="11"/>
  <c r="L1778" i="11"/>
  <c r="L1779" i="11"/>
  <c r="L1780" i="11"/>
  <c r="L1781" i="11"/>
  <c r="L1782" i="11"/>
  <c r="L1783" i="11"/>
  <c r="L1784" i="11"/>
  <c r="L1785" i="11"/>
  <c r="L1786" i="11"/>
  <c r="L1787" i="11"/>
  <c r="L1788" i="11"/>
  <c r="L1789" i="11"/>
  <c r="L1790" i="11"/>
  <c r="L1791" i="11"/>
  <c r="L1792" i="11"/>
  <c r="L1793" i="11"/>
  <c r="L1794" i="11"/>
  <c r="L1795" i="11"/>
  <c r="L1796" i="11"/>
  <c r="L1797" i="11"/>
  <c r="L1798" i="11"/>
  <c r="L1799" i="11"/>
  <c r="L1800" i="11"/>
  <c r="L1801" i="11"/>
  <c r="L1802" i="11"/>
  <c r="L1803" i="11"/>
  <c r="L1804" i="11"/>
  <c r="L1805" i="11"/>
  <c r="L1806" i="11"/>
  <c r="L1807" i="11"/>
  <c r="L1808" i="11"/>
  <c r="L1809" i="11"/>
  <c r="L1810" i="11"/>
  <c r="L1811" i="11"/>
  <c r="L1812" i="11"/>
  <c r="L1813" i="11"/>
  <c r="L1814" i="11"/>
  <c r="L1815" i="11"/>
  <c r="L1816" i="11"/>
  <c r="L1817" i="11"/>
  <c r="L1818" i="11"/>
  <c r="L1819" i="11"/>
  <c r="L1820" i="11"/>
  <c r="L1821" i="11"/>
  <c r="L1822" i="11"/>
  <c r="L1823" i="11"/>
  <c r="L1824" i="11"/>
  <c r="L1825" i="11"/>
  <c r="L1826" i="11"/>
  <c r="L1827" i="11"/>
  <c r="L1828" i="11"/>
  <c r="L1829" i="11"/>
  <c r="L1830" i="11"/>
  <c r="L1831" i="11"/>
  <c r="L1832" i="11"/>
  <c r="L1833" i="11"/>
  <c r="L1834" i="11"/>
  <c r="L1835" i="11"/>
  <c r="L1836" i="11"/>
  <c r="L1837" i="11"/>
  <c r="L1838" i="11"/>
  <c r="L1839" i="11"/>
  <c r="L1840" i="11"/>
  <c r="L1841" i="11"/>
  <c r="L1842" i="11"/>
  <c r="L1843" i="11"/>
  <c r="L1844" i="11"/>
  <c r="L1845" i="11"/>
  <c r="L1846" i="11"/>
  <c r="L1847" i="11"/>
  <c r="L1848" i="11"/>
  <c r="L1849" i="11"/>
  <c r="L1850" i="11"/>
  <c r="L1851" i="11"/>
  <c r="L1852" i="11"/>
  <c r="L1853" i="11"/>
  <c r="L1854" i="11"/>
  <c r="L1855" i="11"/>
  <c r="L1856" i="11"/>
  <c r="L1857" i="11"/>
  <c r="L1858" i="11"/>
  <c r="L1859" i="11"/>
  <c r="L1860" i="11"/>
  <c r="L1861" i="11"/>
  <c r="L1862" i="11"/>
  <c r="L1863" i="11"/>
  <c r="L1864" i="11"/>
  <c r="L1865" i="11"/>
  <c r="L1866" i="11"/>
  <c r="L1867" i="11"/>
  <c r="L1868" i="11"/>
  <c r="L1869" i="11"/>
  <c r="L1870" i="11"/>
  <c r="L1871" i="11"/>
  <c r="L1872" i="11"/>
  <c r="L1873" i="11"/>
  <c r="L1874" i="11"/>
  <c r="L1875" i="11"/>
  <c r="L1876" i="11"/>
  <c r="L1877" i="11"/>
  <c r="L1878" i="11"/>
  <c r="L1879" i="11"/>
  <c r="L1880" i="11"/>
  <c r="L1881" i="11"/>
  <c r="L1882" i="11"/>
  <c r="L1883" i="11"/>
  <c r="L1884" i="11"/>
  <c r="L1885" i="11"/>
  <c r="L1886" i="11"/>
  <c r="L1887" i="11"/>
  <c r="L1888" i="11"/>
  <c r="L1889" i="11"/>
  <c r="L1890" i="11"/>
  <c r="L1891" i="11"/>
  <c r="L1892" i="11"/>
  <c r="L1893" i="11"/>
  <c r="L1894" i="11"/>
  <c r="L1895" i="11"/>
  <c r="L1896" i="11"/>
  <c r="L1897" i="11"/>
  <c r="L1898" i="11"/>
  <c r="L1899" i="11"/>
  <c r="L1900" i="11"/>
  <c r="L1901" i="11"/>
  <c r="L1902" i="11"/>
  <c r="L1903" i="11"/>
  <c r="L1904" i="11"/>
  <c r="L1905" i="11"/>
  <c r="L1906" i="11"/>
  <c r="L1907" i="11"/>
  <c r="L1908" i="11"/>
  <c r="L1909" i="11"/>
  <c r="L1910" i="11"/>
  <c r="L1911" i="11"/>
  <c r="L1912" i="11"/>
  <c r="L1913" i="11"/>
  <c r="L1914" i="11"/>
  <c r="L1915" i="11"/>
  <c r="L1916" i="11"/>
  <c r="L1917" i="11"/>
  <c r="L1918" i="11"/>
  <c r="L1919" i="11"/>
  <c r="L1920" i="11"/>
  <c r="L1921" i="11"/>
  <c r="L1922" i="11"/>
  <c r="L1923" i="11"/>
  <c r="L1924" i="11"/>
  <c r="L1925" i="11"/>
  <c r="L1926" i="11"/>
  <c r="L1927" i="11"/>
  <c r="L1928" i="11"/>
  <c r="L1929" i="11"/>
  <c r="L1930" i="11"/>
  <c r="L1931" i="11"/>
  <c r="L1932" i="11"/>
  <c r="L1933" i="11"/>
  <c r="L1934" i="11"/>
  <c r="L1935" i="11"/>
  <c r="L1936" i="11"/>
  <c r="L1937" i="11"/>
  <c r="L1938" i="11"/>
  <c r="L1939" i="11"/>
  <c r="L1940" i="11"/>
  <c r="L1941" i="11"/>
  <c r="L1942" i="11"/>
  <c r="L1943" i="11"/>
  <c r="L1944" i="11"/>
  <c r="L1945" i="11"/>
  <c r="L1946" i="11"/>
  <c r="L1947" i="11"/>
  <c r="L1948" i="11"/>
  <c r="L1949" i="11"/>
  <c r="L1950" i="11"/>
  <c r="L1951" i="11"/>
  <c r="L1952" i="11"/>
  <c r="L1953" i="11"/>
  <c r="L1954" i="11"/>
  <c r="L1955" i="11"/>
  <c r="L1956" i="11"/>
  <c r="L1957" i="11"/>
  <c r="L1958" i="11"/>
  <c r="L1959" i="11"/>
  <c r="L1960" i="11"/>
  <c r="L1961" i="11"/>
  <c r="L1962" i="11"/>
  <c r="L1963" i="11"/>
  <c r="L1964" i="11"/>
  <c r="L1965" i="11"/>
  <c r="L1966" i="11"/>
  <c r="L1967" i="11"/>
  <c r="L1968" i="11"/>
  <c r="L1969" i="11"/>
  <c r="L1970" i="11"/>
  <c r="L1971" i="11"/>
  <c r="L1972" i="11"/>
  <c r="L1973" i="11"/>
  <c r="L1974" i="11"/>
  <c r="L1975" i="11"/>
  <c r="L1976" i="11"/>
  <c r="L1977" i="11"/>
  <c r="L1978" i="11"/>
  <c r="L1979" i="11"/>
  <c r="L1980" i="11"/>
  <c r="L1981" i="11"/>
  <c r="L1982" i="11"/>
  <c r="L1983" i="11"/>
  <c r="L1984" i="11"/>
  <c r="L1985" i="11"/>
  <c r="L1986" i="11"/>
  <c r="L1987" i="11"/>
  <c r="L1988" i="11"/>
  <c r="L1989" i="11"/>
  <c r="L1990" i="11"/>
  <c r="L1991" i="11"/>
  <c r="L1992" i="11"/>
  <c r="L1993" i="11"/>
  <c r="L1994" i="11"/>
  <c r="L1995" i="11"/>
  <c r="L1996" i="11"/>
  <c r="L1997" i="11"/>
  <c r="L1998" i="11"/>
  <c r="L1999" i="11"/>
  <c r="L2000" i="11"/>
  <c r="L2001" i="11"/>
  <c r="L2002" i="11"/>
  <c r="L2003" i="11"/>
  <c r="L2004" i="11"/>
  <c r="L2005" i="11"/>
  <c r="L2006" i="11"/>
  <c r="L2007" i="11"/>
  <c r="L2008" i="11"/>
  <c r="L2009" i="11"/>
  <c r="L2010" i="11"/>
  <c r="L2011" i="11"/>
  <c r="L2012" i="11"/>
  <c r="L2013" i="11"/>
  <c r="L2014" i="11"/>
  <c r="L2015" i="11"/>
  <c r="L2016" i="11"/>
  <c r="L2017" i="11"/>
  <c r="L2018" i="11"/>
  <c r="L2019" i="11"/>
  <c r="L2020" i="11"/>
  <c r="L2021" i="11"/>
  <c r="L2022" i="11"/>
  <c r="L2023" i="11"/>
  <c r="L2024" i="11"/>
  <c r="L2025" i="11"/>
  <c r="L2026" i="11"/>
  <c r="L2027" i="11"/>
  <c r="L2028" i="11"/>
  <c r="L2029" i="11"/>
  <c r="L2030" i="11"/>
  <c r="L2031" i="11"/>
  <c r="L2032" i="11"/>
  <c r="L2033" i="11"/>
  <c r="L2034" i="11"/>
  <c r="L2035" i="11"/>
  <c r="L2036" i="11"/>
  <c r="L2037" i="11"/>
  <c r="L2038" i="11"/>
  <c r="L2039" i="11"/>
  <c r="L2040" i="11"/>
  <c r="L2041" i="11"/>
  <c r="L2042" i="11"/>
  <c r="L2043" i="11"/>
  <c r="L2044" i="11"/>
  <c r="L2045" i="11"/>
  <c r="L2046" i="11"/>
  <c r="L2047" i="11"/>
  <c r="L2048" i="11"/>
  <c r="L2049" i="11"/>
  <c r="L2050" i="11"/>
  <c r="L2051" i="11"/>
  <c r="L2052" i="11"/>
  <c r="L2053" i="11"/>
  <c r="L2054" i="11"/>
  <c r="L2055" i="11"/>
  <c r="L2056" i="11"/>
  <c r="L2057" i="11"/>
  <c r="L2058" i="11"/>
  <c r="L2059" i="11"/>
  <c r="L2060" i="11"/>
  <c r="L2061" i="11"/>
  <c r="L2062" i="11"/>
  <c r="L2063" i="11"/>
  <c r="L2064" i="11"/>
  <c r="L2065" i="11"/>
  <c r="L2066" i="11"/>
  <c r="L2067" i="11"/>
  <c r="L2068" i="11"/>
  <c r="L2069" i="11"/>
  <c r="L2070" i="11"/>
  <c r="L2071" i="11"/>
  <c r="L2072" i="11"/>
  <c r="L2073" i="11"/>
  <c r="L2074" i="11"/>
  <c r="L2075" i="11"/>
  <c r="L2076" i="11"/>
  <c r="L2077" i="11"/>
  <c r="L2078" i="11"/>
  <c r="L2079" i="11"/>
  <c r="L2080" i="11"/>
  <c r="L2081" i="11"/>
  <c r="L2082" i="11"/>
  <c r="L2083" i="11"/>
  <c r="L2084" i="11"/>
  <c r="L2085" i="11"/>
  <c r="L2086" i="11"/>
  <c r="L2087" i="11"/>
  <c r="L2088" i="11"/>
  <c r="L2089" i="11"/>
  <c r="L2090" i="11"/>
  <c r="L2091" i="11"/>
  <c r="L2092" i="11"/>
  <c r="L2093" i="11"/>
  <c r="L2094" i="11"/>
  <c r="L2095" i="11"/>
  <c r="L2096" i="11"/>
  <c r="L2097" i="11"/>
  <c r="L2098" i="11"/>
  <c r="L2099" i="11"/>
  <c r="L2100" i="11"/>
  <c r="L2101" i="11"/>
  <c r="L2102" i="11"/>
  <c r="L2103" i="11"/>
  <c r="L2104" i="11"/>
  <c r="L2105" i="11"/>
  <c r="L2106" i="11"/>
  <c r="L2107" i="11"/>
  <c r="L2108" i="11"/>
  <c r="L2109" i="11"/>
  <c r="L2110" i="11"/>
  <c r="L2111" i="11"/>
  <c r="L2112" i="11"/>
  <c r="L2113" i="11"/>
  <c r="L2114" i="11"/>
  <c r="L2115" i="11"/>
  <c r="L2116" i="11"/>
  <c r="L2117" i="11"/>
  <c r="L2118" i="11"/>
  <c r="L2119" i="11"/>
  <c r="L2120" i="11"/>
  <c r="L2121" i="11"/>
  <c r="L2122" i="11"/>
  <c r="L2123" i="11"/>
  <c r="L2124" i="11"/>
  <c r="L2125" i="11"/>
  <c r="L2126" i="11"/>
  <c r="L2127" i="11"/>
  <c r="L2128" i="11"/>
  <c r="L2129" i="11"/>
  <c r="L2130" i="11"/>
  <c r="L2131" i="11"/>
  <c r="L2132" i="11"/>
  <c r="L2133" i="11"/>
  <c r="L2134" i="11"/>
  <c r="L2135" i="11"/>
  <c r="L2136" i="11"/>
  <c r="L2137" i="11"/>
  <c r="L2138" i="11"/>
  <c r="L2139" i="11"/>
  <c r="L2140" i="11"/>
  <c r="L2141" i="11"/>
  <c r="L2142" i="11"/>
  <c r="L2143" i="11"/>
  <c r="L2144" i="11"/>
  <c r="L2145" i="11"/>
  <c r="L2146" i="11"/>
  <c r="L2147" i="11"/>
  <c r="L2148" i="11"/>
  <c r="L2149" i="11"/>
  <c r="L2150" i="11"/>
  <c r="L2151" i="11"/>
  <c r="L2152" i="11"/>
  <c r="L2153" i="11"/>
  <c r="L2154" i="11"/>
  <c r="L2155" i="11"/>
  <c r="L2156" i="11"/>
  <c r="L2157" i="11"/>
  <c r="L2158" i="11"/>
  <c r="L2159" i="11"/>
  <c r="L2160" i="11"/>
  <c r="L2161" i="11"/>
  <c r="L2162" i="11"/>
  <c r="L2163" i="11"/>
  <c r="L2164" i="11"/>
  <c r="L2165" i="11"/>
  <c r="L2166" i="11"/>
  <c r="L2167" i="11"/>
  <c r="L2168" i="11"/>
  <c r="L2169" i="11"/>
  <c r="L2170" i="11"/>
  <c r="L2171" i="11"/>
  <c r="L2172" i="11"/>
  <c r="L2173" i="11"/>
  <c r="L2174" i="11"/>
  <c r="L2175" i="11"/>
  <c r="L2176" i="11"/>
  <c r="L2177" i="11"/>
  <c r="L2178" i="11"/>
  <c r="L2179" i="11"/>
  <c r="L2180" i="11"/>
  <c r="L2181" i="11"/>
  <c r="L2182" i="11"/>
  <c r="L2183" i="11"/>
  <c r="L2184" i="11"/>
  <c r="L2185" i="11"/>
  <c r="L2186" i="11"/>
  <c r="L2187" i="11"/>
  <c r="L2188" i="11"/>
  <c r="L2189" i="11"/>
  <c r="L2190" i="11"/>
  <c r="L2191" i="11"/>
  <c r="L2192" i="11"/>
  <c r="L2193" i="11"/>
  <c r="L2194" i="11"/>
  <c r="L2195" i="11"/>
  <c r="L2196" i="11"/>
  <c r="L2197" i="11"/>
  <c r="L2198" i="11"/>
  <c r="L2199" i="11"/>
  <c r="L2200" i="11"/>
  <c r="L2201" i="11"/>
  <c r="L2202" i="11"/>
  <c r="L2203" i="11"/>
  <c r="L2204" i="11"/>
  <c r="L2205" i="11"/>
  <c r="L2206" i="11"/>
  <c r="L2207" i="11"/>
  <c r="L2208" i="11"/>
  <c r="L2209" i="11"/>
  <c r="L2210" i="11"/>
  <c r="L2211" i="11"/>
  <c r="L2212" i="11"/>
  <c r="L2213" i="11"/>
  <c r="L2214" i="11"/>
  <c r="L2215" i="11"/>
  <c r="L2216" i="11"/>
  <c r="L2217" i="11"/>
  <c r="L2218" i="11"/>
  <c r="L2219" i="11"/>
  <c r="L2220" i="11"/>
  <c r="L2221" i="11"/>
  <c r="L2222" i="11"/>
  <c r="L2223" i="11"/>
  <c r="L2224" i="11"/>
  <c r="L2225" i="11"/>
  <c r="L2226" i="11"/>
  <c r="L2227" i="11"/>
  <c r="L2228" i="11"/>
  <c r="L2229" i="11"/>
  <c r="L2230" i="11"/>
  <c r="L2231" i="11"/>
  <c r="L2232" i="11"/>
  <c r="L2233" i="11"/>
  <c r="L2234" i="11"/>
  <c r="L2235" i="11"/>
  <c r="L2236" i="11"/>
  <c r="L2237" i="11"/>
  <c r="L2238" i="11"/>
  <c r="L2239" i="11"/>
  <c r="L2240" i="11"/>
  <c r="L2241" i="11"/>
  <c r="L2242" i="11"/>
  <c r="L2243" i="11"/>
  <c r="L2244" i="11"/>
  <c r="L2245" i="11"/>
  <c r="L2246" i="11"/>
  <c r="L2247" i="11"/>
  <c r="L2248" i="11"/>
  <c r="L2249" i="11"/>
  <c r="L2250" i="11"/>
  <c r="L2251" i="11"/>
  <c r="L2252" i="11"/>
  <c r="L2253" i="11"/>
  <c r="L2254" i="11"/>
  <c r="L2255" i="11"/>
  <c r="L2256" i="11"/>
  <c r="L2257" i="11"/>
  <c r="L2258" i="11"/>
  <c r="L2259" i="11"/>
  <c r="L2260" i="11"/>
  <c r="L2261" i="11"/>
  <c r="L2262" i="11"/>
  <c r="L2263" i="11"/>
  <c r="L2264" i="11"/>
  <c r="L2265" i="11"/>
  <c r="L2266" i="11"/>
  <c r="L2267" i="11"/>
  <c r="L2268" i="11"/>
  <c r="L2269" i="11"/>
  <c r="L2270" i="11"/>
  <c r="L2271" i="11"/>
  <c r="L2272" i="11"/>
  <c r="L2273" i="11"/>
  <c r="L2274" i="11"/>
  <c r="L2275" i="11"/>
  <c r="L2276" i="11"/>
  <c r="L2277" i="11"/>
  <c r="L2278" i="11"/>
  <c r="L2279" i="11"/>
  <c r="L2280" i="11"/>
  <c r="L2281" i="11"/>
  <c r="L2282" i="11"/>
  <c r="L2283" i="11"/>
  <c r="L2284" i="11"/>
  <c r="L2285" i="11"/>
  <c r="L2286" i="11"/>
  <c r="L2287" i="11"/>
  <c r="L2288" i="11"/>
  <c r="L2289" i="11"/>
  <c r="L2290" i="11"/>
  <c r="L2291" i="11"/>
  <c r="L2292" i="11"/>
  <c r="L2293" i="11"/>
  <c r="L2294" i="11"/>
  <c r="L2295" i="11"/>
  <c r="L2296" i="11"/>
  <c r="L2297" i="11"/>
  <c r="L2298" i="11"/>
  <c r="L2299" i="11"/>
  <c r="L2300" i="11"/>
  <c r="L2301" i="11"/>
  <c r="L2302" i="11"/>
  <c r="L2303" i="11"/>
  <c r="L2304" i="11"/>
  <c r="L2305" i="11"/>
  <c r="L2306" i="11"/>
  <c r="L2307" i="11"/>
  <c r="L2308" i="11"/>
  <c r="L2309" i="11"/>
  <c r="L2310" i="11"/>
  <c r="L2311" i="11"/>
  <c r="L2312" i="11"/>
  <c r="L2313" i="11"/>
  <c r="L2314" i="11"/>
  <c r="L2315" i="11"/>
  <c r="L2316" i="11"/>
  <c r="L2317" i="11"/>
  <c r="L2318" i="11"/>
  <c r="L2319" i="11"/>
  <c r="L2320" i="11"/>
  <c r="L2321" i="11"/>
  <c r="L2322" i="11"/>
  <c r="L2323" i="11"/>
  <c r="L2324" i="11"/>
  <c r="L2325" i="11"/>
  <c r="L2326" i="11"/>
  <c r="L2327" i="11"/>
  <c r="L2328" i="11"/>
  <c r="L2329" i="11"/>
  <c r="L2330" i="11"/>
  <c r="L2331" i="11"/>
  <c r="L2332" i="11"/>
  <c r="L2333" i="11"/>
  <c r="L2334" i="11"/>
  <c r="L2335" i="11"/>
  <c r="L2336" i="11"/>
  <c r="L2337" i="11"/>
  <c r="L2338" i="11"/>
  <c r="L2339" i="11"/>
  <c r="L2340" i="11"/>
  <c r="L2341" i="11"/>
  <c r="L2342" i="11"/>
  <c r="L2343" i="11"/>
  <c r="L2344" i="11"/>
  <c r="L2345" i="11"/>
  <c r="L2346" i="11"/>
  <c r="L2347" i="11"/>
  <c r="L2348" i="11"/>
  <c r="L2349" i="11"/>
  <c r="L2350" i="11"/>
  <c r="L2351" i="11"/>
  <c r="L2352" i="11"/>
  <c r="L2353" i="11"/>
  <c r="L2354" i="11"/>
  <c r="L2355" i="11"/>
  <c r="L2356" i="11"/>
  <c r="L2357" i="11"/>
  <c r="L2358" i="11"/>
  <c r="L2359" i="11"/>
  <c r="L2360" i="11"/>
  <c r="L2361" i="11"/>
  <c r="L2362" i="11"/>
  <c r="L2363" i="11"/>
  <c r="L2364" i="11"/>
  <c r="L2365" i="11"/>
  <c r="L2366" i="11"/>
  <c r="L2367" i="11"/>
  <c r="L2368" i="11"/>
  <c r="L2369" i="11"/>
  <c r="L2370" i="11"/>
  <c r="L2371" i="11"/>
  <c r="L2372" i="11"/>
  <c r="L2373" i="11"/>
  <c r="L2374" i="11"/>
  <c r="L2375" i="11"/>
  <c r="L2376" i="11"/>
  <c r="L2377" i="11"/>
  <c r="L2378" i="11"/>
  <c r="L2379" i="11"/>
  <c r="L2380" i="11"/>
  <c r="L2381" i="11"/>
  <c r="L2382" i="11"/>
  <c r="L2383" i="11"/>
  <c r="L2384" i="11"/>
  <c r="L2385" i="11"/>
  <c r="L2386" i="11"/>
  <c r="L2387" i="11"/>
  <c r="L2" i="11"/>
  <c r="K2" i="11"/>
  <c r="J2" i="11"/>
  <c r="I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301" i="11"/>
  <c r="H302" i="11"/>
  <c r="H303" i="11"/>
  <c r="H304" i="11"/>
  <c r="H305" i="11"/>
  <c r="H306" i="11"/>
  <c r="H307" i="11"/>
  <c r="H308" i="11"/>
  <c r="H309" i="11"/>
  <c r="H310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H687" i="11"/>
  <c r="H688" i="11"/>
  <c r="H689" i="11"/>
  <c r="H690" i="11"/>
  <c r="H691" i="11"/>
  <c r="H692" i="11"/>
  <c r="H693" i="11"/>
  <c r="H694" i="11"/>
  <c r="H695" i="11"/>
  <c r="H696" i="11"/>
  <c r="H697" i="11"/>
  <c r="H698" i="11"/>
  <c r="H699" i="11"/>
  <c r="H700" i="11"/>
  <c r="H701" i="11"/>
  <c r="H702" i="11"/>
  <c r="H703" i="11"/>
  <c r="H704" i="11"/>
  <c r="H705" i="11"/>
  <c r="H706" i="11"/>
  <c r="H707" i="11"/>
  <c r="H708" i="11"/>
  <c r="H709" i="11"/>
  <c r="H710" i="11"/>
  <c r="H711" i="11"/>
  <c r="H712" i="11"/>
  <c r="H713" i="11"/>
  <c r="H714" i="11"/>
  <c r="H715" i="11"/>
  <c r="H716" i="11"/>
  <c r="H717" i="11"/>
  <c r="H718" i="11"/>
  <c r="H719" i="11"/>
  <c r="H720" i="11"/>
  <c r="H721" i="11"/>
  <c r="H722" i="11"/>
  <c r="H723" i="11"/>
  <c r="H724" i="11"/>
  <c r="H725" i="11"/>
  <c r="H726" i="11"/>
  <c r="H727" i="11"/>
  <c r="H728" i="11"/>
  <c r="H729" i="11"/>
  <c r="H730" i="11"/>
  <c r="H731" i="11"/>
  <c r="H732" i="11"/>
  <c r="H733" i="11"/>
  <c r="H734" i="11"/>
  <c r="H735" i="11"/>
  <c r="H736" i="11"/>
  <c r="H737" i="11"/>
  <c r="H738" i="11"/>
  <c r="H739" i="11"/>
  <c r="H740" i="11"/>
  <c r="H741" i="11"/>
  <c r="H742" i="11"/>
  <c r="H743" i="11"/>
  <c r="H744" i="11"/>
  <c r="H745" i="11"/>
  <c r="H746" i="11"/>
  <c r="H747" i="11"/>
  <c r="H748" i="11"/>
  <c r="H749" i="11"/>
  <c r="H750" i="11"/>
  <c r="H751" i="11"/>
  <c r="H752" i="11"/>
  <c r="H753" i="11"/>
  <c r="H754" i="11"/>
  <c r="H755" i="11"/>
  <c r="H756" i="11"/>
  <c r="H757" i="11"/>
  <c r="H758" i="11"/>
  <c r="H759" i="11"/>
  <c r="H760" i="11"/>
  <c r="H761" i="11"/>
  <c r="H762" i="11"/>
  <c r="H763" i="11"/>
  <c r="H764" i="11"/>
  <c r="H765" i="11"/>
  <c r="H766" i="11"/>
  <c r="H767" i="11"/>
  <c r="H768" i="11"/>
  <c r="H769" i="11"/>
  <c r="H770" i="11"/>
  <c r="H771" i="11"/>
  <c r="H772" i="11"/>
  <c r="H773" i="11"/>
  <c r="H774" i="11"/>
  <c r="H775" i="11"/>
  <c r="H776" i="11"/>
  <c r="H777" i="11"/>
  <c r="H778" i="11"/>
  <c r="H779" i="11"/>
  <c r="H780" i="11"/>
  <c r="H781" i="11"/>
  <c r="H782" i="11"/>
  <c r="H783" i="11"/>
  <c r="H784" i="11"/>
  <c r="H785" i="11"/>
  <c r="H786" i="11"/>
  <c r="H787" i="11"/>
  <c r="H788" i="11"/>
  <c r="H789" i="11"/>
  <c r="H790" i="11"/>
  <c r="H791" i="11"/>
  <c r="H792" i="11"/>
  <c r="H793" i="11"/>
  <c r="H794" i="11"/>
  <c r="H795" i="11"/>
  <c r="H796" i="11"/>
  <c r="H797" i="11"/>
  <c r="H798" i="11"/>
  <c r="H799" i="11"/>
  <c r="H800" i="11"/>
  <c r="H801" i="11"/>
  <c r="H802" i="11"/>
  <c r="H803" i="11"/>
  <c r="H804" i="11"/>
  <c r="H805" i="11"/>
  <c r="H806" i="11"/>
  <c r="H807" i="11"/>
  <c r="H808" i="11"/>
  <c r="H809" i="11"/>
  <c r="H810" i="11"/>
  <c r="H811" i="11"/>
  <c r="H812" i="11"/>
  <c r="H813" i="11"/>
  <c r="H814" i="11"/>
  <c r="H815" i="11"/>
  <c r="H816" i="11"/>
  <c r="H817" i="11"/>
  <c r="H818" i="11"/>
  <c r="H819" i="11"/>
  <c r="H820" i="11"/>
  <c r="H821" i="11"/>
  <c r="H822" i="11"/>
  <c r="H823" i="11"/>
  <c r="H824" i="11"/>
  <c r="H825" i="11"/>
  <c r="H826" i="11"/>
  <c r="H827" i="11"/>
  <c r="H828" i="11"/>
  <c r="H829" i="11"/>
  <c r="H830" i="11"/>
  <c r="H831" i="11"/>
  <c r="H832" i="11"/>
  <c r="H833" i="11"/>
  <c r="H834" i="11"/>
  <c r="H835" i="11"/>
  <c r="H836" i="11"/>
  <c r="H837" i="11"/>
  <c r="H838" i="11"/>
  <c r="H839" i="11"/>
  <c r="H840" i="11"/>
  <c r="H841" i="11"/>
  <c r="H842" i="11"/>
  <c r="H843" i="11"/>
  <c r="H844" i="11"/>
  <c r="H845" i="11"/>
  <c r="H846" i="11"/>
  <c r="H847" i="11"/>
  <c r="H848" i="11"/>
  <c r="H849" i="11"/>
  <c r="H850" i="11"/>
  <c r="H851" i="11"/>
  <c r="H852" i="11"/>
  <c r="H853" i="11"/>
  <c r="H854" i="11"/>
  <c r="H855" i="11"/>
  <c r="H856" i="11"/>
  <c r="H857" i="11"/>
  <c r="H858" i="11"/>
  <c r="H859" i="11"/>
  <c r="H860" i="11"/>
  <c r="H861" i="11"/>
  <c r="H862" i="11"/>
  <c r="H863" i="11"/>
  <c r="H864" i="11"/>
  <c r="H865" i="11"/>
  <c r="H866" i="11"/>
  <c r="H867" i="11"/>
  <c r="H868" i="11"/>
  <c r="H869" i="11"/>
  <c r="H870" i="11"/>
  <c r="H871" i="11"/>
  <c r="H872" i="11"/>
  <c r="H873" i="11"/>
  <c r="H874" i="11"/>
  <c r="H875" i="11"/>
  <c r="H876" i="11"/>
  <c r="H877" i="11"/>
  <c r="H878" i="11"/>
  <c r="H879" i="11"/>
  <c r="H880" i="11"/>
  <c r="H881" i="11"/>
  <c r="H882" i="11"/>
  <c r="H883" i="11"/>
  <c r="H884" i="11"/>
  <c r="H885" i="11"/>
  <c r="H886" i="11"/>
  <c r="H887" i="11"/>
  <c r="H888" i="11"/>
  <c r="H889" i="11"/>
  <c r="H890" i="11"/>
  <c r="H891" i="11"/>
  <c r="H892" i="11"/>
  <c r="H893" i="11"/>
  <c r="H894" i="11"/>
  <c r="H895" i="11"/>
  <c r="H896" i="11"/>
  <c r="H897" i="11"/>
  <c r="H898" i="11"/>
  <c r="H899" i="11"/>
  <c r="H900" i="11"/>
  <c r="H901" i="11"/>
  <c r="H902" i="11"/>
  <c r="H903" i="11"/>
  <c r="H904" i="11"/>
  <c r="H905" i="11"/>
  <c r="H906" i="11"/>
  <c r="H907" i="11"/>
  <c r="H908" i="11"/>
  <c r="H909" i="11"/>
  <c r="H910" i="11"/>
  <c r="H911" i="11"/>
  <c r="H912" i="11"/>
  <c r="H913" i="11"/>
  <c r="H914" i="11"/>
  <c r="H915" i="11"/>
  <c r="H916" i="11"/>
  <c r="H917" i="11"/>
  <c r="H918" i="11"/>
  <c r="H919" i="11"/>
  <c r="H920" i="11"/>
  <c r="H921" i="11"/>
  <c r="H922" i="11"/>
  <c r="H923" i="11"/>
  <c r="H924" i="11"/>
  <c r="H925" i="11"/>
  <c r="H926" i="11"/>
  <c r="H927" i="11"/>
  <c r="H928" i="11"/>
  <c r="H929" i="11"/>
  <c r="H930" i="11"/>
  <c r="H931" i="11"/>
  <c r="H932" i="11"/>
  <c r="H933" i="11"/>
  <c r="H934" i="11"/>
  <c r="H935" i="11"/>
  <c r="H936" i="11"/>
  <c r="H937" i="11"/>
  <c r="H938" i="11"/>
  <c r="H939" i="11"/>
  <c r="H940" i="11"/>
  <c r="H941" i="11"/>
  <c r="H942" i="11"/>
  <c r="H943" i="11"/>
  <c r="H944" i="11"/>
  <c r="H945" i="11"/>
  <c r="H946" i="11"/>
  <c r="H947" i="11"/>
  <c r="H948" i="11"/>
  <c r="H949" i="11"/>
  <c r="H950" i="11"/>
  <c r="H951" i="11"/>
  <c r="H952" i="11"/>
  <c r="H953" i="11"/>
  <c r="H954" i="11"/>
  <c r="H955" i="11"/>
  <c r="H956" i="11"/>
  <c r="H957" i="11"/>
  <c r="H958" i="11"/>
  <c r="H959" i="11"/>
  <c r="H960" i="11"/>
  <c r="H961" i="11"/>
  <c r="H962" i="11"/>
  <c r="H963" i="11"/>
  <c r="H964" i="11"/>
  <c r="H965" i="11"/>
  <c r="H966" i="11"/>
  <c r="H967" i="11"/>
  <c r="H968" i="11"/>
  <c r="H969" i="11"/>
  <c r="H970" i="11"/>
  <c r="H971" i="11"/>
  <c r="H972" i="11"/>
  <c r="H973" i="11"/>
  <c r="H974" i="11"/>
  <c r="H975" i="11"/>
  <c r="H976" i="11"/>
  <c r="H977" i="11"/>
  <c r="H978" i="11"/>
  <c r="H979" i="11"/>
  <c r="H980" i="11"/>
  <c r="H981" i="11"/>
  <c r="H982" i="11"/>
  <c r="H983" i="11"/>
  <c r="H984" i="11"/>
  <c r="H985" i="11"/>
  <c r="H986" i="11"/>
  <c r="H987" i="11"/>
  <c r="H988" i="11"/>
  <c r="H989" i="11"/>
  <c r="H990" i="11"/>
  <c r="H991" i="11"/>
  <c r="H992" i="11"/>
  <c r="H993" i="11"/>
  <c r="H994" i="11"/>
  <c r="H995" i="11"/>
  <c r="H996" i="11"/>
  <c r="H997" i="11"/>
  <c r="H998" i="11"/>
  <c r="H999" i="11"/>
  <c r="H1000" i="11"/>
  <c r="H1001" i="11"/>
  <c r="H1002" i="11"/>
  <c r="H1003" i="11"/>
  <c r="H1004" i="11"/>
  <c r="H1005" i="11"/>
  <c r="H1006" i="11"/>
  <c r="H1007" i="11"/>
  <c r="H1008" i="11"/>
  <c r="H1009" i="11"/>
  <c r="H1010" i="11"/>
  <c r="H1011" i="11"/>
  <c r="H1012" i="11"/>
  <c r="H1013" i="11"/>
  <c r="H1014" i="11"/>
  <c r="H1015" i="11"/>
  <c r="H1016" i="11"/>
  <c r="H1017" i="11"/>
  <c r="H1018" i="11"/>
  <c r="H1019" i="11"/>
  <c r="H1020" i="11"/>
  <c r="H1021" i="11"/>
  <c r="H1022" i="11"/>
  <c r="H1023" i="11"/>
  <c r="H1024" i="11"/>
  <c r="H1025" i="11"/>
  <c r="H1026" i="11"/>
  <c r="H1027" i="11"/>
  <c r="H1028" i="11"/>
  <c r="H1029" i="11"/>
  <c r="H1030" i="11"/>
  <c r="H1031" i="11"/>
  <c r="H1032" i="11"/>
  <c r="H1033" i="11"/>
  <c r="H1034" i="11"/>
  <c r="H1035" i="11"/>
  <c r="H1036" i="11"/>
  <c r="H1037" i="11"/>
  <c r="H1038" i="11"/>
  <c r="H1039" i="11"/>
  <c r="H1040" i="11"/>
  <c r="H1041" i="11"/>
  <c r="H1042" i="11"/>
  <c r="H1043" i="11"/>
  <c r="H1044" i="11"/>
  <c r="H1045" i="11"/>
  <c r="H1046" i="11"/>
  <c r="H1047" i="11"/>
  <c r="H1048" i="11"/>
  <c r="H1049" i="11"/>
  <c r="H1050" i="11"/>
  <c r="H1051" i="11"/>
  <c r="H1052" i="11"/>
  <c r="H1053" i="11"/>
  <c r="H1054" i="11"/>
  <c r="H1055" i="11"/>
  <c r="H1056" i="11"/>
  <c r="H1057" i="11"/>
  <c r="H1058" i="11"/>
  <c r="H1059" i="11"/>
  <c r="H1060" i="11"/>
  <c r="H1061" i="11"/>
  <c r="H1062" i="11"/>
  <c r="H1063" i="11"/>
  <c r="H1064" i="11"/>
  <c r="H1065" i="11"/>
  <c r="H1066" i="11"/>
  <c r="H1067" i="11"/>
  <c r="H1068" i="11"/>
  <c r="H1069" i="11"/>
  <c r="H1070" i="11"/>
  <c r="H1071" i="11"/>
  <c r="H1072" i="11"/>
  <c r="H1073" i="11"/>
  <c r="H1074" i="11"/>
  <c r="H1075" i="11"/>
  <c r="H1076" i="11"/>
  <c r="H1077" i="11"/>
  <c r="H1078" i="11"/>
  <c r="H1079" i="11"/>
  <c r="H1080" i="11"/>
  <c r="H1081" i="11"/>
  <c r="H1082" i="11"/>
  <c r="H1083" i="11"/>
  <c r="H1084" i="11"/>
  <c r="H1085" i="11"/>
  <c r="H1086" i="11"/>
  <c r="H1087" i="11"/>
  <c r="H1088" i="11"/>
  <c r="H1089" i="11"/>
  <c r="H1090" i="11"/>
  <c r="H1091" i="11"/>
  <c r="H1092" i="11"/>
  <c r="H1093" i="11"/>
  <c r="H1094" i="11"/>
  <c r="H1095" i="11"/>
  <c r="H1096" i="11"/>
  <c r="H1097" i="11"/>
  <c r="H1098" i="11"/>
  <c r="H1099" i="11"/>
  <c r="H1100" i="11"/>
  <c r="H1101" i="11"/>
  <c r="H1102" i="11"/>
  <c r="H1103" i="11"/>
  <c r="H1104" i="11"/>
  <c r="H1105" i="11"/>
  <c r="H1106" i="11"/>
  <c r="H1107" i="11"/>
  <c r="H1108" i="11"/>
  <c r="H1109" i="11"/>
  <c r="H1110" i="11"/>
  <c r="H1111" i="11"/>
  <c r="H1112" i="11"/>
  <c r="H1113" i="11"/>
  <c r="H1114" i="11"/>
  <c r="H1115" i="11"/>
  <c r="H1116" i="11"/>
  <c r="H1117" i="11"/>
  <c r="H1118" i="11"/>
  <c r="H1119" i="11"/>
  <c r="H1120" i="11"/>
  <c r="H1121" i="11"/>
  <c r="H1122" i="11"/>
  <c r="H1123" i="11"/>
  <c r="H1124" i="11"/>
  <c r="H1125" i="11"/>
  <c r="H1126" i="11"/>
  <c r="H1127" i="11"/>
  <c r="H1128" i="11"/>
  <c r="H1129" i="11"/>
  <c r="H1130" i="11"/>
  <c r="H1131" i="11"/>
  <c r="H1132" i="11"/>
  <c r="H1133" i="11"/>
  <c r="H1134" i="11"/>
  <c r="H1135" i="11"/>
  <c r="H1136" i="11"/>
  <c r="H1137" i="11"/>
  <c r="H1138" i="11"/>
  <c r="H1139" i="11"/>
  <c r="H1140" i="11"/>
  <c r="H1141" i="11"/>
  <c r="H1142" i="11"/>
  <c r="H1143" i="11"/>
  <c r="H1144" i="11"/>
  <c r="H1145" i="11"/>
  <c r="H1146" i="11"/>
  <c r="H1147" i="11"/>
  <c r="H1148" i="11"/>
  <c r="H1149" i="11"/>
  <c r="H1150" i="11"/>
  <c r="H1151" i="11"/>
  <c r="H1152" i="11"/>
  <c r="H1153" i="11"/>
  <c r="H1154" i="11"/>
  <c r="H1155" i="11"/>
  <c r="H1156" i="11"/>
  <c r="H1157" i="11"/>
  <c r="H1158" i="11"/>
  <c r="H1159" i="11"/>
  <c r="H1160" i="11"/>
  <c r="H1161" i="11"/>
  <c r="H1162" i="11"/>
  <c r="H1163" i="11"/>
  <c r="H1164" i="11"/>
  <c r="H1165" i="11"/>
  <c r="H1166" i="11"/>
  <c r="H1167" i="11"/>
  <c r="H1168" i="11"/>
  <c r="H1169" i="11"/>
  <c r="H1170" i="11"/>
  <c r="H1171" i="11"/>
  <c r="H1172" i="11"/>
  <c r="H1173" i="11"/>
  <c r="H1174" i="11"/>
  <c r="H1175" i="11"/>
  <c r="H1176" i="11"/>
  <c r="H1177" i="11"/>
  <c r="H1178" i="11"/>
  <c r="H1179" i="11"/>
  <c r="H1180" i="11"/>
  <c r="H1181" i="11"/>
  <c r="H1182" i="11"/>
  <c r="H1183" i="11"/>
  <c r="H1184" i="11"/>
  <c r="H1185" i="11"/>
  <c r="H1186" i="11"/>
  <c r="H1187" i="11"/>
  <c r="H1188" i="11"/>
  <c r="H1189" i="11"/>
  <c r="H1190" i="11"/>
  <c r="H1191" i="11"/>
  <c r="H1192" i="11"/>
  <c r="H1193" i="11"/>
  <c r="H1194" i="11"/>
  <c r="H1195" i="11"/>
  <c r="H1196" i="11"/>
  <c r="H1197" i="11"/>
  <c r="H1198" i="11"/>
  <c r="H1199" i="11"/>
  <c r="H1200" i="11"/>
  <c r="H1201" i="11"/>
  <c r="H1202" i="11"/>
  <c r="H1203" i="11"/>
  <c r="H1204" i="11"/>
  <c r="H1205" i="11"/>
  <c r="H1206" i="11"/>
  <c r="H1207" i="11"/>
  <c r="H1208" i="11"/>
  <c r="H1209" i="11"/>
  <c r="H1210" i="11"/>
  <c r="H1211" i="11"/>
  <c r="H1212" i="11"/>
  <c r="H1213" i="11"/>
  <c r="H1214" i="11"/>
  <c r="H1215" i="11"/>
  <c r="H1216" i="11"/>
  <c r="H1217" i="11"/>
  <c r="H1218" i="11"/>
  <c r="H1219" i="11"/>
  <c r="H1220" i="11"/>
  <c r="H1221" i="11"/>
  <c r="H1222" i="11"/>
  <c r="H1223" i="11"/>
  <c r="H1224" i="11"/>
  <c r="H1225" i="11"/>
  <c r="H1226" i="11"/>
  <c r="H1227" i="11"/>
  <c r="H1228" i="11"/>
  <c r="H1229" i="11"/>
  <c r="H1230" i="11"/>
  <c r="H1231" i="11"/>
  <c r="H1232" i="11"/>
  <c r="H1233" i="11"/>
  <c r="H1234" i="11"/>
  <c r="H1235" i="11"/>
  <c r="H1236" i="11"/>
  <c r="H1237" i="11"/>
  <c r="H1238" i="11"/>
  <c r="H1239" i="11"/>
  <c r="H1240" i="11"/>
  <c r="H1241" i="11"/>
  <c r="H1242" i="11"/>
  <c r="H1243" i="11"/>
  <c r="H1244" i="11"/>
  <c r="H1245" i="11"/>
  <c r="H1246" i="11"/>
  <c r="H1247" i="11"/>
  <c r="H1248" i="11"/>
  <c r="H1249" i="11"/>
  <c r="H1250" i="11"/>
  <c r="H1251" i="11"/>
  <c r="H1252" i="11"/>
  <c r="H1253" i="11"/>
  <c r="H1254" i="11"/>
  <c r="H1255" i="11"/>
  <c r="H1256" i="11"/>
  <c r="H1257" i="11"/>
  <c r="H1258" i="11"/>
  <c r="H1259" i="11"/>
  <c r="H1260" i="11"/>
  <c r="H1261" i="11"/>
  <c r="H1262" i="11"/>
  <c r="H1263" i="11"/>
  <c r="H1264" i="11"/>
  <c r="H1265" i="11"/>
  <c r="H1266" i="11"/>
  <c r="H1267" i="11"/>
  <c r="H1268" i="11"/>
  <c r="H1269" i="11"/>
  <c r="H1270" i="11"/>
  <c r="H1271" i="11"/>
  <c r="H1272" i="11"/>
  <c r="H1273" i="11"/>
  <c r="H1274" i="11"/>
  <c r="H1275" i="11"/>
  <c r="H1276" i="11"/>
  <c r="H1277" i="11"/>
  <c r="H1278" i="11"/>
  <c r="H1279" i="11"/>
  <c r="H1280" i="11"/>
  <c r="H1281" i="11"/>
  <c r="H1282" i="11"/>
  <c r="H1283" i="11"/>
  <c r="H1284" i="11"/>
  <c r="H1285" i="11"/>
  <c r="H1286" i="11"/>
  <c r="H1287" i="11"/>
  <c r="H1288" i="11"/>
  <c r="H1289" i="11"/>
  <c r="H1290" i="11"/>
  <c r="H1291" i="11"/>
  <c r="H1292" i="11"/>
  <c r="H1293" i="11"/>
  <c r="H1294" i="11"/>
  <c r="H1295" i="11"/>
  <c r="H1296" i="11"/>
  <c r="H1297" i="11"/>
  <c r="H1298" i="11"/>
  <c r="H1299" i="11"/>
  <c r="H1300" i="11"/>
  <c r="H1301" i="11"/>
  <c r="H1302" i="11"/>
  <c r="H1303" i="11"/>
  <c r="H1304" i="11"/>
  <c r="H1305" i="11"/>
  <c r="H1306" i="11"/>
  <c r="H1307" i="11"/>
  <c r="H1308" i="11"/>
  <c r="H1309" i="11"/>
  <c r="H1310" i="11"/>
  <c r="H1311" i="11"/>
  <c r="H1312" i="11"/>
  <c r="H1313" i="11"/>
  <c r="H1314" i="11"/>
  <c r="H1315" i="11"/>
  <c r="H1316" i="11"/>
  <c r="H1317" i="11"/>
  <c r="H1318" i="11"/>
  <c r="H1319" i="11"/>
  <c r="H1320" i="11"/>
  <c r="H1321" i="11"/>
  <c r="H1322" i="11"/>
  <c r="H1323" i="11"/>
  <c r="H1324" i="11"/>
  <c r="H1325" i="11"/>
  <c r="H1326" i="11"/>
  <c r="H1327" i="11"/>
  <c r="H1328" i="11"/>
  <c r="H1329" i="11"/>
  <c r="H1330" i="11"/>
  <c r="H1331" i="11"/>
  <c r="H1332" i="11"/>
  <c r="H1333" i="11"/>
  <c r="H1334" i="11"/>
  <c r="H1335" i="11"/>
  <c r="H1336" i="11"/>
  <c r="H1337" i="11"/>
  <c r="H1338" i="11"/>
  <c r="H1339" i="11"/>
  <c r="H1340" i="11"/>
  <c r="H1341" i="11"/>
  <c r="H1342" i="11"/>
  <c r="H1343" i="11"/>
  <c r="H1344" i="11"/>
  <c r="H1345" i="11"/>
  <c r="H1346" i="11"/>
  <c r="H1347" i="11"/>
  <c r="H1348" i="11"/>
  <c r="H1349" i="11"/>
  <c r="H1350" i="11"/>
  <c r="H1351" i="11"/>
  <c r="H1352" i="11"/>
  <c r="H1353" i="11"/>
  <c r="H1354" i="11"/>
  <c r="H1355" i="11"/>
  <c r="H1356" i="11"/>
  <c r="H1357" i="11"/>
  <c r="H1358" i="11"/>
  <c r="H1359" i="11"/>
  <c r="H1360" i="11"/>
  <c r="H1361" i="11"/>
  <c r="H1362" i="11"/>
  <c r="H1363" i="11"/>
  <c r="H1364" i="11"/>
  <c r="H1365" i="11"/>
  <c r="H1366" i="11"/>
  <c r="H1367" i="11"/>
  <c r="H1368" i="11"/>
  <c r="H1369" i="11"/>
  <c r="H1370" i="11"/>
  <c r="H1371" i="11"/>
  <c r="H1372" i="11"/>
  <c r="H1373" i="11"/>
  <c r="H1374" i="11"/>
  <c r="H1375" i="11"/>
  <c r="H1376" i="11"/>
  <c r="H1377" i="11"/>
  <c r="H1378" i="11"/>
  <c r="H1379" i="11"/>
  <c r="H1380" i="11"/>
  <c r="H1381" i="11"/>
  <c r="H1382" i="11"/>
  <c r="H1383" i="11"/>
  <c r="H1384" i="11"/>
  <c r="H1385" i="11"/>
  <c r="H1386" i="11"/>
  <c r="H1387" i="11"/>
  <c r="H1388" i="11"/>
  <c r="H1389" i="11"/>
  <c r="H1390" i="11"/>
  <c r="H1391" i="11"/>
  <c r="H1392" i="11"/>
  <c r="H1393" i="11"/>
  <c r="H1394" i="11"/>
  <c r="H1395" i="11"/>
  <c r="H1396" i="11"/>
  <c r="H1397" i="11"/>
  <c r="H1398" i="11"/>
  <c r="H1399" i="11"/>
  <c r="H1400" i="11"/>
  <c r="H1401" i="11"/>
  <c r="H1402" i="11"/>
  <c r="H1403" i="11"/>
  <c r="H1404" i="11"/>
  <c r="H1405" i="11"/>
  <c r="H1406" i="11"/>
  <c r="H1407" i="11"/>
  <c r="H1408" i="11"/>
  <c r="H1409" i="11"/>
  <c r="H1410" i="11"/>
  <c r="H1411" i="11"/>
  <c r="H1412" i="11"/>
  <c r="H1413" i="11"/>
  <c r="H1414" i="11"/>
  <c r="H1415" i="11"/>
  <c r="H1416" i="11"/>
  <c r="H1417" i="11"/>
  <c r="H1418" i="11"/>
  <c r="H1419" i="11"/>
  <c r="H1420" i="11"/>
  <c r="H1421" i="11"/>
  <c r="H1422" i="11"/>
  <c r="H1423" i="11"/>
  <c r="H1424" i="11"/>
  <c r="H1425" i="11"/>
  <c r="H1426" i="11"/>
  <c r="H1427" i="11"/>
  <c r="H1428" i="11"/>
  <c r="H1429" i="11"/>
  <c r="H1430" i="11"/>
  <c r="H1431" i="11"/>
  <c r="H1432" i="11"/>
  <c r="H1433" i="11"/>
  <c r="H1434" i="11"/>
  <c r="H1435" i="11"/>
  <c r="H1436" i="11"/>
  <c r="H1437" i="11"/>
  <c r="H1438" i="11"/>
  <c r="H1439" i="11"/>
  <c r="H1440" i="11"/>
  <c r="H1441" i="11"/>
  <c r="H1442" i="11"/>
  <c r="H1443" i="11"/>
  <c r="H1444" i="11"/>
  <c r="H1445" i="11"/>
  <c r="H1446" i="11"/>
  <c r="H1447" i="11"/>
  <c r="H1448" i="11"/>
  <c r="H1449" i="11"/>
  <c r="H1450" i="11"/>
  <c r="H1451" i="11"/>
  <c r="H1452" i="11"/>
  <c r="H1453" i="11"/>
  <c r="H1454" i="11"/>
  <c r="H1455" i="11"/>
  <c r="H1456" i="11"/>
  <c r="H1457" i="11"/>
  <c r="H1458" i="11"/>
  <c r="H1459" i="11"/>
  <c r="H1460" i="11"/>
  <c r="H1461" i="11"/>
  <c r="H1462" i="11"/>
  <c r="H1463" i="11"/>
  <c r="H1464" i="11"/>
  <c r="H1465" i="11"/>
  <c r="H1466" i="11"/>
  <c r="H1467" i="11"/>
  <c r="H1468" i="11"/>
  <c r="H1469" i="11"/>
  <c r="H1470" i="11"/>
  <c r="H1471" i="11"/>
  <c r="H1472" i="11"/>
  <c r="H1473" i="11"/>
  <c r="H1474" i="11"/>
  <c r="H1475" i="11"/>
  <c r="H1476" i="11"/>
  <c r="H1477" i="11"/>
  <c r="H1478" i="11"/>
  <c r="H1479" i="11"/>
  <c r="H1480" i="11"/>
  <c r="H1481" i="11"/>
  <c r="H1482" i="11"/>
  <c r="H1483" i="11"/>
  <c r="H1484" i="11"/>
  <c r="H1485" i="11"/>
  <c r="H1486" i="11"/>
  <c r="H1487" i="11"/>
  <c r="H1488" i="11"/>
  <c r="H1489" i="11"/>
  <c r="H1490" i="11"/>
  <c r="H1491" i="11"/>
  <c r="H1492" i="11"/>
  <c r="H1493" i="11"/>
  <c r="H1494" i="11"/>
  <c r="H1495" i="11"/>
  <c r="H1496" i="11"/>
  <c r="H1497" i="11"/>
  <c r="H1498" i="11"/>
  <c r="H1499" i="11"/>
  <c r="H1500" i="11"/>
  <c r="H1501" i="11"/>
  <c r="H1502" i="11"/>
  <c r="H1503" i="11"/>
  <c r="H1504" i="11"/>
  <c r="H1505" i="11"/>
  <c r="H1506" i="11"/>
  <c r="H1507" i="11"/>
  <c r="H1508" i="11"/>
  <c r="H1509" i="11"/>
  <c r="H1510" i="11"/>
  <c r="H1511" i="11"/>
  <c r="H1512" i="11"/>
  <c r="H1513" i="11"/>
  <c r="H1514" i="11"/>
  <c r="H1515" i="11"/>
  <c r="H1516" i="11"/>
  <c r="H1517" i="11"/>
  <c r="H1518" i="11"/>
  <c r="H1519" i="11"/>
  <c r="H1520" i="11"/>
  <c r="H1521" i="11"/>
  <c r="H1522" i="11"/>
  <c r="H1523" i="11"/>
  <c r="H1524" i="11"/>
  <c r="H1525" i="11"/>
  <c r="H1526" i="11"/>
  <c r="H1527" i="11"/>
  <c r="H1528" i="11"/>
  <c r="H1529" i="11"/>
  <c r="H1530" i="11"/>
  <c r="H1531" i="11"/>
  <c r="H1532" i="11"/>
  <c r="H1533" i="11"/>
  <c r="H1534" i="11"/>
  <c r="H1535" i="11"/>
  <c r="H1536" i="11"/>
  <c r="H1537" i="11"/>
  <c r="H1538" i="11"/>
  <c r="H1539" i="11"/>
  <c r="H1540" i="11"/>
  <c r="H1541" i="11"/>
  <c r="H1542" i="11"/>
  <c r="H1543" i="11"/>
  <c r="H1544" i="11"/>
  <c r="H1545" i="11"/>
  <c r="H1546" i="11"/>
  <c r="H1547" i="11"/>
  <c r="H1548" i="11"/>
  <c r="H1549" i="11"/>
  <c r="H1550" i="11"/>
  <c r="H1551" i="11"/>
  <c r="H1552" i="11"/>
  <c r="H1553" i="11"/>
  <c r="H1554" i="11"/>
  <c r="H1555" i="11"/>
  <c r="H1556" i="11"/>
  <c r="H1557" i="11"/>
  <c r="H1558" i="11"/>
  <c r="H1559" i="11"/>
  <c r="H1560" i="11"/>
  <c r="H1561" i="11"/>
  <c r="H1562" i="11"/>
  <c r="H1563" i="11"/>
  <c r="H1564" i="11"/>
  <c r="H1565" i="11"/>
  <c r="H1566" i="11"/>
  <c r="H1567" i="11"/>
  <c r="H1568" i="11"/>
  <c r="H1569" i="11"/>
  <c r="H1570" i="11"/>
  <c r="H1571" i="11"/>
  <c r="H1572" i="11"/>
  <c r="H1573" i="11"/>
  <c r="H1574" i="11"/>
  <c r="H1575" i="11"/>
  <c r="H1576" i="11"/>
  <c r="H1577" i="11"/>
  <c r="H1578" i="11"/>
  <c r="H1579" i="11"/>
  <c r="H1580" i="11"/>
  <c r="H1581" i="11"/>
  <c r="H1582" i="11"/>
  <c r="H1583" i="11"/>
  <c r="H1584" i="11"/>
  <c r="H1585" i="11"/>
  <c r="H1586" i="11"/>
  <c r="H1587" i="11"/>
  <c r="H1588" i="11"/>
  <c r="H1589" i="11"/>
  <c r="H1590" i="11"/>
  <c r="H1591" i="11"/>
  <c r="H1592" i="11"/>
  <c r="H1593" i="11"/>
  <c r="H1594" i="11"/>
  <c r="H1595" i="11"/>
  <c r="H1596" i="11"/>
  <c r="H1597" i="11"/>
  <c r="H1598" i="11"/>
  <c r="H1599" i="11"/>
  <c r="H1600" i="11"/>
  <c r="H1601" i="11"/>
  <c r="H1602" i="11"/>
  <c r="H1603" i="11"/>
  <c r="H1604" i="11"/>
  <c r="H1605" i="11"/>
  <c r="H1606" i="11"/>
  <c r="H1607" i="11"/>
  <c r="H1608" i="11"/>
  <c r="H1609" i="11"/>
  <c r="H1610" i="11"/>
  <c r="H1611" i="11"/>
  <c r="H1612" i="11"/>
  <c r="H1613" i="11"/>
  <c r="H1614" i="11"/>
  <c r="H1615" i="11"/>
  <c r="H1616" i="11"/>
  <c r="H1617" i="11"/>
  <c r="H1618" i="11"/>
  <c r="H1619" i="11"/>
  <c r="H1620" i="11"/>
  <c r="H1621" i="11"/>
  <c r="H1622" i="11"/>
  <c r="H1623" i="11"/>
  <c r="H1624" i="11"/>
  <c r="H1625" i="11"/>
  <c r="H1626" i="11"/>
  <c r="H1627" i="11"/>
  <c r="H1628" i="11"/>
  <c r="H1629" i="11"/>
  <c r="H1630" i="11"/>
  <c r="H1631" i="11"/>
  <c r="H1632" i="11"/>
  <c r="H1633" i="11"/>
  <c r="H1634" i="11"/>
  <c r="H1635" i="11"/>
  <c r="H1636" i="11"/>
  <c r="H1637" i="11"/>
  <c r="H1638" i="11"/>
  <c r="H1639" i="11"/>
  <c r="H1640" i="11"/>
  <c r="H1641" i="11"/>
  <c r="H1642" i="11"/>
  <c r="H1643" i="11"/>
  <c r="H1644" i="11"/>
  <c r="H1645" i="11"/>
  <c r="H1646" i="11"/>
  <c r="H1647" i="11"/>
  <c r="H1648" i="11"/>
  <c r="H1649" i="11"/>
  <c r="H1650" i="11"/>
  <c r="H1651" i="11"/>
  <c r="H1652" i="11"/>
  <c r="H1653" i="11"/>
  <c r="H1654" i="11"/>
  <c r="H1655" i="11"/>
  <c r="H1656" i="11"/>
  <c r="H1657" i="11"/>
  <c r="H1658" i="11"/>
  <c r="H1659" i="11"/>
  <c r="H1660" i="11"/>
  <c r="H1661" i="11"/>
  <c r="H1662" i="11"/>
  <c r="H1663" i="11"/>
  <c r="H1664" i="11"/>
  <c r="H1665" i="11"/>
  <c r="H1666" i="11"/>
  <c r="H1667" i="11"/>
  <c r="H1668" i="11"/>
  <c r="H1669" i="11"/>
  <c r="H1670" i="11"/>
  <c r="H1671" i="11"/>
  <c r="H1672" i="11"/>
  <c r="H1673" i="11"/>
  <c r="H1674" i="11"/>
  <c r="H1675" i="11"/>
  <c r="H1676" i="11"/>
  <c r="H1677" i="11"/>
  <c r="H1678" i="11"/>
  <c r="H1679" i="11"/>
  <c r="H1680" i="11"/>
  <c r="H1681" i="11"/>
  <c r="H1682" i="11"/>
  <c r="H1683" i="11"/>
  <c r="H1684" i="11"/>
  <c r="H1685" i="11"/>
  <c r="H1686" i="11"/>
  <c r="H1687" i="11"/>
  <c r="H1688" i="11"/>
  <c r="H1689" i="11"/>
  <c r="H1690" i="11"/>
  <c r="H1691" i="11"/>
  <c r="H1692" i="11"/>
  <c r="H1693" i="11"/>
  <c r="H1694" i="11"/>
  <c r="H1695" i="11"/>
  <c r="H1696" i="11"/>
  <c r="H1697" i="11"/>
  <c r="H1698" i="11"/>
  <c r="H1699" i="11"/>
  <c r="H1700" i="11"/>
  <c r="H1701" i="11"/>
  <c r="H1702" i="11"/>
  <c r="H1703" i="11"/>
  <c r="H1704" i="11"/>
  <c r="H1705" i="11"/>
  <c r="H1706" i="11"/>
  <c r="H1707" i="11"/>
  <c r="H1708" i="11"/>
  <c r="H1709" i="11"/>
  <c r="H1710" i="11"/>
  <c r="H1711" i="11"/>
  <c r="H1712" i="11"/>
  <c r="H1713" i="11"/>
  <c r="H1714" i="11"/>
  <c r="H1715" i="11"/>
  <c r="H1716" i="11"/>
  <c r="H1717" i="11"/>
  <c r="H1718" i="11"/>
  <c r="H1719" i="11"/>
  <c r="H1720" i="11"/>
  <c r="H1721" i="11"/>
  <c r="H1722" i="11"/>
  <c r="H1723" i="11"/>
  <c r="H1724" i="11"/>
  <c r="H1725" i="11"/>
  <c r="H1726" i="11"/>
  <c r="H1727" i="11"/>
  <c r="H1728" i="11"/>
  <c r="H1729" i="11"/>
  <c r="H1730" i="11"/>
  <c r="H1731" i="11"/>
  <c r="H1732" i="11"/>
  <c r="H1733" i="11"/>
  <c r="H1734" i="11"/>
  <c r="H1735" i="11"/>
  <c r="H1736" i="11"/>
  <c r="H1737" i="11"/>
  <c r="H1738" i="11"/>
  <c r="H1739" i="11"/>
  <c r="H1740" i="11"/>
  <c r="H1741" i="11"/>
  <c r="H1742" i="11"/>
  <c r="H1743" i="11"/>
  <c r="H1744" i="11"/>
  <c r="H1745" i="11"/>
  <c r="H1746" i="11"/>
  <c r="H1747" i="11"/>
  <c r="H1748" i="11"/>
  <c r="H1749" i="11"/>
  <c r="H1750" i="11"/>
  <c r="H1751" i="11"/>
  <c r="H1752" i="11"/>
  <c r="H1753" i="11"/>
  <c r="H1754" i="11"/>
  <c r="H1755" i="11"/>
  <c r="H1756" i="11"/>
  <c r="H1757" i="11"/>
  <c r="H1758" i="11"/>
  <c r="H1759" i="11"/>
  <c r="H1760" i="11"/>
  <c r="H1761" i="11"/>
  <c r="H1762" i="11"/>
  <c r="H1763" i="11"/>
  <c r="H1764" i="11"/>
  <c r="H1765" i="11"/>
  <c r="H1766" i="11"/>
  <c r="H1767" i="11"/>
  <c r="H1768" i="11"/>
  <c r="H1769" i="11"/>
  <c r="H1770" i="11"/>
  <c r="H1771" i="11"/>
  <c r="H1772" i="11"/>
  <c r="H1773" i="11"/>
  <c r="H1774" i="11"/>
  <c r="H1775" i="11"/>
  <c r="H1776" i="11"/>
  <c r="H1777" i="11"/>
  <c r="H1778" i="11"/>
  <c r="H1779" i="11"/>
  <c r="H1780" i="11"/>
  <c r="H1781" i="11"/>
  <c r="H1782" i="11"/>
  <c r="H1783" i="11"/>
  <c r="H1784" i="11"/>
  <c r="H1785" i="11"/>
  <c r="H1786" i="11"/>
  <c r="H1787" i="11"/>
  <c r="H1788" i="11"/>
  <c r="H1789" i="11"/>
  <c r="H1790" i="11"/>
  <c r="H1791" i="11"/>
  <c r="H1792" i="11"/>
  <c r="H1793" i="11"/>
  <c r="H1794" i="11"/>
  <c r="H1795" i="11"/>
  <c r="H1796" i="11"/>
  <c r="H1797" i="11"/>
  <c r="H1798" i="11"/>
  <c r="H1799" i="11"/>
  <c r="H1800" i="11"/>
  <c r="H1801" i="11"/>
  <c r="H1802" i="11"/>
  <c r="H1803" i="11"/>
  <c r="H1804" i="11"/>
  <c r="H1805" i="11"/>
  <c r="H1806" i="11"/>
  <c r="H1807" i="11"/>
  <c r="H1808" i="11"/>
  <c r="H1809" i="11"/>
  <c r="H1810" i="11"/>
  <c r="H1811" i="11"/>
  <c r="H1812" i="11"/>
  <c r="H1813" i="11"/>
  <c r="H1814" i="11"/>
  <c r="H1815" i="11"/>
  <c r="H1816" i="11"/>
  <c r="H1817" i="11"/>
  <c r="H1818" i="11"/>
  <c r="H1819" i="11"/>
  <c r="H1820" i="11"/>
  <c r="H1821" i="11"/>
  <c r="H1822" i="11"/>
  <c r="H1823" i="11"/>
  <c r="H1824" i="11"/>
  <c r="H1825" i="11"/>
  <c r="H1826" i="11"/>
  <c r="H1827" i="11"/>
  <c r="H1828" i="11"/>
  <c r="H1829" i="11"/>
  <c r="H1830" i="11"/>
  <c r="H1831" i="11"/>
  <c r="H1832" i="11"/>
  <c r="H1833" i="11"/>
  <c r="H1834" i="11"/>
  <c r="H1835" i="11"/>
  <c r="H1836" i="11"/>
  <c r="H1837" i="11"/>
  <c r="H1838" i="11"/>
  <c r="H1839" i="11"/>
  <c r="H1840" i="11"/>
  <c r="H1841" i="11"/>
  <c r="H1842" i="11"/>
  <c r="H1843" i="11"/>
  <c r="H1844" i="11"/>
  <c r="H1845" i="11"/>
  <c r="H1846" i="11"/>
  <c r="H1847" i="11"/>
  <c r="H1848" i="11"/>
  <c r="H1849" i="11"/>
  <c r="H1850" i="11"/>
  <c r="H1851" i="11"/>
  <c r="H1852" i="11"/>
  <c r="H1853" i="11"/>
  <c r="H1854" i="11"/>
  <c r="H1855" i="11"/>
  <c r="H1856" i="11"/>
  <c r="H1857" i="11"/>
  <c r="H1858" i="11"/>
  <c r="H1859" i="11"/>
  <c r="H1860" i="11"/>
  <c r="H1861" i="11"/>
  <c r="H1862" i="11"/>
  <c r="H1863" i="11"/>
  <c r="H1864" i="11"/>
  <c r="H1865" i="11"/>
  <c r="H1866" i="11"/>
  <c r="H1867" i="11"/>
  <c r="H1868" i="11"/>
  <c r="H1869" i="11"/>
  <c r="H1870" i="11"/>
  <c r="H1871" i="11"/>
  <c r="H1872" i="11"/>
  <c r="H1873" i="11"/>
  <c r="H1874" i="11"/>
  <c r="H1875" i="11"/>
  <c r="H1876" i="11"/>
  <c r="H1877" i="11"/>
  <c r="H1878" i="11"/>
  <c r="H1879" i="11"/>
  <c r="H1880" i="11"/>
  <c r="H1881" i="11"/>
  <c r="H1882" i="11"/>
  <c r="H1883" i="11"/>
  <c r="H1884" i="11"/>
  <c r="H1885" i="11"/>
  <c r="H1886" i="11"/>
  <c r="H1887" i="11"/>
  <c r="H1888" i="11"/>
  <c r="H1889" i="11"/>
  <c r="H1890" i="11"/>
  <c r="H1891" i="11"/>
  <c r="H1892" i="11"/>
  <c r="H1893" i="11"/>
  <c r="H1894" i="11"/>
  <c r="H1895" i="11"/>
  <c r="H1896" i="11"/>
  <c r="H1897" i="11"/>
  <c r="H1898" i="11"/>
  <c r="H1899" i="11"/>
  <c r="H1900" i="11"/>
  <c r="H1901" i="11"/>
  <c r="H1902" i="11"/>
  <c r="H1903" i="11"/>
  <c r="H1904" i="11"/>
  <c r="H1905" i="11"/>
  <c r="H1906" i="11"/>
  <c r="H1907" i="11"/>
  <c r="H1908" i="11"/>
  <c r="H1909" i="11"/>
  <c r="H1910" i="11"/>
  <c r="H1911" i="11"/>
  <c r="H1912" i="11"/>
  <c r="H1913" i="11"/>
  <c r="H1914" i="11"/>
  <c r="H1915" i="11"/>
  <c r="H1916" i="11"/>
  <c r="H1917" i="11"/>
  <c r="H1918" i="11"/>
  <c r="H1919" i="11"/>
  <c r="H1920" i="11"/>
  <c r="H1921" i="11"/>
  <c r="H1922" i="11"/>
  <c r="H1923" i="11"/>
  <c r="H1924" i="11"/>
  <c r="H1925" i="11"/>
  <c r="H1926" i="11"/>
  <c r="H1927" i="11"/>
  <c r="H1928" i="11"/>
  <c r="H1929" i="11"/>
  <c r="H1930" i="11"/>
  <c r="H1931" i="11"/>
  <c r="H1932" i="11"/>
  <c r="H1933" i="11"/>
  <c r="H1934" i="11"/>
  <c r="H1935" i="11"/>
  <c r="H1936" i="11"/>
  <c r="H1937" i="11"/>
  <c r="H1938" i="11"/>
  <c r="H1939" i="11"/>
  <c r="H1940" i="11"/>
  <c r="H1941" i="11"/>
  <c r="H1942" i="11"/>
  <c r="H1943" i="11"/>
  <c r="H1944" i="11"/>
  <c r="H1945" i="11"/>
  <c r="H1946" i="11"/>
  <c r="H1947" i="11"/>
  <c r="H1948" i="11"/>
  <c r="H1949" i="11"/>
  <c r="H1950" i="11"/>
  <c r="H1951" i="11"/>
  <c r="H1952" i="11"/>
  <c r="H1953" i="11"/>
  <c r="H1954" i="11"/>
  <c r="H1955" i="11"/>
  <c r="H1956" i="11"/>
  <c r="H1957" i="11"/>
  <c r="H1958" i="11"/>
  <c r="H1959" i="11"/>
  <c r="H1960" i="11"/>
  <c r="H1961" i="11"/>
  <c r="H1962" i="11"/>
  <c r="H1963" i="11"/>
  <c r="H1964" i="11"/>
  <c r="H1965" i="11"/>
  <c r="H1966" i="11"/>
  <c r="H1967" i="11"/>
  <c r="H1968" i="11"/>
  <c r="H1969" i="11"/>
  <c r="H1970" i="11"/>
  <c r="H1971" i="11"/>
  <c r="H1972" i="11"/>
  <c r="H1973" i="11"/>
  <c r="H1974" i="11"/>
  <c r="H1975" i="11"/>
  <c r="H1976" i="11"/>
  <c r="H1977" i="11"/>
  <c r="H1978" i="11"/>
  <c r="H1979" i="11"/>
  <c r="H1980" i="11"/>
  <c r="H1981" i="11"/>
  <c r="H1982" i="11"/>
  <c r="H1983" i="11"/>
  <c r="H1984" i="11"/>
  <c r="H1985" i="11"/>
  <c r="H1986" i="11"/>
  <c r="H1987" i="11"/>
  <c r="H1988" i="11"/>
  <c r="H1989" i="11"/>
  <c r="H1990" i="11"/>
  <c r="H1991" i="11"/>
  <c r="H1992" i="11"/>
  <c r="H1993" i="11"/>
  <c r="H1994" i="11"/>
  <c r="H1995" i="11"/>
  <c r="H1996" i="11"/>
  <c r="H1997" i="11"/>
  <c r="H1998" i="11"/>
  <c r="H1999" i="11"/>
  <c r="H2000" i="11"/>
  <c r="H2001" i="11"/>
  <c r="H2002" i="11"/>
  <c r="H2003" i="11"/>
  <c r="H2004" i="11"/>
  <c r="H2005" i="11"/>
  <c r="H2006" i="11"/>
  <c r="H2007" i="11"/>
  <c r="H2008" i="11"/>
  <c r="H2009" i="11"/>
  <c r="H2010" i="11"/>
  <c r="H2011" i="11"/>
  <c r="H2012" i="11"/>
  <c r="H2013" i="11"/>
  <c r="H2014" i="11"/>
  <c r="H2015" i="11"/>
  <c r="H2016" i="11"/>
  <c r="H2017" i="11"/>
  <c r="H2018" i="11"/>
  <c r="H2019" i="11"/>
  <c r="H2020" i="11"/>
  <c r="H2021" i="11"/>
  <c r="H2022" i="11"/>
  <c r="H2023" i="11"/>
  <c r="H2024" i="11"/>
  <c r="H2025" i="11"/>
  <c r="H2026" i="11"/>
  <c r="H2027" i="11"/>
  <c r="H2028" i="11"/>
  <c r="H2029" i="11"/>
  <c r="H2030" i="11"/>
  <c r="H2031" i="11"/>
  <c r="H2032" i="11"/>
  <c r="H2033" i="11"/>
  <c r="H2034" i="11"/>
  <c r="H2035" i="11"/>
  <c r="H2036" i="11"/>
  <c r="H2037" i="11"/>
  <c r="H2038" i="11"/>
  <c r="H2039" i="11"/>
  <c r="H2040" i="11"/>
  <c r="H2041" i="11"/>
  <c r="H2042" i="11"/>
  <c r="H2043" i="11"/>
  <c r="H2044" i="11"/>
  <c r="H2045" i="11"/>
  <c r="H2046" i="11"/>
  <c r="H2047" i="11"/>
  <c r="H2048" i="11"/>
  <c r="H2049" i="11"/>
  <c r="H2050" i="11"/>
  <c r="H2051" i="11"/>
  <c r="H2052" i="11"/>
  <c r="H2053" i="11"/>
  <c r="H2054" i="11"/>
  <c r="H2055" i="11"/>
  <c r="H2056" i="11"/>
  <c r="H2057" i="11"/>
  <c r="H2058" i="11"/>
  <c r="H2059" i="11"/>
  <c r="H2060" i="11"/>
  <c r="H2061" i="11"/>
  <c r="H2062" i="11"/>
  <c r="H2063" i="11"/>
  <c r="H2064" i="11"/>
  <c r="H2065" i="11"/>
  <c r="H2066" i="11"/>
  <c r="H2067" i="11"/>
  <c r="H2068" i="11"/>
  <c r="H2069" i="11"/>
  <c r="H2070" i="11"/>
  <c r="H2071" i="11"/>
  <c r="H2072" i="11"/>
  <c r="H2073" i="11"/>
  <c r="H2074" i="11"/>
  <c r="H2075" i="11"/>
  <c r="H2076" i="11"/>
  <c r="H2077" i="11"/>
  <c r="H2078" i="11"/>
  <c r="H2079" i="11"/>
  <c r="H2080" i="11"/>
  <c r="H2081" i="11"/>
  <c r="H2082" i="11"/>
  <c r="H2083" i="11"/>
  <c r="H2084" i="11"/>
  <c r="H2085" i="11"/>
  <c r="H2086" i="11"/>
  <c r="H2087" i="11"/>
  <c r="H2088" i="11"/>
  <c r="H2089" i="11"/>
  <c r="H2090" i="11"/>
  <c r="H2091" i="11"/>
  <c r="H2092" i="11"/>
  <c r="H2093" i="11"/>
  <c r="H2094" i="11"/>
  <c r="H2095" i="11"/>
  <c r="H2096" i="11"/>
  <c r="H2097" i="11"/>
  <c r="H2098" i="11"/>
  <c r="H2099" i="11"/>
  <c r="H2100" i="11"/>
  <c r="H2101" i="11"/>
  <c r="H2102" i="11"/>
  <c r="H2103" i="11"/>
  <c r="H2104" i="11"/>
  <c r="H2105" i="11"/>
  <c r="H2106" i="11"/>
  <c r="H2107" i="11"/>
  <c r="H2108" i="11"/>
  <c r="H2109" i="11"/>
  <c r="H2110" i="11"/>
  <c r="H2111" i="11"/>
  <c r="H2112" i="11"/>
  <c r="H2113" i="11"/>
  <c r="H2114" i="11"/>
  <c r="H2115" i="11"/>
  <c r="H2116" i="11"/>
  <c r="H2117" i="11"/>
  <c r="H2118" i="11"/>
  <c r="H2119" i="11"/>
  <c r="H2120" i="11"/>
  <c r="H2121" i="11"/>
  <c r="H2122" i="11"/>
  <c r="H2123" i="11"/>
  <c r="H2124" i="11"/>
  <c r="H2125" i="11"/>
  <c r="H2126" i="11"/>
  <c r="H2127" i="11"/>
  <c r="H2128" i="11"/>
  <c r="H2129" i="11"/>
  <c r="H2130" i="11"/>
  <c r="H2131" i="11"/>
  <c r="H2132" i="11"/>
  <c r="H2133" i="11"/>
  <c r="H2134" i="11"/>
  <c r="H2135" i="11"/>
  <c r="H2136" i="11"/>
  <c r="H2137" i="11"/>
  <c r="H2138" i="11"/>
  <c r="H2139" i="11"/>
  <c r="H2140" i="11"/>
  <c r="H2141" i="11"/>
  <c r="H2142" i="11"/>
  <c r="H2143" i="11"/>
  <c r="H2144" i="11"/>
  <c r="H2145" i="11"/>
  <c r="H2146" i="11"/>
  <c r="H2147" i="11"/>
  <c r="H2148" i="11"/>
  <c r="H2149" i="11"/>
  <c r="H2150" i="11"/>
  <c r="H2151" i="11"/>
  <c r="H2152" i="11"/>
  <c r="H2153" i="11"/>
  <c r="H2154" i="11"/>
  <c r="H2155" i="11"/>
  <c r="H2156" i="11"/>
  <c r="H2157" i="11"/>
  <c r="H2158" i="11"/>
  <c r="H2159" i="11"/>
  <c r="H2160" i="11"/>
  <c r="H2161" i="11"/>
  <c r="H2162" i="11"/>
  <c r="H2163" i="11"/>
  <c r="H2164" i="11"/>
  <c r="H2165" i="11"/>
  <c r="H2166" i="11"/>
  <c r="H2167" i="11"/>
  <c r="H2168" i="11"/>
  <c r="H2169" i="11"/>
  <c r="H2170" i="11"/>
  <c r="H2171" i="11"/>
  <c r="H2172" i="11"/>
  <c r="H2173" i="11"/>
  <c r="H2174" i="11"/>
  <c r="H2175" i="11"/>
  <c r="H2176" i="11"/>
  <c r="H2177" i="11"/>
  <c r="H2178" i="11"/>
  <c r="H2179" i="11"/>
  <c r="H2180" i="11"/>
  <c r="H2181" i="11"/>
  <c r="H2182" i="11"/>
  <c r="H2183" i="11"/>
  <c r="H2184" i="11"/>
  <c r="H2185" i="11"/>
  <c r="H2186" i="11"/>
  <c r="H2187" i="11"/>
  <c r="H2188" i="11"/>
  <c r="H2189" i="11"/>
  <c r="H2190" i="11"/>
  <c r="H2191" i="11"/>
  <c r="H2192" i="11"/>
  <c r="H2193" i="11"/>
  <c r="H2194" i="11"/>
  <c r="H2195" i="11"/>
  <c r="H2196" i="11"/>
  <c r="H2197" i="11"/>
  <c r="H2198" i="11"/>
  <c r="H2199" i="11"/>
  <c r="H2200" i="11"/>
  <c r="H2201" i="11"/>
  <c r="H2202" i="11"/>
  <c r="H2203" i="11"/>
  <c r="H2204" i="11"/>
  <c r="H2205" i="11"/>
  <c r="H2206" i="11"/>
  <c r="H2207" i="11"/>
  <c r="H2208" i="11"/>
  <c r="H2209" i="11"/>
  <c r="H2210" i="11"/>
  <c r="H2211" i="11"/>
  <c r="H2212" i="11"/>
  <c r="H2213" i="11"/>
  <c r="H2214" i="11"/>
  <c r="H2215" i="11"/>
  <c r="H2216" i="11"/>
  <c r="H2217" i="11"/>
  <c r="H2218" i="11"/>
  <c r="H2219" i="11"/>
  <c r="H2220" i="11"/>
  <c r="H2221" i="11"/>
  <c r="H2222" i="11"/>
  <c r="H2223" i="11"/>
  <c r="H2224" i="11"/>
  <c r="H2225" i="11"/>
  <c r="H2226" i="11"/>
  <c r="H2227" i="11"/>
  <c r="H2228" i="11"/>
  <c r="H2229" i="11"/>
  <c r="H2230" i="11"/>
  <c r="H2231" i="11"/>
  <c r="H2232" i="11"/>
  <c r="H2233" i="11"/>
  <c r="H2234" i="11"/>
  <c r="H2235" i="11"/>
  <c r="H2236" i="11"/>
  <c r="H2237" i="11"/>
  <c r="H2238" i="11"/>
  <c r="H2239" i="11"/>
  <c r="H2240" i="11"/>
  <c r="H2241" i="11"/>
  <c r="H2242" i="11"/>
  <c r="H2243" i="11"/>
  <c r="H2244" i="11"/>
  <c r="H2245" i="11"/>
  <c r="H2246" i="11"/>
  <c r="H2247" i="11"/>
  <c r="H2248" i="11"/>
  <c r="H2249" i="11"/>
  <c r="H2250" i="11"/>
  <c r="H2251" i="11"/>
  <c r="H2252" i="11"/>
  <c r="H2253" i="11"/>
  <c r="H2254" i="11"/>
  <c r="H2255" i="11"/>
  <c r="H2256" i="11"/>
  <c r="H2257" i="11"/>
  <c r="H2258" i="11"/>
  <c r="H2259" i="11"/>
  <c r="H2260" i="11"/>
  <c r="H2261" i="11"/>
  <c r="H2262" i="11"/>
  <c r="H2263" i="11"/>
  <c r="H2264" i="11"/>
  <c r="H2265" i="11"/>
  <c r="H2266" i="11"/>
  <c r="H2267" i="11"/>
  <c r="H2268" i="11"/>
  <c r="H2269" i="11"/>
  <c r="H2270" i="11"/>
  <c r="H2271" i="11"/>
  <c r="H2272" i="11"/>
  <c r="H2273" i="11"/>
  <c r="H2274" i="11"/>
  <c r="H2275" i="11"/>
  <c r="H2276" i="11"/>
  <c r="H2277" i="11"/>
  <c r="H2278" i="11"/>
  <c r="H2279" i="11"/>
  <c r="H2280" i="11"/>
  <c r="H2281" i="11"/>
  <c r="H2282" i="11"/>
  <c r="H2283" i="11"/>
  <c r="H2284" i="11"/>
  <c r="H2285" i="11"/>
  <c r="H2286" i="11"/>
  <c r="H2287" i="11"/>
  <c r="H2288" i="11"/>
  <c r="H2289" i="11"/>
  <c r="H2290" i="11"/>
  <c r="H2291" i="11"/>
  <c r="H2292" i="11"/>
  <c r="H2293" i="11"/>
  <c r="H2294" i="11"/>
  <c r="H2295" i="11"/>
  <c r="H2296" i="11"/>
  <c r="H2297" i="11"/>
  <c r="H2298" i="11"/>
  <c r="H2299" i="11"/>
  <c r="H2300" i="11"/>
  <c r="H2301" i="11"/>
  <c r="H2302" i="11"/>
  <c r="H2303" i="11"/>
  <c r="H2304" i="11"/>
  <c r="H2305" i="11"/>
  <c r="H2306" i="11"/>
  <c r="H2307" i="11"/>
  <c r="H2308" i="11"/>
  <c r="H2309" i="11"/>
  <c r="H2310" i="11"/>
  <c r="H2311" i="11"/>
  <c r="H2312" i="11"/>
  <c r="H2313" i="11"/>
  <c r="H2314" i="11"/>
  <c r="H2315" i="11"/>
  <c r="H2316" i="11"/>
  <c r="H2317" i="11"/>
  <c r="H2318" i="11"/>
  <c r="H2319" i="11"/>
  <c r="H2320" i="11"/>
  <c r="H2321" i="11"/>
  <c r="H2322" i="11"/>
  <c r="H2323" i="11"/>
  <c r="H2324" i="11"/>
  <c r="H2325" i="11"/>
  <c r="H2326" i="11"/>
  <c r="H2327" i="11"/>
  <c r="H2328" i="11"/>
  <c r="H2329" i="11"/>
  <c r="H2330" i="11"/>
  <c r="H2331" i="11"/>
  <c r="H2332" i="11"/>
  <c r="H2333" i="11"/>
  <c r="H2334" i="11"/>
  <c r="H2335" i="11"/>
  <c r="H2336" i="11"/>
  <c r="H2337" i="11"/>
  <c r="H2338" i="11"/>
  <c r="H2339" i="11"/>
  <c r="H2340" i="11"/>
  <c r="H2341" i="11"/>
  <c r="H2342" i="11"/>
  <c r="H2343" i="11"/>
  <c r="H2344" i="11"/>
  <c r="H2345" i="11"/>
  <c r="H2346" i="11"/>
  <c r="H2347" i="11"/>
  <c r="H2348" i="11"/>
  <c r="H2349" i="11"/>
  <c r="H2350" i="11"/>
  <c r="H2351" i="11"/>
  <c r="H2352" i="11"/>
  <c r="H2353" i="11"/>
  <c r="H2354" i="11"/>
  <c r="H2355" i="11"/>
  <c r="H2356" i="11"/>
  <c r="H2357" i="11"/>
  <c r="H2358" i="11"/>
  <c r="H2359" i="11"/>
  <c r="H2360" i="11"/>
  <c r="H2361" i="11"/>
  <c r="H2362" i="11"/>
  <c r="H2363" i="11"/>
  <c r="H2364" i="11"/>
  <c r="H2365" i="11"/>
  <c r="H2366" i="11"/>
  <c r="H2367" i="11"/>
  <c r="H2368" i="11"/>
  <c r="H2369" i="11"/>
  <c r="H2370" i="11"/>
  <c r="H2371" i="11"/>
  <c r="H2372" i="11"/>
  <c r="H2373" i="11"/>
  <c r="H2374" i="11"/>
  <c r="H2375" i="11"/>
  <c r="H2376" i="11"/>
  <c r="H2377" i="11"/>
  <c r="H2378" i="11"/>
  <c r="H2379" i="11"/>
  <c r="H2380" i="11"/>
  <c r="H2381" i="11"/>
  <c r="H2382" i="11"/>
  <c r="H2383" i="11"/>
  <c r="H2384" i="11"/>
  <c r="H2385" i="11"/>
  <c r="H2386" i="11"/>
  <c r="H2387" i="11"/>
  <c r="H2" i="11"/>
  <c r="G3" i="11"/>
  <c r="G4" i="11"/>
  <c r="G35" i="11"/>
  <c r="G36" i="11"/>
  <c r="G67" i="11"/>
  <c r="G68" i="11"/>
  <c r="G99" i="11"/>
  <c r="G100" i="11"/>
  <c r="G131" i="11"/>
  <c r="G132" i="11"/>
  <c r="G163" i="11"/>
  <c r="G164" i="11"/>
  <c r="G195" i="11"/>
  <c r="G196" i="11"/>
  <c r="G227" i="11"/>
  <c r="G228" i="11"/>
  <c r="G258" i="11"/>
  <c r="G259" i="11"/>
  <c r="G279" i="11"/>
  <c r="G280" i="11"/>
  <c r="G294" i="11"/>
  <c r="G295" i="11"/>
  <c r="G304" i="11"/>
  <c r="G315" i="11"/>
  <c r="G316" i="11"/>
  <c r="G326" i="11"/>
  <c r="G327" i="11"/>
  <c r="G336" i="11"/>
  <c r="G347" i="11"/>
  <c r="G348" i="11"/>
  <c r="G358" i="11"/>
  <c r="G359" i="11"/>
  <c r="G368" i="11"/>
  <c r="G379" i="11"/>
  <c r="G380" i="11"/>
  <c r="G390" i="11"/>
  <c r="G391" i="11"/>
  <c r="G400" i="11"/>
  <c r="G411" i="11"/>
  <c r="G412" i="11"/>
  <c r="G422" i="11"/>
  <c r="G423" i="11"/>
  <c r="G432" i="11"/>
  <c r="G443" i="11"/>
  <c r="G444" i="11"/>
  <c r="G454" i="11"/>
  <c r="G455" i="11"/>
  <c r="G464" i="11"/>
  <c r="G475" i="11"/>
  <c r="G476" i="11"/>
  <c r="G486" i="11"/>
  <c r="G487" i="11"/>
  <c r="G496" i="11"/>
  <c r="G507" i="11"/>
  <c r="G508" i="11"/>
  <c r="G518" i="11"/>
  <c r="G519" i="11"/>
  <c r="G528" i="11"/>
  <c r="G539" i="11"/>
  <c r="G540" i="11"/>
  <c r="G550" i="11"/>
  <c r="G551" i="11"/>
  <c r="G560" i="11"/>
  <c r="G571" i="11"/>
  <c r="G572" i="11"/>
  <c r="G582" i="11"/>
  <c r="G583" i="11"/>
  <c r="G592" i="11"/>
  <c r="G609" i="11"/>
  <c r="G641" i="11"/>
  <c r="G673" i="11"/>
  <c r="G705" i="11"/>
  <c r="G737" i="11"/>
  <c r="G769" i="11"/>
  <c r="G801" i="11"/>
  <c r="G833" i="11"/>
  <c r="G865" i="11"/>
  <c r="G897" i="11"/>
  <c r="G929" i="11"/>
  <c r="G961" i="11"/>
  <c r="G993" i="11"/>
  <c r="G1025" i="11"/>
  <c r="G1057" i="11"/>
  <c r="G1089" i="11"/>
  <c r="G1121" i="11"/>
  <c r="G1153" i="11"/>
  <c r="G1185" i="11"/>
  <c r="G1217" i="11"/>
  <c r="G1249" i="11"/>
  <c r="G1281" i="11"/>
  <c r="G1313" i="11"/>
  <c r="G1345" i="11"/>
  <c r="G1377" i="11"/>
  <c r="G1409" i="11"/>
  <c r="G1441" i="11"/>
  <c r="G1473" i="11"/>
  <c r="G1502" i="11"/>
  <c r="G1507" i="11"/>
  <c r="G1518" i="11"/>
  <c r="G1523" i="11"/>
  <c r="G1527" i="11"/>
  <c r="G1531" i="11"/>
  <c r="G1535" i="11"/>
  <c r="G1539" i="11"/>
  <c r="G1543" i="11"/>
  <c r="G1547" i="11"/>
  <c r="G1551" i="11"/>
  <c r="G1555" i="11"/>
  <c r="G1559" i="11"/>
  <c r="G1563" i="11"/>
  <c r="G1567" i="11"/>
  <c r="G1571" i="11"/>
  <c r="G1575" i="11"/>
  <c r="G1579" i="11"/>
  <c r="G1583" i="11"/>
  <c r="G1587" i="11"/>
  <c r="G1591" i="11"/>
  <c r="G1595" i="11"/>
  <c r="G1599" i="11"/>
  <c r="G1603" i="11"/>
  <c r="G1607" i="11"/>
  <c r="G1611" i="11"/>
  <c r="G1615" i="11"/>
  <c r="G1619" i="11"/>
  <c r="G1623" i="11"/>
  <c r="G1627" i="11"/>
  <c r="G1631" i="11"/>
  <c r="G1635" i="11"/>
  <c r="G1639" i="11"/>
  <c r="G1643" i="11"/>
  <c r="G1647" i="11"/>
  <c r="G1651" i="11"/>
  <c r="G1655" i="11"/>
  <c r="G1659" i="11"/>
  <c r="G1663" i="11"/>
  <c r="G1667" i="11"/>
  <c r="G1671" i="11"/>
  <c r="G1675" i="11"/>
  <c r="G1679" i="11"/>
  <c r="G1683" i="11"/>
  <c r="G1687" i="11"/>
  <c r="G1691" i="11"/>
  <c r="G1695" i="11"/>
  <c r="G1699" i="11"/>
  <c r="G1703" i="11"/>
  <c r="G1707" i="11"/>
  <c r="G1711" i="11"/>
  <c r="G1715" i="11"/>
  <c r="G1719" i="11"/>
  <c r="G1723" i="11"/>
  <c r="G1727" i="11"/>
  <c r="G1731" i="11"/>
  <c r="G1735" i="11"/>
  <c r="G1739" i="11"/>
  <c r="G1743" i="11"/>
  <c r="G1747" i="11"/>
  <c r="G1751" i="11"/>
  <c r="G1755" i="11"/>
  <c r="G1759" i="11"/>
  <c r="G1763" i="11"/>
  <c r="G1767" i="11"/>
  <c r="G1771" i="11"/>
  <c r="G1775" i="11"/>
  <c r="G1779" i="11"/>
  <c r="G1783" i="11"/>
  <c r="G1787" i="11"/>
  <c r="G1791" i="11"/>
  <c r="G1795" i="11"/>
  <c r="G1799" i="11"/>
  <c r="G1803" i="11"/>
  <c r="G1807" i="11"/>
  <c r="G1811" i="11"/>
  <c r="G1815" i="11"/>
  <c r="G1819" i="11"/>
  <c r="G1823" i="11"/>
  <c r="G1827" i="11"/>
  <c r="G1831" i="11"/>
  <c r="G1835" i="11"/>
  <c r="G1839" i="11"/>
  <c r="G1843" i="11"/>
  <c r="G1847" i="11"/>
  <c r="G1851" i="11"/>
  <c r="G1855" i="11"/>
  <c r="G1859" i="11"/>
  <c r="G1863" i="11"/>
  <c r="G1867" i="11"/>
  <c r="G1871" i="11"/>
  <c r="G1875" i="11"/>
  <c r="G1879" i="11"/>
  <c r="G1883" i="11"/>
  <c r="G1887" i="11"/>
  <c r="G1891" i="11"/>
  <c r="G1895" i="11"/>
  <c r="G1899" i="11"/>
  <c r="G1903" i="11"/>
  <c r="G1907" i="11"/>
  <c r="G1911" i="11"/>
  <c r="G1915" i="11"/>
  <c r="G1919" i="11"/>
  <c r="G1923" i="11"/>
  <c r="G1927" i="11"/>
  <c r="G1931" i="11"/>
  <c r="G1935" i="11"/>
  <c r="G1939" i="11"/>
  <c r="G1943" i="11"/>
  <c r="G1947" i="11"/>
  <c r="G1951" i="11"/>
  <c r="G1955" i="11"/>
  <c r="G1959" i="11"/>
  <c r="G1963" i="11"/>
  <c r="G1967" i="11"/>
  <c r="G1971" i="11"/>
  <c r="G1975" i="11"/>
  <c r="G1979" i="11"/>
  <c r="G1983" i="11"/>
  <c r="G1987" i="11"/>
  <c r="G1991" i="11"/>
  <c r="G1995" i="11"/>
  <c r="G1999" i="11"/>
  <c r="G2003" i="11"/>
  <c r="G2007" i="11"/>
  <c r="G2011" i="11"/>
  <c r="G2015" i="11"/>
  <c r="G2019" i="11"/>
  <c r="G2023" i="11"/>
  <c r="G2027" i="11"/>
  <c r="G2031" i="11"/>
  <c r="G2035" i="11"/>
  <c r="G2039" i="11"/>
  <c r="G2043" i="11"/>
  <c r="G2047" i="11"/>
  <c r="G2051" i="11"/>
  <c r="G2055" i="11"/>
  <c r="G2059" i="11"/>
  <c r="G2063" i="11"/>
  <c r="G2067" i="11"/>
  <c r="G2071" i="11"/>
  <c r="G2075" i="11"/>
  <c r="G2079" i="11"/>
  <c r="G2083" i="11"/>
  <c r="G2087" i="11"/>
  <c r="G2091" i="11"/>
  <c r="G2095" i="11"/>
  <c r="G2099" i="11"/>
  <c r="G2103" i="11"/>
  <c r="G2107" i="11"/>
  <c r="G2111" i="11"/>
  <c r="G2115" i="11"/>
  <c r="G2119" i="11"/>
  <c r="G2123" i="11"/>
  <c r="G2127" i="11"/>
  <c r="G2131" i="11"/>
  <c r="G2135" i="11"/>
  <c r="G2139" i="11"/>
  <c r="G2143" i="11"/>
  <c r="G2147" i="11"/>
  <c r="G2151" i="11"/>
  <c r="G2155" i="11"/>
  <c r="G2159" i="11"/>
  <c r="G2163" i="11"/>
  <c r="G2167" i="11"/>
  <c r="G2171" i="11"/>
  <c r="G2175" i="11"/>
  <c r="G2179" i="11"/>
  <c r="G2183" i="11"/>
  <c r="G2187" i="11"/>
  <c r="G2191" i="11"/>
  <c r="G2195" i="11"/>
  <c r="G2199" i="11"/>
  <c r="G2203" i="11"/>
  <c r="G2207" i="11"/>
  <c r="G2211" i="11"/>
  <c r="G2215" i="11"/>
  <c r="G2219" i="11"/>
  <c r="G2223" i="11"/>
  <c r="G2227" i="11"/>
  <c r="G2231" i="11"/>
  <c r="G2235" i="11"/>
  <c r="G2239" i="11"/>
  <c r="G2243" i="11"/>
  <c r="G2247" i="11"/>
  <c r="G2251" i="11"/>
  <c r="G2255" i="11"/>
  <c r="G2259" i="11"/>
  <c r="G2263" i="11"/>
  <c r="G2267" i="11"/>
  <c r="G2271" i="11"/>
  <c r="G2275" i="11"/>
  <c r="G2279" i="11"/>
  <c r="G2283" i="11"/>
  <c r="G2287" i="11"/>
  <c r="G2291" i="11"/>
  <c r="G2295" i="11"/>
  <c r="G2299" i="11"/>
  <c r="G2303" i="11"/>
  <c r="G2307" i="11"/>
  <c r="G2311" i="11"/>
  <c r="G2315" i="11"/>
  <c r="G2319" i="11"/>
  <c r="G2323" i="11"/>
  <c r="G2327" i="11"/>
  <c r="G2331" i="11"/>
  <c r="G2335" i="11"/>
  <c r="G2339" i="11"/>
  <c r="G2343" i="11"/>
  <c r="G2347" i="11"/>
  <c r="G2351" i="11"/>
  <c r="G2355" i="11"/>
  <c r="G2359" i="11"/>
  <c r="G2363" i="11"/>
  <c r="G2367" i="11"/>
  <c r="G2371" i="11"/>
  <c r="G2375" i="11"/>
  <c r="G2379" i="11"/>
  <c r="G2383" i="11"/>
  <c r="G2387" i="11"/>
  <c r="T3" i="11"/>
  <c r="T4" i="11"/>
  <c r="T5" i="11"/>
  <c r="G5" i="11" s="1"/>
  <c r="T6" i="11"/>
  <c r="G6" i="11" s="1"/>
  <c r="T7" i="11"/>
  <c r="G7" i="11" s="1"/>
  <c r="T8" i="11"/>
  <c r="G8" i="11" s="1"/>
  <c r="T9" i="11"/>
  <c r="G9" i="11" s="1"/>
  <c r="T10" i="11"/>
  <c r="G10" i="11" s="1"/>
  <c r="T11" i="11"/>
  <c r="G11" i="11" s="1"/>
  <c r="T12" i="11"/>
  <c r="G12" i="11" s="1"/>
  <c r="T13" i="11"/>
  <c r="G13" i="11" s="1"/>
  <c r="T14" i="11"/>
  <c r="G14" i="11" s="1"/>
  <c r="T15" i="11"/>
  <c r="G15" i="11" s="1"/>
  <c r="T16" i="11"/>
  <c r="G16" i="11" s="1"/>
  <c r="T17" i="11"/>
  <c r="G17" i="11" s="1"/>
  <c r="T18" i="11"/>
  <c r="G18" i="11" s="1"/>
  <c r="T19" i="11"/>
  <c r="G19" i="11" s="1"/>
  <c r="T20" i="11"/>
  <c r="G20" i="11" s="1"/>
  <c r="T21" i="11"/>
  <c r="G21" i="11" s="1"/>
  <c r="T22" i="11"/>
  <c r="G22" i="11" s="1"/>
  <c r="T23" i="11"/>
  <c r="G23" i="11" s="1"/>
  <c r="T24" i="11"/>
  <c r="G24" i="11" s="1"/>
  <c r="T25" i="11"/>
  <c r="G25" i="11" s="1"/>
  <c r="T26" i="11"/>
  <c r="G26" i="11" s="1"/>
  <c r="T27" i="11"/>
  <c r="G27" i="11" s="1"/>
  <c r="T28" i="11"/>
  <c r="G28" i="11" s="1"/>
  <c r="T29" i="11"/>
  <c r="G29" i="11" s="1"/>
  <c r="T30" i="11"/>
  <c r="G30" i="11" s="1"/>
  <c r="T31" i="11"/>
  <c r="G31" i="11" s="1"/>
  <c r="T32" i="11"/>
  <c r="G32" i="11" s="1"/>
  <c r="T33" i="11"/>
  <c r="G33" i="11" s="1"/>
  <c r="T34" i="11"/>
  <c r="G34" i="11" s="1"/>
  <c r="T35" i="11"/>
  <c r="T36" i="11"/>
  <c r="T37" i="11"/>
  <c r="G37" i="11" s="1"/>
  <c r="T38" i="11"/>
  <c r="G38" i="11" s="1"/>
  <c r="T39" i="11"/>
  <c r="G39" i="11" s="1"/>
  <c r="T40" i="11"/>
  <c r="G40" i="11" s="1"/>
  <c r="T41" i="11"/>
  <c r="G41" i="11" s="1"/>
  <c r="T42" i="11"/>
  <c r="G42" i="11" s="1"/>
  <c r="T43" i="11"/>
  <c r="G43" i="11" s="1"/>
  <c r="T44" i="11"/>
  <c r="G44" i="11" s="1"/>
  <c r="T45" i="11"/>
  <c r="G45" i="11" s="1"/>
  <c r="T46" i="11"/>
  <c r="G46" i="11" s="1"/>
  <c r="T47" i="11"/>
  <c r="G47" i="11" s="1"/>
  <c r="T48" i="11"/>
  <c r="G48" i="11" s="1"/>
  <c r="T49" i="11"/>
  <c r="G49" i="11" s="1"/>
  <c r="T50" i="11"/>
  <c r="G50" i="11" s="1"/>
  <c r="T51" i="11"/>
  <c r="G51" i="11" s="1"/>
  <c r="T52" i="11"/>
  <c r="G52" i="11" s="1"/>
  <c r="T53" i="11"/>
  <c r="G53" i="11" s="1"/>
  <c r="T54" i="11"/>
  <c r="G54" i="11" s="1"/>
  <c r="T55" i="11"/>
  <c r="G55" i="11" s="1"/>
  <c r="T56" i="11"/>
  <c r="G56" i="11" s="1"/>
  <c r="T57" i="11"/>
  <c r="G57" i="11" s="1"/>
  <c r="T58" i="11"/>
  <c r="G58" i="11" s="1"/>
  <c r="T59" i="11"/>
  <c r="G59" i="11" s="1"/>
  <c r="T60" i="11"/>
  <c r="G60" i="11" s="1"/>
  <c r="T61" i="11"/>
  <c r="G61" i="11" s="1"/>
  <c r="T62" i="11"/>
  <c r="G62" i="11" s="1"/>
  <c r="T63" i="11"/>
  <c r="G63" i="11" s="1"/>
  <c r="T64" i="11"/>
  <c r="G64" i="11" s="1"/>
  <c r="T65" i="11"/>
  <c r="G65" i="11" s="1"/>
  <c r="T66" i="11"/>
  <c r="G66" i="11" s="1"/>
  <c r="T67" i="11"/>
  <c r="T68" i="11"/>
  <c r="T69" i="11"/>
  <c r="G69" i="11" s="1"/>
  <c r="T70" i="11"/>
  <c r="G70" i="11" s="1"/>
  <c r="T71" i="11"/>
  <c r="G71" i="11" s="1"/>
  <c r="T72" i="11"/>
  <c r="G72" i="11" s="1"/>
  <c r="T73" i="11"/>
  <c r="G73" i="11" s="1"/>
  <c r="T74" i="11"/>
  <c r="G74" i="11" s="1"/>
  <c r="T75" i="11"/>
  <c r="G75" i="11" s="1"/>
  <c r="T76" i="11"/>
  <c r="G76" i="11" s="1"/>
  <c r="T77" i="11"/>
  <c r="G77" i="11" s="1"/>
  <c r="T78" i="11"/>
  <c r="G78" i="11" s="1"/>
  <c r="T79" i="11"/>
  <c r="G79" i="11" s="1"/>
  <c r="T80" i="11"/>
  <c r="G80" i="11" s="1"/>
  <c r="T81" i="11"/>
  <c r="G81" i="11" s="1"/>
  <c r="T82" i="11"/>
  <c r="G82" i="11" s="1"/>
  <c r="T83" i="11"/>
  <c r="G83" i="11" s="1"/>
  <c r="T84" i="11"/>
  <c r="G84" i="11" s="1"/>
  <c r="T85" i="11"/>
  <c r="G85" i="11" s="1"/>
  <c r="T86" i="11"/>
  <c r="G86" i="11" s="1"/>
  <c r="T87" i="11"/>
  <c r="G87" i="11" s="1"/>
  <c r="T88" i="11"/>
  <c r="G88" i="11" s="1"/>
  <c r="T89" i="11"/>
  <c r="G89" i="11" s="1"/>
  <c r="T90" i="11"/>
  <c r="G90" i="11" s="1"/>
  <c r="T91" i="11"/>
  <c r="G91" i="11" s="1"/>
  <c r="T92" i="11"/>
  <c r="G92" i="11" s="1"/>
  <c r="T93" i="11"/>
  <c r="G93" i="11" s="1"/>
  <c r="T94" i="11"/>
  <c r="G94" i="11" s="1"/>
  <c r="T95" i="11"/>
  <c r="G95" i="11" s="1"/>
  <c r="T96" i="11"/>
  <c r="G96" i="11" s="1"/>
  <c r="T97" i="11"/>
  <c r="G97" i="11" s="1"/>
  <c r="T98" i="11"/>
  <c r="G98" i="11" s="1"/>
  <c r="T99" i="11"/>
  <c r="T100" i="11"/>
  <c r="T101" i="11"/>
  <c r="G101" i="11" s="1"/>
  <c r="T102" i="11"/>
  <c r="G102" i="11" s="1"/>
  <c r="T103" i="11"/>
  <c r="G103" i="11" s="1"/>
  <c r="T104" i="11"/>
  <c r="G104" i="11" s="1"/>
  <c r="T105" i="11"/>
  <c r="G105" i="11" s="1"/>
  <c r="T106" i="11"/>
  <c r="G106" i="11" s="1"/>
  <c r="T107" i="11"/>
  <c r="G107" i="11" s="1"/>
  <c r="T108" i="11"/>
  <c r="G108" i="11" s="1"/>
  <c r="T109" i="11"/>
  <c r="G109" i="11" s="1"/>
  <c r="T110" i="11"/>
  <c r="G110" i="11" s="1"/>
  <c r="T111" i="11"/>
  <c r="G111" i="11" s="1"/>
  <c r="T112" i="11"/>
  <c r="G112" i="11" s="1"/>
  <c r="T113" i="11"/>
  <c r="G113" i="11" s="1"/>
  <c r="T114" i="11"/>
  <c r="G114" i="11" s="1"/>
  <c r="T115" i="11"/>
  <c r="G115" i="11" s="1"/>
  <c r="T116" i="11"/>
  <c r="G116" i="11" s="1"/>
  <c r="T117" i="11"/>
  <c r="G117" i="11" s="1"/>
  <c r="T118" i="11"/>
  <c r="G118" i="11" s="1"/>
  <c r="T119" i="11"/>
  <c r="G119" i="11" s="1"/>
  <c r="T120" i="11"/>
  <c r="G120" i="11" s="1"/>
  <c r="T121" i="11"/>
  <c r="G121" i="11" s="1"/>
  <c r="T122" i="11"/>
  <c r="G122" i="11" s="1"/>
  <c r="T123" i="11"/>
  <c r="G123" i="11" s="1"/>
  <c r="T124" i="11"/>
  <c r="G124" i="11" s="1"/>
  <c r="T125" i="11"/>
  <c r="G125" i="11" s="1"/>
  <c r="T126" i="11"/>
  <c r="G126" i="11" s="1"/>
  <c r="T127" i="11"/>
  <c r="G127" i="11" s="1"/>
  <c r="T128" i="11"/>
  <c r="G128" i="11" s="1"/>
  <c r="T129" i="11"/>
  <c r="G129" i="11" s="1"/>
  <c r="T130" i="11"/>
  <c r="G130" i="11" s="1"/>
  <c r="T131" i="11"/>
  <c r="T132" i="11"/>
  <c r="T133" i="11"/>
  <c r="G133" i="11" s="1"/>
  <c r="T134" i="11"/>
  <c r="G134" i="11" s="1"/>
  <c r="T135" i="11"/>
  <c r="G135" i="11" s="1"/>
  <c r="T136" i="11"/>
  <c r="G136" i="11" s="1"/>
  <c r="T137" i="11"/>
  <c r="G137" i="11" s="1"/>
  <c r="T138" i="11"/>
  <c r="G138" i="11" s="1"/>
  <c r="T139" i="11"/>
  <c r="G139" i="11" s="1"/>
  <c r="T140" i="11"/>
  <c r="G140" i="11" s="1"/>
  <c r="T141" i="11"/>
  <c r="G141" i="11" s="1"/>
  <c r="T142" i="11"/>
  <c r="G142" i="11" s="1"/>
  <c r="T143" i="11"/>
  <c r="G143" i="11" s="1"/>
  <c r="T144" i="11"/>
  <c r="G144" i="11" s="1"/>
  <c r="T145" i="11"/>
  <c r="G145" i="11" s="1"/>
  <c r="T146" i="11"/>
  <c r="G146" i="11" s="1"/>
  <c r="T147" i="11"/>
  <c r="G147" i="11" s="1"/>
  <c r="T148" i="11"/>
  <c r="G148" i="11" s="1"/>
  <c r="T149" i="11"/>
  <c r="G149" i="11" s="1"/>
  <c r="T150" i="11"/>
  <c r="G150" i="11" s="1"/>
  <c r="T151" i="11"/>
  <c r="G151" i="11" s="1"/>
  <c r="T152" i="11"/>
  <c r="G152" i="11" s="1"/>
  <c r="T153" i="11"/>
  <c r="G153" i="11" s="1"/>
  <c r="T154" i="11"/>
  <c r="G154" i="11" s="1"/>
  <c r="T155" i="11"/>
  <c r="G155" i="11" s="1"/>
  <c r="T156" i="11"/>
  <c r="G156" i="11" s="1"/>
  <c r="T157" i="11"/>
  <c r="G157" i="11" s="1"/>
  <c r="T158" i="11"/>
  <c r="G158" i="11" s="1"/>
  <c r="T159" i="11"/>
  <c r="G159" i="11" s="1"/>
  <c r="T160" i="11"/>
  <c r="G160" i="11" s="1"/>
  <c r="T161" i="11"/>
  <c r="G161" i="11" s="1"/>
  <c r="T162" i="11"/>
  <c r="G162" i="11" s="1"/>
  <c r="T163" i="11"/>
  <c r="T164" i="11"/>
  <c r="T165" i="11"/>
  <c r="G165" i="11" s="1"/>
  <c r="T166" i="11"/>
  <c r="G166" i="11" s="1"/>
  <c r="T167" i="11"/>
  <c r="G167" i="11" s="1"/>
  <c r="T168" i="11"/>
  <c r="G168" i="11" s="1"/>
  <c r="T169" i="11"/>
  <c r="G169" i="11" s="1"/>
  <c r="T170" i="11"/>
  <c r="G170" i="11" s="1"/>
  <c r="T171" i="11"/>
  <c r="G171" i="11" s="1"/>
  <c r="T172" i="11"/>
  <c r="G172" i="11" s="1"/>
  <c r="T173" i="11"/>
  <c r="G173" i="11" s="1"/>
  <c r="T174" i="11"/>
  <c r="G174" i="11" s="1"/>
  <c r="T175" i="11"/>
  <c r="G175" i="11" s="1"/>
  <c r="T176" i="11"/>
  <c r="G176" i="11" s="1"/>
  <c r="T177" i="11"/>
  <c r="G177" i="11" s="1"/>
  <c r="T178" i="11"/>
  <c r="G178" i="11" s="1"/>
  <c r="T179" i="11"/>
  <c r="G179" i="11" s="1"/>
  <c r="T180" i="11"/>
  <c r="G180" i="11" s="1"/>
  <c r="T181" i="11"/>
  <c r="G181" i="11" s="1"/>
  <c r="T182" i="11"/>
  <c r="G182" i="11" s="1"/>
  <c r="T183" i="11"/>
  <c r="G183" i="11" s="1"/>
  <c r="T184" i="11"/>
  <c r="G184" i="11" s="1"/>
  <c r="T185" i="11"/>
  <c r="G185" i="11" s="1"/>
  <c r="T186" i="11"/>
  <c r="G186" i="11" s="1"/>
  <c r="T187" i="11"/>
  <c r="G187" i="11" s="1"/>
  <c r="T188" i="11"/>
  <c r="G188" i="11" s="1"/>
  <c r="T189" i="11"/>
  <c r="G189" i="11" s="1"/>
  <c r="T190" i="11"/>
  <c r="G190" i="11" s="1"/>
  <c r="T191" i="11"/>
  <c r="G191" i="11" s="1"/>
  <c r="T192" i="11"/>
  <c r="G192" i="11" s="1"/>
  <c r="T193" i="11"/>
  <c r="G193" i="11" s="1"/>
  <c r="T194" i="11"/>
  <c r="G194" i="11" s="1"/>
  <c r="T195" i="11"/>
  <c r="T196" i="11"/>
  <c r="T197" i="11"/>
  <c r="G197" i="11" s="1"/>
  <c r="T198" i="11"/>
  <c r="G198" i="11" s="1"/>
  <c r="T199" i="11"/>
  <c r="G199" i="11" s="1"/>
  <c r="T200" i="11"/>
  <c r="G200" i="11" s="1"/>
  <c r="T201" i="11"/>
  <c r="G201" i="11" s="1"/>
  <c r="T202" i="11"/>
  <c r="G202" i="11" s="1"/>
  <c r="T203" i="11"/>
  <c r="G203" i="11" s="1"/>
  <c r="T204" i="11"/>
  <c r="G204" i="11" s="1"/>
  <c r="T205" i="11"/>
  <c r="G205" i="11" s="1"/>
  <c r="T206" i="11"/>
  <c r="G206" i="11" s="1"/>
  <c r="T207" i="11"/>
  <c r="G207" i="11" s="1"/>
  <c r="T208" i="11"/>
  <c r="G208" i="11" s="1"/>
  <c r="T209" i="11"/>
  <c r="G209" i="11" s="1"/>
  <c r="T210" i="11"/>
  <c r="G210" i="11" s="1"/>
  <c r="T211" i="11"/>
  <c r="G211" i="11" s="1"/>
  <c r="T212" i="11"/>
  <c r="G212" i="11" s="1"/>
  <c r="T213" i="11"/>
  <c r="G213" i="11" s="1"/>
  <c r="T214" i="11"/>
  <c r="G214" i="11" s="1"/>
  <c r="T215" i="11"/>
  <c r="G215" i="11" s="1"/>
  <c r="T216" i="11"/>
  <c r="G216" i="11" s="1"/>
  <c r="T217" i="11"/>
  <c r="G217" i="11" s="1"/>
  <c r="T218" i="11"/>
  <c r="G218" i="11" s="1"/>
  <c r="T219" i="11"/>
  <c r="G219" i="11" s="1"/>
  <c r="T220" i="11"/>
  <c r="G220" i="11" s="1"/>
  <c r="T221" i="11"/>
  <c r="G221" i="11" s="1"/>
  <c r="T222" i="11"/>
  <c r="G222" i="11" s="1"/>
  <c r="T223" i="11"/>
  <c r="G223" i="11" s="1"/>
  <c r="T224" i="11"/>
  <c r="G224" i="11" s="1"/>
  <c r="T225" i="11"/>
  <c r="G225" i="11" s="1"/>
  <c r="T226" i="11"/>
  <c r="G226" i="11" s="1"/>
  <c r="T227" i="11"/>
  <c r="T228" i="11"/>
  <c r="T229" i="11"/>
  <c r="G229" i="11" s="1"/>
  <c r="T230" i="11"/>
  <c r="G230" i="11" s="1"/>
  <c r="T231" i="11"/>
  <c r="G231" i="11" s="1"/>
  <c r="T232" i="11"/>
  <c r="G232" i="11" s="1"/>
  <c r="T233" i="11"/>
  <c r="G233" i="11" s="1"/>
  <c r="T234" i="11"/>
  <c r="G234" i="11" s="1"/>
  <c r="T235" i="11"/>
  <c r="G235" i="11" s="1"/>
  <c r="T236" i="11"/>
  <c r="G236" i="11" s="1"/>
  <c r="T237" i="11"/>
  <c r="G237" i="11" s="1"/>
  <c r="T238" i="11"/>
  <c r="G238" i="11" s="1"/>
  <c r="T239" i="11"/>
  <c r="G239" i="11" s="1"/>
  <c r="T240" i="11"/>
  <c r="G240" i="11" s="1"/>
  <c r="T241" i="11"/>
  <c r="G241" i="11" s="1"/>
  <c r="T242" i="11"/>
  <c r="G242" i="11" s="1"/>
  <c r="T243" i="11"/>
  <c r="G243" i="11" s="1"/>
  <c r="T244" i="11"/>
  <c r="G244" i="11" s="1"/>
  <c r="T245" i="11"/>
  <c r="G245" i="11" s="1"/>
  <c r="T246" i="11"/>
  <c r="G246" i="11" s="1"/>
  <c r="T247" i="11"/>
  <c r="G247" i="11" s="1"/>
  <c r="T248" i="11"/>
  <c r="G248" i="11" s="1"/>
  <c r="T249" i="11"/>
  <c r="G249" i="11" s="1"/>
  <c r="T250" i="11"/>
  <c r="G250" i="11" s="1"/>
  <c r="T251" i="11"/>
  <c r="G251" i="11" s="1"/>
  <c r="T252" i="11"/>
  <c r="G252" i="11" s="1"/>
  <c r="T253" i="11"/>
  <c r="G253" i="11" s="1"/>
  <c r="T254" i="11"/>
  <c r="G254" i="11" s="1"/>
  <c r="T255" i="11"/>
  <c r="G255" i="11" s="1"/>
  <c r="T256" i="11"/>
  <c r="G256" i="11" s="1"/>
  <c r="T257" i="11"/>
  <c r="G257" i="11" s="1"/>
  <c r="T258" i="11"/>
  <c r="T259" i="11"/>
  <c r="T260" i="11"/>
  <c r="G260" i="11" s="1"/>
  <c r="T261" i="11"/>
  <c r="G261" i="11" s="1"/>
  <c r="T262" i="11"/>
  <c r="G262" i="11" s="1"/>
  <c r="T263" i="11"/>
  <c r="G263" i="11" s="1"/>
  <c r="T264" i="11"/>
  <c r="G264" i="11" s="1"/>
  <c r="T265" i="11"/>
  <c r="G265" i="11" s="1"/>
  <c r="T266" i="11"/>
  <c r="G266" i="11" s="1"/>
  <c r="T267" i="11"/>
  <c r="G267" i="11" s="1"/>
  <c r="T268" i="11"/>
  <c r="G268" i="11" s="1"/>
  <c r="T269" i="11"/>
  <c r="G269" i="11" s="1"/>
  <c r="T270" i="11"/>
  <c r="G270" i="11" s="1"/>
  <c r="T271" i="11"/>
  <c r="G271" i="11" s="1"/>
  <c r="T272" i="11"/>
  <c r="G272" i="11" s="1"/>
  <c r="T273" i="11"/>
  <c r="G273" i="11" s="1"/>
  <c r="T274" i="11"/>
  <c r="G274" i="11" s="1"/>
  <c r="T275" i="11"/>
  <c r="G275" i="11" s="1"/>
  <c r="T276" i="11"/>
  <c r="G276" i="11" s="1"/>
  <c r="T277" i="11"/>
  <c r="G277" i="11" s="1"/>
  <c r="T278" i="11"/>
  <c r="G278" i="11" s="1"/>
  <c r="T279" i="11"/>
  <c r="T280" i="11"/>
  <c r="T281" i="11"/>
  <c r="G281" i="11" s="1"/>
  <c r="T282" i="11"/>
  <c r="G282" i="11" s="1"/>
  <c r="T283" i="11"/>
  <c r="G283" i="11" s="1"/>
  <c r="T284" i="11"/>
  <c r="G284" i="11" s="1"/>
  <c r="T285" i="11"/>
  <c r="G285" i="11" s="1"/>
  <c r="T286" i="11"/>
  <c r="G286" i="11" s="1"/>
  <c r="T287" i="11"/>
  <c r="G287" i="11" s="1"/>
  <c r="T288" i="11"/>
  <c r="G288" i="11" s="1"/>
  <c r="T289" i="11"/>
  <c r="G289" i="11" s="1"/>
  <c r="T290" i="11"/>
  <c r="G290" i="11" s="1"/>
  <c r="T291" i="11"/>
  <c r="G291" i="11" s="1"/>
  <c r="T292" i="11"/>
  <c r="G292" i="11" s="1"/>
  <c r="T293" i="11"/>
  <c r="G293" i="11" s="1"/>
  <c r="T294" i="11"/>
  <c r="T295" i="11"/>
  <c r="T296" i="11"/>
  <c r="G296" i="11" s="1"/>
  <c r="T297" i="11"/>
  <c r="G297" i="11" s="1"/>
  <c r="T298" i="11"/>
  <c r="G298" i="11" s="1"/>
  <c r="T299" i="11"/>
  <c r="G299" i="11" s="1"/>
  <c r="T300" i="11"/>
  <c r="G300" i="11" s="1"/>
  <c r="T301" i="11"/>
  <c r="G301" i="11" s="1"/>
  <c r="T302" i="11"/>
  <c r="G302" i="11" s="1"/>
  <c r="T303" i="11"/>
  <c r="G303" i="11" s="1"/>
  <c r="T304" i="11"/>
  <c r="T305" i="11"/>
  <c r="G305" i="11" s="1"/>
  <c r="T306" i="11"/>
  <c r="G306" i="11" s="1"/>
  <c r="T307" i="11"/>
  <c r="G307" i="11" s="1"/>
  <c r="T308" i="11"/>
  <c r="G308" i="11" s="1"/>
  <c r="T309" i="11"/>
  <c r="G309" i="11" s="1"/>
  <c r="T310" i="11"/>
  <c r="G310" i="11" s="1"/>
  <c r="T311" i="11"/>
  <c r="G311" i="11" s="1"/>
  <c r="T312" i="11"/>
  <c r="G312" i="11" s="1"/>
  <c r="T313" i="11"/>
  <c r="G313" i="11" s="1"/>
  <c r="T314" i="11"/>
  <c r="G314" i="11" s="1"/>
  <c r="T315" i="11"/>
  <c r="T316" i="11"/>
  <c r="T317" i="11"/>
  <c r="G317" i="11" s="1"/>
  <c r="T318" i="11"/>
  <c r="G318" i="11" s="1"/>
  <c r="T319" i="11"/>
  <c r="G319" i="11" s="1"/>
  <c r="T320" i="11"/>
  <c r="G320" i="11" s="1"/>
  <c r="T321" i="11"/>
  <c r="G321" i="11" s="1"/>
  <c r="T322" i="11"/>
  <c r="G322" i="11" s="1"/>
  <c r="T323" i="11"/>
  <c r="G323" i="11" s="1"/>
  <c r="T324" i="11"/>
  <c r="G324" i="11" s="1"/>
  <c r="T325" i="11"/>
  <c r="G325" i="11" s="1"/>
  <c r="T326" i="11"/>
  <c r="T327" i="11"/>
  <c r="T328" i="11"/>
  <c r="G328" i="11" s="1"/>
  <c r="T329" i="11"/>
  <c r="G329" i="11" s="1"/>
  <c r="T330" i="11"/>
  <c r="G330" i="11" s="1"/>
  <c r="T331" i="11"/>
  <c r="G331" i="11" s="1"/>
  <c r="T332" i="11"/>
  <c r="G332" i="11" s="1"/>
  <c r="T333" i="11"/>
  <c r="G333" i="11" s="1"/>
  <c r="T334" i="11"/>
  <c r="G334" i="11" s="1"/>
  <c r="T335" i="11"/>
  <c r="G335" i="11" s="1"/>
  <c r="T336" i="11"/>
  <c r="T337" i="11"/>
  <c r="G337" i="11" s="1"/>
  <c r="T338" i="11"/>
  <c r="G338" i="11" s="1"/>
  <c r="T339" i="11"/>
  <c r="G339" i="11" s="1"/>
  <c r="T340" i="11"/>
  <c r="G340" i="11" s="1"/>
  <c r="T341" i="11"/>
  <c r="G341" i="11" s="1"/>
  <c r="T342" i="11"/>
  <c r="G342" i="11" s="1"/>
  <c r="T343" i="11"/>
  <c r="G343" i="11" s="1"/>
  <c r="T344" i="11"/>
  <c r="G344" i="11" s="1"/>
  <c r="T345" i="11"/>
  <c r="G345" i="11" s="1"/>
  <c r="T346" i="11"/>
  <c r="G346" i="11" s="1"/>
  <c r="T347" i="11"/>
  <c r="T348" i="11"/>
  <c r="T349" i="11"/>
  <c r="G349" i="11" s="1"/>
  <c r="T350" i="11"/>
  <c r="G350" i="11" s="1"/>
  <c r="T351" i="11"/>
  <c r="G351" i="11" s="1"/>
  <c r="T352" i="11"/>
  <c r="G352" i="11" s="1"/>
  <c r="T353" i="11"/>
  <c r="G353" i="11" s="1"/>
  <c r="T354" i="11"/>
  <c r="G354" i="11" s="1"/>
  <c r="T355" i="11"/>
  <c r="G355" i="11" s="1"/>
  <c r="T356" i="11"/>
  <c r="G356" i="11" s="1"/>
  <c r="T357" i="11"/>
  <c r="G357" i="11" s="1"/>
  <c r="T358" i="11"/>
  <c r="T359" i="11"/>
  <c r="T360" i="11"/>
  <c r="G360" i="11" s="1"/>
  <c r="T361" i="11"/>
  <c r="G361" i="11" s="1"/>
  <c r="T362" i="11"/>
  <c r="G362" i="11" s="1"/>
  <c r="T363" i="11"/>
  <c r="G363" i="11" s="1"/>
  <c r="T364" i="11"/>
  <c r="G364" i="11" s="1"/>
  <c r="T365" i="11"/>
  <c r="G365" i="11" s="1"/>
  <c r="T366" i="11"/>
  <c r="G366" i="11" s="1"/>
  <c r="T367" i="11"/>
  <c r="G367" i="11" s="1"/>
  <c r="T368" i="11"/>
  <c r="T369" i="11"/>
  <c r="G369" i="11" s="1"/>
  <c r="T370" i="11"/>
  <c r="G370" i="11" s="1"/>
  <c r="T371" i="11"/>
  <c r="G371" i="11" s="1"/>
  <c r="T372" i="11"/>
  <c r="G372" i="11" s="1"/>
  <c r="T373" i="11"/>
  <c r="G373" i="11" s="1"/>
  <c r="T374" i="11"/>
  <c r="G374" i="11" s="1"/>
  <c r="T375" i="11"/>
  <c r="G375" i="11" s="1"/>
  <c r="T376" i="11"/>
  <c r="G376" i="11" s="1"/>
  <c r="T377" i="11"/>
  <c r="G377" i="11" s="1"/>
  <c r="T378" i="11"/>
  <c r="G378" i="11" s="1"/>
  <c r="T379" i="11"/>
  <c r="T380" i="11"/>
  <c r="T381" i="11"/>
  <c r="G381" i="11" s="1"/>
  <c r="T382" i="11"/>
  <c r="G382" i="11" s="1"/>
  <c r="T383" i="11"/>
  <c r="G383" i="11" s="1"/>
  <c r="T384" i="11"/>
  <c r="G384" i="11" s="1"/>
  <c r="T385" i="11"/>
  <c r="G385" i="11" s="1"/>
  <c r="T386" i="11"/>
  <c r="G386" i="11" s="1"/>
  <c r="T387" i="11"/>
  <c r="G387" i="11" s="1"/>
  <c r="T388" i="11"/>
  <c r="G388" i="11" s="1"/>
  <c r="T389" i="11"/>
  <c r="G389" i="11" s="1"/>
  <c r="T390" i="11"/>
  <c r="T391" i="11"/>
  <c r="T392" i="11"/>
  <c r="G392" i="11" s="1"/>
  <c r="T393" i="11"/>
  <c r="G393" i="11" s="1"/>
  <c r="T394" i="11"/>
  <c r="G394" i="11" s="1"/>
  <c r="T395" i="11"/>
  <c r="G395" i="11" s="1"/>
  <c r="T396" i="11"/>
  <c r="G396" i="11" s="1"/>
  <c r="T397" i="11"/>
  <c r="G397" i="11" s="1"/>
  <c r="T398" i="11"/>
  <c r="G398" i="11" s="1"/>
  <c r="T399" i="11"/>
  <c r="G399" i="11" s="1"/>
  <c r="T400" i="11"/>
  <c r="T401" i="11"/>
  <c r="G401" i="11" s="1"/>
  <c r="T402" i="11"/>
  <c r="G402" i="11" s="1"/>
  <c r="T403" i="11"/>
  <c r="G403" i="11" s="1"/>
  <c r="T404" i="11"/>
  <c r="G404" i="11" s="1"/>
  <c r="T405" i="11"/>
  <c r="G405" i="11" s="1"/>
  <c r="T406" i="11"/>
  <c r="G406" i="11" s="1"/>
  <c r="T407" i="11"/>
  <c r="G407" i="11" s="1"/>
  <c r="T408" i="11"/>
  <c r="G408" i="11" s="1"/>
  <c r="T409" i="11"/>
  <c r="G409" i="11" s="1"/>
  <c r="T410" i="11"/>
  <c r="G410" i="11" s="1"/>
  <c r="T411" i="11"/>
  <c r="T412" i="11"/>
  <c r="T413" i="11"/>
  <c r="G413" i="11" s="1"/>
  <c r="T414" i="11"/>
  <c r="G414" i="11" s="1"/>
  <c r="T415" i="11"/>
  <c r="G415" i="11" s="1"/>
  <c r="T416" i="11"/>
  <c r="G416" i="11" s="1"/>
  <c r="T417" i="11"/>
  <c r="G417" i="11" s="1"/>
  <c r="T418" i="11"/>
  <c r="G418" i="11" s="1"/>
  <c r="T419" i="11"/>
  <c r="G419" i="11" s="1"/>
  <c r="T420" i="11"/>
  <c r="G420" i="11" s="1"/>
  <c r="T421" i="11"/>
  <c r="G421" i="11" s="1"/>
  <c r="T422" i="11"/>
  <c r="T423" i="11"/>
  <c r="T424" i="11"/>
  <c r="G424" i="11" s="1"/>
  <c r="T425" i="11"/>
  <c r="G425" i="11" s="1"/>
  <c r="T426" i="11"/>
  <c r="G426" i="11" s="1"/>
  <c r="T427" i="11"/>
  <c r="G427" i="11" s="1"/>
  <c r="T428" i="11"/>
  <c r="G428" i="11" s="1"/>
  <c r="T429" i="11"/>
  <c r="G429" i="11" s="1"/>
  <c r="T430" i="11"/>
  <c r="G430" i="11" s="1"/>
  <c r="T431" i="11"/>
  <c r="G431" i="11" s="1"/>
  <c r="T432" i="11"/>
  <c r="T433" i="11"/>
  <c r="G433" i="11" s="1"/>
  <c r="T434" i="11"/>
  <c r="G434" i="11" s="1"/>
  <c r="T435" i="11"/>
  <c r="G435" i="11" s="1"/>
  <c r="T436" i="11"/>
  <c r="G436" i="11" s="1"/>
  <c r="T437" i="11"/>
  <c r="G437" i="11" s="1"/>
  <c r="T438" i="11"/>
  <c r="G438" i="11" s="1"/>
  <c r="T439" i="11"/>
  <c r="G439" i="11" s="1"/>
  <c r="T440" i="11"/>
  <c r="G440" i="11" s="1"/>
  <c r="T441" i="11"/>
  <c r="G441" i="11" s="1"/>
  <c r="T442" i="11"/>
  <c r="G442" i="11" s="1"/>
  <c r="T443" i="11"/>
  <c r="T444" i="11"/>
  <c r="T445" i="11"/>
  <c r="G445" i="11" s="1"/>
  <c r="T446" i="11"/>
  <c r="G446" i="11" s="1"/>
  <c r="T447" i="11"/>
  <c r="G447" i="11" s="1"/>
  <c r="T448" i="11"/>
  <c r="G448" i="11" s="1"/>
  <c r="T449" i="11"/>
  <c r="G449" i="11" s="1"/>
  <c r="T450" i="11"/>
  <c r="G450" i="11" s="1"/>
  <c r="T451" i="11"/>
  <c r="G451" i="11" s="1"/>
  <c r="T452" i="11"/>
  <c r="G452" i="11" s="1"/>
  <c r="T453" i="11"/>
  <c r="G453" i="11" s="1"/>
  <c r="T454" i="11"/>
  <c r="T455" i="11"/>
  <c r="T456" i="11"/>
  <c r="G456" i="11" s="1"/>
  <c r="T457" i="11"/>
  <c r="G457" i="11" s="1"/>
  <c r="T458" i="11"/>
  <c r="G458" i="11" s="1"/>
  <c r="T459" i="11"/>
  <c r="G459" i="11" s="1"/>
  <c r="T460" i="11"/>
  <c r="G460" i="11" s="1"/>
  <c r="T461" i="11"/>
  <c r="G461" i="11" s="1"/>
  <c r="T462" i="11"/>
  <c r="G462" i="11" s="1"/>
  <c r="T463" i="11"/>
  <c r="G463" i="11" s="1"/>
  <c r="T464" i="11"/>
  <c r="T465" i="11"/>
  <c r="G465" i="11" s="1"/>
  <c r="T466" i="11"/>
  <c r="G466" i="11" s="1"/>
  <c r="T467" i="11"/>
  <c r="G467" i="11" s="1"/>
  <c r="T468" i="11"/>
  <c r="G468" i="11" s="1"/>
  <c r="T469" i="11"/>
  <c r="G469" i="11" s="1"/>
  <c r="T470" i="11"/>
  <c r="G470" i="11" s="1"/>
  <c r="T471" i="11"/>
  <c r="G471" i="11" s="1"/>
  <c r="T472" i="11"/>
  <c r="G472" i="11" s="1"/>
  <c r="T473" i="11"/>
  <c r="G473" i="11" s="1"/>
  <c r="T474" i="11"/>
  <c r="G474" i="11" s="1"/>
  <c r="T475" i="11"/>
  <c r="T476" i="11"/>
  <c r="T477" i="11"/>
  <c r="G477" i="11" s="1"/>
  <c r="T478" i="11"/>
  <c r="G478" i="11" s="1"/>
  <c r="T479" i="11"/>
  <c r="G479" i="11" s="1"/>
  <c r="T480" i="11"/>
  <c r="G480" i="11" s="1"/>
  <c r="T481" i="11"/>
  <c r="G481" i="11" s="1"/>
  <c r="T482" i="11"/>
  <c r="G482" i="11" s="1"/>
  <c r="T483" i="11"/>
  <c r="G483" i="11" s="1"/>
  <c r="T484" i="11"/>
  <c r="G484" i="11" s="1"/>
  <c r="T485" i="11"/>
  <c r="G485" i="11" s="1"/>
  <c r="T486" i="11"/>
  <c r="T487" i="11"/>
  <c r="T488" i="11"/>
  <c r="G488" i="11" s="1"/>
  <c r="T489" i="11"/>
  <c r="G489" i="11" s="1"/>
  <c r="T490" i="11"/>
  <c r="G490" i="11" s="1"/>
  <c r="T491" i="11"/>
  <c r="G491" i="11" s="1"/>
  <c r="T492" i="11"/>
  <c r="G492" i="11" s="1"/>
  <c r="T493" i="11"/>
  <c r="G493" i="11" s="1"/>
  <c r="T494" i="11"/>
  <c r="G494" i="11" s="1"/>
  <c r="T495" i="11"/>
  <c r="G495" i="11" s="1"/>
  <c r="T496" i="11"/>
  <c r="T497" i="11"/>
  <c r="G497" i="11" s="1"/>
  <c r="T498" i="11"/>
  <c r="G498" i="11" s="1"/>
  <c r="T499" i="11"/>
  <c r="G499" i="11" s="1"/>
  <c r="T500" i="11"/>
  <c r="G500" i="11" s="1"/>
  <c r="T501" i="11"/>
  <c r="G501" i="11" s="1"/>
  <c r="T502" i="11"/>
  <c r="G502" i="11" s="1"/>
  <c r="T503" i="11"/>
  <c r="G503" i="11" s="1"/>
  <c r="T504" i="11"/>
  <c r="G504" i="11" s="1"/>
  <c r="T505" i="11"/>
  <c r="G505" i="11" s="1"/>
  <c r="T506" i="11"/>
  <c r="G506" i="11" s="1"/>
  <c r="T507" i="11"/>
  <c r="T508" i="11"/>
  <c r="T509" i="11"/>
  <c r="G509" i="11" s="1"/>
  <c r="T510" i="11"/>
  <c r="G510" i="11" s="1"/>
  <c r="T511" i="11"/>
  <c r="G511" i="11" s="1"/>
  <c r="T512" i="11"/>
  <c r="G512" i="11" s="1"/>
  <c r="T513" i="11"/>
  <c r="G513" i="11" s="1"/>
  <c r="T514" i="11"/>
  <c r="G514" i="11" s="1"/>
  <c r="T515" i="11"/>
  <c r="G515" i="11" s="1"/>
  <c r="T516" i="11"/>
  <c r="G516" i="11" s="1"/>
  <c r="T517" i="11"/>
  <c r="G517" i="11" s="1"/>
  <c r="T518" i="11"/>
  <c r="T519" i="11"/>
  <c r="T520" i="11"/>
  <c r="G520" i="11" s="1"/>
  <c r="T521" i="11"/>
  <c r="G521" i="11" s="1"/>
  <c r="T522" i="11"/>
  <c r="G522" i="11" s="1"/>
  <c r="T523" i="11"/>
  <c r="G523" i="11" s="1"/>
  <c r="T524" i="11"/>
  <c r="G524" i="11" s="1"/>
  <c r="T525" i="11"/>
  <c r="G525" i="11" s="1"/>
  <c r="T526" i="11"/>
  <c r="G526" i="11" s="1"/>
  <c r="T527" i="11"/>
  <c r="G527" i="11" s="1"/>
  <c r="T528" i="11"/>
  <c r="T529" i="11"/>
  <c r="G529" i="11" s="1"/>
  <c r="T530" i="11"/>
  <c r="G530" i="11" s="1"/>
  <c r="T531" i="11"/>
  <c r="G531" i="11" s="1"/>
  <c r="T532" i="11"/>
  <c r="G532" i="11" s="1"/>
  <c r="T533" i="11"/>
  <c r="G533" i="11" s="1"/>
  <c r="T534" i="11"/>
  <c r="G534" i="11" s="1"/>
  <c r="T535" i="11"/>
  <c r="G535" i="11" s="1"/>
  <c r="T536" i="11"/>
  <c r="G536" i="11" s="1"/>
  <c r="T537" i="11"/>
  <c r="G537" i="11" s="1"/>
  <c r="T538" i="11"/>
  <c r="G538" i="11" s="1"/>
  <c r="T539" i="11"/>
  <c r="T540" i="11"/>
  <c r="T541" i="11"/>
  <c r="G541" i="11" s="1"/>
  <c r="T542" i="11"/>
  <c r="G542" i="11" s="1"/>
  <c r="T543" i="11"/>
  <c r="G543" i="11" s="1"/>
  <c r="T544" i="11"/>
  <c r="G544" i="11" s="1"/>
  <c r="T545" i="11"/>
  <c r="G545" i="11" s="1"/>
  <c r="T546" i="11"/>
  <c r="G546" i="11" s="1"/>
  <c r="T547" i="11"/>
  <c r="G547" i="11" s="1"/>
  <c r="T548" i="11"/>
  <c r="G548" i="11" s="1"/>
  <c r="T549" i="11"/>
  <c r="G549" i="11" s="1"/>
  <c r="T550" i="11"/>
  <c r="T551" i="11"/>
  <c r="T552" i="11"/>
  <c r="G552" i="11" s="1"/>
  <c r="T553" i="11"/>
  <c r="G553" i="11" s="1"/>
  <c r="T554" i="11"/>
  <c r="G554" i="11" s="1"/>
  <c r="T555" i="11"/>
  <c r="G555" i="11" s="1"/>
  <c r="T556" i="11"/>
  <c r="G556" i="11" s="1"/>
  <c r="T557" i="11"/>
  <c r="G557" i="11" s="1"/>
  <c r="T558" i="11"/>
  <c r="G558" i="11" s="1"/>
  <c r="T559" i="11"/>
  <c r="G559" i="11" s="1"/>
  <c r="T560" i="11"/>
  <c r="T561" i="11"/>
  <c r="G561" i="11" s="1"/>
  <c r="T562" i="11"/>
  <c r="G562" i="11" s="1"/>
  <c r="T563" i="11"/>
  <c r="G563" i="11" s="1"/>
  <c r="T564" i="11"/>
  <c r="G564" i="11" s="1"/>
  <c r="T565" i="11"/>
  <c r="G565" i="11" s="1"/>
  <c r="T566" i="11"/>
  <c r="G566" i="11" s="1"/>
  <c r="T567" i="11"/>
  <c r="G567" i="11" s="1"/>
  <c r="T568" i="11"/>
  <c r="G568" i="11" s="1"/>
  <c r="T569" i="11"/>
  <c r="G569" i="11" s="1"/>
  <c r="T570" i="11"/>
  <c r="G570" i="11" s="1"/>
  <c r="T571" i="11"/>
  <c r="T572" i="11"/>
  <c r="T573" i="11"/>
  <c r="G573" i="11" s="1"/>
  <c r="T574" i="11"/>
  <c r="G574" i="11" s="1"/>
  <c r="T575" i="11"/>
  <c r="G575" i="11" s="1"/>
  <c r="T576" i="11"/>
  <c r="G576" i="11" s="1"/>
  <c r="T577" i="11"/>
  <c r="G577" i="11" s="1"/>
  <c r="T578" i="11"/>
  <c r="G578" i="11" s="1"/>
  <c r="T579" i="11"/>
  <c r="G579" i="11" s="1"/>
  <c r="T580" i="11"/>
  <c r="G580" i="11" s="1"/>
  <c r="T581" i="11"/>
  <c r="G581" i="11" s="1"/>
  <c r="T582" i="11"/>
  <c r="T583" i="11"/>
  <c r="T584" i="11"/>
  <c r="G584" i="11" s="1"/>
  <c r="T585" i="11"/>
  <c r="G585" i="11" s="1"/>
  <c r="T586" i="11"/>
  <c r="G586" i="11" s="1"/>
  <c r="T587" i="11"/>
  <c r="G587" i="11" s="1"/>
  <c r="T588" i="11"/>
  <c r="G588" i="11" s="1"/>
  <c r="T589" i="11"/>
  <c r="G589" i="11" s="1"/>
  <c r="T590" i="11"/>
  <c r="G590" i="11" s="1"/>
  <c r="T591" i="11"/>
  <c r="G591" i="11" s="1"/>
  <c r="T592" i="11"/>
  <c r="T593" i="11"/>
  <c r="G593" i="11" s="1"/>
  <c r="T594" i="11"/>
  <c r="G594" i="11" s="1"/>
  <c r="T595" i="11"/>
  <c r="G595" i="11" s="1"/>
  <c r="T596" i="11"/>
  <c r="G596" i="11" s="1"/>
  <c r="T597" i="11"/>
  <c r="G597" i="11" s="1"/>
  <c r="T598" i="11"/>
  <c r="G598" i="11" s="1"/>
  <c r="T599" i="11"/>
  <c r="G599" i="11" s="1"/>
  <c r="T600" i="11"/>
  <c r="G600" i="11" s="1"/>
  <c r="T601" i="11"/>
  <c r="G601" i="11" s="1"/>
  <c r="T602" i="11"/>
  <c r="G602" i="11" s="1"/>
  <c r="T603" i="11"/>
  <c r="G603" i="11" s="1"/>
  <c r="T604" i="11"/>
  <c r="G604" i="11" s="1"/>
  <c r="T605" i="11"/>
  <c r="G605" i="11" s="1"/>
  <c r="T606" i="11"/>
  <c r="G606" i="11" s="1"/>
  <c r="T607" i="11"/>
  <c r="G607" i="11" s="1"/>
  <c r="T608" i="11"/>
  <c r="G608" i="11" s="1"/>
  <c r="T609" i="11"/>
  <c r="T610" i="11"/>
  <c r="G610" i="11" s="1"/>
  <c r="T611" i="11"/>
  <c r="G611" i="11" s="1"/>
  <c r="T612" i="11"/>
  <c r="G612" i="11" s="1"/>
  <c r="T613" i="11"/>
  <c r="G613" i="11" s="1"/>
  <c r="T614" i="11"/>
  <c r="G614" i="11" s="1"/>
  <c r="T615" i="11"/>
  <c r="G615" i="11" s="1"/>
  <c r="T616" i="11"/>
  <c r="G616" i="11" s="1"/>
  <c r="T617" i="11"/>
  <c r="G617" i="11" s="1"/>
  <c r="T618" i="11"/>
  <c r="G618" i="11" s="1"/>
  <c r="T619" i="11"/>
  <c r="G619" i="11" s="1"/>
  <c r="T620" i="11"/>
  <c r="G620" i="11" s="1"/>
  <c r="T621" i="11"/>
  <c r="G621" i="11" s="1"/>
  <c r="T622" i="11"/>
  <c r="G622" i="11" s="1"/>
  <c r="T623" i="11"/>
  <c r="G623" i="11" s="1"/>
  <c r="T624" i="11"/>
  <c r="G624" i="11" s="1"/>
  <c r="T625" i="11"/>
  <c r="G625" i="11" s="1"/>
  <c r="T626" i="11"/>
  <c r="G626" i="11" s="1"/>
  <c r="T627" i="11"/>
  <c r="G627" i="11" s="1"/>
  <c r="T628" i="11"/>
  <c r="G628" i="11" s="1"/>
  <c r="T629" i="11"/>
  <c r="G629" i="11" s="1"/>
  <c r="T630" i="11"/>
  <c r="G630" i="11" s="1"/>
  <c r="T631" i="11"/>
  <c r="G631" i="11" s="1"/>
  <c r="T632" i="11"/>
  <c r="G632" i="11" s="1"/>
  <c r="T633" i="11"/>
  <c r="G633" i="11" s="1"/>
  <c r="T634" i="11"/>
  <c r="G634" i="11" s="1"/>
  <c r="T635" i="11"/>
  <c r="G635" i="11" s="1"/>
  <c r="T636" i="11"/>
  <c r="G636" i="11" s="1"/>
  <c r="T637" i="11"/>
  <c r="G637" i="11" s="1"/>
  <c r="T638" i="11"/>
  <c r="G638" i="11" s="1"/>
  <c r="T639" i="11"/>
  <c r="G639" i="11" s="1"/>
  <c r="T640" i="11"/>
  <c r="G640" i="11" s="1"/>
  <c r="T641" i="11"/>
  <c r="T642" i="11"/>
  <c r="G642" i="11" s="1"/>
  <c r="T643" i="11"/>
  <c r="G643" i="11" s="1"/>
  <c r="T644" i="11"/>
  <c r="G644" i="11" s="1"/>
  <c r="T645" i="11"/>
  <c r="G645" i="11" s="1"/>
  <c r="T646" i="11"/>
  <c r="G646" i="11" s="1"/>
  <c r="T647" i="11"/>
  <c r="G647" i="11" s="1"/>
  <c r="T648" i="11"/>
  <c r="G648" i="11" s="1"/>
  <c r="T649" i="11"/>
  <c r="G649" i="11" s="1"/>
  <c r="T650" i="11"/>
  <c r="G650" i="11" s="1"/>
  <c r="T651" i="11"/>
  <c r="G651" i="11" s="1"/>
  <c r="T652" i="11"/>
  <c r="G652" i="11" s="1"/>
  <c r="T653" i="11"/>
  <c r="G653" i="11" s="1"/>
  <c r="T654" i="11"/>
  <c r="G654" i="11" s="1"/>
  <c r="T655" i="11"/>
  <c r="G655" i="11" s="1"/>
  <c r="T656" i="11"/>
  <c r="G656" i="11" s="1"/>
  <c r="T657" i="11"/>
  <c r="G657" i="11" s="1"/>
  <c r="T658" i="11"/>
  <c r="G658" i="11" s="1"/>
  <c r="T659" i="11"/>
  <c r="G659" i="11" s="1"/>
  <c r="T660" i="11"/>
  <c r="G660" i="11" s="1"/>
  <c r="T661" i="11"/>
  <c r="G661" i="11" s="1"/>
  <c r="T662" i="11"/>
  <c r="G662" i="11" s="1"/>
  <c r="T663" i="11"/>
  <c r="G663" i="11" s="1"/>
  <c r="T664" i="11"/>
  <c r="G664" i="11" s="1"/>
  <c r="T665" i="11"/>
  <c r="G665" i="11" s="1"/>
  <c r="T666" i="11"/>
  <c r="G666" i="11" s="1"/>
  <c r="T667" i="11"/>
  <c r="G667" i="11" s="1"/>
  <c r="T668" i="11"/>
  <c r="G668" i="11" s="1"/>
  <c r="T669" i="11"/>
  <c r="G669" i="11" s="1"/>
  <c r="T670" i="11"/>
  <c r="G670" i="11" s="1"/>
  <c r="T671" i="11"/>
  <c r="G671" i="11" s="1"/>
  <c r="T672" i="11"/>
  <c r="G672" i="11" s="1"/>
  <c r="T673" i="11"/>
  <c r="T674" i="11"/>
  <c r="G674" i="11" s="1"/>
  <c r="T675" i="11"/>
  <c r="G675" i="11" s="1"/>
  <c r="T676" i="11"/>
  <c r="G676" i="11" s="1"/>
  <c r="T677" i="11"/>
  <c r="G677" i="11" s="1"/>
  <c r="T678" i="11"/>
  <c r="G678" i="11" s="1"/>
  <c r="T679" i="11"/>
  <c r="G679" i="11" s="1"/>
  <c r="T680" i="11"/>
  <c r="G680" i="11" s="1"/>
  <c r="T681" i="11"/>
  <c r="G681" i="11" s="1"/>
  <c r="T682" i="11"/>
  <c r="G682" i="11" s="1"/>
  <c r="T683" i="11"/>
  <c r="G683" i="11" s="1"/>
  <c r="T684" i="11"/>
  <c r="G684" i="11" s="1"/>
  <c r="T685" i="11"/>
  <c r="G685" i="11" s="1"/>
  <c r="T686" i="11"/>
  <c r="G686" i="11" s="1"/>
  <c r="T687" i="11"/>
  <c r="G687" i="11" s="1"/>
  <c r="T688" i="11"/>
  <c r="G688" i="11" s="1"/>
  <c r="T689" i="11"/>
  <c r="G689" i="11" s="1"/>
  <c r="T690" i="11"/>
  <c r="G690" i="11" s="1"/>
  <c r="T691" i="11"/>
  <c r="G691" i="11" s="1"/>
  <c r="T692" i="11"/>
  <c r="G692" i="11" s="1"/>
  <c r="T693" i="11"/>
  <c r="G693" i="11" s="1"/>
  <c r="T694" i="11"/>
  <c r="G694" i="11" s="1"/>
  <c r="T695" i="11"/>
  <c r="G695" i="11" s="1"/>
  <c r="T696" i="11"/>
  <c r="G696" i="11" s="1"/>
  <c r="T697" i="11"/>
  <c r="G697" i="11" s="1"/>
  <c r="T698" i="11"/>
  <c r="G698" i="11" s="1"/>
  <c r="T699" i="11"/>
  <c r="G699" i="11" s="1"/>
  <c r="T700" i="11"/>
  <c r="G700" i="11" s="1"/>
  <c r="T701" i="11"/>
  <c r="G701" i="11" s="1"/>
  <c r="T702" i="11"/>
  <c r="G702" i="11" s="1"/>
  <c r="T703" i="11"/>
  <c r="G703" i="11" s="1"/>
  <c r="T704" i="11"/>
  <c r="G704" i="11" s="1"/>
  <c r="T705" i="11"/>
  <c r="T706" i="11"/>
  <c r="G706" i="11" s="1"/>
  <c r="T707" i="11"/>
  <c r="G707" i="11" s="1"/>
  <c r="T708" i="11"/>
  <c r="G708" i="11" s="1"/>
  <c r="T709" i="11"/>
  <c r="G709" i="11" s="1"/>
  <c r="T710" i="11"/>
  <c r="G710" i="11" s="1"/>
  <c r="T711" i="11"/>
  <c r="G711" i="11" s="1"/>
  <c r="T712" i="11"/>
  <c r="G712" i="11" s="1"/>
  <c r="T713" i="11"/>
  <c r="G713" i="11" s="1"/>
  <c r="T714" i="11"/>
  <c r="G714" i="11" s="1"/>
  <c r="T715" i="11"/>
  <c r="G715" i="11" s="1"/>
  <c r="T716" i="11"/>
  <c r="G716" i="11" s="1"/>
  <c r="T717" i="11"/>
  <c r="G717" i="11" s="1"/>
  <c r="T718" i="11"/>
  <c r="G718" i="11" s="1"/>
  <c r="T719" i="11"/>
  <c r="G719" i="11" s="1"/>
  <c r="T720" i="11"/>
  <c r="G720" i="11" s="1"/>
  <c r="T721" i="11"/>
  <c r="G721" i="11" s="1"/>
  <c r="T722" i="11"/>
  <c r="G722" i="11" s="1"/>
  <c r="T723" i="11"/>
  <c r="G723" i="11" s="1"/>
  <c r="T724" i="11"/>
  <c r="G724" i="11" s="1"/>
  <c r="T725" i="11"/>
  <c r="G725" i="11" s="1"/>
  <c r="T726" i="11"/>
  <c r="G726" i="11" s="1"/>
  <c r="T727" i="11"/>
  <c r="G727" i="11" s="1"/>
  <c r="T728" i="11"/>
  <c r="G728" i="11" s="1"/>
  <c r="T729" i="11"/>
  <c r="G729" i="11" s="1"/>
  <c r="T730" i="11"/>
  <c r="G730" i="11" s="1"/>
  <c r="T731" i="11"/>
  <c r="G731" i="11" s="1"/>
  <c r="T732" i="11"/>
  <c r="G732" i="11" s="1"/>
  <c r="T733" i="11"/>
  <c r="G733" i="11" s="1"/>
  <c r="T734" i="11"/>
  <c r="G734" i="11" s="1"/>
  <c r="T735" i="11"/>
  <c r="G735" i="11" s="1"/>
  <c r="T736" i="11"/>
  <c r="G736" i="11" s="1"/>
  <c r="T737" i="11"/>
  <c r="T738" i="11"/>
  <c r="G738" i="11" s="1"/>
  <c r="T739" i="11"/>
  <c r="G739" i="11" s="1"/>
  <c r="T740" i="11"/>
  <c r="G740" i="11" s="1"/>
  <c r="T741" i="11"/>
  <c r="G741" i="11" s="1"/>
  <c r="T742" i="11"/>
  <c r="G742" i="11" s="1"/>
  <c r="T743" i="11"/>
  <c r="G743" i="11" s="1"/>
  <c r="T744" i="11"/>
  <c r="G744" i="11" s="1"/>
  <c r="T745" i="11"/>
  <c r="G745" i="11" s="1"/>
  <c r="T746" i="11"/>
  <c r="G746" i="11" s="1"/>
  <c r="T747" i="11"/>
  <c r="G747" i="11" s="1"/>
  <c r="T748" i="11"/>
  <c r="G748" i="11" s="1"/>
  <c r="T749" i="11"/>
  <c r="G749" i="11" s="1"/>
  <c r="T750" i="11"/>
  <c r="G750" i="11" s="1"/>
  <c r="T751" i="11"/>
  <c r="G751" i="11" s="1"/>
  <c r="T752" i="11"/>
  <c r="G752" i="11" s="1"/>
  <c r="T753" i="11"/>
  <c r="G753" i="11" s="1"/>
  <c r="T754" i="11"/>
  <c r="G754" i="11" s="1"/>
  <c r="T755" i="11"/>
  <c r="G755" i="11" s="1"/>
  <c r="T756" i="11"/>
  <c r="G756" i="11" s="1"/>
  <c r="T757" i="11"/>
  <c r="G757" i="11" s="1"/>
  <c r="T758" i="11"/>
  <c r="G758" i="11" s="1"/>
  <c r="T759" i="11"/>
  <c r="G759" i="11" s="1"/>
  <c r="T760" i="11"/>
  <c r="G760" i="11" s="1"/>
  <c r="T761" i="11"/>
  <c r="G761" i="11" s="1"/>
  <c r="T762" i="11"/>
  <c r="G762" i="11" s="1"/>
  <c r="T763" i="11"/>
  <c r="G763" i="11" s="1"/>
  <c r="T764" i="11"/>
  <c r="G764" i="11" s="1"/>
  <c r="T765" i="11"/>
  <c r="G765" i="11" s="1"/>
  <c r="T766" i="11"/>
  <c r="G766" i="11" s="1"/>
  <c r="T767" i="11"/>
  <c r="G767" i="11" s="1"/>
  <c r="T768" i="11"/>
  <c r="G768" i="11" s="1"/>
  <c r="T769" i="11"/>
  <c r="T770" i="11"/>
  <c r="G770" i="11" s="1"/>
  <c r="T771" i="11"/>
  <c r="G771" i="11" s="1"/>
  <c r="T772" i="11"/>
  <c r="G772" i="11" s="1"/>
  <c r="T773" i="11"/>
  <c r="G773" i="11" s="1"/>
  <c r="T774" i="11"/>
  <c r="G774" i="11" s="1"/>
  <c r="T775" i="11"/>
  <c r="G775" i="11" s="1"/>
  <c r="T776" i="11"/>
  <c r="G776" i="11" s="1"/>
  <c r="T777" i="11"/>
  <c r="G777" i="11" s="1"/>
  <c r="T778" i="11"/>
  <c r="G778" i="11" s="1"/>
  <c r="T779" i="11"/>
  <c r="G779" i="11" s="1"/>
  <c r="T780" i="11"/>
  <c r="G780" i="11" s="1"/>
  <c r="T781" i="11"/>
  <c r="G781" i="11" s="1"/>
  <c r="T782" i="11"/>
  <c r="G782" i="11" s="1"/>
  <c r="T783" i="11"/>
  <c r="G783" i="11" s="1"/>
  <c r="T784" i="11"/>
  <c r="G784" i="11" s="1"/>
  <c r="T785" i="11"/>
  <c r="G785" i="11" s="1"/>
  <c r="T786" i="11"/>
  <c r="G786" i="11" s="1"/>
  <c r="T787" i="11"/>
  <c r="G787" i="11" s="1"/>
  <c r="T788" i="11"/>
  <c r="G788" i="11" s="1"/>
  <c r="T789" i="11"/>
  <c r="G789" i="11" s="1"/>
  <c r="T790" i="11"/>
  <c r="G790" i="11" s="1"/>
  <c r="T791" i="11"/>
  <c r="G791" i="11" s="1"/>
  <c r="T792" i="11"/>
  <c r="G792" i="11" s="1"/>
  <c r="T793" i="11"/>
  <c r="G793" i="11" s="1"/>
  <c r="T794" i="11"/>
  <c r="G794" i="11" s="1"/>
  <c r="T795" i="11"/>
  <c r="G795" i="11" s="1"/>
  <c r="T796" i="11"/>
  <c r="G796" i="11" s="1"/>
  <c r="T797" i="11"/>
  <c r="G797" i="11" s="1"/>
  <c r="T798" i="11"/>
  <c r="G798" i="11" s="1"/>
  <c r="T799" i="11"/>
  <c r="G799" i="11" s="1"/>
  <c r="T800" i="11"/>
  <c r="G800" i="11" s="1"/>
  <c r="T801" i="11"/>
  <c r="T802" i="11"/>
  <c r="G802" i="11" s="1"/>
  <c r="T803" i="11"/>
  <c r="G803" i="11" s="1"/>
  <c r="T804" i="11"/>
  <c r="G804" i="11" s="1"/>
  <c r="T805" i="11"/>
  <c r="G805" i="11" s="1"/>
  <c r="T806" i="11"/>
  <c r="G806" i="11" s="1"/>
  <c r="T807" i="11"/>
  <c r="G807" i="11" s="1"/>
  <c r="T808" i="11"/>
  <c r="G808" i="11" s="1"/>
  <c r="T809" i="11"/>
  <c r="G809" i="11" s="1"/>
  <c r="T810" i="11"/>
  <c r="G810" i="11" s="1"/>
  <c r="T811" i="11"/>
  <c r="G811" i="11" s="1"/>
  <c r="T812" i="11"/>
  <c r="G812" i="11" s="1"/>
  <c r="T813" i="11"/>
  <c r="G813" i="11" s="1"/>
  <c r="T814" i="11"/>
  <c r="G814" i="11" s="1"/>
  <c r="T815" i="11"/>
  <c r="G815" i="11" s="1"/>
  <c r="T816" i="11"/>
  <c r="G816" i="11" s="1"/>
  <c r="T817" i="11"/>
  <c r="G817" i="11" s="1"/>
  <c r="T818" i="11"/>
  <c r="G818" i="11" s="1"/>
  <c r="T819" i="11"/>
  <c r="G819" i="11" s="1"/>
  <c r="T820" i="11"/>
  <c r="G820" i="11" s="1"/>
  <c r="T821" i="11"/>
  <c r="G821" i="11" s="1"/>
  <c r="T822" i="11"/>
  <c r="G822" i="11" s="1"/>
  <c r="T823" i="11"/>
  <c r="G823" i="11" s="1"/>
  <c r="T824" i="11"/>
  <c r="G824" i="11" s="1"/>
  <c r="T825" i="11"/>
  <c r="G825" i="11" s="1"/>
  <c r="T826" i="11"/>
  <c r="G826" i="11" s="1"/>
  <c r="T827" i="11"/>
  <c r="G827" i="11" s="1"/>
  <c r="T828" i="11"/>
  <c r="G828" i="11" s="1"/>
  <c r="T829" i="11"/>
  <c r="G829" i="11" s="1"/>
  <c r="T830" i="11"/>
  <c r="G830" i="11" s="1"/>
  <c r="T831" i="11"/>
  <c r="G831" i="11" s="1"/>
  <c r="T832" i="11"/>
  <c r="G832" i="11" s="1"/>
  <c r="T833" i="11"/>
  <c r="T834" i="11"/>
  <c r="G834" i="11" s="1"/>
  <c r="T835" i="11"/>
  <c r="G835" i="11" s="1"/>
  <c r="T836" i="11"/>
  <c r="G836" i="11" s="1"/>
  <c r="T837" i="11"/>
  <c r="G837" i="11" s="1"/>
  <c r="T838" i="11"/>
  <c r="G838" i="11" s="1"/>
  <c r="T839" i="11"/>
  <c r="G839" i="11" s="1"/>
  <c r="T840" i="11"/>
  <c r="G840" i="11" s="1"/>
  <c r="T841" i="11"/>
  <c r="G841" i="11" s="1"/>
  <c r="T842" i="11"/>
  <c r="G842" i="11" s="1"/>
  <c r="T843" i="11"/>
  <c r="G843" i="11" s="1"/>
  <c r="T844" i="11"/>
  <c r="G844" i="11" s="1"/>
  <c r="T845" i="11"/>
  <c r="G845" i="11" s="1"/>
  <c r="T846" i="11"/>
  <c r="G846" i="11" s="1"/>
  <c r="T847" i="11"/>
  <c r="G847" i="11" s="1"/>
  <c r="T848" i="11"/>
  <c r="G848" i="11" s="1"/>
  <c r="T849" i="11"/>
  <c r="G849" i="11" s="1"/>
  <c r="T850" i="11"/>
  <c r="G850" i="11" s="1"/>
  <c r="T851" i="11"/>
  <c r="G851" i="11" s="1"/>
  <c r="T852" i="11"/>
  <c r="G852" i="11" s="1"/>
  <c r="T853" i="11"/>
  <c r="G853" i="11" s="1"/>
  <c r="T854" i="11"/>
  <c r="G854" i="11" s="1"/>
  <c r="T855" i="11"/>
  <c r="G855" i="11" s="1"/>
  <c r="T856" i="11"/>
  <c r="G856" i="11" s="1"/>
  <c r="T857" i="11"/>
  <c r="G857" i="11" s="1"/>
  <c r="T858" i="11"/>
  <c r="G858" i="11" s="1"/>
  <c r="T859" i="11"/>
  <c r="G859" i="11" s="1"/>
  <c r="T860" i="11"/>
  <c r="G860" i="11" s="1"/>
  <c r="T861" i="11"/>
  <c r="G861" i="11" s="1"/>
  <c r="T862" i="11"/>
  <c r="G862" i="11" s="1"/>
  <c r="T863" i="11"/>
  <c r="G863" i="11" s="1"/>
  <c r="T864" i="11"/>
  <c r="G864" i="11" s="1"/>
  <c r="T865" i="11"/>
  <c r="T866" i="11"/>
  <c r="G866" i="11" s="1"/>
  <c r="T867" i="11"/>
  <c r="G867" i="11" s="1"/>
  <c r="T868" i="11"/>
  <c r="G868" i="11" s="1"/>
  <c r="T869" i="11"/>
  <c r="G869" i="11" s="1"/>
  <c r="T870" i="11"/>
  <c r="G870" i="11" s="1"/>
  <c r="T871" i="11"/>
  <c r="G871" i="11" s="1"/>
  <c r="T872" i="11"/>
  <c r="G872" i="11" s="1"/>
  <c r="T873" i="11"/>
  <c r="G873" i="11" s="1"/>
  <c r="T874" i="11"/>
  <c r="G874" i="11" s="1"/>
  <c r="T875" i="11"/>
  <c r="G875" i="11" s="1"/>
  <c r="T876" i="11"/>
  <c r="G876" i="11" s="1"/>
  <c r="T877" i="11"/>
  <c r="G877" i="11" s="1"/>
  <c r="T878" i="11"/>
  <c r="G878" i="11" s="1"/>
  <c r="T879" i="11"/>
  <c r="G879" i="11" s="1"/>
  <c r="T880" i="11"/>
  <c r="G880" i="11" s="1"/>
  <c r="T881" i="11"/>
  <c r="G881" i="11" s="1"/>
  <c r="T882" i="11"/>
  <c r="G882" i="11" s="1"/>
  <c r="T883" i="11"/>
  <c r="G883" i="11" s="1"/>
  <c r="T884" i="11"/>
  <c r="G884" i="11" s="1"/>
  <c r="T885" i="11"/>
  <c r="G885" i="11" s="1"/>
  <c r="T886" i="11"/>
  <c r="G886" i="11" s="1"/>
  <c r="T887" i="11"/>
  <c r="G887" i="11" s="1"/>
  <c r="T888" i="11"/>
  <c r="G888" i="11" s="1"/>
  <c r="T889" i="11"/>
  <c r="G889" i="11" s="1"/>
  <c r="T890" i="11"/>
  <c r="G890" i="11" s="1"/>
  <c r="T891" i="11"/>
  <c r="G891" i="11" s="1"/>
  <c r="T892" i="11"/>
  <c r="G892" i="11" s="1"/>
  <c r="T893" i="11"/>
  <c r="G893" i="11" s="1"/>
  <c r="T894" i="11"/>
  <c r="G894" i="11" s="1"/>
  <c r="T895" i="11"/>
  <c r="G895" i="11" s="1"/>
  <c r="T896" i="11"/>
  <c r="G896" i="11" s="1"/>
  <c r="T897" i="11"/>
  <c r="T898" i="11"/>
  <c r="G898" i="11" s="1"/>
  <c r="T899" i="11"/>
  <c r="G899" i="11" s="1"/>
  <c r="T900" i="11"/>
  <c r="G900" i="11" s="1"/>
  <c r="T901" i="11"/>
  <c r="G901" i="11" s="1"/>
  <c r="T902" i="11"/>
  <c r="G902" i="11" s="1"/>
  <c r="T903" i="11"/>
  <c r="G903" i="11" s="1"/>
  <c r="T904" i="11"/>
  <c r="G904" i="11" s="1"/>
  <c r="T905" i="11"/>
  <c r="G905" i="11" s="1"/>
  <c r="T906" i="11"/>
  <c r="G906" i="11" s="1"/>
  <c r="T907" i="11"/>
  <c r="G907" i="11" s="1"/>
  <c r="T908" i="11"/>
  <c r="G908" i="11" s="1"/>
  <c r="T909" i="11"/>
  <c r="G909" i="11" s="1"/>
  <c r="T910" i="11"/>
  <c r="G910" i="11" s="1"/>
  <c r="T911" i="11"/>
  <c r="G911" i="11" s="1"/>
  <c r="T912" i="11"/>
  <c r="G912" i="11" s="1"/>
  <c r="T913" i="11"/>
  <c r="G913" i="11" s="1"/>
  <c r="T914" i="11"/>
  <c r="G914" i="11" s="1"/>
  <c r="T915" i="11"/>
  <c r="G915" i="11" s="1"/>
  <c r="T916" i="11"/>
  <c r="G916" i="11" s="1"/>
  <c r="T917" i="11"/>
  <c r="G917" i="11" s="1"/>
  <c r="T918" i="11"/>
  <c r="G918" i="11" s="1"/>
  <c r="T919" i="11"/>
  <c r="G919" i="11" s="1"/>
  <c r="T920" i="11"/>
  <c r="G920" i="11" s="1"/>
  <c r="T921" i="11"/>
  <c r="G921" i="11" s="1"/>
  <c r="T922" i="11"/>
  <c r="G922" i="11" s="1"/>
  <c r="T923" i="11"/>
  <c r="G923" i="11" s="1"/>
  <c r="T924" i="11"/>
  <c r="G924" i="11" s="1"/>
  <c r="T925" i="11"/>
  <c r="G925" i="11" s="1"/>
  <c r="T926" i="11"/>
  <c r="G926" i="11" s="1"/>
  <c r="T927" i="11"/>
  <c r="G927" i="11" s="1"/>
  <c r="T928" i="11"/>
  <c r="G928" i="11" s="1"/>
  <c r="T929" i="11"/>
  <c r="T930" i="11"/>
  <c r="G930" i="11" s="1"/>
  <c r="T931" i="11"/>
  <c r="G931" i="11" s="1"/>
  <c r="T932" i="11"/>
  <c r="G932" i="11" s="1"/>
  <c r="T933" i="11"/>
  <c r="G933" i="11" s="1"/>
  <c r="T934" i="11"/>
  <c r="G934" i="11" s="1"/>
  <c r="T935" i="11"/>
  <c r="G935" i="11" s="1"/>
  <c r="T936" i="11"/>
  <c r="G936" i="11" s="1"/>
  <c r="T937" i="11"/>
  <c r="G937" i="11" s="1"/>
  <c r="T938" i="11"/>
  <c r="G938" i="11" s="1"/>
  <c r="T939" i="11"/>
  <c r="G939" i="11" s="1"/>
  <c r="T940" i="11"/>
  <c r="G940" i="11" s="1"/>
  <c r="T941" i="11"/>
  <c r="G941" i="11" s="1"/>
  <c r="T942" i="11"/>
  <c r="G942" i="11" s="1"/>
  <c r="T943" i="11"/>
  <c r="G943" i="11" s="1"/>
  <c r="T944" i="11"/>
  <c r="G944" i="11" s="1"/>
  <c r="T945" i="11"/>
  <c r="G945" i="11" s="1"/>
  <c r="T946" i="11"/>
  <c r="G946" i="11" s="1"/>
  <c r="T947" i="11"/>
  <c r="G947" i="11" s="1"/>
  <c r="T948" i="11"/>
  <c r="G948" i="11" s="1"/>
  <c r="T949" i="11"/>
  <c r="G949" i="11" s="1"/>
  <c r="T950" i="11"/>
  <c r="G950" i="11" s="1"/>
  <c r="T951" i="11"/>
  <c r="G951" i="11" s="1"/>
  <c r="T952" i="11"/>
  <c r="G952" i="11" s="1"/>
  <c r="T953" i="11"/>
  <c r="G953" i="11" s="1"/>
  <c r="T954" i="11"/>
  <c r="G954" i="11" s="1"/>
  <c r="T955" i="11"/>
  <c r="G955" i="11" s="1"/>
  <c r="T956" i="11"/>
  <c r="G956" i="11" s="1"/>
  <c r="T957" i="11"/>
  <c r="G957" i="11" s="1"/>
  <c r="T958" i="11"/>
  <c r="G958" i="11" s="1"/>
  <c r="T959" i="11"/>
  <c r="G959" i="11" s="1"/>
  <c r="T960" i="11"/>
  <c r="G960" i="11" s="1"/>
  <c r="T961" i="11"/>
  <c r="T962" i="11"/>
  <c r="G962" i="11" s="1"/>
  <c r="T963" i="11"/>
  <c r="G963" i="11" s="1"/>
  <c r="T964" i="11"/>
  <c r="G964" i="11" s="1"/>
  <c r="T965" i="11"/>
  <c r="G965" i="11" s="1"/>
  <c r="T966" i="11"/>
  <c r="G966" i="11" s="1"/>
  <c r="T967" i="11"/>
  <c r="G967" i="11" s="1"/>
  <c r="T968" i="11"/>
  <c r="G968" i="11" s="1"/>
  <c r="T969" i="11"/>
  <c r="G969" i="11" s="1"/>
  <c r="T970" i="11"/>
  <c r="G970" i="11" s="1"/>
  <c r="T971" i="11"/>
  <c r="G971" i="11" s="1"/>
  <c r="T972" i="11"/>
  <c r="G972" i="11" s="1"/>
  <c r="T973" i="11"/>
  <c r="G973" i="11" s="1"/>
  <c r="T974" i="11"/>
  <c r="G974" i="11" s="1"/>
  <c r="T975" i="11"/>
  <c r="G975" i="11" s="1"/>
  <c r="T976" i="11"/>
  <c r="G976" i="11" s="1"/>
  <c r="T977" i="11"/>
  <c r="G977" i="11" s="1"/>
  <c r="T978" i="11"/>
  <c r="G978" i="11" s="1"/>
  <c r="T979" i="11"/>
  <c r="G979" i="11" s="1"/>
  <c r="T980" i="11"/>
  <c r="G980" i="11" s="1"/>
  <c r="T981" i="11"/>
  <c r="G981" i="11" s="1"/>
  <c r="T982" i="11"/>
  <c r="G982" i="11" s="1"/>
  <c r="T983" i="11"/>
  <c r="G983" i="11" s="1"/>
  <c r="T984" i="11"/>
  <c r="G984" i="11" s="1"/>
  <c r="T985" i="11"/>
  <c r="G985" i="11" s="1"/>
  <c r="T986" i="11"/>
  <c r="G986" i="11" s="1"/>
  <c r="T987" i="11"/>
  <c r="G987" i="11" s="1"/>
  <c r="T988" i="11"/>
  <c r="G988" i="11" s="1"/>
  <c r="T989" i="11"/>
  <c r="G989" i="11" s="1"/>
  <c r="T990" i="11"/>
  <c r="G990" i="11" s="1"/>
  <c r="T991" i="11"/>
  <c r="G991" i="11" s="1"/>
  <c r="T992" i="11"/>
  <c r="G992" i="11" s="1"/>
  <c r="T993" i="11"/>
  <c r="T994" i="11"/>
  <c r="G994" i="11" s="1"/>
  <c r="T995" i="11"/>
  <c r="G995" i="11" s="1"/>
  <c r="T996" i="11"/>
  <c r="G996" i="11" s="1"/>
  <c r="T997" i="11"/>
  <c r="G997" i="11" s="1"/>
  <c r="T998" i="11"/>
  <c r="G998" i="11" s="1"/>
  <c r="T999" i="11"/>
  <c r="G999" i="11" s="1"/>
  <c r="T1000" i="11"/>
  <c r="G1000" i="11" s="1"/>
  <c r="T1001" i="11"/>
  <c r="G1001" i="11" s="1"/>
  <c r="T1002" i="11"/>
  <c r="G1002" i="11" s="1"/>
  <c r="T1003" i="11"/>
  <c r="G1003" i="11" s="1"/>
  <c r="T1004" i="11"/>
  <c r="G1004" i="11" s="1"/>
  <c r="T1005" i="11"/>
  <c r="G1005" i="11" s="1"/>
  <c r="T1006" i="11"/>
  <c r="G1006" i="11" s="1"/>
  <c r="T1007" i="11"/>
  <c r="G1007" i="11" s="1"/>
  <c r="T1008" i="11"/>
  <c r="G1008" i="11" s="1"/>
  <c r="T1009" i="11"/>
  <c r="G1009" i="11" s="1"/>
  <c r="T1010" i="11"/>
  <c r="G1010" i="11" s="1"/>
  <c r="T1011" i="11"/>
  <c r="G1011" i="11" s="1"/>
  <c r="T1012" i="11"/>
  <c r="G1012" i="11" s="1"/>
  <c r="T1013" i="11"/>
  <c r="G1013" i="11" s="1"/>
  <c r="T1014" i="11"/>
  <c r="G1014" i="11" s="1"/>
  <c r="T1015" i="11"/>
  <c r="G1015" i="11" s="1"/>
  <c r="T1016" i="11"/>
  <c r="G1016" i="11" s="1"/>
  <c r="T1017" i="11"/>
  <c r="G1017" i="11" s="1"/>
  <c r="T1018" i="11"/>
  <c r="G1018" i="11" s="1"/>
  <c r="T1019" i="11"/>
  <c r="G1019" i="11" s="1"/>
  <c r="T1020" i="11"/>
  <c r="G1020" i="11" s="1"/>
  <c r="T1021" i="11"/>
  <c r="G1021" i="11" s="1"/>
  <c r="T1022" i="11"/>
  <c r="G1022" i="11" s="1"/>
  <c r="T1023" i="11"/>
  <c r="G1023" i="11" s="1"/>
  <c r="T1024" i="11"/>
  <c r="G1024" i="11" s="1"/>
  <c r="T1025" i="11"/>
  <c r="T1026" i="11"/>
  <c r="G1026" i="11" s="1"/>
  <c r="T1027" i="11"/>
  <c r="G1027" i="11" s="1"/>
  <c r="T1028" i="11"/>
  <c r="G1028" i="11" s="1"/>
  <c r="T1029" i="11"/>
  <c r="G1029" i="11" s="1"/>
  <c r="T1030" i="11"/>
  <c r="G1030" i="11" s="1"/>
  <c r="T1031" i="11"/>
  <c r="G1031" i="11" s="1"/>
  <c r="T1032" i="11"/>
  <c r="G1032" i="11" s="1"/>
  <c r="T1033" i="11"/>
  <c r="G1033" i="11" s="1"/>
  <c r="T1034" i="11"/>
  <c r="G1034" i="11" s="1"/>
  <c r="T1035" i="11"/>
  <c r="G1035" i="11" s="1"/>
  <c r="T1036" i="11"/>
  <c r="G1036" i="11" s="1"/>
  <c r="T1037" i="11"/>
  <c r="G1037" i="11" s="1"/>
  <c r="T1038" i="11"/>
  <c r="G1038" i="11" s="1"/>
  <c r="T1039" i="11"/>
  <c r="G1039" i="11" s="1"/>
  <c r="T1040" i="11"/>
  <c r="G1040" i="11" s="1"/>
  <c r="T1041" i="11"/>
  <c r="G1041" i="11" s="1"/>
  <c r="T1042" i="11"/>
  <c r="G1042" i="11" s="1"/>
  <c r="T1043" i="11"/>
  <c r="G1043" i="11" s="1"/>
  <c r="T1044" i="11"/>
  <c r="G1044" i="11" s="1"/>
  <c r="T1045" i="11"/>
  <c r="G1045" i="11" s="1"/>
  <c r="T1046" i="11"/>
  <c r="G1046" i="11" s="1"/>
  <c r="T1047" i="11"/>
  <c r="G1047" i="11" s="1"/>
  <c r="T1048" i="11"/>
  <c r="G1048" i="11" s="1"/>
  <c r="T1049" i="11"/>
  <c r="G1049" i="11" s="1"/>
  <c r="T1050" i="11"/>
  <c r="G1050" i="11" s="1"/>
  <c r="T1051" i="11"/>
  <c r="G1051" i="11" s="1"/>
  <c r="T1052" i="11"/>
  <c r="G1052" i="11" s="1"/>
  <c r="T1053" i="11"/>
  <c r="G1053" i="11" s="1"/>
  <c r="T1054" i="11"/>
  <c r="G1054" i="11" s="1"/>
  <c r="T1055" i="11"/>
  <c r="G1055" i="11" s="1"/>
  <c r="T1056" i="11"/>
  <c r="G1056" i="11" s="1"/>
  <c r="T1057" i="11"/>
  <c r="T1058" i="11"/>
  <c r="G1058" i="11" s="1"/>
  <c r="T1059" i="11"/>
  <c r="G1059" i="11" s="1"/>
  <c r="T1060" i="11"/>
  <c r="G1060" i="11" s="1"/>
  <c r="T1061" i="11"/>
  <c r="G1061" i="11" s="1"/>
  <c r="T1062" i="11"/>
  <c r="G1062" i="11" s="1"/>
  <c r="T1063" i="11"/>
  <c r="G1063" i="11" s="1"/>
  <c r="T1064" i="11"/>
  <c r="G1064" i="11" s="1"/>
  <c r="T1065" i="11"/>
  <c r="G1065" i="11" s="1"/>
  <c r="T1066" i="11"/>
  <c r="G1066" i="11" s="1"/>
  <c r="T1067" i="11"/>
  <c r="G1067" i="11" s="1"/>
  <c r="T1068" i="11"/>
  <c r="G1068" i="11" s="1"/>
  <c r="T1069" i="11"/>
  <c r="G1069" i="11" s="1"/>
  <c r="T1070" i="11"/>
  <c r="G1070" i="11" s="1"/>
  <c r="T1071" i="11"/>
  <c r="G1071" i="11" s="1"/>
  <c r="T1072" i="11"/>
  <c r="G1072" i="11" s="1"/>
  <c r="T1073" i="11"/>
  <c r="G1073" i="11" s="1"/>
  <c r="T1074" i="11"/>
  <c r="G1074" i="11" s="1"/>
  <c r="T1075" i="11"/>
  <c r="G1075" i="11" s="1"/>
  <c r="T1076" i="11"/>
  <c r="G1076" i="11" s="1"/>
  <c r="T1077" i="11"/>
  <c r="G1077" i="11" s="1"/>
  <c r="T1078" i="11"/>
  <c r="G1078" i="11" s="1"/>
  <c r="T1079" i="11"/>
  <c r="G1079" i="11" s="1"/>
  <c r="T1080" i="11"/>
  <c r="G1080" i="11" s="1"/>
  <c r="T1081" i="11"/>
  <c r="G1081" i="11" s="1"/>
  <c r="T1082" i="11"/>
  <c r="G1082" i="11" s="1"/>
  <c r="T1083" i="11"/>
  <c r="G1083" i="11" s="1"/>
  <c r="T1084" i="11"/>
  <c r="G1084" i="11" s="1"/>
  <c r="T1085" i="11"/>
  <c r="G1085" i="11" s="1"/>
  <c r="T1086" i="11"/>
  <c r="G1086" i="11" s="1"/>
  <c r="T1087" i="11"/>
  <c r="G1087" i="11" s="1"/>
  <c r="T1088" i="11"/>
  <c r="G1088" i="11" s="1"/>
  <c r="T1089" i="11"/>
  <c r="T1090" i="11"/>
  <c r="G1090" i="11" s="1"/>
  <c r="T1091" i="11"/>
  <c r="G1091" i="11" s="1"/>
  <c r="T1092" i="11"/>
  <c r="G1092" i="11" s="1"/>
  <c r="T1093" i="11"/>
  <c r="G1093" i="11" s="1"/>
  <c r="T1094" i="11"/>
  <c r="G1094" i="11" s="1"/>
  <c r="T1095" i="11"/>
  <c r="G1095" i="11" s="1"/>
  <c r="T1096" i="11"/>
  <c r="G1096" i="11" s="1"/>
  <c r="T1097" i="11"/>
  <c r="G1097" i="11" s="1"/>
  <c r="T1098" i="11"/>
  <c r="G1098" i="11" s="1"/>
  <c r="T1099" i="11"/>
  <c r="G1099" i="11" s="1"/>
  <c r="T1100" i="11"/>
  <c r="G1100" i="11" s="1"/>
  <c r="T1101" i="11"/>
  <c r="G1101" i="11" s="1"/>
  <c r="T1102" i="11"/>
  <c r="G1102" i="11" s="1"/>
  <c r="T1103" i="11"/>
  <c r="G1103" i="11" s="1"/>
  <c r="T1104" i="11"/>
  <c r="G1104" i="11" s="1"/>
  <c r="T1105" i="11"/>
  <c r="G1105" i="11" s="1"/>
  <c r="T1106" i="11"/>
  <c r="G1106" i="11" s="1"/>
  <c r="T1107" i="11"/>
  <c r="G1107" i="11" s="1"/>
  <c r="T1108" i="11"/>
  <c r="G1108" i="11" s="1"/>
  <c r="T1109" i="11"/>
  <c r="G1109" i="11" s="1"/>
  <c r="T1110" i="11"/>
  <c r="G1110" i="11" s="1"/>
  <c r="T1111" i="11"/>
  <c r="G1111" i="11" s="1"/>
  <c r="T1112" i="11"/>
  <c r="G1112" i="11" s="1"/>
  <c r="T1113" i="11"/>
  <c r="G1113" i="11" s="1"/>
  <c r="T1114" i="11"/>
  <c r="G1114" i="11" s="1"/>
  <c r="T1115" i="11"/>
  <c r="G1115" i="11" s="1"/>
  <c r="T1116" i="11"/>
  <c r="G1116" i="11" s="1"/>
  <c r="T1117" i="11"/>
  <c r="G1117" i="11" s="1"/>
  <c r="T1118" i="11"/>
  <c r="G1118" i="11" s="1"/>
  <c r="T1119" i="11"/>
  <c r="G1119" i="11" s="1"/>
  <c r="T1120" i="11"/>
  <c r="G1120" i="11" s="1"/>
  <c r="T1121" i="11"/>
  <c r="T1122" i="11"/>
  <c r="G1122" i="11" s="1"/>
  <c r="T1123" i="11"/>
  <c r="G1123" i="11" s="1"/>
  <c r="T1124" i="11"/>
  <c r="G1124" i="11" s="1"/>
  <c r="T1125" i="11"/>
  <c r="G1125" i="11" s="1"/>
  <c r="T1126" i="11"/>
  <c r="G1126" i="11" s="1"/>
  <c r="T1127" i="11"/>
  <c r="G1127" i="11" s="1"/>
  <c r="T1128" i="11"/>
  <c r="G1128" i="11" s="1"/>
  <c r="T1129" i="11"/>
  <c r="G1129" i="11" s="1"/>
  <c r="T1130" i="11"/>
  <c r="G1130" i="11" s="1"/>
  <c r="T1131" i="11"/>
  <c r="G1131" i="11" s="1"/>
  <c r="T1132" i="11"/>
  <c r="G1132" i="11" s="1"/>
  <c r="T1133" i="11"/>
  <c r="G1133" i="11" s="1"/>
  <c r="T1134" i="11"/>
  <c r="G1134" i="11" s="1"/>
  <c r="T1135" i="11"/>
  <c r="G1135" i="11" s="1"/>
  <c r="T1136" i="11"/>
  <c r="G1136" i="11" s="1"/>
  <c r="T1137" i="11"/>
  <c r="G1137" i="11" s="1"/>
  <c r="T1138" i="11"/>
  <c r="G1138" i="11" s="1"/>
  <c r="T1139" i="11"/>
  <c r="G1139" i="11" s="1"/>
  <c r="T1140" i="11"/>
  <c r="G1140" i="11" s="1"/>
  <c r="T1141" i="11"/>
  <c r="G1141" i="11" s="1"/>
  <c r="T1142" i="11"/>
  <c r="G1142" i="11" s="1"/>
  <c r="T1143" i="11"/>
  <c r="G1143" i="11" s="1"/>
  <c r="T1144" i="11"/>
  <c r="G1144" i="11" s="1"/>
  <c r="T1145" i="11"/>
  <c r="G1145" i="11" s="1"/>
  <c r="T1146" i="11"/>
  <c r="G1146" i="11" s="1"/>
  <c r="T1147" i="11"/>
  <c r="G1147" i="11" s="1"/>
  <c r="T1148" i="11"/>
  <c r="G1148" i="11" s="1"/>
  <c r="T1149" i="11"/>
  <c r="G1149" i="11" s="1"/>
  <c r="T1150" i="11"/>
  <c r="G1150" i="11" s="1"/>
  <c r="T1151" i="11"/>
  <c r="G1151" i="11" s="1"/>
  <c r="T1152" i="11"/>
  <c r="G1152" i="11" s="1"/>
  <c r="T1153" i="11"/>
  <c r="T1154" i="11"/>
  <c r="G1154" i="11" s="1"/>
  <c r="T1155" i="11"/>
  <c r="G1155" i="11" s="1"/>
  <c r="T1156" i="11"/>
  <c r="G1156" i="11" s="1"/>
  <c r="T1157" i="11"/>
  <c r="G1157" i="11" s="1"/>
  <c r="T1158" i="11"/>
  <c r="G1158" i="11" s="1"/>
  <c r="T1159" i="11"/>
  <c r="G1159" i="11" s="1"/>
  <c r="T1160" i="11"/>
  <c r="G1160" i="11" s="1"/>
  <c r="T1161" i="11"/>
  <c r="G1161" i="11" s="1"/>
  <c r="T1162" i="11"/>
  <c r="G1162" i="11" s="1"/>
  <c r="T1163" i="11"/>
  <c r="G1163" i="11" s="1"/>
  <c r="T1164" i="11"/>
  <c r="G1164" i="11" s="1"/>
  <c r="T1165" i="11"/>
  <c r="G1165" i="11" s="1"/>
  <c r="T1166" i="11"/>
  <c r="G1166" i="11" s="1"/>
  <c r="T1167" i="11"/>
  <c r="G1167" i="11" s="1"/>
  <c r="T1168" i="11"/>
  <c r="G1168" i="11" s="1"/>
  <c r="T1169" i="11"/>
  <c r="G1169" i="11" s="1"/>
  <c r="T1170" i="11"/>
  <c r="G1170" i="11" s="1"/>
  <c r="T1171" i="11"/>
  <c r="G1171" i="11" s="1"/>
  <c r="T1172" i="11"/>
  <c r="G1172" i="11" s="1"/>
  <c r="T1173" i="11"/>
  <c r="G1173" i="11" s="1"/>
  <c r="T1174" i="11"/>
  <c r="G1174" i="11" s="1"/>
  <c r="T1175" i="11"/>
  <c r="G1175" i="11" s="1"/>
  <c r="T1176" i="11"/>
  <c r="G1176" i="11" s="1"/>
  <c r="T1177" i="11"/>
  <c r="G1177" i="11" s="1"/>
  <c r="T1178" i="11"/>
  <c r="G1178" i="11" s="1"/>
  <c r="T1179" i="11"/>
  <c r="G1179" i="11" s="1"/>
  <c r="T1180" i="11"/>
  <c r="G1180" i="11" s="1"/>
  <c r="T1181" i="11"/>
  <c r="G1181" i="11" s="1"/>
  <c r="T1182" i="11"/>
  <c r="G1182" i="11" s="1"/>
  <c r="T1183" i="11"/>
  <c r="G1183" i="11" s="1"/>
  <c r="T1184" i="11"/>
  <c r="G1184" i="11" s="1"/>
  <c r="T1185" i="11"/>
  <c r="T1186" i="11"/>
  <c r="G1186" i="11" s="1"/>
  <c r="T1187" i="11"/>
  <c r="G1187" i="11" s="1"/>
  <c r="T1188" i="11"/>
  <c r="G1188" i="11" s="1"/>
  <c r="T1189" i="11"/>
  <c r="G1189" i="11" s="1"/>
  <c r="T1190" i="11"/>
  <c r="G1190" i="11" s="1"/>
  <c r="T1191" i="11"/>
  <c r="G1191" i="11" s="1"/>
  <c r="T1192" i="11"/>
  <c r="G1192" i="11" s="1"/>
  <c r="T1193" i="11"/>
  <c r="G1193" i="11" s="1"/>
  <c r="T1194" i="11"/>
  <c r="G1194" i="11" s="1"/>
  <c r="T1195" i="11"/>
  <c r="G1195" i="11" s="1"/>
  <c r="T1196" i="11"/>
  <c r="G1196" i="11" s="1"/>
  <c r="T1197" i="11"/>
  <c r="G1197" i="11" s="1"/>
  <c r="T1198" i="11"/>
  <c r="G1198" i="11" s="1"/>
  <c r="T1199" i="11"/>
  <c r="G1199" i="11" s="1"/>
  <c r="T1200" i="11"/>
  <c r="G1200" i="11" s="1"/>
  <c r="T1201" i="11"/>
  <c r="G1201" i="11" s="1"/>
  <c r="T1202" i="11"/>
  <c r="G1202" i="11" s="1"/>
  <c r="T1203" i="11"/>
  <c r="G1203" i="11" s="1"/>
  <c r="T1204" i="11"/>
  <c r="G1204" i="11" s="1"/>
  <c r="T1205" i="11"/>
  <c r="G1205" i="11" s="1"/>
  <c r="T1206" i="11"/>
  <c r="G1206" i="11" s="1"/>
  <c r="T1207" i="11"/>
  <c r="G1207" i="11" s="1"/>
  <c r="T1208" i="11"/>
  <c r="G1208" i="11" s="1"/>
  <c r="T1209" i="11"/>
  <c r="G1209" i="11" s="1"/>
  <c r="T1210" i="11"/>
  <c r="G1210" i="11" s="1"/>
  <c r="T1211" i="11"/>
  <c r="G1211" i="11" s="1"/>
  <c r="T1212" i="11"/>
  <c r="G1212" i="11" s="1"/>
  <c r="T1213" i="11"/>
  <c r="G1213" i="11" s="1"/>
  <c r="T1214" i="11"/>
  <c r="G1214" i="11" s="1"/>
  <c r="T1215" i="11"/>
  <c r="G1215" i="11" s="1"/>
  <c r="T1216" i="11"/>
  <c r="G1216" i="11" s="1"/>
  <c r="T1217" i="11"/>
  <c r="T1218" i="11"/>
  <c r="G1218" i="11" s="1"/>
  <c r="T1219" i="11"/>
  <c r="G1219" i="11" s="1"/>
  <c r="T1220" i="11"/>
  <c r="G1220" i="11" s="1"/>
  <c r="T1221" i="11"/>
  <c r="G1221" i="11" s="1"/>
  <c r="T1222" i="11"/>
  <c r="G1222" i="11" s="1"/>
  <c r="T1223" i="11"/>
  <c r="G1223" i="11" s="1"/>
  <c r="T1224" i="11"/>
  <c r="G1224" i="11" s="1"/>
  <c r="T1225" i="11"/>
  <c r="G1225" i="11" s="1"/>
  <c r="T1226" i="11"/>
  <c r="G1226" i="11" s="1"/>
  <c r="T1227" i="11"/>
  <c r="G1227" i="11" s="1"/>
  <c r="T1228" i="11"/>
  <c r="G1228" i="11" s="1"/>
  <c r="T1229" i="11"/>
  <c r="G1229" i="11" s="1"/>
  <c r="T1230" i="11"/>
  <c r="G1230" i="11" s="1"/>
  <c r="T1231" i="11"/>
  <c r="G1231" i="11" s="1"/>
  <c r="T1232" i="11"/>
  <c r="G1232" i="11" s="1"/>
  <c r="T1233" i="11"/>
  <c r="G1233" i="11" s="1"/>
  <c r="T1234" i="11"/>
  <c r="G1234" i="11" s="1"/>
  <c r="T1235" i="11"/>
  <c r="G1235" i="11" s="1"/>
  <c r="T1236" i="11"/>
  <c r="G1236" i="11" s="1"/>
  <c r="T1237" i="11"/>
  <c r="G1237" i="11" s="1"/>
  <c r="T1238" i="11"/>
  <c r="G1238" i="11" s="1"/>
  <c r="T1239" i="11"/>
  <c r="G1239" i="11" s="1"/>
  <c r="T1240" i="11"/>
  <c r="G1240" i="11" s="1"/>
  <c r="T1241" i="11"/>
  <c r="G1241" i="11" s="1"/>
  <c r="T1242" i="11"/>
  <c r="G1242" i="11" s="1"/>
  <c r="T1243" i="11"/>
  <c r="G1243" i="11" s="1"/>
  <c r="T1244" i="11"/>
  <c r="G1244" i="11" s="1"/>
  <c r="T1245" i="11"/>
  <c r="G1245" i="11" s="1"/>
  <c r="T1246" i="11"/>
  <c r="G1246" i="11" s="1"/>
  <c r="T1247" i="11"/>
  <c r="G1247" i="11" s="1"/>
  <c r="T1248" i="11"/>
  <c r="G1248" i="11" s="1"/>
  <c r="T1249" i="11"/>
  <c r="T1250" i="11"/>
  <c r="G1250" i="11" s="1"/>
  <c r="T1251" i="11"/>
  <c r="G1251" i="11" s="1"/>
  <c r="T1252" i="11"/>
  <c r="G1252" i="11" s="1"/>
  <c r="T1253" i="11"/>
  <c r="G1253" i="11" s="1"/>
  <c r="T1254" i="11"/>
  <c r="G1254" i="11" s="1"/>
  <c r="T1255" i="11"/>
  <c r="G1255" i="11" s="1"/>
  <c r="T1256" i="11"/>
  <c r="G1256" i="11" s="1"/>
  <c r="T1257" i="11"/>
  <c r="G1257" i="11" s="1"/>
  <c r="T1258" i="11"/>
  <c r="G1258" i="11" s="1"/>
  <c r="T1259" i="11"/>
  <c r="G1259" i="11" s="1"/>
  <c r="T1260" i="11"/>
  <c r="G1260" i="11" s="1"/>
  <c r="T1261" i="11"/>
  <c r="G1261" i="11" s="1"/>
  <c r="T1262" i="11"/>
  <c r="G1262" i="11" s="1"/>
  <c r="T1263" i="11"/>
  <c r="G1263" i="11" s="1"/>
  <c r="T1264" i="11"/>
  <c r="G1264" i="11" s="1"/>
  <c r="T1265" i="11"/>
  <c r="G1265" i="11" s="1"/>
  <c r="T1266" i="11"/>
  <c r="G1266" i="11" s="1"/>
  <c r="T1267" i="11"/>
  <c r="G1267" i="11" s="1"/>
  <c r="T1268" i="11"/>
  <c r="G1268" i="11" s="1"/>
  <c r="T1269" i="11"/>
  <c r="G1269" i="11" s="1"/>
  <c r="T1270" i="11"/>
  <c r="G1270" i="11" s="1"/>
  <c r="T1271" i="11"/>
  <c r="G1271" i="11" s="1"/>
  <c r="T1272" i="11"/>
  <c r="G1272" i="11" s="1"/>
  <c r="T1273" i="11"/>
  <c r="G1273" i="11" s="1"/>
  <c r="T1274" i="11"/>
  <c r="G1274" i="11" s="1"/>
  <c r="T1275" i="11"/>
  <c r="G1275" i="11" s="1"/>
  <c r="T1276" i="11"/>
  <c r="G1276" i="11" s="1"/>
  <c r="T1277" i="11"/>
  <c r="G1277" i="11" s="1"/>
  <c r="T1278" i="11"/>
  <c r="G1278" i="11" s="1"/>
  <c r="T1279" i="11"/>
  <c r="G1279" i="11" s="1"/>
  <c r="T1280" i="11"/>
  <c r="G1280" i="11" s="1"/>
  <c r="T1281" i="11"/>
  <c r="T1282" i="11"/>
  <c r="G1282" i="11" s="1"/>
  <c r="T1283" i="11"/>
  <c r="G1283" i="11" s="1"/>
  <c r="T1284" i="11"/>
  <c r="G1284" i="11" s="1"/>
  <c r="T1285" i="11"/>
  <c r="G1285" i="11" s="1"/>
  <c r="T1286" i="11"/>
  <c r="G1286" i="11" s="1"/>
  <c r="T1287" i="11"/>
  <c r="G1287" i="11" s="1"/>
  <c r="T1288" i="11"/>
  <c r="G1288" i="11" s="1"/>
  <c r="T1289" i="11"/>
  <c r="G1289" i="11" s="1"/>
  <c r="T1290" i="11"/>
  <c r="G1290" i="11" s="1"/>
  <c r="T1291" i="11"/>
  <c r="G1291" i="11" s="1"/>
  <c r="T1292" i="11"/>
  <c r="G1292" i="11" s="1"/>
  <c r="T1293" i="11"/>
  <c r="G1293" i="11" s="1"/>
  <c r="T1294" i="11"/>
  <c r="G1294" i="11" s="1"/>
  <c r="T1295" i="11"/>
  <c r="G1295" i="11" s="1"/>
  <c r="T1296" i="11"/>
  <c r="G1296" i="11" s="1"/>
  <c r="T1297" i="11"/>
  <c r="G1297" i="11" s="1"/>
  <c r="T1298" i="11"/>
  <c r="G1298" i="11" s="1"/>
  <c r="T1299" i="11"/>
  <c r="G1299" i="11" s="1"/>
  <c r="T1300" i="11"/>
  <c r="G1300" i="11" s="1"/>
  <c r="T1301" i="11"/>
  <c r="G1301" i="11" s="1"/>
  <c r="T1302" i="11"/>
  <c r="G1302" i="11" s="1"/>
  <c r="T1303" i="11"/>
  <c r="G1303" i="11" s="1"/>
  <c r="T1304" i="11"/>
  <c r="G1304" i="11" s="1"/>
  <c r="T1305" i="11"/>
  <c r="G1305" i="11" s="1"/>
  <c r="T1306" i="11"/>
  <c r="G1306" i="11" s="1"/>
  <c r="T1307" i="11"/>
  <c r="G1307" i="11" s="1"/>
  <c r="T1308" i="11"/>
  <c r="G1308" i="11" s="1"/>
  <c r="T1309" i="11"/>
  <c r="G1309" i="11" s="1"/>
  <c r="T1310" i="11"/>
  <c r="G1310" i="11" s="1"/>
  <c r="T1311" i="11"/>
  <c r="G1311" i="11" s="1"/>
  <c r="T1312" i="11"/>
  <c r="G1312" i="11" s="1"/>
  <c r="T1313" i="11"/>
  <c r="T1314" i="11"/>
  <c r="G1314" i="11" s="1"/>
  <c r="T1315" i="11"/>
  <c r="G1315" i="11" s="1"/>
  <c r="T1316" i="11"/>
  <c r="G1316" i="11" s="1"/>
  <c r="T1317" i="11"/>
  <c r="G1317" i="11" s="1"/>
  <c r="T1318" i="11"/>
  <c r="G1318" i="11" s="1"/>
  <c r="T1319" i="11"/>
  <c r="G1319" i="11" s="1"/>
  <c r="T1320" i="11"/>
  <c r="G1320" i="11" s="1"/>
  <c r="T1321" i="11"/>
  <c r="G1321" i="11" s="1"/>
  <c r="T1322" i="11"/>
  <c r="G1322" i="11" s="1"/>
  <c r="T1323" i="11"/>
  <c r="G1323" i="11" s="1"/>
  <c r="T1324" i="11"/>
  <c r="G1324" i="11" s="1"/>
  <c r="T1325" i="11"/>
  <c r="G1325" i="11" s="1"/>
  <c r="T1326" i="11"/>
  <c r="G1326" i="11" s="1"/>
  <c r="T1327" i="11"/>
  <c r="G1327" i="11" s="1"/>
  <c r="T1328" i="11"/>
  <c r="G1328" i="11" s="1"/>
  <c r="T1329" i="11"/>
  <c r="G1329" i="11" s="1"/>
  <c r="T1330" i="11"/>
  <c r="G1330" i="11" s="1"/>
  <c r="T1331" i="11"/>
  <c r="G1331" i="11" s="1"/>
  <c r="T1332" i="11"/>
  <c r="G1332" i="11" s="1"/>
  <c r="T1333" i="11"/>
  <c r="G1333" i="11" s="1"/>
  <c r="T1334" i="11"/>
  <c r="G1334" i="11" s="1"/>
  <c r="T1335" i="11"/>
  <c r="G1335" i="11" s="1"/>
  <c r="T1336" i="11"/>
  <c r="G1336" i="11" s="1"/>
  <c r="T1337" i="11"/>
  <c r="G1337" i="11" s="1"/>
  <c r="T1338" i="11"/>
  <c r="G1338" i="11" s="1"/>
  <c r="T1339" i="11"/>
  <c r="G1339" i="11" s="1"/>
  <c r="T1340" i="11"/>
  <c r="G1340" i="11" s="1"/>
  <c r="T1341" i="11"/>
  <c r="G1341" i="11" s="1"/>
  <c r="T1342" i="11"/>
  <c r="G1342" i="11" s="1"/>
  <c r="T1343" i="11"/>
  <c r="G1343" i="11" s="1"/>
  <c r="T1344" i="11"/>
  <c r="G1344" i="11" s="1"/>
  <c r="T1345" i="11"/>
  <c r="T1346" i="11"/>
  <c r="G1346" i="11" s="1"/>
  <c r="T1347" i="11"/>
  <c r="G1347" i="11" s="1"/>
  <c r="T1348" i="11"/>
  <c r="G1348" i="11" s="1"/>
  <c r="T1349" i="11"/>
  <c r="G1349" i="11" s="1"/>
  <c r="T1350" i="11"/>
  <c r="G1350" i="11" s="1"/>
  <c r="T1351" i="11"/>
  <c r="G1351" i="11" s="1"/>
  <c r="T1352" i="11"/>
  <c r="G1352" i="11" s="1"/>
  <c r="T1353" i="11"/>
  <c r="G1353" i="11" s="1"/>
  <c r="T1354" i="11"/>
  <c r="G1354" i="11" s="1"/>
  <c r="T1355" i="11"/>
  <c r="G1355" i="11" s="1"/>
  <c r="T1356" i="11"/>
  <c r="G1356" i="11" s="1"/>
  <c r="T1357" i="11"/>
  <c r="G1357" i="11" s="1"/>
  <c r="T1358" i="11"/>
  <c r="G1358" i="11" s="1"/>
  <c r="T1359" i="11"/>
  <c r="G1359" i="11" s="1"/>
  <c r="T1360" i="11"/>
  <c r="G1360" i="11" s="1"/>
  <c r="T1361" i="11"/>
  <c r="G1361" i="11" s="1"/>
  <c r="T1362" i="11"/>
  <c r="G1362" i="11" s="1"/>
  <c r="T1363" i="11"/>
  <c r="G1363" i="11" s="1"/>
  <c r="T1364" i="11"/>
  <c r="G1364" i="11" s="1"/>
  <c r="T1365" i="11"/>
  <c r="G1365" i="11" s="1"/>
  <c r="T1366" i="11"/>
  <c r="G1366" i="11" s="1"/>
  <c r="T1367" i="11"/>
  <c r="G1367" i="11" s="1"/>
  <c r="T1368" i="11"/>
  <c r="G1368" i="11" s="1"/>
  <c r="T1369" i="11"/>
  <c r="G1369" i="11" s="1"/>
  <c r="T1370" i="11"/>
  <c r="G1370" i="11" s="1"/>
  <c r="T1371" i="11"/>
  <c r="G1371" i="11" s="1"/>
  <c r="T1372" i="11"/>
  <c r="G1372" i="11" s="1"/>
  <c r="T1373" i="11"/>
  <c r="G1373" i="11" s="1"/>
  <c r="T1374" i="11"/>
  <c r="G1374" i="11" s="1"/>
  <c r="T1375" i="11"/>
  <c r="G1375" i="11" s="1"/>
  <c r="T1376" i="11"/>
  <c r="G1376" i="11" s="1"/>
  <c r="T1377" i="11"/>
  <c r="T1378" i="11"/>
  <c r="G1378" i="11" s="1"/>
  <c r="T1379" i="11"/>
  <c r="G1379" i="11" s="1"/>
  <c r="T1380" i="11"/>
  <c r="G1380" i="11" s="1"/>
  <c r="T1381" i="11"/>
  <c r="G1381" i="11" s="1"/>
  <c r="T1382" i="11"/>
  <c r="G1382" i="11" s="1"/>
  <c r="T1383" i="11"/>
  <c r="G1383" i="11" s="1"/>
  <c r="T1384" i="11"/>
  <c r="G1384" i="11" s="1"/>
  <c r="T1385" i="11"/>
  <c r="G1385" i="11" s="1"/>
  <c r="T1386" i="11"/>
  <c r="G1386" i="11" s="1"/>
  <c r="T1387" i="11"/>
  <c r="G1387" i="11" s="1"/>
  <c r="T1388" i="11"/>
  <c r="G1388" i="11" s="1"/>
  <c r="T1389" i="11"/>
  <c r="G1389" i="11" s="1"/>
  <c r="T1390" i="11"/>
  <c r="G1390" i="11" s="1"/>
  <c r="T1391" i="11"/>
  <c r="G1391" i="11" s="1"/>
  <c r="T1392" i="11"/>
  <c r="G1392" i="11" s="1"/>
  <c r="T1393" i="11"/>
  <c r="G1393" i="11" s="1"/>
  <c r="T1394" i="11"/>
  <c r="G1394" i="11" s="1"/>
  <c r="T1395" i="11"/>
  <c r="G1395" i="11" s="1"/>
  <c r="T1396" i="11"/>
  <c r="G1396" i="11" s="1"/>
  <c r="T1397" i="11"/>
  <c r="G1397" i="11" s="1"/>
  <c r="T1398" i="11"/>
  <c r="G1398" i="11" s="1"/>
  <c r="T1399" i="11"/>
  <c r="G1399" i="11" s="1"/>
  <c r="T1400" i="11"/>
  <c r="G1400" i="11" s="1"/>
  <c r="T1401" i="11"/>
  <c r="G1401" i="11" s="1"/>
  <c r="T1402" i="11"/>
  <c r="G1402" i="11" s="1"/>
  <c r="T1403" i="11"/>
  <c r="G1403" i="11" s="1"/>
  <c r="T1404" i="11"/>
  <c r="G1404" i="11" s="1"/>
  <c r="T1405" i="11"/>
  <c r="G1405" i="11" s="1"/>
  <c r="T1406" i="11"/>
  <c r="G1406" i="11" s="1"/>
  <c r="T1407" i="11"/>
  <c r="G1407" i="11" s="1"/>
  <c r="T1408" i="11"/>
  <c r="G1408" i="11" s="1"/>
  <c r="T1409" i="11"/>
  <c r="T1410" i="11"/>
  <c r="G1410" i="11" s="1"/>
  <c r="T1411" i="11"/>
  <c r="G1411" i="11" s="1"/>
  <c r="T1412" i="11"/>
  <c r="G1412" i="11" s="1"/>
  <c r="T1413" i="11"/>
  <c r="G1413" i="11" s="1"/>
  <c r="T1414" i="11"/>
  <c r="G1414" i="11" s="1"/>
  <c r="T1415" i="11"/>
  <c r="G1415" i="11" s="1"/>
  <c r="T1416" i="11"/>
  <c r="G1416" i="11" s="1"/>
  <c r="T1417" i="11"/>
  <c r="G1417" i="11" s="1"/>
  <c r="T1418" i="11"/>
  <c r="G1418" i="11" s="1"/>
  <c r="T1419" i="11"/>
  <c r="G1419" i="11" s="1"/>
  <c r="T1420" i="11"/>
  <c r="G1420" i="11" s="1"/>
  <c r="T1421" i="11"/>
  <c r="G1421" i="11" s="1"/>
  <c r="T1422" i="11"/>
  <c r="G1422" i="11" s="1"/>
  <c r="T1423" i="11"/>
  <c r="G1423" i="11" s="1"/>
  <c r="T1424" i="11"/>
  <c r="G1424" i="11" s="1"/>
  <c r="T1425" i="11"/>
  <c r="G1425" i="11" s="1"/>
  <c r="T1426" i="11"/>
  <c r="G1426" i="11" s="1"/>
  <c r="T1427" i="11"/>
  <c r="G1427" i="11" s="1"/>
  <c r="T1428" i="11"/>
  <c r="G1428" i="11" s="1"/>
  <c r="T1429" i="11"/>
  <c r="G1429" i="11" s="1"/>
  <c r="T1430" i="11"/>
  <c r="G1430" i="11" s="1"/>
  <c r="T1431" i="11"/>
  <c r="G1431" i="11" s="1"/>
  <c r="T1432" i="11"/>
  <c r="G1432" i="11" s="1"/>
  <c r="T1433" i="11"/>
  <c r="G1433" i="11" s="1"/>
  <c r="T1434" i="11"/>
  <c r="G1434" i="11" s="1"/>
  <c r="T1435" i="11"/>
  <c r="G1435" i="11" s="1"/>
  <c r="T1436" i="11"/>
  <c r="G1436" i="11" s="1"/>
  <c r="T1437" i="11"/>
  <c r="G1437" i="11" s="1"/>
  <c r="T1438" i="11"/>
  <c r="G1438" i="11" s="1"/>
  <c r="T1439" i="11"/>
  <c r="G1439" i="11" s="1"/>
  <c r="T1440" i="11"/>
  <c r="G1440" i="11" s="1"/>
  <c r="T1441" i="11"/>
  <c r="T1442" i="11"/>
  <c r="G1442" i="11" s="1"/>
  <c r="T1443" i="11"/>
  <c r="G1443" i="11" s="1"/>
  <c r="T1444" i="11"/>
  <c r="G1444" i="11" s="1"/>
  <c r="T1445" i="11"/>
  <c r="G1445" i="11" s="1"/>
  <c r="T1446" i="11"/>
  <c r="G1446" i="11" s="1"/>
  <c r="T1447" i="11"/>
  <c r="G1447" i="11" s="1"/>
  <c r="T1448" i="11"/>
  <c r="G1448" i="11" s="1"/>
  <c r="T1449" i="11"/>
  <c r="G1449" i="11" s="1"/>
  <c r="T1450" i="11"/>
  <c r="G1450" i="11" s="1"/>
  <c r="T1451" i="11"/>
  <c r="G1451" i="11" s="1"/>
  <c r="T1452" i="11"/>
  <c r="G1452" i="11" s="1"/>
  <c r="T1453" i="11"/>
  <c r="G1453" i="11" s="1"/>
  <c r="T1454" i="11"/>
  <c r="G1454" i="11" s="1"/>
  <c r="T1455" i="11"/>
  <c r="G1455" i="11" s="1"/>
  <c r="T1456" i="11"/>
  <c r="G1456" i="11" s="1"/>
  <c r="T1457" i="11"/>
  <c r="G1457" i="11" s="1"/>
  <c r="T1458" i="11"/>
  <c r="G1458" i="11" s="1"/>
  <c r="T1459" i="11"/>
  <c r="G1459" i="11" s="1"/>
  <c r="T1460" i="11"/>
  <c r="G1460" i="11" s="1"/>
  <c r="T1461" i="11"/>
  <c r="G1461" i="11" s="1"/>
  <c r="T1462" i="11"/>
  <c r="G1462" i="11" s="1"/>
  <c r="T1463" i="11"/>
  <c r="G1463" i="11" s="1"/>
  <c r="T1464" i="11"/>
  <c r="G1464" i="11" s="1"/>
  <c r="T1465" i="11"/>
  <c r="G1465" i="11" s="1"/>
  <c r="T1466" i="11"/>
  <c r="G1466" i="11" s="1"/>
  <c r="T1467" i="11"/>
  <c r="G1467" i="11" s="1"/>
  <c r="T1468" i="11"/>
  <c r="G1468" i="11" s="1"/>
  <c r="T1469" i="11"/>
  <c r="G1469" i="11" s="1"/>
  <c r="T1470" i="11"/>
  <c r="G1470" i="11" s="1"/>
  <c r="T1471" i="11"/>
  <c r="G1471" i="11" s="1"/>
  <c r="T1472" i="11"/>
  <c r="G1472" i="11" s="1"/>
  <c r="T1473" i="11"/>
  <c r="T1474" i="11"/>
  <c r="G1474" i="11" s="1"/>
  <c r="T1475" i="11"/>
  <c r="G1475" i="11" s="1"/>
  <c r="T1476" i="11"/>
  <c r="G1476" i="11" s="1"/>
  <c r="T1477" i="11"/>
  <c r="G1477" i="11" s="1"/>
  <c r="T1478" i="11"/>
  <c r="G1478" i="11" s="1"/>
  <c r="T1479" i="11"/>
  <c r="G1479" i="11" s="1"/>
  <c r="T1480" i="11"/>
  <c r="G1480" i="11" s="1"/>
  <c r="T1481" i="11"/>
  <c r="G1481" i="11" s="1"/>
  <c r="T1482" i="11"/>
  <c r="G1482" i="11" s="1"/>
  <c r="T1483" i="11"/>
  <c r="G1483" i="11" s="1"/>
  <c r="T1484" i="11"/>
  <c r="G1484" i="11" s="1"/>
  <c r="T1485" i="11"/>
  <c r="G1485" i="11" s="1"/>
  <c r="T1486" i="11"/>
  <c r="G1486" i="11" s="1"/>
  <c r="T1487" i="11"/>
  <c r="G1487" i="11" s="1"/>
  <c r="T1488" i="11"/>
  <c r="G1488" i="11" s="1"/>
  <c r="T1489" i="11"/>
  <c r="G1489" i="11" s="1"/>
  <c r="T1490" i="11"/>
  <c r="G1490" i="11" s="1"/>
  <c r="T1491" i="11"/>
  <c r="G1491" i="11" s="1"/>
  <c r="T1492" i="11"/>
  <c r="G1492" i="11" s="1"/>
  <c r="T1493" i="11"/>
  <c r="G1493" i="11" s="1"/>
  <c r="T1494" i="11"/>
  <c r="G1494" i="11" s="1"/>
  <c r="T1495" i="11"/>
  <c r="G1495" i="11" s="1"/>
  <c r="T1496" i="11"/>
  <c r="G1496" i="11" s="1"/>
  <c r="T1497" i="11"/>
  <c r="G1497" i="11" s="1"/>
  <c r="T1498" i="11"/>
  <c r="G1498" i="11" s="1"/>
  <c r="T1499" i="11"/>
  <c r="G1499" i="11" s="1"/>
  <c r="T1500" i="11"/>
  <c r="G1500" i="11" s="1"/>
  <c r="T1501" i="11"/>
  <c r="G1501" i="11" s="1"/>
  <c r="T1502" i="11"/>
  <c r="T1503" i="11"/>
  <c r="G1503" i="11" s="1"/>
  <c r="T1504" i="11"/>
  <c r="G1504" i="11" s="1"/>
  <c r="T1505" i="11"/>
  <c r="G1505" i="11" s="1"/>
  <c r="T1506" i="11"/>
  <c r="G1506" i="11" s="1"/>
  <c r="T1507" i="11"/>
  <c r="T1508" i="11"/>
  <c r="G1508" i="11" s="1"/>
  <c r="T1509" i="11"/>
  <c r="G1509" i="11" s="1"/>
  <c r="T1510" i="11"/>
  <c r="G1510" i="11" s="1"/>
  <c r="T1511" i="11"/>
  <c r="G1511" i="11" s="1"/>
  <c r="T1512" i="11"/>
  <c r="G1512" i="11" s="1"/>
  <c r="T1513" i="11"/>
  <c r="G1513" i="11" s="1"/>
  <c r="T1514" i="11"/>
  <c r="G1514" i="11" s="1"/>
  <c r="T1515" i="11"/>
  <c r="G1515" i="11" s="1"/>
  <c r="T1516" i="11"/>
  <c r="G1516" i="11" s="1"/>
  <c r="T1517" i="11"/>
  <c r="G1517" i="11" s="1"/>
  <c r="T1518" i="11"/>
  <c r="T1519" i="11"/>
  <c r="G1519" i="11" s="1"/>
  <c r="T1520" i="11"/>
  <c r="G1520" i="11" s="1"/>
  <c r="T1521" i="11"/>
  <c r="G1521" i="11" s="1"/>
  <c r="T1522" i="11"/>
  <c r="G1522" i="11" s="1"/>
  <c r="T1523" i="11"/>
  <c r="T1524" i="11"/>
  <c r="G1524" i="11" s="1"/>
  <c r="T1525" i="11"/>
  <c r="G1525" i="11" s="1"/>
  <c r="T1526" i="11"/>
  <c r="G1526" i="11" s="1"/>
  <c r="T1527" i="11"/>
  <c r="T1528" i="11"/>
  <c r="G1528" i="11" s="1"/>
  <c r="T1529" i="11"/>
  <c r="G1529" i="11" s="1"/>
  <c r="T1530" i="11"/>
  <c r="G1530" i="11" s="1"/>
  <c r="T1531" i="11"/>
  <c r="T1532" i="11"/>
  <c r="G1532" i="11" s="1"/>
  <c r="T1533" i="11"/>
  <c r="G1533" i="11" s="1"/>
  <c r="T1534" i="11"/>
  <c r="G1534" i="11" s="1"/>
  <c r="T1535" i="11"/>
  <c r="T1536" i="11"/>
  <c r="G1536" i="11" s="1"/>
  <c r="T1537" i="11"/>
  <c r="G1537" i="11" s="1"/>
  <c r="T1538" i="11"/>
  <c r="G1538" i="11" s="1"/>
  <c r="T1539" i="11"/>
  <c r="T1540" i="11"/>
  <c r="G1540" i="11" s="1"/>
  <c r="T1541" i="11"/>
  <c r="G1541" i="11" s="1"/>
  <c r="T1542" i="11"/>
  <c r="G1542" i="11" s="1"/>
  <c r="T1543" i="11"/>
  <c r="T1544" i="11"/>
  <c r="G1544" i="11" s="1"/>
  <c r="T1545" i="11"/>
  <c r="G1545" i="11" s="1"/>
  <c r="T1546" i="11"/>
  <c r="G1546" i="11" s="1"/>
  <c r="T1547" i="11"/>
  <c r="T1548" i="11"/>
  <c r="G1548" i="11" s="1"/>
  <c r="T1549" i="11"/>
  <c r="G1549" i="11" s="1"/>
  <c r="T1550" i="11"/>
  <c r="G1550" i="11" s="1"/>
  <c r="T1551" i="11"/>
  <c r="T1552" i="11"/>
  <c r="G1552" i="11" s="1"/>
  <c r="T1553" i="11"/>
  <c r="G1553" i="11" s="1"/>
  <c r="T1554" i="11"/>
  <c r="G1554" i="11" s="1"/>
  <c r="T1555" i="11"/>
  <c r="T1556" i="11"/>
  <c r="G1556" i="11" s="1"/>
  <c r="T1557" i="11"/>
  <c r="G1557" i="11" s="1"/>
  <c r="T1558" i="11"/>
  <c r="G1558" i="11" s="1"/>
  <c r="T1559" i="11"/>
  <c r="T1560" i="11"/>
  <c r="G1560" i="11" s="1"/>
  <c r="T1561" i="11"/>
  <c r="G1561" i="11" s="1"/>
  <c r="T1562" i="11"/>
  <c r="G1562" i="11" s="1"/>
  <c r="T1563" i="11"/>
  <c r="T1564" i="11"/>
  <c r="G1564" i="11" s="1"/>
  <c r="T1565" i="11"/>
  <c r="G1565" i="11" s="1"/>
  <c r="T1566" i="11"/>
  <c r="G1566" i="11" s="1"/>
  <c r="T1567" i="11"/>
  <c r="T1568" i="11"/>
  <c r="G1568" i="11" s="1"/>
  <c r="T1569" i="11"/>
  <c r="G1569" i="11" s="1"/>
  <c r="T1570" i="11"/>
  <c r="G1570" i="11" s="1"/>
  <c r="T1571" i="11"/>
  <c r="T1572" i="11"/>
  <c r="G1572" i="11" s="1"/>
  <c r="T1573" i="11"/>
  <c r="G1573" i="11" s="1"/>
  <c r="T1574" i="11"/>
  <c r="G1574" i="11" s="1"/>
  <c r="T1575" i="11"/>
  <c r="T1576" i="11"/>
  <c r="G1576" i="11" s="1"/>
  <c r="T1577" i="11"/>
  <c r="G1577" i="11" s="1"/>
  <c r="T1578" i="11"/>
  <c r="G1578" i="11" s="1"/>
  <c r="T1579" i="11"/>
  <c r="T1580" i="11"/>
  <c r="G1580" i="11" s="1"/>
  <c r="T1581" i="11"/>
  <c r="G1581" i="11" s="1"/>
  <c r="T1582" i="11"/>
  <c r="G1582" i="11" s="1"/>
  <c r="T1583" i="11"/>
  <c r="T1584" i="11"/>
  <c r="G1584" i="11" s="1"/>
  <c r="T1585" i="11"/>
  <c r="G1585" i="11" s="1"/>
  <c r="T1586" i="11"/>
  <c r="G1586" i="11" s="1"/>
  <c r="T1587" i="11"/>
  <c r="T1588" i="11"/>
  <c r="G1588" i="11" s="1"/>
  <c r="T1589" i="11"/>
  <c r="G1589" i="11" s="1"/>
  <c r="T1590" i="11"/>
  <c r="G1590" i="11" s="1"/>
  <c r="T1591" i="11"/>
  <c r="T1592" i="11"/>
  <c r="G1592" i="11" s="1"/>
  <c r="T1593" i="11"/>
  <c r="G1593" i="11" s="1"/>
  <c r="T1594" i="11"/>
  <c r="G1594" i="11" s="1"/>
  <c r="T1595" i="11"/>
  <c r="T1596" i="11"/>
  <c r="G1596" i="11" s="1"/>
  <c r="T1597" i="11"/>
  <c r="G1597" i="11" s="1"/>
  <c r="T1598" i="11"/>
  <c r="G1598" i="11" s="1"/>
  <c r="T1599" i="11"/>
  <c r="T1600" i="11"/>
  <c r="G1600" i="11" s="1"/>
  <c r="T1601" i="11"/>
  <c r="G1601" i="11" s="1"/>
  <c r="T1602" i="11"/>
  <c r="G1602" i="11" s="1"/>
  <c r="T1603" i="11"/>
  <c r="T1604" i="11"/>
  <c r="G1604" i="11" s="1"/>
  <c r="T1605" i="11"/>
  <c r="G1605" i="11" s="1"/>
  <c r="T1606" i="11"/>
  <c r="G1606" i="11" s="1"/>
  <c r="T1607" i="11"/>
  <c r="T1608" i="11"/>
  <c r="G1608" i="11" s="1"/>
  <c r="T1609" i="11"/>
  <c r="G1609" i="11" s="1"/>
  <c r="T1610" i="11"/>
  <c r="G1610" i="11" s="1"/>
  <c r="T1611" i="11"/>
  <c r="T1612" i="11"/>
  <c r="G1612" i="11" s="1"/>
  <c r="T1613" i="11"/>
  <c r="G1613" i="11" s="1"/>
  <c r="T1614" i="11"/>
  <c r="G1614" i="11" s="1"/>
  <c r="T1615" i="11"/>
  <c r="T1616" i="11"/>
  <c r="G1616" i="11" s="1"/>
  <c r="T1617" i="11"/>
  <c r="G1617" i="11" s="1"/>
  <c r="T1618" i="11"/>
  <c r="G1618" i="11" s="1"/>
  <c r="T1619" i="11"/>
  <c r="T1620" i="11"/>
  <c r="G1620" i="11" s="1"/>
  <c r="T1621" i="11"/>
  <c r="G1621" i="11" s="1"/>
  <c r="T1622" i="11"/>
  <c r="G1622" i="11" s="1"/>
  <c r="T1623" i="11"/>
  <c r="T1624" i="11"/>
  <c r="G1624" i="11" s="1"/>
  <c r="T1625" i="11"/>
  <c r="G1625" i="11" s="1"/>
  <c r="T1626" i="11"/>
  <c r="G1626" i="11" s="1"/>
  <c r="T1627" i="11"/>
  <c r="T1628" i="11"/>
  <c r="G1628" i="11" s="1"/>
  <c r="T1629" i="11"/>
  <c r="G1629" i="11" s="1"/>
  <c r="T1630" i="11"/>
  <c r="G1630" i="11" s="1"/>
  <c r="T1631" i="11"/>
  <c r="T1632" i="11"/>
  <c r="G1632" i="11" s="1"/>
  <c r="T1633" i="11"/>
  <c r="G1633" i="11" s="1"/>
  <c r="T1634" i="11"/>
  <c r="G1634" i="11" s="1"/>
  <c r="T1635" i="11"/>
  <c r="T1636" i="11"/>
  <c r="G1636" i="11" s="1"/>
  <c r="T1637" i="11"/>
  <c r="G1637" i="11" s="1"/>
  <c r="T1638" i="11"/>
  <c r="G1638" i="11" s="1"/>
  <c r="T1639" i="11"/>
  <c r="T1640" i="11"/>
  <c r="G1640" i="11" s="1"/>
  <c r="T1641" i="11"/>
  <c r="G1641" i="11" s="1"/>
  <c r="T1642" i="11"/>
  <c r="G1642" i="11" s="1"/>
  <c r="T1643" i="11"/>
  <c r="T1644" i="11"/>
  <c r="G1644" i="11" s="1"/>
  <c r="T1645" i="11"/>
  <c r="G1645" i="11" s="1"/>
  <c r="T1646" i="11"/>
  <c r="G1646" i="11" s="1"/>
  <c r="T1647" i="11"/>
  <c r="T1648" i="11"/>
  <c r="G1648" i="11" s="1"/>
  <c r="T1649" i="11"/>
  <c r="G1649" i="11" s="1"/>
  <c r="T1650" i="11"/>
  <c r="G1650" i="11" s="1"/>
  <c r="T1651" i="11"/>
  <c r="T1652" i="11"/>
  <c r="G1652" i="11" s="1"/>
  <c r="T1653" i="11"/>
  <c r="G1653" i="11" s="1"/>
  <c r="T1654" i="11"/>
  <c r="G1654" i="11" s="1"/>
  <c r="T1655" i="11"/>
  <c r="T1656" i="11"/>
  <c r="G1656" i="11" s="1"/>
  <c r="T1657" i="11"/>
  <c r="G1657" i="11" s="1"/>
  <c r="T1658" i="11"/>
  <c r="G1658" i="11" s="1"/>
  <c r="T1659" i="11"/>
  <c r="T1660" i="11"/>
  <c r="G1660" i="11" s="1"/>
  <c r="T1661" i="11"/>
  <c r="G1661" i="11" s="1"/>
  <c r="T1662" i="11"/>
  <c r="G1662" i="11" s="1"/>
  <c r="T1663" i="11"/>
  <c r="T1664" i="11"/>
  <c r="G1664" i="11" s="1"/>
  <c r="T1665" i="11"/>
  <c r="G1665" i="11" s="1"/>
  <c r="T1666" i="11"/>
  <c r="G1666" i="11" s="1"/>
  <c r="T1667" i="11"/>
  <c r="T1668" i="11"/>
  <c r="G1668" i="11" s="1"/>
  <c r="T1669" i="11"/>
  <c r="G1669" i="11" s="1"/>
  <c r="T1670" i="11"/>
  <c r="G1670" i="11" s="1"/>
  <c r="T1671" i="11"/>
  <c r="T1672" i="11"/>
  <c r="G1672" i="11" s="1"/>
  <c r="T1673" i="11"/>
  <c r="G1673" i="11" s="1"/>
  <c r="T1674" i="11"/>
  <c r="G1674" i="11" s="1"/>
  <c r="T1675" i="11"/>
  <c r="T1676" i="11"/>
  <c r="G1676" i="11" s="1"/>
  <c r="T1677" i="11"/>
  <c r="G1677" i="11" s="1"/>
  <c r="T1678" i="11"/>
  <c r="G1678" i="11" s="1"/>
  <c r="T1679" i="11"/>
  <c r="T1680" i="11"/>
  <c r="G1680" i="11" s="1"/>
  <c r="T1681" i="11"/>
  <c r="G1681" i="11" s="1"/>
  <c r="T1682" i="11"/>
  <c r="G1682" i="11" s="1"/>
  <c r="T1683" i="11"/>
  <c r="T1684" i="11"/>
  <c r="G1684" i="11" s="1"/>
  <c r="T1685" i="11"/>
  <c r="G1685" i="11" s="1"/>
  <c r="T1686" i="11"/>
  <c r="G1686" i="11" s="1"/>
  <c r="T1687" i="11"/>
  <c r="T1688" i="11"/>
  <c r="G1688" i="11" s="1"/>
  <c r="T1689" i="11"/>
  <c r="G1689" i="11" s="1"/>
  <c r="T1690" i="11"/>
  <c r="G1690" i="11" s="1"/>
  <c r="T1691" i="11"/>
  <c r="T1692" i="11"/>
  <c r="G1692" i="11" s="1"/>
  <c r="T1693" i="11"/>
  <c r="G1693" i="11" s="1"/>
  <c r="T1694" i="11"/>
  <c r="G1694" i="11" s="1"/>
  <c r="T1695" i="11"/>
  <c r="T1696" i="11"/>
  <c r="G1696" i="11" s="1"/>
  <c r="T1697" i="11"/>
  <c r="G1697" i="11" s="1"/>
  <c r="T1698" i="11"/>
  <c r="G1698" i="11" s="1"/>
  <c r="T1699" i="11"/>
  <c r="T1700" i="11"/>
  <c r="G1700" i="11" s="1"/>
  <c r="T1701" i="11"/>
  <c r="G1701" i="11" s="1"/>
  <c r="T1702" i="11"/>
  <c r="G1702" i="11" s="1"/>
  <c r="T1703" i="11"/>
  <c r="T1704" i="11"/>
  <c r="G1704" i="11" s="1"/>
  <c r="T1705" i="11"/>
  <c r="G1705" i="11" s="1"/>
  <c r="T1706" i="11"/>
  <c r="G1706" i="11" s="1"/>
  <c r="T1707" i="11"/>
  <c r="T1708" i="11"/>
  <c r="G1708" i="11" s="1"/>
  <c r="T1709" i="11"/>
  <c r="G1709" i="11" s="1"/>
  <c r="T1710" i="11"/>
  <c r="G1710" i="11" s="1"/>
  <c r="T1711" i="11"/>
  <c r="T1712" i="11"/>
  <c r="G1712" i="11" s="1"/>
  <c r="T1713" i="11"/>
  <c r="G1713" i="11" s="1"/>
  <c r="T1714" i="11"/>
  <c r="G1714" i="11" s="1"/>
  <c r="T1715" i="11"/>
  <c r="T1716" i="11"/>
  <c r="G1716" i="11" s="1"/>
  <c r="T1717" i="11"/>
  <c r="G1717" i="11" s="1"/>
  <c r="T1718" i="11"/>
  <c r="G1718" i="11" s="1"/>
  <c r="T1719" i="11"/>
  <c r="T1720" i="11"/>
  <c r="G1720" i="11" s="1"/>
  <c r="T1721" i="11"/>
  <c r="G1721" i="11" s="1"/>
  <c r="T1722" i="11"/>
  <c r="G1722" i="11" s="1"/>
  <c r="T1723" i="11"/>
  <c r="T1724" i="11"/>
  <c r="G1724" i="11" s="1"/>
  <c r="T1725" i="11"/>
  <c r="G1725" i="11" s="1"/>
  <c r="T1726" i="11"/>
  <c r="G1726" i="11" s="1"/>
  <c r="T1727" i="11"/>
  <c r="T1728" i="11"/>
  <c r="G1728" i="11" s="1"/>
  <c r="T1729" i="11"/>
  <c r="G1729" i="11" s="1"/>
  <c r="T1730" i="11"/>
  <c r="G1730" i="11" s="1"/>
  <c r="T1731" i="11"/>
  <c r="T1732" i="11"/>
  <c r="G1732" i="11" s="1"/>
  <c r="T1733" i="11"/>
  <c r="G1733" i="11" s="1"/>
  <c r="T1734" i="11"/>
  <c r="G1734" i="11" s="1"/>
  <c r="T1735" i="11"/>
  <c r="T1736" i="11"/>
  <c r="G1736" i="11" s="1"/>
  <c r="T1737" i="11"/>
  <c r="G1737" i="11" s="1"/>
  <c r="T1738" i="11"/>
  <c r="G1738" i="11" s="1"/>
  <c r="T1739" i="11"/>
  <c r="T1740" i="11"/>
  <c r="G1740" i="11" s="1"/>
  <c r="T1741" i="11"/>
  <c r="G1741" i="11" s="1"/>
  <c r="T1742" i="11"/>
  <c r="G1742" i="11" s="1"/>
  <c r="T1743" i="11"/>
  <c r="T1744" i="11"/>
  <c r="G1744" i="11" s="1"/>
  <c r="T1745" i="11"/>
  <c r="G1745" i="11" s="1"/>
  <c r="T1746" i="11"/>
  <c r="G1746" i="11" s="1"/>
  <c r="T1747" i="11"/>
  <c r="T1748" i="11"/>
  <c r="G1748" i="11" s="1"/>
  <c r="T1749" i="11"/>
  <c r="G1749" i="11" s="1"/>
  <c r="T1750" i="11"/>
  <c r="G1750" i="11" s="1"/>
  <c r="T1751" i="11"/>
  <c r="T1752" i="11"/>
  <c r="G1752" i="11" s="1"/>
  <c r="T1753" i="11"/>
  <c r="G1753" i="11" s="1"/>
  <c r="T1754" i="11"/>
  <c r="G1754" i="11" s="1"/>
  <c r="T1755" i="11"/>
  <c r="T1756" i="11"/>
  <c r="G1756" i="11" s="1"/>
  <c r="T1757" i="11"/>
  <c r="G1757" i="11" s="1"/>
  <c r="T1758" i="11"/>
  <c r="G1758" i="11" s="1"/>
  <c r="T1759" i="11"/>
  <c r="T1760" i="11"/>
  <c r="G1760" i="11" s="1"/>
  <c r="T1761" i="11"/>
  <c r="G1761" i="11" s="1"/>
  <c r="T1762" i="11"/>
  <c r="G1762" i="11" s="1"/>
  <c r="T1763" i="11"/>
  <c r="T1764" i="11"/>
  <c r="G1764" i="11" s="1"/>
  <c r="T1765" i="11"/>
  <c r="G1765" i="11" s="1"/>
  <c r="T1766" i="11"/>
  <c r="G1766" i="11" s="1"/>
  <c r="T1767" i="11"/>
  <c r="T1768" i="11"/>
  <c r="G1768" i="11" s="1"/>
  <c r="T1769" i="11"/>
  <c r="G1769" i="11" s="1"/>
  <c r="T1770" i="11"/>
  <c r="G1770" i="11" s="1"/>
  <c r="T1771" i="11"/>
  <c r="T1772" i="11"/>
  <c r="G1772" i="11" s="1"/>
  <c r="T1773" i="11"/>
  <c r="G1773" i="11" s="1"/>
  <c r="T1774" i="11"/>
  <c r="G1774" i="11" s="1"/>
  <c r="T1775" i="11"/>
  <c r="T1776" i="11"/>
  <c r="G1776" i="11" s="1"/>
  <c r="T1777" i="11"/>
  <c r="G1777" i="11" s="1"/>
  <c r="T1778" i="11"/>
  <c r="G1778" i="11" s="1"/>
  <c r="T1779" i="11"/>
  <c r="T1780" i="11"/>
  <c r="G1780" i="11" s="1"/>
  <c r="T1781" i="11"/>
  <c r="G1781" i="11" s="1"/>
  <c r="T1782" i="11"/>
  <c r="G1782" i="11" s="1"/>
  <c r="T1783" i="11"/>
  <c r="T1784" i="11"/>
  <c r="G1784" i="11" s="1"/>
  <c r="T1785" i="11"/>
  <c r="G1785" i="11" s="1"/>
  <c r="T1786" i="11"/>
  <c r="G1786" i="11" s="1"/>
  <c r="T1787" i="11"/>
  <c r="T1788" i="11"/>
  <c r="G1788" i="11" s="1"/>
  <c r="T1789" i="11"/>
  <c r="G1789" i="11" s="1"/>
  <c r="T1790" i="11"/>
  <c r="G1790" i="11" s="1"/>
  <c r="T1791" i="11"/>
  <c r="T1792" i="11"/>
  <c r="G1792" i="11" s="1"/>
  <c r="T1793" i="11"/>
  <c r="G1793" i="11" s="1"/>
  <c r="T1794" i="11"/>
  <c r="G1794" i="11" s="1"/>
  <c r="T1795" i="11"/>
  <c r="T1796" i="11"/>
  <c r="G1796" i="11" s="1"/>
  <c r="T1797" i="11"/>
  <c r="G1797" i="11" s="1"/>
  <c r="T1798" i="11"/>
  <c r="G1798" i="11" s="1"/>
  <c r="T1799" i="11"/>
  <c r="T1800" i="11"/>
  <c r="G1800" i="11" s="1"/>
  <c r="T1801" i="11"/>
  <c r="G1801" i="11" s="1"/>
  <c r="T1802" i="11"/>
  <c r="G1802" i="11" s="1"/>
  <c r="T1803" i="11"/>
  <c r="T1804" i="11"/>
  <c r="G1804" i="11" s="1"/>
  <c r="T1805" i="11"/>
  <c r="G1805" i="11" s="1"/>
  <c r="T1806" i="11"/>
  <c r="G1806" i="11" s="1"/>
  <c r="T1807" i="11"/>
  <c r="T1808" i="11"/>
  <c r="G1808" i="11" s="1"/>
  <c r="T1809" i="11"/>
  <c r="G1809" i="11" s="1"/>
  <c r="T1810" i="11"/>
  <c r="G1810" i="11" s="1"/>
  <c r="T1811" i="11"/>
  <c r="T1812" i="11"/>
  <c r="G1812" i="11" s="1"/>
  <c r="T1813" i="11"/>
  <c r="G1813" i="11" s="1"/>
  <c r="T1814" i="11"/>
  <c r="G1814" i="11" s="1"/>
  <c r="T1815" i="11"/>
  <c r="T1816" i="11"/>
  <c r="G1816" i="11" s="1"/>
  <c r="T1817" i="11"/>
  <c r="G1817" i="11" s="1"/>
  <c r="T1818" i="11"/>
  <c r="G1818" i="11" s="1"/>
  <c r="T1819" i="11"/>
  <c r="T1820" i="11"/>
  <c r="G1820" i="11" s="1"/>
  <c r="T1821" i="11"/>
  <c r="G1821" i="11" s="1"/>
  <c r="T1822" i="11"/>
  <c r="G1822" i="11" s="1"/>
  <c r="T1823" i="11"/>
  <c r="T1824" i="11"/>
  <c r="G1824" i="11" s="1"/>
  <c r="T1825" i="11"/>
  <c r="G1825" i="11" s="1"/>
  <c r="T1826" i="11"/>
  <c r="G1826" i="11" s="1"/>
  <c r="T1827" i="11"/>
  <c r="T1828" i="11"/>
  <c r="G1828" i="11" s="1"/>
  <c r="T1829" i="11"/>
  <c r="G1829" i="11" s="1"/>
  <c r="T1830" i="11"/>
  <c r="G1830" i="11" s="1"/>
  <c r="T1831" i="11"/>
  <c r="T1832" i="11"/>
  <c r="G1832" i="11" s="1"/>
  <c r="T1833" i="11"/>
  <c r="G1833" i="11" s="1"/>
  <c r="T1834" i="11"/>
  <c r="G1834" i="11" s="1"/>
  <c r="T1835" i="11"/>
  <c r="T1836" i="11"/>
  <c r="G1836" i="11" s="1"/>
  <c r="T1837" i="11"/>
  <c r="G1837" i="11" s="1"/>
  <c r="T1838" i="11"/>
  <c r="G1838" i="11" s="1"/>
  <c r="T1839" i="11"/>
  <c r="T1840" i="11"/>
  <c r="G1840" i="11" s="1"/>
  <c r="T1841" i="11"/>
  <c r="G1841" i="11" s="1"/>
  <c r="T1842" i="11"/>
  <c r="G1842" i="11" s="1"/>
  <c r="T1843" i="11"/>
  <c r="T1844" i="11"/>
  <c r="G1844" i="11" s="1"/>
  <c r="T1845" i="11"/>
  <c r="G1845" i="11" s="1"/>
  <c r="T1846" i="11"/>
  <c r="G1846" i="11" s="1"/>
  <c r="T1847" i="11"/>
  <c r="T1848" i="11"/>
  <c r="G1848" i="11" s="1"/>
  <c r="T1849" i="11"/>
  <c r="G1849" i="11" s="1"/>
  <c r="T1850" i="11"/>
  <c r="G1850" i="11" s="1"/>
  <c r="T1851" i="11"/>
  <c r="T1852" i="11"/>
  <c r="G1852" i="11" s="1"/>
  <c r="T1853" i="11"/>
  <c r="G1853" i="11" s="1"/>
  <c r="T1854" i="11"/>
  <c r="G1854" i="11" s="1"/>
  <c r="T1855" i="11"/>
  <c r="T1856" i="11"/>
  <c r="G1856" i="11" s="1"/>
  <c r="T1857" i="11"/>
  <c r="G1857" i="11" s="1"/>
  <c r="T1858" i="11"/>
  <c r="G1858" i="11" s="1"/>
  <c r="T1859" i="11"/>
  <c r="T1860" i="11"/>
  <c r="G1860" i="11" s="1"/>
  <c r="T1861" i="11"/>
  <c r="G1861" i="11" s="1"/>
  <c r="T1862" i="11"/>
  <c r="G1862" i="11" s="1"/>
  <c r="T1863" i="11"/>
  <c r="T1864" i="11"/>
  <c r="G1864" i="11" s="1"/>
  <c r="T1865" i="11"/>
  <c r="G1865" i="11" s="1"/>
  <c r="T1866" i="11"/>
  <c r="G1866" i="11" s="1"/>
  <c r="T1867" i="11"/>
  <c r="T1868" i="11"/>
  <c r="G1868" i="11" s="1"/>
  <c r="T1869" i="11"/>
  <c r="G1869" i="11" s="1"/>
  <c r="T1870" i="11"/>
  <c r="G1870" i="11" s="1"/>
  <c r="T1871" i="11"/>
  <c r="T1872" i="11"/>
  <c r="G1872" i="11" s="1"/>
  <c r="T1873" i="11"/>
  <c r="G1873" i="11" s="1"/>
  <c r="T1874" i="11"/>
  <c r="G1874" i="11" s="1"/>
  <c r="T1875" i="11"/>
  <c r="T1876" i="11"/>
  <c r="G1876" i="11" s="1"/>
  <c r="T1877" i="11"/>
  <c r="G1877" i="11" s="1"/>
  <c r="T1878" i="11"/>
  <c r="G1878" i="11" s="1"/>
  <c r="T1879" i="11"/>
  <c r="T1880" i="11"/>
  <c r="G1880" i="11" s="1"/>
  <c r="T1881" i="11"/>
  <c r="G1881" i="11" s="1"/>
  <c r="T1882" i="11"/>
  <c r="G1882" i="11" s="1"/>
  <c r="T1883" i="11"/>
  <c r="T1884" i="11"/>
  <c r="G1884" i="11" s="1"/>
  <c r="T1885" i="11"/>
  <c r="G1885" i="11" s="1"/>
  <c r="T1886" i="11"/>
  <c r="G1886" i="11" s="1"/>
  <c r="T1887" i="11"/>
  <c r="T1888" i="11"/>
  <c r="G1888" i="11" s="1"/>
  <c r="T1889" i="11"/>
  <c r="G1889" i="11" s="1"/>
  <c r="T1890" i="11"/>
  <c r="G1890" i="11" s="1"/>
  <c r="T1891" i="11"/>
  <c r="T1892" i="11"/>
  <c r="G1892" i="11" s="1"/>
  <c r="T1893" i="11"/>
  <c r="G1893" i="11" s="1"/>
  <c r="T1894" i="11"/>
  <c r="G1894" i="11" s="1"/>
  <c r="T1895" i="11"/>
  <c r="T1896" i="11"/>
  <c r="G1896" i="11" s="1"/>
  <c r="T1897" i="11"/>
  <c r="G1897" i="11" s="1"/>
  <c r="T1898" i="11"/>
  <c r="G1898" i="11" s="1"/>
  <c r="T1899" i="11"/>
  <c r="T1900" i="11"/>
  <c r="G1900" i="11" s="1"/>
  <c r="T1901" i="11"/>
  <c r="G1901" i="11" s="1"/>
  <c r="T1902" i="11"/>
  <c r="G1902" i="11" s="1"/>
  <c r="T1903" i="11"/>
  <c r="T1904" i="11"/>
  <c r="G1904" i="11" s="1"/>
  <c r="T1905" i="11"/>
  <c r="G1905" i="11" s="1"/>
  <c r="T1906" i="11"/>
  <c r="G1906" i="11" s="1"/>
  <c r="T1907" i="11"/>
  <c r="T1908" i="11"/>
  <c r="G1908" i="11" s="1"/>
  <c r="T1909" i="11"/>
  <c r="G1909" i="11" s="1"/>
  <c r="T1910" i="11"/>
  <c r="G1910" i="11" s="1"/>
  <c r="T1911" i="11"/>
  <c r="T1912" i="11"/>
  <c r="G1912" i="11" s="1"/>
  <c r="T1913" i="11"/>
  <c r="G1913" i="11" s="1"/>
  <c r="T1914" i="11"/>
  <c r="G1914" i="11" s="1"/>
  <c r="T1915" i="11"/>
  <c r="T1916" i="11"/>
  <c r="G1916" i="11" s="1"/>
  <c r="T1917" i="11"/>
  <c r="G1917" i="11" s="1"/>
  <c r="T1918" i="11"/>
  <c r="G1918" i="11" s="1"/>
  <c r="T1919" i="11"/>
  <c r="T1920" i="11"/>
  <c r="G1920" i="11" s="1"/>
  <c r="T1921" i="11"/>
  <c r="G1921" i="11" s="1"/>
  <c r="T1922" i="11"/>
  <c r="G1922" i="11" s="1"/>
  <c r="T1923" i="11"/>
  <c r="T1924" i="11"/>
  <c r="G1924" i="11" s="1"/>
  <c r="T1925" i="11"/>
  <c r="G1925" i="11" s="1"/>
  <c r="T1926" i="11"/>
  <c r="G1926" i="11" s="1"/>
  <c r="T1927" i="11"/>
  <c r="T1928" i="11"/>
  <c r="G1928" i="11" s="1"/>
  <c r="T1929" i="11"/>
  <c r="G1929" i="11" s="1"/>
  <c r="T1930" i="11"/>
  <c r="G1930" i="11" s="1"/>
  <c r="T1931" i="11"/>
  <c r="T1932" i="11"/>
  <c r="G1932" i="11" s="1"/>
  <c r="T1933" i="11"/>
  <c r="G1933" i="11" s="1"/>
  <c r="T1934" i="11"/>
  <c r="G1934" i="11" s="1"/>
  <c r="T1935" i="11"/>
  <c r="T1936" i="11"/>
  <c r="G1936" i="11" s="1"/>
  <c r="T1937" i="11"/>
  <c r="G1937" i="11" s="1"/>
  <c r="T1938" i="11"/>
  <c r="G1938" i="11" s="1"/>
  <c r="T1939" i="11"/>
  <c r="T1940" i="11"/>
  <c r="G1940" i="11" s="1"/>
  <c r="T1941" i="11"/>
  <c r="G1941" i="11" s="1"/>
  <c r="T1942" i="11"/>
  <c r="G1942" i="11" s="1"/>
  <c r="T1943" i="11"/>
  <c r="T1944" i="11"/>
  <c r="G1944" i="11" s="1"/>
  <c r="T1945" i="11"/>
  <c r="G1945" i="11" s="1"/>
  <c r="T1946" i="11"/>
  <c r="G1946" i="11" s="1"/>
  <c r="T1947" i="11"/>
  <c r="T1948" i="11"/>
  <c r="G1948" i="11" s="1"/>
  <c r="T1949" i="11"/>
  <c r="G1949" i="11" s="1"/>
  <c r="T1950" i="11"/>
  <c r="G1950" i="11" s="1"/>
  <c r="T1951" i="11"/>
  <c r="T1952" i="11"/>
  <c r="G1952" i="11" s="1"/>
  <c r="T1953" i="11"/>
  <c r="G1953" i="11" s="1"/>
  <c r="T1954" i="11"/>
  <c r="G1954" i="11" s="1"/>
  <c r="T1955" i="11"/>
  <c r="T1956" i="11"/>
  <c r="G1956" i="11" s="1"/>
  <c r="T1957" i="11"/>
  <c r="G1957" i="11" s="1"/>
  <c r="T1958" i="11"/>
  <c r="G1958" i="11" s="1"/>
  <c r="T1959" i="11"/>
  <c r="T1960" i="11"/>
  <c r="G1960" i="11" s="1"/>
  <c r="T1961" i="11"/>
  <c r="G1961" i="11" s="1"/>
  <c r="T1962" i="11"/>
  <c r="G1962" i="11" s="1"/>
  <c r="T1963" i="11"/>
  <c r="T1964" i="11"/>
  <c r="G1964" i="11" s="1"/>
  <c r="T1965" i="11"/>
  <c r="G1965" i="11" s="1"/>
  <c r="T1966" i="11"/>
  <c r="G1966" i="11" s="1"/>
  <c r="T1967" i="11"/>
  <c r="T1968" i="11"/>
  <c r="G1968" i="11" s="1"/>
  <c r="T1969" i="11"/>
  <c r="G1969" i="11" s="1"/>
  <c r="T1970" i="11"/>
  <c r="G1970" i="11" s="1"/>
  <c r="T1971" i="11"/>
  <c r="T1972" i="11"/>
  <c r="G1972" i="11" s="1"/>
  <c r="T1973" i="11"/>
  <c r="G1973" i="11" s="1"/>
  <c r="T1974" i="11"/>
  <c r="G1974" i="11" s="1"/>
  <c r="T1975" i="11"/>
  <c r="T1976" i="11"/>
  <c r="G1976" i="11" s="1"/>
  <c r="T1977" i="11"/>
  <c r="G1977" i="11" s="1"/>
  <c r="T1978" i="11"/>
  <c r="G1978" i="11" s="1"/>
  <c r="T1979" i="11"/>
  <c r="T1980" i="11"/>
  <c r="G1980" i="11" s="1"/>
  <c r="T1981" i="11"/>
  <c r="G1981" i="11" s="1"/>
  <c r="T1982" i="11"/>
  <c r="G1982" i="11" s="1"/>
  <c r="T1983" i="11"/>
  <c r="T1984" i="11"/>
  <c r="G1984" i="11" s="1"/>
  <c r="T1985" i="11"/>
  <c r="G1985" i="11" s="1"/>
  <c r="T1986" i="11"/>
  <c r="G1986" i="11" s="1"/>
  <c r="T1987" i="11"/>
  <c r="T1988" i="11"/>
  <c r="G1988" i="11" s="1"/>
  <c r="T1989" i="11"/>
  <c r="G1989" i="11" s="1"/>
  <c r="T1990" i="11"/>
  <c r="G1990" i="11" s="1"/>
  <c r="T1991" i="11"/>
  <c r="T1992" i="11"/>
  <c r="G1992" i="11" s="1"/>
  <c r="T1993" i="11"/>
  <c r="G1993" i="11" s="1"/>
  <c r="T1994" i="11"/>
  <c r="G1994" i="11" s="1"/>
  <c r="T1995" i="11"/>
  <c r="T1996" i="11"/>
  <c r="G1996" i="11" s="1"/>
  <c r="T1997" i="11"/>
  <c r="G1997" i="11" s="1"/>
  <c r="T1998" i="11"/>
  <c r="G1998" i="11" s="1"/>
  <c r="T1999" i="11"/>
  <c r="T2000" i="11"/>
  <c r="G2000" i="11" s="1"/>
  <c r="T2001" i="11"/>
  <c r="G2001" i="11" s="1"/>
  <c r="T2002" i="11"/>
  <c r="G2002" i="11" s="1"/>
  <c r="T2003" i="11"/>
  <c r="T2004" i="11"/>
  <c r="G2004" i="11" s="1"/>
  <c r="T2005" i="11"/>
  <c r="G2005" i="11" s="1"/>
  <c r="T2006" i="11"/>
  <c r="G2006" i="11" s="1"/>
  <c r="T2007" i="11"/>
  <c r="T2008" i="11"/>
  <c r="G2008" i="11" s="1"/>
  <c r="T2009" i="11"/>
  <c r="G2009" i="11" s="1"/>
  <c r="T2010" i="11"/>
  <c r="G2010" i="11" s="1"/>
  <c r="T2011" i="11"/>
  <c r="T2012" i="11"/>
  <c r="G2012" i="11" s="1"/>
  <c r="T2013" i="11"/>
  <c r="G2013" i="11" s="1"/>
  <c r="T2014" i="11"/>
  <c r="G2014" i="11" s="1"/>
  <c r="T2015" i="11"/>
  <c r="T2016" i="11"/>
  <c r="G2016" i="11" s="1"/>
  <c r="T2017" i="11"/>
  <c r="G2017" i="11" s="1"/>
  <c r="T2018" i="11"/>
  <c r="G2018" i="11" s="1"/>
  <c r="T2019" i="11"/>
  <c r="T2020" i="11"/>
  <c r="G2020" i="11" s="1"/>
  <c r="T2021" i="11"/>
  <c r="G2021" i="11" s="1"/>
  <c r="T2022" i="11"/>
  <c r="G2022" i="11" s="1"/>
  <c r="T2023" i="11"/>
  <c r="T2024" i="11"/>
  <c r="G2024" i="11" s="1"/>
  <c r="T2025" i="11"/>
  <c r="G2025" i="11" s="1"/>
  <c r="T2026" i="11"/>
  <c r="G2026" i="11" s="1"/>
  <c r="T2027" i="11"/>
  <c r="T2028" i="11"/>
  <c r="G2028" i="11" s="1"/>
  <c r="T2029" i="11"/>
  <c r="G2029" i="11" s="1"/>
  <c r="T2030" i="11"/>
  <c r="G2030" i="11" s="1"/>
  <c r="T2031" i="11"/>
  <c r="T2032" i="11"/>
  <c r="G2032" i="11" s="1"/>
  <c r="T2033" i="11"/>
  <c r="G2033" i="11" s="1"/>
  <c r="T2034" i="11"/>
  <c r="G2034" i="11" s="1"/>
  <c r="T2035" i="11"/>
  <c r="T2036" i="11"/>
  <c r="G2036" i="11" s="1"/>
  <c r="T2037" i="11"/>
  <c r="G2037" i="11" s="1"/>
  <c r="T2038" i="11"/>
  <c r="G2038" i="11" s="1"/>
  <c r="T2039" i="11"/>
  <c r="T2040" i="11"/>
  <c r="G2040" i="11" s="1"/>
  <c r="T2041" i="11"/>
  <c r="G2041" i="11" s="1"/>
  <c r="T2042" i="11"/>
  <c r="G2042" i="11" s="1"/>
  <c r="T2043" i="11"/>
  <c r="T2044" i="11"/>
  <c r="G2044" i="11" s="1"/>
  <c r="T2045" i="11"/>
  <c r="G2045" i="11" s="1"/>
  <c r="T2046" i="11"/>
  <c r="G2046" i="11" s="1"/>
  <c r="T2047" i="11"/>
  <c r="T2048" i="11"/>
  <c r="G2048" i="11" s="1"/>
  <c r="T2049" i="11"/>
  <c r="G2049" i="11" s="1"/>
  <c r="T2050" i="11"/>
  <c r="G2050" i="11" s="1"/>
  <c r="T2051" i="11"/>
  <c r="T2052" i="11"/>
  <c r="G2052" i="11" s="1"/>
  <c r="T2053" i="11"/>
  <c r="G2053" i="11" s="1"/>
  <c r="T2054" i="11"/>
  <c r="G2054" i="11" s="1"/>
  <c r="T2055" i="11"/>
  <c r="T2056" i="11"/>
  <c r="G2056" i="11" s="1"/>
  <c r="T2057" i="11"/>
  <c r="G2057" i="11" s="1"/>
  <c r="T2058" i="11"/>
  <c r="G2058" i="11" s="1"/>
  <c r="T2059" i="11"/>
  <c r="T2060" i="11"/>
  <c r="G2060" i="11" s="1"/>
  <c r="T2061" i="11"/>
  <c r="G2061" i="11" s="1"/>
  <c r="T2062" i="11"/>
  <c r="G2062" i="11" s="1"/>
  <c r="T2063" i="11"/>
  <c r="T2064" i="11"/>
  <c r="G2064" i="11" s="1"/>
  <c r="T2065" i="11"/>
  <c r="G2065" i="11" s="1"/>
  <c r="T2066" i="11"/>
  <c r="G2066" i="11" s="1"/>
  <c r="T2067" i="11"/>
  <c r="T2068" i="11"/>
  <c r="G2068" i="11" s="1"/>
  <c r="T2069" i="11"/>
  <c r="G2069" i="11" s="1"/>
  <c r="T2070" i="11"/>
  <c r="G2070" i="11" s="1"/>
  <c r="T2071" i="11"/>
  <c r="T2072" i="11"/>
  <c r="G2072" i="11" s="1"/>
  <c r="T2073" i="11"/>
  <c r="G2073" i="11" s="1"/>
  <c r="T2074" i="11"/>
  <c r="G2074" i="11" s="1"/>
  <c r="T2075" i="11"/>
  <c r="T2076" i="11"/>
  <c r="G2076" i="11" s="1"/>
  <c r="T2077" i="11"/>
  <c r="G2077" i="11" s="1"/>
  <c r="T2078" i="11"/>
  <c r="G2078" i="11" s="1"/>
  <c r="T2079" i="11"/>
  <c r="T2080" i="11"/>
  <c r="G2080" i="11" s="1"/>
  <c r="T2081" i="11"/>
  <c r="G2081" i="11" s="1"/>
  <c r="T2082" i="11"/>
  <c r="G2082" i="11" s="1"/>
  <c r="T2083" i="11"/>
  <c r="T2084" i="11"/>
  <c r="G2084" i="11" s="1"/>
  <c r="T2085" i="11"/>
  <c r="G2085" i="11" s="1"/>
  <c r="T2086" i="11"/>
  <c r="G2086" i="11" s="1"/>
  <c r="T2087" i="11"/>
  <c r="T2088" i="11"/>
  <c r="G2088" i="11" s="1"/>
  <c r="T2089" i="11"/>
  <c r="G2089" i="11" s="1"/>
  <c r="T2090" i="11"/>
  <c r="G2090" i="11" s="1"/>
  <c r="T2091" i="11"/>
  <c r="T2092" i="11"/>
  <c r="G2092" i="11" s="1"/>
  <c r="T2093" i="11"/>
  <c r="G2093" i="11" s="1"/>
  <c r="T2094" i="11"/>
  <c r="G2094" i="11" s="1"/>
  <c r="T2095" i="11"/>
  <c r="T2096" i="11"/>
  <c r="G2096" i="11" s="1"/>
  <c r="T2097" i="11"/>
  <c r="G2097" i="11" s="1"/>
  <c r="T2098" i="11"/>
  <c r="G2098" i="11" s="1"/>
  <c r="T2099" i="11"/>
  <c r="T2100" i="11"/>
  <c r="G2100" i="11" s="1"/>
  <c r="T2101" i="11"/>
  <c r="G2101" i="11" s="1"/>
  <c r="T2102" i="11"/>
  <c r="G2102" i="11" s="1"/>
  <c r="T2103" i="11"/>
  <c r="T2104" i="11"/>
  <c r="G2104" i="11" s="1"/>
  <c r="T2105" i="11"/>
  <c r="G2105" i="11" s="1"/>
  <c r="T2106" i="11"/>
  <c r="G2106" i="11" s="1"/>
  <c r="T2107" i="11"/>
  <c r="T2108" i="11"/>
  <c r="G2108" i="11" s="1"/>
  <c r="T2109" i="11"/>
  <c r="G2109" i="11" s="1"/>
  <c r="T2110" i="11"/>
  <c r="G2110" i="11" s="1"/>
  <c r="T2111" i="11"/>
  <c r="T2112" i="11"/>
  <c r="G2112" i="11" s="1"/>
  <c r="T2113" i="11"/>
  <c r="G2113" i="11" s="1"/>
  <c r="T2114" i="11"/>
  <c r="G2114" i="11" s="1"/>
  <c r="T2115" i="11"/>
  <c r="T2116" i="11"/>
  <c r="G2116" i="11" s="1"/>
  <c r="T2117" i="11"/>
  <c r="G2117" i="11" s="1"/>
  <c r="T2118" i="11"/>
  <c r="G2118" i="11" s="1"/>
  <c r="T2119" i="11"/>
  <c r="T2120" i="11"/>
  <c r="G2120" i="11" s="1"/>
  <c r="T2121" i="11"/>
  <c r="G2121" i="11" s="1"/>
  <c r="T2122" i="11"/>
  <c r="G2122" i="11" s="1"/>
  <c r="T2123" i="11"/>
  <c r="T2124" i="11"/>
  <c r="G2124" i="11" s="1"/>
  <c r="T2125" i="11"/>
  <c r="G2125" i="11" s="1"/>
  <c r="T2126" i="11"/>
  <c r="G2126" i="11" s="1"/>
  <c r="T2127" i="11"/>
  <c r="T2128" i="11"/>
  <c r="G2128" i="11" s="1"/>
  <c r="T2129" i="11"/>
  <c r="G2129" i="11" s="1"/>
  <c r="T2130" i="11"/>
  <c r="G2130" i="11" s="1"/>
  <c r="T2131" i="11"/>
  <c r="T2132" i="11"/>
  <c r="G2132" i="11" s="1"/>
  <c r="T2133" i="11"/>
  <c r="G2133" i="11" s="1"/>
  <c r="T2134" i="11"/>
  <c r="G2134" i="11" s="1"/>
  <c r="T2135" i="11"/>
  <c r="T2136" i="11"/>
  <c r="G2136" i="11" s="1"/>
  <c r="T2137" i="11"/>
  <c r="G2137" i="11" s="1"/>
  <c r="T2138" i="11"/>
  <c r="G2138" i="11" s="1"/>
  <c r="T2139" i="11"/>
  <c r="T2140" i="11"/>
  <c r="G2140" i="11" s="1"/>
  <c r="T2141" i="11"/>
  <c r="G2141" i="11" s="1"/>
  <c r="T2142" i="11"/>
  <c r="G2142" i="11" s="1"/>
  <c r="T2143" i="11"/>
  <c r="T2144" i="11"/>
  <c r="G2144" i="11" s="1"/>
  <c r="T2145" i="11"/>
  <c r="G2145" i="11" s="1"/>
  <c r="T2146" i="11"/>
  <c r="G2146" i="11" s="1"/>
  <c r="T2147" i="11"/>
  <c r="T2148" i="11"/>
  <c r="G2148" i="11" s="1"/>
  <c r="T2149" i="11"/>
  <c r="G2149" i="11" s="1"/>
  <c r="T2150" i="11"/>
  <c r="G2150" i="11" s="1"/>
  <c r="T2151" i="11"/>
  <c r="T2152" i="11"/>
  <c r="G2152" i="11" s="1"/>
  <c r="T2153" i="11"/>
  <c r="G2153" i="11" s="1"/>
  <c r="T2154" i="11"/>
  <c r="G2154" i="11" s="1"/>
  <c r="T2155" i="11"/>
  <c r="T2156" i="11"/>
  <c r="G2156" i="11" s="1"/>
  <c r="T2157" i="11"/>
  <c r="G2157" i="11" s="1"/>
  <c r="T2158" i="11"/>
  <c r="G2158" i="11" s="1"/>
  <c r="T2159" i="11"/>
  <c r="T2160" i="11"/>
  <c r="G2160" i="11" s="1"/>
  <c r="T2161" i="11"/>
  <c r="G2161" i="11" s="1"/>
  <c r="T2162" i="11"/>
  <c r="G2162" i="11" s="1"/>
  <c r="T2163" i="11"/>
  <c r="T2164" i="11"/>
  <c r="G2164" i="11" s="1"/>
  <c r="T2165" i="11"/>
  <c r="G2165" i="11" s="1"/>
  <c r="T2166" i="11"/>
  <c r="G2166" i="11" s="1"/>
  <c r="T2167" i="11"/>
  <c r="T2168" i="11"/>
  <c r="G2168" i="11" s="1"/>
  <c r="T2169" i="11"/>
  <c r="G2169" i="11" s="1"/>
  <c r="T2170" i="11"/>
  <c r="G2170" i="11" s="1"/>
  <c r="T2171" i="11"/>
  <c r="T2172" i="11"/>
  <c r="G2172" i="11" s="1"/>
  <c r="T2173" i="11"/>
  <c r="G2173" i="11" s="1"/>
  <c r="T2174" i="11"/>
  <c r="G2174" i="11" s="1"/>
  <c r="T2175" i="11"/>
  <c r="T2176" i="11"/>
  <c r="G2176" i="11" s="1"/>
  <c r="T2177" i="11"/>
  <c r="G2177" i="11" s="1"/>
  <c r="T2178" i="11"/>
  <c r="G2178" i="11" s="1"/>
  <c r="T2179" i="11"/>
  <c r="T2180" i="11"/>
  <c r="G2180" i="11" s="1"/>
  <c r="T2181" i="11"/>
  <c r="G2181" i="11" s="1"/>
  <c r="T2182" i="11"/>
  <c r="G2182" i="11" s="1"/>
  <c r="T2183" i="11"/>
  <c r="T2184" i="11"/>
  <c r="G2184" i="11" s="1"/>
  <c r="T2185" i="11"/>
  <c r="G2185" i="11" s="1"/>
  <c r="T2186" i="11"/>
  <c r="G2186" i="11" s="1"/>
  <c r="T2187" i="11"/>
  <c r="T2188" i="11"/>
  <c r="G2188" i="11" s="1"/>
  <c r="T2189" i="11"/>
  <c r="G2189" i="11" s="1"/>
  <c r="T2190" i="11"/>
  <c r="G2190" i="11" s="1"/>
  <c r="T2191" i="11"/>
  <c r="T2192" i="11"/>
  <c r="G2192" i="11" s="1"/>
  <c r="T2193" i="11"/>
  <c r="G2193" i="11" s="1"/>
  <c r="T2194" i="11"/>
  <c r="G2194" i="11" s="1"/>
  <c r="T2195" i="11"/>
  <c r="T2196" i="11"/>
  <c r="G2196" i="11" s="1"/>
  <c r="T2197" i="11"/>
  <c r="G2197" i="11" s="1"/>
  <c r="T2198" i="11"/>
  <c r="G2198" i="11" s="1"/>
  <c r="T2199" i="11"/>
  <c r="T2200" i="11"/>
  <c r="G2200" i="11" s="1"/>
  <c r="T2201" i="11"/>
  <c r="G2201" i="11" s="1"/>
  <c r="T2202" i="11"/>
  <c r="G2202" i="11" s="1"/>
  <c r="T2203" i="11"/>
  <c r="T2204" i="11"/>
  <c r="G2204" i="11" s="1"/>
  <c r="T2205" i="11"/>
  <c r="G2205" i="11" s="1"/>
  <c r="T2206" i="11"/>
  <c r="G2206" i="11" s="1"/>
  <c r="T2207" i="11"/>
  <c r="T2208" i="11"/>
  <c r="G2208" i="11" s="1"/>
  <c r="T2209" i="11"/>
  <c r="G2209" i="11" s="1"/>
  <c r="T2210" i="11"/>
  <c r="G2210" i="11" s="1"/>
  <c r="T2211" i="11"/>
  <c r="T2212" i="11"/>
  <c r="G2212" i="11" s="1"/>
  <c r="T2213" i="11"/>
  <c r="G2213" i="11" s="1"/>
  <c r="T2214" i="11"/>
  <c r="G2214" i="11" s="1"/>
  <c r="T2215" i="11"/>
  <c r="T2216" i="11"/>
  <c r="G2216" i="11" s="1"/>
  <c r="T2217" i="11"/>
  <c r="G2217" i="11" s="1"/>
  <c r="T2218" i="11"/>
  <c r="G2218" i="11" s="1"/>
  <c r="T2219" i="11"/>
  <c r="T2220" i="11"/>
  <c r="G2220" i="11" s="1"/>
  <c r="T2221" i="11"/>
  <c r="G2221" i="11" s="1"/>
  <c r="T2222" i="11"/>
  <c r="G2222" i="11" s="1"/>
  <c r="T2223" i="11"/>
  <c r="T2224" i="11"/>
  <c r="G2224" i="11" s="1"/>
  <c r="T2225" i="11"/>
  <c r="G2225" i="11" s="1"/>
  <c r="T2226" i="11"/>
  <c r="G2226" i="11" s="1"/>
  <c r="T2227" i="11"/>
  <c r="T2228" i="11"/>
  <c r="G2228" i="11" s="1"/>
  <c r="T2229" i="11"/>
  <c r="G2229" i="11" s="1"/>
  <c r="T2230" i="11"/>
  <c r="G2230" i="11" s="1"/>
  <c r="T2231" i="11"/>
  <c r="T2232" i="11"/>
  <c r="G2232" i="11" s="1"/>
  <c r="T2233" i="11"/>
  <c r="G2233" i="11" s="1"/>
  <c r="T2234" i="11"/>
  <c r="G2234" i="11" s="1"/>
  <c r="T2235" i="11"/>
  <c r="T2236" i="11"/>
  <c r="G2236" i="11" s="1"/>
  <c r="T2237" i="11"/>
  <c r="G2237" i="11" s="1"/>
  <c r="T2238" i="11"/>
  <c r="G2238" i="11" s="1"/>
  <c r="T2239" i="11"/>
  <c r="T2240" i="11"/>
  <c r="G2240" i="11" s="1"/>
  <c r="T2241" i="11"/>
  <c r="G2241" i="11" s="1"/>
  <c r="T2242" i="11"/>
  <c r="G2242" i="11" s="1"/>
  <c r="T2243" i="11"/>
  <c r="T2244" i="11"/>
  <c r="G2244" i="11" s="1"/>
  <c r="T2245" i="11"/>
  <c r="G2245" i="11" s="1"/>
  <c r="T2246" i="11"/>
  <c r="G2246" i="11" s="1"/>
  <c r="T2247" i="11"/>
  <c r="T2248" i="11"/>
  <c r="G2248" i="11" s="1"/>
  <c r="T2249" i="11"/>
  <c r="G2249" i="11" s="1"/>
  <c r="T2250" i="11"/>
  <c r="G2250" i="11" s="1"/>
  <c r="T2251" i="11"/>
  <c r="T2252" i="11"/>
  <c r="G2252" i="11" s="1"/>
  <c r="T2253" i="11"/>
  <c r="G2253" i="11" s="1"/>
  <c r="T2254" i="11"/>
  <c r="G2254" i="11" s="1"/>
  <c r="T2255" i="11"/>
  <c r="T2256" i="11"/>
  <c r="G2256" i="11" s="1"/>
  <c r="T2257" i="11"/>
  <c r="G2257" i="11" s="1"/>
  <c r="T2258" i="11"/>
  <c r="G2258" i="11" s="1"/>
  <c r="T2259" i="11"/>
  <c r="T2260" i="11"/>
  <c r="G2260" i="11" s="1"/>
  <c r="T2261" i="11"/>
  <c r="G2261" i="11" s="1"/>
  <c r="T2262" i="11"/>
  <c r="G2262" i="11" s="1"/>
  <c r="T2263" i="11"/>
  <c r="T2264" i="11"/>
  <c r="G2264" i="11" s="1"/>
  <c r="T2265" i="11"/>
  <c r="G2265" i="11" s="1"/>
  <c r="T2266" i="11"/>
  <c r="G2266" i="11" s="1"/>
  <c r="T2267" i="11"/>
  <c r="T2268" i="11"/>
  <c r="G2268" i="11" s="1"/>
  <c r="T2269" i="11"/>
  <c r="G2269" i="11" s="1"/>
  <c r="T2270" i="11"/>
  <c r="G2270" i="11" s="1"/>
  <c r="T2271" i="11"/>
  <c r="T2272" i="11"/>
  <c r="G2272" i="11" s="1"/>
  <c r="T2273" i="11"/>
  <c r="G2273" i="11" s="1"/>
  <c r="T2274" i="11"/>
  <c r="G2274" i="11" s="1"/>
  <c r="T2275" i="11"/>
  <c r="T2276" i="11"/>
  <c r="G2276" i="11" s="1"/>
  <c r="T2277" i="11"/>
  <c r="G2277" i="11" s="1"/>
  <c r="T2278" i="11"/>
  <c r="G2278" i="11" s="1"/>
  <c r="T2279" i="11"/>
  <c r="T2280" i="11"/>
  <c r="G2280" i="11" s="1"/>
  <c r="T2281" i="11"/>
  <c r="G2281" i="11" s="1"/>
  <c r="T2282" i="11"/>
  <c r="G2282" i="11" s="1"/>
  <c r="T2283" i="11"/>
  <c r="T2284" i="11"/>
  <c r="G2284" i="11" s="1"/>
  <c r="T2285" i="11"/>
  <c r="G2285" i="11" s="1"/>
  <c r="T2286" i="11"/>
  <c r="G2286" i="11" s="1"/>
  <c r="T2287" i="11"/>
  <c r="T2288" i="11"/>
  <c r="G2288" i="11" s="1"/>
  <c r="T2289" i="11"/>
  <c r="G2289" i="11" s="1"/>
  <c r="T2290" i="11"/>
  <c r="G2290" i="11" s="1"/>
  <c r="T2291" i="11"/>
  <c r="T2292" i="11"/>
  <c r="G2292" i="11" s="1"/>
  <c r="T2293" i="11"/>
  <c r="G2293" i="11" s="1"/>
  <c r="T2294" i="11"/>
  <c r="G2294" i="11" s="1"/>
  <c r="T2295" i="11"/>
  <c r="T2296" i="11"/>
  <c r="G2296" i="11" s="1"/>
  <c r="T2297" i="11"/>
  <c r="G2297" i="11" s="1"/>
  <c r="T2298" i="11"/>
  <c r="G2298" i="11" s="1"/>
  <c r="T2299" i="11"/>
  <c r="T2300" i="11"/>
  <c r="G2300" i="11" s="1"/>
  <c r="T2301" i="11"/>
  <c r="G2301" i="11" s="1"/>
  <c r="T2302" i="11"/>
  <c r="G2302" i="11" s="1"/>
  <c r="T2303" i="11"/>
  <c r="T2304" i="11"/>
  <c r="G2304" i="11" s="1"/>
  <c r="T2305" i="11"/>
  <c r="G2305" i="11" s="1"/>
  <c r="T2306" i="11"/>
  <c r="G2306" i="11" s="1"/>
  <c r="T2307" i="11"/>
  <c r="T2308" i="11"/>
  <c r="G2308" i="11" s="1"/>
  <c r="T2309" i="11"/>
  <c r="G2309" i="11" s="1"/>
  <c r="T2310" i="11"/>
  <c r="G2310" i="11" s="1"/>
  <c r="T2311" i="11"/>
  <c r="T2312" i="11"/>
  <c r="G2312" i="11" s="1"/>
  <c r="T2313" i="11"/>
  <c r="G2313" i="11" s="1"/>
  <c r="T2314" i="11"/>
  <c r="G2314" i="11" s="1"/>
  <c r="T2315" i="11"/>
  <c r="T2316" i="11"/>
  <c r="G2316" i="11" s="1"/>
  <c r="T2317" i="11"/>
  <c r="G2317" i="11" s="1"/>
  <c r="T2318" i="11"/>
  <c r="G2318" i="11" s="1"/>
  <c r="T2319" i="11"/>
  <c r="T2320" i="11"/>
  <c r="G2320" i="11" s="1"/>
  <c r="T2321" i="11"/>
  <c r="G2321" i="11" s="1"/>
  <c r="T2322" i="11"/>
  <c r="G2322" i="11" s="1"/>
  <c r="T2323" i="11"/>
  <c r="T2324" i="11"/>
  <c r="G2324" i="11" s="1"/>
  <c r="T2325" i="11"/>
  <c r="G2325" i="11" s="1"/>
  <c r="T2326" i="11"/>
  <c r="G2326" i="11" s="1"/>
  <c r="T2327" i="11"/>
  <c r="T2328" i="11"/>
  <c r="G2328" i="11" s="1"/>
  <c r="T2329" i="11"/>
  <c r="G2329" i="11" s="1"/>
  <c r="T2330" i="11"/>
  <c r="G2330" i="11" s="1"/>
  <c r="T2331" i="11"/>
  <c r="T2332" i="11"/>
  <c r="G2332" i="11" s="1"/>
  <c r="T2333" i="11"/>
  <c r="G2333" i="11" s="1"/>
  <c r="T2334" i="11"/>
  <c r="G2334" i="11" s="1"/>
  <c r="T2335" i="11"/>
  <c r="T2336" i="11"/>
  <c r="G2336" i="11" s="1"/>
  <c r="T2337" i="11"/>
  <c r="G2337" i="11" s="1"/>
  <c r="T2338" i="11"/>
  <c r="G2338" i="11" s="1"/>
  <c r="T2339" i="11"/>
  <c r="T2340" i="11"/>
  <c r="G2340" i="11" s="1"/>
  <c r="T2341" i="11"/>
  <c r="G2341" i="11" s="1"/>
  <c r="T2342" i="11"/>
  <c r="G2342" i="11" s="1"/>
  <c r="T2343" i="11"/>
  <c r="T2344" i="11"/>
  <c r="G2344" i="11" s="1"/>
  <c r="T2345" i="11"/>
  <c r="G2345" i="11" s="1"/>
  <c r="T2346" i="11"/>
  <c r="G2346" i="11" s="1"/>
  <c r="T2347" i="11"/>
  <c r="T2348" i="11"/>
  <c r="G2348" i="11" s="1"/>
  <c r="T2349" i="11"/>
  <c r="G2349" i="11" s="1"/>
  <c r="T2350" i="11"/>
  <c r="G2350" i="11" s="1"/>
  <c r="T2351" i="11"/>
  <c r="T2352" i="11"/>
  <c r="G2352" i="11" s="1"/>
  <c r="T2353" i="11"/>
  <c r="G2353" i="11" s="1"/>
  <c r="T2354" i="11"/>
  <c r="G2354" i="11" s="1"/>
  <c r="T2355" i="11"/>
  <c r="T2356" i="11"/>
  <c r="G2356" i="11" s="1"/>
  <c r="T2357" i="11"/>
  <c r="G2357" i="11" s="1"/>
  <c r="T2358" i="11"/>
  <c r="G2358" i="11" s="1"/>
  <c r="T2359" i="11"/>
  <c r="T2360" i="11"/>
  <c r="G2360" i="11" s="1"/>
  <c r="T2361" i="11"/>
  <c r="G2361" i="11" s="1"/>
  <c r="T2362" i="11"/>
  <c r="G2362" i="11" s="1"/>
  <c r="T2363" i="11"/>
  <c r="T2364" i="11"/>
  <c r="G2364" i="11" s="1"/>
  <c r="T2365" i="11"/>
  <c r="G2365" i="11" s="1"/>
  <c r="T2366" i="11"/>
  <c r="G2366" i="11" s="1"/>
  <c r="T2367" i="11"/>
  <c r="T2368" i="11"/>
  <c r="G2368" i="11" s="1"/>
  <c r="T2369" i="11"/>
  <c r="G2369" i="11" s="1"/>
  <c r="T2370" i="11"/>
  <c r="G2370" i="11" s="1"/>
  <c r="T2371" i="11"/>
  <c r="T2372" i="11"/>
  <c r="G2372" i="11" s="1"/>
  <c r="T2373" i="11"/>
  <c r="G2373" i="11" s="1"/>
  <c r="T2374" i="11"/>
  <c r="G2374" i="11" s="1"/>
  <c r="T2375" i="11"/>
  <c r="T2376" i="11"/>
  <c r="G2376" i="11" s="1"/>
  <c r="T2377" i="11"/>
  <c r="G2377" i="11" s="1"/>
  <c r="T2378" i="11"/>
  <c r="G2378" i="11" s="1"/>
  <c r="T2379" i="11"/>
  <c r="T2380" i="11"/>
  <c r="G2380" i="11" s="1"/>
  <c r="T2381" i="11"/>
  <c r="G2381" i="11" s="1"/>
  <c r="T2382" i="11"/>
  <c r="G2382" i="11" s="1"/>
  <c r="T2383" i="11"/>
  <c r="T2384" i="11"/>
  <c r="G2384" i="11" s="1"/>
  <c r="T2385" i="11"/>
  <c r="G2385" i="11" s="1"/>
  <c r="T2386" i="11"/>
  <c r="G2386" i="11" s="1"/>
  <c r="T2387" i="11"/>
  <c r="T2" i="11"/>
  <c r="G2" i="11" s="1"/>
  <c r="F5" i="11"/>
  <c r="F9" i="11"/>
  <c r="F17" i="11"/>
  <c r="F21" i="11"/>
  <c r="F25" i="11"/>
  <c r="F33" i="11"/>
  <c r="F37" i="11"/>
  <c r="F41" i="11"/>
  <c r="F49" i="11"/>
  <c r="F53" i="11"/>
  <c r="F57" i="11"/>
  <c r="F65" i="11"/>
  <c r="F69" i="11"/>
  <c r="F73" i="11"/>
  <c r="F81" i="11"/>
  <c r="F85" i="11"/>
  <c r="F89" i="11"/>
  <c r="F97" i="11"/>
  <c r="F101" i="11"/>
  <c r="F105" i="11"/>
  <c r="F113" i="11"/>
  <c r="F117" i="11"/>
  <c r="F121" i="11"/>
  <c r="F129" i="11"/>
  <c r="F133" i="11"/>
  <c r="F137" i="11"/>
  <c r="F145" i="11"/>
  <c r="F149" i="11"/>
  <c r="F153" i="11"/>
  <c r="F161" i="11"/>
  <c r="F165" i="11"/>
  <c r="F169" i="11"/>
  <c r="F177" i="11"/>
  <c r="F181" i="11"/>
  <c r="F185" i="11"/>
  <c r="F193" i="11"/>
  <c r="F197" i="11"/>
  <c r="F201" i="11"/>
  <c r="F209" i="11"/>
  <c r="F213" i="11"/>
  <c r="F217" i="11"/>
  <c r="F225" i="11"/>
  <c r="F229" i="11"/>
  <c r="F233" i="11"/>
  <c r="F241" i="11"/>
  <c r="F245" i="11"/>
  <c r="F249" i="11"/>
  <c r="F257" i="11"/>
  <c r="F261" i="11"/>
  <c r="F265" i="11"/>
  <c r="F273" i="11"/>
  <c r="F277" i="11"/>
  <c r="F281" i="11"/>
  <c r="F289" i="11"/>
  <c r="F293" i="11"/>
  <c r="F297" i="11"/>
  <c r="F305" i="11"/>
  <c r="F309" i="11"/>
  <c r="F313" i="11"/>
  <c r="F321" i="11"/>
  <c r="F325" i="11"/>
  <c r="F329" i="11"/>
  <c r="F337" i="11"/>
  <c r="F341" i="11"/>
  <c r="F345" i="11"/>
  <c r="F353" i="11"/>
  <c r="F357" i="11"/>
  <c r="F361" i="11"/>
  <c r="F369" i="11"/>
  <c r="F373" i="11"/>
  <c r="F377" i="11"/>
  <c r="F385" i="11"/>
  <c r="F389" i="11"/>
  <c r="F393" i="11"/>
  <c r="F401" i="11"/>
  <c r="F405" i="11"/>
  <c r="F409" i="11"/>
  <c r="F417" i="11"/>
  <c r="F421" i="11"/>
  <c r="F425" i="11"/>
  <c r="F433" i="11"/>
  <c r="F437" i="11"/>
  <c r="F441" i="11"/>
  <c r="F449" i="11"/>
  <c r="F453" i="11"/>
  <c r="F457" i="11"/>
  <c r="F465" i="11"/>
  <c r="F469" i="11"/>
  <c r="F473" i="11"/>
  <c r="F481" i="11"/>
  <c r="F485" i="11"/>
  <c r="F489" i="11"/>
  <c r="F497" i="11"/>
  <c r="F501" i="11"/>
  <c r="F505" i="11"/>
  <c r="F513" i="11"/>
  <c r="F517" i="11"/>
  <c r="F521" i="11"/>
  <c r="F529" i="11"/>
  <c r="F533" i="11"/>
  <c r="F537" i="11"/>
  <c r="F545" i="11"/>
  <c r="F549" i="11"/>
  <c r="F553" i="11"/>
  <c r="F561" i="11"/>
  <c r="F565" i="11"/>
  <c r="F569" i="11"/>
  <c r="F577" i="11"/>
  <c r="F581" i="11"/>
  <c r="F585" i="11"/>
  <c r="F593" i="11"/>
  <c r="F597" i="11"/>
  <c r="F601" i="11"/>
  <c r="F609" i="11"/>
  <c r="F613" i="11"/>
  <c r="F617" i="11"/>
  <c r="F625" i="11"/>
  <c r="F629" i="11"/>
  <c r="F633" i="11"/>
  <c r="F641" i="11"/>
  <c r="F645" i="11"/>
  <c r="F649" i="11"/>
  <c r="F657" i="11"/>
  <c r="F661" i="11"/>
  <c r="F665" i="11"/>
  <c r="F673" i="11"/>
  <c r="F677" i="11"/>
  <c r="F681" i="11"/>
  <c r="F689" i="11"/>
  <c r="F693" i="11"/>
  <c r="F697" i="11"/>
  <c r="F705" i="11"/>
  <c r="F709" i="11"/>
  <c r="F713" i="11"/>
  <c r="F721" i="11"/>
  <c r="F725" i="11"/>
  <c r="F729" i="11"/>
  <c r="F737" i="11"/>
  <c r="F741" i="11"/>
  <c r="F745" i="11"/>
  <c r="F753" i="11"/>
  <c r="F757" i="11"/>
  <c r="F761" i="11"/>
  <c r="F769" i="11"/>
  <c r="F773" i="11"/>
  <c r="F777" i="11"/>
  <c r="F785" i="11"/>
  <c r="F789" i="11"/>
  <c r="F793" i="11"/>
  <c r="F801" i="11"/>
  <c r="F805" i="11"/>
  <c r="F809" i="11"/>
  <c r="F817" i="11"/>
  <c r="F821" i="11"/>
  <c r="F825" i="11"/>
  <c r="F833" i="11"/>
  <c r="F837" i="11"/>
  <c r="F841" i="11"/>
  <c r="F849" i="11"/>
  <c r="F853" i="11"/>
  <c r="F857" i="11"/>
  <c r="F865" i="11"/>
  <c r="F869" i="11"/>
  <c r="F873" i="11"/>
  <c r="F881" i="11"/>
  <c r="F885" i="11"/>
  <c r="F889" i="11"/>
  <c r="F897" i="11"/>
  <c r="F901" i="11"/>
  <c r="F905" i="11"/>
  <c r="F913" i="11"/>
  <c r="F917" i="11"/>
  <c r="F921" i="11"/>
  <c r="F929" i="11"/>
  <c r="F933" i="11"/>
  <c r="F937" i="11"/>
  <c r="F945" i="11"/>
  <c r="F949" i="11"/>
  <c r="F953" i="11"/>
  <c r="F961" i="11"/>
  <c r="F965" i="11"/>
  <c r="F969" i="11"/>
  <c r="F977" i="11"/>
  <c r="F981" i="11"/>
  <c r="F985" i="11"/>
  <c r="F993" i="11"/>
  <c r="F997" i="11"/>
  <c r="F1001" i="11"/>
  <c r="F1009" i="11"/>
  <c r="F1013" i="11"/>
  <c r="F1017" i="11"/>
  <c r="F1025" i="11"/>
  <c r="F1029" i="11"/>
  <c r="F1033" i="11"/>
  <c r="F1041" i="11"/>
  <c r="F1045" i="11"/>
  <c r="F1049" i="11"/>
  <c r="F1057" i="11"/>
  <c r="F1061" i="11"/>
  <c r="F1065" i="11"/>
  <c r="F1073" i="11"/>
  <c r="F1077" i="11"/>
  <c r="F1081" i="11"/>
  <c r="F1089" i="11"/>
  <c r="F1093" i="11"/>
  <c r="F1097" i="11"/>
  <c r="F1105" i="11"/>
  <c r="F1109" i="11"/>
  <c r="F1113" i="11"/>
  <c r="F1121" i="11"/>
  <c r="F1125" i="11"/>
  <c r="F1129" i="11"/>
  <c r="F1137" i="11"/>
  <c r="F1141" i="11"/>
  <c r="F1145" i="11"/>
  <c r="F1153" i="11"/>
  <c r="F1157" i="11"/>
  <c r="F1161" i="11"/>
  <c r="F1169" i="11"/>
  <c r="F1173" i="11"/>
  <c r="F1177" i="11"/>
  <c r="F1185" i="11"/>
  <c r="F1189" i="11"/>
  <c r="F1193" i="11"/>
  <c r="F1201" i="11"/>
  <c r="F1203" i="11"/>
  <c r="F1209" i="11"/>
  <c r="F1217" i="11"/>
  <c r="F1221" i="11"/>
  <c r="F1225" i="11"/>
  <c r="F1233" i="11"/>
  <c r="F1237" i="11"/>
  <c r="F1241" i="11"/>
  <c r="F3" i="11"/>
  <c r="S3" i="11"/>
  <c r="S4" i="11"/>
  <c r="F4" i="11" s="1"/>
  <c r="S5" i="11"/>
  <c r="S6" i="11"/>
  <c r="F6" i="11" s="1"/>
  <c r="S7" i="11"/>
  <c r="F7" i="11" s="1"/>
  <c r="S8" i="11"/>
  <c r="F8" i="11" s="1"/>
  <c r="S9" i="11"/>
  <c r="S10" i="11"/>
  <c r="F10" i="11" s="1"/>
  <c r="S11" i="11"/>
  <c r="F11" i="11" s="1"/>
  <c r="S12" i="11"/>
  <c r="F12" i="11" s="1"/>
  <c r="S13" i="11"/>
  <c r="F13" i="11" s="1"/>
  <c r="S14" i="11"/>
  <c r="F14" i="11" s="1"/>
  <c r="S15" i="11"/>
  <c r="F15" i="11" s="1"/>
  <c r="S16" i="11"/>
  <c r="F16" i="11" s="1"/>
  <c r="S17" i="11"/>
  <c r="S18" i="11"/>
  <c r="F18" i="11" s="1"/>
  <c r="S19" i="11"/>
  <c r="F19" i="11" s="1"/>
  <c r="S20" i="11"/>
  <c r="F20" i="11" s="1"/>
  <c r="S21" i="11"/>
  <c r="S22" i="11"/>
  <c r="F22" i="11" s="1"/>
  <c r="S23" i="11"/>
  <c r="F23" i="11" s="1"/>
  <c r="S24" i="11"/>
  <c r="F24" i="11" s="1"/>
  <c r="S25" i="11"/>
  <c r="S26" i="11"/>
  <c r="F26" i="11" s="1"/>
  <c r="S27" i="11"/>
  <c r="F27" i="11" s="1"/>
  <c r="S28" i="11"/>
  <c r="F28" i="11" s="1"/>
  <c r="S29" i="11"/>
  <c r="F29" i="11" s="1"/>
  <c r="S30" i="11"/>
  <c r="F30" i="11" s="1"/>
  <c r="S31" i="11"/>
  <c r="F31" i="11" s="1"/>
  <c r="S32" i="11"/>
  <c r="F32" i="11" s="1"/>
  <c r="S33" i="11"/>
  <c r="S34" i="11"/>
  <c r="F34" i="11" s="1"/>
  <c r="S35" i="11"/>
  <c r="F35" i="11" s="1"/>
  <c r="S36" i="11"/>
  <c r="F36" i="11" s="1"/>
  <c r="S37" i="11"/>
  <c r="S38" i="11"/>
  <c r="F38" i="11" s="1"/>
  <c r="S39" i="11"/>
  <c r="F39" i="11" s="1"/>
  <c r="S40" i="11"/>
  <c r="F40" i="11" s="1"/>
  <c r="S41" i="11"/>
  <c r="S42" i="11"/>
  <c r="F42" i="11" s="1"/>
  <c r="S43" i="11"/>
  <c r="F43" i="11" s="1"/>
  <c r="S44" i="11"/>
  <c r="F44" i="11" s="1"/>
  <c r="S45" i="11"/>
  <c r="F45" i="11" s="1"/>
  <c r="S46" i="11"/>
  <c r="F46" i="11" s="1"/>
  <c r="S47" i="11"/>
  <c r="F47" i="11" s="1"/>
  <c r="S48" i="11"/>
  <c r="F48" i="11" s="1"/>
  <c r="S49" i="11"/>
  <c r="S50" i="11"/>
  <c r="F50" i="11" s="1"/>
  <c r="S51" i="11"/>
  <c r="F51" i="11" s="1"/>
  <c r="S52" i="11"/>
  <c r="F52" i="11" s="1"/>
  <c r="S53" i="11"/>
  <c r="S54" i="11"/>
  <c r="F54" i="11" s="1"/>
  <c r="S55" i="11"/>
  <c r="F55" i="11" s="1"/>
  <c r="S56" i="11"/>
  <c r="F56" i="11" s="1"/>
  <c r="S57" i="11"/>
  <c r="S58" i="11"/>
  <c r="F58" i="11" s="1"/>
  <c r="S59" i="11"/>
  <c r="F59" i="11" s="1"/>
  <c r="S60" i="11"/>
  <c r="F60" i="11" s="1"/>
  <c r="S61" i="11"/>
  <c r="F61" i="11" s="1"/>
  <c r="S62" i="11"/>
  <c r="F62" i="11" s="1"/>
  <c r="S63" i="11"/>
  <c r="F63" i="11" s="1"/>
  <c r="S64" i="11"/>
  <c r="F64" i="11" s="1"/>
  <c r="S65" i="11"/>
  <c r="S66" i="11"/>
  <c r="F66" i="11" s="1"/>
  <c r="S67" i="11"/>
  <c r="F67" i="11" s="1"/>
  <c r="S68" i="11"/>
  <c r="F68" i="11" s="1"/>
  <c r="S69" i="11"/>
  <c r="S70" i="11"/>
  <c r="F70" i="11" s="1"/>
  <c r="S71" i="11"/>
  <c r="F71" i="11" s="1"/>
  <c r="S72" i="11"/>
  <c r="F72" i="11" s="1"/>
  <c r="S73" i="11"/>
  <c r="S74" i="11"/>
  <c r="F74" i="11" s="1"/>
  <c r="S75" i="11"/>
  <c r="F75" i="11" s="1"/>
  <c r="S76" i="11"/>
  <c r="F76" i="11" s="1"/>
  <c r="S77" i="11"/>
  <c r="F77" i="11" s="1"/>
  <c r="S78" i="11"/>
  <c r="F78" i="11" s="1"/>
  <c r="S79" i="11"/>
  <c r="F79" i="11" s="1"/>
  <c r="S80" i="11"/>
  <c r="F80" i="11" s="1"/>
  <c r="S81" i="11"/>
  <c r="S82" i="11"/>
  <c r="F82" i="11" s="1"/>
  <c r="S83" i="11"/>
  <c r="F83" i="11" s="1"/>
  <c r="S84" i="11"/>
  <c r="F84" i="11" s="1"/>
  <c r="S85" i="11"/>
  <c r="S86" i="11"/>
  <c r="F86" i="11" s="1"/>
  <c r="S87" i="11"/>
  <c r="F87" i="11" s="1"/>
  <c r="S88" i="11"/>
  <c r="F88" i="11" s="1"/>
  <c r="S89" i="11"/>
  <c r="S90" i="11"/>
  <c r="F90" i="11" s="1"/>
  <c r="S91" i="11"/>
  <c r="F91" i="11" s="1"/>
  <c r="S92" i="11"/>
  <c r="F92" i="11" s="1"/>
  <c r="S93" i="11"/>
  <c r="F93" i="11" s="1"/>
  <c r="S94" i="11"/>
  <c r="F94" i="11" s="1"/>
  <c r="S95" i="11"/>
  <c r="F95" i="11" s="1"/>
  <c r="S96" i="11"/>
  <c r="F96" i="11" s="1"/>
  <c r="S97" i="11"/>
  <c r="S98" i="11"/>
  <c r="F98" i="11" s="1"/>
  <c r="S99" i="11"/>
  <c r="F99" i="11" s="1"/>
  <c r="S100" i="11"/>
  <c r="F100" i="11" s="1"/>
  <c r="S101" i="11"/>
  <c r="S102" i="11"/>
  <c r="F102" i="11" s="1"/>
  <c r="S103" i="11"/>
  <c r="F103" i="11" s="1"/>
  <c r="S104" i="11"/>
  <c r="F104" i="11" s="1"/>
  <c r="S105" i="11"/>
  <c r="S106" i="11"/>
  <c r="F106" i="11" s="1"/>
  <c r="S107" i="11"/>
  <c r="F107" i="11" s="1"/>
  <c r="S108" i="11"/>
  <c r="F108" i="11" s="1"/>
  <c r="S109" i="11"/>
  <c r="F109" i="11" s="1"/>
  <c r="S110" i="11"/>
  <c r="F110" i="11" s="1"/>
  <c r="S111" i="11"/>
  <c r="F111" i="11" s="1"/>
  <c r="S112" i="11"/>
  <c r="F112" i="11" s="1"/>
  <c r="S113" i="11"/>
  <c r="S114" i="11"/>
  <c r="F114" i="11" s="1"/>
  <c r="S115" i="11"/>
  <c r="F115" i="11" s="1"/>
  <c r="S116" i="11"/>
  <c r="F116" i="11" s="1"/>
  <c r="S117" i="11"/>
  <c r="S118" i="11"/>
  <c r="F118" i="11" s="1"/>
  <c r="S119" i="11"/>
  <c r="F119" i="11" s="1"/>
  <c r="S120" i="11"/>
  <c r="F120" i="11" s="1"/>
  <c r="S121" i="11"/>
  <c r="S122" i="11"/>
  <c r="F122" i="11" s="1"/>
  <c r="S123" i="11"/>
  <c r="F123" i="11" s="1"/>
  <c r="S124" i="11"/>
  <c r="F124" i="11" s="1"/>
  <c r="S125" i="11"/>
  <c r="F125" i="11" s="1"/>
  <c r="S126" i="11"/>
  <c r="F126" i="11" s="1"/>
  <c r="S127" i="11"/>
  <c r="F127" i="11" s="1"/>
  <c r="S128" i="11"/>
  <c r="F128" i="11" s="1"/>
  <c r="S129" i="11"/>
  <c r="S130" i="11"/>
  <c r="F130" i="11" s="1"/>
  <c r="S131" i="11"/>
  <c r="F131" i="11" s="1"/>
  <c r="S132" i="11"/>
  <c r="F132" i="11" s="1"/>
  <c r="S133" i="11"/>
  <c r="S134" i="11"/>
  <c r="F134" i="11" s="1"/>
  <c r="S135" i="11"/>
  <c r="F135" i="11" s="1"/>
  <c r="S136" i="11"/>
  <c r="F136" i="11" s="1"/>
  <c r="S137" i="11"/>
  <c r="S138" i="11"/>
  <c r="F138" i="11" s="1"/>
  <c r="S139" i="11"/>
  <c r="F139" i="11" s="1"/>
  <c r="S140" i="11"/>
  <c r="F140" i="11" s="1"/>
  <c r="S141" i="11"/>
  <c r="F141" i="11" s="1"/>
  <c r="S142" i="11"/>
  <c r="F142" i="11" s="1"/>
  <c r="S143" i="11"/>
  <c r="F143" i="11" s="1"/>
  <c r="S144" i="11"/>
  <c r="F144" i="11" s="1"/>
  <c r="S145" i="11"/>
  <c r="S146" i="11"/>
  <c r="F146" i="11" s="1"/>
  <c r="S147" i="11"/>
  <c r="F147" i="11" s="1"/>
  <c r="S148" i="11"/>
  <c r="F148" i="11" s="1"/>
  <c r="S149" i="11"/>
  <c r="S150" i="11"/>
  <c r="F150" i="11" s="1"/>
  <c r="S151" i="11"/>
  <c r="F151" i="11" s="1"/>
  <c r="S152" i="11"/>
  <c r="F152" i="11" s="1"/>
  <c r="S153" i="11"/>
  <c r="S154" i="11"/>
  <c r="F154" i="11" s="1"/>
  <c r="S155" i="11"/>
  <c r="F155" i="11" s="1"/>
  <c r="S156" i="11"/>
  <c r="F156" i="11" s="1"/>
  <c r="S157" i="11"/>
  <c r="F157" i="11" s="1"/>
  <c r="S158" i="11"/>
  <c r="F158" i="11" s="1"/>
  <c r="S159" i="11"/>
  <c r="F159" i="11" s="1"/>
  <c r="S160" i="11"/>
  <c r="F160" i="11" s="1"/>
  <c r="S161" i="11"/>
  <c r="S162" i="11"/>
  <c r="F162" i="11" s="1"/>
  <c r="S163" i="11"/>
  <c r="F163" i="11" s="1"/>
  <c r="S164" i="11"/>
  <c r="F164" i="11" s="1"/>
  <c r="S165" i="11"/>
  <c r="S166" i="11"/>
  <c r="F166" i="11" s="1"/>
  <c r="S167" i="11"/>
  <c r="F167" i="11" s="1"/>
  <c r="S168" i="11"/>
  <c r="F168" i="11" s="1"/>
  <c r="S169" i="11"/>
  <c r="S170" i="11"/>
  <c r="F170" i="11" s="1"/>
  <c r="S171" i="11"/>
  <c r="F171" i="11" s="1"/>
  <c r="S172" i="11"/>
  <c r="F172" i="11" s="1"/>
  <c r="S173" i="11"/>
  <c r="F173" i="11" s="1"/>
  <c r="S174" i="11"/>
  <c r="F174" i="11" s="1"/>
  <c r="S175" i="11"/>
  <c r="F175" i="11" s="1"/>
  <c r="S176" i="11"/>
  <c r="F176" i="11" s="1"/>
  <c r="S177" i="11"/>
  <c r="S178" i="11"/>
  <c r="F178" i="11" s="1"/>
  <c r="S179" i="11"/>
  <c r="F179" i="11" s="1"/>
  <c r="S180" i="11"/>
  <c r="F180" i="11" s="1"/>
  <c r="S181" i="11"/>
  <c r="S182" i="11"/>
  <c r="F182" i="11" s="1"/>
  <c r="S183" i="11"/>
  <c r="F183" i="11" s="1"/>
  <c r="S184" i="11"/>
  <c r="F184" i="11" s="1"/>
  <c r="S185" i="11"/>
  <c r="S186" i="11"/>
  <c r="F186" i="11" s="1"/>
  <c r="S187" i="11"/>
  <c r="F187" i="11" s="1"/>
  <c r="S188" i="11"/>
  <c r="F188" i="11" s="1"/>
  <c r="S189" i="11"/>
  <c r="F189" i="11" s="1"/>
  <c r="S190" i="11"/>
  <c r="F190" i="11" s="1"/>
  <c r="S191" i="11"/>
  <c r="F191" i="11" s="1"/>
  <c r="S192" i="11"/>
  <c r="F192" i="11" s="1"/>
  <c r="S193" i="11"/>
  <c r="S194" i="11"/>
  <c r="F194" i="11" s="1"/>
  <c r="S195" i="11"/>
  <c r="F195" i="11" s="1"/>
  <c r="S196" i="11"/>
  <c r="F196" i="11" s="1"/>
  <c r="S197" i="11"/>
  <c r="S198" i="11"/>
  <c r="F198" i="11" s="1"/>
  <c r="S199" i="11"/>
  <c r="F199" i="11" s="1"/>
  <c r="S200" i="11"/>
  <c r="F200" i="11" s="1"/>
  <c r="S201" i="11"/>
  <c r="S202" i="11"/>
  <c r="F202" i="11" s="1"/>
  <c r="S203" i="11"/>
  <c r="F203" i="11" s="1"/>
  <c r="S204" i="11"/>
  <c r="F204" i="11" s="1"/>
  <c r="S205" i="11"/>
  <c r="F205" i="11" s="1"/>
  <c r="S206" i="11"/>
  <c r="F206" i="11" s="1"/>
  <c r="S207" i="11"/>
  <c r="F207" i="11" s="1"/>
  <c r="S208" i="11"/>
  <c r="F208" i="11" s="1"/>
  <c r="S209" i="11"/>
  <c r="S210" i="11"/>
  <c r="F210" i="11" s="1"/>
  <c r="S211" i="11"/>
  <c r="F211" i="11" s="1"/>
  <c r="S212" i="11"/>
  <c r="F212" i="11" s="1"/>
  <c r="S213" i="11"/>
  <c r="S214" i="11"/>
  <c r="F214" i="11" s="1"/>
  <c r="S215" i="11"/>
  <c r="F215" i="11" s="1"/>
  <c r="S216" i="11"/>
  <c r="F216" i="11" s="1"/>
  <c r="S217" i="11"/>
  <c r="S218" i="11"/>
  <c r="F218" i="11" s="1"/>
  <c r="S219" i="11"/>
  <c r="F219" i="11" s="1"/>
  <c r="S220" i="11"/>
  <c r="F220" i="11" s="1"/>
  <c r="S221" i="11"/>
  <c r="F221" i="11" s="1"/>
  <c r="S222" i="11"/>
  <c r="F222" i="11" s="1"/>
  <c r="S223" i="11"/>
  <c r="F223" i="11" s="1"/>
  <c r="S224" i="11"/>
  <c r="F224" i="11" s="1"/>
  <c r="S225" i="11"/>
  <c r="S226" i="11"/>
  <c r="F226" i="11" s="1"/>
  <c r="S227" i="11"/>
  <c r="F227" i="11" s="1"/>
  <c r="S228" i="11"/>
  <c r="F228" i="11" s="1"/>
  <c r="S229" i="11"/>
  <c r="S230" i="11"/>
  <c r="F230" i="11" s="1"/>
  <c r="S231" i="11"/>
  <c r="F231" i="11" s="1"/>
  <c r="S232" i="11"/>
  <c r="F232" i="11" s="1"/>
  <c r="S233" i="11"/>
  <c r="S234" i="11"/>
  <c r="F234" i="11" s="1"/>
  <c r="S235" i="11"/>
  <c r="F235" i="11" s="1"/>
  <c r="S236" i="11"/>
  <c r="F236" i="11" s="1"/>
  <c r="S237" i="11"/>
  <c r="F237" i="11" s="1"/>
  <c r="S238" i="11"/>
  <c r="F238" i="11" s="1"/>
  <c r="S239" i="11"/>
  <c r="F239" i="11" s="1"/>
  <c r="S240" i="11"/>
  <c r="F240" i="11" s="1"/>
  <c r="S241" i="11"/>
  <c r="S242" i="11"/>
  <c r="F242" i="11" s="1"/>
  <c r="S243" i="11"/>
  <c r="F243" i="11" s="1"/>
  <c r="S244" i="11"/>
  <c r="F244" i="11" s="1"/>
  <c r="S245" i="11"/>
  <c r="S246" i="11"/>
  <c r="F246" i="11" s="1"/>
  <c r="S247" i="11"/>
  <c r="F247" i="11" s="1"/>
  <c r="S248" i="11"/>
  <c r="F248" i="11" s="1"/>
  <c r="S249" i="11"/>
  <c r="S250" i="11"/>
  <c r="F250" i="11" s="1"/>
  <c r="S251" i="11"/>
  <c r="F251" i="11" s="1"/>
  <c r="S252" i="11"/>
  <c r="F252" i="11" s="1"/>
  <c r="S253" i="11"/>
  <c r="F253" i="11" s="1"/>
  <c r="S254" i="11"/>
  <c r="F254" i="11" s="1"/>
  <c r="S255" i="11"/>
  <c r="F255" i="11" s="1"/>
  <c r="S256" i="11"/>
  <c r="F256" i="11" s="1"/>
  <c r="S257" i="11"/>
  <c r="S258" i="11"/>
  <c r="F258" i="11" s="1"/>
  <c r="S259" i="11"/>
  <c r="F259" i="11" s="1"/>
  <c r="S260" i="11"/>
  <c r="F260" i="11" s="1"/>
  <c r="S261" i="11"/>
  <c r="S262" i="11"/>
  <c r="F262" i="11" s="1"/>
  <c r="S263" i="11"/>
  <c r="F263" i="11" s="1"/>
  <c r="S264" i="11"/>
  <c r="F264" i="11" s="1"/>
  <c r="S265" i="11"/>
  <c r="S266" i="11"/>
  <c r="F266" i="11" s="1"/>
  <c r="S267" i="11"/>
  <c r="F267" i="11" s="1"/>
  <c r="S268" i="11"/>
  <c r="F268" i="11" s="1"/>
  <c r="S269" i="11"/>
  <c r="F269" i="11" s="1"/>
  <c r="S270" i="11"/>
  <c r="F270" i="11" s="1"/>
  <c r="S271" i="11"/>
  <c r="F271" i="11" s="1"/>
  <c r="S272" i="11"/>
  <c r="F272" i="11" s="1"/>
  <c r="S273" i="11"/>
  <c r="S274" i="11"/>
  <c r="F274" i="11" s="1"/>
  <c r="S275" i="11"/>
  <c r="F275" i="11" s="1"/>
  <c r="S276" i="11"/>
  <c r="F276" i="11" s="1"/>
  <c r="S277" i="11"/>
  <c r="S278" i="11"/>
  <c r="F278" i="11" s="1"/>
  <c r="S279" i="11"/>
  <c r="F279" i="11" s="1"/>
  <c r="S280" i="11"/>
  <c r="F280" i="11" s="1"/>
  <c r="S281" i="11"/>
  <c r="S282" i="11"/>
  <c r="F282" i="11" s="1"/>
  <c r="S283" i="11"/>
  <c r="F283" i="11" s="1"/>
  <c r="S284" i="11"/>
  <c r="F284" i="11" s="1"/>
  <c r="S285" i="11"/>
  <c r="F285" i="11" s="1"/>
  <c r="S286" i="11"/>
  <c r="F286" i="11" s="1"/>
  <c r="S287" i="11"/>
  <c r="F287" i="11" s="1"/>
  <c r="S288" i="11"/>
  <c r="F288" i="11" s="1"/>
  <c r="S289" i="11"/>
  <c r="S290" i="11"/>
  <c r="F290" i="11" s="1"/>
  <c r="S291" i="11"/>
  <c r="F291" i="11" s="1"/>
  <c r="S292" i="11"/>
  <c r="F292" i="11" s="1"/>
  <c r="S293" i="11"/>
  <c r="S294" i="11"/>
  <c r="F294" i="11" s="1"/>
  <c r="S295" i="11"/>
  <c r="F295" i="11" s="1"/>
  <c r="S296" i="11"/>
  <c r="F296" i="11" s="1"/>
  <c r="S297" i="11"/>
  <c r="S298" i="11"/>
  <c r="F298" i="11" s="1"/>
  <c r="S299" i="11"/>
  <c r="F299" i="11" s="1"/>
  <c r="S300" i="11"/>
  <c r="F300" i="11" s="1"/>
  <c r="S301" i="11"/>
  <c r="F301" i="11" s="1"/>
  <c r="S302" i="11"/>
  <c r="F302" i="11" s="1"/>
  <c r="S303" i="11"/>
  <c r="F303" i="11" s="1"/>
  <c r="S304" i="11"/>
  <c r="F304" i="11" s="1"/>
  <c r="S305" i="11"/>
  <c r="S306" i="11"/>
  <c r="F306" i="11" s="1"/>
  <c r="S307" i="11"/>
  <c r="F307" i="11" s="1"/>
  <c r="S308" i="11"/>
  <c r="F308" i="11" s="1"/>
  <c r="S309" i="11"/>
  <c r="S310" i="11"/>
  <c r="F310" i="11" s="1"/>
  <c r="S311" i="11"/>
  <c r="F311" i="11" s="1"/>
  <c r="S312" i="11"/>
  <c r="F312" i="11" s="1"/>
  <c r="S313" i="11"/>
  <c r="S314" i="11"/>
  <c r="F314" i="11" s="1"/>
  <c r="S315" i="11"/>
  <c r="F315" i="11" s="1"/>
  <c r="S316" i="11"/>
  <c r="F316" i="11" s="1"/>
  <c r="S317" i="11"/>
  <c r="F317" i="11" s="1"/>
  <c r="S318" i="11"/>
  <c r="F318" i="11" s="1"/>
  <c r="S319" i="11"/>
  <c r="F319" i="11" s="1"/>
  <c r="S320" i="11"/>
  <c r="F320" i="11" s="1"/>
  <c r="S321" i="11"/>
  <c r="S322" i="11"/>
  <c r="F322" i="11" s="1"/>
  <c r="S323" i="11"/>
  <c r="F323" i="11" s="1"/>
  <c r="S324" i="11"/>
  <c r="F324" i="11" s="1"/>
  <c r="S325" i="11"/>
  <c r="S326" i="11"/>
  <c r="F326" i="11" s="1"/>
  <c r="S327" i="11"/>
  <c r="F327" i="11" s="1"/>
  <c r="S328" i="11"/>
  <c r="F328" i="11" s="1"/>
  <c r="S329" i="11"/>
  <c r="S330" i="11"/>
  <c r="F330" i="11" s="1"/>
  <c r="S331" i="11"/>
  <c r="F331" i="11" s="1"/>
  <c r="S332" i="11"/>
  <c r="F332" i="11" s="1"/>
  <c r="S333" i="11"/>
  <c r="F333" i="11" s="1"/>
  <c r="S334" i="11"/>
  <c r="F334" i="11" s="1"/>
  <c r="S335" i="11"/>
  <c r="F335" i="11" s="1"/>
  <c r="S336" i="11"/>
  <c r="F336" i="11" s="1"/>
  <c r="S337" i="11"/>
  <c r="S338" i="11"/>
  <c r="F338" i="11" s="1"/>
  <c r="S339" i="11"/>
  <c r="F339" i="11" s="1"/>
  <c r="S340" i="11"/>
  <c r="F340" i="11" s="1"/>
  <c r="S341" i="11"/>
  <c r="S342" i="11"/>
  <c r="F342" i="11" s="1"/>
  <c r="S343" i="11"/>
  <c r="F343" i="11" s="1"/>
  <c r="S344" i="11"/>
  <c r="F344" i="11" s="1"/>
  <c r="S345" i="11"/>
  <c r="S346" i="11"/>
  <c r="F346" i="11" s="1"/>
  <c r="S347" i="11"/>
  <c r="F347" i="11" s="1"/>
  <c r="S348" i="11"/>
  <c r="F348" i="11" s="1"/>
  <c r="S349" i="11"/>
  <c r="F349" i="11" s="1"/>
  <c r="S350" i="11"/>
  <c r="F350" i="11" s="1"/>
  <c r="S351" i="11"/>
  <c r="F351" i="11" s="1"/>
  <c r="S352" i="11"/>
  <c r="F352" i="11" s="1"/>
  <c r="S353" i="11"/>
  <c r="S354" i="11"/>
  <c r="F354" i="11" s="1"/>
  <c r="S355" i="11"/>
  <c r="F355" i="11" s="1"/>
  <c r="S356" i="11"/>
  <c r="F356" i="11" s="1"/>
  <c r="S357" i="11"/>
  <c r="S358" i="11"/>
  <c r="F358" i="11" s="1"/>
  <c r="S359" i="11"/>
  <c r="F359" i="11" s="1"/>
  <c r="S360" i="11"/>
  <c r="F360" i="11" s="1"/>
  <c r="S361" i="11"/>
  <c r="S362" i="11"/>
  <c r="F362" i="11" s="1"/>
  <c r="S363" i="11"/>
  <c r="F363" i="11" s="1"/>
  <c r="S364" i="11"/>
  <c r="F364" i="11" s="1"/>
  <c r="S365" i="11"/>
  <c r="F365" i="11" s="1"/>
  <c r="S366" i="11"/>
  <c r="F366" i="11" s="1"/>
  <c r="S367" i="11"/>
  <c r="F367" i="11" s="1"/>
  <c r="S368" i="11"/>
  <c r="F368" i="11" s="1"/>
  <c r="S369" i="11"/>
  <c r="S370" i="11"/>
  <c r="F370" i="11" s="1"/>
  <c r="S371" i="11"/>
  <c r="F371" i="11" s="1"/>
  <c r="S372" i="11"/>
  <c r="F372" i="11" s="1"/>
  <c r="S373" i="11"/>
  <c r="S374" i="11"/>
  <c r="F374" i="11" s="1"/>
  <c r="S375" i="11"/>
  <c r="F375" i="11" s="1"/>
  <c r="S376" i="11"/>
  <c r="F376" i="11" s="1"/>
  <c r="S377" i="11"/>
  <c r="S378" i="11"/>
  <c r="F378" i="11" s="1"/>
  <c r="S379" i="11"/>
  <c r="F379" i="11" s="1"/>
  <c r="S380" i="11"/>
  <c r="F380" i="11" s="1"/>
  <c r="S381" i="11"/>
  <c r="F381" i="11" s="1"/>
  <c r="S382" i="11"/>
  <c r="F382" i="11" s="1"/>
  <c r="S383" i="11"/>
  <c r="F383" i="11" s="1"/>
  <c r="S384" i="11"/>
  <c r="F384" i="11" s="1"/>
  <c r="S385" i="11"/>
  <c r="S386" i="11"/>
  <c r="F386" i="11" s="1"/>
  <c r="S387" i="11"/>
  <c r="F387" i="11" s="1"/>
  <c r="S388" i="11"/>
  <c r="F388" i="11" s="1"/>
  <c r="S389" i="11"/>
  <c r="S390" i="11"/>
  <c r="F390" i="11" s="1"/>
  <c r="S391" i="11"/>
  <c r="F391" i="11" s="1"/>
  <c r="S392" i="11"/>
  <c r="F392" i="11" s="1"/>
  <c r="S393" i="11"/>
  <c r="S394" i="11"/>
  <c r="F394" i="11" s="1"/>
  <c r="S395" i="11"/>
  <c r="F395" i="11" s="1"/>
  <c r="S396" i="11"/>
  <c r="F396" i="11" s="1"/>
  <c r="S397" i="11"/>
  <c r="F397" i="11" s="1"/>
  <c r="S398" i="11"/>
  <c r="F398" i="11" s="1"/>
  <c r="S399" i="11"/>
  <c r="F399" i="11" s="1"/>
  <c r="S400" i="11"/>
  <c r="F400" i="11" s="1"/>
  <c r="S401" i="11"/>
  <c r="S402" i="11"/>
  <c r="F402" i="11" s="1"/>
  <c r="S403" i="11"/>
  <c r="F403" i="11" s="1"/>
  <c r="S404" i="11"/>
  <c r="F404" i="11" s="1"/>
  <c r="S405" i="11"/>
  <c r="S406" i="11"/>
  <c r="F406" i="11" s="1"/>
  <c r="S407" i="11"/>
  <c r="F407" i="11" s="1"/>
  <c r="S408" i="11"/>
  <c r="F408" i="11" s="1"/>
  <c r="S409" i="11"/>
  <c r="S410" i="11"/>
  <c r="F410" i="11" s="1"/>
  <c r="S411" i="11"/>
  <c r="F411" i="11" s="1"/>
  <c r="S412" i="11"/>
  <c r="F412" i="11" s="1"/>
  <c r="S413" i="11"/>
  <c r="F413" i="11" s="1"/>
  <c r="S414" i="11"/>
  <c r="F414" i="11" s="1"/>
  <c r="S415" i="11"/>
  <c r="F415" i="11" s="1"/>
  <c r="S416" i="11"/>
  <c r="F416" i="11" s="1"/>
  <c r="S417" i="11"/>
  <c r="S418" i="11"/>
  <c r="F418" i="11" s="1"/>
  <c r="S419" i="11"/>
  <c r="F419" i="11" s="1"/>
  <c r="S420" i="11"/>
  <c r="F420" i="11" s="1"/>
  <c r="S421" i="11"/>
  <c r="S422" i="11"/>
  <c r="F422" i="11" s="1"/>
  <c r="S423" i="11"/>
  <c r="F423" i="11" s="1"/>
  <c r="S424" i="11"/>
  <c r="F424" i="11" s="1"/>
  <c r="S425" i="11"/>
  <c r="S426" i="11"/>
  <c r="F426" i="11" s="1"/>
  <c r="S427" i="11"/>
  <c r="F427" i="11" s="1"/>
  <c r="S428" i="11"/>
  <c r="F428" i="11" s="1"/>
  <c r="S429" i="11"/>
  <c r="F429" i="11" s="1"/>
  <c r="S430" i="11"/>
  <c r="F430" i="11" s="1"/>
  <c r="S431" i="11"/>
  <c r="F431" i="11" s="1"/>
  <c r="S432" i="11"/>
  <c r="F432" i="11" s="1"/>
  <c r="S433" i="11"/>
  <c r="S434" i="11"/>
  <c r="F434" i="11" s="1"/>
  <c r="S435" i="11"/>
  <c r="F435" i="11" s="1"/>
  <c r="S436" i="11"/>
  <c r="F436" i="11" s="1"/>
  <c r="S437" i="11"/>
  <c r="S438" i="11"/>
  <c r="F438" i="11" s="1"/>
  <c r="S439" i="11"/>
  <c r="F439" i="11" s="1"/>
  <c r="S440" i="11"/>
  <c r="F440" i="11" s="1"/>
  <c r="S441" i="11"/>
  <c r="S442" i="11"/>
  <c r="F442" i="11" s="1"/>
  <c r="S443" i="11"/>
  <c r="F443" i="11" s="1"/>
  <c r="S444" i="11"/>
  <c r="F444" i="11" s="1"/>
  <c r="S445" i="11"/>
  <c r="F445" i="11" s="1"/>
  <c r="S446" i="11"/>
  <c r="F446" i="11" s="1"/>
  <c r="S447" i="11"/>
  <c r="F447" i="11" s="1"/>
  <c r="S448" i="11"/>
  <c r="F448" i="11" s="1"/>
  <c r="S449" i="11"/>
  <c r="S450" i="11"/>
  <c r="F450" i="11" s="1"/>
  <c r="S451" i="11"/>
  <c r="F451" i="11" s="1"/>
  <c r="S452" i="11"/>
  <c r="F452" i="11" s="1"/>
  <c r="S453" i="11"/>
  <c r="S454" i="11"/>
  <c r="F454" i="11" s="1"/>
  <c r="S455" i="11"/>
  <c r="F455" i="11" s="1"/>
  <c r="S456" i="11"/>
  <c r="F456" i="11" s="1"/>
  <c r="S457" i="11"/>
  <c r="S458" i="11"/>
  <c r="F458" i="11" s="1"/>
  <c r="S459" i="11"/>
  <c r="F459" i="11" s="1"/>
  <c r="S460" i="11"/>
  <c r="F460" i="11" s="1"/>
  <c r="S461" i="11"/>
  <c r="F461" i="11" s="1"/>
  <c r="S462" i="11"/>
  <c r="F462" i="11" s="1"/>
  <c r="S463" i="11"/>
  <c r="F463" i="11" s="1"/>
  <c r="S464" i="11"/>
  <c r="F464" i="11" s="1"/>
  <c r="S465" i="11"/>
  <c r="S466" i="11"/>
  <c r="F466" i="11" s="1"/>
  <c r="S467" i="11"/>
  <c r="F467" i="11" s="1"/>
  <c r="S468" i="11"/>
  <c r="F468" i="11" s="1"/>
  <c r="S469" i="11"/>
  <c r="S470" i="11"/>
  <c r="F470" i="11" s="1"/>
  <c r="S471" i="11"/>
  <c r="F471" i="11" s="1"/>
  <c r="S472" i="11"/>
  <c r="F472" i="11" s="1"/>
  <c r="S473" i="11"/>
  <c r="S474" i="11"/>
  <c r="F474" i="11" s="1"/>
  <c r="S475" i="11"/>
  <c r="F475" i="11" s="1"/>
  <c r="S476" i="11"/>
  <c r="F476" i="11" s="1"/>
  <c r="S477" i="11"/>
  <c r="F477" i="11" s="1"/>
  <c r="S478" i="11"/>
  <c r="F478" i="11" s="1"/>
  <c r="S479" i="11"/>
  <c r="F479" i="11" s="1"/>
  <c r="S480" i="11"/>
  <c r="F480" i="11" s="1"/>
  <c r="S481" i="11"/>
  <c r="S482" i="11"/>
  <c r="F482" i="11" s="1"/>
  <c r="S483" i="11"/>
  <c r="F483" i="11" s="1"/>
  <c r="S484" i="11"/>
  <c r="F484" i="11" s="1"/>
  <c r="S485" i="11"/>
  <c r="S486" i="11"/>
  <c r="F486" i="11" s="1"/>
  <c r="S487" i="11"/>
  <c r="F487" i="11" s="1"/>
  <c r="S488" i="11"/>
  <c r="F488" i="11" s="1"/>
  <c r="S489" i="11"/>
  <c r="S490" i="11"/>
  <c r="F490" i="11" s="1"/>
  <c r="S491" i="11"/>
  <c r="F491" i="11" s="1"/>
  <c r="S492" i="11"/>
  <c r="F492" i="11" s="1"/>
  <c r="S493" i="11"/>
  <c r="F493" i="11" s="1"/>
  <c r="S494" i="11"/>
  <c r="F494" i="11" s="1"/>
  <c r="S495" i="11"/>
  <c r="F495" i="11" s="1"/>
  <c r="S496" i="11"/>
  <c r="F496" i="11" s="1"/>
  <c r="S497" i="11"/>
  <c r="S498" i="11"/>
  <c r="F498" i="11" s="1"/>
  <c r="S499" i="11"/>
  <c r="F499" i="11" s="1"/>
  <c r="S500" i="11"/>
  <c r="F500" i="11" s="1"/>
  <c r="S501" i="11"/>
  <c r="S502" i="11"/>
  <c r="F502" i="11" s="1"/>
  <c r="S503" i="11"/>
  <c r="F503" i="11" s="1"/>
  <c r="S504" i="11"/>
  <c r="F504" i="11" s="1"/>
  <c r="S505" i="11"/>
  <c r="S506" i="11"/>
  <c r="F506" i="11" s="1"/>
  <c r="S507" i="11"/>
  <c r="F507" i="11" s="1"/>
  <c r="S508" i="11"/>
  <c r="F508" i="11" s="1"/>
  <c r="S509" i="11"/>
  <c r="F509" i="11" s="1"/>
  <c r="S510" i="11"/>
  <c r="F510" i="11" s="1"/>
  <c r="S511" i="11"/>
  <c r="F511" i="11" s="1"/>
  <c r="S512" i="11"/>
  <c r="F512" i="11" s="1"/>
  <c r="S513" i="11"/>
  <c r="S514" i="11"/>
  <c r="F514" i="11" s="1"/>
  <c r="S515" i="11"/>
  <c r="F515" i="11" s="1"/>
  <c r="S516" i="11"/>
  <c r="F516" i="11" s="1"/>
  <c r="S517" i="11"/>
  <c r="S518" i="11"/>
  <c r="F518" i="11" s="1"/>
  <c r="S519" i="11"/>
  <c r="F519" i="11" s="1"/>
  <c r="S520" i="11"/>
  <c r="F520" i="11" s="1"/>
  <c r="S521" i="11"/>
  <c r="S522" i="11"/>
  <c r="F522" i="11" s="1"/>
  <c r="S523" i="11"/>
  <c r="F523" i="11" s="1"/>
  <c r="S524" i="11"/>
  <c r="F524" i="11" s="1"/>
  <c r="S525" i="11"/>
  <c r="F525" i="11" s="1"/>
  <c r="S526" i="11"/>
  <c r="F526" i="11" s="1"/>
  <c r="S527" i="11"/>
  <c r="F527" i="11" s="1"/>
  <c r="S528" i="11"/>
  <c r="F528" i="11" s="1"/>
  <c r="S529" i="11"/>
  <c r="S530" i="11"/>
  <c r="F530" i="11" s="1"/>
  <c r="S531" i="11"/>
  <c r="F531" i="11" s="1"/>
  <c r="S532" i="11"/>
  <c r="F532" i="11" s="1"/>
  <c r="S533" i="11"/>
  <c r="S534" i="11"/>
  <c r="F534" i="11" s="1"/>
  <c r="S535" i="11"/>
  <c r="F535" i="11" s="1"/>
  <c r="S536" i="11"/>
  <c r="F536" i="11" s="1"/>
  <c r="S537" i="11"/>
  <c r="S538" i="11"/>
  <c r="F538" i="11" s="1"/>
  <c r="S539" i="11"/>
  <c r="F539" i="11" s="1"/>
  <c r="S540" i="11"/>
  <c r="F540" i="11" s="1"/>
  <c r="S541" i="11"/>
  <c r="F541" i="11" s="1"/>
  <c r="S542" i="11"/>
  <c r="F542" i="11" s="1"/>
  <c r="S543" i="11"/>
  <c r="F543" i="11" s="1"/>
  <c r="S544" i="11"/>
  <c r="F544" i="11" s="1"/>
  <c r="S545" i="11"/>
  <c r="S546" i="11"/>
  <c r="F546" i="11" s="1"/>
  <c r="S547" i="11"/>
  <c r="F547" i="11" s="1"/>
  <c r="S548" i="11"/>
  <c r="F548" i="11" s="1"/>
  <c r="S549" i="11"/>
  <c r="S550" i="11"/>
  <c r="F550" i="11" s="1"/>
  <c r="S551" i="11"/>
  <c r="F551" i="11" s="1"/>
  <c r="S552" i="11"/>
  <c r="F552" i="11" s="1"/>
  <c r="S553" i="11"/>
  <c r="S554" i="11"/>
  <c r="F554" i="11" s="1"/>
  <c r="S555" i="11"/>
  <c r="F555" i="11" s="1"/>
  <c r="S556" i="11"/>
  <c r="F556" i="11" s="1"/>
  <c r="S557" i="11"/>
  <c r="F557" i="11" s="1"/>
  <c r="S558" i="11"/>
  <c r="F558" i="11" s="1"/>
  <c r="S559" i="11"/>
  <c r="F559" i="11" s="1"/>
  <c r="S560" i="11"/>
  <c r="F560" i="11" s="1"/>
  <c r="S561" i="11"/>
  <c r="S562" i="11"/>
  <c r="F562" i="11" s="1"/>
  <c r="S563" i="11"/>
  <c r="F563" i="11" s="1"/>
  <c r="S564" i="11"/>
  <c r="F564" i="11" s="1"/>
  <c r="S565" i="11"/>
  <c r="S566" i="11"/>
  <c r="F566" i="11" s="1"/>
  <c r="S567" i="11"/>
  <c r="F567" i="11" s="1"/>
  <c r="S568" i="11"/>
  <c r="F568" i="11" s="1"/>
  <c r="S569" i="11"/>
  <c r="S570" i="11"/>
  <c r="F570" i="11" s="1"/>
  <c r="S571" i="11"/>
  <c r="F571" i="11" s="1"/>
  <c r="S572" i="11"/>
  <c r="F572" i="11" s="1"/>
  <c r="S573" i="11"/>
  <c r="F573" i="11" s="1"/>
  <c r="S574" i="11"/>
  <c r="F574" i="11" s="1"/>
  <c r="S575" i="11"/>
  <c r="F575" i="11" s="1"/>
  <c r="S576" i="11"/>
  <c r="F576" i="11" s="1"/>
  <c r="S577" i="11"/>
  <c r="S578" i="11"/>
  <c r="F578" i="11" s="1"/>
  <c r="S579" i="11"/>
  <c r="F579" i="11" s="1"/>
  <c r="S580" i="11"/>
  <c r="F580" i="11" s="1"/>
  <c r="S581" i="11"/>
  <c r="S582" i="11"/>
  <c r="F582" i="11" s="1"/>
  <c r="S583" i="11"/>
  <c r="F583" i="11" s="1"/>
  <c r="S584" i="11"/>
  <c r="F584" i="11" s="1"/>
  <c r="S585" i="11"/>
  <c r="S586" i="11"/>
  <c r="F586" i="11" s="1"/>
  <c r="S587" i="11"/>
  <c r="F587" i="11" s="1"/>
  <c r="S588" i="11"/>
  <c r="F588" i="11" s="1"/>
  <c r="S589" i="11"/>
  <c r="F589" i="11" s="1"/>
  <c r="S590" i="11"/>
  <c r="F590" i="11" s="1"/>
  <c r="S591" i="11"/>
  <c r="F591" i="11" s="1"/>
  <c r="S592" i="11"/>
  <c r="F592" i="11" s="1"/>
  <c r="S593" i="11"/>
  <c r="S594" i="11"/>
  <c r="F594" i="11" s="1"/>
  <c r="S595" i="11"/>
  <c r="F595" i="11" s="1"/>
  <c r="S596" i="11"/>
  <c r="F596" i="11" s="1"/>
  <c r="S597" i="11"/>
  <c r="S598" i="11"/>
  <c r="F598" i="11" s="1"/>
  <c r="S599" i="11"/>
  <c r="F599" i="11" s="1"/>
  <c r="S600" i="11"/>
  <c r="F600" i="11" s="1"/>
  <c r="S601" i="11"/>
  <c r="S602" i="11"/>
  <c r="F602" i="11" s="1"/>
  <c r="S603" i="11"/>
  <c r="F603" i="11" s="1"/>
  <c r="S604" i="11"/>
  <c r="F604" i="11" s="1"/>
  <c r="S605" i="11"/>
  <c r="F605" i="11" s="1"/>
  <c r="S606" i="11"/>
  <c r="F606" i="11" s="1"/>
  <c r="S607" i="11"/>
  <c r="F607" i="11" s="1"/>
  <c r="S608" i="11"/>
  <c r="F608" i="11" s="1"/>
  <c r="S609" i="11"/>
  <c r="S610" i="11"/>
  <c r="F610" i="11" s="1"/>
  <c r="S611" i="11"/>
  <c r="F611" i="11" s="1"/>
  <c r="S612" i="11"/>
  <c r="F612" i="11" s="1"/>
  <c r="S613" i="11"/>
  <c r="S614" i="11"/>
  <c r="F614" i="11" s="1"/>
  <c r="S615" i="11"/>
  <c r="F615" i="11" s="1"/>
  <c r="S616" i="11"/>
  <c r="F616" i="11" s="1"/>
  <c r="S617" i="11"/>
  <c r="S618" i="11"/>
  <c r="F618" i="11" s="1"/>
  <c r="S619" i="11"/>
  <c r="F619" i="11" s="1"/>
  <c r="S620" i="11"/>
  <c r="F620" i="11" s="1"/>
  <c r="S621" i="11"/>
  <c r="F621" i="11" s="1"/>
  <c r="S622" i="11"/>
  <c r="F622" i="11" s="1"/>
  <c r="S623" i="11"/>
  <c r="F623" i="11" s="1"/>
  <c r="S624" i="11"/>
  <c r="F624" i="11" s="1"/>
  <c r="S625" i="11"/>
  <c r="S626" i="11"/>
  <c r="F626" i="11" s="1"/>
  <c r="S627" i="11"/>
  <c r="F627" i="11" s="1"/>
  <c r="S628" i="11"/>
  <c r="F628" i="11" s="1"/>
  <c r="S629" i="11"/>
  <c r="S630" i="11"/>
  <c r="F630" i="11" s="1"/>
  <c r="S631" i="11"/>
  <c r="F631" i="11" s="1"/>
  <c r="S632" i="11"/>
  <c r="F632" i="11" s="1"/>
  <c r="S633" i="11"/>
  <c r="S634" i="11"/>
  <c r="F634" i="11" s="1"/>
  <c r="S635" i="11"/>
  <c r="F635" i="11" s="1"/>
  <c r="S636" i="11"/>
  <c r="F636" i="11" s="1"/>
  <c r="S637" i="11"/>
  <c r="F637" i="11" s="1"/>
  <c r="S638" i="11"/>
  <c r="F638" i="11" s="1"/>
  <c r="S639" i="11"/>
  <c r="F639" i="11" s="1"/>
  <c r="S640" i="11"/>
  <c r="F640" i="11" s="1"/>
  <c r="S641" i="11"/>
  <c r="S642" i="11"/>
  <c r="F642" i="11" s="1"/>
  <c r="S643" i="11"/>
  <c r="F643" i="11" s="1"/>
  <c r="S644" i="11"/>
  <c r="F644" i="11" s="1"/>
  <c r="S645" i="11"/>
  <c r="S646" i="11"/>
  <c r="F646" i="11" s="1"/>
  <c r="S647" i="11"/>
  <c r="F647" i="11" s="1"/>
  <c r="S648" i="11"/>
  <c r="F648" i="11" s="1"/>
  <c r="S649" i="11"/>
  <c r="S650" i="11"/>
  <c r="F650" i="11" s="1"/>
  <c r="S651" i="11"/>
  <c r="F651" i="11" s="1"/>
  <c r="S652" i="11"/>
  <c r="F652" i="11" s="1"/>
  <c r="S653" i="11"/>
  <c r="F653" i="11" s="1"/>
  <c r="S654" i="11"/>
  <c r="F654" i="11" s="1"/>
  <c r="S655" i="11"/>
  <c r="F655" i="11" s="1"/>
  <c r="S656" i="11"/>
  <c r="F656" i="11" s="1"/>
  <c r="S657" i="11"/>
  <c r="S658" i="11"/>
  <c r="F658" i="11" s="1"/>
  <c r="S659" i="11"/>
  <c r="F659" i="11" s="1"/>
  <c r="S660" i="11"/>
  <c r="F660" i="11" s="1"/>
  <c r="S661" i="11"/>
  <c r="S662" i="11"/>
  <c r="F662" i="11" s="1"/>
  <c r="S663" i="11"/>
  <c r="F663" i="11" s="1"/>
  <c r="S664" i="11"/>
  <c r="F664" i="11" s="1"/>
  <c r="S665" i="11"/>
  <c r="S666" i="11"/>
  <c r="F666" i="11" s="1"/>
  <c r="S667" i="11"/>
  <c r="F667" i="11" s="1"/>
  <c r="S668" i="11"/>
  <c r="F668" i="11" s="1"/>
  <c r="S669" i="11"/>
  <c r="F669" i="11" s="1"/>
  <c r="S670" i="11"/>
  <c r="F670" i="11" s="1"/>
  <c r="S671" i="11"/>
  <c r="F671" i="11" s="1"/>
  <c r="S672" i="11"/>
  <c r="F672" i="11" s="1"/>
  <c r="S673" i="11"/>
  <c r="S674" i="11"/>
  <c r="F674" i="11" s="1"/>
  <c r="S675" i="11"/>
  <c r="F675" i="11" s="1"/>
  <c r="S676" i="11"/>
  <c r="F676" i="11" s="1"/>
  <c r="S677" i="11"/>
  <c r="S678" i="11"/>
  <c r="F678" i="11" s="1"/>
  <c r="S679" i="11"/>
  <c r="F679" i="11" s="1"/>
  <c r="S680" i="11"/>
  <c r="F680" i="11" s="1"/>
  <c r="S681" i="11"/>
  <c r="S682" i="11"/>
  <c r="F682" i="11" s="1"/>
  <c r="S683" i="11"/>
  <c r="F683" i="11" s="1"/>
  <c r="S684" i="11"/>
  <c r="F684" i="11" s="1"/>
  <c r="S685" i="11"/>
  <c r="F685" i="11" s="1"/>
  <c r="S686" i="11"/>
  <c r="F686" i="11" s="1"/>
  <c r="S687" i="11"/>
  <c r="F687" i="11" s="1"/>
  <c r="S688" i="11"/>
  <c r="F688" i="11" s="1"/>
  <c r="S689" i="11"/>
  <c r="S690" i="11"/>
  <c r="F690" i="11" s="1"/>
  <c r="S691" i="11"/>
  <c r="F691" i="11" s="1"/>
  <c r="S692" i="11"/>
  <c r="F692" i="11" s="1"/>
  <c r="S693" i="11"/>
  <c r="S694" i="11"/>
  <c r="F694" i="11" s="1"/>
  <c r="S695" i="11"/>
  <c r="F695" i="11" s="1"/>
  <c r="S696" i="11"/>
  <c r="F696" i="11" s="1"/>
  <c r="S697" i="11"/>
  <c r="S698" i="11"/>
  <c r="F698" i="11" s="1"/>
  <c r="S699" i="11"/>
  <c r="F699" i="11" s="1"/>
  <c r="S700" i="11"/>
  <c r="F700" i="11" s="1"/>
  <c r="S701" i="11"/>
  <c r="F701" i="11" s="1"/>
  <c r="S702" i="11"/>
  <c r="F702" i="11" s="1"/>
  <c r="S703" i="11"/>
  <c r="F703" i="11" s="1"/>
  <c r="S704" i="11"/>
  <c r="F704" i="11" s="1"/>
  <c r="S705" i="11"/>
  <c r="S706" i="11"/>
  <c r="F706" i="11" s="1"/>
  <c r="S707" i="11"/>
  <c r="F707" i="11" s="1"/>
  <c r="S708" i="11"/>
  <c r="F708" i="11" s="1"/>
  <c r="S709" i="11"/>
  <c r="S710" i="11"/>
  <c r="F710" i="11" s="1"/>
  <c r="S711" i="11"/>
  <c r="F711" i="11" s="1"/>
  <c r="S712" i="11"/>
  <c r="F712" i="11" s="1"/>
  <c r="S713" i="11"/>
  <c r="S714" i="11"/>
  <c r="F714" i="11" s="1"/>
  <c r="S715" i="11"/>
  <c r="F715" i="11" s="1"/>
  <c r="S716" i="11"/>
  <c r="F716" i="11" s="1"/>
  <c r="S717" i="11"/>
  <c r="F717" i="11" s="1"/>
  <c r="S718" i="11"/>
  <c r="F718" i="11" s="1"/>
  <c r="S719" i="11"/>
  <c r="F719" i="11" s="1"/>
  <c r="S720" i="11"/>
  <c r="F720" i="11" s="1"/>
  <c r="S721" i="11"/>
  <c r="S722" i="11"/>
  <c r="F722" i="11" s="1"/>
  <c r="S723" i="11"/>
  <c r="F723" i="11" s="1"/>
  <c r="S724" i="11"/>
  <c r="F724" i="11" s="1"/>
  <c r="S725" i="11"/>
  <c r="S726" i="11"/>
  <c r="F726" i="11" s="1"/>
  <c r="S727" i="11"/>
  <c r="F727" i="11" s="1"/>
  <c r="S728" i="11"/>
  <c r="F728" i="11" s="1"/>
  <c r="S729" i="11"/>
  <c r="S730" i="11"/>
  <c r="F730" i="11" s="1"/>
  <c r="S731" i="11"/>
  <c r="F731" i="11" s="1"/>
  <c r="S732" i="11"/>
  <c r="F732" i="11" s="1"/>
  <c r="S733" i="11"/>
  <c r="F733" i="11" s="1"/>
  <c r="S734" i="11"/>
  <c r="F734" i="11" s="1"/>
  <c r="S735" i="11"/>
  <c r="F735" i="11" s="1"/>
  <c r="S736" i="11"/>
  <c r="F736" i="11" s="1"/>
  <c r="S737" i="11"/>
  <c r="S738" i="11"/>
  <c r="F738" i="11" s="1"/>
  <c r="S739" i="11"/>
  <c r="F739" i="11" s="1"/>
  <c r="S740" i="11"/>
  <c r="F740" i="11" s="1"/>
  <c r="S741" i="11"/>
  <c r="S742" i="11"/>
  <c r="F742" i="11" s="1"/>
  <c r="S743" i="11"/>
  <c r="F743" i="11" s="1"/>
  <c r="S744" i="11"/>
  <c r="F744" i="11" s="1"/>
  <c r="S745" i="11"/>
  <c r="S746" i="11"/>
  <c r="F746" i="11" s="1"/>
  <c r="S747" i="11"/>
  <c r="F747" i="11" s="1"/>
  <c r="S748" i="11"/>
  <c r="F748" i="11" s="1"/>
  <c r="S749" i="11"/>
  <c r="F749" i="11" s="1"/>
  <c r="S750" i="11"/>
  <c r="F750" i="11" s="1"/>
  <c r="S751" i="11"/>
  <c r="F751" i="11" s="1"/>
  <c r="S752" i="11"/>
  <c r="F752" i="11" s="1"/>
  <c r="S753" i="11"/>
  <c r="S754" i="11"/>
  <c r="F754" i="11" s="1"/>
  <c r="S755" i="11"/>
  <c r="F755" i="11" s="1"/>
  <c r="S756" i="11"/>
  <c r="F756" i="11" s="1"/>
  <c r="S757" i="11"/>
  <c r="S758" i="11"/>
  <c r="F758" i="11" s="1"/>
  <c r="S759" i="11"/>
  <c r="F759" i="11" s="1"/>
  <c r="S760" i="11"/>
  <c r="F760" i="11" s="1"/>
  <c r="S761" i="11"/>
  <c r="S762" i="11"/>
  <c r="F762" i="11" s="1"/>
  <c r="S763" i="11"/>
  <c r="F763" i="11" s="1"/>
  <c r="S764" i="11"/>
  <c r="F764" i="11" s="1"/>
  <c r="S765" i="11"/>
  <c r="F765" i="11" s="1"/>
  <c r="S766" i="11"/>
  <c r="F766" i="11" s="1"/>
  <c r="S767" i="11"/>
  <c r="F767" i="11" s="1"/>
  <c r="S768" i="11"/>
  <c r="F768" i="11" s="1"/>
  <c r="S769" i="11"/>
  <c r="S770" i="11"/>
  <c r="F770" i="11" s="1"/>
  <c r="S771" i="11"/>
  <c r="F771" i="11" s="1"/>
  <c r="S772" i="11"/>
  <c r="F772" i="11" s="1"/>
  <c r="S773" i="11"/>
  <c r="S774" i="11"/>
  <c r="F774" i="11" s="1"/>
  <c r="S775" i="11"/>
  <c r="F775" i="11" s="1"/>
  <c r="S776" i="11"/>
  <c r="F776" i="11" s="1"/>
  <c r="S777" i="11"/>
  <c r="S778" i="11"/>
  <c r="F778" i="11" s="1"/>
  <c r="S779" i="11"/>
  <c r="F779" i="11" s="1"/>
  <c r="S780" i="11"/>
  <c r="F780" i="11" s="1"/>
  <c r="S781" i="11"/>
  <c r="F781" i="11" s="1"/>
  <c r="S782" i="11"/>
  <c r="F782" i="11" s="1"/>
  <c r="S783" i="11"/>
  <c r="F783" i="11" s="1"/>
  <c r="S784" i="11"/>
  <c r="F784" i="11" s="1"/>
  <c r="S785" i="11"/>
  <c r="S786" i="11"/>
  <c r="F786" i="11" s="1"/>
  <c r="S787" i="11"/>
  <c r="F787" i="11" s="1"/>
  <c r="S788" i="11"/>
  <c r="F788" i="11" s="1"/>
  <c r="S789" i="11"/>
  <c r="S790" i="11"/>
  <c r="F790" i="11" s="1"/>
  <c r="S791" i="11"/>
  <c r="F791" i="11" s="1"/>
  <c r="S792" i="11"/>
  <c r="F792" i="11" s="1"/>
  <c r="S793" i="11"/>
  <c r="S794" i="11"/>
  <c r="F794" i="11" s="1"/>
  <c r="S795" i="11"/>
  <c r="F795" i="11" s="1"/>
  <c r="S796" i="11"/>
  <c r="F796" i="11" s="1"/>
  <c r="S797" i="11"/>
  <c r="F797" i="11" s="1"/>
  <c r="S798" i="11"/>
  <c r="F798" i="11" s="1"/>
  <c r="S799" i="11"/>
  <c r="F799" i="11" s="1"/>
  <c r="S800" i="11"/>
  <c r="F800" i="11" s="1"/>
  <c r="S801" i="11"/>
  <c r="S802" i="11"/>
  <c r="F802" i="11" s="1"/>
  <c r="S803" i="11"/>
  <c r="F803" i="11" s="1"/>
  <c r="S804" i="11"/>
  <c r="F804" i="11" s="1"/>
  <c r="S805" i="11"/>
  <c r="S806" i="11"/>
  <c r="F806" i="11" s="1"/>
  <c r="S807" i="11"/>
  <c r="F807" i="11" s="1"/>
  <c r="S808" i="11"/>
  <c r="F808" i="11" s="1"/>
  <c r="S809" i="11"/>
  <c r="S810" i="11"/>
  <c r="F810" i="11" s="1"/>
  <c r="S811" i="11"/>
  <c r="F811" i="11" s="1"/>
  <c r="S812" i="11"/>
  <c r="F812" i="11" s="1"/>
  <c r="S813" i="11"/>
  <c r="F813" i="11" s="1"/>
  <c r="S814" i="11"/>
  <c r="F814" i="11" s="1"/>
  <c r="S815" i="11"/>
  <c r="F815" i="11" s="1"/>
  <c r="S816" i="11"/>
  <c r="F816" i="11" s="1"/>
  <c r="S817" i="11"/>
  <c r="S818" i="11"/>
  <c r="F818" i="11" s="1"/>
  <c r="S819" i="11"/>
  <c r="F819" i="11" s="1"/>
  <c r="S820" i="11"/>
  <c r="F820" i="11" s="1"/>
  <c r="S821" i="11"/>
  <c r="S822" i="11"/>
  <c r="F822" i="11" s="1"/>
  <c r="S823" i="11"/>
  <c r="F823" i="11" s="1"/>
  <c r="S824" i="11"/>
  <c r="F824" i="11" s="1"/>
  <c r="S825" i="11"/>
  <c r="S826" i="11"/>
  <c r="F826" i="11" s="1"/>
  <c r="S827" i="11"/>
  <c r="F827" i="11" s="1"/>
  <c r="S828" i="11"/>
  <c r="F828" i="11" s="1"/>
  <c r="S829" i="11"/>
  <c r="F829" i="11" s="1"/>
  <c r="S830" i="11"/>
  <c r="F830" i="11" s="1"/>
  <c r="S831" i="11"/>
  <c r="F831" i="11" s="1"/>
  <c r="S832" i="11"/>
  <c r="F832" i="11" s="1"/>
  <c r="S833" i="11"/>
  <c r="S834" i="11"/>
  <c r="F834" i="11" s="1"/>
  <c r="S835" i="11"/>
  <c r="F835" i="11" s="1"/>
  <c r="S836" i="11"/>
  <c r="F836" i="11" s="1"/>
  <c r="S837" i="11"/>
  <c r="S838" i="11"/>
  <c r="F838" i="11" s="1"/>
  <c r="S839" i="11"/>
  <c r="F839" i="11" s="1"/>
  <c r="S840" i="11"/>
  <c r="F840" i="11" s="1"/>
  <c r="S841" i="11"/>
  <c r="S842" i="11"/>
  <c r="F842" i="11" s="1"/>
  <c r="S843" i="11"/>
  <c r="F843" i="11" s="1"/>
  <c r="S844" i="11"/>
  <c r="F844" i="11" s="1"/>
  <c r="S845" i="11"/>
  <c r="F845" i="11" s="1"/>
  <c r="S846" i="11"/>
  <c r="F846" i="11" s="1"/>
  <c r="S847" i="11"/>
  <c r="F847" i="11" s="1"/>
  <c r="S848" i="11"/>
  <c r="F848" i="11" s="1"/>
  <c r="S849" i="11"/>
  <c r="S850" i="11"/>
  <c r="F850" i="11" s="1"/>
  <c r="S851" i="11"/>
  <c r="F851" i="11" s="1"/>
  <c r="S852" i="11"/>
  <c r="F852" i="11" s="1"/>
  <c r="S853" i="11"/>
  <c r="S854" i="11"/>
  <c r="F854" i="11" s="1"/>
  <c r="S855" i="11"/>
  <c r="F855" i="11" s="1"/>
  <c r="S856" i="11"/>
  <c r="F856" i="11" s="1"/>
  <c r="S857" i="11"/>
  <c r="S858" i="11"/>
  <c r="F858" i="11" s="1"/>
  <c r="S859" i="11"/>
  <c r="F859" i="11" s="1"/>
  <c r="S860" i="11"/>
  <c r="F860" i="11" s="1"/>
  <c r="S861" i="11"/>
  <c r="F861" i="11" s="1"/>
  <c r="S862" i="11"/>
  <c r="F862" i="11" s="1"/>
  <c r="S863" i="11"/>
  <c r="F863" i="11" s="1"/>
  <c r="S864" i="11"/>
  <c r="F864" i="11" s="1"/>
  <c r="S865" i="11"/>
  <c r="S866" i="11"/>
  <c r="F866" i="11" s="1"/>
  <c r="S867" i="11"/>
  <c r="F867" i="11" s="1"/>
  <c r="S868" i="11"/>
  <c r="F868" i="11" s="1"/>
  <c r="S869" i="11"/>
  <c r="S870" i="11"/>
  <c r="F870" i="11" s="1"/>
  <c r="S871" i="11"/>
  <c r="F871" i="11" s="1"/>
  <c r="S872" i="11"/>
  <c r="F872" i="11" s="1"/>
  <c r="S873" i="11"/>
  <c r="S874" i="11"/>
  <c r="F874" i="11" s="1"/>
  <c r="S875" i="11"/>
  <c r="F875" i="11" s="1"/>
  <c r="S876" i="11"/>
  <c r="F876" i="11" s="1"/>
  <c r="S877" i="11"/>
  <c r="F877" i="11" s="1"/>
  <c r="S878" i="11"/>
  <c r="F878" i="11" s="1"/>
  <c r="S879" i="11"/>
  <c r="F879" i="11" s="1"/>
  <c r="S880" i="11"/>
  <c r="F880" i="11" s="1"/>
  <c r="S881" i="11"/>
  <c r="S882" i="11"/>
  <c r="F882" i="11" s="1"/>
  <c r="S883" i="11"/>
  <c r="F883" i="11" s="1"/>
  <c r="S884" i="11"/>
  <c r="F884" i="11" s="1"/>
  <c r="S885" i="11"/>
  <c r="S886" i="11"/>
  <c r="F886" i="11" s="1"/>
  <c r="S887" i="11"/>
  <c r="F887" i="11" s="1"/>
  <c r="S888" i="11"/>
  <c r="F888" i="11" s="1"/>
  <c r="S889" i="11"/>
  <c r="S890" i="11"/>
  <c r="F890" i="11" s="1"/>
  <c r="S891" i="11"/>
  <c r="F891" i="11" s="1"/>
  <c r="S892" i="11"/>
  <c r="F892" i="11" s="1"/>
  <c r="S893" i="11"/>
  <c r="F893" i="11" s="1"/>
  <c r="S894" i="11"/>
  <c r="F894" i="11" s="1"/>
  <c r="S895" i="11"/>
  <c r="F895" i="11" s="1"/>
  <c r="S896" i="11"/>
  <c r="F896" i="11" s="1"/>
  <c r="S897" i="11"/>
  <c r="S898" i="11"/>
  <c r="F898" i="11" s="1"/>
  <c r="S899" i="11"/>
  <c r="F899" i="11" s="1"/>
  <c r="S900" i="11"/>
  <c r="F900" i="11" s="1"/>
  <c r="S901" i="11"/>
  <c r="S902" i="11"/>
  <c r="F902" i="11" s="1"/>
  <c r="S903" i="11"/>
  <c r="F903" i="11" s="1"/>
  <c r="S904" i="11"/>
  <c r="F904" i="11" s="1"/>
  <c r="S905" i="11"/>
  <c r="S906" i="11"/>
  <c r="F906" i="11" s="1"/>
  <c r="S907" i="11"/>
  <c r="F907" i="11" s="1"/>
  <c r="S908" i="11"/>
  <c r="F908" i="11" s="1"/>
  <c r="S909" i="11"/>
  <c r="F909" i="11" s="1"/>
  <c r="S910" i="11"/>
  <c r="F910" i="11" s="1"/>
  <c r="S911" i="11"/>
  <c r="F911" i="11" s="1"/>
  <c r="S912" i="11"/>
  <c r="F912" i="11" s="1"/>
  <c r="S913" i="11"/>
  <c r="S914" i="11"/>
  <c r="F914" i="11" s="1"/>
  <c r="S915" i="11"/>
  <c r="F915" i="11" s="1"/>
  <c r="S916" i="11"/>
  <c r="F916" i="11" s="1"/>
  <c r="S917" i="11"/>
  <c r="S918" i="11"/>
  <c r="F918" i="11" s="1"/>
  <c r="S919" i="11"/>
  <c r="F919" i="11" s="1"/>
  <c r="S920" i="11"/>
  <c r="F920" i="11" s="1"/>
  <c r="S921" i="11"/>
  <c r="S922" i="11"/>
  <c r="F922" i="11" s="1"/>
  <c r="S923" i="11"/>
  <c r="F923" i="11" s="1"/>
  <c r="S924" i="11"/>
  <c r="F924" i="11" s="1"/>
  <c r="S925" i="11"/>
  <c r="F925" i="11" s="1"/>
  <c r="S926" i="11"/>
  <c r="F926" i="11" s="1"/>
  <c r="S927" i="11"/>
  <c r="F927" i="11" s="1"/>
  <c r="S928" i="11"/>
  <c r="F928" i="11" s="1"/>
  <c r="S929" i="11"/>
  <c r="S930" i="11"/>
  <c r="F930" i="11" s="1"/>
  <c r="S931" i="11"/>
  <c r="F931" i="11" s="1"/>
  <c r="S932" i="11"/>
  <c r="F932" i="11" s="1"/>
  <c r="S933" i="11"/>
  <c r="S934" i="11"/>
  <c r="F934" i="11" s="1"/>
  <c r="S935" i="11"/>
  <c r="F935" i="11" s="1"/>
  <c r="S936" i="11"/>
  <c r="F936" i="11" s="1"/>
  <c r="S937" i="11"/>
  <c r="S938" i="11"/>
  <c r="F938" i="11" s="1"/>
  <c r="S939" i="11"/>
  <c r="F939" i="11" s="1"/>
  <c r="S940" i="11"/>
  <c r="F940" i="11" s="1"/>
  <c r="S941" i="11"/>
  <c r="F941" i="11" s="1"/>
  <c r="S942" i="11"/>
  <c r="F942" i="11" s="1"/>
  <c r="S943" i="11"/>
  <c r="F943" i="11" s="1"/>
  <c r="S944" i="11"/>
  <c r="F944" i="11" s="1"/>
  <c r="S945" i="11"/>
  <c r="S946" i="11"/>
  <c r="F946" i="11" s="1"/>
  <c r="S947" i="11"/>
  <c r="F947" i="11" s="1"/>
  <c r="S948" i="11"/>
  <c r="F948" i="11" s="1"/>
  <c r="S949" i="11"/>
  <c r="S950" i="11"/>
  <c r="F950" i="11" s="1"/>
  <c r="S951" i="11"/>
  <c r="F951" i="11" s="1"/>
  <c r="S952" i="11"/>
  <c r="F952" i="11" s="1"/>
  <c r="S953" i="11"/>
  <c r="S954" i="11"/>
  <c r="F954" i="11" s="1"/>
  <c r="S955" i="11"/>
  <c r="F955" i="11" s="1"/>
  <c r="S956" i="11"/>
  <c r="F956" i="11" s="1"/>
  <c r="S957" i="11"/>
  <c r="F957" i="11" s="1"/>
  <c r="S958" i="11"/>
  <c r="F958" i="11" s="1"/>
  <c r="S959" i="11"/>
  <c r="F959" i="11" s="1"/>
  <c r="S960" i="11"/>
  <c r="F960" i="11" s="1"/>
  <c r="S961" i="11"/>
  <c r="S962" i="11"/>
  <c r="F962" i="11" s="1"/>
  <c r="S963" i="11"/>
  <c r="F963" i="11" s="1"/>
  <c r="S964" i="11"/>
  <c r="F964" i="11" s="1"/>
  <c r="S965" i="11"/>
  <c r="S966" i="11"/>
  <c r="F966" i="11" s="1"/>
  <c r="S967" i="11"/>
  <c r="F967" i="11" s="1"/>
  <c r="S968" i="11"/>
  <c r="F968" i="11" s="1"/>
  <c r="S969" i="11"/>
  <c r="S970" i="11"/>
  <c r="F970" i="11" s="1"/>
  <c r="S971" i="11"/>
  <c r="F971" i="11" s="1"/>
  <c r="S972" i="11"/>
  <c r="F972" i="11" s="1"/>
  <c r="S973" i="11"/>
  <c r="F973" i="11" s="1"/>
  <c r="S974" i="11"/>
  <c r="F974" i="11" s="1"/>
  <c r="S975" i="11"/>
  <c r="F975" i="11" s="1"/>
  <c r="S976" i="11"/>
  <c r="F976" i="11" s="1"/>
  <c r="S977" i="11"/>
  <c r="S978" i="11"/>
  <c r="F978" i="11" s="1"/>
  <c r="S979" i="11"/>
  <c r="F979" i="11" s="1"/>
  <c r="S980" i="11"/>
  <c r="F980" i="11" s="1"/>
  <c r="S981" i="11"/>
  <c r="S982" i="11"/>
  <c r="F982" i="11" s="1"/>
  <c r="S983" i="11"/>
  <c r="F983" i="11" s="1"/>
  <c r="S984" i="11"/>
  <c r="F984" i="11" s="1"/>
  <c r="S985" i="11"/>
  <c r="S986" i="11"/>
  <c r="F986" i="11" s="1"/>
  <c r="S987" i="11"/>
  <c r="F987" i="11" s="1"/>
  <c r="S988" i="11"/>
  <c r="F988" i="11" s="1"/>
  <c r="S989" i="11"/>
  <c r="F989" i="11" s="1"/>
  <c r="S990" i="11"/>
  <c r="F990" i="11" s="1"/>
  <c r="S991" i="11"/>
  <c r="F991" i="11" s="1"/>
  <c r="S992" i="11"/>
  <c r="F992" i="11" s="1"/>
  <c r="S993" i="11"/>
  <c r="S994" i="11"/>
  <c r="F994" i="11" s="1"/>
  <c r="S995" i="11"/>
  <c r="F995" i="11" s="1"/>
  <c r="S996" i="11"/>
  <c r="F996" i="11" s="1"/>
  <c r="S997" i="11"/>
  <c r="S998" i="11"/>
  <c r="F998" i="11" s="1"/>
  <c r="S999" i="11"/>
  <c r="F999" i="11" s="1"/>
  <c r="S1000" i="11"/>
  <c r="F1000" i="11" s="1"/>
  <c r="S1001" i="11"/>
  <c r="S1002" i="11"/>
  <c r="F1002" i="11" s="1"/>
  <c r="S1003" i="11"/>
  <c r="F1003" i="11" s="1"/>
  <c r="S1004" i="11"/>
  <c r="F1004" i="11" s="1"/>
  <c r="S1005" i="11"/>
  <c r="F1005" i="11" s="1"/>
  <c r="S1006" i="11"/>
  <c r="F1006" i="11" s="1"/>
  <c r="S1007" i="11"/>
  <c r="F1007" i="11" s="1"/>
  <c r="S1008" i="11"/>
  <c r="F1008" i="11" s="1"/>
  <c r="S1009" i="11"/>
  <c r="S1010" i="11"/>
  <c r="F1010" i="11" s="1"/>
  <c r="S1011" i="11"/>
  <c r="F1011" i="11" s="1"/>
  <c r="S1012" i="11"/>
  <c r="F1012" i="11" s="1"/>
  <c r="S1013" i="11"/>
  <c r="S1014" i="11"/>
  <c r="F1014" i="11" s="1"/>
  <c r="S1015" i="11"/>
  <c r="F1015" i="11" s="1"/>
  <c r="S1016" i="11"/>
  <c r="F1016" i="11" s="1"/>
  <c r="S1017" i="11"/>
  <c r="S1018" i="11"/>
  <c r="F1018" i="11" s="1"/>
  <c r="S1019" i="11"/>
  <c r="F1019" i="11" s="1"/>
  <c r="S1020" i="11"/>
  <c r="F1020" i="11" s="1"/>
  <c r="S1021" i="11"/>
  <c r="F1021" i="11" s="1"/>
  <c r="S1022" i="11"/>
  <c r="F1022" i="11" s="1"/>
  <c r="S1023" i="11"/>
  <c r="F1023" i="11" s="1"/>
  <c r="S1024" i="11"/>
  <c r="F1024" i="11" s="1"/>
  <c r="S1025" i="11"/>
  <c r="S1026" i="11"/>
  <c r="F1026" i="11" s="1"/>
  <c r="S1027" i="11"/>
  <c r="F1027" i="11" s="1"/>
  <c r="S1028" i="11"/>
  <c r="F1028" i="11" s="1"/>
  <c r="S1029" i="11"/>
  <c r="S1030" i="11"/>
  <c r="F1030" i="11" s="1"/>
  <c r="S1031" i="11"/>
  <c r="F1031" i="11" s="1"/>
  <c r="S1032" i="11"/>
  <c r="F1032" i="11" s="1"/>
  <c r="S1033" i="11"/>
  <c r="S1034" i="11"/>
  <c r="F1034" i="11" s="1"/>
  <c r="S1035" i="11"/>
  <c r="F1035" i="11" s="1"/>
  <c r="S1036" i="11"/>
  <c r="F1036" i="11" s="1"/>
  <c r="S1037" i="11"/>
  <c r="F1037" i="11" s="1"/>
  <c r="S1038" i="11"/>
  <c r="F1038" i="11" s="1"/>
  <c r="S1039" i="11"/>
  <c r="F1039" i="11" s="1"/>
  <c r="S1040" i="11"/>
  <c r="F1040" i="11" s="1"/>
  <c r="S1041" i="11"/>
  <c r="S1042" i="11"/>
  <c r="F1042" i="11" s="1"/>
  <c r="S1043" i="11"/>
  <c r="F1043" i="11" s="1"/>
  <c r="S1044" i="11"/>
  <c r="F1044" i="11" s="1"/>
  <c r="S1045" i="11"/>
  <c r="S1046" i="11"/>
  <c r="F1046" i="11" s="1"/>
  <c r="S1047" i="11"/>
  <c r="F1047" i="11" s="1"/>
  <c r="S1048" i="11"/>
  <c r="F1048" i="11" s="1"/>
  <c r="S1049" i="11"/>
  <c r="S1050" i="11"/>
  <c r="F1050" i="11" s="1"/>
  <c r="S1051" i="11"/>
  <c r="F1051" i="11" s="1"/>
  <c r="S1052" i="11"/>
  <c r="F1052" i="11" s="1"/>
  <c r="S1053" i="11"/>
  <c r="F1053" i="11" s="1"/>
  <c r="S1054" i="11"/>
  <c r="F1054" i="11" s="1"/>
  <c r="S1055" i="11"/>
  <c r="F1055" i="11" s="1"/>
  <c r="S1056" i="11"/>
  <c r="F1056" i="11" s="1"/>
  <c r="S1057" i="11"/>
  <c r="S1058" i="11"/>
  <c r="F1058" i="11" s="1"/>
  <c r="S1059" i="11"/>
  <c r="F1059" i="11" s="1"/>
  <c r="S1060" i="11"/>
  <c r="F1060" i="11" s="1"/>
  <c r="S1061" i="11"/>
  <c r="S1062" i="11"/>
  <c r="F1062" i="11" s="1"/>
  <c r="S1063" i="11"/>
  <c r="F1063" i="11" s="1"/>
  <c r="S1064" i="11"/>
  <c r="F1064" i="11" s="1"/>
  <c r="S1065" i="11"/>
  <c r="S1066" i="11"/>
  <c r="F1066" i="11" s="1"/>
  <c r="S1067" i="11"/>
  <c r="F1067" i="11" s="1"/>
  <c r="S1068" i="11"/>
  <c r="F1068" i="11" s="1"/>
  <c r="S1069" i="11"/>
  <c r="F1069" i="11" s="1"/>
  <c r="S1070" i="11"/>
  <c r="F1070" i="11" s="1"/>
  <c r="S1071" i="11"/>
  <c r="F1071" i="11" s="1"/>
  <c r="S1072" i="11"/>
  <c r="F1072" i="11" s="1"/>
  <c r="S1073" i="11"/>
  <c r="S1074" i="11"/>
  <c r="F1074" i="11" s="1"/>
  <c r="S1075" i="11"/>
  <c r="F1075" i="11" s="1"/>
  <c r="S1076" i="11"/>
  <c r="F1076" i="11" s="1"/>
  <c r="S1077" i="11"/>
  <c r="S1078" i="11"/>
  <c r="F1078" i="11" s="1"/>
  <c r="S1079" i="11"/>
  <c r="F1079" i="11" s="1"/>
  <c r="S1080" i="11"/>
  <c r="F1080" i="11" s="1"/>
  <c r="S1081" i="11"/>
  <c r="S1082" i="11"/>
  <c r="F1082" i="11" s="1"/>
  <c r="S1083" i="11"/>
  <c r="F1083" i="11" s="1"/>
  <c r="S1084" i="11"/>
  <c r="F1084" i="11" s="1"/>
  <c r="S1085" i="11"/>
  <c r="F1085" i="11" s="1"/>
  <c r="S1086" i="11"/>
  <c r="F1086" i="11" s="1"/>
  <c r="S1087" i="11"/>
  <c r="F1087" i="11" s="1"/>
  <c r="S1088" i="11"/>
  <c r="F1088" i="11" s="1"/>
  <c r="S1089" i="11"/>
  <c r="S1090" i="11"/>
  <c r="F1090" i="11" s="1"/>
  <c r="S1091" i="11"/>
  <c r="F1091" i="11" s="1"/>
  <c r="S1092" i="11"/>
  <c r="F1092" i="11" s="1"/>
  <c r="S1093" i="11"/>
  <c r="S1094" i="11"/>
  <c r="F1094" i="11" s="1"/>
  <c r="S1095" i="11"/>
  <c r="F1095" i="11" s="1"/>
  <c r="S1096" i="11"/>
  <c r="F1096" i="11" s="1"/>
  <c r="S1097" i="11"/>
  <c r="S1098" i="11"/>
  <c r="F1098" i="11" s="1"/>
  <c r="S1099" i="11"/>
  <c r="F1099" i="11" s="1"/>
  <c r="S1100" i="11"/>
  <c r="F1100" i="11" s="1"/>
  <c r="S1101" i="11"/>
  <c r="F1101" i="11" s="1"/>
  <c r="S1102" i="11"/>
  <c r="F1102" i="11" s="1"/>
  <c r="S1103" i="11"/>
  <c r="F1103" i="11" s="1"/>
  <c r="S1104" i="11"/>
  <c r="F1104" i="11" s="1"/>
  <c r="S1105" i="11"/>
  <c r="S1106" i="11"/>
  <c r="F1106" i="11" s="1"/>
  <c r="S1107" i="11"/>
  <c r="F1107" i="11" s="1"/>
  <c r="S1108" i="11"/>
  <c r="F1108" i="11" s="1"/>
  <c r="S1109" i="11"/>
  <c r="S1110" i="11"/>
  <c r="F1110" i="11" s="1"/>
  <c r="S1111" i="11"/>
  <c r="F1111" i="11" s="1"/>
  <c r="S1112" i="11"/>
  <c r="F1112" i="11" s="1"/>
  <c r="S1113" i="11"/>
  <c r="S1114" i="11"/>
  <c r="F1114" i="11" s="1"/>
  <c r="S1115" i="11"/>
  <c r="F1115" i="11" s="1"/>
  <c r="S1116" i="11"/>
  <c r="F1116" i="11" s="1"/>
  <c r="S1117" i="11"/>
  <c r="F1117" i="11" s="1"/>
  <c r="S1118" i="11"/>
  <c r="F1118" i="11" s="1"/>
  <c r="S1119" i="11"/>
  <c r="F1119" i="11" s="1"/>
  <c r="S1120" i="11"/>
  <c r="F1120" i="11" s="1"/>
  <c r="S1121" i="11"/>
  <c r="S1122" i="11"/>
  <c r="F1122" i="11" s="1"/>
  <c r="S1123" i="11"/>
  <c r="F1123" i="11" s="1"/>
  <c r="S1124" i="11"/>
  <c r="F1124" i="11" s="1"/>
  <c r="S1125" i="11"/>
  <c r="S1126" i="11"/>
  <c r="F1126" i="11" s="1"/>
  <c r="S1127" i="11"/>
  <c r="F1127" i="11" s="1"/>
  <c r="S1128" i="11"/>
  <c r="F1128" i="11" s="1"/>
  <c r="S1129" i="11"/>
  <c r="S1130" i="11"/>
  <c r="F1130" i="11" s="1"/>
  <c r="S1131" i="11"/>
  <c r="F1131" i="11" s="1"/>
  <c r="S1132" i="11"/>
  <c r="F1132" i="11" s="1"/>
  <c r="S1133" i="11"/>
  <c r="F1133" i="11" s="1"/>
  <c r="S1134" i="11"/>
  <c r="F1134" i="11" s="1"/>
  <c r="S1135" i="11"/>
  <c r="F1135" i="11" s="1"/>
  <c r="S1136" i="11"/>
  <c r="F1136" i="11" s="1"/>
  <c r="S1137" i="11"/>
  <c r="S1138" i="11"/>
  <c r="F1138" i="11" s="1"/>
  <c r="S1139" i="11"/>
  <c r="F1139" i="11" s="1"/>
  <c r="S1140" i="11"/>
  <c r="F1140" i="11" s="1"/>
  <c r="S1141" i="11"/>
  <c r="S1142" i="11"/>
  <c r="F1142" i="11" s="1"/>
  <c r="S1143" i="11"/>
  <c r="F1143" i="11" s="1"/>
  <c r="S1144" i="11"/>
  <c r="F1144" i="11" s="1"/>
  <c r="S1145" i="11"/>
  <c r="S1146" i="11"/>
  <c r="F1146" i="11" s="1"/>
  <c r="S1147" i="11"/>
  <c r="F1147" i="11" s="1"/>
  <c r="S1148" i="11"/>
  <c r="F1148" i="11" s="1"/>
  <c r="S1149" i="11"/>
  <c r="F1149" i="11" s="1"/>
  <c r="S1150" i="11"/>
  <c r="F1150" i="11" s="1"/>
  <c r="S1151" i="11"/>
  <c r="F1151" i="11" s="1"/>
  <c r="S1152" i="11"/>
  <c r="F1152" i="11" s="1"/>
  <c r="S1153" i="11"/>
  <c r="S1154" i="11"/>
  <c r="F1154" i="11" s="1"/>
  <c r="S1155" i="11"/>
  <c r="F1155" i="11" s="1"/>
  <c r="S1156" i="11"/>
  <c r="F1156" i="11" s="1"/>
  <c r="S1157" i="11"/>
  <c r="S1158" i="11"/>
  <c r="F1158" i="11" s="1"/>
  <c r="S1159" i="11"/>
  <c r="F1159" i="11" s="1"/>
  <c r="S1160" i="11"/>
  <c r="F1160" i="11" s="1"/>
  <c r="S1161" i="11"/>
  <c r="S1162" i="11"/>
  <c r="F1162" i="11" s="1"/>
  <c r="S1163" i="11"/>
  <c r="F1163" i="11" s="1"/>
  <c r="S1164" i="11"/>
  <c r="F1164" i="11" s="1"/>
  <c r="S1165" i="11"/>
  <c r="F1165" i="11" s="1"/>
  <c r="S1166" i="11"/>
  <c r="F1166" i="11" s="1"/>
  <c r="S1167" i="11"/>
  <c r="F1167" i="11" s="1"/>
  <c r="S1168" i="11"/>
  <c r="F1168" i="11" s="1"/>
  <c r="S1169" i="11"/>
  <c r="S1170" i="11"/>
  <c r="F1170" i="11" s="1"/>
  <c r="S1171" i="11"/>
  <c r="F1171" i="11" s="1"/>
  <c r="S1172" i="11"/>
  <c r="F1172" i="11" s="1"/>
  <c r="S1173" i="11"/>
  <c r="S1174" i="11"/>
  <c r="F1174" i="11" s="1"/>
  <c r="S1175" i="11"/>
  <c r="F1175" i="11" s="1"/>
  <c r="S1176" i="11"/>
  <c r="F1176" i="11" s="1"/>
  <c r="S1177" i="11"/>
  <c r="S1178" i="11"/>
  <c r="F1178" i="11" s="1"/>
  <c r="S1179" i="11"/>
  <c r="F1179" i="11" s="1"/>
  <c r="S1180" i="11"/>
  <c r="F1180" i="11" s="1"/>
  <c r="S1181" i="11"/>
  <c r="F1181" i="11" s="1"/>
  <c r="S1182" i="11"/>
  <c r="F1182" i="11" s="1"/>
  <c r="S1183" i="11"/>
  <c r="F1183" i="11" s="1"/>
  <c r="S1184" i="11"/>
  <c r="F1184" i="11" s="1"/>
  <c r="S1185" i="11"/>
  <c r="S1186" i="11"/>
  <c r="F1186" i="11" s="1"/>
  <c r="S1187" i="11"/>
  <c r="F1187" i="11" s="1"/>
  <c r="S1188" i="11"/>
  <c r="F1188" i="11" s="1"/>
  <c r="S1189" i="11"/>
  <c r="S1190" i="11"/>
  <c r="F1190" i="11" s="1"/>
  <c r="S1191" i="11"/>
  <c r="F1191" i="11" s="1"/>
  <c r="S1192" i="11"/>
  <c r="F1192" i="11" s="1"/>
  <c r="S1193" i="11"/>
  <c r="S1194" i="11"/>
  <c r="F1194" i="11" s="1"/>
  <c r="S1195" i="11"/>
  <c r="F1195" i="11" s="1"/>
  <c r="S1196" i="11"/>
  <c r="F1196" i="11" s="1"/>
  <c r="S1197" i="11"/>
  <c r="F1197" i="11" s="1"/>
  <c r="S1198" i="11"/>
  <c r="F1198" i="11" s="1"/>
  <c r="S1199" i="11"/>
  <c r="F1199" i="11" s="1"/>
  <c r="S1200" i="11"/>
  <c r="F1200" i="11" s="1"/>
  <c r="S1201" i="11"/>
  <c r="S1202" i="11"/>
  <c r="F1202" i="11" s="1"/>
  <c r="S1203" i="11"/>
  <c r="S1204" i="11"/>
  <c r="F1204" i="11" s="1"/>
  <c r="S1205" i="11"/>
  <c r="F1205" i="11" s="1"/>
  <c r="S1206" i="11"/>
  <c r="F1206" i="11" s="1"/>
  <c r="S1207" i="11"/>
  <c r="F1207" i="11" s="1"/>
  <c r="S1208" i="11"/>
  <c r="F1208" i="11" s="1"/>
  <c r="S1209" i="11"/>
  <c r="S1210" i="11"/>
  <c r="F1210" i="11" s="1"/>
  <c r="S1211" i="11"/>
  <c r="F1211" i="11" s="1"/>
  <c r="S1212" i="11"/>
  <c r="F1212" i="11" s="1"/>
  <c r="S1213" i="11"/>
  <c r="F1213" i="11" s="1"/>
  <c r="S1214" i="11"/>
  <c r="F1214" i="11" s="1"/>
  <c r="S1215" i="11"/>
  <c r="F1215" i="11" s="1"/>
  <c r="S1216" i="11"/>
  <c r="F1216" i="11" s="1"/>
  <c r="S1217" i="11"/>
  <c r="S1218" i="11"/>
  <c r="F1218" i="11" s="1"/>
  <c r="S1219" i="11"/>
  <c r="F1219" i="11" s="1"/>
  <c r="S1220" i="11"/>
  <c r="F1220" i="11" s="1"/>
  <c r="S1221" i="11"/>
  <c r="S1222" i="11"/>
  <c r="F1222" i="11" s="1"/>
  <c r="S1223" i="11"/>
  <c r="F1223" i="11" s="1"/>
  <c r="S1224" i="11"/>
  <c r="F1224" i="11" s="1"/>
  <c r="S1225" i="11"/>
  <c r="S1226" i="11"/>
  <c r="F1226" i="11" s="1"/>
  <c r="S1227" i="11"/>
  <c r="F1227" i="11" s="1"/>
  <c r="S1228" i="11"/>
  <c r="F1228" i="11" s="1"/>
  <c r="S1229" i="11"/>
  <c r="F1229" i="11" s="1"/>
  <c r="S1230" i="11"/>
  <c r="F1230" i="11" s="1"/>
  <c r="S1231" i="11"/>
  <c r="F1231" i="11" s="1"/>
  <c r="S1232" i="11"/>
  <c r="F1232" i="11" s="1"/>
  <c r="S1233" i="11"/>
  <c r="S1234" i="11"/>
  <c r="F1234" i="11" s="1"/>
  <c r="S1235" i="11"/>
  <c r="F1235" i="11" s="1"/>
  <c r="S1236" i="11"/>
  <c r="F1236" i="11" s="1"/>
  <c r="S1237" i="11"/>
  <c r="S1238" i="11"/>
  <c r="F1238" i="11" s="1"/>
  <c r="S1239" i="11"/>
  <c r="F1239" i="11" s="1"/>
  <c r="S1240" i="11"/>
  <c r="F1240" i="11" s="1"/>
  <c r="S1241" i="11"/>
  <c r="S1242" i="11"/>
  <c r="F1242" i="11" s="1"/>
  <c r="S1243" i="11"/>
  <c r="F1243" i="11" s="1"/>
  <c r="S1244" i="11"/>
  <c r="F1244" i="11" s="1"/>
  <c r="S1245" i="11"/>
  <c r="F1245" i="11" s="1"/>
  <c r="S1246" i="11"/>
  <c r="F1246" i="11" s="1"/>
  <c r="S1247" i="11"/>
  <c r="F1247" i="11" s="1"/>
  <c r="S1248" i="11"/>
  <c r="F1248" i="11" s="1"/>
  <c r="S1249" i="11"/>
  <c r="F1249" i="11" s="1"/>
  <c r="S1250" i="11"/>
  <c r="F1250" i="11" s="1"/>
  <c r="S1251" i="11"/>
  <c r="F1251" i="11" s="1"/>
  <c r="S1252" i="11"/>
  <c r="F1252" i="11" s="1"/>
  <c r="S1253" i="11"/>
  <c r="F1253" i="11" s="1"/>
  <c r="S1254" i="11"/>
  <c r="F1254" i="11" s="1"/>
  <c r="S1255" i="11"/>
  <c r="F1255" i="11" s="1"/>
  <c r="S1256" i="11"/>
  <c r="F1256" i="11" s="1"/>
  <c r="S1257" i="11"/>
  <c r="F1257" i="11" s="1"/>
  <c r="S1258" i="11"/>
  <c r="F1258" i="11" s="1"/>
  <c r="S1259" i="11"/>
  <c r="F1259" i="11" s="1"/>
  <c r="S1260" i="11"/>
  <c r="F1260" i="11" s="1"/>
  <c r="S1261" i="11"/>
  <c r="F1261" i="11" s="1"/>
  <c r="S1262" i="11"/>
  <c r="F1262" i="11" s="1"/>
  <c r="S1263" i="11"/>
  <c r="F1263" i="11" s="1"/>
  <c r="S1264" i="11"/>
  <c r="F1264" i="11" s="1"/>
  <c r="S1265" i="11"/>
  <c r="F1265" i="11" s="1"/>
  <c r="S1266" i="11"/>
  <c r="F1266" i="11" s="1"/>
  <c r="S1267" i="11"/>
  <c r="F1267" i="11" s="1"/>
  <c r="S1268" i="11"/>
  <c r="F1268" i="11" s="1"/>
  <c r="S1269" i="11"/>
  <c r="F1269" i="11" s="1"/>
  <c r="S1270" i="11"/>
  <c r="F1270" i="11" s="1"/>
  <c r="S1271" i="11"/>
  <c r="F1271" i="11" s="1"/>
  <c r="S1272" i="11"/>
  <c r="F1272" i="11" s="1"/>
  <c r="S1273" i="11"/>
  <c r="F1273" i="11" s="1"/>
  <c r="S1274" i="11"/>
  <c r="F1274" i="11" s="1"/>
  <c r="S1275" i="11"/>
  <c r="F1275" i="11" s="1"/>
  <c r="S1276" i="11"/>
  <c r="F1276" i="11" s="1"/>
  <c r="S1277" i="11"/>
  <c r="F1277" i="11" s="1"/>
  <c r="S1278" i="11"/>
  <c r="F1278" i="11" s="1"/>
  <c r="S1279" i="11"/>
  <c r="F1279" i="11" s="1"/>
  <c r="S1280" i="11"/>
  <c r="F1280" i="11" s="1"/>
  <c r="S1281" i="11"/>
  <c r="F1281" i="11" s="1"/>
  <c r="S1282" i="11"/>
  <c r="F1282" i="11" s="1"/>
  <c r="S1283" i="11"/>
  <c r="F1283" i="11" s="1"/>
  <c r="S1284" i="11"/>
  <c r="F1284" i="11" s="1"/>
  <c r="S1285" i="11"/>
  <c r="F1285" i="11" s="1"/>
  <c r="S1286" i="11"/>
  <c r="F1286" i="11" s="1"/>
  <c r="S1287" i="11"/>
  <c r="F1287" i="11" s="1"/>
  <c r="S1288" i="11"/>
  <c r="F1288" i="11" s="1"/>
  <c r="S1289" i="11"/>
  <c r="F1289" i="11" s="1"/>
  <c r="S1290" i="11"/>
  <c r="F1290" i="11" s="1"/>
  <c r="S1291" i="11"/>
  <c r="F1291" i="11" s="1"/>
  <c r="S1292" i="11"/>
  <c r="F1292" i="11" s="1"/>
  <c r="S1293" i="11"/>
  <c r="F1293" i="11" s="1"/>
  <c r="S1294" i="11"/>
  <c r="F1294" i="11" s="1"/>
  <c r="S1295" i="11"/>
  <c r="F1295" i="11" s="1"/>
  <c r="S1296" i="11"/>
  <c r="F1296" i="11" s="1"/>
  <c r="S1297" i="11"/>
  <c r="F1297" i="11" s="1"/>
  <c r="S1298" i="11"/>
  <c r="F1298" i="11" s="1"/>
  <c r="S1299" i="11"/>
  <c r="F1299" i="11" s="1"/>
  <c r="S1300" i="11"/>
  <c r="F1300" i="11" s="1"/>
  <c r="S1301" i="11"/>
  <c r="F1301" i="11" s="1"/>
  <c r="S1302" i="11"/>
  <c r="F1302" i="11" s="1"/>
  <c r="S1303" i="11"/>
  <c r="F1303" i="11" s="1"/>
  <c r="S1304" i="11"/>
  <c r="F1304" i="11" s="1"/>
  <c r="S1305" i="11"/>
  <c r="F1305" i="11" s="1"/>
  <c r="S1306" i="11"/>
  <c r="F1306" i="11" s="1"/>
  <c r="S1307" i="11"/>
  <c r="F1307" i="11" s="1"/>
  <c r="S1308" i="11"/>
  <c r="F1308" i="11" s="1"/>
  <c r="S1309" i="11"/>
  <c r="F1309" i="11" s="1"/>
  <c r="S1310" i="11"/>
  <c r="F1310" i="11" s="1"/>
  <c r="S1311" i="11"/>
  <c r="F1311" i="11" s="1"/>
  <c r="S1312" i="11"/>
  <c r="F1312" i="11" s="1"/>
  <c r="S1313" i="11"/>
  <c r="F1313" i="11" s="1"/>
  <c r="S1314" i="11"/>
  <c r="F1314" i="11" s="1"/>
  <c r="S1315" i="11"/>
  <c r="F1315" i="11" s="1"/>
  <c r="S1316" i="11"/>
  <c r="F1316" i="11" s="1"/>
  <c r="S1317" i="11"/>
  <c r="F1317" i="11" s="1"/>
  <c r="S1318" i="11"/>
  <c r="F1318" i="11" s="1"/>
  <c r="S1319" i="11"/>
  <c r="F1319" i="11" s="1"/>
  <c r="S1320" i="11"/>
  <c r="F1320" i="11" s="1"/>
  <c r="S1321" i="11"/>
  <c r="F1321" i="11" s="1"/>
  <c r="S1322" i="11"/>
  <c r="F1322" i="11" s="1"/>
  <c r="S1323" i="11"/>
  <c r="F1323" i="11" s="1"/>
  <c r="S1324" i="11"/>
  <c r="F1324" i="11" s="1"/>
  <c r="S1325" i="11"/>
  <c r="F1325" i="11" s="1"/>
  <c r="S1326" i="11"/>
  <c r="F1326" i="11" s="1"/>
  <c r="S1327" i="11"/>
  <c r="F1327" i="11" s="1"/>
  <c r="S1328" i="11"/>
  <c r="F1328" i="11" s="1"/>
  <c r="S1329" i="11"/>
  <c r="F1329" i="11" s="1"/>
  <c r="S1330" i="11"/>
  <c r="F1330" i="11" s="1"/>
  <c r="S1331" i="11"/>
  <c r="F1331" i="11" s="1"/>
  <c r="S1332" i="11"/>
  <c r="F1332" i="11" s="1"/>
  <c r="S1333" i="11"/>
  <c r="F1333" i="11" s="1"/>
  <c r="S1334" i="11"/>
  <c r="F1334" i="11" s="1"/>
  <c r="S1335" i="11"/>
  <c r="F1335" i="11" s="1"/>
  <c r="S1336" i="11"/>
  <c r="F1336" i="11" s="1"/>
  <c r="S1337" i="11"/>
  <c r="F1337" i="11" s="1"/>
  <c r="S1338" i="11"/>
  <c r="F1338" i="11" s="1"/>
  <c r="S1339" i="11"/>
  <c r="F1339" i="11" s="1"/>
  <c r="S1340" i="11"/>
  <c r="F1340" i="11" s="1"/>
  <c r="S1341" i="11"/>
  <c r="F1341" i="11" s="1"/>
  <c r="S1342" i="11"/>
  <c r="F1342" i="11" s="1"/>
  <c r="S1343" i="11"/>
  <c r="F1343" i="11" s="1"/>
  <c r="S1344" i="11"/>
  <c r="F1344" i="11" s="1"/>
  <c r="S1345" i="11"/>
  <c r="F1345" i="11" s="1"/>
  <c r="S1346" i="11"/>
  <c r="F1346" i="11" s="1"/>
  <c r="S1347" i="11"/>
  <c r="F1347" i="11" s="1"/>
  <c r="S1348" i="11"/>
  <c r="F1348" i="11" s="1"/>
  <c r="S1349" i="11"/>
  <c r="F1349" i="11" s="1"/>
  <c r="S1350" i="11"/>
  <c r="F1350" i="11" s="1"/>
  <c r="S1351" i="11"/>
  <c r="F1351" i="11" s="1"/>
  <c r="S1352" i="11"/>
  <c r="F1352" i="11" s="1"/>
  <c r="S1353" i="11"/>
  <c r="F1353" i="11" s="1"/>
  <c r="S1354" i="11"/>
  <c r="F1354" i="11" s="1"/>
  <c r="S1355" i="11"/>
  <c r="F1355" i="11" s="1"/>
  <c r="S1356" i="11"/>
  <c r="F1356" i="11" s="1"/>
  <c r="S1357" i="11"/>
  <c r="F1357" i="11" s="1"/>
  <c r="S1358" i="11"/>
  <c r="F1358" i="11" s="1"/>
  <c r="S1359" i="11"/>
  <c r="F1359" i="11" s="1"/>
  <c r="S1360" i="11"/>
  <c r="F1360" i="11" s="1"/>
  <c r="S1361" i="11"/>
  <c r="F1361" i="11" s="1"/>
  <c r="S1362" i="11"/>
  <c r="F1362" i="11" s="1"/>
  <c r="S1363" i="11"/>
  <c r="F1363" i="11" s="1"/>
  <c r="S1364" i="11"/>
  <c r="F1364" i="11" s="1"/>
  <c r="S1365" i="11"/>
  <c r="F1365" i="11" s="1"/>
  <c r="S1366" i="11"/>
  <c r="F1366" i="11" s="1"/>
  <c r="S1367" i="11"/>
  <c r="F1367" i="11" s="1"/>
  <c r="S1368" i="11"/>
  <c r="F1368" i="11" s="1"/>
  <c r="S1369" i="11"/>
  <c r="F1369" i="11" s="1"/>
  <c r="S1370" i="11"/>
  <c r="F1370" i="11" s="1"/>
  <c r="S1371" i="11"/>
  <c r="F1371" i="11" s="1"/>
  <c r="S1372" i="11"/>
  <c r="F1372" i="11" s="1"/>
  <c r="S1373" i="11"/>
  <c r="F1373" i="11" s="1"/>
  <c r="S1374" i="11"/>
  <c r="F1374" i="11" s="1"/>
  <c r="S1375" i="11"/>
  <c r="F1375" i="11" s="1"/>
  <c r="S1376" i="11"/>
  <c r="F1376" i="11" s="1"/>
  <c r="S1377" i="11"/>
  <c r="F1377" i="11" s="1"/>
  <c r="S1378" i="11"/>
  <c r="F1378" i="11" s="1"/>
  <c r="S1379" i="11"/>
  <c r="F1379" i="11" s="1"/>
  <c r="S1380" i="11"/>
  <c r="F1380" i="11" s="1"/>
  <c r="S1381" i="11"/>
  <c r="F1381" i="11" s="1"/>
  <c r="S1382" i="11"/>
  <c r="F1382" i="11" s="1"/>
  <c r="S1383" i="11"/>
  <c r="F1383" i="11" s="1"/>
  <c r="S1384" i="11"/>
  <c r="F1384" i="11" s="1"/>
  <c r="S1385" i="11"/>
  <c r="F1385" i="11" s="1"/>
  <c r="S1386" i="11"/>
  <c r="F1386" i="11" s="1"/>
  <c r="S1387" i="11"/>
  <c r="F1387" i="11" s="1"/>
  <c r="S1388" i="11"/>
  <c r="F1388" i="11" s="1"/>
  <c r="S1389" i="11"/>
  <c r="F1389" i="11" s="1"/>
  <c r="S1390" i="11"/>
  <c r="F1390" i="11" s="1"/>
  <c r="S1391" i="11"/>
  <c r="F1391" i="11" s="1"/>
  <c r="S1392" i="11"/>
  <c r="F1392" i="11" s="1"/>
  <c r="S1393" i="11"/>
  <c r="F1393" i="11" s="1"/>
  <c r="S1394" i="11"/>
  <c r="F1394" i="11" s="1"/>
  <c r="S1395" i="11"/>
  <c r="F1395" i="11" s="1"/>
  <c r="S1396" i="11"/>
  <c r="F1396" i="11" s="1"/>
  <c r="S1397" i="11"/>
  <c r="F1397" i="11" s="1"/>
  <c r="S1398" i="11"/>
  <c r="F1398" i="11" s="1"/>
  <c r="S1399" i="11"/>
  <c r="F1399" i="11" s="1"/>
  <c r="S1400" i="11"/>
  <c r="F1400" i="11" s="1"/>
  <c r="S1401" i="11"/>
  <c r="F1401" i="11" s="1"/>
  <c r="S1402" i="11"/>
  <c r="F1402" i="11" s="1"/>
  <c r="S1403" i="11"/>
  <c r="F1403" i="11" s="1"/>
  <c r="S1404" i="11"/>
  <c r="F1404" i="11" s="1"/>
  <c r="S1405" i="11"/>
  <c r="F1405" i="11" s="1"/>
  <c r="S1406" i="11"/>
  <c r="F1406" i="11" s="1"/>
  <c r="S1407" i="11"/>
  <c r="F1407" i="11" s="1"/>
  <c r="S1408" i="11"/>
  <c r="F1408" i="11" s="1"/>
  <c r="S1409" i="11"/>
  <c r="F1409" i="11" s="1"/>
  <c r="S1410" i="11"/>
  <c r="F1410" i="11" s="1"/>
  <c r="S1411" i="11"/>
  <c r="F1411" i="11" s="1"/>
  <c r="S1412" i="11"/>
  <c r="F1412" i="11" s="1"/>
  <c r="S1413" i="11"/>
  <c r="F1413" i="11" s="1"/>
  <c r="S1414" i="11"/>
  <c r="F1414" i="11" s="1"/>
  <c r="S1415" i="11"/>
  <c r="F1415" i="11" s="1"/>
  <c r="S1416" i="11"/>
  <c r="F1416" i="11" s="1"/>
  <c r="S1417" i="11"/>
  <c r="F1417" i="11" s="1"/>
  <c r="S1418" i="11"/>
  <c r="F1418" i="11" s="1"/>
  <c r="S1419" i="11"/>
  <c r="F1419" i="11" s="1"/>
  <c r="S1420" i="11"/>
  <c r="F1420" i="11" s="1"/>
  <c r="S1421" i="11"/>
  <c r="F1421" i="11" s="1"/>
  <c r="S1422" i="11"/>
  <c r="F1422" i="11" s="1"/>
  <c r="S1423" i="11"/>
  <c r="F1423" i="11" s="1"/>
  <c r="S1424" i="11"/>
  <c r="F1424" i="11" s="1"/>
  <c r="S1425" i="11"/>
  <c r="F1425" i="11" s="1"/>
  <c r="S1426" i="11"/>
  <c r="F1426" i="11" s="1"/>
  <c r="S1427" i="11"/>
  <c r="F1427" i="11" s="1"/>
  <c r="S1428" i="11"/>
  <c r="F1428" i="11" s="1"/>
  <c r="S1429" i="11"/>
  <c r="F1429" i="11" s="1"/>
  <c r="S1430" i="11"/>
  <c r="F1430" i="11" s="1"/>
  <c r="S1431" i="11"/>
  <c r="F1431" i="11" s="1"/>
  <c r="S1432" i="11"/>
  <c r="F1432" i="11" s="1"/>
  <c r="S1433" i="11"/>
  <c r="F1433" i="11" s="1"/>
  <c r="S1434" i="11"/>
  <c r="F1434" i="11" s="1"/>
  <c r="S1435" i="11"/>
  <c r="F1435" i="11" s="1"/>
  <c r="S1436" i="11"/>
  <c r="F1436" i="11" s="1"/>
  <c r="S1437" i="11"/>
  <c r="F1437" i="11" s="1"/>
  <c r="S1438" i="11"/>
  <c r="F1438" i="11" s="1"/>
  <c r="S1439" i="11"/>
  <c r="F1439" i="11" s="1"/>
  <c r="S1440" i="11"/>
  <c r="F1440" i="11" s="1"/>
  <c r="S1441" i="11"/>
  <c r="F1441" i="11" s="1"/>
  <c r="S1442" i="11"/>
  <c r="F1442" i="11" s="1"/>
  <c r="S1443" i="11"/>
  <c r="F1443" i="11" s="1"/>
  <c r="S1444" i="11"/>
  <c r="F1444" i="11" s="1"/>
  <c r="S1445" i="11"/>
  <c r="F1445" i="11" s="1"/>
  <c r="S1446" i="11"/>
  <c r="F1446" i="11" s="1"/>
  <c r="S1447" i="11"/>
  <c r="F1447" i="11" s="1"/>
  <c r="S1448" i="11"/>
  <c r="F1448" i="11" s="1"/>
  <c r="S1449" i="11"/>
  <c r="F1449" i="11" s="1"/>
  <c r="S1450" i="11"/>
  <c r="F1450" i="11" s="1"/>
  <c r="S1451" i="11"/>
  <c r="F1451" i="11" s="1"/>
  <c r="S1452" i="11"/>
  <c r="F1452" i="11" s="1"/>
  <c r="S1453" i="11"/>
  <c r="F1453" i="11" s="1"/>
  <c r="S1454" i="11"/>
  <c r="F1454" i="11" s="1"/>
  <c r="S1455" i="11"/>
  <c r="F1455" i="11" s="1"/>
  <c r="S1456" i="11"/>
  <c r="F1456" i="11" s="1"/>
  <c r="S1457" i="11"/>
  <c r="F1457" i="11" s="1"/>
  <c r="S1458" i="11"/>
  <c r="F1458" i="11" s="1"/>
  <c r="S1459" i="11"/>
  <c r="F1459" i="11" s="1"/>
  <c r="S1460" i="11"/>
  <c r="F1460" i="11" s="1"/>
  <c r="S1461" i="11"/>
  <c r="F1461" i="11" s="1"/>
  <c r="S1462" i="11"/>
  <c r="F1462" i="11" s="1"/>
  <c r="S1463" i="11"/>
  <c r="F1463" i="11" s="1"/>
  <c r="S1464" i="11"/>
  <c r="F1464" i="11" s="1"/>
  <c r="S1465" i="11"/>
  <c r="F1465" i="11" s="1"/>
  <c r="S1466" i="11"/>
  <c r="F1466" i="11" s="1"/>
  <c r="S1467" i="11"/>
  <c r="F1467" i="11" s="1"/>
  <c r="S1468" i="11"/>
  <c r="F1468" i="11" s="1"/>
  <c r="S1469" i="11"/>
  <c r="F1469" i="11" s="1"/>
  <c r="S1470" i="11"/>
  <c r="F1470" i="11" s="1"/>
  <c r="S1471" i="11"/>
  <c r="F1471" i="11" s="1"/>
  <c r="S1472" i="11"/>
  <c r="F1472" i="11" s="1"/>
  <c r="S1473" i="11"/>
  <c r="F1473" i="11" s="1"/>
  <c r="S1474" i="11"/>
  <c r="F1474" i="11" s="1"/>
  <c r="S1475" i="11"/>
  <c r="F1475" i="11" s="1"/>
  <c r="S1476" i="11"/>
  <c r="F1476" i="11" s="1"/>
  <c r="S1477" i="11"/>
  <c r="F1477" i="11" s="1"/>
  <c r="S1478" i="11"/>
  <c r="F1478" i="11" s="1"/>
  <c r="S1479" i="11"/>
  <c r="F1479" i="11" s="1"/>
  <c r="S1480" i="11"/>
  <c r="F1480" i="11" s="1"/>
  <c r="S1481" i="11"/>
  <c r="F1481" i="11" s="1"/>
  <c r="S1482" i="11"/>
  <c r="F1482" i="11" s="1"/>
  <c r="S1483" i="11"/>
  <c r="F1483" i="11" s="1"/>
  <c r="S1484" i="11"/>
  <c r="F1484" i="11" s="1"/>
  <c r="S1485" i="11"/>
  <c r="F1485" i="11" s="1"/>
  <c r="S1486" i="11"/>
  <c r="F1486" i="11" s="1"/>
  <c r="S1487" i="11"/>
  <c r="F1487" i="11" s="1"/>
  <c r="S1488" i="11"/>
  <c r="F1488" i="11" s="1"/>
  <c r="S1489" i="11"/>
  <c r="F1489" i="11" s="1"/>
  <c r="S1490" i="11"/>
  <c r="F1490" i="11" s="1"/>
  <c r="S1491" i="11"/>
  <c r="F1491" i="11" s="1"/>
  <c r="S1492" i="11"/>
  <c r="F1492" i="11" s="1"/>
  <c r="S1493" i="11"/>
  <c r="F1493" i="11" s="1"/>
  <c r="S1494" i="11"/>
  <c r="F1494" i="11" s="1"/>
  <c r="S1495" i="11"/>
  <c r="F1495" i="11" s="1"/>
  <c r="S1496" i="11"/>
  <c r="F1496" i="11" s="1"/>
  <c r="S1497" i="11"/>
  <c r="F1497" i="11" s="1"/>
  <c r="S1498" i="11"/>
  <c r="F1498" i="11" s="1"/>
  <c r="S1499" i="11"/>
  <c r="F1499" i="11" s="1"/>
  <c r="S1500" i="11"/>
  <c r="F1500" i="11" s="1"/>
  <c r="S1501" i="11"/>
  <c r="F1501" i="11" s="1"/>
  <c r="S1502" i="11"/>
  <c r="F1502" i="11" s="1"/>
  <c r="S1503" i="11"/>
  <c r="F1503" i="11" s="1"/>
  <c r="S1504" i="11"/>
  <c r="F1504" i="11" s="1"/>
  <c r="S1505" i="11"/>
  <c r="F1505" i="11" s="1"/>
  <c r="S1506" i="11"/>
  <c r="F1506" i="11" s="1"/>
  <c r="S1507" i="11"/>
  <c r="F1507" i="11" s="1"/>
  <c r="S1508" i="11"/>
  <c r="F1508" i="11" s="1"/>
  <c r="S1509" i="11"/>
  <c r="F1509" i="11" s="1"/>
  <c r="S1510" i="11"/>
  <c r="F1510" i="11" s="1"/>
  <c r="S1511" i="11"/>
  <c r="F1511" i="11" s="1"/>
  <c r="S1512" i="11"/>
  <c r="F1512" i="11" s="1"/>
  <c r="S1513" i="11"/>
  <c r="F1513" i="11" s="1"/>
  <c r="S1514" i="11"/>
  <c r="F1514" i="11" s="1"/>
  <c r="S1515" i="11"/>
  <c r="F1515" i="11" s="1"/>
  <c r="S1516" i="11"/>
  <c r="F1516" i="11" s="1"/>
  <c r="S1517" i="11"/>
  <c r="F1517" i="11" s="1"/>
  <c r="S1518" i="11"/>
  <c r="F1518" i="11" s="1"/>
  <c r="S1519" i="11"/>
  <c r="F1519" i="11" s="1"/>
  <c r="S1520" i="11"/>
  <c r="F1520" i="11" s="1"/>
  <c r="S1521" i="11"/>
  <c r="F1521" i="11" s="1"/>
  <c r="S1522" i="11"/>
  <c r="F1522" i="11" s="1"/>
  <c r="S1523" i="11"/>
  <c r="F1523" i="11" s="1"/>
  <c r="S1524" i="11"/>
  <c r="F1524" i="11" s="1"/>
  <c r="S1525" i="11"/>
  <c r="F1525" i="11" s="1"/>
  <c r="S1526" i="11"/>
  <c r="F1526" i="11" s="1"/>
  <c r="S1527" i="11"/>
  <c r="F1527" i="11" s="1"/>
  <c r="S1528" i="11"/>
  <c r="F1528" i="11" s="1"/>
  <c r="S1529" i="11"/>
  <c r="F1529" i="11" s="1"/>
  <c r="S1530" i="11"/>
  <c r="F1530" i="11" s="1"/>
  <c r="S1531" i="11"/>
  <c r="F1531" i="11" s="1"/>
  <c r="S1532" i="11"/>
  <c r="F1532" i="11" s="1"/>
  <c r="S1533" i="11"/>
  <c r="F1533" i="11" s="1"/>
  <c r="S1534" i="11"/>
  <c r="F1534" i="11" s="1"/>
  <c r="S1535" i="11"/>
  <c r="F1535" i="11" s="1"/>
  <c r="S1536" i="11"/>
  <c r="F1536" i="11" s="1"/>
  <c r="S1537" i="11"/>
  <c r="F1537" i="11" s="1"/>
  <c r="S1538" i="11"/>
  <c r="F1538" i="11" s="1"/>
  <c r="S1539" i="11"/>
  <c r="F1539" i="11" s="1"/>
  <c r="S1540" i="11"/>
  <c r="F1540" i="11" s="1"/>
  <c r="S1541" i="11"/>
  <c r="F1541" i="11" s="1"/>
  <c r="S1542" i="11"/>
  <c r="F1542" i="11" s="1"/>
  <c r="S1543" i="11"/>
  <c r="F1543" i="11" s="1"/>
  <c r="S1544" i="11"/>
  <c r="F1544" i="11" s="1"/>
  <c r="S1545" i="11"/>
  <c r="F1545" i="11" s="1"/>
  <c r="S1546" i="11"/>
  <c r="F1546" i="11" s="1"/>
  <c r="S1547" i="11"/>
  <c r="F1547" i="11" s="1"/>
  <c r="S1548" i="11"/>
  <c r="F1548" i="11" s="1"/>
  <c r="S1549" i="11"/>
  <c r="F1549" i="11" s="1"/>
  <c r="S1550" i="11"/>
  <c r="F1550" i="11" s="1"/>
  <c r="S1551" i="11"/>
  <c r="F1551" i="11" s="1"/>
  <c r="S1552" i="11"/>
  <c r="F1552" i="11" s="1"/>
  <c r="S1553" i="11"/>
  <c r="F1553" i="11" s="1"/>
  <c r="S1554" i="11"/>
  <c r="F1554" i="11" s="1"/>
  <c r="S1555" i="11"/>
  <c r="F1555" i="11" s="1"/>
  <c r="S1556" i="11"/>
  <c r="F1556" i="11" s="1"/>
  <c r="S1557" i="11"/>
  <c r="F1557" i="11" s="1"/>
  <c r="S1558" i="11"/>
  <c r="F1558" i="11" s="1"/>
  <c r="S1559" i="11"/>
  <c r="F1559" i="11" s="1"/>
  <c r="S1560" i="11"/>
  <c r="F1560" i="11" s="1"/>
  <c r="S1561" i="11"/>
  <c r="F1561" i="11" s="1"/>
  <c r="S1562" i="11"/>
  <c r="F1562" i="11" s="1"/>
  <c r="S1563" i="11"/>
  <c r="F1563" i="11" s="1"/>
  <c r="S1564" i="11"/>
  <c r="F1564" i="11" s="1"/>
  <c r="S1565" i="11"/>
  <c r="F1565" i="11" s="1"/>
  <c r="S1566" i="11"/>
  <c r="F1566" i="11" s="1"/>
  <c r="S1567" i="11"/>
  <c r="F1567" i="11" s="1"/>
  <c r="S1568" i="11"/>
  <c r="F1568" i="11" s="1"/>
  <c r="S1569" i="11"/>
  <c r="F1569" i="11" s="1"/>
  <c r="S1570" i="11"/>
  <c r="F1570" i="11" s="1"/>
  <c r="S1571" i="11"/>
  <c r="F1571" i="11" s="1"/>
  <c r="S1572" i="11"/>
  <c r="F1572" i="11" s="1"/>
  <c r="S1573" i="11"/>
  <c r="F1573" i="11" s="1"/>
  <c r="S1574" i="11"/>
  <c r="F1574" i="11" s="1"/>
  <c r="S1575" i="11"/>
  <c r="F1575" i="11" s="1"/>
  <c r="S1576" i="11"/>
  <c r="F1576" i="11" s="1"/>
  <c r="S1577" i="11"/>
  <c r="F1577" i="11" s="1"/>
  <c r="S1578" i="11"/>
  <c r="F1578" i="11" s="1"/>
  <c r="S1579" i="11"/>
  <c r="F1579" i="11" s="1"/>
  <c r="S1580" i="11"/>
  <c r="F1580" i="11" s="1"/>
  <c r="S1581" i="11"/>
  <c r="F1581" i="11" s="1"/>
  <c r="S1582" i="11"/>
  <c r="F1582" i="11" s="1"/>
  <c r="S1583" i="11"/>
  <c r="F1583" i="11" s="1"/>
  <c r="S1584" i="11"/>
  <c r="F1584" i="11" s="1"/>
  <c r="S1585" i="11"/>
  <c r="F1585" i="11" s="1"/>
  <c r="S1586" i="11"/>
  <c r="F1586" i="11" s="1"/>
  <c r="S1587" i="11"/>
  <c r="F1587" i="11" s="1"/>
  <c r="S1588" i="11"/>
  <c r="F1588" i="11" s="1"/>
  <c r="S1589" i="11"/>
  <c r="F1589" i="11" s="1"/>
  <c r="S1590" i="11"/>
  <c r="F1590" i="11" s="1"/>
  <c r="S1591" i="11"/>
  <c r="F1591" i="11" s="1"/>
  <c r="S1592" i="11"/>
  <c r="F1592" i="11" s="1"/>
  <c r="S1593" i="11"/>
  <c r="F1593" i="11" s="1"/>
  <c r="S1594" i="11"/>
  <c r="F1594" i="11" s="1"/>
  <c r="S1595" i="11"/>
  <c r="F1595" i="11" s="1"/>
  <c r="S1596" i="11"/>
  <c r="F1596" i="11" s="1"/>
  <c r="S1597" i="11"/>
  <c r="F1597" i="11" s="1"/>
  <c r="S1598" i="11"/>
  <c r="F1598" i="11" s="1"/>
  <c r="S1599" i="11"/>
  <c r="F1599" i="11" s="1"/>
  <c r="S1600" i="11"/>
  <c r="F1600" i="11" s="1"/>
  <c r="S1601" i="11"/>
  <c r="F1601" i="11" s="1"/>
  <c r="S1602" i="11"/>
  <c r="F1602" i="11" s="1"/>
  <c r="S1603" i="11"/>
  <c r="F1603" i="11" s="1"/>
  <c r="S1604" i="11"/>
  <c r="F1604" i="11" s="1"/>
  <c r="S1605" i="11"/>
  <c r="F1605" i="11" s="1"/>
  <c r="S1606" i="11"/>
  <c r="F1606" i="11" s="1"/>
  <c r="S1607" i="11"/>
  <c r="F1607" i="11" s="1"/>
  <c r="S1608" i="11"/>
  <c r="F1608" i="11" s="1"/>
  <c r="S1609" i="11"/>
  <c r="F1609" i="11" s="1"/>
  <c r="S1610" i="11"/>
  <c r="F1610" i="11" s="1"/>
  <c r="S1611" i="11"/>
  <c r="F1611" i="11" s="1"/>
  <c r="S1612" i="11"/>
  <c r="F1612" i="11" s="1"/>
  <c r="S1613" i="11"/>
  <c r="F1613" i="11" s="1"/>
  <c r="S1614" i="11"/>
  <c r="F1614" i="11" s="1"/>
  <c r="S1615" i="11"/>
  <c r="F1615" i="11" s="1"/>
  <c r="S1616" i="11"/>
  <c r="F1616" i="11" s="1"/>
  <c r="S1617" i="11"/>
  <c r="F1617" i="11" s="1"/>
  <c r="S1618" i="11"/>
  <c r="F1618" i="11" s="1"/>
  <c r="S1619" i="11"/>
  <c r="F1619" i="11" s="1"/>
  <c r="S1620" i="11"/>
  <c r="F1620" i="11" s="1"/>
  <c r="S1621" i="11"/>
  <c r="F1621" i="11" s="1"/>
  <c r="S1622" i="11"/>
  <c r="F1622" i="11" s="1"/>
  <c r="S1623" i="11"/>
  <c r="F1623" i="11" s="1"/>
  <c r="S1624" i="11"/>
  <c r="F1624" i="11" s="1"/>
  <c r="S1625" i="11"/>
  <c r="F1625" i="11" s="1"/>
  <c r="S1626" i="11"/>
  <c r="F1626" i="11" s="1"/>
  <c r="S1627" i="11"/>
  <c r="F1627" i="11" s="1"/>
  <c r="S1628" i="11"/>
  <c r="F1628" i="11" s="1"/>
  <c r="S1629" i="11"/>
  <c r="F1629" i="11" s="1"/>
  <c r="S1630" i="11"/>
  <c r="F1630" i="11" s="1"/>
  <c r="S1631" i="11"/>
  <c r="F1631" i="11" s="1"/>
  <c r="S1632" i="11"/>
  <c r="F1632" i="11" s="1"/>
  <c r="S1633" i="11"/>
  <c r="F1633" i="11" s="1"/>
  <c r="S1634" i="11"/>
  <c r="F1634" i="11" s="1"/>
  <c r="S1635" i="11"/>
  <c r="F1635" i="11" s="1"/>
  <c r="S1636" i="11"/>
  <c r="F1636" i="11" s="1"/>
  <c r="S1637" i="11"/>
  <c r="F1637" i="11" s="1"/>
  <c r="S1638" i="11"/>
  <c r="F1638" i="11" s="1"/>
  <c r="S1639" i="11"/>
  <c r="F1639" i="11" s="1"/>
  <c r="S1640" i="11"/>
  <c r="F1640" i="11" s="1"/>
  <c r="S1641" i="11"/>
  <c r="F1641" i="11" s="1"/>
  <c r="S1642" i="11"/>
  <c r="F1642" i="11" s="1"/>
  <c r="S1643" i="11"/>
  <c r="F1643" i="11" s="1"/>
  <c r="S1644" i="11"/>
  <c r="F1644" i="11" s="1"/>
  <c r="S1645" i="11"/>
  <c r="F1645" i="11" s="1"/>
  <c r="S1646" i="11"/>
  <c r="F1646" i="11" s="1"/>
  <c r="S1647" i="11"/>
  <c r="F1647" i="11" s="1"/>
  <c r="S1648" i="11"/>
  <c r="F1648" i="11" s="1"/>
  <c r="S1649" i="11"/>
  <c r="F1649" i="11" s="1"/>
  <c r="S1650" i="11"/>
  <c r="F1650" i="11" s="1"/>
  <c r="S1651" i="11"/>
  <c r="F1651" i="11" s="1"/>
  <c r="S1652" i="11"/>
  <c r="F1652" i="11" s="1"/>
  <c r="S1653" i="11"/>
  <c r="F1653" i="11" s="1"/>
  <c r="S1654" i="11"/>
  <c r="F1654" i="11" s="1"/>
  <c r="S1655" i="11"/>
  <c r="F1655" i="11" s="1"/>
  <c r="S1656" i="11"/>
  <c r="F1656" i="11" s="1"/>
  <c r="S1657" i="11"/>
  <c r="F1657" i="11" s="1"/>
  <c r="S1658" i="11"/>
  <c r="F1658" i="11" s="1"/>
  <c r="S1659" i="11"/>
  <c r="F1659" i="11" s="1"/>
  <c r="S1660" i="11"/>
  <c r="F1660" i="11" s="1"/>
  <c r="S1661" i="11"/>
  <c r="F1661" i="11" s="1"/>
  <c r="S1662" i="11"/>
  <c r="F1662" i="11" s="1"/>
  <c r="S1663" i="11"/>
  <c r="F1663" i="11" s="1"/>
  <c r="S1664" i="11"/>
  <c r="F1664" i="11" s="1"/>
  <c r="S1665" i="11"/>
  <c r="F1665" i="11" s="1"/>
  <c r="S1666" i="11"/>
  <c r="F1666" i="11" s="1"/>
  <c r="S1667" i="11"/>
  <c r="F1667" i="11" s="1"/>
  <c r="S1668" i="11"/>
  <c r="F1668" i="11" s="1"/>
  <c r="S1669" i="11"/>
  <c r="F1669" i="11" s="1"/>
  <c r="S1670" i="11"/>
  <c r="F1670" i="11" s="1"/>
  <c r="S1671" i="11"/>
  <c r="F1671" i="11" s="1"/>
  <c r="S1672" i="11"/>
  <c r="F1672" i="11" s="1"/>
  <c r="S1673" i="11"/>
  <c r="F1673" i="11" s="1"/>
  <c r="S1674" i="11"/>
  <c r="F1674" i="11" s="1"/>
  <c r="S1675" i="11"/>
  <c r="F1675" i="11" s="1"/>
  <c r="S1676" i="11"/>
  <c r="F1676" i="11" s="1"/>
  <c r="S1677" i="11"/>
  <c r="F1677" i="11" s="1"/>
  <c r="S1678" i="11"/>
  <c r="F1678" i="11" s="1"/>
  <c r="S1679" i="11"/>
  <c r="F1679" i="11" s="1"/>
  <c r="S1680" i="11"/>
  <c r="F1680" i="11" s="1"/>
  <c r="S1681" i="11"/>
  <c r="F1681" i="11" s="1"/>
  <c r="S1682" i="11"/>
  <c r="F1682" i="11" s="1"/>
  <c r="S1683" i="11"/>
  <c r="F1683" i="11" s="1"/>
  <c r="S1684" i="11"/>
  <c r="F1684" i="11" s="1"/>
  <c r="S1685" i="11"/>
  <c r="F1685" i="11" s="1"/>
  <c r="S1686" i="11"/>
  <c r="F1686" i="11" s="1"/>
  <c r="S1687" i="11"/>
  <c r="F1687" i="11" s="1"/>
  <c r="S1688" i="11"/>
  <c r="F1688" i="11" s="1"/>
  <c r="S1689" i="11"/>
  <c r="F1689" i="11" s="1"/>
  <c r="S1690" i="11"/>
  <c r="F1690" i="11" s="1"/>
  <c r="S1691" i="11"/>
  <c r="F1691" i="11" s="1"/>
  <c r="S1692" i="11"/>
  <c r="F1692" i="11" s="1"/>
  <c r="S1693" i="11"/>
  <c r="F1693" i="11" s="1"/>
  <c r="S1694" i="11"/>
  <c r="F1694" i="11" s="1"/>
  <c r="S1695" i="11"/>
  <c r="F1695" i="11" s="1"/>
  <c r="S1696" i="11"/>
  <c r="F1696" i="11" s="1"/>
  <c r="S1697" i="11"/>
  <c r="F1697" i="11" s="1"/>
  <c r="S1698" i="11"/>
  <c r="F1698" i="11" s="1"/>
  <c r="S1699" i="11"/>
  <c r="F1699" i="11" s="1"/>
  <c r="S1700" i="11"/>
  <c r="F1700" i="11" s="1"/>
  <c r="S1701" i="11"/>
  <c r="F1701" i="11" s="1"/>
  <c r="S1702" i="11"/>
  <c r="F1702" i="11" s="1"/>
  <c r="S1703" i="11"/>
  <c r="F1703" i="11" s="1"/>
  <c r="S1704" i="11"/>
  <c r="F1704" i="11" s="1"/>
  <c r="S1705" i="11"/>
  <c r="F1705" i="11" s="1"/>
  <c r="S1706" i="11"/>
  <c r="F1706" i="11" s="1"/>
  <c r="S1707" i="11"/>
  <c r="F1707" i="11" s="1"/>
  <c r="S1708" i="11"/>
  <c r="F1708" i="11" s="1"/>
  <c r="S1709" i="11"/>
  <c r="F1709" i="11" s="1"/>
  <c r="S1710" i="11"/>
  <c r="F1710" i="11" s="1"/>
  <c r="S1711" i="11"/>
  <c r="F1711" i="11" s="1"/>
  <c r="S1712" i="11"/>
  <c r="F1712" i="11" s="1"/>
  <c r="S1713" i="11"/>
  <c r="F1713" i="11" s="1"/>
  <c r="S1714" i="11"/>
  <c r="F1714" i="11" s="1"/>
  <c r="S1715" i="11"/>
  <c r="F1715" i="11" s="1"/>
  <c r="S1716" i="11"/>
  <c r="F1716" i="11" s="1"/>
  <c r="S1717" i="11"/>
  <c r="F1717" i="11" s="1"/>
  <c r="S1718" i="11"/>
  <c r="F1718" i="11" s="1"/>
  <c r="S1719" i="11"/>
  <c r="F1719" i="11" s="1"/>
  <c r="S1720" i="11"/>
  <c r="F1720" i="11" s="1"/>
  <c r="S1721" i="11"/>
  <c r="F1721" i="11" s="1"/>
  <c r="S1722" i="11"/>
  <c r="F1722" i="11" s="1"/>
  <c r="S1723" i="11"/>
  <c r="F1723" i="11" s="1"/>
  <c r="S1724" i="11"/>
  <c r="F1724" i="11" s="1"/>
  <c r="S1725" i="11"/>
  <c r="F1725" i="11" s="1"/>
  <c r="S1726" i="11"/>
  <c r="F1726" i="11" s="1"/>
  <c r="S1727" i="11"/>
  <c r="F1727" i="11" s="1"/>
  <c r="S1728" i="11"/>
  <c r="F1728" i="11" s="1"/>
  <c r="S1729" i="11"/>
  <c r="F1729" i="11" s="1"/>
  <c r="S1730" i="11"/>
  <c r="F1730" i="11" s="1"/>
  <c r="S1731" i="11"/>
  <c r="F1731" i="11" s="1"/>
  <c r="S1732" i="11"/>
  <c r="F1732" i="11" s="1"/>
  <c r="S1733" i="11"/>
  <c r="F1733" i="11" s="1"/>
  <c r="S1734" i="11"/>
  <c r="F1734" i="11" s="1"/>
  <c r="S1735" i="11"/>
  <c r="F1735" i="11" s="1"/>
  <c r="S1736" i="11"/>
  <c r="F1736" i="11" s="1"/>
  <c r="S1737" i="11"/>
  <c r="F1737" i="11" s="1"/>
  <c r="S1738" i="11"/>
  <c r="F1738" i="11" s="1"/>
  <c r="S1739" i="11"/>
  <c r="F1739" i="11" s="1"/>
  <c r="S1740" i="11"/>
  <c r="F1740" i="11" s="1"/>
  <c r="S1741" i="11"/>
  <c r="F1741" i="11" s="1"/>
  <c r="S1742" i="11"/>
  <c r="F1742" i="11" s="1"/>
  <c r="S1743" i="11"/>
  <c r="F1743" i="11" s="1"/>
  <c r="S1744" i="11"/>
  <c r="F1744" i="11" s="1"/>
  <c r="S1745" i="11"/>
  <c r="F1745" i="11" s="1"/>
  <c r="S1746" i="11"/>
  <c r="F1746" i="11" s="1"/>
  <c r="S1747" i="11"/>
  <c r="F1747" i="11" s="1"/>
  <c r="S1748" i="11"/>
  <c r="F1748" i="11" s="1"/>
  <c r="S1749" i="11"/>
  <c r="F1749" i="11" s="1"/>
  <c r="S1750" i="11"/>
  <c r="F1750" i="11" s="1"/>
  <c r="S1751" i="11"/>
  <c r="F1751" i="11" s="1"/>
  <c r="S1752" i="11"/>
  <c r="F1752" i="11" s="1"/>
  <c r="S1753" i="11"/>
  <c r="F1753" i="11" s="1"/>
  <c r="S1754" i="11"/>
  <c r="F1754" i="11" s="1"/>
  <c r="S1755" i="11"/>
  <c r="F1755" i="11" s="1"/>
  <c r="S1756" i="11"/>
  <c r="F1756" i="11" s="1"/>
  <c r="S1757" i="11"/>
  <c r="F1757" i="11" s="1"/>
  <c r="S1758" i="11"/>
  <c r="F1758" i="11" s="1"/>
  <c r="S1759" i="11"/>
  <c r="F1759" i="11" s="1"/>
  <c r="S1760" i="11"/>
  <c r="F1760" i="11" s="1"/>
  <c r="S1761" i="11"/>
  <c r="F1761" i="11" s="1"/>
  <c r="S1762" i="11"/>
  <c r="F1762" i="11" s="1"/>
  <c r="S1763" i="11"/>
  <c r="F1763" i="11" s="1"/>
  <c r="S1764" i="11"/>
  <c r="F1764" i="11" s="1"/>
  <c r="S1765" i="11"/>
  <c r="F1765" i="11" s="1"/>
  <c r="S1766" i="11"/>
  <c r="F1766" i="11" s="1"/>
  <c r="S1767" i="11"/>
  <c r="F1767" i="11" s="1"/>
  <c r="S1768" i="11"/>
  <c r="F1768" i="11" s="1"/>
  <c r="S1769" i="11"/>
  <c r="F1769" i="11" s="1"/>
  <c r="S1770" i="11"/>
  <c r="F1770" i="11" s="1"/>
  <c r="S1771" i="11"/>
  <c r="F1771" i="11" s="1"/>
  <c r="S1772" i="11"/>
  <c r="F1772" i="11" s="1"/>
  <c r="S1773" i="11"/>
  <c r="F1773" i="11" s="1"/>
  <c r="S1774" i="11"/>
  <c r="F1774" i="11" s="1"/>
  <c r="S1775" i="11"/>
  <c r="F1775" i="11" s="1"/>
  <c r="S1776" i="11"/>
  <c r="F1776" i="11" s="1"/>
  <c r="S1777" i="11"/>
  <c r="F1777" i="11" s="1"/>
  <c r="S1778" i="11"/>
  <c r="F1778" i="11" s="1"/>
  <c r="S1779" i="11"/>
  <c r="F1779" i="11" s="1"/>
  <c r="S1780" i="11"/>
  <c r="F1780" i="11" s="1"/>
  <c r="S1781" i="11"/>
  <c r="F1781" i="11" s="1"/>
  <c r="S1782" i="11"/>
  <c r="F1782" i="11" s="1"/>
  <c r="S1783" i="11"/>
  <c r="F1783" i="11" s="1"/>
  <c r="S1784" i="11"/>
  <c r="F1784" i="11" s="1"/>
  <c r="S1785" i="11"/>
  <c r="F1785" i="11" s="1"/>
  <c r="S1786" i="11"/>
  <c r="F1786" i="11" s="1"/>
  <c r="S1787" i="11"/>
  <c r="F1787" i="11" s="1"/>
  <c r="S1788" i="11"/>
  <c r="F1788" i="11" s="1"/>
  <c r="S1789" i="11"/>
  <c r="F1789" i="11" s="1"/>
  <c r="S1790" i="11"/>
  <c r="F1790" i="11" s="1"/>
  <c r="S1791" i="11"/>
  <c r="F1791" i="11" s="1"/>
  <c r="S1792" i="11"/>
  <c r="F1792" i="11" s="1"/>
  <c r="S1793" i="11"/>
  <c r="F1793" i="11" s="1"/>
  <c r="S1794" i="11"/>
  <c r="F1794" i="11" s="1"/>
  <c r="S1795" i="11"/>
  <c r="F1795" i="11" s="1"/>
  <c r="S1796" i="11"/>
  <c r="F1796" i="11" s="1"/>
  <c r="S1797" i="11"/>
  <c r="F1797" i="11" s="1"/>
  <c r="S1798" i="11"/>
  <c r="F1798" i="11" s="1"/>
  <c r="S1799" i="11"/>
  <c r="F1799" i="11" s="1"/>
  <c r="S1800" i="11"/>
  <c r="F1800" i="11" s="1"/>
  <c r="S1801" i="11"/>
  <c r="F1801" i="11" s="1"/>
  <c r="S1802" i="11"/>
  <c r="F1802" i="11" s="1"/>
  <c r="S1803" i="11"/>
  <c r="F1803" i="11" s="1"/>
  <c r="S1804" i="11"/>
  <c r="F1804" i="11" s="1"/>
  <c r="S1805" i="11"/>
  <c r="F1805" i="11" s="1"/>
  <c r="S1806" i="11"/>
  <c r="F1806" i="11" s="1"/>
  <c r="S1807" i="11"/>
  <c r="F1807" i="11" s="1"/>
  <c r="S1808" i="11"/>
  <c r="F1808" i="11" s="1"/>
  <c r="S1809" i="11"/>
  <c r="F1809" i="11" s="1"/>
  <c r="S1810" i="11"/>
  <c r="F1810" i="11" s="1"/>
  <c r="S1811" i="11"/>
  <c r="F1811" i="11" s="1"/>
  <c r="S1812" i="11"/>
  <c r="F1812" i="11" s="1"/>
  <c r="S1813" i="11"/>
  <c r="F1813" i="11" s="1"/>
  <c r="S1814" i="11"/>
  <c r="F1814" i="11" s="1"/>
  <c r="S1815" i="11"/>
  <c r="F1815" i="11" s="1"/>
  <c r="S1816" i="11"/>
  <c r="F1816" i="11" s="1"/>
  <c r="S1817" i="11"/>
  <c r="F1817" i="11" s="1"/>
  <c r="S1818" i="11"/>
  <c r="F1818" i="11" s="1"/>
  <c r="S1819" i="11"/>
  <c r="F1819" i="11" s="1"/>
  <c r="S1820" i="11"/>
  <c r="F1820" i="11" s="1"/>
  <c r="S1821" i="11"/>
  <c r="F1821" i="11" s="1"/>
  <c r="S1822" i="11"/>
  <c r="F1822" i="11" s="1"/>
  <c r="S1823" i="11"/>
  <c r="F1823" i="11" s="1"/>
  <c r="S1824" i="11"/>
  <c r="F1824" i="11" s="1"/>
  <c r="S1825" i="11"/>
  <c r="F1825" i="11" s="1"/>
  <c r="S1826" i="11"/>
  <c r="F1826" i="11" s="1"/>
  <c r="S1827" i="11"/>
  <c r="F1827" i="11" s="1"/>
  <c r="S1828" i="11"/>
  <c r="F1828" i="11" s="1"/>
  <c r="S1829" i="11"/>
  <c r="F1829" i="11" s="1"/>
  <c r="S1830" i="11"/>
  <c r="F1830" i="11" s="1"/>
  <c r="S1831" i="11"/>
  <c r="F1831" i="11" s="1"/>
  <c r="S1832" i="11"/>
  <c r="F1832" i="11" s="1"/>
  <c r="S1833" i="11"/>
  <c r="F1833" i="11" s="1"/>
  <c r="S1834" i="11"/>
  <c r="F1834" i="11" s="1"/>
  <c r="S1835" i="11"/>
  <c r="F1835" i="11" s="1"/>
  <c r="S1836" i="11"/>
  <c r="F1836" i="11" s="1"/>
  <c r="S1837" i="11"/>
  <c r="F1837" i="11" s="1"/>
  <c r="S1838" i="11"/>
  <c r="F1838" i="11" s="1"/>
  <c r="S1839" i="11"/>
  <c r="F1839" i="11" s="1"/>
  <c r="S1840" i="11"/>
  <c r="F1840" i="11" s="1"/>
  <c r="S1841" i="11"/>
  <c r="F1841" i="11" s="1"/>
  <c r="S1842" i="11"/>
  <c r="F1842" i="11" s="1"/>
  <c r="S1843" i="11"/>
  <c r="F1843" i="11" s="1"/>
  <c r="S1844" i="11"/>
  <c r="F1844" i="11" s="1"/>
  <c r="S1845" i="11"/>
  <c r="F1845" i="11" s="1"/>
  <c r="S1846" i="11"/>
  <c r="F1846" i="11" s="1"/>
  <c r="S1847" i="11"/>
  <c r="F1847" i="11" s="1"/>
  <c r="S1848" i="11"/>
  <c r="F1848" i="11" s="1"/>
  <c r="S1849" i="11"/>
  <c r="F1849" i="11" s="1"/>
  <c r="S1850" i="11"/>
  <c r="F1850" i="11" s="1"/>
  <c r="S1851" i="11"/>
  <c r="F1851" i="11" s="1"/>
  <c r="S1852" i="11"/>
  <c r="F1852" i="11" s="1"/>
  <c r="S1853" i="11"/>
  <c r="F1853" i="11" s="1"/>
  <c r="S1854" i="11"/>
  <c r="F1854" i="11" s="1"/>
  <c r="S1855" i="11"/>
  <c r="F1855" i="11" s="1"/>
  <c r="S1856" i="11"/>
  <c r="F1856" i="11" s="1"/>
  <c r="S1857" i="11"/>
  <c r="F1857" i="11" s="1"/>
  <c r="S1858" i="11"/>
  <c r="F1858" i="11" s="1"/>
  <c r="S1859" i="11"/>
  <c r="F1859" i="11" s="1"/>
  <c r="S1860" i="11"/>
  <c r="F1860" i="11" s="1"/>
  <c r="S1861" i="11"/>
  <c r="F1861" i="11" s="1"/>
  <c r="S1862" i="11"/>
  <c r="F1862" i="11" s="1"/>
  <c r="S1863" i="11"/>
  <c r="F1863" i="11" s="1"/>
  <c r="S1864" i="11"/>
  <c r="F1864" i="11" s="1"/>
  <c r="S1865" i="11"/>
  <c r="F1865" i="11" s="1"/>
  <c r="S1866" i="11"/>
  <c r="F1866" i="11" s="1"/>
  <c r="S1867" i="11"/>
  <c r="F1867" i="11" s="1"/>
  <c r="S1868" i="11"/>
  <c r="F1868" i="11" s="1"/>
  <c r="S1869" i="11"/>
  <c r="F1869" i="11" s="1"/>
  <c r="S1870" i="11"/>
  <c r="F1870" i="11" s="1"/>
  <c r="S1871" i="11"/>
  <c r="F1871" i="11" s="1"/>
  <c r="S1872" i="11"/>
  <c r="F1872" i="11" s="1"/>
  <c r="S1873" i="11"/>
  <c r="F1873" i="11" s="1"/>
  <c r="S1874" i="11"/>
  <c r="F1874" i="11" s="1"/>
  <c r="S1875" i="11"/>
  <c r="F1875" i="11" s="1"/>
  <c r="S1876" i="11"/>
  <c r="F1876" i="11" s="1"/>
  <c r="S1877" i="11"/>
  <c r="F1877" i="11" s="1"/>
  <c r="S1878" i="11"/>
  <c r="F1878" i="11" s="1"/>
  <c r="S1879" i="11"/>
  <c r="F1879" i="11" s="1"/>
  <c r="S1880" i="11"/>
  <c r="F1880" i="11" s="1"/>
  <c r="S1881" i="11"/>
  <c r="F1881" i="11" s="1"/>
  <c r="S1882" i="11"/>
  <c r="F1882" i="11" s="1"/>
  <c r="S1883" i="11"/>
  <c r="F1883" i="11" s="1"/>
  <c r="S1884" i="11"/>
  <c r="F1884" i="11" s="1"/>
  <c r="S1885" i="11"/>
  <c r="F1885" i="11" s="1"/>
  <c r="S1886" i="11"/>
  <c r="F1886" i="11" s="1"/>
  <c r="S1887" i="11"/>
  <c r="F1887" i="11" s="1"/>
  <c r="S1888" i="11"/>
  <c r="F1888" i="11" s="1"/>
  <c r="S1889" i="11"/>
  <c r="F1889" i="11" s="1"/>
  <c r="S1890" i="11"/>
  <c r="F1890" i="11" s="1"/>
  <c r="S1891" i="11"/>
  <c r="F1891" i="11" s="1"/>
  <c r="S1892" i="11"/>
  <c r="F1892" i="11" s="1"/>
  <c r="S1893" i="11"/>
  <c r="F1893" i="11" s="1"/>
  <c r="S1894" i="11"/>
  <c r="F1894" i="11" s="1"/>
  <c r="S1895" i="11"/>
  <c r="F1895" i="11" s="1"/>
  <c r="S1896" i="11"/>
  <c r="F1896" i="11" s="1"/>
  <c r="S1897" i="11"/>
  <c r="F1897" i="11" s="1"/>
  <c r="S1898" i="11"/>
  <c r="F1898" i="11" s="1"/>
  <c r="S1899" i="11"/>
  <c r="F1899" i="11" s="1"/>
  <c r="S1900" i="11"/>
  <c r="F1900" i="11" s="1"/>
  <c r="S1901" i="11"/>
  <c r="F1901" i="11" s="1"/>
  <c r="S1902" i="11"/>
  <c r="F1902" i="11" s="1"/>
  <c r="S1903" i="11"/>
  <c r="F1903" i="11" s="1"/>
  <c r="S1904" i="11"/>
  <c r="F1904" i="11" s="1"/>
  <c r="S1905" i="11"/>
  <c r="F1905" i="11" s="1"/>
  <c r="S1906" i="11"/>
  <c r="F1906" i="11" s="1"/>
  <c r="S1907" i="11"/>
  <c r="F1907" i="11" s="1"/>
  <c r="S1908" i="11"/>
  <c r="F1908" i="11" s="1"/>
  <c r="S1909" i="11"/>
  <c r="F1909" i="11" s="1"/>
  <c r="S1910" i="11"/>
  <c r="F1910" i="11" s="1"/>
  <c r="S1911" i="11"/>
  <c r="F1911" i="11" s="1"/>
  <c r="S1912" i="11"/>
  <c r="F1912" i="11" s="1"/>
  <c r="S1913" i="11"/>
  <c r="F1913" i="11" s="1"/>
  <c r="S1914" i="11"/>
  <c r="F1914" i="11" s="1"/>
  <c r="S1915" i="11"/>
  <c r="F1915" i="11" s="1"/>
  <c r="S1916" i="11"/>
  <c r="F1916" i="11" s="1"/>
  <c r="S1917" i="11"/>
  <c r="F1917" i="11" s="1"/>
  <c r="S1918" i="11"/>
  <c r="F1918" i="11" s="1"/>
  <c r="S1919" i="11"/>
  <c r="F1919" i="11" s="1"/>
  <c r="S1920" i="11"/>
  <c r="F1920" i="11" s="1"/>
  <c r="S1921" i="11"/>
  <c r="F1921" i="11" s="1"/>
  <c r="S1922" i="11"/>
  <c r="F1922" i="11" s="1"/>
  <c r="S1923" i="11"/>
  <c r="F1923" i="11" s="1"/>
  <c r="S1924" i="11"/>
  <c r="F1924" i="11" s="1"/>
  <c r="S1925" i="11"/>
  <c r="F1925" i="11" s="1"/>
  <c r="S1926" i="11"/>
  <c r="F1926" i="11" s="1"/>
  <c r="S1927" i="11"/>
  <c r="F1927" i="11" s="1"/>
  <c r="S1928" i="11"/>
  <c r="F1928" i="11" s="1"/>
  <c r="S1929" i="11"/>
  <c r="F1929" i="11" s="1"/>
  <c r="S1930" i="11"/>
  <c r="F1930" i="11" s="1"/>
  <c r="S1931" i="11"/>
  <c r="F1931" i="11" s="1"/>
  <c r="S1932" i="11"/>
  <c r="F1932" i="11" s="1"/>
  <c r="S1933" i="11"/>
  <c r="F1933" i="11" s="1"/>
  <c r="S1934" i="11"/>
  <c r="F1934" i="11" s="1"/>
  <c r="S1935" i="11"/>
  <c r="F1935" i="11" s="1"/>
  <c r="S1936" i="11"/>
  <c r="F1936" i="11" s="1"/>
  <c r="S1937" i="11"/>
  <c r="F1937" i="11" s="1"/>
  <c r="S1938" i="11"/>
  <c r="F1938" i="11" s="1"/>
  <c r="S1939" i="11"/>
  <c r="F1939" i="11" s="1"/>
  <c r="S1940" i="11"/>
  <c r="F1940" i="11" s="1"/>
  <c r="S1941" i="11"/>
  <c r="F1941" i="11" s="1"/>
  <c r="S1942" i="11"/>
  <c r="F1942" i="11" s="1"/>
  <c r="S1943" i="11"/>
  <c r="F1943" i="11" s="1"/>
  <c r="S1944" i="11"/>
  <c r="F1944" i="11" s="1"/>
  <c r="S1945" i="11"/>
  <c r="F1945" i="11" s="1"/>
  <c r="S1946" i="11"/>
  <c r="F1946" i="11" s="1"/>
  <c r="S1947" i="11"/>
  <c r="F1947" i="11" s="1"/>
  <c r="S1948" i="11"/>
  <c r="F1948" i="11" s="1"/>
  <c r="S1949" i="11"/>
  <c r="F1949" i="11" s="1"/>
  <c r="S1950" i="11"/>
  <c r="F1950" i="11" s="1"/>
  <c r="S1951" i="11"/>
  <c r="F1951" i="11" s="1"/>
  <c r="S1952" i="11"/>
  <c r="F1952" i="11" s="1"/>
  <c r="S1953" i="11"/>
  <c r="F1953" i="11" s="1"/>
  <c r="S1954" i="11"/>
  <c r="F1954" i="11" s="1"/>
  <c r="S1955" i="11"/>
  <c r="F1955" i="11" s="1"/>
  <c r="S1956" i="11"/>
  <c r="F1956" i="11" s="1"/>
  <c r="S1957" i="11"/>
  <c r="F1957" i="11" s="1"/>
  <c r="S1958" i="11"/>
  <c r="F1958" i="11" s="1"/>
  <c r="S1959" i="11"/>
  <c r="F1959" i="11" s="1"/>
  <c r="S1960" i="11"/>
  <c r="F1960" i="11" s="1"/>
  <c r="S1961" i="11"/>
  <c r="F1961" i="11" s="1"/>
  <c r="S1962" i="11"/>
  <c r="F1962" i="11" s="1"/>
  <c r="S1963" i="11"/>
  <c r="F1963" i="11" s="1"/>
  <c r="S1964" i="11"/>
  <c r="F1964" i="11" s="1"/>
  <c r="S1965" i="11"/>
  <c r="F1965" i="11" s="1"/>
  <c r="S1966" i="11"/>
  <c r="F1966" i="11" s="1"/>
  <c r="S1967" i="11"/>
  <c r="F1967" i="11" s="1"/>
  <c r="S1968" i="11"/>
  <c r="F1968" i="11" s="1"/>
  <c r="S1969" i="11"/>
  <c r="F1969" i="11" s="1"/>
  <c r="S1970" i="11"/>
  <c r="F1970" i="11" s="1"/>
  <c r="S1971" i="11"/>
  <c r="F1971" i="11" s="1"/>
  <c r="S1972" i="11"/>
  <c r="F1972" i="11" s="1"/>
  <c r="S1973" i="11"/>
  <c r="F1973" i="11" s="1"/>
  <c r="S1974" i="11"/>
  <c r="F1974" i="11" s="1"/>
  <c r="S1975" i="11"/>
  <c r="F1975" i="11" s="1"/>
  <c r="S1976" i="11"/>
  <c r="F1976" i="11" s="1"/>
  <c r="S1977" i="11"/>
  <c r="F1977" i="11" s="1"/>
  <c r="S1978" i="11"/>
  <c r="F1978" i="11" s="1"/>
  <c r="S1979" i="11"/>
  <c r="F1979" i="11" s="1"/>
  <c r="S1980" i="11"/>
  <c r="F1980" i="11" s="1"/>
  <c r="S1981" i="11"/>
  <c r="F1981" i="11" s="1"/>
  <c r="S1982" i="11"/>
  <c r="F1982" i="11" s="1"/>
  <c r="S1983" i="11"/>
  <c r="F1983" i="11" s="1"/>
  <c r="S1984" i="11"/>
  <c r="F1984" i="11" s="1"/>
  <c r="S1985" i="11"/>
  <c r="F1985" i="11" s="1"/>
  <c r="S1986" i="11"/>
  <c r="F1986" i="11" s="1"/>
  <c r="S1987" i="11"/>
  <c r="F1987" i="11" s="1"/>
  <c r="S1988" i="11"/>
  <c r="F1988" i="11" s="1"/>
  <c r="S1989" i="11"/>
  <c r="F1989" i="11" s="1"/>
  <c r="S1990" i="11"/>
  <c r="F1990" i="11" s="1"/>
  <c r="S1991" i="11"/>
  <c r="F1991" i="11" s="1"/>
  <c r="S1992" i="11"/>
  <c r="F1992" i="11" s="1"/>
  <c r="S1993" i="11"/>
  <c r="F1993" i="11" s="1"/>
  <c r="S1994" i="11"/>
  <c r="F1994" i="11" s="1"/>
  <c r="S1995" i="11"/>
  <c r="F1995" i="11" s="1"/>
  <c r="S1996" i="11"/>
  <c r="F1996" i="11" s="1"/>
  <c r="S1997" i="11"/>
  <c r="F1997" i="11" s="1"/>
  <c r="S1998" i="11"/>
  <c r="F1998" i="11" s="1"/>
  <c r="S1999" i="11"/>
  <c r="F1999" i="11" s="1"/>
  <c r="S2000" i="11"/>
  <c r="F2000" i="11" s="1"/>
  <c r="S2001" i="11"/>
  <c r="F2001" i="11" s="1"/>
  <c r="S2002" i="11"/>
  <c r="F2002" i="11" s="1"/>
  <c r="S2003" i="11"/>
  <c r="F2003" i="11" s="1"/>
  <c r="S2004" i="11"/>
  <c r="F2004" i="11" s="1"/>
  <c r="S2005" i="11"/>
  <c r="F2005" i="11" s="1"/>
  <c r="S2006" i="11"/>
  <c r="F2006" i="11" s="1"/>
  <c r="S2007" i="11"/>
  <c r="F2007" i="11" s="1"/>
  <c r="S2008" i="11"/>
  <c r="F2008" i="11" s="1"/>
  <c r="S2009" i="11"/>
  <c r="F2009" i="11" s="1"/>
  <c r="S2010" i="11"/>
  <c r="F2010" i="11" s="1"/>
  <c r="S2011" i="11"/>
  <c r="F2011" i="11" s="1"/>
  <c r="S2012" i="11"/>
  <c r="F2012" i="11" s="1"/>
  <c r="S2013" i="11"/>
  <c r="F2013" i="11" s="1"/>
  <c r="S2014" i="11"/>
  <c r="F2014" i="11" s="1"/>
  <c r="S2015" i="11"/>
  <c r="F2015" i="11" s="1"/>
  <c r="S2016" i="11"/>
  <c r="F2016" i="11" s="1"/>
  <c r="S2017" i="11"/>
  <c r="F2017" i="11" s="1"/>
  <c r="S2018" i="11"/>
  <c r="F2018" i="11" s="1"/>
  <c r="S2019" i="11"/>
  <c r="F2019" i="11" s="1"/>
  <c r="S2020" i="11"/>
  <c r="F2020" i="11" s="1"/>
  <c r="S2021" i="11"/>
  <c r="F2021" i="11" s="1"/>
  <c r="S2022" i="11"/>
  <c r="F2022" i="11" s="1"/>
  <c r="S2023" i="11"/>
  <c r="F2023" i="11" s="1"/>
  <c r="S2024" i="11"/>
  <c r="F2024" i="11" s="1"/>
  <c r="S2025" i="11"/>
  <c r="F2025" i="11" s="1"/>
  <c r="S2026" i="11"/>
  <c r="F2026" i="11" s="1"/>
  <c r="S2027" i="11"/>
  <c r="F2027" i="11" s="1"/>
  <c r="S2028" i="11"/>
  <c r="F2028" i="11" s="1"/>
  <c r="S2029" i="11"/>
  <c r="F2029" i="11" s="1"/>
  <c r="S2030" i="11"/>
  <c r="F2030" i="11" s="1"/>
  <c r="S2031" i="11"/>
  <c r="F2031" i="11" s="1"/>
  <c r="S2032" i="11"/>
  <c r="F2032" i="11" s="1"/>
  <c r="S2033" i="11"/>
  <c r="F2033" i="11" s="1"/>
  <c r="S2034" i="11"/>
  <c r="F2034" i="11" s="1"/>
  <c r="S2035" i="11"/>
  <c r="F2035" i="11" s="1"/>
  <c r="S2036" i="11"/>
  <c r="F2036" i="11" s="1"/>
  <c r="S2037" i="11"/>
  <c r="F2037" i="11" s="1"/>
  <c r="S2038" i="11"/>
  <c r="F2038" i="11" s="1"/>
  <c r="S2039" i="11"/>
  <c r="F2039" i="11" s="1"/>
  <c r="S2040" i="11"/>
  <c r="F2040" i="11" s="1"/>
  <c r="S2041" i="11"/>
  <c r="F2041" i="11" s="1"/>
  <c r="S2042" i="11"/>
  <c r="F2042" i="11" s="1"/>
  <c r="S2043" i="11"/>
  <c r="F2043" i="11" s="1"/>
  <c r="S2044" i="11"/>
  <c r="F2044" i="11" s="1"/>
  <c r="S2045" i="11"/>
  <c r="F2045" i="11" s="1"/>
  <c r="S2046" i="11"/>
  <c r="F2046" i="11" s="1"/>
  <c r="S2047" i="11"/>
  <c r="F2047" i="11" s="1"/>
  <c r="S2048" i="11"/>
  <c r="F2048" i="11" s="1"/>
  <c r="S2049" i="11"/>
  <c r="F2049" i="11" s="1"/>
  <c r="S2050" i="11"/>
  <c r="F2050" i="11" s="1"/>
  <c r="S2051" i="11"/>
  <c r="F2051" i="11" s="1"/>
  <c r="S2052" i="11"/>
  <c r="F2052" i="11" s="1"/>
  <c r="S2053" i="11"/>
  <c r="F2053" i="11" s="1"/>
  <c r="S2054" i="11"/>
  <c r="F2054" i="11" s="1"/>
  <c r="S2055" i="11"/>
  <c r="F2055" i="11" s="1"/>
  <c r="S2056" i="11"/>
  <c r="F2056" i="11" s="1"/>
  <c r="S2057" i="11"/>
  <c r="F2057" i="11" s="1"/>
  <c r="S2058" i="11"/>
  <c r="F2058" i="11" s="1"/>
  <c r="S2059" i="11"/>
  <c r="F2059" i="11" s="1"/>
  <c r="S2060" i="11"/>
  <c r="F2060" i="11" s="1"/>
  <c r="S2061" i="11"/>
  <c r="F2061" i="11" s="1"/>
  <c r="S2062" i="11"/>
  <c r="F2062" i="11" s="1"/>
  <c r="S2063" i="11"/>
  <c r="F2063" i="11" s="1"/>
  <c r="S2064" i="11"/>
  <c r="F2064" i="11" s="1"/>
  <c r="S2065" i="11"/>
  <c r="F2065" i="11" s="1"/>
  <c r="S2066" i="11"/>
  <c r="F2066" i="11" s="1"/>
  <c r="S2067" i="11"/>
  <c r="F2067" i="11" s="1"/>
  <c r="S2068" i="11"/>
  <c r="F2068" i="11" s="1"/>
  <c r="S2069" i="11"/>
  <c r="F2069" i="11" s="1"/>
  <c r="S2070" i="11"/>
  <c r="F2070" i="11" s="1"/>
  <c r="S2071" i="11"/>
  <c r="F2071" i="11" s="1"/>
  <c r="S2072" i="11"/>
  <c r="F2072" i="11" s="1"/>
  <c r="S2073" i="11"/>
  <c r="F2073" i="11" s="1"/>
  <c r="S2074" i="11"/>
  <c r="F2074" i="11" s="1"/>
  <c r="S2075" i="11"/>
  <c r="F2075" i="11" s="1"/>
  <c r="S2076" i="11"/>
  <c r="F2076" i="11" s="1"/>
  <c r="S2077" i="11"/>
  <c r="F2077" i="11" s="1"/>
  <c r="S2078" i="11"/>
  <c r="F2078" i="11" s="1"/>
  <c r="S2079" i="11"/>
  <c r="F2079" i="11" s="1"/>
  <c r="S2080" i="11"/>
  <c r="F2080" i="11" s="1"/>
  <c r="S2081" i="11"/>
  <c r="F2081" i="11" s="1"/>
  <c r="S2082" i="11"/>
  <c r="F2082" i="11" s="1"/>
  <c r="S2083" i="11"/>
  <c r="F2083" i="11" s="1"/>
  <c r="S2084" i="11"/>
  <c r="F2084" i="11" s="1"/>
  <c r="S2085" i="11"/>
  <c r="F2085" i="11" s="1"/>
  <c r="S2086" i="11"/>
  <c r="F2086" i="11" s="1"/>
  <c r="S2087" i="11"/>
  <c r="F2087" i="11" s="1"/>
  <c r="S2088" i="11"/>
  <c r="F2088" i="11" s="1"/>
  <c r="S2089" i="11"/>
  <c r="F2089" i="11" s="1"/>
  <c r="S2090" i="11"/>
  <c r="F2090" i="11" s="1"/>
  <c r="S2091" i="11"/>
  <c r="F2091" i="11" s="1"/>
  <c r="S2092" i="11"/>
  <c r="F2092" i="11" s="1"/>
  <c r="S2093" i="11"/>
  <c r="F2093" i="11" s="1"/>
  <c r="S2094" i="11"/>
  <c r="F2094" i="11" s="1"/>
  <c r="S2095" i="11"/>
  <c r="F2095" i="11" s="1"/>
  <c r="S2096" i="11"/>
  <c r="F2096" i="11" s="1"/>
  <c r="S2097" i="11"/>
  <c r="F2097" i="11" s="1"/>
  <c r="S2098" i="11"/>
  <c r="F2098" i="11" s="1"/>
  <c r="S2099" i="11"/>
  <c r="F2099" i="11" s="1"/>
  <c r="S2100" i="11"/>
  <c r="F2100" i="11" s="1"/>
  <c r="S2101" i="11"/>
  <c r="F2101" i="11" s="1"/>
  <c r="S2102" i="11"/>
  <c r="F2102" i="11" s="1"/>
  <c r="S2103" i="11"/>
  <c r="F2103" i="11" s="1"/>
  <c r="S2104" i="11"/>
  <c r="F2104" i="11" s="1"/>
  <c r="S2105" i="11"/>
  <c r="F2105" i="11" s="1"/>
  <c r="S2106" i="11"/>
  <c r="F2106" i="11" s="1"/>
  <c r="S2107" i="11"/>
  <c r="F2107" i="11" s="1"/>
  <c r="S2108" i="11"/>
  <c r="F2108" i="11" s="1"/>
  <c r="S2109" i="11"/>
  <c r="F2109" i="11" s="1"/>
  <c r="S2110" i="11"/>
  <c r="F2110" i="11" s="1"/>
  <c r="S2111" i="11"/>
  <c r="F2111" i="11" s="1"/>
  <c r="S2112" i="11"/>
  <c r="F2112" i="11" s="1"/>
  <c r="S2113" i="11"/>
  <c r="F2113" i="11" s="1"/>
  <c r="S2114" i="11"/>
  <c r="F2114" i="11" s="1"/>
  <c r="S2115" i="11"/>
  <c r="F2115" i="11" s="1"/>
  <c r="S2116" i="11"/>
  <c r="F2116" i="11" s="1"/>
  <c r="S2117" i="11"/>
  <c r="F2117" i="11" s="1"/>
  <c r="S2118" i="11"/>
  <c r="F2118" i="11" s="1"/>
  <c r="S2119" i="11"/>
  <c r="F2119" i="11" s="1"/>
  <c r="S2120" i="11"/>
  <c r="F2120" i="11" s="1"/>
  <c r="S2121" i="11"/>
  <c r="F2121" i="11" s="1"/>
  <c r="S2122" i="11"/>
  <c r="F2122" i="11" s="1"/>
  <c r="S2123" i="11"/>
  <c r="F2123" i="11" s="1"/>
  <c r="S2124" i="11"/>
  <c r="F2124" i="11" s="1"/>
  <c r="S2125" i="11"/>
  <c r="F2125" i="11" s="1"/>
  <c r="S2126" i="11"/>
  <c r="F2126" i="11" s="1"/>
  <c r="S2127" i="11"/>
  <c r="F2127" i="11" s="1"/>
  <c r="S2128" i="11"/>
  <c r="F2128" i="11" s="1"/>
  <c r="S2129" i="11"/>
  <c r="F2129" i="11" s="1"/>
  <c r="S2130" i="11"/>
  <c r="F2130" i="11" s="1"/>
  <c r="S2131" i="11"/>
  <c r="F2131" i="11" s="1"/>
  <c r="S2132" i="11"/>
  <c r="F2132" i="11" s="1"/>
  <c r="S2133" i="11"/>
  <c r="F2133" i="11" s="1"/>
  <c r="S2134" i="11"/>
  <c r="F2134" i="11" s="1"/>
  <c r="S2135" i="11"/>
  <c r="F2135" i="11" s="1"/>
  <c r="S2136" i="11"/>
  <c r="F2136" i="11" s="1"/>
  <c r="S2137" i="11"/>
  <c r="F2137" i="11" s="1"/>
  <c r="S2138" i="11"/>
  <c r="F2138" i="11" s="1"/>
  <c r="S2139" i="11"/>
  <c r="F2139" i="11" s="1"/>
  <c r="S2140" i="11"/>
  <c r="F2140" i="11" s="1"/>
  <c r="S2141" i="11"/>
  <c r="F2141" i="11" s="1"/>
  <c r="S2142" i="11"/>
  <c r="F2142" i="11" s="1"/>
  <c r="S2143" i="11"/>
  <c r="F2143" i="11" s="1"/>
  <c r="S2144" i="11"/>
  <c r="F2144" i="11" s="1"/>
  <c r="S2145" i="11"/>
  <c r="F2145" i="11" s="1"/>
  <c r="S2146" i="11"/>
  <c r="F2146" i="11" s="1"/>
  <c r="S2147" i="11"/>
  <c r="F2147" i="11" s="1"/>
  <c r="S2148" i="11"/>
  <c r="F2148" i="11" s="1"/>
  <c r="S2149" i="11"/>
  <c r="F2149" i="11" s="1"/>
  <c r="S2150" i="11"/>
  <c r="F2150" i="11" s="1"/>
  <c r="S2151" i="11"/>
  <c r="F2151" i="11" s="1"/>
  <c r="S2152" i="11"/>
  <c r="F2152" i="11" s="1"/>
  <c r="S2153" i="11"/>
  <c r="F2153" i="11" s="1"/>
  <c r="S2154" i="11"/>
  <c r="F2154" i="11" s="1"/>
  <c r="S2155" i="11"/>
  <c r="F2155" i="11" s="1"/>
  <c r="S2156" i="11"/>
  <c r="F2156" i="11" s="1"/>
  <c r="S2157" i="11"/>
  <c r="F2157" i="11" s="1"/>
  <c r="S2158" i="11"/>
  <c r="F2158" i="11" s="1"/>
  <c r="S2159" i="11"/>
  <c r="F2159" i="11" s="1"/>
  <c r="S2160" i="11"/>
  <c r="F2160" i="11" s="1"/>
  <c r="S2161" i="11"/>
  <c r="F2161" i="11" s="1"/>
  <c r="S2162" i="11"/>
  <c r="F2162" i="11" s="1"/>
  <c r="S2163" i="11"/>
  <c r="F2163" i="11" s="1"/>
  <c r="S2164" i="11"/>
  <c r="F2164" i="11" s="1"/>
  <c r="S2165" i="11"/>
  <c r="F2165" i="11" s="1"/>
  <c r="S2166" i="11"/>
  <c r="F2166" i="11" s="1"/>
  <c r="S2167" i="11"/>
  <c r="F2167" i="11" s="1"/>
  <c r="S2168" i="11"/>
  <c r="F2168" i="11" s="1"/>
  <c r="S2169" i="11"/>
  <c r="F2169" i="11" s="1"/>
  <c r="S2170" i="11"/>
  <c r="F2170" i="11" s="1"/>
  <c r="S2171" i="11"/>
  <c r="F2171" i="11" s="1"/>
  <c r="S2172" i="11"/>
  <c r="F2172" i="11" s="1"/>
  <c r="S2173" i="11"/>
  <c r="F2173" i="11" s="1"/>
  <c r="S2174" i="11"/>
  <c r="F2174" i="11" s="1"/>
  <c r="S2175" i="11"/>
  <c r="F2175" i="11" s="1"/>
  <c r="S2176" i="11"/>
  <c r="F2176" i="11" s="1"/>
  <c r="S2177" i="11"/>
  <c r="F2177" i="11" s="1"/>
  <c r="S2178" i="11"/>
  <c r="F2178" i="11" s="1"/>
  <c r="S2179" i="11"/>
  <c r="F2179" i="11" s="1"/>
  <c r="S2180" i="11"/>
  <c r="F2180" i="11" s="1"/>
  <c r="S2181" i="11"/>
  <c r="F2181" i="11" s="1"/>
  <c r="S2182" i="11"/>
  <c r="F2182" i="11" s="1"/>
  <c r="S2183" i="11"/>
  <c r="F2183" i="11" s="1"/>
  <c r="S2184" i="11"/>
  <c r="F2184" i="11" s="1"/>
  <c r="S2185" i="11"/>
  <c r="F2185" i="11" s="1"/>
  <c r="S2186" i="11"/>
  <c r="F2186" i="11" s="1"/>
  <c r="S2187" i="11"/>
  <c r="F2187" i="11" s="1"/>
  <c r="S2188" i="11"/>
  <c r="F2188" i="11" s="1"/>
  <c r="S2189" i="11"/>
  <c r="F2189" i="11" s="1"/>
  <c r="S2190" i="11"/>
  <c r="F2190" i="11" s="1"/>
  <c r="S2191" i="11"/>
  <c r="F2191" i="11" s="1"/>
  <c r="S2192" i="11"/>
  <c r="F2192" i="11" s="1"/>
  <c r="S2193" i="11"/>
  <c r="F2193" i="11" s="1"/>
  <c r="S2194" i="11"/>
  <c r="F2194" i="11" s="1"/>
  <c r="S2195" i="11"/>
  <c r="F2195" i="11" s="1"/>
  <c r="S2196" i="11"/>
  <c r="F2196" i="11" s="1"/>
  <c r="S2197" i="11"/>
  <c r="F2197" i="11" s="1"/>
  <c r="S2198" i="11"/>
  <c r="F2198" i="11" s="1"/>
  <c r="S2199" i="11"/>
  <c r="F2199" i="11" s="1"/>
  <c r="S2200" i="11"/>
  <c r="F2200" i="11" s="1"/>
  <c r="S2201" i="11"/>
  <c r="F2201" i="11" s="1"/>
  <c r="S2202" i="11"/>
  <c r="F2202" i="11" s="1"/>
  <c r="S2203" i="11"/>
  <c r="F2203" i="11" s="1"/>
  <c r="S2204" i="11"/>
  <c r="F2204" i="11" s="1"/>
  <c r="S2205" i="11"/>
  <c r="F2205" i="11" s="1"/>
  <c r="S2206" i="11"/>
  <c r="F2206" i="11" s="1"/>
  <c r="S2207" i="11"/>
  <c r="F2207" i="11" s="1"/>
  <c r="S2208" i="11"/>
  <c r="F2208" i="11" s="1"/>
  <c r="S2209" i="11"/>
  <c r="F2209" i="11" s="1"/>
  <c r="S2210" i="11"/>
  <c r="F2210" i="11" s="1"/>
  <c r="S2211" i="11"/>
  <c r="F2211" i="11" s="1"/>
  <c r="S2212" i="11"/>
  <c r="F2212" i="11" s="1"/>
  <c r="S2213" i="11"/>
  <c r="F2213" i="11" s="1"/>
  <c r="S2214" i="11"/>
  <c r="F2214" i="11" s="1"/>
  <c r="S2215" i="11"/>
  <c r="F2215" i="11" s="1"/>
  <c r="S2216" i="11"/>
  <c r="F2216" i="11" s="1"/>
  <c r="S2217" i="11"/>
  <c r="F2217" i="11" s="1"/>
  <c r="S2218" i="11"/>
  <c r="F2218" i="11" s="1"/>
  <c r="S2219" i="11"/>
  <c r="F2219" i="11" s="1"/>
  <c r="S2220" i="11"/>
  <c r="F2220" i="11" s="1"/>
  <c r="S2221" i="11"/>
  <c r="F2221" i="11" s="1"/>
  <c r="S2222" i="11"/>
  <c r="F2222" i="11" s="1"/>
  <c r="S2223" i="11"/>
  <c r="F2223" i="11" s="1"/>
  <c r="S2224" i="11"/>
  <c r="F2224" i="11" s="1"/>
  <c r="S2225" i="11"/>
  <c r="F2225" i="11" s="1"/>
  <c r="S2226" i="11"/>
  <c r="F2226" i="11" s="1"/>
  <c r="S2227" i="11"/>
  <c r="F2227" i="11" s="1"/>
  <c r="S2228" i="11"/>
  <c r="F2228" i="11" s="1"/>
  <c r="S2229" i="11"/>
  <c r="F2229" i="11" s="1"/>
  <c r="S2230" i="11"/>
  <c r="F2230" i="11" s="1"/>
  <c r="S2231" i="11"/>
  <c r="F2231" i="11" s="1"/>
  <c r="S2232" i="11"/>
  <c r="F2232" i="11" s="1"/>
  <c r="S2233" i="11"/>
  <c r="F2233" i="11" s="1"/>
  <c r="S2234" i="11"/>
  <c r="F2234" i="11" s="1"/>
  <c r="S2235" i="11"/>
  <c r="F2235" i="11" s="1"/>
  <c r="S2236" i="11"/>
  <c r="F2236" i="11" s="1"/>
  <c r="S2237" i="11"/>
  <c r="F2237" i="11" s="1"/>
  <c r="S2238" i="11"/>
  <c r="F2238" i="11" s="1"/>
  <c r="S2239" i="11"/>
  <c r="F2239" i="11" s="1"/>
  <c r="S2240" i="11"/>
  <c r="F2240" i="11" s="1"/>
  <c r="S2241" i="11"/>
  <c r="F2241" i="11" s="1"/>
  <c r="S2242" i="11"/>
  <c r="F2242" i="11" s="1"/>
  <c r="S2243" i="11"/>
  <c r="F2243" i="11" s="1"/>
  <c r="S2244" i="11"/>
  <c r="F2244" i="11" s="1"/>
  <c r="S2245" i="11"/>
  <c r="F2245" i="11" s="1"/>
  <c r="S2246" i="11"/>
  <c r="F2246" i="11" s="1"/>
  <c r="S2247" i="11"/>
  <c r="F2247" i="11" s="1"/>
  <c r="S2248" i="11"/>
  <c r="F2248" i="11" s="1"/>
  <c r="S2249" i="11"/>
  <c r="F2249" i="11" s="1"/>
  <c r="S2250" i="11"/>
  <c r="F2250" i="11" s="1"/>
  <c r="S2251" i="11"/>
  <c r="F2251" i="11" s="1"/>
  <c r="S2252" i="11"/>
  <c r="F2252" i="11" s="1"/>
  <c r="S2253" i="11"/>
  <c r="F2253" i="11" s="1"/>
  <c r="S2254" i="11"/>
  <c r="F2254" i="11" s="1"/>
  <c r="S2255" i="11"/>
  <c r="F2255" i="11" s="1"/>
  <c r="S2256" i="11"/>
  <c r="F2256" i="11" s="1"/>
  <c r="S2257" i="11"/>
  <c r="F2257" i="11" s="1"/>
  <c r="S2258" i="11"/>
  <c r="F2258" i="11" s="1"/>
  <c r="S2259" i="11"/>
  <c r="F2259" i="11" s="1"/>
  <c r="S2260" i="11"/>
  <c r="F2260" i="11" s="1"/>
  <c r="S2261" i="11"/>
  <c r="F2261" i="11" s="1"/>
  <c r="S2262" i="11"/>
  <c r="F2262" i="11" s="1"/>
  <c r="S2263" i="11"/>
  <c r="F2263" i="11" s="1"/>
  <c r="S2264" i="11"/>
  <c r="F2264" i="11" s="1"/>
  <c r="S2265" i="11"/>
  <c r="F2265" i="11" s="1"/>
  <c r="S2266" i="11"/>
  <c r="F2266" i="11" s="1"/>
  <c r="S2267" i="11"/>
  <c r="F2267" i="11" s="1"/>
  <c r="S2268" i="11"/>
  <c r="F2268" i="11" s="1"/>
  <c r="S2269" i="11"/>
  <c r="F2269" i="11" s="1"/>
  <c r="S2270" i="11"/>
  <c r="F2270" i="11" s="1"/>
  <c r="S2271" i="11"/>
  <c r="F2271" i="11" s="1"/>
  <c r="S2272" i="11"/>
  <c r="F2272" i="11" s="1"/>
  <c r="S2273" i="11"/>
  <c r="F2273" i="11" s="1"/>
  <c r="S2274" i="11"/>
  <c r="F2274" i="11" s="1"/>
  <c r="S2275" i="11"/>
  <c r="F2275" i="11" s="1"/>
  <c r="S2276" i="11"/>
  <c r="F2276" i="11" s="1"/>
  <c r="S2277" i="11"/>
  <c r="F2277" i="11" s="1"/>
  <c r="S2278" i="11"/>
  <c r="F2278" i="11" s="1"/>
  <c r="S2279" i="11"/>
  <c r="F2279" i="11" s="1"/>
  <c r="S2280" i="11"/>
  <c r="F2280" i="11" s="1"/>
  <c r="S2281" i="11"/>
  <c r="F2281" i="11" s="1"/>
  <c r="S2282" i="11"/>
  <c r="F2282" i="11" s="1"/>
  <c r="S2283" i="11"/>
  <c r="F2283" i="11" s="1"/>
  <c r="S2284" i="11"/>
  <c r="F2284" i="11" s="1"/>
  <c r="S2285" i="11"/>
  <c r="F2285" i="11" s="1"/>
  <c r="S2286" i="11"/>
  <c r="F2286" i="11" s="1"/>
  <c r="S2287" i="11"/>
  <c r="F2287" i="11" s="1"/>
  <c r="S2288" i="11"/>
  <c r="F2288" i="11" s="1"/>
  <c r="S2289" i="11"/>
  <c r="F2289" i="11" s="1"/>
  <c r="S2290" i="11"/>
  <c r="F2290" i="11" s="1"/>
  <c r="S2291" i="11"/>
  <c r="F2291" i="11" s="1"/>
  <c r="S2292" i="11"/>
  <c r="F2292" i="11" s="1"/>
  <c r="S2293" i="11"/>
  <c r="F2293" i="11" s="1"/>
  <c r="S2294" i="11"/>
  <c r="F2294" i="11" s="1"/>
  <c r="S2295" i="11"/>
  <c r="F2295" i="11" s="1"/>
  <c r="S2296" i="11"/>
  <c r="F2296" i="11" s="1"/>
  <c r="S2297" i="11"/>
  <c r="F2297" i="11" s="1"/>
  <c r="S2298" i="11"/>
  <c r="F2298" i="11" s="1"/>
  <c r="S2299" i="11"/>
  <c r="F2299" i="11" s="1"/>
  <c r="S2300" i="11"/>
  <c r="F2300" i="11" s="1"/>
  <c r="S2301" i="11"/>
  <c r="F2301" i="11" s="1"/>
  <c r="S2302" i="11"/>
  <c r="F2302" i="11" s="1"/>
  <c r="S2303" i="11"/>
  <c r="F2303" i="11" s="1"/>
  <c r="S2304" i="11"/>
  <c r="F2304" i="11" s="1"/>
  <c r="S2305" i="11"/>
  <c r="F2305" i="11" s="1"/>
  <c r="S2306" i="11"/>
  <c r="F2306" i="11" s="1"/>
  <c r="S2307" i="11"/>
  <c r="F2307" i="11" s="1"/>
  <c r="S2308" i="11"/>
  <c r="F2308" i="11" s="1"/>
  <c r="S2309" i="11"/>
  <c r="F2309" i="11" s="1"/>
  <c r="S2310" i="11"/>
  <c r="F2310" i="11" s="1"/>
  <c r="S2311" i="11"/>
  <c r="F2311" i="11" s="1"/>
  <c r="S2312" i="11"/>
  <c r="F2312" i="11" s="1"/>
  <c r="S2313" i="11"/>
  <c r="F2313" i="11" s="1"/>
  <c r="S2314" i="11"/>
  <c r="F2314" i="11" s="1"/>
  <c r="S2315" i="11"/>
  <c r="F2315" i="11" s="1"/>
  <c r="S2316" i="11"/>
  <c r="F2316" i="11" s="1"/>
  <c r="S2317" i="11"/>
  <c r="F2317" i="11" s="1"/>
  <c r="S2318" i="11"/>
  <c r="F2318" i="11" s="1"/>
  <c r="S2319" i="11"/>
  <c r="F2319" i="11" s="1"/>
  <c r="S2320" i="11"/>
  <c r="F2320" i="11" s="1"/>
  <c r="S2321" i="11"/>
  <c r="F2321" i="11" s="1"/>
  <c r="S2322" i="11"/>
  <c r="F2322" i="11" s="1"/>
  <c r="S2323" i="11"/>
  <c r="F2323" i="11" s="1"/>
  <c r="S2324" i="11"/>
  <c r="F2324" i="11" s="1"/>
  <c r="S2325" i="11"/>
  <c r="F2325" i="11" s="1"/>
  <c r="S2326" i="11"/>
  <c r="F2326" i="11" s="1"/>
  <c r="S2327" i="11"/>
  <c r="F2327" i="11" s="1"/>
  <c r="S2328" i="11"/>
  <c r="F2328" i="11" s="1"/>
  <c r="S2329" i="11"/>
  <c r="F2329" i="11" s="1"/>
  <c r="S2330" i="11"/>
  <c r="F2330" i="11" s="1"/>
  <c r="S2331" i="11"/>
  <c r="F2331" i="11" s="1"/>
  <c r="S2332" i="11"/>
  <c r="F2332" i="11" s="1"/>
  <c r="S2333" i="11"/>
  <c r="F2333" i="11" s="1"/>
  <c r="S2334" i="11"/>
  <c r="F2334" i="11" s="1"/>
  <c r="S2335" i="11"/>
  <c r="F2335" i="11" s="1"/>
  <c r="S2336" i="11"/>
  <c r="F2336" i="11" s="1"/>
  <c r="S2337" i="11"/>
  <c r="F2337" i="11" s="1"/>
  <c r="S2338" i="11"/>
  <c r="F2338" i="11" s="1"/>
  <c r="S2339" i="11"/>
  <c r="F2339" i="11" s="1"/>
  <c r="S2340" i="11"/>
  <c r="F2340" i="11" s="1"/>
  <c r="S2341" i="11"/>
  <c r="F2341" i="11" s="1"/>
  <c r="S2342" i="11"/>
  <c r="F2342" i="11" s="1"/>
  <c r="S2343" i="11"/>
  <c r="F2343" i="11" s="1"/>
  <c r="S2344" i="11"/>
  <c r="F2344" i="11" s="1"/>
  <c r="S2345" i="11"/>
  <c r="F2345" i="11" s="1"/>
  <c r="S2346" i="11"/>
  <c r="F2346" i="11" s="1"/>
  <c r="S2347" i="11"/>
  <c r="F2347" i="11" s="1"/>
  <c r="S2348" i="11"/>
  <c r="F2348" i="11" s="1"/>
  <c r="S2349" i="11"/>
  <c r="F2349" i="11" s="1"/>
  <c r="S2350" i="11"/>
  <c r="F2350" i="11" s="1"/>
  <c r="S2351" i="11"/>
  <c r="F2351" i="11" s="1"/>
  <c r="S2352" i="11"/>
  <c r="F2352" i="11" s="1"/>
  <c r="S2353" i="11"/>
  <c r="F2353" i="11" s="1"/>
  <c r="S2354" i="11"/>
  <c r="F2354" i="11" s="1"/>
  <c r="S2355" i="11"/>
  <c r="F2355" i="11" s="1"/>
  <c r="S2356" i="11"/>
  <c r="F2356" i="11" s="1"/>
  <c r="S2357" i="11"/>
  <c r="F2357" i="11" s="1"/>
  <c r="S2358" i="11"/>
  <c r="F2358" i="11" s="1"/>
  <c r="S2359" i="11"/>
  <c r="F2359" i="11" s="1"/>
  <c r="S2360" i="11"/>
  <c r="F2360" i="11" s="1"/>
  <c r="S2361" i="11"/>
  <c r="F2361" i="11" s="1"/>
  <c r="S2362" i="11"/>
  <c r="F2362" i="11" s="1"/>
  <c r="S2363" i="11"/>
  <c r="F2363" i="11" s="1"/>
  <c r="S2364" i="11"/>
  <c r="F2364" i="11" s="1"/>
  <c r="S2365" i="11"/>
  <c r="F2365" i="11" s="1"/>
  <c r="S2366" i="11"/>
  <c r="F2366" i="11" s="1"/>
  <c r="S2367" i="11"/>
  <c r="F2367" i="11" s="1"/>
  <c r="S2368" i="11"/>
  <c r="F2368" i="11" s="1"/>
  <c r="S2369" i="11"/>
  <c r="F2369" i="11" s="1"/>
  <c r="S2370" i="11"/>
  <c r="F2370" i="11" s="1"/>
  <c r="S2371" i="11"/>
  <c r="F2371" i="11" s="1"/>
  <c r="S2372" i="11"/>
  <c r="F2372" i="11" s="1"/>
  <c r="S2373" i="11"/>
  <c r="F2373" i="11" s="1"/>
  <c r="S2374" i="11"/>
  <c r="F2374" i="11" s="1"/>
  <c r="S2375" i="11"/>
  <c r="F2375" i="11" s="1"/>
  <c r="S2376" i="11"/>
  <c r="F2376" i="11" s="1"/>
  <c r="S2377" i="11"/>
  <c r="F2377" i="11" s="1"/>
  <c r="S2378" i="11"/>
  <c r="F2378" i="11" s="1"/>
  <c r="S2379" i="11"/>
  <c r="F2379" i="11" s="1"/>
  <c r="S2380" i="11"/>
  <c r="F2380" i="11" s="1"/>
  <c r="S2381" i="11"/>
  <c r="F2381" i="11" s="1"/>
  <c r="S2382" i="11"/>
  <c r="F2382" i="11" s="1"/>
  <c r="S2383" i="11"/>
  <c r="F2383" i="11" s="1"/>
  <c r="S2384" i="11"/>
  <c r="F2384" i="11" s="1"/>
  <c r="S2385" i="11"/>
  <c r="F2385" i="11" s="1"/>
  <c r="S2386" i="11"/>
  <c r="F2386" i="11" s="1"/>
  <c r="S2387" i="11"/>
  <c r="F2387" i="11" s="1"/>
  <c r="S2" i="11"/>
  <c r="F2" i="11" s="1"/>
  <c r="E7" i="11"/>
  <c r="E11" i="11"/>
  <c r="E15" i="11"/>
  <c r="E19" i="11"/>
  <c r="E23" i="11"/>
  <c r="E27" i="11"/>
  <c r="E31" i="11"/>
  <c r="E35" i="11"/>
  <c r="E36" i="11"/>
  <c r="E39" i="11"/>
  <c r="E43" i="11"/>
  <c r="E47" i="11"/>
  <c r="E51" i="11"/>
  <c r="E55" i="11"/>
  <c r="E59" i="11"/>
  <c r="E63" i="11"/>
  <c r="E67" i="11"/>
  <c r="E68" i="11"/>
  <c r="E71" i="11"/>
  <c r="E75" i="11"/>
  <c r="E79" i="11"/>
  <c r="E83" i="11"/>
  <c r="E87" i="11"/>
  <c r="E91" i="11"/>
  <c r="E95" i="11"/>
  <c r="E99" i="11"/>
  <c r="E100" i="11"/>
  <c r="E103" i="11"/>
  <c r="E107" i="11"/>
  <c r="E111" i="11"/>
  <c r="E115" i="11"/>
  <c r="E119" i="11"/>
  <c r="E123" i="11"/>
  <c r="E127" i="11"/>
  <c r="E131" i="11"/>
  <c r="E132" i="11"/>
  <c r="E135" i="11"/>
  <c r="E139" i="11"/>
  <c r="E143" i="11"/>
  <c r="E147" i="11"/>
  <c r="E151" i="11"/>
  <c r="E155" i="11"/>
  <c r="E159" i="11"/>
  <c r="E163" i="11"/>
  <c r="E164" i="11"/>
  <c r="E167" i="11"/>
  <c r="E171" i="11"/>
  <c r="E175" i="11"/>
  <c r="E179" i="11"/>
  <c r="E183" i="11"/>
  <c r="E187" i="11"/>
  <c r="E191" i="11"/>
  <c r="E195" i="11"/>
  <c r="E196" i="11"/>
  <c r="E199" i="11"/>
  <c r="E203" i="11"/>
  <c r="E207" i="11"/>
  <c r="E211" i="11"/>
  <c r="E215" i="11"/>
  <c r="E219" i="11"/>
  <c r="E223" i="11"/>
  <c r="E227" i="11"/>
  <c r="E228" i="11"/>
  <c r="E231" i="11"/>
  <c r="E235" i="11"/>
  <c r="E239" i="11"/>
  <c r="E243" i="11"/>
  <c r="E247" i="11"/>
  <c r="E251" i="11"/>
  <c r="E255" i="11"/>
  <c r="E259" i="11"/>
  <c r="E260" i="11"/>
  <c r="E263" i="11"/>
  <c r="E267" i="11"/>
  <c r="E271" i="11"/>
  <c r="E275" i="11"/>
  <c r="E279" i="11"/>
  <c r="E283" i="11"/>
  <c r="E287" i="11"/>
  <c r="E291" i="11"/>
  <c r="E292" i="11"/>
  <c r="E295" i="11"/>
  <c r="E299" i="11"/>
  <c r="E303" i="11"/>
  <c r="E307" i="11"/>
  <c r="E311" i="11"/>
  <c r="E315" i="11"/>
  <c r="E319" i="11"/>
  <c r="E323" i="11"/>
  <c r="E324" i="11"/>
  <c r="E327" i="11"/>
  <c r="E331" i="11"/>
  <c r="E335" i="11"/>
  <c r="E339" i="11"/>
  <c r="E343" i="11"/>
  <c r="E347" i="11"/>
  <c r="E351" i="11"/>
  <c r="E355" i="11"/>
  <c r="E356" i="11"/>
  <c r="E359" i="11"/>
  <c r="E363" i="11"/>
  <c r="E367" i="11"/>
  <c r="E371" i="11"/>
  <c r="E375" i="11"/>
  <c r="E379" i="11"/>
  <c r="E383" i="11"/>
  <c r="E387" i="11"/>
  <c r="E388" i="11"/>
  <c r="E391" i="11"/>
  <c r="E395" i="11"/>
  <c r="E399" i="11"/>
  <c r="E403" i="11"/>
  <c r="E407" i="11"/>
  <c r="E411" i="11"/>
  <c r="E415" i="11"/>
  <c r="E419" i="11"/>
  <c r="E420" i="11"/>
  <c r="E423" i="11"/>
  <c r="E427" i="11"/>
  <c r="E431" i="11"/>
  <c r="E435" i="11"/>
  <c r="E439" i="11"/>
  <c r="E443" i="11"/>
  <c r="E447" i="11"/>
  <c r="E451" i="11"/>
  <c r="E452" i="11"/>
  <c r="E455" i="11"/>
  <c r="E459" i="11"/>
  <c r="E463" i="11"/>
  <c r="E467" i="11"/>
  <c r="E471" i="11"/>
  <c r="E475" i="11"/>
  <c r="E479" i="11"/>
  <c r="E483" i="11"/>
  <c r="E484" i="11"/>
  <c r="E487" i="11"/>
  <c r="E491" i="11"/>
  <c r="E495" i="11"/>
  <c r="E499" i="11"/>
  <c r="E503" i="11"/>
  <c r="E507" i="11"/>
  <c r="E511" i="11"/>
  <c r="E515" i="11"/>
  <c r="E516" i="11"/>
  <c r="E519" i="11"/>
  <c r="E523" i="11"/>
  <c r="E527" i="11"/>
  <c r="E531" i="11"/>
  <c r="E535" i="11"/>
  <c r="E539" i="11"/>
  <c r="E543" i="11"/>
  <c r="E547" i="11"/>
  <c r="E548" i="11"/>
  <c r="E551" i="11"/>
  <c r="E555" i="11"/>
  <c r="E559" i="11"/>
  <c r="E563" i="11"/>
  <c r="E567" i="11"/>
  <c r="E571" i="11"/>
  <c r="E575" i="11"/>
  <c r="E579" i="11"/>
  <c r="E580" i="11"/>
  <c r="E583" i="11"/>
  <c r="E587" i="11"/>
  <c r="E591" i="11"/>
  <c r="E595" i="11"/>
  <c r="E599" i="11"/>
  <c r="E603" i="11"/>
  <c r="E607" i="11"/>
  <c r="E611" i="11"/>
  <c r="E612" i="11"/>
  <c r="E615" i="11"/>
  <c r="E619" i="11"/>
  <c r="E623" i="11"/>
  <c r="E627" i="11"/>
  <c r="E631" i="11"/>
  <c r="E635" i="11"/>
  <c r="E639" i="11"/>
  <c r="E643" i="11"/>
  <c r="E644" i="11"/>
  <c r="E647" i="11"/>
  <c r="E651" i="11"/>
  <c r="E655" i="11"/>
  <c r="E659" i="11"/>
  <c r="E663" i="11"/>
  <c r="E667" i="11"/>
  <c r="E671" i="11"/>
  <c r="E675" i="11"/>
  <c r="E676" i="11"/>
  <c r="E679" i="11"/>
  <c r="E683" i="11"/>
  <c r="E687" i="11"/>
  <c r="E691" i="11"/>
  <c r="E695" i="11"/>
  <c r="E699" i="11"/>
  <c r="E703" i="11"/>
  <c r="E707" i="11"/>
  <c r="E708" i="11"/>
  <c r="E711" i="11"/>
  <c r="E715" i="11"/>
  <c r="E719" i="11"/>
  <c r="E723" i="11"/>
  <c r="E727" i="11"/>
  <c r="E731" i="11"/>
  <c r="E735" i="11"/>
  <c r="E739" i="11"/>
  <c r="E740" i="11"/>
  <c r="E743" i="11"/>
  <c r="E747" i="11"/>
  <c r="E751" i="11"/>
  <c r="E755" i="11"/>
  <c r="E759" i="11"/>
  <c r="E763" i="11"/>
  <c r="E767" i="11"/>
  <c r="E771" i="11"/>
  <c r="E772" i="11"/>
  <c r="E775" i="11"/>
  <c r="E779" i="11"/>
  <c r="E783" i="11"/>
  <c r="E787" i="11"/>
  <c r="E791" i="11"/>
  <c r="E795" i="11"/>
  <c r="E799" i="11"/>
  <c r="E803" i="11"/>
  <c r="E804" i="11"/>
  <c r="E807" i="11"/>
  <c r="E811" i="11"/>
  <c r="E815" i="11"/>
  <c r="E819" i="11"/>
  <c r="E823" i="11"/>
  <c r="E827" i="11"/>
  <c r="E831" i="11"/>
  <c r="E835" i="11"/>
  <c r="E836" i="11"/>
  <c r="E839" i="11"/>
  <c r="E843" i="11"/>
  <c r="E847" i="11"/>
  <c r="E851" i="11"/>
  <c r="E855" i="11"/>
  <c r="E859" i="11"/>
  <c r="E863" i="11"/>
  <c r="E867" i="11"/>
  <c r="E868" i="11"/>
  <c r="E871" i="11"/>
  <c r="E875" i="11"/>
  <c r="E879" i="11"/>
  <c r="E883" i="11"/>
  <c r="E887" i="11"/>
  <c r="E891" i="11"/>
  <c r="E895" i="11"/>
  <c r="E899" i="11"/>
  <c r="E900" i="11"/>
  <c r="E903" i="11"/>
  <c r="E907" i="11"/>
  <c r="E911" i="11"/>
  <c r="E915" i="11"/>
  <c r="E919" i="11"/>
  <c r="E923" i="11"/>
  <c r="E927" i="11"/>
  <c r="E931" i="11"/>
  <c r="E932" i="11"/>
  <c r="E935" i="11"/>
  <c r="E939" i="11"/>
  <c r="E943" i="11"/>
  <c r="E947" i="11"/>
  <c r="E951" i="11"/>
  <c r="E955" i="11"/>
  <c r="E959" i="11"/>
  <c r="E963" i="11"/>
  <c r="E964" i="11"/>
  <c r="E967" i="11"/>
  <c r="E971" i="11"/>
  <c r="E975" i="11"/>
  <c r="E979" i="11"/>
  <c r="E983" i="11"/>
  <c r="E987" i="11"/>
  <c r="E991" i="11"/>
  <c r="E995" i="11"/>
  <c r="E996" i="11"/>
  <c r="E999" i="11"/>
  <c r="E1003" i="11"/>
  <c r="E1007" i="11"/>
  <c r="E1011" i="11"/>
  <c r="E1015" i="11"/>
  <c r="E1019" i="11"/>
  <c r="E1023" i="11"/>
  <c r="E1027" i="11"/>
  <c r="E1028" i="11"/>
  <c r="E1031" i="11"/>
  <c r="E1035" i="11"/>
  <c r="E1039" i="11"/>
  <c r="E1043" i="11"/>
  <c r="E1047" i="11"/>
  <c r="E1051" i="11"/>
  <c r="E1055" i="11"/>
  <c r="E1059" i="11"/>
  <c r="E1060" i="11"/>
  <c r="E1063" i="11"/>
  <c r="E1067" i="11"/>
  <c r="E1071" i="11"/>
  <c r="E1075" i="11"/>
  <c r="E1079" i="11"/>
  <c r="E1083" i="11"/>
  <c r="E1087" i="11"/>
  <c r="E1091" i="11"/>
  <c r="E1092" i="11"/>
  <c r="E1095" i="11"/>
  <c r="E1099" i="11"/>
  <c r="E1103" i="11"/>
  <c r="E1107" i="11"/>
  <c r="E1111" i="11"/>
  <c r="E1115" i="11"/>
  <c r="E1119" i="11"/>
  <c r="E1123" i="11"/>
  <c r="E1124" i="11"/>
  <c r="E1127" i="11"/>
  <c r="E1131" i="11"/>
  <c r="E1135" i="11"/>
  <c r="E1139" i="11"/>
  <c r="E1143" i="11"/>
  <c r="E1147" i="11"/>
  <c r="E1151" i="11"/>
  <c r="E1155" i="11"/>
  <c r="E1156" i="11"/>
  <c r="E1159" i="11"/>
  <c r="E1163" i="11"/>
  <c r="E1167" i="11"/>
  <c r="E1171" i="11"/>
  <c r="E1175" i="11"/>
  <c r="E1179" i="11"/>
  <c r="E1183" i="11"/>
  <c r="E1187" i="11"/>
  <c r="E1188" i="11"/>
  <c r="E1191" i="11"/>
  <c r="E1195" i="11"/>
  <c r="E1199" i="11"/>
  <c r="E1203" i="11"/>
  <c r="E1207" i="11"/>
  <c r="E1211" i="11"/>
  <c r="E1215" i="11"/>
  <c r="E1219" i="11"/>
  <c r="E1220" i="11"/>
  <c r="E1223" i="11"/>
  <c r="E1227" i="11"/>
  <c r="E1231" i="11"/>
  <c r="E1235" i="11"/>
  <c r="E1239" i="11"/>
  <c r="E1243" i="11"/>
  <c r="E1247" i="11"/>
  <c r="E1251" i="11"/>
  <c r="E1252" i="11"/>
  <c r="E1255" i="11"/>
  <c r="E1259" i="11"/>
  <c r="E1263" i="11"/>
  <c r="E1267" i="11"/>
  <c r="E1271" i="11"/>
  <c r="E1275" i="11"/>
  <c r="E1279" i="11"/>
  <c r="E1283" i="11"/>
  <c r="E1284" i="11"/>
  <c r="E1287" i="11"/>
  <c r="E1291" i="11"/>
  <c r="E1295" i="11"/>
  <c r="E1299" i="11"/>
  <c r="E1303" i="11"/>
  <c r="E1307" i="11"/>
  <c r="E1311" i="11"/>
  <c r="E1315" i="11"/>
  <c r="E1316" i="11"/>
  <c r="E1319" i="11"/>
  <c r="E1323" i="11"/>
  <c r="E1327" i="11"/>
  <c r="E1331" i="11"/>
  <c r="E1335" i="11"/>
  <c r="E1339" i="11"/>
  <c r="E1343" i="11"/>
  <c r="E1347" i="11"/>
  <c r="E1348" i="11"/>
  <c r="E1351" i="11"/>
  <c r="E1355" i="11"/>
  <c r="E1359" i="11"/>
  <c r="E1363" i="11"/>
  <c r="E1367" i="11"/>
  <c r="E1371" i="11"/>
  <c r="E1375" i="11"/>
  <c r="E1379" i="11"/>
  <c r="E1380" i="11"/>
  <c r="E1383" i="11"/>
  <c r="E1387" i="11"/>
  <c r="E1391" i="11"/>
  <c r="E1395" i="11"/>
  <c r="E1399" i="11"/>
  <c r="E1403" i="11"/>
  <c r="E1407" i="11"/>
  <c r="E1411" i="11"/>
  <c r="E1412" i="11"/>
  <c r="E1415" i="11"/>
  <c r="E1419" i="11"/>
  <c r="E1423" i="11"/>
  <c r="E1427" i="11"/>
  <c r="E1431" i="11"/>
  <c r="E1435" i="11"/>
  <c r="E1439" i="11"/>
  <c r="E1443" i="11"/>
  <c r="E1444" i="11"/>
  <c r="E1447" i="11"/>
  <c r="E1451" i="11"/>
  <c r="E1455" i="11"/>
  <c r="E1459" i="11"/>
  <c r="E1463" i="11"/>
  <c r="E1467" i="11"/>
  <c r="E1471" i="11"/>
  <c r="E1475" i="11"/>
  <c r="E1476" i="11"/>
  <c r="E1479" i="11"/>
  <c r="E1483" i="11"/>
  <c r="E1487" i="11"/>
  <c r="E1491" i="11"/>
  <c r="E1495" i="11"/>
  <c r="E1499" i="11"/>
  <c r="E1503" i="11"/>
  <c r="E1507" i="11"/>
  <c r="E1508" i="11"/>
  <c r="E1511" i="11"/>
  <c r="E1515" i="11"/>
  <c r="E1519" i="11"/>
  <c r="E1523" i="11"/>
  <c r="E1527" i="11"/>
  <c r="E1531" i="11"/>
  <c r="E1535" i="11"/>
  <c r="E1539" i="11"/>
  <c r="E1540" i="11"/>
  <c r="E1543" i="11"/>
  <c r="E1547" i="11"/>
  <c r="E1551" i="11"/>
  <c r="E1555" i="11"/>
  <c r="E1559" i="11"/>
  <c r="E1563" i="11"/>
  <c r="E1567" i="11"/>
  <c r="E1571" i="11"/>
  <c r="E1572" i="11"/>
  <c r="E1575" i="11"/>
  <c r="E1579" i="11"/>
  <c r="E1583" i="11"/>
  <c r="E1587" i="11"/>
  <c r="E1591" i="11"/>
  <c r="E1595" i="11"/>
  <c r="E1599" i="11"/>
  <c r="E1603" i="11"/>
  <c r="E1604" i="11"/>
  <c r="E1607" i="11"/>
  <c r="E1611" i="11"/>
  <c r="E1615" i="11"/>
  <c r="E1619" i="11"/>
  <c r="E1623" i="11"/>
  <c r="E1627" i="11"/>
  <c r="E1631" i="11"/>
  <c r="E1635" i="11"/>
  <c r="E1636" i="11"/>
  <c r="E1639" i="11"/>
  <c r="E1643" i="11"/>
  <c r="E1647" i="11"/>
  <c r="E1651" i="11"/>
  <c r="E1655" i="11"/>
  <c r="E1659" i="11"/>
  <c r="E1663" i="11"/>
  <c r="E1667" i="11"/>
  <c r="E1668" i="11"/>
  <c r="E1671" i="11"/>
  <c r="E1675" i="11"/>
  <c r="E1679" i="11"/>
  <c r="E1683" i="11"/>
  <c r="E1687" i="11"/>
  <c r="E1691" i="11"/>
  <c r="E1695" i="11"/>
  <c r="E1699" i="11"/>
  <c r="E1700" i="11"/>
  <c r="E1703" i="11"/>
  <c r="E1707" i="11"/>
  <c r="E1711" i="11"/>
  <c r="E1715" i="11"/>
  <c r="E1719" i="11"/>
  <c r="E1723" i="11"/>
  <c r="E1727" i="11"/>
  <c r="E1731" i="11"/>
  <c r="E1732" i="11"/>
  <c r="E1735" i="11"/>
  <c r="E1739" i="11"/>
  <c r="E1743" i="11"/>
  <c r="E1747" i="11"/>
  <c r="E1751" i="11"/>
  <c r="E1755" i="11"/>
  <c r="E1759" i="11"/>
  <c r="E1763" i="11"/>
  <c r="E1764" i="11"/>
  <c r="E1767" i="11"/>
  <c r="E1771" i="11"/>
  <c r="E1775" i="11"/>
  <c r="E1779" i="11"/>
  <c r="E1783" i="11"/>
  <c r="E1787" i="11"/>
  <c r="E1791" i="11"/>
  <c r="E1795" i="11"/>
  <c r="E1796" i="11"/>
  <c r="E1799" i="11"/>
  <c r="E1803" i="11"/>
  <c r="E1807" i="11"/>
  <c r="E1811" i="11"/>
  <c r="E1815" i="11"/>
  <c r="E1819" i="11"/>
  <c r="E1823" i="11"/>
  <c r="E1827" i="11"/>
  <c r="E1828" i="11"/>
  <c r="E1831" i="11"/>
  <c r="E1835" i="11"/>
  <c r="E1839" i="11"/>
  <c r="E1843" i="11"/>
  <c r="E1847" i="11"/>
  <c r="E1851" i="11"/>
  <c r="E1855" i="11"/>
  <c r="E1859" i="11"/>
  <c r="E1860" i="11"/>
  <c r="E1863" i="11"/>
  <c r="E1867" i="11"/>
  <c r="E1871" i="11"/>
  <c r="E1875" i="11"/>
  <c r="E1879" i="11"/>
  <c r="E1883" i="11"/>
  <c r="E1887" i="11"/>
  <c r="E1891" i="11"/>
  <c r="E1892" i="11"/>
  <c r="E1895" i="11"/>
  <c r="E1899" i="11"/>
  <c r="E1903" i="11"/>
  <c r="E1907" i="11"/>
  <c r="E1911" i="11"/>
  <c r="E1915" i="11"/>
  <c r="E1919" i="11"/>
  <c r="E1923" i="11"/>
  <c r="E1924" i="11"/>
  <c r="E1927" i="11"/>
  <c r="E1931" i="11"/>
  <c r="E1935" i="11"/>
  <c r="E1939" i="11"/>
  <c r="E1943" i="11"/>
  <c r="E1947" i="11"/>
  <c r="E1951" i="11"/>
  <c r="E1955" i="11"/>
  <c r="E1956" i="11"/>
  <c r="E1959" i="11"/>
  <c r="E1963" i="11"/>
  <c r="E1967" i="11"/>
  <c r="E1971" i="11"/>
  <c r="E1975" i="11"/>
  <c r="E1979" i="11"/>
  <c r="E1983" i="11"/>
  <c r="E1987" i="11"/>
  <c r="E1988" i="11"/>
  <c r="E1991" i="11"/>
  <c r="E1995" i="11"/>
  <c r="E1999" i="11"/>
  <c r="E2003" i="11"/>
  <c r="E2007" i="11"/>
  <c r="E2011" i="11"/>
  <c r="E2015" i="11"/>
  <c r="E2019" i="11"/>
  <c r="E2020" i="11"/>
  <c r="E2023" i="11"/>
  <c r="E2027" i="11"/>
  <c r="E2031" i="11"/>
  <c r="E2035" i="11"/>
  <c r="E2039" i="11"/>
  <c r="E2043" i="11"/>
  <c r="E2047" i="11"/>
  <c r="E2051" i="11"/>
  <c r="E2052" i="11"/>
  <c r="E2055" i="11"/>
  <c r="E2059" i="11"/>
  <c r="E2063" i="11"/>
  <c r="E2067" i="11"/>
  <c r="E2071" i="11"/>
  <c r="E2075" i="11"/>
  <c r="E2079" i="11"/>
  <c r="E2083" i="11"/>
  <c r="E2084" i="11"/>
  <c r="E2087" i="11"/>
  <c r="E2091" i="11"/>
  <c r="E2095" i="11"/>
  <c r="E2099" i="11"/>
  <c r="E2103" i="11"/>
  <c r="E2107" i="11"/>
  <c r="E2111" i="11"/>
  <c r="E2115" i="11"/>
  <c r="E2116" i="11"/>
  <c r="E2119" i="11"/>
  <c r="E2123" i="11"/>
  <c r="E2124" i="11"/>
  <c r="E2127" i="11"/>
  <c r="E2128" i="11"/>
  <c r="E2131" i="11"/>
  <c r="E2132" i="11"/>
  <c r="E2135" i="11"/>
  <c r="E2136" i="11"/>
  <c r="E2139" i="11"/>
  <c r="E2140" i="11"/>
  <c r="E2143" i="11"/>
  <c r="E2144" i="11"/>
  <c r="E2147" i="11"/>
  <c r="E2148" i="11"/>
  <c r="E2151" i="11"/>
  <c r="E2152" i="11"/>
  <c r="E2155" i="11"/>
  <c r="E2156" i="11"/>
  <c r="E2159" i="11"/>
  <c r="E2160" i="11"/>
  <c r="E2163" i="11"/>
  <c r="E2164" i="11"/>
  <c r="E2167" i="11"/>
  <c r="E2168" i="11"/>
  <c r="E2171" i="11"/>
  <c r="E2172" i="11"/>
  <c r="E2175" i="11"/>
  <c r="E2176" i="11"/>
  <c r="E2179" i="11"/>
  <c r="E2180" i="11"/>
  <c r="E2183" i="11"/>
  <c r="E2184" i="11"/>
  <c r="E2187" i="11"/>
  <c r="E2188" i="11"/>
  <c r="E2191" i="11"/>
  <c r="E2192" i="11"/>
  <c r="E2195" i="11"/>
  <c r="E2196" i="11"/>
  <c r="E2199" i="11"/>
  <c r="E2200" i="11"/>
  <c r="E2203" i="11"/>
  <c r="E2204" i="11"/>
  <c r="E2207" i="11"/>
  <c r="E2208" i="11"/>
  <c r="E2211" i="11"/>
  <c r="E2212" i="11"/>
  <c r="E2215" i="11"/>
  <c r="E2216" i="11"/>
  <c r="E2219" i="11"/>
  <c r="E2220" i="11"/>
  <c r="E2223" i="11"/>
  <c r="E2224" i="11"/>
  <c r="E2227" i="11"/>
  <c r="E2228" i="11"/>
  <c r="E2231" i="11"/>
  <c r="E2232" i="11"/>
  <c r="E2235" i="11"/>
  <c r="E2236" i="11"/>
  <c r="E2239" i="11"/>
  <c r="E2240" i="11"/>
  <c r="E2243" i="11"/>
  <c r="E2244" i="11"/>
  <c r="E2247" i="11"/>
  <c r="E2248" i="11"/>
  <c r="E2251" i="11"/>
  <c r="E2252" i="11"/>
  <c r="E2255" i="11"/>
  <c r="E2256" i="11"/>
  <c r="E2259" i="11"/>
  <c r="E2260" i="11"/>
  <c r="E2263" i="11"/>
  <c r="E2264" i="11"/>
  <c r="E2267" i="11"/>
  <c r="E2268" i="11"/>
  <c r="E2271" i="11"/>
  <c r="E2272" i="11"/>
  <c r="E2275" i="11"/>
  <c r="E2276" i="11"/>
  <c r="E2279" i="11"/>
  <c r="E2280" i="11"/>
  <c r="E2283" i="11"/>
  <c r="E2284" i="11"/>
  <c r="E2287" i="11"/>
  <c r="E2288" i="11"/>
  <c r="E2291" i="11"/>
  <c r="E2292" i="11"/>
  <c r="E2295" i="11"/>
  <c r="E2296" i="11"/>
  <c r="E2299" i="11"/>
  <c r="E2300" i="11"/>
  <c r="E2303" i="11"/>
  <c r="E2304" i="11"/>
  <c r="E2307" i="11"/>
  <c r="E2308" i="11"/>
  <c r="E2311" i="11"/>
  <c r="E2312" i="11"/>
  <c r="E2315" i="11"/>
  <c r="E2316" i="11"/>
  <c r="E2319" i="11"/>
  <c r="E2320" i="11"/>
  <c r="E2323" i="11"/>
  <c r="E2324" i="11"/>
  <c r="E2327" i="11"/>
  <c r="E2328" i="11"/>
  <c r="E2331" i="11"/>
  <c r="E2332" i="11"/>
  <c r="E2335" i="11"/>
  <c r="E2336" i="11"/>
  <c r="E2339" i="11"/>
  <c r="E2340" i="11"/>
  <c r="E2343" i="11"/>
  <c r="E2344" i="11"/>
  <c r="E2347" i="11"/>
  <c r="E2348" i="11"/>
  <c r="E2351" i="11"/>
  <c r="E2352" i="11"/>
  <c r="E2355" i="11"/>
  <c r="E2356" i="11"/>
  <c r="E2359" i="11"/>
  <c r="E2360" i="11"/>
  <c r="E2363" i="11"/>
  <c r="E2364" i="11"/>
  <c r="E2367" i="11"/>
  <c r="E2368" i="11"/>
  <c r="E2371" i="11"/>
  <c r="E2372" i="11"/>
  <c r="E2375" i="11"/>
  <c r="E2376" i="11"/>
  <c r="E2379" i="11"/>
  <c r="E2380" i="11"/>
  <c r="E2383" i="11"/>
  <c r="E2384" i="11"/>
  <c r="E2387" i="11"/>
  <c r="E3" i="11"/>
  <c r="R2122" i="11"/>
  <c r="E2122" i="11" s="1"/>
  <c r="R2123" i="11"/>
  <c r="R2124" i="11"/>
  <c r="R2125" i="11"/>
  <c r="E2125" i="11" s="1"/>
  <c r="R2126" i="11"/>
  <c r="E2126" i="11" s="1"/>
  <c r="R2127" i="11"/>
  <c r="R2128" i="11"/>
  <c r="R2129" i="11"/>
  <c r="E2129" i="11" s="1"/>
  <c r="R2130" i="11"/>
  <c r="E2130" i="11" s="1"/>
  <c r="R2131" i="11"/>
  <c r="R2132" i="11"/>
  <c r="R2133" i="11"/>
  <c r="E2133" i="11" s="1"/>
  <c r="R2134" i="11"/>
  <c r="E2134" i="11" s="1"/>
  <c r="R2135" i="11"/>
  <c r="R2136" i="11"/>
  <c r="R2137" i="11"/>
  <c r="E2137" i="11" s="1"/>
  <c r="R2138" i="11"/>
  <c r="E2138" i="11" s="1"/>
  <c r="R2139" i="11"/>
  <c r="R2140" i="11"/>
  <c r="R2141" i="11"/>
  <c r="E2141" i="11" s="1"/>
  <c r="R2142" i="11"/>
  <c r="E2142" i="11" s="1"/>
  <c r="R2143" i="11"/>
  <c r="R2144" i="11"/>
  <c r="R2145" i="11"/>
  <c r="E2145" i="11" s="1"/>
  <c r="R2146" i="11"/>
  <c r="E2146" i="11" s="1"/>
  <c r="R2147" i="11"/>
  <c r="R2148" i="11"/>
  <c r="R2149" i="11"/>
  <c r="E2149" i="11" s="1"/>
  <c r="R2150" i="11"/>
  <c r="E2150" i="11" s="1"/>
  <c r="R2151" i="11"/>
  <c r="R2152" i="11"/>
  <c r="R2153" i="11"/>
  <c r="E2153" i="11" s="1"/>
  <c r="R2154" i="11"/>
  <c r="E2154" i="11" s="1"/>
  <c r="R2155" i="11"/>
  <c r="R2156" i="11"/>
  <c r="R2157" i="11"/>
  <c r="E2157" i="11" s="1"/>
  <c r="R2158" i="11"/>
  <c r="E2158" i="11" s="1"/>
  <c r="R2159" i="11"/>
  <c r="R2160" i="11"/>
  <c r="R2161" i="11"/>
  <c r="E2161" i="11" s="1"/>
  <c r="R2162" i="11"/>
  <c r="E2162" i="11" s="1"/>
  <c r="R2163" i="11"/>
  <c r="R2164" i="11"/>
  <c r="R2165" i="11"/>
  <c r="E2165" i="11" s="1"/>
  <c r="R2166" i="11"/>
  <c r="E2166" i="11" s="1"/>
  <c r="R2167" i="11"/>
  <c r="R2168" i="11"/>
  <c r="R2169" i="11"/>
  <c r="E2169" i="11" s="1"/>
  <c r="R2170" i="11"/>
  <c r="E2170" i="11" s="1"/>
  <c r="R2171" i="11"/>
  <c r="R2172" i="11"/>
  <c r="R2173" i="11"/>
  <c r="E2173" i="11" s="1"/>
  <c r="R2174" i="11"/>
  <c r="E2174" i="11" s="1"/>
  <c r="R2175" i="11"/>
  <c r="R2176" i="11"/>
  <c r="R2177" i="11"/>
  <c r="E2177" i="11" s="1"/>
  <c r="R2178" i="11"/>
  <c r="E2178" i="11" s="1"/>
  <c r="R2179" i="11"/>
  <c r="R2180" i="11"/>
  <c r="R2181" i="11"/>
  <c r="E2181" i="11" s="1"/>
  <c r="R2182" i="11"/>
  <c r="E2182" i="11" s="1"/>
  <c r="R2183" i="11"/>
  <c r="R2184" i="11"/>
  <c r="R2185" i="11"/>
  <c r="E2185" i="11" s="1"/>
  <c r="R2186" i="11"/>
  <c r="E2186" i="11" s="1"/>
  <c r="R2187" i="11"/>
  <c r="R2188" i="11"/>
  <c r="R2189" i="11"/>
  <c r="E2189" i="11" s="1"/>
  <c r="R2190" i="11"/>
  <c r="E2190" i="11" s="1"/>
  <c r="R2191" i="11"/>
  <c r="R2192" i="11"/>
  <c r="R2193" i="11"/>
  <c r="E2193" i="11" s="1"/>
  <c r="R2194" i="11"/>
  <c r="E2194" i="11" s="1"/>
  <c r="R2195" i="11"/>
  <c r="R2196" i="11"/>
  <c r="R2197" i="11"/>
  <c r="E2197" i="11" s="1"/>
  <c r="R2198" i="11"/>
  <c r="E2198" i="11" s="1"/>
  <c r="R2199" i="11"/>
  <c r="R2200" i="11"/>
  <c r="R2201" i="11"/>
  <c r="E2201" i="11" s="1"/>
  <c r="R2202" i="11"/>
  <c r="E2202" i="11" s="1"/>
  <c r="R2203" i="11"/>
  <c r="R2204" i="11"/>
  <c r="R2205" i="11"/>
  <c r="E2205" i="11" s="1"/>
  <c r="R2206" i="11"/>
  <c r="E2206" i="11" s="1"/>
  <c r="R2207" i="11"/>
  <c r="R2208" i="11"/>
  <c r="R2209" i="11"/>
  <c r="E2209" i="11" s="1"/>
  <c r="R2210" i="11"/>
  <c r="E2210" i="11" s="1"/>
  <c r="R2211" i="11"/>
  <c r="R2212" i="11"/>
  <c r="R2213" i="11"/>
  <c r="E2213" i="11" s="1"/>
  <c r="R2214" i="11"/>
  <c r="E2214" i="11" s="1"/>
  <c r="R2215" i="11"/>
  <c r="R2216" i="11"/>
  <c r="R2217" i="11"/>
  <c r="E2217" i="11" s="1"/>
  <c r="R2218" i="11"/>
  <c r="E2218" i="11" s="1"/>
  <c r="R2219" i="11"/>
  <c r="R2220" i="11"/>
  <c r="R2221" i="11"/>
  <c r="E2221" i="11" s="1"/>
  <c r="R2222" i="11"/>
  <c r="E2222" i="11" s="1"/>
  <c r="R2223" i="11"/>
  <c r="R2224" i="11"/>
  <c r="R2225" i="11"/>
  <c r="E2225" i="11" s="1"/>
  <c r="R2226" i="11"/>
  <c r="E2226" i="11" s="1"/>
  <c r="R2227" i="11"/>
  <c r="R2228" i="11"/>
  <c r="R2229" i="11"/>
  <c r="E2229" i="11" s="1"/>
  <c r="R2230" i="11"/>
  <c r="E2230" i="11" s="1"/>
  <c r="R2231" i="11"/>
  <c r="R2232" i="11"/>
  <c r="R2233" i="11"/>
  <c r="E2233" i="11" s="1"/>
  <c r="R2234" i="11"/>
  <c r="E2234" i="11" s="1"/>
  <c r="R2235" i="11"/>
  <c r="R2236" i="11"/>
  <c r="R2237" i="11"/>
  <c r="E2237" i="11" s="1"/>
  <c r="R2238" i="11"/>
  <c r="E2238" i="11" s="1"/>
  <c r="R2239" i="11"/>
  <c r="R2240" i="11"/>
  <c r="R2241" i="11"/>
  <c r="E2241" i="11" s="1"/>
  <c r="R2242" i="11"/>
  <c r="E2242" i="11" s="1"/>
  <c r="R2243" i="11"/>
  <c r="R2244" i="11"/>
  <c r="R2245" i="11"/>
  <c r="E2245" i="11" s="1"/>
  <c r="R2246" i="11"/>
  <c r="E2246" i="11" s="1"/>
  <c r="R2247" i="11"/>
  <c r="R2248" i="11"/>
  <c r="R2249" i="11"/>
  <c r="E2249" i="11" s="1"/>
  <c r="R2250" i="11"/>
  <c r="E2250" i="11" s="1"/>
  <c r="R2251" i="11"/>
  <c r="R2252" i="11"/>
  <c r="R2253" i="11"/>
  <c r="E2253" i="11" s="1"/>
  <c r="R2254" i="11"/>
  <c r="E2254" i="11" s="1"/>
  <c r="R2255" i="11"/>
  <c r="R2256" i="11"/>
  <c r="R2257" i="11"/>
  <c r="E2257" i="11" s="1"/>
  <c r="R2258" i="11"/>
  <c r="E2258" i="11" s="1"/>
  <c r="R2259" i="11"/>
  <c r="R2260" i="11"/>
  <c r="R2261" i="11"/>
  <c r="E2261" i="11" s="1"/>
  <c r="R2262" i="11"/>
  <c r="E2262" i="11" s="1"/>
  <c r="R2263" i="11"/>
  <c r="R2264" i="11"/>
  <c r="R2265" i="11"/>
  <c r="E2265" i="11" s="1"/>
  <c r="R2266" i="11"/>
  <c r="E2266" i="11" s="1"/>
  <c r="R2267" i="11"/>
  <c r="R2268" i="11"/>
  <c r="R2269" i="11"/>
  <c r="E2269" i="11" s="1"/>
  <c r="R2270" i="11"/>
  <c r="E2270" i="11" s="1"/>
  <c r="R2271" i="11"/>
  <c r="R2272" i="11"/>
  <c r="R2273" i="11"/>
  <c r="E2273" i="11" s="1"/>
  <c r="R2274" i="11"/>
  <c r="E2274" i="11" s="1"/>
  <c r="R2275" i="11"/>
  <c r="R2276" i="11"/>
  <c r="R2277" i="11"/>
  <c r="E2277" i="11" s="1"/>
  <c r="R2278" i="11"/>
  <c r="E2278" i="11" s="1"/>
  <c r="R2279" i="11"/>
  <c r="R2280" i="11"/>
  <c r="R2281" i="11"/>
  <c r="E2281" i="11" s="1"/>
  <c r="R2282" i="11"/>
  <c r="E2282" i="11" s="1"/>
  <c r="R2283" i="11"/>
  <c r="R2284" i="11"/>
  <c r="R2285" i="11"/>
  <c r="E2285" i="11" s="1"/>
  <c r="R2286" i="11"/>
  <c r="E2286" i="11" s="1"/>
  <c r="R2287" i="11"/>
  <c r="R2288" i="11"/>
  <c r="R2289" i="11"/>
  <c r="E2289" i="11" s="1"/>
  <c r="R2290" i="11"/>
  <c r="E2290" i="11" s="1"/>
  <c r="R2291" i="11"/>
  <c r="R2292" i="11"/>
  <c r="R2293" i="11"/>
  <c r="E2293" i="11" s="1"/>
  <c r="R2294" i="11"/>
  <c r="E2294" i="11" s="1"/>
  <c r="R2295" i="11"/>
  <c r="R2296" i="11"/>
  <c r="R2297" i="11"/>
  <c r="E2297" i="11" s="1"/>
  <c r="R2298" i="11"/>
  <c r="E2298" i="11" s="1"/>
  <c r="R2299" i="11"/>
  <c r="R2300" i="11"/>
  <c r="R2301" i="11"/>
  <c r="E2301" i="11" s="1"/>
  <c r="R2302" i="11"/>
  <c r="E2302" i="11" s="1"/>
  <c r="R2303" i="11"/>
  <c r="R2304" i="11"/>
  <c r="R2305" i="11"/>
  <c r="E2305" i="11" s="1"/>
  <c r="R2306" i="11"/>
  <c r="E2306" i="11" s="1"/>
  <c r="R2307" i="11"/>
  <c r="R2308" i="11"/>
  <c r="R2309" i="11"/>
  <c r="E2309" i="11" s="1"/>
  <c r="R2310" i="11"/>
  <c r="E2310" i="11" s="1"/>
  <c r="R2311" i="11"/>
  <c r="R2312" i="11"/>
  <c r="R2313" i="11"/>
  <c r="E2313" i="11" s="1"/>
  <c r="R2314" i="11"/>
  <c r="E2314" i="11" s="1"/>
  <c r="R2315" i="11"/>
  <c r="R2316" i="11"/>
  <c r="R2317" i="11"/>
  <c r="E2317" i="11" s="1"/>
  <c r="R2318" i="11"/>
  <c r="E2318" i="11" s="1"/>
  <c r="R2319" i="11"/>
  <c r="R2320" i="11"/>
  <c r="R2321" i="11"/>
  <c r="E2321" i="11" s="1"/>
  <c r="R2322" i="11"/>
  <c r="E2322" i="11" s="1"/>
  <c r="R2323" i="11"/>
  <c r="R2324" i="11"/>
  <c r="R2325" i="11"/>
  <c r="E2325" i="11" s="1"/>
  <c r="R2326" i="11"/>
  <c r="E2326" i="11" s="1"/>
  <c r="R2327" i="11"/>
  <c r="R2328" i="11"/>
  <c r="R2329" i="11"/>
  <c r="E2329" i="11" s="1"/>
  <c r="R2330" i="11"/>
  <c r="E2330" i="11" s="1"/>
  <c r="R2331" i="11"/>
  <c r="R2332" i="11"/>
  <c r="R2333" i="11"/>
  <c r="E2333" i="11" s="1"/>
  <c r="R2334" i="11"/>
  <c r="E2334" i="11" s="1"/>
  <c r="R2335" i="11"/>
  <c r="R2336" i="11"/>
  <c r="R2337" i="11"/>
  <c r="E2337" i="11" s="1"/>
  <c r="R2338" i="11"/>
  <c r="E2338" i="11" s="1"/>
  <c r="R2339" i="11"/>
  <c r="R2340" i="11"/>
  <c r="R2341" i="11"/>
  <c r="E2341" i="11" s="1"/>
  <c r="R2342" i="11"/>
  <c r="E2342" i="11" s="1"/>
  <c r="R2343" i="11"/>
  <c r="R2344" i="11"/>
  <c r="R2345" i="11"/>
  <c r="E2345" i="11" s="1"/>
  <c r="R2346" i="11"/>
  <c r="E2346" i="11" s="1"/>
  <c r="R2347" i="11"/>
  <c r="R2348" i="11"/>
  <c r="R2349" i="11"/>
  <c r="E2349" i="11" s="1"/>
  <c r="R2350" i="11"/>
  <c r="E2350" i="11" s="1"/>
  <c r="R2351" i="11"/>
  <c r="R2352" i="11"/>
  <c r="R2353" i="11"/>
  <c r="E2353" i="11" s="1"/>
  <c r="R2354" i="11"/>
  <c r="E2354" i="11" s="1"/>
  <c r="R2355" i="11"/>
  <c r="R2356" i="11"/>
  <c r="R2357" i="11"/>
  <c r="E2357" i="11" s="1"/>
  <c r="R2358" i="11"/>
  <c r="E2358" i="11" s="1"/>
  <c r="R2359" i="11"/>
  <c r="R2360" i="11"/>
  <c r="R2361" i="11"/>
  <c r="E2361" i="11" s="1"/>
  <c r="R2362" i="11"/>
  <c r="E2362" i="11" s="1"/>
  <c r="R2363" i="11"/>
  <c r="R2364" i="11"/>
  <c r="R2365" i="11"/>
  <c r="E2365" i="11" s="1"/>
  <c r="R2366" i="11"/>
  <c r="E2366" i="11" s="1"/>
  <c r="R2367" i="11"/>
  <c r="R2368" i="11"/>
  <c r="R2369" i="11"/>
  <c r="E2369" i="11" s="1"/>
  <c r="R2370" i="11"/>
  <c r="E2370" i="11" s="1"/>
  <c r="R2371" i="11"/>
  <c r="R2372" i="11"/>
  <c r="R2373" i="11"/>
  <c r="E2373" i="11" s="1"/>
  <c r="R2374" i="11"/>
  <c r="E2374" i="11" s="1"/>
  <c r="R2375" i="11"/>
  <c r="R2376" i="11"/>
  <c r="R2377" i="11"/>
  <c r="E2377" i="11" s="1"/>
  <c r="R2378" i="11"/>
  <c r="E2378" i="11" s="1"/>
  <c r="R2379" i="11"/>
  <c r="R2380" i="11"/>
  <c r="R2381" i="11"/>
  <c r="E2381" i="11" s="1"/>
  <c r="R2382" i="11"/>
  <c r="E2382" i="11" s="1"/>
  <c r="R2383" i="11"/>
  <c r="R2384" i="11"/>
  <c r="R2385" i="11"/>
  <c r="E2385" i="11" s="1"/>
  <c r="R2386" i="11"/>
  <c r="E2386" i="11" s="1"/>
  <c r="R2387" i="11"/>
  <c r="R3" i="11"/>
  <c r="R4" i="11"/>
  <c r="E4" i="11" s="1"/>
  <c r="R5" i="11"/>
  <c r="E5" i="11" s="1"/>
  <c r="R6" i="11"/>
  <c r="E6" i="11" s="1"/>
  <c r="R7" i="11"/>
  <c r="R8" i="11"/>
  <c r="E8" i="11" s="1"/>
  <c r="R9" i="11"/>
  <c r="E9" i="11" s="1"/>
  <c r="R10" i="11"/>
  <c r="E10" i="11" s="1"/>
  <c r="R11" i="11"/>
  <c r="R12" i="11"/>
  <c r="E12" i="11" s="1"/>
  <c r="R13" i="11"/>
  <c r="E13" i="11" s="1"/>
  <c r="R14" i="11"/>
  <c r="E14" i="11" s="1"/>
  <c r="R15" i="11"/>
  <c r="R16" i="11"/>
  <c r="E16" i="11" s="1"/>
  <c r="R17" i="11"/>
  <c r="E17" i="11" s="1"/>
  <c r="R18" i="11"/>
  <c r="E18" i="11" s="1"/>
  <c r="R19" i="11"/>
  <c r="R20" i="11"/>
  <c r="E20" i="11" s="1"/>
  <c r="R21" i="11"/>
  <c r="E21" i="11" s="1"/>
  <c r="R22" i="11"/>
  <c r="E22" i="11" s="1"/>
  <c r="R23" i="11"/>
  <c r="R24" i="11"/>
  <c r="E24" i="11" s="1"/>
  <c r="R25" i="11"/>
  <c r="E25" i="11" s="1"/>
  <c r="R26" i="11"/>
  <c r="E26" i="11" s="1"/>
  <c r="R27" i="11"/>
  <c r="R28" i="11"/>
  <c r="E28" i="11" s="1"/>
  <c r="R29" i="11"/>
  <c r="E29" i="11" s="1"/>
  <c r="R30" i="11"/>
  <c r="E30" i="11" s="1"/>
  <c r="R31" i="11"/>
  <c r="R32" i="11"/>
  <c r="E32" i="11" s="1"/>
  <c r="R33" i="11"/>
  <c r="E33" i="11" s="1"/>
  <c r="R34" i="11"/>
  <c r="E34" i="11" s="1"/>
  <c r="R35" i="11"/>
  <c r="R36" i="11"/>
  <c r="R37" i="11"/>
  <c r="E37" i="11" s="1"/>
  <c r="R38" i="11"/>
  <c r="E38" i="11" s="1"/>
  <c r="R39" i="11"/>
  <c r="R40" i="11"/>
  <c r="E40" i="11" s="1"/>
  <c r="R41" i="11"/>
  <c r="E41" i="11" s="1"/>
  <c r="R42" i="11"/>
  <c r="E42" i="11" s="1"/>
  <c r="R43" i="11"/>
  <c r="R44" i="11"/>
  <c r="E44" i="11" s="1"/>
  <c r="R45" i="11"/>
  <c r="E45" i="11" s="1"/>
  <c r="R46" i="11"/>
  <c r="E46" i="11" s="1"/>
  <c r="R47" i="11"/>
  <c r="R48" i="11"/>
  <c r="E48" i="11" s="1"/>
  <c r="R49" i="11"/>
  <c r="E49" i="11" s="1"/>
  <c r="R50" i="11"/>
  <c r="E50" i="11" s="1"/>
  <c r="R51" i="11"/>
  <c r="R52" i="11"/>
  <c r="E52" i="11" s="1"/>
  <c r="R53" i="11"/>
  <c r="E53" i="11" s="1"/>
  <c r="R54" i="11"/>
  <c r="E54" i="11" s="1"/>
  <c r="R55" i="11"/>
  <c r="R56" i="11"/>
  <c r="E56" i="11" s="1"/>
  <c r="R57" i="11"/>
  <c r="E57" i="11" s="1"/>
  <c r="R58" i="11"/>
  <c r="E58" i="11" s="1"/>
  <c r="R59" i="11"/>
  <c r="R60" i="11"/>
  <c r="E60" i="11" s="1"/>
  <c r="R61" i="11"/>
  <c r="E61" i="11" s="1"/>
  <c r="R62" i="11"/>
  <c r="E62" i="11" s="1"/>
  <c r="R63" i="11"/>
  <c r="R64" i="11"/>
  <c r="E64" i="11" s="1"/>
  <c r="R65" i="11"/>
  <c r="E65" i="11" s="1"/>
  <c r="R66" i="11"/>
  <c r="E66" i="11" s="1"/>
  <c r="R67" i="11"/>
  <c r="R68" i="11"/>
  <c r="R69" i="11"/>
  <c r="E69" i="11" s="1"/>
  <c r="R70" i="11"/>
  <c r="E70" i="11" s="1"/>
  <c r="R71" i="11"/>
  <c r="R72" i="11"/>
  <c r="E72" i="11" s="1"/>
  <c r="R73" i="11"/>
  <c r="E73" i="11" s="1"/>
  <c r="R74" i="11"/>
  <c r="E74" i="11" s="1"/>
  <c r="R75" i="11"/>
  <c r="R76" i="11"/>
  <c r="E76" i="11" s="1"/>
  <c r="R77" i="11"/>
  <c r="E77" i="11" s="1"/>
  <c r="R78" i="11"/>
  <c r="E78" i="11" s="1"/>
  <c r="R79" i="11"/>
  <c r="R80" i="11"/>
  <c r="E80" i="11" s="1"/>
  <c r="R81" i="11"/>
  <c r="E81" i="11" s="1"/>
  <c r="R82" i="11"/>
  <c r="E82" i="11" s="1"/>
  <c r="R83" i="11"/>
  <c r="R84" i="11"/>
  <c r="E84" i="11" s="1"/>
  <c r="R85" i="11"/>
  <c r="E85" i="11" s="1"/>
  <c r="R86" i="11"/>
  <c r="E86" i="11" s="1"/>
  <c r="R87" i="11"/>
  <c r="R88" i="11"/>
  <c r="E88" i="11" s="1"/>
  <c r="R89" i="11"/>
  <c r="E89" i="11" s="1"/>
  <c r="R90" i="11"/>
  <c r="E90" i="11" s="1"/>
  <c r="R91" i="11"/>
  <c r="R92" i="11"/>
  <c r="E92" i="11" s="1"/>
  <c r="R93" i="11"/>
  <c r="E93" i="11" s="1"/>
  <c r="R94" i="11"/>
  <c r="E94" i="11" s="1"/>
  <c r="R95" i="11"/>
  <c r="R96" i="11"/>
  <c r="E96" i="11" s="1"/>
  <c r="R97" i="11"/>
  <c r="E97" i="11" s="1"/>
  <c r="R98" i="11"/>
  <c r="E98" i="11" s="1"/>
  <c r="R99" i="11"/>
  <c r="R100" i="11"/>
  <c r="R101" i="11"/>
  <c r="E101" i="11" s="1"/>
  <c r="R102" i="11"/>
  <c r="E102" i="11" s="1"/>
  <c r="R103" i="11"/>
  <c r="R104" i="11"/>
  <c r="E104" i="11" s="1"/>
  <c r="R105" i="11"/>
  <c r="E105" i="11" s="1"/>
  <c r="R106" i="11"/>
  <c r="E106" i="11" s="1"/>
  <c r="R107" i="11"/>
  <c r="R108" i="11"/>
  <c r="E108" i="11" s="1"/>
  <c r="R109" i="11"/>
  <c r="E109" i="11" s="1"/>
  <c r="R110" i="11"/>
  <c r="E110" i="11" s="1"/>
  <c r="R111" i="11"/>
  <c r="R112" i="11"/>
  <c r="E112" i="11" s="1"/>
  <c r="R113" i="11"/>
  <c r="E113" i="11" s="1"/>
  <c r="R114" i="11"/>
  <c r="E114" i="11" s="1"/>
  <c r="R115" i="11"/>
  <c r="R116" i="11"/>
  <c r="E116" i="11" s="1"/>
  <c r="R117" i="11"/>
  <c r="E117" i="11" s="1"/>
  <c r="R118" i="11"/>
  <c r="E118" i="11" s="1"/>
  <c r="R119" i="11"/>
  <c r="R120" i="11"/>
  <c r="E120" i="11" s="1"/>
  <c r="R121" i="11"/>
  <c r="E121" i="11" s="1"/>
  <c r="R122" i="11"/>
  <c r="E122" i="11" s="1"/>
  <c r="R123" i="11"/>
  <c r="R124" i="11"/>
  <c r="E124" i="11" s="1"/>
  <c r="R125" i="11"/>
  <c r="E125" i="11" s="1"/>
  <c r="R126" i="11"/>
  <c r="E126" i="11" s="1"/>
  <c r="R127" i="11"/>
  <c r="R128" i="11"/>
  <c r="E128" i="11" s="1"/>
  <c r="R129" i="11"/>
  <c r="E129" i="11" s="1"/>
  <c r="R130" i="11"/>
  <c r="E130" i="11" s="1"/>
  <c r="R131" i="11"/>
  <c r="R132" i="11"/>
  <c r="R133" i="11"/>
  <c r="E133" i="11" s="1"/>
  <c r="R134" i="11"/>
  <c r="E134" i="11" s="1"/>
  <c r="R135" i="11"/>
  <c r="R136" i="11"/>
  <c r="E136" i="11" s="1"/>
  <c r="R137" i="11"/>
  <c r="E137" i="11" s="1"/>
  <c r="R138" i="11"/>
  <c r="E138" i="11" s="1"/>
  <c r="R139" i="11"/>
  <c r="R140" i="11"/>
  <c r="E140" i="11" s="1"/>
  <c r="R141" i="11"/>
  <c r="E141" i="11" s="1"/>
  <c r="R142" i="11"/>
  <c r="E142" i="11" s="1"/>
  <c r="R143" i="11"/>
  <c r="R144" i="11"/>
  <c r="E144" i="11" s="1"/>
  <c r="R145" i="11"/>
  <c r="E145" i="11" s="1"/>
  <c r="R146" i="11"/>
  <c r="E146" i="11" s="1"/>
  <c r="R147" i="11"/>
  <c r="R148" i="11"/>
  <c r="E148" i="11" s="1"/>
  <c r="R149" i="11"/>
  <c r="E149" i="11" s="1"/>
  <c r="R150" i="11"/>
  <c r="E150" i="11" s="1"/>
  <c r="R151" i="11"/>
  <c r="R152" i="11"/>
  <c r="E152" i="11" s="1"/>
  <c r="R153" i="11"/>
  <c r="E153" i="11" s="1"/>
  <c r="R154" i="11"/>
  <c r="E154" i="11" s="1"/>
  <c r="R155" i="11"/>
  <c r="R156" i="11"/>
  <c r="E156" i="11" s="1"/>
  <c r="R157" i="11"/>
  <c r="E157" i="11" s="1"/>
  <c r="R158" i="11"/>
  <c r="E158" i="11" s="1"/>
  <c r="R159" i="11"/>
  <c r="R160" i="11"/>
  <c r="E160" i="11" s="1"/>
  <c r="R161" i="11"/>
  <c r="E161" i="11" s="1"/>
  <c r="R162" i="11"/>
  <c r="E162" i="11" s="1"/>
  <c r="R163" i="11"/>
  <c r="R164" i="11"/>
  <c r="R165" i="11"/>
  <c r="E165" i="11" s="1"/>
  <c r="R166" i="11"/>
  <c r="E166" i="11" s="1"/>
  <c r="R167" i="11"/>
  <c r="R168" i="11"/>
  <c r="E168" i="11" s="1"/>
  <c r="R169" i="11"/>
  <c r="E169" i="11" s="1"/>
  <c r="R170" i="11"/>
  <c r="E170" i="11" s="1"/>
  <c r="R171" i="11"/>
  <c r="R172" i="11"/>
  <c r="E172" i="11" s="1"/>
  <c r="R173" i="11"/>
  <c r="E173" i="11" s="1"/>
  <c r="R174" i="11"/>
  <c r="E174" i="11" s="1"/>
  <c r="R175" i="11"/>
  <c r="R176" i="11"/>
  <c r="E176" i="11" s="1"/>
  <c r="R177" i="11"/>
  <c r="E177" i="11" s="1"/>
  <c r="R178" i="11"/>
  <c r="E178" i="11" s="1"/>
  <c r="R179" i="11"/>
  <c r="R180" i="11"/>
  <c r="E180" i="11" s="1"/>
  <c r="R181" i="11"/>
  <c r="E181" i="11" s="1"/>
  <c r="R182" i="11"/>
  <c r="E182" i="11" s="1"/>
  <c r="R183" i="11"/>
  <c r="R184" i="11"/>
  <c r="E184" i="11" s="1"/>
  <c r="R185" i="11"/>
  <c r="E185" i="11" s="1"/>
  <c r="R186" i="11"/>
  <c r="E186" i="11" s="1"/>
  <c r="R187" i="11"/>
  <c r="R188" i="11"/>
  <c r="E188" i="11" s="1"/>
  <c r="R189" i="11"/>
  <c r="E189" i="11" s="1"/>
  <c r="R190" i="11"/>
  <c r="E190" i="11" s="1"/>
  <c r="R191" i="11"/>
  <c r="R192" i="11"/>
  <c r="E192" i="11" s="1"/>
  <c r="R193" i="11"/>
  <c r="E193" i="11" s="1"/>
  <c r="R194" i="11"/>
  <c r="E194" i="11" s="1"/>
  <c r="R195" i="11"/>
  <c r="R196" i="11"/>
  <c r="R197" i="11"/>
  <c r="E197" i="11" s="1"/>
  <c r="R198" i="11"/>
  <c r="E198" i="11" s="1"/>
  <c r="R199" i="11"/>
  <c r="R200" i="11"/>
  <c r="E200" i="11" s="1"/>
  <c r="R201" i="11"/>
  <c r="E201" i="11" s="1"/>
  <c r="R202" i="11"/>
  <c r="E202" i="11" s="1"/>
  <c r="R203" i="11"/>
  <c r="R204" i="11"/>
  <c r="E204" i="11" s="1"/>
  <c r="R205" i="11"/>
  <c r="E205" i="11" s="1"/>
  <c r="R206" i="11"/>
  <c r="E206" i="11" s="1"/>
  <c r="R207" i="11"/>
  <c r="R208" i="11"/>
  <c r="E208" i="11" s="1"/>
  <c r="R209" i="11"/>
  <c r="E209" i="11" s="1"/>
  <c r="R210" i="11"/>
  <c r="E210" i="11" s="1"/>
  <c r="R211" i="11"/>
  <c r="R212" i="11"/>
  <c r="E212" i="11" s="1"/>
  <c r="R213" i="11"/>
  <c r="E213" i="11" s="1"/>
  <c r="R214" i="11"/>
  <c r="E214" i="11" s="1"/>
  <c r="R215" i="11"/>
  <c r="R216" i="11"/>
  <c r="E216" i="11" s="1"/>
  <c r="R217" i="11"/>
  <c r="E217" i="11" s="1"/>
  <c r="R218" i="11"/>
  <c r="E218" i="11" s="1"/>
  <c r="R219" i="11"/>
  <c r="R220" i="11"/>
  <c r="E220" i="11" s="1"/>
  <c r="R221" i="11"/>
  <c r="E221" i="11" s="1"/>
  <c r="R222" i="11"/>
  <c r="E222" i="11" s="1"/>
  <c r="R223" i="11"/>
  <c r="R224" i="11"/>
  <c r="E224" i="11" s="1"/>
  <c r="R225" i="11"/>
  <c r="E225" i="11" s="1"/>
  <c r="R226" i="11"/>
  <c r="E226" i="11" s="1"/>
  <c r="R227" i="11"/>
  <c r="R228" i="11"/>
  <c r="R229" i="11"/>
  <c r="E229" i="11" s="1"/>
  <c r="R230" i="11"/>
  <c r="E230" i="11" s="1"/>
  <c r="R231" i="11"/>
  <c r="R232" i="11"/>
  <c r="E232" i="11" s="1"/>
  <c r="R233" i="11"/>
  <c r="E233" i="11" s="1"/>
  <c r="R234" i="11"/>
  <c r="E234" i="11" s="1"/>
  <c r="R235" i="11"/>
  <c r="R236" i="11"/>
  <c r="E236" i="11" s="1"/>
  <c r="R237" i="11"/>
  <c r="E237" i="11" s="1"/>
  <c r="R238" i="11"/>
  <c r="E238" i="11" s="1"/>
  <c r="R239" i="11"/>
  <c r="R240" i="11"/>
  <c r="E240" i="11" s="1"/>
  <c r="R241" i="11"/>
  <c r="E241" i="11" s="1"/>
  <c r="R242" i="11"/>
  <c r="E242" i="11" s="1"/>
  <c r="R243" i="11"/>
  <c r="R244" i="11"/>
  <c r="E244" i="11" s="1"/>
  <c r="R245" i="11"/>
  <c r="E245" i="11" s="1"/>
  <c r="R246" i="11"/>
  <c r="E246" i="11" s="1"/>
  <c r="R247" i="11"/>
  <c r="R248" i="11"/>
  <c r="E248" i="11" s="1"/>
  <c r="R249" i="11"/>
  <c r="E249" i="11" s="1"/>
  <c r="R250" i="11"/>
  <c r="E250" i="11" s="1"/>
  <c r="R251" i="11"/>
  <c r="R252" i="11"/>
  <c r="E252" i="11" s="1"/>
  <c r="R253" i="11"/>
  <c r="E253" i="11" s="1"/>
  <c r="R254" i="11"/>
  <c r="E254" i="11" s="1"/>
  <c r="R255" i="11"/>
  <c r="R256" i="11"/>
  <c r="E256" i="11" s="1"/>
  <c r="R257" i="11"/>
  <c r="E257" i="11" s="1"/>
  <c r="R258" i="11"/>
  <c r="E258" i="11" s="1"/>
  <c r="R259" i="11"/>
  <c r="R260" i="11"/>
  <c r="R261" i="11"/>
  <c r="E261" i="11" s="1"/>
  <c r="R262" i="11"/>
  <c r="E262" i="11" s="1"/>
  <c r="R263" i="11"/>
  <c r="R264" i="11"/>
  <c r="E264" i="11" s="1"/>
  <c r="R265" i="11"/>
  <c r="E265" i="11" s="1"/>
  <c r="R266" i="11"/>
  <c r="E266" i="11" s="1"/>
  <c r="R267" i="11"/>
  <c r="R268" i="11"/>
  <c r="E268" i="11" s="1"/>
  <c r="R269" i="11"/>
  <c r="E269" i="11" s="1"/>
  <c r="R270" i="11"/>
  <c r="E270" i="11" s="1"/>
  <c r="R271" i="11"/>
  <c r="R272" i="11"/>
  <c r="E272" i="11" s="1"/>
  <c r="R273" i="11"/>
  <c r="E273" i="11" s="1"/>
  <c r="R274" i="11"/>
  <c r="E274" i="11" s="1"/>
  <c r="R275" i="11"/>
  <c r="R276" i="11"/>
  <c r="E276" i="11" s="1"/>
  <c r="R277" i="11"/>
  <c r="E277" i="11" s="1"/>
  <c r="R278" i="11"/>
  <c r="E278" i="11" s="1"/>
  <c r="R279" i="11"/>
  <c r="R280" i="11"/>
  <c r="E280" i="11" s="1"/>
  <c r="R281" i="11"/>
  <c r="E281" i="11" s="1"/>
  <c r="R282" i="11"/>
  <c r="E282" i="11" s="1"/>
  <c r="R283" i="11"/>
  <c r="R284" i="11"/>
  <c r="E284" i="11" s="1"/>
  <c r="R285" i="11"/>
  <c r="E285" i="11" s="1"/>
  <c r="R286" i="11"/>
  <c r="E286" i="11" s="1"/>
  <c r="R287" i="11"/>
  <c r="R288" i="11"/>
  <c r="E288" i="11" s="1"/>
  <c r="R289" i="11"/>
  <c r="E289" i="11" s="1"/>
  <c r="R290" i="11"/>
  <c r="E290" i="11" s="1"/>
  <c r="R291" i="11"/>
  <c r="R292" i="11"/>
  <c r="R293" i="11"/>
  <c r="E293" i="11" s="1"/>
  <c r="R294" i="11"/>
  <c r="E294" i="11" s="1"/>
  <c r="R295" i="11"/>
  <c r="R296" i="11"/>
  <c r="E296" i="11" s="1"/>
  <c r="R297" i="11"/>
  <c r="E297" i="11" s="1"/>
  <c r="R298" i="11"/>
  <c r="E298" i="11" s="1"/>
  <c r="R299" i="11"/>
  <c r="R300" i="11"/>
  <c r="E300" i="11" s="1"/>
  <c r="R301" i="11"/>
  <c r="E301" i="11" s="1"/>
  <c r="R302" i="11"/>
  <c r="E302" i="11" s="1"/>
  <c r="R303" i="11"/>
  <c r="R304" i="11"/>
  <c r="E304" i="11" s="1"/>
  <c r="R305" i="11"/>
  <c r="E305" i="11" s="1"/>
  <c r="R306" i="11"/>
  <c r="E306" i="11" s="1"/>
  <c r="R307" i="11"/>
  <c r="R308" i="11"/>
  <c r="E308" i="11" s="1"/>
  <c r="R309" i="11"/>
  <c r="E309" i="11" s="1"/>
  <c r="R310" i="11"/>
  <c r="E310" i="11" s="1"/>
  <c r="R311" i="11"/>
  <c r="R312" i="11"/>
  <c r="E312" i="11" s="1"/>
  <c r="R313" i="11"/>
  <c r="E313" i="11" s="1"/>
  <c r="R314" i="11"/>
  <c r="E314" i="11" s="1"/>
  <c r="R315" i="11"/>
  <c r="R316" i="11"/>
  <c r="E316" i="11" s="1"/>
  <c r="R317" i="11"/>
  <c r="E317" i="11" s="1"/>
  <c r="R318" i="11"/>
  <c r="E318" i="11" s="1"/>
  <c r="R319" i="11"/>
  <c r="R320" i="11"/>
  <c r="E320" i="11" s="1"/>
  <c r="R321" i="11"/>
  <c r="E321" i="11" s="1"/>
  <c r="R322" i="11"/>
  <c r="E322" i="11" s="1"/>
  <c r="R323" i="11"/>
  <c r="R324" i="11"/>
  <c r="R325" i="11"/>
  <c r="E325" i="11" s="1"/>
  <c r="R326" i="11"/>
  <c r="E326" i="11" s="1"/>
  <c r="R327" i="11"/>
  <c r="R328" i="11"/>
  <c r="E328" i="11" s="1"/>
  <c r="R329" i="11"/>
  <c r="E329" i="11" s="1"/>
  <c r="R330" i="11"/>
  <c r="E330" i="11" s="1"/>
  <c r="R331" i="11"/>
  <c r="R332" i="11"/>
  <c r="E332" i="11" s="1"/>
  <c r="R333" i="11"/>
  <c r="E333" i="11" s="1"/>
  <c r="R334" i="11"/>
  <c r="E334" i="11" s="1"/>
  <c r="R335" i="11"/>
  <c r="R336" i="11"/>
  <c r="E336" i="11" s="1"/>
  <c r="R337" i="11"/>
  <c r="E337" i="11" s="1"/>
  <c r="R338" i="11"/>
  <c r="E338" i="11" s="1"/>
  <c r="R339" i="11"/>
  <c r="R340" i="11"/>
  <c r="E340" i="11" s="1"/>
  <c r="R341" i="11"/>
  <c r="E341" i="11" s="1"/>
  <c r="R342" i="11"/>
  <c r="E342" i="11" s="1"/>
  <c r="R343" i="11"/>
  <c r="R344" i="11"/>
  <c r="E344" i="11" s="1"/>
  <c r="R345" i="11"/>
  <c r="E345" i="11" s="1"/>
  <c r="R346" i="11"/>
  <c r="E346" i="11" s="1"/>
  <c r="R347" i="11"/>
  <c r="R348" i="11"/>
  <c r="E348" i="11" s="1"/>
  <c r="R349" i="11"/>
  <c r="E349" i="11" s="1"/>
  <c r="R350" i="11"/>
  <c r="E350" i="11" s="1"/>
  <c r="R351" i="11"/>
  <c r="R352" i="11"/>
  <c r="E352" i="11" s="1"/>
  <c r="R353" i="11"/>
  <c r="E353" i="11" s="1"/>
  <c r="R354" i="11"/>
  <c r="E354" i="11" s="1"/>
  <c r="R355" i="11"/>
  <c r="R356" i="11"/>
  <c r="R357" i="11"/>
  <c r="E357" i="11" s="1"/>
  <c r="R358" i="11"/>
  <c r="E358" i="11" s="1"/>
  <c r="R359" i="11"/>
  <c r="R360" i="11"/>
  <c r="E360" i="11" s="1"/>
  <c r="R361" i="11"/>
  <c r="E361" i="11" s="1"/>
  <c r="R362" i="11"/>
  <c r="E362" i="11" s="1"/>
  <c r="R363" i="11"/>
  <c r="R364" i="11"/>
  <c r="E364" i="11" s="1"/>
  <c r="R365" i="11"/>
  <c r="E365" i="11" s="1"/>
  <c r="R366" i="11"/>
  <c r="E366" i="11" s="1"/>
  <c r="R367" i="11"/>
  <c r="R368" i="11"/>
  <c r="E368" i="11" s="1"/>
  <c r="R369" i="11"/>
  <c r="E369" i="11" s="1"/>
  <c r="R370" i="11"/>
  <c r="E370" i="11" s="1"/>
  <c r="R371" i="11"/>
  <c r="R372" i="11"/>
  <c r="E372" i="11" s="1"/>
  <c r="R373" i="11"/>
  <c r="E373" i="11" s="1"/>
  <c r="R374" i="11"/>
  <c r="E374" i="11" s="1"/>
  <c r="R375" i="11"/>
  <c r="R376" i="11"/>
  <c r="E376" i="11" s="1"/>
  <c r="R377" i="11"/>
  <c r="E377" i="11" s="1"/>
  <c r="R378" i="11"/>
  <c r="E378" i="11" s="1"/>
  <c r="R379" i="11"/>
  <c r="R380" i="11"/>
  <c r="E380" i="11" s="1"/>
  <c r="R381" i="11"/>
  <c r="E381" i="11" s="1"/>
  <c r="R382" i="11"/>
  <c r="E382" i="11" s="1"/>
  <c r="R383" i="11"/>
  <c r="R384" i="11"/>
  <c r="E384" i="11" s="1"/>
  <c r="R385" i="11"/>
  <c r="E385" i="11" s="1"/>
  <c r="R386" i="11"/>
  <c r="E386" i="11" s="1"/>
  <c r="R387" i="11"/>
  <c r="R388" i="11"/>
  <c r="R389" i="11"/>
  <c r="E389" i="11" s="1"/>
  <c r="R390" i="11"/>
  <c r="E390" i="11" s="1"/>
  <c r="R391" i="11"/>
  <c r="R392" i="11"/>
  <c r="E392" i="11" s="1"/>
  <c r="R393" i="11"/>
  <c r="E393" i="11" s="1"/>
  <c r="R394" i="11"/>
  <c r="E394" i="11" s="1"/>
  <c r="R395" i="11"/>
  <c r="R396" i="11"/>
  <c r="E396" i="11" s="1"/>
  <c r="R397" i="11"/>
  <c r="E397" i="11" s="1"/>
  <c r="R398" i="11"/>
  <c r="E398" i="11" s="1"/>
  <c r="R399" i="11"/>
  <c r="R400" i="11"/>
  <c r="E400" i="11" s="1"/>
  <c r="R401" i="11"/>
  <c r="E401" i="11" s="1"/>
  <c r="R402" i="11"/>
  <c r="E402" i="11" s="1"/>
  <c r="R403" i="11"/>
  <c r="R404" i="11"/>
  <c r="E404" i="11" s="1"/>
  <c r="R405" i="11"/>
  <c r="E405" i="11" s="1"/>
  <c r="R406" i="11"/>
  <c r="E406" i="11" s="1"/>
  <c r="R407" i="11"/>
  <c r="R408" i="11"/>
  <c r="E408" i="11" s="1"/>
  <c r="R409" i="11"/>
  <c r="E409" i="11" s="1"/>
  <c r="R410" i="11"/>
  <c r="E410" i="11" s="1"/>
  <c r="R411" i="11"/>
  <c r="R412" i="11"/>
  <c r="E412" i="11" s="1"/>
  <c r="R413" i="11"/>
  <c r="E413" i="11" s="1"/>
  <c r="R414" i="11"/>
  <c r="E414" i="11" s="1"/>
  <c r="R415" i="11"/>
  <c r="R416" i="11"/>
  <c r="E416" i="11" s="1"/>
  <c r="R417" i="11"/>
  <c r="E417" i="11" s="1"/>
  <c r="R418" i="11"/>
  <c r="E418" i="11" s="1"/>
  <c r="R419" i="11"/>
  <c r="R420" i="11"/>
  <c r="R421" i="11"/>
  <c r="E421" i="11" s="1"/>
  <c r="R422" i="11"/>
  <c r="E422" i="11" s="1"/>
  <c r="R423" i="11"/>
  <c r="R424" i="11"/>
  <c r="E424" i="11" s="1"/>
  <c r="R425" i="11"/>
  <c r="E425" i="11" s="1"/>
  <c r="R426" i="11"/>
  <c r="E426" i="11" s="1"/>
  <c r="R427" i="11"/>
  <c r="R428" i="11"/>
  <c r="E428" i="11" s="1"/>
  <c r="R429" i="11"/>
  <c r="E429" i="11" s="1"/>
  <c r="R430" i="11"/>
  <c r="E430" i="11" s="1"/>
  <c r="R431" i="11"/>
  <c r="R432" i="11"/>
  <c r="E432" i="11" s="1"/>
  <c r="R433" i="11"/>
  <c r="E433" i="11" s="1"/>
  <c r="R434" i="11"/>
  <c r="E434" i="11" s="1"/>
  <c r="R435" i="11"/>
  <c r="R436" i="11"/>
  <c r="E436" i="11" s="1"/>
  <c r="R437" i="11"/>
  <c r="E437" i="11" s="1"/>
  <c r="R438" i="11"/>
  <c r="E438" i="11" s="1"/>
  <c r="R439" i="11"/>
  <c r="R440" i="11"/>
  <c r="E440" i="11" s="1"/>
  <c r="R441" i="11"/>
  <c r="E441" i="11" s="1"/>
  <c r="R442" i="11"/>
  <c r="E442" i="11" s="1"/>
  <c r="R443" i="11"/>
  <c r="R444" i="11"/>
  <c r="E444" i="11" s="1"/>
  <c r="R445" i="11"/>
  <c r="E445" i="11" s="1"/>
  <c r="R446" i="11"/>
  <c r="E446" i="11" s="1"/>
  <c r="R447" i="11"/>
  <c r="R448" i="11"/>
  <c r="E448" i="11" s="1"/>
  <c r="R449" i="11"/>
  <c r="E449" i="11" s="1"/>
  <c r="R450" i="11"/>
  <c r="E450" i="11" s="1"/>
  <c r="R451" i="11"/>
  <c r="R452" i="11"/>
  <c r="R453" i="11"/>
  <c r="E453" i="11" s="1"/>
  <c r="R454" i="11"/>
  <c r="E454" i="11" s="1"/>
  <c r="R455" i="11"/>
  <c r="R456" i="11"/>
  <c r="E456" i="11" s="1"/>
  <c r="R457" i="11"/>
  <c r="E457" i="11" s="1"/>
  <c r="R458" i="11"/>
  <c r="E458" i="11" s="1"/>
  <c r="R459" i="11"/>
  <c r="R460" i="11"/>
  <c r="E460" i="11" s="1"/>
  <c r="R461" i="11"/>
  <c r="E461" i="11" s="1"/>
  <c r="R462" i="11"/>
  <c r="E462" i="11" s="1"/>
  <c r="R463" i="11"/>
  <c r="R464" i="11"/>
  <c r="E464" i="11" s="1"/>
  <c r="R465" i="11"/>
  <c r="E465" i="11" s="1"/>
  <c r="R466" i="11"/>
  <c r="E466" i="11" s="1"/>
  <c r="R467" i="11"/>
  <c r="R468" i="11"/>
  <c r="E468" i="11" s="1"/>
  <c r="R469" i="11"/>
  <c r="E469" i="11" s="1"/>
  <c r="R470" i="11"/>
  <c r="E470" i="11" s="1"/>
  <c r="R471" i="11"/>
  <c r="R472" i="11"/>
  <c r="E472" i="11" s="1"/>
  <c r="R473" i="11"/>
  <c r="E473" i="11" s="1"/>
  <c r="R474" i="11"/>
  <c r="E474" i="11" s="1"/>
  <c r="R475" i="11"/>
  <c r="R476" i="11"/>
  <c r="E476" i="11" s="1"/>
  <c r="R477" i="11"/>
  <c r="E477" i="11" s="1"/>
  <c r="R478" i="11"/>
  <c r="E478" i="11" s="1"/>
  <c r="R479" i="11"/>
  <c r="R480" i="11"/>
  <c r="E480" i="11" s="1"/>
  <c r="R481" i="11"/>
  <c r="E481" i="11" s="1"/>
  <c r="R482" i="11"/>
  <c r="E482" i="11" s="1"/>
  <c r="R483" i="11"/>
  <c r="R484" i="11"/>
  <c r="R485" i="11"/>
  <c r="E485" i="11" s="1"/>
  <c r="R486" i="11"/>
  <c r="E486" i="11" s="1"/>
  <c r="R487" i="11"/>
  <c r="R488" i="11"/>
  <c r="E488" i="11" s="1"/>
  <c r="R489" i="11"/>
  <c r="E489" i="11" s="1"/>
  <c r="R490" i="11"/>
  <c r="E490" i="11" s="1"/>
  <c r="R491" i="11"/>
  <c r="R492" i="11"/>
  <c r="E492" i="11" s="1"/>
  <c r="R493" i="11"/>
  <c r="E493" i="11" s="1"/>
  <c r="R494" i="11"/>
  <c r="E494" i="11" s="1"/>
  <c r="R495" i="11"/>
  <c r="R496" i="11"/>
  <c r="E496" i="11" s="1"/>
  <c r="R497" i="11"/>
  <c r="E497" i="11" s="1"/>
  <c r="R498" i="11"/>
  <c r="E498" i="11" s="1"/>
  <c r="R499" i="11"/>
  <c r="R500" i="11"/>
  <c r="E500" i="11" s="1"/>
  <c r="R501" i="11"/>
  <c r="E501" i="11" s="1"/>
  <c r="R502" i="11"/>
  <c r="E502" i="11" s="1"/>
  <c r="R503" i="11"/>
  <c r="R504" i="11"/>
  <c r="E504" i="11" s="1"/>
  <c r="R505" i="11"/>
  <c r="E505" i="11" s="1"/>
  <c r="R506" i="11"/>
  <c r="E506" i="11" s="1"/>
  <c r="R507" i="11"/>
  <c r="R508" i="11"/>
  <c r="E508" i="11" s="1"/>
  <c r="R509" i="11"/>
  <c r="E509" i="11" s="1"/>
  <c r="R510" i="11"/>
  <c r="E510" i="11" s="1"/>
  <c r="R511" i="11"/>
  <c r="R512" i="11"/>
  <c r="E512" i="11" s="1"/>
  <c r="R513" i="11"/>
  <c r="E513" i="11" s="1"/>
  <c r="R514" i="11"/>
  <c r="E514" i="11" s="1"/>
  <c r="R515" i="11"/>
  <c r="R516" i="11"/>
  <c r="R517" i="11"/>
  <c r="E517" i="11" s="1"/>
  <c r="R518" i="11"/>
  <c r="E518" i="11" s="1"/>
  <c r="R519" i="11"/>
  <c r="R520" i="11"/>
  <c r="E520" i="11" s="1"/>
  <c r="R521" i="11"/>
  <c r="E521" i="11" s="1"/>
  <c r="R522" i="11"/>
  <c r="E522" i="11" s="1"/>
  <c r="R523" i="11"/>
  <c r="R524" i="11"/>
  <c r="E524" i="11" s="1"/>
  <c r="R525" i="11"/>
  <c r="E525" i="11" s="1"/>
  <c r="R526" i="11"/>
  <c r="E526" i="11" s="1"/>
  <c r="R527" i="11"/>
  <c r="R528" i="11"/>
  <c r="E528" i="11" s="1"/>
  <c r="R529" i="11"/>
  <c r="E529" i="11" s="1"/>
  <c r="R530" i="11"/>
  <c r="E530" i="11" s="1"/>
  <c r="R531" i="11"/>
  <c r="R532" i="11"/>
  <c r="E532" i="11" s="1"/>
  <c r="R533" i="11"/>
  <c r="E533" i="11" s="1"/>
  <c r="R534" i="11"/>
  <c r="E534" i="11" s="1"/>
  <c r="R535" i="11"/>
  <c r="R536" i="11"/>
  <c r="E536" i="11" s="1"/>
  <c r="R537" i="11"/>
  <c r="E537" i="11" s="1"/>
  <c r="R538" i="11"/>
  <c r="E538" i="11" s="1"/>
  <c r="R539" i="11"/>
  <c r="R540" i="11"/>
  <c r="E540" i="11" s="1"/>
  <c r="R541" i="11"/>
  <c r="E541" i="11" s="1"/>
  <c r="R542" i="11"/>
  <c r="E542" i="11" s="1"/>
  <c r="R543" i="11"/>
  <c r="R544" i="11"/>
  <c r="E544" i="11" s="1"/>
  <c r="R545" i="11"/>
  <c r="E545" i="11" s="1"/>
  <c r="R546" i="11"/>
  <c r="E546" i="11" s="1"/>
  <c r="R547" i="11"/>
  <c r="R548" i="11"/>
  <c r="R549" i="11"/>
  <c r="E549" i="11" s="1"/>
  <c r="R550" i="11"/>
  <c r="E550" i="11" s="1"/>
  <c r="R551" i="11"/>
  <c r="R552" i="11"/>
  <c r="E552" i="11" s="1"/>
  <c r="R553" i="11"/>
  <c r="E553" i="11" s="1"/>
  <c r="R554" i="11"/>
  <c r="E554" i="11" s="1"/>
  <c r="R555" i="11"/>
  <c r="R556" i="11"/>
  <c r="E556" i="11" s="1"/>
  <c r="R557" i="11"/>
  <c r="E557" i="11" s="1"/>
  <c r="R558" i="11"/>
  <c r="E558" i="11" s="1"/>
  <c r="R559" i="11"/>
  <c r="R560" i="11"/>
  <c r="E560" i="11" s="1"/>
  <c r="R561" i="11"/>
  <c r="E561" i="11" s="1"/>
  <c r="R562" i="11"/>
  <c r="E562" i="11" s="1"/>
  <c r="R563" i="11"/>
  <c r="R564" i="11"/>
  <c r="E564" i="11" s="1"/>
  <c r="R565" i="11"/>
  <c r="E565" i="11" s="1"/>
  <c r="R566" i="11"/>
  <c r="E566" i="11" s="1"/>
  <c r="R567" i="11"/>
  <c r="R568" i="11"/>
  <c r="E568" i="11" s="1"/>
  <c r="R569" i="11"/>
  <c r="E569" i="11" s="1"/>
  <c r="R570" i="11"/>
  <c r="E570" i="11" s="1"/>
  <c r="R571" i="11"/>
  <c r="R572" i="11"/>
  <c r="E572" i="11" s="1"/>
  <c r="R573" i="11"/>
  <c r="E573" i="11" s="1"/>
  <c r="R574" i="11"/>
  <c r="E574" i="11" s="1"/>
  <c r="R575" i="11"/>
  <c r="R576" i="11"/>
  <c r="E576" i="11" s="1"/>
  <c r="R577" i="11"/>
  <c r="E577" i="11" s="1"/>
  <c r="R578" i="11"/>
  <c r="E578" i="11" s="1"/>
  <c r="R579" i="11"/>
  <c r="R580" i="11"/>
  <c r="R581" i="11"/>
  <c r="E581" i="11" s="1"/>
  <c r="R582" i="11"/>
  <c r="E582" i="11" s="1"/>
  <c r="R583" i="11"/>
  <c r="R584" i="11"/>
  <c r="E584" i="11" s="1"/>
  <c r="R585" i="11"/>
  <c r="E585" i="11" s="1"/>
  <c r="R586" i="11"/>
  <c r="E586" i="11" s="1"/>
  <c r="R587" i="11"/>
  <c r="R588" i="11"/>
  <c r="E588" i="11" s="1"/>
  <c r="R589" i="11"/>
  <c r="E589" i="11" s="1"/>
  <c r="R590" i="11"/>
  <c r="E590" i="11" s="1"/>
  <c r="R591" i="11"/>
  <c r="R592" i="11"/>
  <c r="E592" i="11" s="1"/>
  <c r="R593" i="11"/>
  <c r="E593" i="11" s="1"/>
  <c r="R594" i="11"/>
  <c r="E594" i="11" s="1"/>
  <c r="R595" i="11"/>
  <c r="R596" i="11"/>
  <c r="E596" i="11" s="1"/>
  <c r="R597" i="11"/>
  <c r="E597" i="11" s="1"/>
  <c r="R598" i="11"/>
  <c r="E598" i="11" s="1"/>
  <c r="R599" i="11"/>
  <c r="R600" i="11"/>
  <c r="E600" i="11" s="1"/>
  <c r="R601" i="11"/>
  <c r="E601" i="11" s="1"/>
  <c r="R602" i="11"/>
  <c r="E602" i="11" s="1"/>
  <c r="R603" i="11"/>
  <c r="R604" i="11"/>
  <c r="E604" i="11" s="1"/>
  <c r="R605" i="11"/>
  <c r="E605" i="11" s="1"/>
  <c r="R606" i="11"/>
  <c r="E606" i="11" s="1"/>
  <c r="R607" i="11"/>
  <c r="R608" i="11"/>
  <c r="E608" i="11" s="1"/>
  <c r="R609" i="11"/>
  <c r="E609" i="11" s="1"/>
  <c r="R610" i="11"/>
  <c r="E610" i="11" s="1"/>
  <c r="R611" i="11"/>
  <c r="R612" i="11"/>
  <c r="R613" i="11"/>
  <c r="E613" i="11" s="1"/>
  <c r="R614" i="11"/>
  <c r="E614" i="11" s="1"/>
  <c r="R615" i="11"/>
  <c r="R616" i="11"/>
  <c r="E616" i="11" s="1"/>
  <c r="R617" i="11"/>
  <c r="E617" i="11" s="1"/>
  <c r="R618" i="11"/>
  <c r="E618" i="11" s="1"/>
  <c r="R619" i="11"/>
  <c r="R620" i="11"/>
  <c r="E620" i="11" s="1"/>
  <c r="R621" i="11"/>
  <c r="E621" i="11" s="1"/>
  <c r="R622" i="11"/>
  <c r="E622" i="11" s="1"/>
  <c r="R623" i="11"/>
  <c r="R624" i="11"/>
  <c r="E624" i="11" s="1"/>
  <c r="R625" i="11"/>
  <c r="E625" i="11" s="1"/>
  <c r="R626" i="11"/>
  <c r="E626" i="11" s="1"/>
  <c r="R627" i="11"/>
  <c r="R628" i="11"/>
  <c r="E628" i="11" s="1"/>
  <c r="R629" i="11"/>
  <c r="E629" i="11" s="1"/>
  <c r="R630" i="11"/>
  <c r="E630" i="11" s="1"/>
  <c r="R631" i="11"/>
  <c r="R632" i="11"/>
  <c r="E632" i="11" s="1"/>
  <c r="R633" i="11"/>
  <c r="E633" i="11" s="1"/>
  <c r="R634" i="11"/>
  <c r="E634" i="11" s="1"/>
  <c r="R635" i="11"/>
  <c r="R636" i="11"/>
  <c r="E636" i="11" s="1"/>
  <c r="R637" i="11"/>
  <c r="E637" i="11" s="1"/>
  <c r="R638" i="11"/>
  <c r="E638" i="11" s="1"/>
  <c r="R639" i="11"/>
  <c r="R640" i="11"/>
  <c r="E640" i="11" s="1"/>
  <c r="R641" i="11"/>
  <c r="E641" i="11" s="1"/>
  <c r="R642" i="11"/>
  <c r="E642" i="11" s="1"/>
  <c r="R643" i="11"/>
  <c r="R644" i="11"/>
  <c r="R645" i="11"/>
  <c r="E645" i="11" s="1"/>
  <c r="R646" i="11"/>
  <c r="E646" i="11" s="1"/>
  <c r="R647" i="11"/>
  <c r="R648" i="11"/>
  <c r="E648" i="11" s="1"/>
  <c r="R649" i="11"/>
  <c r="E649" i="11" s="1"/>
  <c r="R650" i="11"/>
  <c r="E650" i="11" s="1"/>
  <c r="R651" i="11"/>
  <c r="R652" i="11"/>
  <c r="E652" i="11" s="1"/>
  <c r="R653" i="11"/>
  <c r="E653" i="11" s="1"/>
  <c r="R654" i="11"/>
  <c r="E654" i="11" s="1"/>
  <c r="R655" i="11"/>
  <c r="R656" i="11"/>
  <c r="E656" i="11" s="1"/>
  <c r="R657" i="11"/>
  <c r="E657" i="11" s="1"/>
  <c r="R658" i="11"/>
  <c r="E658" i="11" s="1"/>
  <c r="R659" i="11"/>
  <c r="R660" i="11"/>
  <c r="E660" i="11" s="1"/>
  <c r="R661" i="11"/>
  <c r="E661" i="11" s="1"/>
  <c r="R662" i="11"/>
  <c r="E662" i="11" s="1"/>
  <c r="R663" i="11"/>
  <c r="R664" i="11"/>
  <c r="E664" i="11" s="1"/>
  <c r="R665" i="11"/>
  <c r="E665" i="11" s="1"/>
  <c r="R666" i="11"/>
  <c r="E666" i="11" s="1"/>
  <c r="R667" i="11"/>
  <c r="R668" i="11"/>
  <c r="E668" i="11" s="1"/>
  <c r="R669" i="11"/>
  <c r="E669" i="11" s="1"/>
  <c r="R670" i="11"/>
  <c r="E670" i="11" s="1"/>
  <c r="R671" i="11"/>
  <c r="R672" i="11"/>
  <c r="E672" i="11" s="1"/>
  <c r="R673" i="11"/>
  <c r="E673" i="11" s="1"/>
  <c r="R674" i="11"/>
  <c r="E674" i="11" s="1"/>
  <c r="R675" i="11"/>
  <c r="R676" i="11"/>
  <c r="R677" i="11"/>
  <c r="E677" i="11" s="1"/>
  <c r="R678" i="11"/>
  <c r="E678" i="11" s="1"/>
  <c r="R679" i="11"/>
  <c r="R680" i="11"/>
  <c r="E680" i="11" s="1"/>
  <c r="R681" i="11"/>
  <c r="E681" i="11" s="1"/>
  <c r="R682" i="11"/>
  <c r="E682" i="11" s="1"/>
  <c r="R683" i="11"/>
  <c r="R684" i="11"/>
  <c r="E684" i="11" s="1"/>
  <c r="R685" i="11"/>
  <c r="E685" i="11" s="1"/>
  <c r="R686" i="11"/>
  <c r="E686" i="11" s="1"/>
  <c r="R687" i="11"/>
  <c r="R688" i="11"/>
  <c r="E688" i="11" s="1"/>
  <c r="R689" i="11"/>
  <c r="E689" i="11" s="1"/>
  <c r="R690" i="11"/>
  <c r="E690" i="11" s="1"/>
  <c r="R691" i="11"/>
  <c r="R692" i="11"/>
  <c r="E692" i="11" s="1"/>
  <c r="R693" i="11"/>
  <c r="E693" i="11" s="1"/>
  <c r="R694" i="11"/>
  <c r="E694" i="11" s="1"/>
  <c r="R695" i="11"/>
  <c r="R696" i="11"/>
  <c r="E696" i="11" s="1"/>
  <c r="R697" i="11"/>
  <c r="E697" i="11" s="1"/>
  <c r="R698" i="11"/>
  <c r="E698" i="11" s="1"/>
  <c r="R699" i="11"/>
  <c r="R700" i="11"/>
  <c r="E700" i="11" s="1"/>
  <c r="R701" i="11"/>
  <c r="E701" i="11" s="1"/>
  <c r="R702" i="11"/>
  <c r="E702" i="11" s="1"/>
  <c r="R703" i="11"/>
  <c r="R704" i="11"/>
  <c r="E704" i="11" s="1"/>
  <c r="R705" i="11"/>
  <c r="E705" i="11" s="1"/>
  <c r="R706" i="11"/>
  <c r="E706" i="11" s="1"/>
  <c r="R707" i="11"/>
  <c r="R708" i="11"/>
  <c r="R709" i="11"/>
  <c r="E709" i="11" s="1"/>
  <c r="R710" i="11"/>
  <c r="E710" i="11" s="1"/>
  <c r="R711" i="11"/>
  <c r="R712" i="11"/>
  <c r="E712" i="11" s="1"/>
  <c r="R713" i="11"/>
  <c r="E713" i="11" s="1"/>
  <c r="R714" i="11"/>
  <c r="E714" i="11" s="1"/>
  <c r="R715" i="11"/>
  <c r="R716" i="11"/>
  <c r="E716" i="11" s="1"/>
  <c r="R717" i="11"/>
  <c r="E717" i="11" s="1"/>
  <c r="R718" i="11"/>
  <c r="E718" i="11" s="1"/>
  <c r="R719" i="11"/>
  <c r="R720" i="11"/>
  <c r="E720" i="11" s="1"/>
  <c r="R721" i="11"/>
  <c r="E721" i="11" s="1"/>
  <c r="R722" i="11"/>
  <c r="E722" i="11" s="1"/>
  <c r="R723" i="11"/>
  <c r="R724" i="11"/>
  <c r="E724" i="11" s="1"/>
  <c r="R725" i="11"/>
  <c r="E725" i="11" s="1"/>
  <c r="R726" i="11"/>
  <c r="E726" i="11" s="1"/>
  <c r="R727" i="11"/>
  <c r="R728" i="11"/>
  <c r="E728" i="11" s="1"/>
  <c r="R729" i="11"/>
  <c r="E729" i="11" s="1"/>
  <c r="R730" i="11"/>
  <c r="E730" i="11" s="1"/>
  <c r="R731" i="11"/>
  <c r="R732" i="11"/>
  <c r="E732" i="11" s="1"/>
  <c r="R733" i="11"/>
  <c r="E733" i="11" s="1"/>
  <c r="R734" i="11"/>
  <c r="E734" i="11" s="1"/>
  <c r="R735" i="11"/>
  <c r="R736" i="11"/>
  <c r="E736" i="11" s="1"/>
  <c r="R737" i="11"/>
  <c r="E737" i="11" s="1"/>
  <c r="R738" i="11"/>
  <c r="E738" i="11" s="1"/>
  <c r="R739" i="11"/>
  <c r="R740" i="11"/>
  <c r="R741" i="11"/>
  <c r="E741" i="11" s="1"/>
  <c r="R742" i="11"/>
  <c r="E742" i="11" s="1"/>
  <c r="R743" i="11"/>
  <c r="R744" i="11"/>
  <c r="E744" i="11" s="1"/>
  <c r="R745" i="11"/>
  <c r="E745" i="11" s="1"/>
  <c r="R746" i="11"/>
  <c r="E746" i="11" s="1"/>
  <c r="R747" i="11"/>
  <c r="R748" i="11"/>
  <c r="E748" i="11" s="1"/>
  <c r="R749" i="11"/>
  <c r="E749" i="11" s="1"/>
  <c r="R750" i="11"/>
  <c r="E750" i="11" s="1"/>
  <c r="R751" i="11"/>
  <c r="R752" i="11"/>
  <c r="E752" i="11" s="1"/>
  <c r="R753" i="11"/>
  <c r="E753" i="11" s="1"/>
  <c r="R754" i="11"/>
  <c r="E754" i="11" s="1"/>
  <c r="R755" i="11"/>
  <c r="R756" i="11"/>
  <c r="E756" i="11" s="1"/>
  <c r="R757" i="11"/>
  <c r="E757" i="11" s="1"/>
  <c r="R758" i="11"/>
  <c r="E758" i="11" s="1"/>
  <c r="R759" i="11"/>
  <c r="R760" i="11"/>
  <c r="E760" i="11" s="1"/>
  <c r="R761" i="11"/>
  <c r="E761" i="11" s="1"/>
  <c r="R762" i="11"/>
  <c r="E762" i="11" s="1"/>
  <c r="R763" i="11"/>
  <c r="R764" i="11"/>
  <c r="E764" i="11" s="1"/>
  <c r="R765" i="11"/>
  <c r="E765" i="11" s="1"/>
  <c r="R766" i="11"/>
  <c r="E766" i="11" s="1"/>
  <c r="R767" i="11"/>
  <c r="R768" i="11"/>
  <c r="E768" i="11" s="1"/>
  <c r="R769" i="11"/>
  <c r="E769" i="11" s="1"/>
  <c r="R770" i="11"/>
  <c r="E770" i="11" s="1"/>
  <c r="R771" i="11"/>
  <c r="R772" i="11"/>
  <c r="R773" i="11"/>
  <c r="E773" i="11" s="1"/>
  <c r="R774" i="11"/>
  <c r="E774" i="11" s="1"/>
  <c r="R775" i="11"/>
  <c r="R776" i="11"/>
  <c r="E776" i="11" s="1"/>
  <c r="R777" i="11"/>
  <c r="E777" i="11" s="1"/>
  <c r="R778" i="11"/>
  <c r="E778" i="11" s="1"/>
  <c r="R779" i="11"/>
  <c r="R780" i="11"/>
  <c r="E780" i="11" s="1"/>
  <c r="R781" i="11"/>
  <c r="E781" i="11" s="1"/>
  <c r="R782" i="11"/>
  <c r="E782" i="11" s="1"/>
  <c r="R783" i="11"/>
  <c r="R784" i="11"/>
  <c r="E784" i="11" s="1"/>
  <c r="R785" i="11"/>
  <c r="E785" i="11" s="1"/>
  <c r="R786" i="11"/>
  <c r="E786" i="11" s="1"/>
  <c r="R787" i="11"/>
  <c r="R788" i="11"/>
  <c r="E788" i="11" s="1"/>
  <c r="R789" i="11"/>
  <c r="E789" i="11" s="1"/>
  <c r="R790" i="11"/>
  <c r="E790" i="11" s="1"/>
  <c r="R791" i="11"/>
  <c r="R792" i="11"/>
  <c r="E792" i="11" s="1"/>
  <c r="R793" i="11"/>
  <c r="E793" i="11" s="1"/>
  <c r="R794" i="11"/>
  <c r="E794" i="11" s="1"/>
  <c r="R795" i="11"/>
  <c r="R796" i="11"/>
  <c r="E796" i="11" s="1"/>
  <c r="R797" i="11"/>
  <c r="E797" i="11" s="1"/>
  <c r="R798" i="11"/>
  <c r="E798" i="11" s="1"/>
  <c r="R799" i="11"/>
  <c r="R800" i="11"/>
  <c r="E800" i="11" s="1"/>
  <c r="R801" i="11"/>
  <c r="E801" i="11" s="1"/>
  <c r="R802" i="11"/>
  <c r="E802" i="11" s="1"/>
  <c r="R803" i="11"/>
  <c r="R804" i="11"/>
  <c r="R805" i="11"/>
  <c r="E805" i="11" s="1"/>
  <c r="R806" i="11"/>
  <c r="E806" i="11" s="1"/>
  <c r="R807" i="11"/>
  <c r="R808" i="11"/>
  <c r="E808" i="11" s="1"/>
  <c r="R809" i="11"/>
  <c r="E809" i="11" s="1"/>
  <c r="R810" i="11"/>
  <c r="E810" i="11" s="1"/>
  <c r="R811" i="11"/>
  <c r="R812" i="11"/>
  <c r="E812" i="11" s="1"/>
  <c r="R813" i="11"/>
  <c r="E813" i="11" s="1"/>
  <c r="R814" i="11"/>
  <c r="E814" i="11" s="1"/>
  <c r="R815" i="11"/>
  <c r="R816" i="11"/>
  <c r="E816" i="11" s="1"/>
  <c r="R817" i="11"/>
  <c r="E817" i="11" s="1"/>
  <c r="R818" i="11"/>
  <c r="E818" i="11" s="1"/>
  <c r="R819" i="11"/>
  <c r="R820" i="11"/>
  <c r="E820" i="11" s="1"/>
  <c r="R821" i="11"/>
  <c r="E821" i="11" s="1"/>
  <c r="R822" i="11"/>
  <c r="E822" i="11" s="1"/>
  <c r="R823" i="11"/>
  <c r="R824" i="11"/>
  <c r="E824" i="11" s="1"/>
  <c r="R825" i="11"/>
  <c r="E825" i="11" s="1"/>
  <c r="R826" i="11"/>
  <c r="E826" i="11" s="1"/>
  <c r="R827" i="11"/>
  <c r="R828" i="11"/>
  <c r="E828" i="11" s="1"/>
  <c r="R829" i="11"/>
  <c r="E829" i="11" s="1"/>
  <c r="R830" i="11"/>
  <c r="E830" i="11" s="1"/>
  <c r="R831" i="11"/>
  <c r="R832" i="11"/>
  <c r="E832" i="11" s="1"/>
  <c r="R833" i="11"/>
  <c r="E833" i="11" s="1"/>
  <c r="R834" i="11"/>
  <c r="E834" i="11" s="1"/>
  <c r="R835" i="11"/>
  <c r="R836" i="11"/>
  <c r="R837" i="11"/>
  <c r="E837" i="11" s="1"/>
  <c r="R838" i="11"/>
  <c r="E838" i="11" s="1"/>
  <c r="R839" i="11"/>
  <c r="R840" i="11"/>
  <c r="E840" i="11" s="1"/>
  <c r="R841" i="11"/>
  <c r="E841" i="11" s="1"/>
  <c r="R842" i="11"/>
  <c r="E842" i="11" s="1"/>
  <c r="R843" i="11"/>
  <c r="R844" i="11"/>
  <c r="E844" i="11" s="1"/>
  <c r="R845" i="11"/>
  <c r="E845" i="11" s="1"/>
  <c r="R846" i="11"/>
  <c r="E846" i="11" s="1"/>
  <c r="R847" i="11"/>
  <c r="R848" i="11"/>
  <c r="E848" i="11" s="1"/>
  <c r="R849" i="11"/>
  <c r="E849" i="11" s="1"/>
  <c r="R850" i="11"/>
  <c r="E850" i="11" s="1"/>
  <c r="R851" i="11"/>
  <c r="R852" i="11"/>
  <c r="E852" i="11" s="1"/>
  <c r="R853" i="11"/>
  <c r="E853" i="11" s="1"/>
  <c r="R854" i="11"/>
  <c r="E854" i="11" s="1"/>
  <c r="R855" i="11"/>
  <c r="R856" i="11"/>
  <c r="E856" i="11" s="1"/>
  <c r="R857" i="11"/>
  <c r="E857" i="11" s="1"/>
  <c r="R858" i="11"/>
  <c r="E858" i="11" s="1"/>
  <c r="R859" i="11"/>
  <c r="R860" i="11"/>
  <c r="E860" i="11" s="1"/>
  <c r="R861" i="11"/>
  <c r="E861" i="11" s="1"/>
  <c r="R862" i="11"/>
  <c r="E862" i="11" s="1"/>
  <c r="R863" i="11"/>
  <c r="R864" i="11"/>
  <c r="E864" i="11" s="1"/>
  <c r="R865" i="11"/>
  <c r="E865" i="11" s="1"/>
  <c r="R866" i="11"/>
  <c r="E866" i="11" s="1"/>
  <c r="R867" i="11"/>
  <c r="R868" i="11"/>
  <c r="R869" i="11"/>
  <c r="E869" i="11" s="1"/>
  <c r="R870" i="11"/>
  <c r="E870" i="11" s="1"/>
  <c r="R871" i="11"/>
  <c r="R872" i="11"/>
  <c r="E872" i="11" s="1"/>
  <c r="R873" i="11"/>
  <c r="E873" i="11" s="1"/>
  <c r="R874" i="11"/>
  <c r="E874" i="11" s="1"/>
  <c r="R875" i="11"/>
  <c r="R876" i="11"/>
  <c r="E876" i="11" s="1"/>
  <c r="R877" i="11"/>
  <c r="E877" i="11" s="1"/>
  <c r="R878" i="11"/>
  <c r="E878" i="11" s="1"/>
  <c r="R879" i="11"/>
  <c r="R880" i="11"/>
  <c r="E880" i="11" s="1"/>
  <c r="R881" i="11"/>
  <c r="E881" i="11" s="1"/>
  <c r="R882" i="11"/>
  <c r="E882" i="11" s="1"/>
  <c r="R883" i="11"/>
  <c r="R884" i="11"/>
  <c r="E884" i="11" s="1"/>
  <c r="R885" i="11"/>
  <c r="E885" i="11" s="1"/>
  <c r="R886" i="11"/>
  <c r="E886" i="11" s="1"/>
  <c r="R887" i="11"/>
  <c r="R888" i="11"/>
  <c r="E888" i="11" s="1"/>
  <c r="R889" i="11"/>
  <c r="E889" i="11" s="1"/>
  <c r="R890" i="11"/>
  <c r="E890" i="11" s="1"/>
  <c r="R891" i="11"/>
  <c r="R892" i="11"/>
  <c r="E892" i="11" s="1"/>
  <c r="R893" i="11"/>
  <c r="E893" i="11" s="1"/>
  <c r="R894" i="11"/>
  <c r="E894" i="11" s="1"/>
  <c r="R895" i="11"/>
  <c r="R896" i="11"/>
  <c r="E896" i="11" s="1"/>
  <c r="R897" i="11"/>
  <c r="E897" i="11" s="1"/>
  <c r="R898" i="11"/>
  <c r="E898" i="11" s="1"/>
  <c r="R899" i="11"/>
  <c r="R900" i="11"/>
  <c r="R901" i="11"/>
  <c r="E901" i="11" s="1"/>
  <c r="R902" i="11"/>
  <c r="E902" i="11" s="1"/>
  <c r="R903" i="11"/>
  <c r="R904" i="11"/>
  <c r="E904" i="11" s="1"/>
  <c r="R905" i="11"/>
  <c r="E905" i="11" s="1"/>
  <c r="R906" i="11"/>
  <c r="E906" i="11" s="1"/>
  <c r="R907" i="11"/>
  <c r="R908" i="11"/>
  <c r="E908" i="11" s="1"/>
  <c r="R909" i="11"/>
  <c r="E909" i="11" s="1"/>
  <c r="R910" i="11"/>
  <c r="E910" i="11" s="1"/>
  <c r="R911" i="11"/>
  <c r="R912" i="11"/>
  <c r="E912" i="11" s="1"/>
  <c r="R913" i="11"/>
  <c r="E913" i="11" s="1"/>
  <c r="R914" i="11"/>
  <c r="E914" i="11" s="1"/>
  <c r="R915" i="11"/>
  <c r="R916" i="11"/>
  <c r="E916" i="11" s="1"/>
  <c r="R917" i="11"/>
  <c r="E917" i="11" s="1"/>
  <c r="R918" i="11"/>
  <c r="E918" i="11" s="1"/>
  <c r="R919" i="11"/>
  <c r="R920" i="11"/>
  <c r="E920" i="11" s="1"/>
  <c r="R921" i="11"/>
  <c r="E921" i="11" s="1"/>
  <c r="R922" i="11"/>
  <c r="E922" i="11" s="1"/>
  <c r="R923" i="11"/>
  <c r="R924" i="11"/>
  <c r="E924" i="11" s="1"/>
  <c r="R925" i="11"/>
  <c r="E925" i="11" s="1"/>
  <c r="R926" i="11"/>
  <c r="E926" i="11" s="1"/>
  <c r="R927" i="11"/>
  <c r="R928" i="11"/>
  <c r="E928" i="11" s="1"/>
  <c r="R929" i="11"/>
  <c r="E929" i="11" s="1"/>
  <c r="R930" i="11"/>
  <c r="E930" i="11" s="1"/>
  <c r="R931" i="11"/>
  <c r="R932" i="11"/>
  <c r="R933" i="11"/>
  <c r="E933" i="11" s="1"/>
  <c r="R934" i="11"/>
  <c r="E934" i="11" s="1"/>
  <c r="R935" i="11"/>
  <c r="R936" i="11"/>
  <c r="E936" i="11" s="1"/>
  <c r="R937" i="11"/>
  <c r="E937" i="11" s="1"/>
  <c r="R938" i="11"/>
  <c r="E938" i="11" s="1"/>
  <c r="R939" i="11"/>
  <c r="R940" i="11"/>
  <c r="E940" i="11" s="1"/>
  <c r="R941" i="11"/>
  <c r="E941" i="11" s="1"/>
  <c r="R942" i="11"/>
  <c r="E942" i="11" s="1"/>
  <c r="R943" i="11"/>
  <c r="R944" i="11"/>
  <c r="E944" i="11" s="1"/>
  <c r="R945" i="11"/>
  <c r="E945" i="11" s="1"/>
  <c r="R946" i="11"/>
  <c r="E946" i="11" s="1"/>
  <c r="R947" i="11"/>
  <c r="R948" i="11"/>
  <c r="E948" i="11" s="1"/>
  <c r="R949" i="11"/>
  <c r="E949" i="11" s="1"/>
  <c r="R950" i="11"/>
  <c r="E950" i="11" s="1"/>
  <c r="R951" i="11"/>
  <c r="R952" i="11"/>
  <c r="E952" i="11" s="1"/>
  <c r="R953" i="11"/>
  <c r="E953" i="11" s="1"/>
  <c r="R954" i="11"/>
  <c r="E954" i="11" s="1"/>
  <c r="R955" i="11"/>
  <c r="R956" i="11"/>
  <c r="E956" i="11" s="1"/>
  <c r="R957" i="11"/>
  <c r="E957" i="11" s="1"/>
  <c r="R958" i="11"/>
  <c r="E958" i="11" s="1"/>
  <c r="R959" i="11"/>
  <c r="R960" i="11"/>
  <c r="E960" i="11" s="1"/>
  <c r="R961" i="11"/>
  <c r="E961" i="11" s="1"/>
  <c r="R962" i="11"/>
  <c r="E962" i="11" s="1"/>
  <c r="R963" i="11"/>
  <c r="R964" i="11"/>
  <c r="R965" i="11"/>
  <c r="E965" i="11" s="1"/>
  <c r="R966" i="11"/>
  <c r="E966" i="11" s="1"/>
  <c r="R967" i="11"/>
  <c r="R968" i="11"/>
  <c r="E968" i="11" s="1"/>
  <c r="R969" i="11"/>
  <c r="E969" i="11" s="1"/>
  <c r="R970" i="11"/>
  <c r="E970" i="11" s="1"/>
  <c r="R971" i="11"/>
  <c r="R972" i="11"/>
  <c r="E972" i="11" s="1"/>
  <c r="R973" i="11"/>
  <c r="E973" i="11" s="1"/>
  <c r="R974" i="11"/>
  <c r="E974" i="11" s="1"/>
  <c r="R975" i="11"/>
  <c r="R976" i="11"/>
  <c r="E976" i="11" s="1"/>
  <c r="R977" i="11"/>
  <c r="E977" i="11" s="1"/>
  <c r="R978" i="11"/>
  <c r="E978" i="11" s="1"/>
  <c r="R979" i="11"/>
  <c r="R980" i="11"/>
  <c r="E980" i="11" s="1"/>
  <c r="R981" i="11"/>
  <c r="E981" i="11" s="1"/>
  <c r="R982" i="11"/>
  <c r="E982" i="11" s="1"/>
  <c r="R983" i="11"/>
  <c r="R984" i="11"/>
  <c r="E984" i="11" s="1"/>
  <c r="R985" i="11"/>
  <c r="E985" i="11" s="1"/>
  <c r="R986" i="11"/>
  <c r="E986" i="11" s="1"/>
  <c r="R987" i="11"/>
  <c r="R988" i="11"/>
  <c r="E988" i="11" s="1"/>
  <c r="R989" i="11"/>
  <c r="E989" i="11" s="1"/>
  <c r="R990" i="11"/>
  <c r="E990" i="11" s="1"/>
  <c r="R991" i="11"/>
  <c r="R992" i="11"/>
  <c r="E992" i="11" s="1"/>
  <c r="R993" i="11"/>
  <c r="E993" i="11" s="1"/>
  <c r="R994" i="11"/>
  <c r="E994" i="11" s="1"/>
  <c r="R995" i="11"/>
  <c r="R996" i="11"/>
  <c r="R997" i="11"/>
  <c r="E997" i="11" s="1"/>
  <c r="R998" i="11"/>
  <c r="E998" i="11" s="1"/>
  <c r="R999" i="11"/>
  <c r="R1000" i="11"/>
  <c r="E1000" i="11" s="1"/>
  <c r="R1001" i="11"/>
  <c r="E1001" i="11" s="1"/>
  <c r="R1002" i="11"/>
  <c r="E1002" i="11" s="1"/>
  <c r="R1003" i="11"/>
  <c r="R1004" i="11"/>
  <c r="E1004" i="11" s="1"/>
  <c r="R1005" i="11"/>
  <c r="E1005" i="11" s="1"/>
  <c r="R1006" i="11"/>
  <c r="E1006" i="11" s="1"/>
  <c r="R1007" i="11"/>
  <c r="R1008" i="11"/>
  <c r="E1008" i="11" s="1"/>
  <c r="R1009" i="11"/>
  <c r="E1009" i="11" s="1"/>
  <c r="R1010" i="11"/>
  <c r="E1010" i="11" s="1"/>
  <c r="R1011" i="11"/>
  <c r="R1012" i="11"/>
  <c r="E1012" i="11" s="1"/>
  <c r="R1013" i="11"/>
  <c r="E1013" i="11" s="1"/>
  <c r="R1014" i="11"/>
  <c r="E1014" i="11" s="1"/>
  <c r="R1015" i="11"/>
  <c r="R1016" i="11"/>
  <c r="E1016" i="11" s="1"/>
  <c r="R1017" i="11"/>
  <c r="E1017" i="11" s="1"/>
  <c r="R1018" i="11"/>
  <c r="E1018" i="11" s="1"/>
  <c r="R1019" i="11"/>
  <c r="R1020" i="11"/>
  <c r="E1020" i="11" s="1"/>
  <c r="R1021" i="11"/>
  <c r="E1021" i="11" s="1"/>
  <c r="R1022" i="11"/>
  <c r="E1022" i="11" s="1"/>
  <c r="R1023" i="11"/>
  <c r="R1024" i="11"/>
  <c r="E1024" i="11" s="1"/>
  <c r="R1025" i="11"/>
  <c r="E1025" i="11" s="1"/>
  <c r="R1026" i="11"/>
  <c r="E1026" i="11" s="1"/>
  <c r="R1027" i="11"/>
  <c r="R1028" i="11"/>
  <c r="R1029" i="11"/>
  <c r="E1029" i="11" s="1"/>
  <c r="R1030" i="11"/>
  <c r="E1030" i="11" s="1"/>
  <c r="R1031" i="11"/>
  <c r="R1032" i="11"/>
  <c r="E1032" i="11" s="1"/>
  <c r="R1033" i="11"/>
  <c r="E1033" i="11" s="1"/>
  <c r="R1034" i="11"/>
  <c r="E1034" i="11" s="1"/>
  <c r="R1035" i="11"/>
  <c r="R1036" i="11"/>
  <c r="E1036" i="11" s="1"/>
  <c r="R1037" i="11"/>
  <c r="E1037" i="11" s="1"/>
  <c r="R1038" i="11"/>
  <c r="E1038" i="11" s="1"/>
  <c r="R1039" i="11"/>
  <c r="R1040" i="11"/>
  <c r="E1040" i="11" s="1"/>
  <c r="R1041" i="11"/>
  <c r="E1041" i="11" s="1"/>
  <c r="R1042" i="11"/>
  <c r="E1042" i="11" s="1"/>
  <c r="R1043" i="11"/>
  <c r="R1044" i="11"/>
  <c r="E1044" i="11" s="1"/>
  <c r="R1045" i="11"/>
  <c r="E1045" i="11" s="1"/>
  <c r="R1046" i="11"/>
  <c r="E1046" i="11" s="1"/>
  <c r="R1047" i="11"/>
  <c r="R1048" i="11"/>
  <c r="E1048" i="11" s="1"/>
  <c r="R1049" i="11"/>
  <c r="E1049" i="11" s="1"/>
  <c r="R1050" i="11"/>
  <c r="E1050" i="11" s="1"/>
  <c r="R1051" i="11"/>
  <c r="R1052" i="11"/>
  <c r="E1052" i="11" s="1"/>
  <c r="R1053" i="11"/>
  <c r="E1053" i="11" s="1"/>
  <c r="R1054" i="11"/>
  <c r="E1054" i="11" s="1"/>
  <c r="R1055" i="11"/>
  <c r="R1056" i="11"/>
  <c r="E1056" i="11" s="1"/>
  <c r="R1057" i="11"/>
  <c r="E1057" i="11" s="1"/>
  <c r="R1058" i="11"/>
  <c r="E1058" i="11" s="1"/>
  <c r="R1059" i="11"/>
  <c r="R1060" i="11"/>
  <c r="R1061" i="11"/>
  <c r="E1061" i="11" s="1"/>
  <c r="R1062" i="11"/>
  <c r="E1062" i="11" s="1"/>
  <c r="R1063" i="11"/>
  <c r="R1064" i="11"/>
  <c r="E1064" i="11" s="1"/>
  <c r="R1065" i="11"/>
  <c r="E1065" i="11" s="1"/>
  <c r="R1066" i="11"/>
  <c r="E1066" i="11" s="1"/>
  <c r="R1067" i="11"/>
  <c r="R1068" i="11"/>
  <c r="E1068" i="11" s="1"/>
  <c r="R1069" i="11"/>
  <c r="E1069" i="11" s="1"/>
  <c r="R1070" i="11"/>
  <c r="E1070" i="11" s="1"/>
  <c r="R1071" i="11"/>
  <c r="R1072" i="11"/>
  <c r="E1072" i="11" s="1"/>
  <c r="R1073" i="11"/>
  <c r="E1073" i="11" s="1"/>
  <c r="R1074" i="11"/>
  <c r="E1074" i="11" s="1"/>
  <c r="R1075" i="11"/>
  <c r="R1076" i="11"/>
  <c r="E1076" i="11" s="1"/>
  <c r="R1077" i="11"/>
  <c r="E1077" i="11" s="1"/>
  <c r="R1078" i="11"/>
  <c r="E1078" i="11" s="1"/>
  <c r="R1079" i="11"/>
  <c r="R1080" i="11"/>
  <c r="E1080" i="11" s="1"/>
  <c r="R1081" i="11"/>
  <c r="E1081" i="11" s="1"/>
  <c r="R1082" i="11"/>
  <c r="E1082" i="11" s="1"/>
  <c r="R1083" i="11"/>
  <c r="R1084" i="11"/>
  <c r="E1084" i="11" s="1"/>
  <c r="R1085" i="11"/>
  <c r="E1085" i="11" s="1"/>
  <c r="R1086" i="11"/>
  <c r="E1086" i="11" s="1"/>
  <c r="R1087" i="11"/>
  <c r="R1088" i="11"/>
  <c r="E1088" i="11" s="1"/>
  <c r="R1089" i="11"/>
  <c r="E1089" i="11" s="1"/>
  <c r="R1090" i="11"/>
  <c r="E1090" i="11" s="1"/>
  <c r="R1091" i="11"/>
  <c r="R1092" i="11"/>
  <c r="R1093" i="11"/>
  <c r="E1093" i="11" s="1"/>
  <c r="R1094" i="11"/>
  <c r="E1094" i="11" s="1"/>
  <c r="R1095" i="11"/>
  <c r="R1096" i="11"/>
  <c r="E1096" i="11" s="1"/>
  <c r="R1097" i="11"/>
  <c r="E1097" i="11" s="1"/>
  <c r="R1098" i="11"/>
  <c r="E1098" i="11" s="1"/>
  <c r="R1099" i="11"/>
  <c r="R1100" i="11"/>
  <c r="E1100" i="11" s="1"/>
  <c r="R1101" i="11"/>
  <c r="E1101" i="11" s="1"/>
  <c r="R1102" i="11"/>
  <c r="E1102" i="11" s="1"/>
  <c r="R1103" i="11"/>
  <c r="R1104" i="11"/>
  <c r="E1104" i="11" s="1"/>
  <c r="R1105" i="11"/>
  <c r="E1105" i="11" s="1"/>
  <c r="R1106" i="11"/>
  <c r="E1106" i="11" s="1"/>
  <c r="R1107" i="11"/>
  <c r="R1108" i="11"/>
  <c r="E1108" i="11" s="1"/>
  <c r="R1109" i="11"/>
  <c r="E1109" i="11" s="1"/>
  <c r="R1110" i="11"/>
  <c r="E1110" i="11" s="1"/>
  <c r="R1111" i="11"/>
  <c r="R1112" i="11"/>
  <c r="E1112" i="11" s="1"/>
  <c r="R1113" i="11"/>
  <c r="E1113" i="11" s="1"/>
  <c r="R1114" i="11"/>
  <c r="E1114" i="11" s="1"/>
  <c r="R1115" i="11"/>
  <c r="R1116" i="11"/>
  <c r="E1116" i="11" s="1"/>
  <c r="R1117" i="11"/>
  <c r="E1117" i="11" s="1"/>
  <c r="R1118" i="11"/>
  <c r="E1118" i="11" s="1"/>
  <c r="R1119" i="11"/>
  <c r="R1120" i="11"/>
  <c r="E1120" i="11" s="1"/>
  <c r="R1121" i="11"/>
  <c r="E1121" i="11" s="1"/>
  <c r="R1122" i="11"/>
  <c r="E1122" i="11" s="1"/>
  <c r="R1123" i="11"/>
  <c r="R1124" i="11"/>
  <c r="R1125" i="11"/>
  <c r="E1125" i="11" s="1"/>
  <c r="R1126" i="11"/>
  <c r="E1126" i="11" s="1"/>
  <c r="R1127" i="11"/>
  <c r="R1128" i="11"/>
  <c r="E1128" i="11" s="1"/>
  <c r="R1129" i="11"/>
  <c r="E1129" i="11" s="1"/>
  <c r="R1130" i="11"/>
  <c r="E1130" i="11" s="1"/>
  <c r="R1131" i="11"/>
  <c r="R1132" i="11"/>
  <c r="E1132" i="11" s="1"/>
  <c r="R1133" i="11"/>
  <c r="E1133" i="11" s="1"/>
  <c r="R1134" i="11"/>
  <c r="E1134" i="11" s="1"/>
  <c r="R1135" i="11"/>
  <c r="R1136" i="11"/>
  <c r="E1136" i="11" s="1"/>
  <c r="R1137" i="11"/>
  <c r="E1137" i="11" s="1"/>
  <c r="R1138" i="11"/>
  <c r="E1138" i="11" s="1"/>
  <c r="R1139" i="11"/>
  <c r="R1140" i="11"/>
  <c r="E1140" i="11" s="1"/>
  <c r="R1141" i="11"/>
  <c r="E1141" i="11" s="1"/>
  <c r="R1142" i="11"/>
  <c r="E1142" i="11" s="1"/>
  <c r="R1143" i="11"/>
  <c r="R1144" i="11"/>
  <c r="E1144" i="11" s="1"/>
  <c r="R1145" i="11"/>
  <c r="E1145" i="11" s="1"/>
  <c r="R1146" i="11"/>
  <c r="E1146" i="11" s="1"/>
  <c r="R1147" i="11"/>
  <c r="R1148" i="11"/>
  <c r="E1148" i="11" s="1"/>
  <c r="R1149" i="11"/>
  <c r="E1149" i="11" s="1"/>
  <c r="R1150" i="11"/>
  <c r="E1150" i="11" s="1"/>
  <c r="R1151" i="11"/>
  <c r="R1152" i="11"/>
  <c r="E1152" i="11" s="1"/>
  <c r="R1153" i="11"/>
  <c r="E1153" i="11" s="1"/>
  <c r="R1154" i="11"/>
  <c r="E1154" i="11" s="1"/>
  <c r="R1155" i="11"/>
  <c r="R1156" i="11"/>
  <c r="R1157" i="11"/>
  <c r="E1157" i="11" s="1"/>
  <c r="R1158" i="11"/>
  <c r="E1158" i="11" s="1"/>
  <c r="R1159" i="11"/>
  <c r="R1160" i="11"/>
  <c r="E1160" i="11" s="1"/>
  <c r="R1161" i="11"/>
  <c r="E1161" i="11" s="1"/>
  <c r="R1162" i="11"/>
  <c r="E1162" i="11" s="1"/>
  <c r="R1163" i="11"/>
  <c r="R1164" i="11"/>
  <c r="E1164" i="11" s="1"/>
  <c r="R1165" i="11"/>
  <c r="E1165" i="11" s="1"/>
  <c r="R1166" i="11"/>
  <c r="E1166" i="11" s="1"/>
  <c r="R1167" i="11"/>
  <c r="R1168" i="11"/>
  <c r="E1168" i="11" s="1"/>
  <c r="R1169" i="11"/>
  <c r="E1169" i="11" s="1"/>
  <c r="R1170" i="11"/>
  <c r="E1170" i="11" s="1"/>
  <c r="R1171" i="11"/>
  <c r="R1172" i="11"/>
  <c r="E1172" i="11" s="1"/>
  <c r="R1173" i="11"/>
  <c r="E1173" i="11" s="1"/>
  <c r="R1174" i="11"/>
  <c r="E1174" i="11" s="1"/>
  <c r="R1175" i="11"/>
  <c r="R1176" i="11"/>
  <c r="E1176" i="11" s="1"/>
  <c r="R1177" i="11"/>
  <c r="E1177" i="11" s="1"/>
  <c r="R1178" i="11"/>
  <c r="E1178" i="11" s="1"/>
  <c r="R1179" i="11"/>
  <c r="R1180" i="11"/>
  <c r="E1180" i="11" s="1"/>
  <c r="R1181" i="11"/>
  <c r="E1181" i="11" s="1"/>
  <c r="R1182" i="11"/>
  <c r="E1182" i="11" s="1"/>
  <c r="R1183" i="11"/>
  <c r="R1184" i="11"/>
  <c r="E1184" i="11" s="1"/>
  <c r="R1185" i="11"/>
  <c r="E1185" i="11" s="1"/>
  <c r="R1186" i="11"/>
  <c r="E1186" i="11" s="1"/>
  <c r="R1187" i="11"/>
  <c r="R1188" i="11"/>
  <c r="R1189" i="11"/>
  <c r="E1189" i="11" s="1"/>
  <c r="R1190" i="11"/>
  <c r="E1190" i="11" s="1"/>
  <c r="R1191" i="11"/>
  <c r="R1192" i="11"/>
  <c r="E1192" i="11" s="1"/>
  <c r="R1193" i="11"/>
  <c r="E1193" i="11" s="1"/>
  <c r="R1194" i="11"/>
  <c r="E1194" i="11" s="1"/>
  <c r="R1195" i="11"/>
  <c r="R1196" i="11"/>
  <c r="E1196" i="11" s="1"/>
  <c r="R1197" i="11"/>
  <c r="E1197" i="11" s="1"/>
  <c r="R1198" i="11"/>
  <c r="E1198" i="11" s="1"/>
  <c r="R1199" i="11"/>
  <c r="R1200" i="11"/>
  <c r="E1200" i="11" s="1"/>
  <c r="R1201" i="11"/>
  <c r="E1201" i="11" s="1"/>
  <c r="R1202" i="11"/>
  <c r="E1202" i="11" s="1"/>
  <c r="R1203" i="11"/>
  <c r="R1204" i="11"/>
  <c r="E1204" i="11" s="1"/>
  <c r="R1205" i="11"/>
  <c r="E1205" i="11" s="1"/>
  <c r="R1206" i="11"/>
  <c r="E1206" i="11" s="1"/>
  <c r="R1207" i="11"/>
  <c r="R1208" i="11"/>
  <c r="E1208" i="11" s="1"/>
  <c r="R1209" i="11"/>
  <c r="E1209" i="11" s="1"/>
  <c r="R1210" i="11"/>
  <c r="E1210" i="11" s="1"/>
  <c r="R1211" i="11"/>
  <c r="R1212" i="11"/>
  <c r="E1212" i="11" s="1"/>
  <c r="R1213" i="11"/>
  <c r="E1213" i="11" s="1"/>
  <c r="R1214" i="11"/>
  <c r="E1214" i="11" s="1"/>
  <c r="R1215" i="11"/>
  <c r="R1216" i="11"/>
  <c r="E1216" i="11" s="1"/>
  <c r="R1217" i="11"/>
  <c r="E1217" i="11" s="1"/>
  <c r="R1218" i="11"/>
  <c r="E1218" i="11" s="1"/>
  <c r="R1219" i="11"/>
  <c r="R1220" i="11"/>
  <c r="R1221" i="11"/>
  <c r="E1221" i="11" s="1"/>
  <c r="R1222" i="11"/>
  <c r="E1222" i="11" s="1"/>
  <c r="R1223" i="11"/>
  <c r="R1224" i="11"/>
  <c r="E1224" i="11" s="1"/>
  <c r="R1225" i="11"/>
  <c r="E1225" i="11" s="1"/>
  <c r="R1226" i="11"/>
  <c r="E1226" i="11" s="1"/>
  <c r="R1227" i="11"/>
  <c r="R1228" i="11"/>
  <c r="E1228" i="11" s="1"/>
  <c r="R1229" i="11"/>
  <c r="E1229" i="11" s="1"/>
  <c r="R1230" i="11"/>
  <c r="E1230" i="11" s="1"/>
  <c r="R1231" i="11"/>
  <c r="R1232" i="11"/>
  <c r="E1232" i="11" s="1"/>
  <c r="R1233" i="11"/>
  <c r="E1233" i="11" s="1"/>
  <c r="R1234" i="11"/>
  <c r="E1234" i="11" s="1"/>
  <c r="R1235" i="11"/>
  <c r="R1236" i="11"/>
  <c r="E1236" i="11" s="1"/>
  <c r="R1237" i="11"/>
  <c r="E1237" i="11" s="1"/>
  <c r="R1238" i="11"/>
  <c r="E1238" i="11" s="1"/>
  <c r="R1239" i="11"/>
  <c r="R1240" i="11"/>
  <c r="E1240" i="11" s="1"/>
  <c r="R1241" i="11"/>
  <c r="E1241" i="11" s="1"/>
  <c r="R1242" i="11"/>
  <c r="E1242" i="11" s="1"/>
  <c r="R1243" i="11"/>
  <c r="R1244" i="11"/>
  <c r="E1244" i="11" s="1"/>
  <c r="R1245" i="11"/>
  <c r="E1245" i="11" s="1"/>
  <c r="R1246" i="11"/>
  <c r="E1246" i="11" s="1"/>
  <c r="R1247" i="11"/>
  <c r="R1248" i="11"/>
  <c r="E1248" i="11" s="1"/>
  <c r="R1249" i="11"/>
  <c r="E1249" i="11" s="1"/>
  <c r="R1250" i="11"/>
  <c r="E1250" i="11" s="1"/>
  <c r="R1251" i="11"/>
  <c r="R1252" i="11"/>
  <c r="R1253" i="11"/>
  <c r="E1253" i="11" s="1"/>
  <c r="R1254" i="11"/>
  <c r="E1254" i="11" s="1"/>
  <c r="R1255" i="11"/>
  <c r="R1256" i="11"/>
  <c r="E1256" i="11" s="1"/>
  <c r="R1257" i="11"/>
  <c r="E1257" i="11" s="1"/>
  <c r="R1258" i="11"/>
  <c r="E1258" i="11" s="1"/>
  <c r="R1259" i="11"/>
  <c r="R1260" i="11"/>
  <c r="E1260" i="11" s="1"/>
  <c r="R1261" i="11"/>
  <c r="E1261" i="11" s="1"/>
  <c r="R1262" i="11"/>
  <c r="E1262" i="11" s="1"/>
  <c r="R1263" i="11"/>
  <c r="R1264" i="11"/>
  <c r="E1264" i="11" s="1"/>
  <c r="R1265" i="11"/>
  <c r="E1265" i="11" s="1"/>
  <c r="R1266" i="11"/>
  <c r="E1266" i="11" s="1"/>
  <c r="R1267" i="11"/>
  <c r="R1268" i="11"/>
  <c r="E1268" i="11" s="1"/>
  <c r="R1269" i="11"/>
  <c r="E1269" i="11" s="1"/>
  <c r="R1270" i="11"/>
  <c r="E1270" i="11" s="1"/>
  <c r="R1271" i="11"/>
  <c r="R1272" i="11"/>
  <c r="E1272" i="11" s="1"/>
  <c r="R1273" i="11"/>
  <c r="E1273" i="11" s="1"/>
  <c r="R1274" i="11"/>
  <c r="E1274" i="11" s="1"/>
  <c r="R1275" i="11"/>
  <c r="R1276" i="11"/>
  <c r="E1276" i="11" s="1"/>
  <c r="R1277" i="11"/>
  <c r="E1277" i="11" s="1"/>
  <c r="R1278" i="11"/>
  <c r="E1278" i="11" s="1"/>
  <c r="R1279" i="11"/>
  <c r="R1280" i="11"/>
  <c r="E1280" i="11" s="1"/>
  <c r="R1281" i="11"/>
  <c r="E1281" i="11" s="1"/>
  <c r="R1282" i="11"/>
  <c r="E1282" i="11" s="1"/>
  <c r="R1283" i="11"/>
  <c r="R1284" i="11"/>
  <c r="R1285" i="11"/>
  <c r="E1285" i="11" s="1"/>
  <c r="R1286" i="11"/>
  <c r="E1286" i="11" s="1"/>
  <c r="R1287" i="11"/>
  <c r="R1288" i="11"/>
  <c r="E1288" i="11" s="1"/>
  <c r="R1289" i="11"/>
  <c r="E1289" i="11" s="1"/>
  <c r="R1290" i="11"/>
  <c r="E1290" i="11" s="1"/>
  <c r="R1291" i="11"/>
  <c r="R1292" i="11"/>
  <c r="E1292" i="11" s="1"/>
  <c r="R1293" i="11"/>
  <c r="E1293" i="11" s="1"/>
  <c r="R1294" i="11"/>
  <c r="E1294" i="11" s="1"/>
  <c r="R1295" i="11"/>
  <c r="R1296" i="11"/>
  <c r="E1296" i="11" s="1"/>
  <c r="R1297" i="11"/>
  <c r="E1297" i="11" s="1"/>
  <c r="R1298" i="11"/>
  <c r="E1298" i="11" s="1"/>
  <c r="R1299" i="11"/>
  <c r="R1300" i="11"/>
  <c r="E1300" i="11" s="1"/>
  <c r="R1301" i="11"/>
  <c r="E1301" i="11" s="1"/>
  <c r="R1302" i="11"/>
  <c r="E1302" i="11" s="1"/>
  <c r="R1303" i="11"/>
  <c r="R1304" i="11"/>
  <c r="E1304" i="11" s="1"/>
  <c r="R1305" i="11"/>
  <c r="E1305" i="11" s="1"/>
  <c r="R1306" i="11"/>
  <c r="E1306" i="11" s="1"/>
  <c r="R1307" i="11"/>
  <c r="R1308" i="11"/>
  <c r="E1308" i="11" s="1"/>
  <c r="R1309" i="11"/>
  <c r="E1309" i="11" s="1"/>
  <c r="R1310" i="11"/>
  <c r="E1310" i="11" s="1"/>
  <c r="R1311" i="11"/>
  <c r="R1312" i="11"/>
  <c r="E1312" i="11" s="1"/>
  <c r="R1313" i="11"/>
  <c r="E1313" i="11" s="1"/>
  <c r="R1314" i="11"/>
  <c r="E1314" i="11" s="1"/>
  <c r="R1315" i="11"/>
  <c r="R1316" i="11"/>
  <c r="R1317" i="11"/>
  <c r="E1317" i="11" s="1"/>
  <c r="R1318" i="11"/>
  <c r="E1318" i="11" s="1"/>
  <c r="R1319" i="11"/>
  <c r="R1320" i="11"/>
  <c r="E1320" i="11" s="1"/>
  <c r="R1321" i="11"/>
  <c r="E1321" i="11" s="1"/>
  <c r="R1322" i="11"/>
  <c r="E1322" i="11" s="1"/>
  <c r="R1323" i="11"/>
  <c r="R1324" i="11"/>
  <c r="E1324" i="11" s="1"/>
  <c r="R1325" i="11"/>
  <c r="E1325" i="11" s="1"/>
  <c r="R1326" i="11"/>
  <c r="E1326" i="11" s="1"/>
  <c r="R1327" i="11"/>
  <c r="R1328" i="11"/>
  <c r="E1328" i="11" s="1"/>
  <c r="R1329" i="11"/>
  <c r="E1329" i="11" s="1"/>
  <c r="R1330" i="11"/>
  <c r="E1330" i="11" s="1"/>
  <c r="R1331" i="11"/>
  <c r="R1332" i="11"/>
  <c r="E1332" i="11" s="1"/>
  <c r="R1333" i="11"/>
  <c r="E1333" i="11" s="1"/>
  <c r="R1334" i="11"/>
  <c r="E1334" i="11" s="1"/>
  <c r="R1335" i="11"/>
  <c r="R1336" i="11"/>
  <c r="E1336" i="11" s="1"/>
  <c r="R1337" i="11"/>
  <c r="E1337" i="11" s="1"/>
  <c r="R1338" i="11"/>
  <c r="E1338" i="11" s="1"/>
  <c r="R1339" i="11"/>
  <c r="R1340" i="11"/>
  <c r="E1340" i="11" s="1"/>
  <c r="R1341" i="11"/>
  <c r="E1341" i="11" s="1"/>
  <c r="R1342" i="11"/>
  <c r="E1342" i="11" s="1"/>
  <c r="R1343" i="11"/>
  <c r="R1344" i="11"/>
  <c r="E1344" i="11" s="1"/>
  <c r="R1345" i="11"/>
  <c r="E1345" i="11" s="1"/>
  <c r="R1346" i="11"/>
  <c r="E1346" i="11" s="1"/>
  <c r="R1347" i="11"/>
  <c r="R1348" i="11"/>
  <c r="R1349" i="11"/>
  <c r="E1349" i="11" s="1"/>
  <c r="R1350" i="11"/>
  <c r="E1350" i="11" s="1"/>
  <c r="R1351" i="11"/>
  <c r="R1352" i="11"/>
  <c r="E1352" i="11" s="1"/>
  <c r="R1353" i="11"/>
  <c r="E1353" i="11" s="1"/>
  <c r="R1354" i="11"/>
  <c r="E1354" i="11" s="1"/>
  <c r="R1355" i="11"/>
  <c r="R1356" i="11"/>
  <c r="E1356" i="11" s="1"/>
  <c r="R1357" i="11"/>
  <c r="E1357" i="11" s="1"/>
  <c r="R1358" i="11"/>
  <c r="E1358" i="11" s="1"/>
  <c r="R1359" i="11"/>
  <c r="R1360" i="11"/>
  <c r="E1360" i="11" s="1"/>
  <c r="R1361" i="11"/>
  <c r="E1361" i="11" s="1"/>
  <c r="R1362" i="11"/>
  <c r="E1362" i="11" s="1"/>
  <c r="R1363" i="11"/>
  <c r="R1364" i="11"/>
  <c r="E1364" i="11" s="1"/>
  <c r="R1365" i="11"/>
  <c r="E1365" i="11" s="1"/>
  <c r="R1366" i="11"/>
  <c r="E1366" i="11" s="1"/>
  <c r="R1367" i="11"/>
  <c r="R1368" i="11"/>
  <c r="E1368" i="11" s="1"/>
  <c r="R1369" i="11"/>
  <c r="E1369" i="11" s="1"/>
  <c r="R1370" i="11"/>
  <c r="E1370" i="11" s="1"/>
  <c r="R1371" i="11"/>
  <c r="R1372" i="11"/>
  <c r="E1372" i="11" s="1"/>
  <c r="R1373" i="11"/>
  <c r="E1373" i="11" s="1"/>
  <c r="R1374" i="11"/>
  <c r="E1374" i="11" s="1"/>
  <c r="R1375" i="11"/>
  <c r="R1376" i="11"/>
  <c r="E1376" i="11" s="1"/>
  <c r="R1377" i="11"/>
  <c r="E1377" i="11" s="1"/>
  <c r="R1378" i="11"/>
  <c r="E1378" i="11" s="1"/>
  <c r="R1379" i="11"/>
  <c r="R1380" i="11"/>
  <c r="R1381" i="11"/>
  <c r="E1381" i="11" s="1"/>
  <c r="R1382" i="11"/>
  <c r="E1382" i="11" s="1"/>
  <c r="R1383" i="11"/>
  <c r="R1384" i="11"/>
  <c r="E1384" i="11" s="1"/>
  <c r="R1385" i="11"/>
  <c r="E1385" i="11" s="1"/>
  <c r="R1386" i="11"/>
  <c r="E1386" i="11" s="1"/>
  <c r="R1387" i="11"/>
  <c r="R1388" i="11"/>
  <c r="E1388" i="11" s="1"/>
  <c r="R1389" i="11"/>
  <c r="E1389" i="11" s="1"/>
  <c r="R1390" i="11"/>
  <c r="E1390" i="11" s="1"/>
  <c r="R1391" i="11"/>
  <c r="R1392" i="11"/>
  <c r="E1392" i="11" s="1"/>
  <c r="R1393" i="11"/>
  <c r="E1393" i="11" s="1"/>
  <c r="R1394" i="11"/>
  <c r="E1394" i="11" s="1"/>
  <c r="R1395" i="11"/>
  <c r="R1396" i="11"/>
  <c r="E1396" i="11" s="1"/>
  <c r="R1397" i="11"/>
  <c r="E1397" i="11" s="1"/>
  <c r="R1398" i="11"/>
  <c r="E1398" i="11" s="1"/>
  <c r="R1399" i="11"/>
  <c r="R1400" i="11"/>
  <c r="E1400" i="11" s="1"/>
  <c r="R1401" i="11"/>
  <c r="E1401" i="11" s="1"/>
  <c r="R1402" i="11"/>
  <c r="E1402" i="11" s="1"/>
  <c r="R1403" i="11"/>
  <c r="R1404" i="11"/>
  <c r="E1404" i="11" s="1"/>
  <c r="R1405" i="11"/>
  <c r="E1405" i="11" s="1"/>
  <c r="R1406" i="11"/>
  <c r="E1406" i="11" s="1"/>
  <c r="R1407" i="11"/>
  <c r="R1408" i="11"/>
  <c r="E1408" i="11" s="1"/>
  <c r="R1409" i="11"/>
  <c r="E1409" i="11" s="1"/>
  <c r="R1410" i="11"/>
  <c r="E1410" i="11" s="1"/>
  <c r="R1411" i="11"/>
  <c r="R1412" i="11"/>
  <c r="R1413" i="11"/>
  <c r="E1413" i="11" s="1"/>
  <c r="R1414" i="11"/>
  <c r="E1414" i="11" s="1"/>
  <c r="R1415" i="11"/>
  <c r="R1416" i="11"/>
  <c r="E1416" i="11" s="1"/>
  <c r="R1417" i="11"/>
  <c r="E1417" i="11" s="1"/>
  <c r="R1418" i="11"/>
  <c r="E1418" i="11" s="1"/>
  <c r="R1419" i="11"/>
  <c r="R1420" i="11"/>
  <c r="E1420" i="11" s="1"/>
  <c r="R1421" i="11"/>
  <c r="E1421" i="11" s="1"/>
  <c r="R1422" i="11"/>
  <c r="E1422" i="11" s="1"/>
  <c r="R1423" i="11"/>
  <c r="R1424" i="11"/>
  <c r="E1424" i="11" s="1"/>
  <c r="R1425" i="11"/>
  <c r="E1425" i="11" s="1"/>
  <c r="R1426" i="11"/>
  <c r="E1426" i="11" s="1"/>
  <c r="R1427" i="11"/>
  <c r="R1428" i="11"/>
  <c r="E1428" i="11" s="1"/>
  <c r="R1429" i="11"/>
  <c r="E1429" i="11" s="1"/>
  <c r="R1430" i="11"/>
  <c r="E1430" i="11" s="1"/>
  <c r="R1431" i="11"/>
  <c r="R1432" i="11"/>
  <c r="E1432" i="11" s="1"/>
  <c r="R1433" i="11"/>
  <c r="E1433" i="11" s="1"/>
  <c r="R1434" i="11"/>
  <c r="E1434" i="11" s="1"/>
  <c r="R1435" i="11"/>
  <c r="R1436" i="11"/>
  <c r="E1436" i="11" s="1"/>
  <c r="R1437" i="11"/>
  <c r="E1437" i="11" s="1"/>
  <c r="R1438" i="11"/>
  <c r="E1438" i="11" s="1"/>
  <c r="R1439" i="11"/>
  <c r="R1440" i="11"/>
  <c r="E1440" i="11" s="1"/>
  <c r="R1441" i="11"/>
  <c r="E1441" i="11" s="1"/>
  <c r="R1442" i="11"/>
  <c r="E1442" i="11" s="1"/>
  <c r="R1443" i="11"/>
  <c r="R1444" i="11"/>
  <c r="R1445" i="11"/>
  <c r="E1445" i="11" s="1"/>
  <c r="R1446" i="11"/>
  <c r="E1446" i="11" s="1"/>
  <c r="R1447" i="11"/>
  <c r="R1448" i="11"/>
  <c r="E1448" i="11" s="1"/>
  <c r="R1449" i="11"/>
  <c r="E1449" i="11" s="1"/>
  <c r="R1450" i="11"/>
  <c r="E1450" i="11" s="1"/>
  <c r="R1451" i="11"/>
  <c r="R1452" i="11"/>
  <c r="E1452" i="11" s="1"/>
  <c r="R1453" i="11"/>
  <c r="E1453" i="11" s="1"/>
  <c r="R1454" i="11"/>
  <c r="E1454" i="11" s="1"/>
  <c r="R1455" i="11"/>
  <c r="R1456" i="11"/>
  <c r="E1456" i="11" s="1"/>
  <c r="R1457" i="11"/>
  <c r="E1457" i="11" s="1"/>
  <c r="R1458" i="11"/>
  <c r="E1458" i="11" s="1"/>
  <c r="R1459" i="11"/>
  <c r="R1460" i="11"/>
  <c r="E1460" i="11" s="1"/>
  <c r="R1461" i="11"/>
  <c r="E1461" i="11" s="1"/>
  <c r="R1462" i="11"/>
  <c r="E1462" i="11" s="1"/>
  <c r="R1463" i="11"/>
  <c r="R1464" i="11"/>
  <c r="E1464" i="11" s="1"/>
  <c r="R1465" i="11"/>
  <c r="E1465" i="11" s="1"/>
  <c r="R1466" i="11"/>
  <c r="E1466" i="11" s="1"/>
  <c r="R1467" i="11"/>
  <c r="R1468" i="11"/>
  <c r="E1468" i="11" s="1"/>
  <c r="R1469" i="11"/>
  <c r="E1469" i="11" s="1"/>
  <c r="R1470" i="11"/>
  <c r="E1470" i="11" s="1"/>
  <c r="R1471" i="11"/>
  <c r="R1472" i="11"/>
  <c r="E1472" i="11" s="1"/>
  <c r="R1473" i="11"/>
  <c r="E1473" i="11" s="1"/>
  <c r="R1474" i="11"/>
  <c r="E1474" i="11" s="1"/>
  <c r="R1475" i="11"/>
  <c r="R1476" i="11"/>
  <c r="R1477" i="11"/>
  <c r="E1477" i="11" s="1"/>
  <c r="R1478" i="11"/>
  <c r="E1478" i="11" s="1"/>
  <c r="R1479" i="11"/>
  <c r="R1480" i="11"/>
  <c r="E1480" i="11" s="1"/>
  <c r="R1481" i="11"/>
  <c r="E1481" i="11" s="1"/>
  <c r="R1482" i="11"/>
  <c r="E1482" i="11" s="1"/>
  <c r="R1483" i="11"/>
  <c r="R1484" i="11"/>
  <c r="E1484" i="11" s="1"/>
  <c r="R1485" i="11"/>
  <c r="E1485" i="11" s="1"/>
  <c r="R1486" i="11"/>
  <c r="E1486" i="11" s="1"/>
  <c r="R1487" i="11"/>
  <c r="R1488" i="11"/>
  <c r="E1488" i="11" s="1"/>
  <c r="R1489" i="11"/>
  <c r="E1489" i="11" s="1"/>
  <c r="R1490" i="11"/>
  <c r="E1490" i="11" s="1"/>
  <c r="R1491" i="11"/>
  <c r="R1492" i="11"/>
  <c r="E1492" i="11" s="1"/>
  <c r="R1493" i="11"/>
  <c r="E1493" i="11" s="1"/>
  <c r="R1494" i="11"/>
  <c r="E1494" i="11" s="1"/>
  <c r="R1495" i="11"/>
  <c r="R1496" i="11"/>
  <c r="E1496" i="11" s="1"/>
  <c r="R1497" i="11"/>
  <c r="E1497" i="11" s="1"/>
  <c r="R1498" i="11"/>
  <c r="E1498" i="11" s="1"/>
  <c r="R1499" i="11"/>
  <c r="R1500" i="11"/>
  <c r="E1500" i="11" s="1"/>
  <c r="R1501" i="11"/>
  <c r="E1501" i="11" s="1"/>
  <c r="R1502" i="11"/>
  <c r="E1502" i="11" s="1"/>
  <c r="R1503" i="11"/>
  <c r="R1504" i="11"/>
  <c r="E1504" i="11" s="1"/>
  <c r="R1505" i="11"/>
  <c r="E1505" i="11" s="1"/>
  <c r="R1506" i="11"/>
  <c r="E1506" i="11" s="1"/>
  <c r="R1507" i="11"/>
  <c r="R1508" i="11"/>
  <c r="R1509" i="11"/>
  <c r="E1509" i="11" s="1"/>
  <c r="R1510" i="11"/>
  <c r="E1510" i="11" s="1"/>
  <c r="R1511" i="11"/>
  <c r="R1512" i="11"/>
  <c r="E1512" i="11" s="1"/>
  <c r="R1513" i="11"/>
  <c r="E1513" i="11" s="1"/>
  <c r="R1514" i="11"/>
  <c r="E1514" i="11" s="1"/>
  <c r="R1515" i="11"/>
  <c r="R1516" i="11"/>
  <c r="E1516" i="11" s="1"/>
  <c r="R1517" i="11"/>
  <c r="E1517" i="11" s="1"/>
  <c r="R1518" i="11"/>
  <c r="E1518" i="11" s="1"/>
  <c r="R1519" i="11"/>
  <c r="R1520" i="11"/>
  <c r="E1520" i="11" s="1"/>
  <c r="R1521" i="11"/>
  <c r="E1521" i="11" s="1"/>
  <c r="R1522" i="11"/>
  <c r="E1522" i="11" s="1"/>
  <c r="R1523" i="11"/>
  <c r="R1524" i="11"/>
  <c r="E1524" i="11" s="1"/>
  <c r="R1525" i="11"/>
  <c r="E1525" i="11" s="1"/>
  <c r="R1526" i="11"/>
  <c r="E1526" i="11" s="1"/>
  <c r="R1527" i="11"/>
  <c r="R1528" i="11"/>
  <c r="E1528" i="11" s="1"/>
  <c r="R1529" i="11"/>
  <c r="E1529" i="11" s="1"/>
  <c r="R1530" i="11"/>
  <c r="E1530" i="11" s="1"/>
  <c r="R1531" i="11"/>
  <c r="R1532" i="11"/>
  <c r="E1532" i="11" s="1"/>
  <c r="R1533" i="11"/>
  <c r="E1533" i="11" s="1"/>
  <c r="R1534" i="11"/>
  <c r="E1534" i="11" s="1"/>
  <c r="R1535" i="11"/>
  <c r="R1536" i="11"/>
  <c r="E1536" i="11" s="1"/>
  <c r="R1537" i="11"/>
  <c r="E1537" i="11" s="1"/>
  <c r="R1538" i="11"/>
  <c r="E1538" i="11" s="1"/>
  <c r="R1539" i="11"/>
  <c r="R1540" i="11"/>
  <c r="R1541" i="11"/>
  <c r="E1541" i="11" s="1"/>
  <c r="R1542" i="11"/>
  <c r="E1542" i="11" s="1"/>
  <c r="R1543" i="11"/>
  <c r="R1544" i="11"/>
  <c r="E1544" i="11" s="1"/>
  <c r="R1545" i="11"/>
  <c r="E1545" i="11" s="1"/>
  <c r="R1546" i="11"/>
  <c r="E1546" i="11" s="1"/>
  <c r="R1547" i="11"/>
  <c r="R1548" i="11"/>
  <c r="E1548" i="11" s="1"/>
  <c r="R1549" i="11"/>
  <c r="E1549" i="11" s="1"/>
  <c r="R1550" i="11"/>
  <c r="E1550" i="11" s="1"/>
  <c r="R1551" i="11"/>
  <c r="R1552" i="11"/>
  <c r="E1552" i="11" s="1"/>
  <c r="R1553" i="11"/>
  <c r="E1553" i="11" s="1"/>
  <c r="R1554" i="11"/>
  <c r="E1554" i="11" s="1"/>
  <c r="R1555" i="11"/>
  <c r="R1556" i="11"/>
  <c r="E1556" i="11" s="1"/>
  <c r="R1557" i="11"/>
  <c r="E1557" i="11" s="1"/>
  <c r="R1558" i="11"/>
  <c r="E1558" i="11" s="1"/>
  <c r="R1559" i="11"/>
  <c r="R1560" i="11"/>
  <c r="E1560" i="11" s="1"/>
  <c r="R1561" i="11"/>
  <c r="E1561" i="11" s="1"/>
  <c r="R1562" i="11"/>
  <c r="E1562" i="11" s="1"/>
  <c r="R1563" i="11"/>
  <c r="R1564" i="11"/>
  <c r="E1564" i="11" s="1"/>
  <c r="R1565" i="11"/>
  <c r="E1565" i="11" s="1"/>
  <c r="R1566" i="11"/>
  <c r="E1566" i="11" s="1"/>
  <c r="R1567" i="11"/>
  <c r="R1568" i="11"/>
  <c r="E1568" i="11" s="1"/>
  <c r="R1569" i="11"/>
  <c r="E1569" i="11" s="1"/>
  <c r="R1570" i="11"/>
  <c r="E1570" i="11" s="1"/>
  <c r="R1571" i="11"/>
  <c r="R1572" i="11"/>
  <c r="R1573" i="11"/>
  <c r="E1573" i="11" s="1"/>
  <c r="R1574" i="11"/>
  <c r="E1574" i="11" s="1"/>
  <c r="R1575" i="11"/>
  <c r="R1576" i="11"/>
  <c r="E1576" i="11" s="1"/>
  <c r="R1577" i="11"/>
  <c r="E1577" i="11" s="1"/>
  <c r="R1578" i="11"/>
  <c r="E1578" i="11" s="1"/>
  <c r="R1579" i="11"/>
  <c r="R1580" i="11"/>
  <c r="E1580" i="11" s="1"/>
  <c r="R1581" i="11"/>
  <c r="E1581" i="11" s="1"/>
  <c r="R1582" i="11"/>
  <c r="E1582" i="11" s="1"/>
  <c r="R1583" i="11"/>
  <c r="R1584" i="11"/>
  <c r="E1584" i="11" s="1"/>
  <c r="R1585" i="11"/>
  <c r="E1585" i="11" s="1"/>
  <c r="R1586" i="11"/>
  <c r="E1586" i="11" s="1"/>
  <c r="R1587" i="11"/>
  <c r="R1588" i="11"/>
  <c r="E1588" i="11" s="1"/>
  <c r="R1589" i="11"/>
  <c r="E1589" i="11" s="1"/>
  <c r="R1590" i="11"/>
  <c r="E1590" i="11" s="1"/>
  <c r="R1591" i="11"/>
  <c r="R1592" i="11"/>
  <c r="E1592" i="11" s="1"/>
  <c r="R1593" i="11"/>
  <c r="E1593" i="11" s="1"/>
  <c r="R1594" i="11"/>
  <c r="E1594" i="11" s="1"/>
  <c r="R1595" i="11"/>
  <c r="R1596" i="11"/>
  <c r="E1596" i="11" s="1"/>
  <c r="R1597" i="11"/>
  <c r="E1597" i="11" s="1"/>
  <c r="R1598" i="11"/>
  <c r="E1598" i="11" s="1"/>
  <c r="R1599" i="11"/>
  <c r="R1600" i="11"/>
  <c r="E1600" i="11" s="1"/>
  <c r="R1601" i="11"/>
  <c r="E1601" i="11" s="1"/>
  <c r="R1602" i="11"/>
  <c r="E1602" i="11" s="1"/>
  <c r="R1603" i="11"/>
  <c r="R1604" i="11"/>
  <c r="R1605" i="11"/>
  <c r="E1605" i="11" s="1"/>
  <c r="R1606" i="11"/>
  <c r="E1606" i="11" s="1"/>
  <c r="R1607" i="11"/>
  <c r="R1608" i="11"/>
  <c r="E1608" i="11" s="1"/>
  <c r="R1609" i="11"/>
  <c r="E1609" i="11" s="1"/>
  <c r="R1610" i="11"/>
  <c r="E1610" i="11" s="1"/>
  <c r="R1611" i="11"/>
  <c r="R1612" i="11"/>
  <c r="E1612" i="11" s="1"/>
  <c r="R1613" i="11"/>
  <c r="E1613" i="11" s="1"/>
  <c r="R1614" i="11"/>
  <c r="E1614" i="11" s="1"/>
  <c r="R1615" i="11"/>
  <c r="R1616" i="11"/>
  <c r="E1616" i="11" s="1"/>
  <c r="R1617" i="11"/>
  <c r="E1617" i="11" s="1"/>
  <c r="R1618" i="11"/>
  <c r="E1618" i="11" s="1"/>
  <c r="R1619" i="11"/>
  <c r="R1620" i="11"/>
  <c r="E1620" i="11" s="1"/>
  <c r="R1621" i="11"/>
  <c r="E1621" i="11" s="1"/>
  <c r="R1622" i="11"/>
  <c r="E1622" i="11" s="1"/>
  <c r="R1623" i="11"/>
  <c r="R1624" i="11"/>
  <c r="E1624" i="11" s="1"/>
  <c r="R1625" i="11"/>
  <c r="E1625" i="11" s="1"/>
  <c r="R1626" i="11"/>
  <c r="E1626" i="11" s="1"/>
  <c r="R1627" i="11"/>
  <c r="R1628" i="11"/>
  <c r="E1628" i="11" s="1"/>
  <c r="R1629" i="11"/>
  <c r="E1629" i="11" s="1"/>
  <c r="R1630" i="11"/>
  <c r="E1630" i="11" s="1"/>
  <c r="R1631" i="11"/>
  <c r="R1632" i="11"/>
  <c r="E1632" i="11" s="1"/>
  <c r="R1633" i="11"/>
  <c r="E1633" i="11" s="1"/>
  <c r="R1634" i="11"/>
  <c r="E1634" i="11" s="1"/>
  <c r="R1635" i="11"/>
  <c r="R1636" i="11"/>
  <c r="R1637" i="11"/>
  <c r="E1637" i="11" s="1"/>
  <c r="R1638" i="11"/>
  <c r="E1638" i="11" s="1"/>
  <c r="R1639" i="11"/>
  <c r="R1640" i="11"/>
  <c r="E1640" i="11" s="1"/>
  <c r="R1641" i="11"/>
  <c r="E1641" i="11" s="1"/>
  <c r="R1642" i="11"/>
  <c r="E1642" i="11" s="1"/>
  <c r="R1643" i="11"/>
  <c r="R1644" i="11"/>
  <c r="E1644" i="11" s="1"/>
  <c r="R1645" i="11"/>
  <c r="E1645" i="11" s="1"/>
  <c r="R1646" i="11"/>
  <c r="E1646" i="11" s="1"/>
  <c r="R1647" i="11"/>
  <c r="R1648" i="11"/>
  <c r="E1648" i="11" s="1"/>
  <c r="R1649" i="11"/>
  <c r="E1649" i="11" s="1"/>
  <c r="R1650" i="11"/>
  <c r="E1650" i="11" s="1"/>
  <c r="R1651" i="11"/>
  <c r="R1652" i="11"/>
  <c r="E1652" i="11" s="1"/>
  <c r="R1653" i="11"/>
  <c r="E1653" i="11" s="1"/>
  <c r="R1654" i="11"/>
  <c r="E1654" i="11" s="1"/>
  <c r="R1655" i="11"/>
  <c r="R1656" i="11"/>
  <c r="E1656" i="11" s="1"/>
  <c r="R1657" i="11"/>
  <c r="E1657" i="11" s="1"/>
  <c r="R1658" i="11"/>
  <c r="E1658" i="11" s="1"/>
  <c r="R1659" i="11"/>
  <c r="R1660" i="11"/>
  <c r="E1660" i="11" s="1"/>
  <c r="R1661" i="11"/>
  <c r="E1661" i="11" s="1"/>
  <c r="R1662" i="11"/>
  <c r="E1662" i="11" s="1"/>
  <c r="R1663" i="11"/>
  <c r="R1664" i="11"/>
  <c r="E1664" i="11" s="1"/>
  <c r="R1665" i="11"/>
  <c r="E1665" i="11" s="1"/>
  <c r="R1666" i="11"/>
  <c r="E1666" i="11" s="1"/>
  <c r="R1667" i="11"/>
  <c r="R1668" i="11"/>
  <c r="R1669" i="11"/>
  <c r="E1669" i="11" s="1"/>
  <c r="R1670" i="11"/>
  <c r="E1670" i="11" s="1"/>
  <c r="R1671" i="11"/>
  <c r="R1672" i="11"/>
  <c r="E1672" i="11" s="1"/>
  <c r="R1673" i="11"/>
  <c r="E1673" i="11" s="1"/>
  <c r="R1674" i="11"/>
  <c r="E1674" i="11" s="1"/>
  <c r="R1675" i="11"/>
  <c r="R1676" i="11"/>
  <c r="E1676" i="11" s="1"/>
  <c r="R1677" i="11"/>
  <c r="E1677" i="11" s="1"/>
  <c r="R1678" i="11"/>
  <c r="E1678" i="11" s="1"/>
  <c r="R1679" i="11"/>
  <c r="R1680" i="11"/>
  <c r="E1680" i="11" s="1"/>
  <c r="R1681" i="11"/>
  <c r="E1681" i="11" s="1"/>
  <c r="R1682" i="11"/>
  <c r="E1682" i="11" s="1"/>
  <c r="R1683" i="11"/>
  <c r="R1684" i="11"/>
  <c r="E1684" i="11" s="1"/>
  <c r="R1685" i="11"/>
  <c r="E1685" i="11" s="1"/>
  <c r="R1686" i="11"/>
  <c r="E1686" i="11" s="1"/>
  <c r="R1687" i="11"/>
  <c r="R1688" i="11"/>
  <c r="E1688" i="11" s="1"/>
  <c r="R1689" i="11"/>
  <c r="E1689" i="11" s="1"/>
  <c r="R1690" i="11"/>
  <c r="E1690" i="11" s="1"/>
  <c r="R1691" i="11"/>
  <c r="R1692" i="11"/>
  <c r="E1692" i="11" s="1"/>
  <c r="R1693" i="11"/>
  <c r="E1693" i="11" s="1"/>
  <c r="R1694" i="11"/>
  <c r="E1694" i="11" s="1"/>
  <c r="R1695" i="11"/>
  <c r="R1696" i="11"/>
  <c r="E1696" i="11" s="1"/>
  <c r="R1697" i="11"/>
  <c r="E1697" i="11" s="1"/>
  <c r="R1698" i="11"/>
  <c r="E1698" i="11" s="1"/>
  <c r="R1699" i="11"/>
  <c r="R1700" i="11"/>
  <c r="R1701" i="11"/>
  <c r="E1701" i="11" s="1"/>
  <c r="R1702" i="11"/>
  <c r="E1702" i="11" s="1"/>
  <c r="R1703" i="11"/>
  <c r="R1704" i="11"/>
  <c r="E1704" i="11" s="1"/>
  <c r="R1705" i="11"/>
  <c r="E1705" i="11" s="1"/>
  <c r="R1706" i="11"/>
  <c r="E1706" i="11" s="1"/>
  <c r="R1707" i="11"/>
  <c r="R1708" i="11"/>
  <c r="E1708" i="11" s="1"/>
  <c r="R1709" i="11"/>
  <c r="E1709" i="11" s="1"/>
  <c r="R1710" i="11"/>
  <c r="E1710" i="11" s="1"/>
  <c r="R1711" i="11"/>
  <c r="R1712" i="11"/>
  <c r="E1712" i="11" s="1"/>
  <c r="R1713" i="11"/>
  <c r="E1713" i="11" s="1"/>
  <c r="R1714" i="11"/>
  <c r="E1714" i="11" s="1"/>
  <c r="R1715" i="11"/>
  <c r="R1716" i="11"/>
  <c r="E1716" i="11" s="1"/>
  <c r="R1717" i="11"/>
  <c r="E1717" i="11" s="1"/>
  <c r="R1718" i="11"/>
  <c r="E1718" i="11" s="1"/>
  <c r="R1719" i="11"/>
  <c r="R1720" i="11"/>
  <c r="E1720" i="11" s="1"/>
  <c r="R1721" i="11"/>
  <c r="E1721" i="11" s="1"/>
  <c r="R1722" i="11"/>
  <c r="E1722" i="11" s="1"/>
  <c r="R1723" i="11"/>
  <c r="R1724" i="11"/>
  <c r="E1724" i="11" s="1"/>
  <c r="R1725" i="11"/>
  <c r="E1725" i="11" s="1"/>
  <c r="R1726" i="11"/>
  <c r="E1726" i="11" s="1"/>
  <c r="R1727" i="11"/>
  <c r="R1728" i="11"/>
  <c r="E1728" i="11" s="1"/>
  <c r="R1729" i="11"/>
  <c r="E1729" i="11" s="1"/>
  <c r="R1730" i="11"/>
  <c r="E1730" i="11" s="1"/>
  <c r="R1731" i="11"/>
  <c r="R1732" i="11"/>
  <c r="R1733" i="11"/>
  <c r="E1733" i="11" s="1"/>
  <c r="R1734" i="11"/>
  <c r="E1734" i="11" s="1"/>
  <c r="R1735" i="11"/>
  <c r="R1736" i="11"/>
  <c r="E1736" i="11" s="1"/>
  <c r="R1737" i="11"/>
  <c r="E1737" i="11" s="1"/>
  <c r="R1738" i="11"/>
  <c r="E1738" i="11" s="1"/>
  <c r="R1739" i="11"/>
  <c r="R1740" i="11"/>
  <c r="E1740" i="11" s="1"/>
  <c r="R1741" i="11"/>
  <c r="E1741" i="11" s="1"/>
  <c r="R1742" i="11"/>
  <c r="E1742" i="11" s="1"/>
  <c r="R1743" i="11"/>
  <c r="R1744" i="11"/>
  <c r="E1744" i="11" s="1"/>
  <c r="R1745" i="11"/>
  <c r="E1745" i="11" s="1"/>
  <c r="R1746" i="11"/>
  <c r="E1746" i="11" s="1"/>
  <c r="R1747" i="11"/>
  <c r="R1748" i="11"/>
  <c r="E1748" i="11" s="1"/>
  <c r="R1749" i="11"/>
  <c r="E1749" i="11" s="1"/>
  <c r="R1750" i="11"/>
  <c r="E1750" i="11" s="1"/>
  <c r="R1751" i="11"/>
  <c r="R1752" i="11"/>
  <c r="E1752" i="11" s="1"/>
  <c r="R1753" i="11"/>
  <c r="E1753" i="11" s="1"/>
  <c r="R1754" i="11"/>
  <c r="E1754" i="11" s="1"/>
  <c r="R1755" i="11"/>
  <c r="R1756" i="11"/>
  <c r="E1756" i="11" s="1"/>
  <c r="R1757" i="11"/>
  <c r="E1757" i="11" s="1"/>
  <c r="R1758" i="11"/>
  <c r="E1758" i="11" s="1"/>
  <c r="R1759" i="11"/>
  <c r="R1760" i="11"/>
  <c r="E1760" i="11" s="1"/>
  <c r="R1761" i="11"/>
  <c r="E1761" i="11" s="1"/>
  <c r="R1762" i="11"/>
  <c r="E1762" i="11" s="1"/>
  <c r="R1763" i="11"/>
  <c r="R1764" i="11"/>
  <c r="R1765" i="11"/>
  <c r="E1765" i="11" s="1"/>
  <c r="R1766" i="11"/>
  <c r="E1766" i="11" s="1"/>
  <c r="R1767" i="11"/>
  <c r="R1768" i="11"/>
  <c r="E1768" i="11" s="1"/>
  <c r="R1769" i="11"/>
  <c r="E1769" i="11" s="1"/>
  <c r="R1770" i="11"/>
  <c r="E1770" i="11" s="1"/>
  <c r="R1771" i="11"/>
  <c r="R1772" i="11"/>
  <c r="E1772" i="11" s="1"/>
  <c r="R1773" i="11"/>
  <c r="E1773" i="11" s="1"/>
  <c r="R1774" i="11"/>
  <c r="E1774" i="11" s="1"/>
  <c r="R1775" i="11"/>
  <c r="R1776" i="11"/>
  <c r="E1776" i="11" s="1"/>
  <c r="R1777" i="11"/>
  <c r="E1777" i="11" s="1"/>
  <c r="R1778" i="11"/>
  <c r="E1778" i="11" s="1"/>
  <c r="R1779" i="11"/>
  <c r="R1780" i="11"/>
  <c r="E1780" i="11" s="1"/>
  <c r="R1781" i="11"/>
  <c r="E1781" i="11" s="1"/>
  <c r="R1782" i="11"/>
  <c r="E1782" i="11" s="1"/>
  <c r="R1783" i="11"/>
  <c r="R1784" i="11"/>
  <c r="E1784" i="11" s="1"/>
  <c r="R1785" i="11"/>
  <c r="E1785" i="11" s="1"/>
  <c r="R1786" i="11"/>
  <c r="E1786" i="11" s="1"/>
  <c r="R1787" i="11"/>
  <c r="R1788" i="11"/>
  <c r="E1788" i="11" s="1"/>
  <c r="R1789" i="11"/>
  <c r="E1789" i="11" s="1"/>
  <c r="R1790" i="11"/>
  <c r="E1790" i="11" s="1"/>
  <c r="R1791" i="11"/>
  <c r="R1792" i="11"/>
  <c r="E1792" i="11" s="1"/>
  <c r="R1793" i="11"/>
  <c r="E1793" i="11" s="1"/>
  <c r="R1794" i="11"/>
  <c r="E1794" i="11" s="1"/>
  <c r="R1795" i="11"/>
  <c r="R1796" i="11"/>
  <c r="R1797" i="11"/>
  <c r="E1797" i="11" s="1"/>
  <c r="R1798" i="11"/>
  <c r="E1798" i="11" s="1"/>
  <c r="R1799" i="11"/>
  <c r="R1800" i="11"/>
  <c r="E1800" i="11" s="1"/>
  <c r="R1801" i="11"/>
  <c r="E1801" i="11" s="1"/>
  <c r="R1802" i="11"/>
  <c r="E1802" i="11" s="1"/>
  <c r="R1803" i="11"/>
  <c r="R1804" i="11"/>
  <c r="E1804" i="11" s="1"/>
  <c r="R1805" i="11"/>
  <c r="E1805" i="11" s="1"/>
  <c r="R1806" i="11"/>
  <c r="E1806" i="11" s="1"/>
  <c r="R1807" i="11"/>
  <c r="R1808" i="11"/>
  <c r="E1808" i="11" s="1"/>
  <c r="R1809" i="11"/>
  <c r="E1809" i="11" s="1"/>
  <c r="R1810" i="11"/>
  <c r="E1810" i="11" s="1"/>
  <c r="R1811" i="11"/>
  <c r="R1812" i="11"/>
  <c r="E1812" i="11" s="1"/>
  <c r="R1813" i="11"/>
  <c r="E1813" i="11" s="1"/>
  <c r="R1814" i="11"/>
  <c r="E1814" i="11" s="1"/>
  <c r="R1815" i="11"/>
  <c r="R1816" i="11"/>
  <c r="E1816" i="11" s="1"/>
  <c r="R1817" i="11"/>
  <c r="E1817" i="11" s="1"/>
  <c r="R1818" i="11"/>
  <c r="E1818" i="11" s="1"/>
  <c r="R1819" i="11"/>
  <c r="R1820" i="11"/>
  <c r="E1820" i="11" s="1"/>
  <c r="R1821" i="11"/>
  <c r="E1821" i="11" s="1"/>
  <c r="R1822" i="11"/>
  <c r="E1822" i="11" s="1"/>
  <c r="R1823" i="11"/>
  <c r="R1824" i="11"/>
  <c r="E1824" i="11" s="1"/>
  <c r="R1825" i="11"/>
  <c r="E1825" i="11" s="1"/>
  <c r="R1826" i="11"/>
  <c r="E1826" i="11" s="1"/>
  <c r="R1827" i="11"/>
  <c r="R1828" i="11"/>
  <c r="R1829" i="11"/>
  <c r="E1829" i="11" s="1"/>
  <c r="R1830" i="11"/>
  <c r="E1830" i="11" s="1"/>
  <c r="R1831" i="11"/>
  <c r="R1832" i="11"/>
  <c r="E1832" i="11" s="1"/>
  <c r="R1833" i="11"/>
  <c r="E1833" i="11" s="1"/>
  <c r="R1834" i="11"/>
  <c r="E1834" i="11" s="1"/>
  <c r="R1835" i="11"/>
  <c r="R1836" i="11"/>
  <c r="E1836" i="11" s="1"/>
  <c r="R1837" i="11"/>
  <c r="E1837" i="11" s="1"/>
  <c r="R1838" i="11"/>
  <c r="E1838" i="11" s="1"/>
  <c r="R1839" i="11"/>
  <c r="R1840" i="11"/>
  <c r="E1840" i="11" s="1"/>
  <c r="R1841" i="11"/>
  <c r="E1841" i="11" s="1"/>
  <c r="R1842" i="11"/>
  <c r="E1842" i="11" s="1"/>
  <c r="R1843" i="11"/>
  <c r="R1844" i="11"/>
  <c r="E1844" i="11" s="1"/>
  <c r="R1845" i="11"/>
  <c r="E1845" i="11" s="1"/>
  <c r="R1846" i="11"/>
  <c r="E1846" i="11" s="1"/>
  <c r="R1847" i="11"/>
  <c r="R1848" i="11"/>
  <c r="E1848" i="11" s="1"/>
  <c r="R1849" i="11"/>
  <c r="E1849" i="11" s="1"/>
  <c r="R1850" i="11"/>
  <c r="E1850" i="11" s="1"/>
  <c r="R1851" i="11"/>
  <c r="R1852" i="11"/>
  <c r="E1852" i="11" s="1"/>
  <c r="R1853" i="11"/>
  <c r="E1853" i="11" s="1"/>
  <c r="R1854" i="11"/>
  <c r="E1854" i="11" s="1"/>
  <c r="R1855" i="11"/>
  <c r="R1856" i="11"/>
  <c r="E1856" i="11" s="1"/>
  <c r="R1857" i="11"/>
  <c r="E1857" i="11" s="1"/>
  <c r="R1858" i="11"/>
  <c r="E1858" i="11" s="1"/>
  <c r="R1859" i="11"/>
  <c r="R1860" i="11"/>
  <c r="R1861" i="11"/>
  <c r="E1861" i="11" s="1"/>
  <c r="R1862" i="11"/>
  <c r="E1862" i="11" s="1"/>
  <c r="R1863" i="11"/>
  <c r="R1864" i="11"/>
  <c r="E1864" i="11" s="1"/>
  <c r="R1865" i="11"/>
  <c r="E1865" i="11" s="1"/>
  <c r="R1866" i="11"/>
  <c r="E1866" i="11" s="1"/>
  <c r="R1867" i="11"/>
  <c r="R1868" i="11"/>
  <c r="E1868" i="11" s="1"/>
  <c r="R1869" i="11"/>
  <c r="E1869" i="11" s="1"/>
  <c r="R1870" i="11"/>
  <c r="E1870" i="11" s="1"/>
  <c r="R1871" i="11"/>
  <c r="R1872" i="11"/>
  <c r="E1872" i="11" s="1"/>
  <c r="R1873" i="11"/>
  <c r="E1873" i="11" s="1"/>
  <c r="R1874" i="11"/>
  <c r="E1874" i="11" s="1"/>
  <c r="R1875" i="11"/>
  <c r="R1876" i="11"/>
  <c r="E1876" i="11" s="1"/>
  <c r="R1877" i="11"/>
  <c r="E1877" i="11" s="1"/>
  <c r="R1878" i="11"/>
  <c r="E1878" i="11" s="1"/>
  <c r="R1879" i="11"/>
  <c r="R1880" i="11"/>
  <c r="E1880" i="11" s="1"/>
  <c r="R1881" i="11"/>
  <c r="E1881" i="11" s="1"/>
  <c r="R1882" i="11"/>
  <c r="E1882" i="11" s="1"/>
  <c r="R1883" i="11"/>
  <c r="R1884" i="11"/>
  <c r="E1884" i="11" s="1"/>
  <c r="R1885" i="11"/>
  <c r="E1885" i="11" s="1"/>
  <c r="R1886" i="11"/>
  <c r="E1886" i="11" s="1"/>
  <c r="R1887" i="11"/>
  <c r="R1888" i="11"/>
  <c r="E1888" i="11" s="1"/>
  <c r="R1889" i="11"/>
  <c r="E1889" i="11" s="1"/>
  <c r="R1890" i="11"/>
  <c r="E1890" i="11" s="1"/>
  <c r="R1891" i="11"/>
  <c r="R1892" i="11"/>
  <c r="R1893" i="11"/>
  <c r="E1893" i="11" s="1"/>
  <c r="R1894" i="11"/>
  <c r="E1894" i="11" s="1"/>
  <c r="R1895" i="11"/>
  <c r="R1896" i="11"/>
  <c r="E1896" i="11" s="1"/>
  <c r="R1897" i="11"/>
  <c r="E1897" i="11" s="1"/>
  <c r="R1898" i="11"/>
  <c r="E1898" i="11" s="1"/>
  <c r="R1899" i="11"/>
  <c r="R1900" i="11"/>
  <c r="E1900" i="11" s="1"/>
  <c r="R1901" i="11"/>
  <c r="E1901" i="11" s="1"/>
  <c r="R1902" i="11"/>
  <c r="E1902" i="11" s="1"/>
  <c r="R1903" i="11"/>
  <c r="R1904" i="11"/>
  <c r="E1904" i="11" s="1"/>
  <c r="R1905" i="11"/>
  <c r="E1905" i="11" s="1"/>
  <c r="R1906" i="11"/>
  <c r="E1906" i="11" s="1"/>
  <c r="R1907" i="11"/>
  <c r="R1908" i="11"/>
  <c r="E1908" i="11" s="1"/>
  <c r="R1909" i="11"/>
  <c r="E1909" i="11" s="1"/>
  <c r="R1910" i="11"/>
  <c r="E1910" i="11" s="1"/>
  <c r="R1911" i="11"/>
  <c r="R1912" i="11"/>
  <c r="E1912" i="11" s="1"/>
  <c r="R1913" i="11"/>
  <c r="E1913" i="11" s="1"/>
  <c r="R1914" i="11"/>
  <c r="E1914" i="11" s="1"/>
  <c r="R1915" i="11"/>
  <c r="R1916" i="11"/>
  <c r="E1916" i="11" s="1"/>
  <c r="R1917" i="11"/>
  <c r="E1917" i="11" s="1"/>
  <c r="R1918" i="11"/>
  <c r="E1918" i="11" s="1"/>
  <c r="R1919" i="11"/>
  <c r="R1920" i="11"/>
  <c r="E1920" i="11" s="1"/>
  <c r="R1921" i="11"/>
  <c r="E1921" i="11" s="1"/>
  <c r="R1922" i="11"/>
  <c r="E1922" i="11" s="1"/>
  <c r="R1923" i="11"/>
  <c r="R1924" i="11"/>
  <c r="R1925" i="11"/>
  <c r="E1925" i="11" s="1"/>
  <c r="R1926" i="11"/>
  <c r="E1926" i="11" s="1"/>
  <c r="R1927" i="11"/>
  <c r="R1928" i="11"/>
  <c r="E1928" i="11" s="1"/>
  <c r="R1929" i="11"/>
  <c r="E1929" i="11" s="1"/>
  <c r="R1930" i="11"/>
  <c r="E1930" i="11" s="1"/>
  <c r="R1931" i="11"/>
  <c r="R1932" i="11"/>
  <c r="E1932" i="11" s="1"/>
  <c r="R1933" i="11"/>
  <c r="E1933" i="11" s="1"/>
  <c r="R1934" i="11"/>
  <c r="E1934" i="11" s="1"/>
  <c r="R1935" i="11"/>
  <c r="R1936" i="11"/>
  <c r="E1936" i="11" s="1"/>
  <c r="R1937" i="11"/>
  <c r="E1937" i="11" s="1"/>
  <c r="R1938" i="11"/>
  <c r="E1938" i="11" s="1"/>
  <c r="R1939" i="11"/>
  <c r="R1940" i="11"/>
  <c r="E1940" i="11" s="1"/>
  <c r="R1941" i="11"/>
  <c r="E1941" i="11" s="1"/>
  <c r="R1942" i="11"/>
  <c r="E1942" i="11" s="1"/>
  <c r="R1943" i="11"/>
  <c r="R1944" i="11"/>
  <c r="E1944" i="11" s="1"/>
  <c r="R1945" i="11"/>
  <c r="E1945" i="11" s="1"/>
  <c r="R1946" i="11"/>
  <c r="E1946" i="11" s="1"/>
  <c r="R1947" i="11"/>
  <c r="R1948" i="11"/>
  <c r="E1948" i="11" s="1"/>
  <c r="R1949" i="11"/>
  <c r="E1949" i="11" s="1"/>
  <c r="R1950" i="11"/>
  <c r="E1950" i="11" s="1"/>
  <c r="R1951" i="11"/>
  <c r="R1952" i="11"/>
  <c r="E1952" i="11" s="1"/>
  <c r="R1953" i="11"/>
  <c r="E1953" i="11" s="1"/>
  <c r="R1954" i="11"/>
  <c r="E1954" i="11" s="1"/>
  <c r="R1955" i="11"/>
  <c r="R1956" i="11"/>
  <c r="R1957" i="11"/>
  <c r="E1957" i="11" s="1"/>
  <c r="R1958" i="11"/>
  <c r="E1958" i="11" s="1"/>
  <c r="R1959" i="11"/>
  <c r="R1960" i="11"/>
  <c r="E1960" i="11" s="1"/>
  <c r="R1961" i="11"/>
  <c r="E1961" i="11" s="1"/>
  <c r="R1962" i="11"/>
  <c r="E1962" i="11" s="1"/>
  <c r="R1963" i="11"/>
  <c r="R1964" i="11"/>
  <c r="E1964" i="11" s="1"/>
  <c r="R1965" i="11"/>
  <c r="E1965" i="11" s="1"/>
  <c r="R1966" i="11"/>
  <c r="E1966" i="11" s="1"/>
  <c r="R1967" i="11"/>
  <c r="R1968" i="11"/>
  <c r="E1968" i="11" s="1"/>
  <c r="R1969" i="11"/>
  <c r="E1969" i="11" s="1"/>
  <c r="R1970" i="11"/>
  <c r="E1970" i="11" s="1"/>
  <c r="R1971" i="11"/>
  <c r="R1972" i="11"/>
  <c r="E1972" i="11" s="1"/>
  <c r="R1973" i="11"/>
  <c r="E1973" i="11" s="1"/>
  <c r="R1974" i="11"/>
  <c r="E1974" i="11" s="1"/>
  <c r="R1975" i="11"/>
  <c r="R1976" i="11"/>
  <c r="E1976" i="11" s="1"/>
  <c r="R1977" i="11"/>
  <c r="E1977" i="11" s="1"/>
  <c r="R1978" i="11"/>
  <c r="E1978" i="11" s="1"/>
  <c r="R1979" i="11"/>
  <c r="R1980" i="11"/>
  <c r="E1980" i="11" s="1"/>
  <c r="R1981" i="11"/>
  <c r="E1981" i="11" s="1"/>
  <c r="R1982" i="11"/>
  <c r="E1982" i="11" s="1"/>
  <c r="R1983" i="11"/>
  <c r="R1984" i="11"/>
  <c r="E1984" i="11" s="1"/>
  <c r="R1985" i="11"/>
  <c r="E1985" i="11" s="1"/>
  <c r="R1986" i="11"/>
  <c r="E1986" i="11" s="1"/>
  <c r="R1987" i="11"/>
  <c r="R1988" i="11"/>
  <c r="R1989" i="11"/>
  <c r="E1989" i="11" s="1"/>
  <c r="R1990" i="11"/>
  <c r="E1990" i="11" s="1"/>
  <c r="R1991" i="11"/>
  <c r="R1992" i="11"/>
  <c r="E1992" i="11" s="1"/>
  <c r="R1993" i="11"/>
  <c r="E1993" i="11" s="1"/>
  <c r="R1994" i="11"/>
  <c r="E1994" i="11" s="1"/>
  <c r="R1995" i="11"/>
  <c r="R1996" i="11"/>
  <c r="E1996" i="11" s="1"/>
  <c r="R1997" i="11"/>
  <c r="E1997" i="11" s="1"/>
  <c r="R1998" i="11"/>
  <c r="E1998" i="11" s="1"/>
  <c r="R1999" i="11"/>
  <c r="R2000" i="11"/>
  <c r="E2000" i="11" s="1"/>
  <c r="R2001" i="11"/>
  <c r="E2001" i="11" s="1"/>
  <c r="R2002" i="11"/>
  <c r="E2002" i="11" s="1"/>
  <c r="R2003" i="11"/>
  <c r="R2004" i="11"/>
  <c r="E2004" i="11" s="1"/>
  <c r="R2005" i="11"/>
  <c r="E2005" i="11" s="1"/>
  <c r="R2006" i="11"/>
  <c r="E2006" i="11" s="1"/>
  <c r="R2007" i="11"/>
  <c r="R2008" i="11"/>
  <c r="E2008" i="11" s="1"/>
  <c r="R2009" i="11"/>
  <c r="E2009" i="11" s="1"/>
  <c r="R2010" i="11"/>
  <c r="E2010" i="11" s="1"/>
  <c r="R2011" i="11"/>
  <c r="R2012" i="11"/>
  <c r="E2012" i="11" s="1"/>
  <c r="R2013" i="11"/>
  <c r="E2013" i="11" s="1"/>
  <c r="R2014" i="11"/>
  <c r="E2014" i="11" s="1"/>
  <c r="R2015" i="11"/>
  <c r="R2016" i="11"/>
  <c r="E2016" i="11" s="1"/>
  <c r="R2017" i="11"/>
  <c r="E2017" i="11" s="1"/>
  <c r="R2018" i="11"/>
  <c r="E2018" i="11" s="1"/>
  <c r="R2019" i="11"/>
  <c r="R2020" i="11"/>
  <c r="R2021" i="11"/>
  <c r="E2021" i="11" s="1"/>
  <c r="R2022" i="11"/>
  <c r="E2022" i="11" s="1"/>
  <c r="R2023" i="11"/>
  <c r="R2024" i="11"/>
  <c r="E2024" i="11" s="1"/>
  <c r="R2025" i="11"/>
  <c r="E2025" i="11" s="1"/>
  <c r="R2026" i="11"/>
  <c r="E2026" i="11" s="1"/>
  <c r="R2027" i="11"/>
  <c r="R2028" i="11"/>
  <c r="E2028" i="11" s="1"/>
  <c r="R2029" i="11"/>
  <c r="E2029" i="11" s="1"/>
  <c r="R2030" i="11"/>
  <c r="E2030" i="11" s="1"/>
  <c r="R2031" i="11"/>
  <c r="R2032" i="11"/>
  <c r="E2032" i="11" s="1"/>
  <c r="R2033" i="11"/>
  <c r="E2033" i="11" s="1"/>
  <c r="R2034" i="11"/>
  <c r="E2034" i="11" s="1"/>
  <c r="R2035" i="11"/>
  <c r="R2036" i="11"/>
  <c r="E2036" i="11" s="1"/>
  <c r="R2037" i="11"/>
  <c r="E2037" i="11" s="1"/>
  <c r="R2038" i="11"/>
  <c r="E2038" i="11" s="1"/>
  <c r="R2039" i="11"/>
  <c r="R2040" i="11"/>
  <c r="E2040" i="11" s="1"/>
  <c r="R2041" i="11"/>
  <c r="E2041" i="11" s="1"/>
  <c r="R2042" i="11"/>
  <c r="E2042" i="11" s="1"/>
  <c r="R2043" i="11"/>
  <c r="R2044" i="11"/>
  <c r="E2044" i="11" s="1"/>
  <c r="R2045" i="11"/>
  <c r="E2045" i="11" s="1"/>
  <c r="R2046" i="11"/>
  <c r="E2046" i="11" s="1"/>
  <c r="R2047" i="11"/>
  <c r="R2048" i="11"/>
  <c r="E2048" i="11" s="1"/>
  <c r="R2049" i="11"/>
  <c r="E2049" i="11" s="1"/>
  <c r="R2050" i="11"/>
  <c r="E2050" i="11" s="1"/>
  <c r="R2051" i="11"/>
  <c r="R2052" i="11"/>
  <c r="R2053" i="11"/>
  <c r="E2053" i="11" s="1"/>
  <c r="R2054" i="11"/>
  <c r="E2054" i="11" s="1"/>
  <c r="R2055" i="11"/>
  <c r="R2056" i="11"/>
  <c r="E2056" i="11" s="1"/>
  <c r="R2057" i="11"/>
  <c r="E2057" i="11" s="1"/>
  <c r="R2058" i="11"/>
  <c r="E2058" i="11" s="1"/>
  <c r="R2059" i="11"/>
  <c r="R2060" i="11"/>
  <c r="E2060" i="11" s="1"/>
  <c r="R2061" i="11"/>
  <c r="E2061" i="11" s="1"/>
  <c r="R2062" i="11"/>
  <c r="E2062" i="11" s="1"/>
  <c r="R2063" i="11"/>
  <c r="R2064" i="11"/>
  <c r="E2064" i="11" s="1"/>
  <c r="R2065" i="11"/>
  <c r="E2065" i="11" s="1"/>
  <c r="R2066" i="11"/>
  <c r="E2066" i="11" s="1"/>
  <c r="R2067" i="11"/>
  <c r="R2068" i="11"/>
  <c r="E2068" i="11" s="1"/>
  <c r="R2069" i="11"/>
  <c r="E2069" i="11" s="1"/>
  <c r="R2070" i="11"/>
  <c r="E2070" i="11" s="1"/>
  <c r="R2071" i="11"/>
  <c r="R2072" i="11"/>
  <c r="E2072" i="11" s="1"/>
  <c r="R2073" i="11"/>
  <c r="E2073" i="11" s="1"/>
  <c r="R2074" i="11"/>
  <c r="E2074" i="11" s="1"/>
  <c r="R2075" i="11"/>
  <c r="R2076" i="11"/>
  <c r="E2076" i="11" s="1"/>
  <c r="R2077" i="11"/>
  <c r="E2077" i="11" s="1"/>
  <c r="R2078" i="11"/>
  <c r="E2078" i="11" s="1"/>
  <c r="R2079" i="11"/>
  <c r="R2080" i="11"/>
  <c r="E2080" i="11" s="1"/>
  <c r="R2081" i="11"/>
  <c r="E2081" i="11" s="1"/>
  <c r="R2082" i="11"/>
  <c r="E2082" i="11" s="1"/>
  <c r="R2083" i="11"/>
  <c r="R2084" i="11"/>
  <c r="R2085" i="11"/>
  <c r="E2085" i="11" s="1"/>
  <c r="R2086" i="11"/>
  <c r="E2086" i="11" s="1"/>
  <c r="R2087" i="11"/>
  <c r="R2088" i="11"/>
  <c r="E2088" i="11" s="1"/>
  <c r="R2089" i="11"/>
  <c r="E2089" i="11" s="1"/>
  <c r="R2090" i="11"/>
  <c r="E2090" i="11" s="1"/>
  <c r="R2091" i="11"/>
  <c r="R2092" i="11"/>
  <c r="E2092" i="11" s="1"/>
  <c r="R2093" i="11"/>
  <c r="E2093" i="11" s="1"/>
  <c r="R2094" i="11"/>
  <c r="E2094" i="11" s="1"/>
  <c r="R2095" i="11"/>
  <c r="R2096" i="11"/>
  <c r="E2096" i="11" s="1"/>
  <c r="R2097" i="11"/>
  <c r="E2097" i="11" s="1"/>
  <c r="R2098" i="11"/>
  <c r="E2098" i="11" s="1"/>
  <c r="R2099" i="11"/>
  <c r="R2100" i="11"/>
  <c r="E2100" i="11" s="1"/>
  <c r="R2101" i="11"/>
  <c r="E2101" i="11" s="1"/>
  <c r="R2102" i="11"/>
  <c r="E2102" i="11" s="1"/>
  <c r="R2103" i="11"/>
  <c r="R2104" i="11"/>
  <c r="E2104" i="11" s="1"/>
  <c r="R2105" i="11"/>
  <c r="E2105" i="11" s="1"/>
  <c r="R2106" i="11"/>
  <c r="E2106" i="11" s="1"/>
  <c r="R2107" i="11"/>
  <c r="R2108" i="11"/>
  <c r="E2108" i="11" s="1"/>
  <c r="R2109" i="11"/>
  <c r="E2109" i="11" s="1"/>
  <c r="R2110" i="11"/>
  <c r="E2110" i="11" s="1"/>
  <c r="R2111" i="11"/>
  <c r="R2112" i="11"/>
  <c r="E2112" i="11" s="1"/>
  <c r="R2113" i="11"/>
  <c r="E2113" i="11" s="1"/>
  <c r="R2114" i="11"/>
  <c r="E2114" i="11" s="1"/>
  <c r="R2115" i="11"/>
  <c r="R2116" i="11"/>
  <c r="R2117" i="11"/>
  <c r="E2117" i="11" s="1"/>
  <c r="R2118" i="11"/>
  <c r="E2118" i="11" s="1"/>
  <c r="R2119" i="11"/>
  <c r="R2120" i="11"/>
  <c r="E2120" i="11" s="1"/>
  <c r="R2121" i="11"/>
  <c r="E2121" i="11" s="1"/>
  <c r="R2" i="11"/>
  <c r="E2" i="11" s="1"/>
  <c r="P690" i="11"/>
  <c r="C690" i="11" s="1"/>
  <c r="P698" i="11"/>
  <c r="P706" i="11"/>
  <c r="C706" i="11" s="1"/>
  <c r="P714" i="11"/>
  <c r="C714" i="11" s="1"/>
  <c r="P722" i="11"/>
  <c r="C722" i="11" s="1"/>
  <c r="P730" i="11"/>
  <c r="C730" i="11" s="1"/>
  <c r="P738" i="11"/>
  <c r="C738" i="11" s="1"/>
  <c r="P746" i="11"/>
  <c r="C746" i="11" s="1"/>
  <c r="P754" i="11"/>
  <c r="C754" i="11" s="1"/>
  <c r="P762" i="11"/>
  <c r="C762" i="11" s="1"/>
  <c r="P770" i="11"/>
  <c r="C770" i="11" s="1"/>
  <c r="P778" i="11"/>
  <c r="C778" i="11" s="1"/>
  <c r="P786" i="11"/>
  <c r="C786" i="11" s="1"/>
  <c r="P794" i="11"/>
  <c r="C794" i="11" s="1"/>
  <c r="P802" i="11"/>
  <c r="P810" i="11"/>
  <c r="C810" i="11" s="1"/>
  <c r="P818" i="11"/>
  <c r="C818" i="11" s="1"/>
  <c r="P826" i="11"/>
  <c r="P834" i="11"/>
  <c r="C834" i="11" s="1"/>
  <c r="P842" i="11"/>
  <c r="C842" i="11" s="1"/>
  <c r="P850" i="11"/>
  <c r="C850" i="11" s="1"/>
  <c r="P858" i="11"/>
  <c r="C858" i="11" s="1"/>
  <c r="P866" i="11"/>
  <c r="C866" i="11" s="1"/>
  <c r="P874" i="11"/>
  <c r="C874" i="11" s="1"/>
  <c r="P882" i="11"/>
  <c r="C882" i="11" s="1"/>
  <c r="P890" i="11"/>
  <c r="C890" i="11" s="1"/>
  <c r="P898" i="11"/>
  <c r="C898" i="11" s="1"/>
  <c r="P906" i="11"/>
  <c r="C906" i="11" s="1"/>
  <c r="P914" i="11"/>
  <c r="C914" i="11" s="1"/>
  <c r="P922" i="11"/>
  <c r="C922" i="11" s="1"/>
  <c r="P930" i="11"/>
  <c r="P938" i="11"/>
  <c r="C938" i="11" s="1"/>
  <c r="P946" i="11"/>
  <c r="C946" i="11" s="1"/>
  <c r="P954" i="11"/>
  <c r="P962" i="11"/>
  <c r="C962" i="11" s="1"/>
  <c r="P970" i="11"/>
  <c r="C970" i="11" s="1"/>
  <c r="P978" i="11"/>
  <c r="C978" i="11" s="1"/>
  <c r="P986" i="11"/>
  <c r="C986" i="11" s="1"/>
  <c r="P994" i="11"/>
  <c r="C994" i="11" s="1"/>
  <c r="P1002" i="11"/>
  <c r="C1002" i="11" s="1"/>
  <c r="P1010" i="11"/>
  <c r="C1010" i="11" s="1"/>
  <c r="P1018" i="11"/>
  <c r="C1018" i="11" s="1"/>
  <c r="P1026" i="11"/>
  <c r="C1026" i="11" s="1"/>
  <c r="P1034" i="11"/>
  <c r="C1034" i="11" s="1"/>
  <c r="P1042" i="11"/>
  <c r="C1042" i="11" s="1"/>
  <c r="P1050" i="11"/>
  <c r="C1050" i="11" s="1"/>
  <c r="P1058" i="11"/>
  <c r="P1066" i="11"/>
  <c r="C1066" i="11" s="1"/>
  <c r="P1074" i="11"/>
  <c r="C1074" i="11" s="1"/>
  <c r="P1082" i="11"/>
  <c r="P1090" i="11"/>
  <c r="C1090" i="11" s="1"/>
  <c r="P1098" i="11"/>
  <c r="C1098" i="11" s="1"/>
  <c r="P1106" i="11"/>
  <c r="C1106" i="11" s="1"/>
  <c r="P1114" i="11"/>
  <c r="C1114" i="11" s="1"/>
  <c r="P1122" i="11"/>
  <c r="C1122" i="11" s="1"/>
  <c r="P1130" i="11"/>
  <c r="C1130" i="11" s="1"/>
  <c r="P1138" i="11"/>
  <c r="C1138" i="11" s="1"/>
  <c r="P1146" i="11"/>
  <c r="C1146" i="11" s="1"/>
  <c r="P1154" i="11"/>
  <c r="C1154" i="11" s="1"/>
  <c r="P1162" i="11"/>
  <c r="C1162" i="11" s="1"/>
  <c r="P1170" i="11"/>
  <c r="C1170" i="11" s="1"/>
  <c r="P1178" i="11"/>
  <c r="C1178" i="11" s="1"/>
  <c r="P1186" i="11"/>
  <c r="P1194" i="11"/>
  <c r="C1194" i="11" s="1"/>
  <c r="P1202" i="11"/>
  <c r="C1202" i="11" s="1"/>
  <c r="P1210" i="11"/>
  <c r="P1218" i="11"/>
  <c r="C1218" i="11" s="1"/>
  <c r="P1226" i="11"/>
  <c r="C1226" i="11" s="1"/>
  <c r="P1234" i="11"/>
  <c r="C1234" i="11" s="1"/>
  <c r="P1242" i="11"/>
  <c r="C1242" i="11" s="1"/>
  <c r="P1250" i="11"/>
  <c r="C1250" i="11" s="1"/>
  <c r="P1258" i="11"/>
  <c r="C1258" i="11" s="1"/>
  <c r="P1266" i="11"/>
  <c r="C1266" i="11" s="1"/>
  <c r="P1274" i="11"/>
  <c r="C1274" i="11" s="1"/>
  <c r="P1282" i="11"/>
  <c r="C1282" i="11" s="1"/>
  <c r="P1290" i="11"/>
  <c r="C1290" i="11" s="1"/>
  <c r="P1298" i="11"/>
  <c r="C1298" i="11" s="1"/>
  <c r="P1306" i="11"/>
  <c r="C1306" i="11" s="1"/>
  <c r="P1314" i="11"/>
  <c r="P1322" i="11"/>
  <c r="C1322" i="11" s="1"/>
  <c r="P1330" i="11"/>
  <c r="C1330" i="11" s="1"/>
  <c r="P1338" i="11"/>
  <c r="P1346" i="11"/>
  <c r="C1346" i="11" s="1"/>
  <c r="P1354" i="11"/>
  <c r="C1354" i="11" s="1"/>
  <c r="P1362" i="11"/>
  <c r="C1362" i="11" s="1"/>
  <c r="P1370" i="11"/>
  <c r="C1370" i="11" s="1"/>
  <c r="P1378" i="11"/>
  <c r="C1378" i="11" s="1"/>
  <c r="P1386" i="11"/>
  <c r="C1386" i="11" s="1"/>
  <c r="P1394" i="11"/>
  <c r="C1394" i="11" s="1"/>
  <c r="P1402" i="11"/>
  <c r="C1402" i="11" s="1"/>
  <c r="P1410" i="11"/>
  <c r="C1410" i="11" s="1"/>
  <c r="P1418" i="11"/>
  <c r="C1418" i="11" s="1"/>
  <c r="P1426" i="11"/>
  <c r="C1426" i="11" s="1"/>
  <c r="P1434" i="11"/>
  <c r="C1434" i="11" s="1"/>
  <c r="P1442" i="11"/>
  <c r="P1450" i="11"/>
  <c r="C1450" i="11" s="1"/>
  <c r="P1458" i="11"/>
  <c r="C1458" i="11" s="1"/>
  <c r="P1466" i="11"/>
  <c r="P1474" i="11"/>
  <c r="C1474" i="11" s="1"/>
  <c r="P1482" i="11"/>
  <c r="C1482" i="11" s="1"/>
  <c r="P1490" i="11"/>
  <c r="C1490" i="11" s="1"/>
  <c r="P1498" i="11"/>
  <c r="C1498" i="11" s="1"/>
  <c r="P1506" i="11"/>
  <c r="C1506" i="11" s="1"/>
  <c r="P1514" i="11"/>
  <c r="C1514" i="11" s="1"/>
  <c r="P1522" i="11"/>
  <c r="C1522" i="11" s="1"/>
  <c r="P1530" i="11"/>
  <c r="C1530" i="11" s="1"/>
  <c r="P1538" i="11"/>
  <c r="C1538" i="11" s="1"/>
  <c r="P1546" i="11"/>
  <c r="C1546" i="11" s="1"/>
  <c r="P1554" i="11"/>
  <c r="C1554" i="11" s="1"/>
  <c r="P1562" i="11"/>
  <c r="C1562" i="11" s="1"/>
  <c r="P1570" i="11"/>
  <c r="P1578" i="11"/>
  <c r="C1578" i="11" s="1"/>
  <c r="P1586" i="11"/>
  <c r="C1586" i="11" s="1"/>
  <c r="P1594" i="11"/>
  <c r="P1602" i="11"/>
  <c r="C1602" i="11" s="1"/>
  <c r="P1610" i="11"/>
  <c r="C1610" i="11" s="1"/>
  <c r="P1618" i="11"/>
  <c r="C1618" i="11" s="1"/>
  <c r="P1626" i="11"/>
  <c r="C1626" i="11" s="1"/>
  <c r="P1634" i="11"/>
  <c r="C1634" i="11" s="1"/>
  <c r="P1642" i="11"/>
  <c r="C1642" i="11" s="1"/>
  <c r="P1650" i="11"/>
  <c r="C1650" i="11" s="1"/>
  <c r="P1658" i="11"/>
  <c r="C1658" i="11" s="1"/>
  <c r="P1666" i="11"/>
  <c r="P1674" i="11"/>
  <c r="C1674" i="11" s="1"/>
  <c r="P1682" i="11"/>
  <c r="P1690" i="11"/>
  <c r="P1698" i="11"/>
  <c r="P1706" i="11"/>
  <c r="P1714" i="11"/>
  <c r="C1714" i="11" s="1"/>
  <c r="P1722" i="11"/>
  <c r="P1730" i="11"/>
  <c r="C1730" i="11" s="1"/>
  <c r="P1738" i="11"/>
  <c r="C1738" i="11" s="1"/>
  <c r="P1746" i="11"/>
  <c r="C1746" i="11" s="1"/>
  <c r="P1754" i="11"/>
  <c r="C1754" i="11" s="1"/>
  <c r="P1762" i="11"/>
  <c r="C1762" i="11" s="1"/>
  <c r="P1770" i="11"/>
  <c r="C1770" i="11" s="1"/>
  <c r="P1778" i="11"/>
  <c r="C1778" i="11" s="1"/>
  <c r="P1786" i="11"/>
  <c r="C1786" i="11" s="1"/>
  <c r="P1794" i="11"/>
  <c r="C1794" i="11" s="1"/>
  <c r="P1802" i="11"/>
  <c r="C1802" i="11" s="1"/>
  <c r="P1810" i="11"/>
  <c r="C1810" i="11" s="1"/>
  <c r="P1818" i="11"/>
  <c r="C1818" i="11" s="1"/>
  <c r="P1826" i="11"/>
  <c r="C1826" i="11" s="1"/>
  <c r="P1834" i="11"/>
  <c r="C1834" i="11" s="1"/>
  <c r="P1842" i="11"/>
  <c r="C1842" i="11" s="1"/>
  <c r="P1850" i="11"/>
  <c r="C1850" i="11" s="1"/>
  <c r="P1858" i="11"/>
  <c r="C1858" i="11" s="1"/>
  <c r="P1866" i="11"/>
  <c r="C1866" i="11" s="1"/>
  <c r="P1874" i="11"/>
  <c r="C1874" i="11" s="1"/>
  <c r="P1882" i="11"/>
  <c r="C1882" i="11" s="1"/>
  <c r="P1890" i="11"/>
  <c r="C1890" i="11" s="1"/>
  <c r="P1898" i="11"/>
  <c r="C1898" i="11" s="1"/>
  <c r="P1906" i="11"/>
  <c r="C1906" i="11" s="1"/>
  <c r="P1914" i="11"/>
  <c r="C1914" i="11" s="1"/>
  <c r="P1922" i="11"/>
  <c r="P1930" i="11"/>
  <c r="C1930" i="11" s="1"/>
  <c r="P1938" i="11"/>
  <c r="P1946" i="11"/>
  <c r="P1954" i="11"/>
  <c r="P1962" i="11"/>
  <c r="P1970" i="11"/>
  <c r="C1970" i="11" s="1"/>
  <c r="P1978" i="11"/>
  <c r="P1986" i="11"/>
  <c r="C1986" i="11" s="1"/>
  <c r="P1994" i="11"/>
  <c r="C1994" i="11" s="1"/>
  <c r="P2002" i="11"/>
  <c r="C2002" i="11" s="1"/>
  <c r="P2010" i="11"/>
  <c r="C2010" i="11" s="1"/>
  <c r="P2018" i="11"/>
  <c r="C2018" i="11" s="1"/>
  <c r="P2026" i="11"/>
  <c r="C2026" i="11" s="1"/>
  <c r="P2034" i="11"/>
  <c r="C2034" i="11" s="1"/>
  <c r="P2042" i="11"/>
  <c r="C2042" i="11" s="1"/>
  <c r="P2050" i="11"/>
  <c r="C2050" i="11" s="1"/>
  <c r="P2058" i="11"/>
  <c r="C2058" i="11" s="1"/>
  <c r="P2066" i="11"/>
  <c r="C2066" i="11" s="1"/>
  <c r="P2074" i="11"/>
  <c r="C2074" i="11" s="1"/>
  <c r="P2082" i="11"/>
  <c r="C2082" i="11" s="1"/>
  <c r="P2090" i="11"/>
  <c r="C2090" i="11" s="1"/>
  <c r="P2098" i="11"/>
  <c r="C2098" i="11" s="1"/>
  <c r="P2106" i="11"/>
  <c r="C2106" i="11" s="1"/>
  <c r="P2114" i="11"/>
  <c r="C2114" i="11" s="1"/>
  <c r="P2122" i="11"/>
  <c r="C2122" i="11" s="1"/>
  <c r="P2130" i="11"/>
  <c r="C2130" i="11" s="1"/>
  <c r="P2138" i="11"/>
  <c r="C2138" i="11" s="1"/>
  <c r="P2146" i="11"/>
  <c r="C2146" i="11" s="1"/>
  <c r="P2154" i="11"/>
  <c r="C2154" i="11" s="1"/>
  <c r="P2162" i="11"/>
  <c r="C2162" i="11" s="1"/>
  <c r="P2170" i="11"/>
  <c r="C2170" i="11" s="1"/>
  <c r="P2178" i="11"/>
  <c r="P2186" i="11"/>
  <c r="C2186" i="11" s="1"/>
  <c r="P2194" i="11"/>
  <c r="P2202" i="11"/>
  <c r="P2210" i="11"/>
  <c r="P2218" i="11"/>
  <c r="P2226" i="11"/>
  <c r="C2226" i="11" s="1"/>
  <c r="P2234" i="11"/>
  <c r="P2242" i="11"/>
  <c r="C2242" i="11" s="1"/>
  <c r="P2250" i="11"/>
  <c r="C2250" i="11" s="1"/>
  <c r="P2258" i="11"/>
  <c r="C2258" i="11" s="1"/>
  <c r="P2266" i="11"/>
  <c r="C2266" i="11" s="1"/>
  <c r="P2274" i="11"/>
  <c r="C2274" i="11" s="1"/>
  <c r="P2282" i="11"/>
  <c r="C2282" i="11" s="1"/>
  <c r="P2290" i="11"/>
  <c r="C2290" i="11" s="1"/>
  <c r="P2298" i="11"/>
  <c r="C2298" i="11" s="1"/>
  <c r="P2306" i="11"/>
  <c r="C2306" i="11" s="1"/>
  <c r="P2314" i="11"/>
  <c r="C2314" i="11" s="1"/>
  <c r="P2322" i="11"/>
  <c r="C2322" i="11" s="1"/>
  <c r="P2330" i="11"/>
  <c r="C2330" i="11" s="1"/>
  <c r="P2338" i="11"/>
  <c r="C2338" i="11" s="1"/>
  <c r="P2346" i="11"/>
  <c r="C2346" i="11" s="1"/>
  <c r="P2354" i="11"/>
  <c r="C2354" i="11" s="1"/>
  <c r="P2362" i="11"/>
  <c r="C2362" i="11" s="1"/>
  <c r="P2370" i="11"/>
  <c r="C2370" i="11" s="1"/>
  <c r="P2378" i="11"/>
  <c r="C2378" i="11" s="1"/>
  <c r="P2386" i="11"/>
  <c r="C2386" i="11" s="1"/>
  <c r="C122" i="11"/>
  <c r="C134" i="11"/>
  <c r="C146" i="11"/>
  <c r="C158" i="11"/>
  <c r="C278" i="11"/>
  <c r="C290" i="11"/>
  <c r="C302" i="11"/>
  <c r="C314" i="11"/>
  <c r="C406" i="11"/>
  <c r="C418" i="11"/>
  <c r="C430" i="11"/>
  <c r="C442" i="11"/>
  <c r="C534" i="11"/>
  <c r="C546" i="11"/>
  <c r="C558" i="11"/>
  <c r="C570" i="11"/>
  <c r="C662" i="11"/>
  <c r="C674" i="11"/>
  <c r="C698" i="11"/>
  <c r="C802" i="11"/>
  <c r="C826" i="11"/>
  <c r="C930" i="11"/>
  <c r="C954" i="11"/>
  <c r="C1058" i="11"/>
  <c r="C1082" i="11"/>
  <c r="C1186" i="11"/>
  <c r="C1210" i="11"/>
  <c r="C1314" i="11"/>
  <c r="C1338" i="11"/>
  <c r="C1442" i="11"/>
  <c r="C1466" i="11"/>
  <c r="C1570" i="11"/>
  <c r="C1594" i="11"/>
  <c r="C1666" i="11"/>
  <c r="C1682" i="11"/>
  <c r="C1690" i="11"/>
  <c r="C1698" i="11"/>
  <c r="C1706" i="11"/>
  <c r="C1722" i="11"/>
  <c r="C1922" i="11"/>
  <c r="C1938" i="11"/>
  <c r="C1946" i="11"/>
  <c r="C1954" i="11"/>
  <c r="C1962" i="11"/>
  <c r="C1978" i="11"/>
  <c r="C2178" i="11"/>
  <c r="C2194" i="11"/>
  <c r="C2202" i="11"/>
  <c r="C2210" i="11"/>
  <c r="C2218" i="11"/>
  <c r="C2234" i="11"/>
  <c r="C18" i="11"/>
  <c r="C34" i="11"/>
  <c r="E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O3" i="11"/>
  <c r="O4" i="11"/>
  <c r="O5" i="11"/>
  <c r="P5" i="11" s="1"/>
  <c r="C5" i="11" s="1"/>
  <c r="O6" i="11"/>
  <c r="O7" i="11"/>
  <c r="O8" i="11"/>
  <c r="O9" i="11"/>
  <c r="P9" i="11" s="1"/>
  <c r="C9" i="11" s="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P25" i="11" s="1"/>
  <c r="C25" i="11" s="1"/>
  <c r="O26" i="11"/>
  <c r="O27" i="11"/>
  <c r="O28" i="11"/>
  <c r="O29" i="11"/>
  <c r="O30" i="11"/>
  <c r="O31" i="11"/>
  <c r="O32" i="11"/>
  <c r="O33" i="11"/>
  <c r="O34" i="11"/>
  <c r="O35" i="11"/>
  <c r="O36" i="11"/>
  <c r="O37" i="11"/>
  <c r="P37" i="11" s="1"/>
  <c r="C37" i="11" s="1"/>
  <c r="O38" i="11"/>
  <c r="O39" i="11"/>
  <c r="O40" i="11"/>
  <c r="O41" i="11"/>
  <c r="P41" i="11" s="1"/>
  <c r="C41" i="11" s="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P57" i="11" s="1"/>
  <c r="C57" i="11" s="1"/>
  <c r="O58" i="11"/>
  <c r="O59" i="11"/>
  <c r="O60" i="11"/>
  <c r="O61" i="11"/>
  <c r="O62" i="11"/>
  <c r="O63" i="11"/>
  <c r="O64" i="11"/>
  <c r="O65" i="11"/>
  <c r="O66" i="11"/>
  <c r="O67" i="11"/>
  <c r="O68" i="11"/>
  <c r="O69" i="11"/>
  <c r="P69" i="11" s="1"/>
  <c r="C69" i="11" s="1"/>
  <c r="O70" i="11"/>
  <c r="O71" i="11"/>
  <c r="O72" i="11"/>
  <c r="O73" i="11"/>
  <c r="P73" i="11" s="1"/>
  <c r="C73" i="11" s="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88" i="11"/>
  <c r="O89" i="11"/>
  <c r="P89" i="11" s="1"/>
  <c r="C89" i="11" s="1"/>
  <c r="O90" i="11"/>
  <c r="O91" i="11"/>
  <c r="O92" i="11"/>
  <c r="O93" i="11"/>
  <c r="O94" i="11"/>
  <c r="O95" i="11"/>
  <c r="O96" i="11"/>
  <c r="O97" i="11"/>
  <c r="O98" i="11"/>
  <c r="O99" i="11"/>
  <c r="O100" i="11"/>
  <c r="O101" i="11"/>
  <c r="P101" i="11" s="1"/>
  <c r="C101" i="11" s="1"/>
  <c r="O102" i="11"/>
  <c r="O103" i="11"/>
  <c r="O104" i="11"/>
  <c r="O105" i="11"/>
  <c r="P105" i="11" s="1"/>
  <c r="C105" i="11" s="1"/>
  <c r="O106" i="11"/>
  <c r="O107" i="11"/>
  <c r="O108" i="11"/>
  <c r="O109" i="11"/>
  <c r="O110" i="11"/>
  <c r="O111" i="11"/>
  <c r="O112" i="11"/>
  <c r="O113" i="11"/>
  <c r="O114" i="11"/>
  <c r="O115" i="11"/>
  <c r="O116" i="11"/>
  <c r="O117" i="11"/>
  <c r="O118" i="11"/>
  <c r="O119" i="11"/>
  <c r="O120" i="11"/>
  <c r="O121" i="11"/>
  <c r="P121" i="11" s="1"/>
  <c r="C121" i="11" s="1"/>
  <c r="O122" i="11"/>
  <c r="O123" i="11"/>
  <c r="O124" i="11"/>
  <c r="O125" i="11"/>
  <c r="O126" i="11"/>
  <c r="O127" i="11"/>
  <c r="O128" i="11"/>
  <c r="O129" i="11"/>
  <c r="O130" i="11"/>
  <c r="O131" i="11"/>
  <c r="O132" i="11"/>
  <c r="O133" i="11"/>
  <c r="P133" i="11" s="1"/>
  <c r="C133" i="11" s="1"/>
  <c r="O134" i="11"/>
  <c r="O135" i="11"/>
  <c r="O136" i="11"/>
  <c r="O137" i="11"/>
  <c r="P137" i="11" s="1"/>
  <c r="C137" i="11" s="1"/>
  <c r="O138" i="11"/>
  <c r="O139" i="11"/>
  <c r="O140" i="11"/>
  <c r="O141" i="11"/>
  <c r="O142" i="11"/>
  <c r="O143" i="11"/>
  <c r="O144" i="11"/>
  <c r="O145" i="11"/>
  <c r="O146" i="11"/>
  <c r="O147" i="11"/>
  <c r="O148" i="11"/>
  <c r="O149" i="11"/>
  <c r="O150" i="11"/>
  <c r="O151" i="11"/>
  <c r="O152" i="11"/>
  <c r="O153" i="11"/>
  <c r="P153" i="11" s="1"/>
  <c r="C153" i="11" s="1"/>
  <c r="O154" i="11"/>
  <c r="O155" i="11"/>
  <c r="O156" i="11"/>
  <c r="O157" i="11"/>
  <c r="O158" i="11"/>
  <c r="O159" i="11"/>
  <c r="O160" i="11"/>
  <c r="O161" i="11"/>
  <c r="O162" i="11"/>
  <c r="O163" i="11"/>
  <c r="O164" i="11"/>
  <c r="O165" i="11"/>
  <c r="P165" i="11" s="1"/>
  <c r="C165" i="11" s="1"/>
  <c r="O166" i="11"/>
  <c r="O167" i="11"/>
  <c r="O168" i="11"/>
  <c r="O169" i="11"/>
  <c r="P169" i="11" s="1"/>
  <c r="C169" i="11" s="1"/>
  <c r="O170" i="11"/>
  <c r="O171" i="11"/>
  <c r="O172" i="11"/>
  <c r="O173" i="11"/>
  <c r="O174" i="11"/>
  <c r="O175" i="11"/>
  <c r="O176" i="11"/>
  <c r="O177" i="11"/>
  <c r="O178" i="11"/>
  <c r="O179" i="11"/>
  <c r="O180" i="11"/>
  <c r="O181" i="11"/>
  <c r="O182" i="11"/>
  <c r="O183" i="11"/>
  <c r="O184" i="11"/>
  <c r="O185" i="11"/>
  <c r="P185" i="11" s="1"/>
  <c r="C185" i="11" s="1"/>
  <c r="O186" i="11"/>
  <c r="O187" i="11"/>
  <c r="O188" i="11"/>
  <c r="O189" i="11"/>
  <c r="O190" i="11"/>
  <c r="O191" i="11"/>
  <c r="O192" i="11"/>
  <c r="O193" i="11"/>
  <c r="O194" i="11"/>
  <c r="O195" i="11"/>
  <c r="O196" i="11"/>
  <c r="O197" i="11"/>
  <c r="P197" i="11" s="1"/>
  <c r="C197" i="11" s="1"/>
  <c r="O198" i="11"/>
  <c r="O199" i="11"/>
  <c r="O200" i="11"/>
  <c r="O201" i="11"/>
  <c r="P201" i="11" s="1"/>
  <c r="C201" i="11" s="1"/>
  <c r="O202" i="11"/>
  <c r="O203" i="11"/>
  <c r="O204" i="11"/>
  <c r="O205" i="11"/>
  <c r="O206" i="11"/>
  <c r="O207" i="11"/>
  <c r="O208" i="11"/>
  <c r="O209" i="11"/>
  <c r="O210" i="11"/>
  <c r="O211" i="11"/>
  <c r="O212" i="11"/>
  <c r="O213" i="11"/>
  <c r="O214" i="11"/>
  <c r="O215" i="11"/>
  <c r="O216" i="11"/>
  <c r="O217" i="11"/>
  <c r="P217" i="11" s="1"/>
  <c r="C217" i="11" s="1"/>
  <c r="O218" i="11"/>
  <c r="O219" i="11"/>
  <c r="O220" i="11"/>
  <c r="O221" i="11"/>
  <c r="O222" i="11"/>
  <c r="O223" i="11"/>
  <c r="O224" i="11"/>
  <c r="O225" i="11"/>
  <c r="O226" i="11"/>
  <c r="O227" i="11"/>
  <c r="O228" i="11"/>
  <c r="O229" i="11"/>
  <c r="P229" i="11" s="1"/>
  <c r="C229" i="11" s="1"/>
  <c r="O230" i="11"/>
  <c r="O231" i="11"/>
  <c r="O232" i="11"/>
  <c r="O233" i="11"/>
  <c r="P233" i="11" s="1"/>
  <c r="C233" i="11" s="1"/>
  <c r="O234" i="11"/>
  <c r="O235" i="11"/>
  <c r="O236" i="11"/>
  <c r="O237" i="11"/>
  <c r="O238" i="11"/>
  <c r="O239" i="11"/>
  <c r="O240" i="11"/>
  <c r="O241" i="11"/>
  <c r="O242" i="11"/>
  <c r="O243" i="11"/>
  <c r="O244" i="11"/>
  <c r="O245" i="11"/>
  <c r="O246" i="11"/>
  <c r="O247" i="11"/>
  <c r="O248" i="11"/>
  <c r="O249" i="11"/>
  <c r="P249" i="11" s="1"/>
  <c r="C249" i="11" s="1"/>
  <c r="O250" i="11"/>
  <c r="O251" i="11"/>
  <c r="O252" i="11"/>
  <c r="O253" i="11"/>
  <c r="O254" i="11"/>
  <c r="O255" i="11"/>
  <c r="O256" i="11"/>
  <c r="O257" i="11"/>
  <c r="O258" i="11"/>
  <c r="O259" i="11"/>
  <c r="O260" i="11"/>
  <c r="O261" i="11"/>
  <c r="P261" i="11" s="1"/>
  <c r="C261" i="11" s="1"/>
  <c r="O262" i="11"/>
  <c r="O263" i="11"/>
  <c r="O264" i="11"/>
  <c r="O265" i="11"/>
  <c r="P265" i="11" s="1"/>
  <c r="C265" i="11" s="1"/>
  <c r="O266" i="11"/>
  <c r="O267" i="11"/>
  <c r="O268" i="11"/>
  <c r="O269" i="11"/>
  <c r="O270" i="11"/>
  <c r="O271" i="11"/>
  <c r="O272" i="11"/>
  <c r="O273" i="11"/>
  <c r="O274" i="11"/>
  <c r="O275" i="11"/>
  <c r="O276" i="11"/>
  <c r="O277" i="11"/>
  <c r="O278" i="11"/>
  <c r="O279" i="11"/>
  <c r="O280" i="11"/>
  <c r="O281" i="11"/>
  <c r="P281" i="11" s="1"/>
  <c r="C281" i="11" s="1"/>
  <c r="O282" i="11"/>
  <c r="O283" i="11"/>
  <c r="O284" i="11"/>
  <c r="O285" i="11"/>
  <c r="O286" i="11"/>
  <c r="O287" i="11"/>
  <c r="O288" i="11"/>
  <c r="O289" i="11"/>
  <c r="O290" i="11"/>
  <c r="O291" i="11"/>
  <c r="O292" i="11"/>
  <c r="O293" i="11"/>
  <c r="P293" i="11" s="1"/>
  <c r="C293" i="11" s="1"/>
  <c r="O294" i="11"/>
  <c r="O295" i="11"/>
  <c r="O296" i="11"/>
  <c r="O297" i="11"/>
  <c r="P297" i="11" s="1"/>
  <c r="C297" i="11" s="1"/>
  <c r="O298" i="11"/>
  <c r="O299" i="11"/>
  <c r="O300" i="11"/>
  <c r="O301" i="11"/>
  <c r="O302" i="11"/>
  <c r="O303" i="11"/>
  <c r="O304" i="11"/>
  <c r="O305" i="11"/>
  <c r="O306" i="11"/>
  <c r="O307" i="11"/>
  <c r="O308" i="11"/>
  <c r="O309" i="11"/>
  <c r="O310" i="11"/>
  <c r="O311" i="11"/>
  <c r="O312" i="11"/>
  <c r="O313" i="11"/>
  <c r="P313" i="11" s="1"/>
  <c r="C313" i="11" s="1"/>
  <c r="O314" i="11"/>
  <c r="O315" i="11"/>
  <c r="O316" i="11"/>
  <c r="O317" i="11"/>
  <c r="O318" i="11"/>
  <c r="O319" i="11"/>
  <c r="O320" i="11"/>
  <c r="O321" i="11"/>
  <c r="O322" i="11"/>
  <c r="O323" i="11"/>
  <c r="O324" i="11"/>
  <c r="O325" i="11"/>
  <c r="P325" i="11" s="1"/>
  <c r="C325" i="11" s="1"/>
  <c r="O326" i="11"/>
  <c r="O327" i="11"/>
  <c r="O328" i="11"/>
  <c r="O329" i="11"/>
  <c r="P329" i="11" s="1"/>
  <c r="C329" i="11" s="1"/>
  <c r="O330" i="11"/>
  <c r="O331" i="11"/>
  <c r="O332" i="11"/>
  <c r="O333" i="11"/>
  <c r="O334" i="11"/>
  <c r="O335" i="11"/>
  <c r="O336" i="11"/>
  <c r="O337" i="11"/>
  <c r="O338" i="11"/>
  <c r="O339" i="11"/>
  <c r="O340" i="11"/>
  <c r="O341" i="11"/>
  <c r="O342" i="11"/>
  <c r="O343" i="11"/>
  <c r="O344" i="11"/>
  <c r="O345" i="11"/>
  <c r="P345" i="11" s="1"/>
  <c r="C345" i="11" s="1"/>
  <c r="O346" i="11"/>
  <c r="O347" i="11"/>
  <c r="O348" i="11"/>
  <c r="O349" i="11"/>
  <c r="O350" i="11"/>
  <c r="O351" i="11"/>
  <c r="O352" i="11"/>
  <c r="O353" i="11"/>
  <c r="O354" i="11"/>
  <c r="O355" i="11"/>
  <c r="O356" i="11"/>
  <c r="O357" i="11"/>
  <c r="P357" i="11" s="1"/>
  <c r="C357" i="11" s="1"/>
  <c r="O358" i="11"/>
  <c r="O359" i="11"/>
  <c r="O360" i="11"/>
  <c r="O361" i="11"/>
  <c r="P361" i="11" s="1"/>
  <c r="C361" i="11" s="1"/>
  <c r="O362" i="11"/>
  <c r="O363" i="11"/>
  <c r="O364" i="11"/>
  <c r="O365" i="11"/>
  <c r="O366" i="11"/>
  <c r="O367" i="11"/>
  <c r="O368" i="11"/>
  <c r="O369" i="11"/>
  <c r="O370" i="11"/>
  <c r="O371" i="11"/>
  <c r="O372" i="11"/>
  <c r="O373" i="11"/>
  <c r="O374" i="11"/>
  <c r="O375" i="11"/>
  <c r="O376" i="11"/>
  <c r="O377" i="11"/>
  <c r="P377" i="11" s="1"/>
  <c r="C377" i="11" s="1"/>
  <c r="O378" i="11"/>
  <c r="O379" i="11"/>
  <c r="O380" i="11"/>
  <c r="O381" i="11"/>
  <c r="O382" i="11"/>
  <c r="O383" i="11"/>
  <c r="O384" i="11"/>
  <c r="O385" i="11"/>
  <c r="O386" i="11"/>
  <c r="O387" i="11"/>
  <c r="O388" i="11"/>
  <c r="O389" i="11"/>
  <c r="P389" i="11" s="1"/>
  <c r="C389" i="11" s="1"/>
  <c r="O390" i="11"/>
  <c r="O391" i="11"/>
  <c r="O392" i="11"/>
  <c r="O393" i="11"/>
  <c r="P393" i="11" s="1"/>
  <c r="C393" i="11" s="1"/>
  <c r="O394" i="11"/>
  <c r="O395" i="11"/>
  <c r="O396" i="11"/>
  <c r="O397" i="11"/>
  <c r="O398" i="11"/>
  <c r="O399" i="11"/>
  <c r="O400" i="11"/>
  <c r="O401" i="11"/>
  <c r="O402" i="11"/>
  <c r="O403" i="11"/>
  <c r="O404" i="11"/>
  <c r="O405" i="11"/>
  <c r="O406" i="11"/>
  <c r="O407" i="11"/>
  <c r="O408" i="11"/>
  <c r="O409" i="11"/>
  <c r="P409" i="11" s="1"/>
  <c r="C409" i="11" s="1"/>
  <c r="O410" i="11"/>
  <c r="O411" i="11"/>
  <c r="O412" i="11"/>
  <c r="O413" i="11"/>
  <c r="O414" i="11"/>
  <c r="O415" i="11"/>
  <c r="O416" i="11"/>
  <c r="O417" i="11"/>
  <c r="O418" i="11"/>
  <c r="O419" i="11"/>
  <c r="O420" i="11"/>
  <c r="O421" i="11"/>
  <c r="P421" i="11" s="1"/>
  <c r="C421" i="11" s="1"/>
  <c r="O422" i="11"/>
  <c r="O423" i="11"/>
  <c r="O424" i="11"/>
  <c r="O425" i="11"/>
  <c r="P425" i="11" s="1"/>
  <c r="C425" i="11" s="1"/>
  <c r="O426" i="11"/>
  <c r="O427" i="11"/>
  <c r="O428" i="11"/>
  <c r="O429" i="11"/>
  <c r="O430" i="11"/>
  <c r="O431" i="11"/>
  <c r="O432" i="11"/>
  <c r="O433" i="11"/>
  <c r="O434" i="11"/>
  <c r="O435" i="11"/>
  <c r="O436" i="11"/>
  <c r="O437" i="11"/>
  <c r="O438" i="11"/>
  <c r="O439" i="11"/>
  <c r="O440" i="11"/>
  <c r="O441" i="11"/>
  <c r="P441" i="11" s="1"/>
  <c r="C441" i="11" s="1"/>
  <c r="O442" i="11"/>
  <c r="O443" i="11"/>
  <c r="O444" i="11"/>
  <c r="O445" i="11"/>
  <c r="O446" i="11"/>
  <c r="O447" i="11"/>
  <c r="O448" i="11"/>
  <c r="O449" i="11"/>
  <c r="O450" i="11"/>
  <c r="O451" i="11"/>
  <c r="O452" i="11"/>
  <c r="O453" i="11"/>
  <c r="P453" i="11" s="1"/>
  <c r="C453" i="11" s="1"/>
  <c r="O454" i="11"/>
  <c r="O455" i="11"/>
  <c r="O456" i="11"/>
  <c r="O457" i="11"/>
  <c r="P457" i="11" s="1"/>
  <c r="C457" i="11" s="1"/>
  <c r="O458" i="11"/>
  <c r="O459" i="11"/>
  <c r="O460" i="11"/>
  <c r="O461" i="11"/>
  <c r="O462" i="11"/>
  <c r="O463" i="11"/>
  <c r="O464" i="11"/>
  <c r="O465" i="11"/>
  <c r="O466" i="11"/>
  <c r="O467" i="11"/>
  <c r="O468" i="11"/>
  <c r="O469" i="11"/>
  <c r="O470" i="11"/>
  <c r="O471" i="11"/>
  <c r="O472" i="11"/>
  <c r="O473" i="11"/>
  <c r="P473" i="11" s="1"/>
  <c r="C473" i="11" s="1"/>
  <c r="O474" i="11"/>
  <c r="O475" i="11"/>
  <c r="O476" i="11"/>
  <c r="O477" i="11"/>
  <c r="O478" i="11"/>
  <c r="O479" i="11"/>
  <c r="O480" i="11"/>
  <c r="O481" i="11"/>
  <c r="O482" i="11"/>
  <c r="O483" i="11"/>
  <c r="O484" i="11"/>
  <c r="O485" i="11"/>
  <c r="P485" i="11" s="1"/>
  <c r="C485" i="11" s="1"/>
  <c r="O486" i="11"/>
  <c r="O487" i="11"/>
  <c r="O488" i="11"/>
  <c r="O489" i="11"/>
  <c r="P489" i="11" s="1"/>
  <c r="C489" i="11" s="1"/>
  <c r="O490" i="11"/>
  <c r="O491" i="11"/>
  <c r="O492" i="11"/>
  <c r="O493" i="11"/>
  <c r="O494" i="11"/>
  <c r="O495" i="11"/>
  <c r="O496" i="11"/>
  <c r="O497" i="11"/>
  <c r="O498" i="11"/>
  <c r="O499" i="11"/>
  <c r="O500" i="11"/>
  <c r="O501" i="11"/>
  <c r="O502" i="11"/>
  <c r="O503" i="11"/>
  <c r="O504" i="11"/>
  <c r="O505" i="11"/>
  <c r="P505" i="11" s="1"/>
  <c r="C505" i="11" s="1"/>
  <c r="O506" i="11"/>
  <c r="O507" i="11"/>
  <c r="O508" i="11"/>
  <c r="O509" i="11"/>
  <c r="O510" i="11"/>
  <c r="O511" i="11"/>
  <c r="O512" i="11"/>
  <c r="O513" i="11"/>
  <c r="O514" i="11"/>
  <c r="O515" i="11"/>
  <c r="O516" i="11"/>
  <c r="O517" i="11"/>
  <c r="P517" i="11" s="1"/>
  <c r="C517" i="11" s="1"/>
  <c r="O518" i="11"/>
  <c r="O519" i="11"/>
  <c r="O520" i="11"/>
  <c r="O521" i="11"/>
  <c r="P521" i="11" s="1"/>
  <c r="C521" i="11" s="1"/>
  <c r="O522" i="11"/>
  <c r="O523" i="11"/>
  <c r="O524" i="11"/>
  <c r="O525" i="11"/>
  <c r="O526" i="11"/>
  <c r="O527" i="11"/>
  <c r="O528" i="11"/>
  <c r="O529" i="11"/>
  <c r="O530" i="11"/>
  <c r="O531" i="11"/>
  <c r="O532" i="11"/>
  <c r="O533" i="11"/>
  <c r="O534" i="11"/>
  <c r="O535" i="11"/>
  <c r="O536" i="11"/>
  <c r="O537" i="11"/>
  <c r="P537" i="11" s="1"/>
  <c r="C537" i="11" s="1"/>
  <c r="O538" i="11"/>
  <c r="O539" i="11"/>
  <c r="O540" i="11"/>
  <c r="O541" i="11"/>
  <c r="O542" i="11"/>
  <c r="O543" i="11"/>
  <c r="O544" i="11"/>
  <c r="O545" i="11"/>
  <c r="O546" i="11"/>
  <c r="O547" i="11"/>
  <c r="O548" i="11"/>
  <c r="O549" i="11"/>
  <c r="P549" i="11" s="1"/>
  <c r="C549" i="11" s="1"/>
  <c r="O550" i="11"/>
  <c r="O551" i="11"/>
  <c r="O552" i="11"/>
  <c r="O553" i="11"/>
  <c r="P553" i="11" s="1"/>
  <c r="C553" i="11" s="1"/>
  <c r="O554" i="11"/>
  <c r="O555" i="11"/>
  <c r="O556" i="11"/>
  <c r="O557" i="11"/>
  <c r="O558" i="11"/>
  <c r="O559" i="11"/>
  <c r="O560" i="11"/>
  <c r="O561" i="11"/>
  <c r="O562" i="11"/>
  <c r="O563" i="11"/>
  <c r="O564" i="11"/>
  <c r="O565" i="11"/>
  <c r="O566" i="11"/>
  <c r="O567" i="11"/>
  <c r="O568" i="11"/>
  <c r="O569" i="11"/>
  <c r="P569" i="11" s="1"/>
  <c r="C569" i="11" s="1"/>
  <c r="O570" i="11"/>
  <c r="O571" i="11"/>
  <c r="O572" i="11"/>
  <c r="O573" i="11"/>
  <c r="O574" i="11"/>
  <c r="O575" i="11"/>
  <c r="O576" i="11"/>
  <c r="O577" i="11"/>
  <c r="O578" i="11"/>
  <c r="O579" i="11"/>
  <c r="O580" i="11"/>
  <c r="O581" i="11"/>
  <c r="P581" i="11" s="1"/>
  <c r="C581" i="11" s="1"/>
  <c r="O582" i="11"/>
  <c r="O583" i="11"/>
  <c r="O584" i="11"/>
  <c r="O585" i="11"/>
  <c r="P585" i="11" s="1"/>
  <c r="C585" i="11" s="1"/>
  <c r="O586" i="11"/>
  <c r="O587" i="11"/>
  <c r="O588" i="11"/>
  <c r="O589" i="11"/>
  <c r="O590" i="11"/>
  <c r="O591" i="11"/>
  <c r="O592" i="11"/>
  <c r="O593" i="11"/>
  <c r="O594" i="11"/>
  <c r="O595" i="11"/>
  <c r="O596" i="11"/>
  <c r="O597" i="11"/>
  <c r="O598" i="11"/>
  <c r="O599" i="11"/>
  <c r="O600" i="11"/>
  <c r="O601" i="11"/>
  <c r="P601" i="11" s="1"/>
  <c r="C601" i="11" s="1"/>
  <c r="O602" i="11"/>
  <c r="O603" i="11"/>
  <c r="O604" i="11"/>
  <c r="O605" i="11"/>
  <c r="O606" i="11"/>
  <c r="O607" i="11"/>
  <c r="O608" i="11"/>
  <c r="O609" i="11"/>
  <c r="O610" i="11"/>
  <c r="O611" i="11"/>
  <c r="O612" i="11"/>
  <c r="O613" i="11"/>
  <c r="P613" i="11" s="1"/>
  <c r="C613" i="11" s="1"/>
  <c r="O614" i="11"/>
  <c r="O615" i="11"/>
  <c r="O616" i="11"/>
  <c r="O617" i="11"/>
  <c r="P617" i="11" s="1"/>
  <c r="C617" i="11" s="1"/>
  <c r="O618" i="11"/>
  <c r="O619" i="11"/>
  <c r="O620" i="11"/>
  <c r="O621" i="11"/>
  <c r="O622" i="11"/>
  <c r="O623" i="11"/>
  <c r="O624" i="11"/>
  <c r="O625" i="11"/>
  <c r="O626" i="11"/>
  <c r="O627" i="11"/>
  <c r="O628" i="11"/>
  <c r="O629" i="11"/>
  <c r="O630" i="11"/>
  <c r="O631" i="11"/>
  <c r="O632" i="11"/>
  <c r="O633" i="11"/>
  <c r="P633" i="11" s="1"/>
  <c r="C633" i="11" s="1"/>
  <c r="O634" i="11"/>
  <c r="O635" i="11"/>
  <c r="O636" i="11"/>
  <c r="O637" i="11"/>
  <c r="O638" i="11"/>
  <c r="O639" i="11"/>
  <c r="O640" i="11"/>
  <c r="O641" i="11"/>
  <c r="O642" i="11"/>
  <c r="O643" i="11"/>
  <c r="O644" i="11"/>
  <c r="O645" i="11"/>
  <c r="P645" i="11" s="1"/>
  <c r="C645" i="11" s="1"/>
  <c r="O646" i="11"/>
  <c r="O647" i="11"/>
  <c r="O648" i="11"/>
  <c r="O649" i="11"/>
  <c r="P649" i="11" s="1"/>
  <c r="C649" i="11" s="1"/>
  <c r="O650" i="11"/>
  <c r="O651" i="11"/>
  <c r="O652" i="11"/>
  <c r="O653" i="11"/>
  <c r="O654" i="11"/>
  <c r="O655" i="11"/>
  <c r="O656" i="11"/>
  <c r="O657" i="11"/>
  <c r="O658" i="11"/>
  <c r="O659" i="11"/>
  <c r="O660" i="11"/>
  <c r="O661" i="11"/>
  <c r="O662" i="11"/>
  <c r="O663" i="11"/>
  <c r="O664" i="11"/>
  <c r="O665" i="11"/>
  <c r="P665" i="11" s="1"/>
  <c r="C665" i="11" s="1"/>
  <c r="O666" i="11"/>
  <c r="O667" i="11"/>
  <c r="O668" i="11"/>
  <c r="O669" i="11"/>
  <c r="O670" i="11"/>
  <c r="O671" i="11"/>
  <c r="O672" i="11"/>
  <c r="O673" i="11"/>
  <c r="O674" i="11"/>
  <c r="O675" i="11"/>
  <c r="O676" i="11"/>
  <c r="O677" i="11"/>
  <c r="P677" i="11" s="1"/>
  <c r="C677" i="11" s="1"/>
  <c r="O678" i="11"/>
  <c r="O679" i="11"/>
  <c r="O680" i="11"/>
  <c r="O681" i="11"/>
  <c r="P681" i="11" s="1"/>
  <c r="C681" i="11" s="1"/>
  <c r="O682" i="11"/>
  <c r="O683" i="11"/>
  <c r="O684" i="11"/>
  <c r="O685" i="11"/>
  <c r="O686" i="11"/>
  <c r="O687" i="11"/>
  <c r="O688" i="11"/>
  <c r="O689" i="11"/>
  <c r="O690" i="11"/>
  <c r="O691" i="11"/>
  <c r="O692" i="11"/>
  <c r="O693" i="11"/>
  <c r="O694" i="11"/>
  <c r="O695" i="11"/>
  <c r="O696" i="11"/>
  <c r="O697" i="11"/>
  <c r="O698" i="11"/>
  <c r="O699" i="11"/>
  <c r="O700" i="11"/>
  <c r="O701" i="11"/>
  <c r="O702" i="11"/>
  <c r="O703" i="11"/>
  <c r="O704" i="11"/>
  <c r="O705" i="11"/>
  <c r="O706" i="11"/>
  <c r="O707" i="11"/>
  <c r="O708" i="11"/>
  <c r="O709" i="11"/>
  <c r="O710" i="11"/>
  <c r="O711" i="11"/>
  <c r="O712" i="11"/>
  <c r="O713" i="11"/>
  <c r="O714" i="11"/>
  <c r="O715" i="11"/>
  <c r="O716" i="11"/>
  <c r="O717" i="11"/>
  <c r="O718" i="11"/>
  <c r="O719" i="11"/>
  <c r="O720" i="11"/>
  <c r="O721" i="11"/>
  <c r="O722" i="11"/>
  <c r="O723" i="11"/>
  <c r="O724" i="11"/>
  <c r="O725" i="11"/>
  <c r="O726" i="11"/>
  <c r="O727" i="11"/>
  <c r="O728" i="11"/>
  <c r="O729" i="11"/>
  <c r="O730" i="11"/>
  <c r="O731" i="11"/>
  <c r="O732" i="11"/>
  <c r="O733" i="11"/>
  <c r="O734" i="11"/>
  <c r="O735" i="11"/>
  <c r="O736" i="11"/>
  <c r="O737" i="11"/>
  <c r="O738" i="11"/>
  <c r="O739" i="11"/>
  <c r="O740" i="11"/>
  <c r="O741" i="11"/>
  <c r="O742" i="11"/>
  <c r="O743" i="11"/>
  <c r="O744" i="11"/>
  <c r="O745" i="11"/>
  <c r="O746" i="11"/>
  <c r="O747" i="11"/>
  <c r="O748" i="11"/>
  <c r="O749" i="11"/>
  <c r="O750" i="11"/>
  <c r="O751" i="11"/>
  <c r="O752" i="11"/>
  <c r="O753" i="11"/>
  <c r="O754" i="11"/>
  <c r="O755" i="11"/>
  <c r="O756" i="11"/>
  <c r="O757" i="11"/>
  <c r="O758" i="11"/>
  <c r="O759" i="11"/>
  <c r="O760" i="11"/>
  <c r="O761" i="11"/>
  <c r="O762" i="11"/>
  <c r="O763" i="11"/>
  <c r="O764" i="11"/>
  <c r="O765" i="11"/>
  <c r="O766" i="11"/>
  <c r="O767" i="11"/>
  <c r="O768" i="11"/>
  <c r="O769" i="11"/>
  <c r="O770" i="11"/>
  <c r="O771" i="11"/>
  <c r="O772" i="11"/>
  <c r="O773" i="11"/>
  <c r="O774" i="11"/>
  <c r="O775" i="11"/>
  <c r="O776" i="11"/>
  <c r="O777" i="11"/>
  <c r="O778" i="11"/>
  <c r="O779" i="11"/>
  <c r="O780" i="11"/>
  <c r="O781" i="11"/>
  <c r="O782" i="11"/>
  <c r="O783" i="11"/>
  <c r="O784" i="11"/>
  <c r="O785" i="11"/>
  <c r="O786" i="11"/>
  <c r="O787" i="11"/>
  <c r="O788" i="11"/>
  <c r="O789" i="11"/>
  <c r="O790" i="11"/>
  <c r="O791" i="11"/>
  <c r="O792" i="11"/>
  <c r="O793" i="11"/>
  <c r="O794" i="11"/>
  <c r="O795" i="11"/>
  <c r="O796" i="11"/>
  <c r="O797" i="11"/>
  <c r="O798" i="11"/>
  <c r="O799" i="11"/>
  <c r="O800" i="11"/>
  <c r="O801" i="11"/>
  <c r="O802" i="11"/>
  <c r="O803" i="11"/>
  <c r="O804" i="11"/>
  <c r="O805" i="11"/>
  <c r="O806" i="11"/>
  <c r="O807" i="11"/>
  <c r="O808" i="11"/>
  <c r="O809" i="11"/>
  <c r="O810" i="11"/>
  <c r="O811" i="11"/>
  <c r="O812" i="11"/>
  <c r="O813" i="11"/>
  <c r="O814" i="11"/>
  <c r="O815" i="11"/>
  <c r="O816" i="11"/>
  <c r="O817" i="11"/>
  <c r="O818" i="11"/>
  <c r="O819" i="11"/>
  <c r="O820" i="11"/>
  <c r="O821" i="11"/>
  <c r="O822" i="11"/>
  <c r="O823" i="11"/>
  <c r="O824" i="11"/>
  <c r="O825" i="11"/>
  <c r="O826" i="11"/>
  <c r="O827" i="11"/>
  <c r="O828" i="11"/>
  <c r="O829" i="11"/>
  <c r="O830" i="11"/>
  <c r="O831" i="11"/>
  <c r="O832" i="11"/>
  <c r="O833" i="11"/>
  <c r="O834" i="11"/>
  <c r="O835" i="11"/>
  <c r="O836" i="11"/>
  <c r="O837" i="11"/>
  <c r="O838" i="11"/>
  <c r="O839" i="11"/>
  <c r="O840" i="11"/>
  <c r="O841" i="11"/>
  <c r="O842" i="11"/>
  <c r="O843" i="11"/>
  <c r="O844" i="11"/>
  <c r="O845" i="11"/>
  <c r="O846" i="11"/>
  <c r="O847" i="11"/>
  <c r="O848" i="11"/>
  <c r="O849" i="11"/>
  <c r="O850" i="11"/>
  <c r="O851" i="11"/>
  <c r="O852" i="11"/>
  <c r="O853" i="11"/>
  <c r="O854" i="11"/>
  <c r="O855" i="11"/>
  <c r="O856" i="11"/>
  <c r="O857" i="11"/>
  <c r="O858" i="11"/>
  <c r="O859" i="11"/>
  <c r="O860" i="11"/>
  <c r="O861" i="11"/>
  <c r="O862" i="11"/>
  <c r="O863" i="11"/>
  <c r="O864" i="11"/>
  <c r="O865" i="11"/>
  <c r="O866" i="11"/>
  <c r="O867" i="11"/>
  <c r="O868" i="11"/>
  <c r="O869" i="11"/>
  <c r="O870" i="11"/>
  <c r="O871" i="11"/>
  <c r="O872" i="11"/>
  <c r="O873" i="11"/>
  <c r="O874" i="11"/>
  <c r="O875" i="11"/>
  <c r="O876" i="11"/>
  <c r="O877" i="11"/>
  <c r="O878" i="11"/>
  <c r="O879" i="11"/>
  <c r="O880" i="11"/>
  <c r="O881" i="11"/>
  <c r="O882" i="11"/>
  <c r="O883" i="11"/>
  <c r="O884" i="11"/>
  <c r="O885" i="11"/>
  <c r="O886" i="11"/>
  <c r="O887" i="11"/>
  <c r="O888" i="11"/>
  <c r="O889" i="11"/>
  <c r="O890" i="11"/>
  <c r="O891" i="11"/>
  <c r="O892" i="11"/>
  <c r="O893" i="11"/>
  <c r="O894" i="11"/>
  <c r="O895" i="11"/>
  <c r="O896" i="11"/>
  <c r="O897" i="11"/>
  <c r="O898" i="11"/>
  <c r="O899" i="11"/>
  <c r="O900" i="11"/>
  <c r="O901" i="11"/>
  <c r="O902" i="11"/>
  <c r="O903" i="11"/>
  <c r="O904" i="11"/>
  <c r="O905" i="11"/>
  <c r="O906" i="11"/>
  <c r="O907" i="11"/>
  <c r="O908" i="11"/>
  <c r="O909" i="11"/>
  <c r="O910" i="11"/>
  <c r="O911" i="11"/>
  <c r="O912" i="11"/>
  <c r="O913" i="11"/>
  <c r="O914" i="11"/>
  <c r="O915" i="11"/>
  <c r="O916" i="11"/>
  <c r="O917" i="11"/>
  <c r="O918" i="11"/>
  <c r="O919" i="11"/>
  <c r="O920" i="11"/>
  <c r="O921" i="11"/>
  <c r="O922" i="11"/>
  <c r="O923" i="11"/>
  <c r="O924" i="11"/>
  <c r="O925" i="11"/>
  <c r="O926" i="11"/>
  <c r="O927" i="11"/>
  <c r="O928" i="11"/>
  <c r="O929" i="11"/>
  <c r="O930" i="11"/>
  <c r="O931" i="11"/>
  <c r="O932" i="11"/>
  <c r="O933" i="11"/>
  <c r="O934" i="11"/>
  <c r="O935" i="11"/>
  <c r="O936" i="11"/>
  <c r="O937" i="11"/>
  <c r="O938" i="11"/>
  <c r="O939" i="11"/>
  <c r="O940" i="11"/>
  <c r="O941" i="11"/>
  <c r="O942" i="11"/>
  <c r="O943" i="11"/>
  <c r="O944" i="11"/>
  <c r="O945" i="11"/>
  <c r="O946" i="11"/>
  <c r="O947" i="11"/>
  <c r="O948" i="11"/>
  <c r="O949" i="11"/>
  <c r="O950" i="11"/>
  <c r="O951" i="11"/>
  <c r="O952" i="11"/>
  <c r="O953" i="11"/>
  <c r="O954" i="11"/>
  <c r="O955" i="11"/>
  <c r="O956" i="11"/>
  <c r="O957" i="11"/>
  <c r="O958" i="11"/>
  <c r="O959" i="11"/>
  <c r="O960" i="11"/>
  <c r="O961" i="11"/>
  <c r="O962" i="11"/>
  <c r="O963" i="11"/>
  <c r="O964" i="11"/>
  <c r="O965" i="11"/>
  <c r="O966" i="11"/>
  <c r="O967" i="11"/>
  <c r="O968" i="11"/>
  <c r="O969" i="11"/>
  <c r="O970" i="11"/>
  <c r="O971" i="11"/>
  <c r="O972" i="11"/>
  <c r="O973" i="11"/>
  <c r="O974" i="11"/>
  <c r="O975" i="11"/>
  <c r="O976" i="11"/>
  <c r="O977" i="11"/>
  <c r="O978" i="11"/>
  <c r="O979" i="11"/>
  <c r="O980" i="11"/>
  <c r="O981" i="11"/>
  <c r="O982" i="11"/>
  <c r="O983" i="11"/>
  <c r="O984" i="11"/>
  <c r="O985" i="11"/>
  <c r="O986" i="11"/>
  <c r="O987" i="11"/>
  <c r="O988" i="11"/>
  <c r="O989" i="11"/>
  <c r="O990" i="11"/>
  <c r="O991" i="11"/>
  <c r="O992" i="11"/>
  <c r="O993" i="11"/>
  <c r="O994" i="11"/>
  <c r="O995" i="11"/>
  <c r="O996" i="11"/>
  <c r="O997" i="11"/>
  <c r="O998" i="11"/>
  <c r="O999" i="11"/>
  <c r="O1000" i="11"/>
  <c r="O1001" i="11"/>
  <c r="O1002" i="11"/>
  <c r="O1003" i="11"/>
  <c r="O1004" i="11"/>
  <c r="O1005" i="11"/>
  <c r="O1006" i="11"/>
  <c r="O1007" i="11"/>
  <c r="O1008" i="11"/>
  <c r="O1009" i="11"/>
  <c r="O1010" i="11"/>
  <c r="O1011" i="11"/>
  <c r="O1012" i="11"/>
  <c r="O1013" i="11"/>
  <c r="O1014" i="11"/>
  <c r="O1015" i="11"/>
  <c r="O1016" i="11"/>
  <c r="O1017" i="11"/>
  <c r="O1018" i="11"/>
  <c r="O1019" i="11"/>
  <c r="O1020" i="11"/>
  <c r="O1021" i="11"/>
  <c r="O1022" i="11"/>
  <c r="O1023" i="11"/>
  <c r="O1024" i="11"/>
  <c r="O1025" i="11"/>
  <c r="O1026" i="11"/>
  <c r="O1027" i="11"/>
  <c r="O1028" i="11"/>
  <c r="O1029" i="11"/>
  <c r="O1030" i="11"/>
  <c r="O1031" i="11"/>
  <c r="O1032" i="11"/>
  <c r="O1033" i="11"/>
  <c r="O1034" i="11"/>
  <c r="O1035" i="11"/>
  <c r="O1036" i="11"/>
  <c r="O1037" i="11"/>
  <c r="O1038" i="11"/>
  <c r="O1039" i="11"/>
  <c r="O1040" i="11"/>
  <c r="O1041" i="11"/>
  <c r="O1042" i="11"/>
  <c r="O1043" i="11"/>
  <c r="O1044" i="11"/>
  <c r="O1045" i="11"/>
  <c r="O1046" i="11"/>
  <c r="O1047" i="11"/>
  <c r="O1048" i="11"/>
  <c r="O1049" i="11"/>
  <c r="O1050" i="11"/>
  <c r="O1051" i="11"/>
  <c r="O1052" i="11"/>
  <c r="O1053" i="11"/>
  <c r="O1054" i="11"/>
  <c r="O1055" i="11"/>
  <c r="O1056" i="11"/>
  <c r="O1057" i="11"/>
  <c r="O1058" i="11"/>
  <c r="O1059" i="11"/>
  <c r="O1060" i="11"/>
  <c r="O1061" i="11"/>
  <c r="O1062" i="11"/>
  <c r="O1063" i="11"/>
  <c r="O1064" i="11"/>
  <c r="O1065" i="11"/>
  <c r="O1066" i="11"/>
  <c r="O1067" i="11"/>
  <c r="O1068" i="11"/>
  <c r="O1069" i="11"/>
  <c r="O1070" i="11"/>
  <c r="O1071" i="11"/>
  <c r="O1072" i="11"/>
  <c r="O1073" i="11"/>
  <c r="O1074" i="11"/>
  <c r="O1075" i="11"/>
  <c r="O1076" i="11"/>
  <c r="O1077" i="11"/>
  <c r="O1078" i="11"/>
  <c r="O1079" i="11"/>
  <c r="O1080" i="11"/>
  <c r="O1081" i="11"/>
  <c r="O1082" i="11"/>
  <c r="O1083" i="11"/>
  <c r="O1084" i="11"/>
  <c r="O1085" i="11"/>
  <c r="O1086" i="11"/>
  <c r="O1087" i="11"/>
  <c r="O1088" i="11"/>
  <c r="O1089" i="11"/>
  <c r="O1090" i="11"/>
  <c r="O1091" i="11"/>
  <c r="O1092" i="11"/>
  <c r="O1093" i="11"/>
  <c r="O1094" i="11"/>
  <c r="O1095" i="11"/>
  <c r="O1096" i="11"/>
  <c r="O1097" i="11"/>
  <c r="O1098" i="11"/>
  <c r="O1099" i="11"/>
  <c r="O1100" i="11"/>
  <c r="O1101" i="11"/>
  <c r="O1102" i="11"/>
  <c r="O1103" i="11"/>
  <c r="O1104" i="11"/>
  <c r="O1105" i="11"/>
  <c r="O1106" i="11"/>
  <c r="O1107" i="11"/>
  <c r="O1108" i="11"/>
  <c r="O1109" i="11"/>
  <c r="O1110" i="11"/>
  <c r="O1111" i="11"/>
  <c r="O1112" i="11"/>
  <c r="O1113" i="11"/>
  <c r="O1114" i="11"/>
  <c r="O1115" i="11"/>
  <c r="O1116" i="11"/>
  <c r="O1117" i="11"/>
  <c r="O1118" i="11"/>
  <c r="O1119" i="11"/>
  <c r="O1120" i="11"/>
  <c r="O1121" i="11"/>
  <c r="O1122" i="11"/>
  <c r="O1123" i="11"/>
  <c r="O1124" i="11"/>
  <c r="O1125" i="11"/>
  <c r="O1126" i="11"/>
  <c r="O1127" i="11"/>
  <c r="O1128" i="11"/>
  <c r="O1129" i="11"/>
  <c r="O1130" i="11"/>
  <c r="O1131" i="11"/>
  <c r="O1132" i="11"/>
  <c r="O1133" i="11"/>
  <c r="O1134" i="11"/>
  <c r="O1135" i="11"/>
  <c r="O1136" i="11"/>
  <c r="O1137" i="11"/>
  <c r="O1138" i="11"/>
  <c r="O1139" i="11"/>
  <c r="O1140" i="11"/>
  <c r="O1141" i="11"/>
  <c r="O1142" i="11"/>
  <c r="O1143" i="11"/>
  <c r="O1144" i="11"/>
  <c r="O1145" i="11"/>
  <c r="O1146" i="11"/>
  <c r="O1147" i="11"/>
  <c r="O1148" i="11"/>
  <c r="O1149" i="11"/>
  <c r="O1150" i="11"/>
  <c r="O1151" i="11"/>
  <c r="O1152" i="11"/>
  <c r="O1153" i="11"/>
  <c r="O1154" i="11"/>
  <c r="O1155" i="11"/>
  <c r="O1156" i="11"/>
  <c r="O1157" i="11"/>
  <c r="O1158" i="11"/>
  <c r="O1159" i="11"/>
  <c r="O1160" i="11"/>
  <c r="O1161" i="11"/>
  <c r="O1162" i="11"/>
  <c r="O1163" i="11"/>
  <c r="O1164" i="11"/>
  <c r="O1165" i="11"/>
  <c r="O1166" i="11"/>
  <c r="O1167" i="11"/>
  <c r="O1168" i="11"/>
  <c r="O1169" i="11"/>
  <c r="O1170" i="11"/>
  <c r="O1171" i="11"/>
  <c r="O1172" i="11"/>
  <c r="O1173" i="11"/>
  <c r="O1174" i="11"/>
  <c r="O1175" i="11"/>
  <c r="O1176" i="11"/>
  <c r="O1177" i="11"/>
  <c r="O1178" i="11"/>
  <c r="O1179" i="11"/>
  <c r="O1180" i="11"/>
  <c r="O1181" i="11"/>
  <c r="O1182" i="11"/>
  <c r="O1183" i="11"/>
  <c r="O1184" i="11"/>
  <c r="O1185" i="11"/>
  <c r="O1186" i="11"/>
  <c r="O1187" i="11"/>
  <c r="O1188" i="11"/>
  <c r="O1189" i="11"/>
  <c r="O1190" i="11"/>
  <c r="O1191" i="11"/>
  <c r="O1192" i="11"/>
  <c r="O1193" i="11"/>
  <c r="O1194" i="11"/>
  <c r="O1195" i="11"/>
  <c r="O1196" i="11"/>
  <c r="O1197" i="11"/>
  <c r="O1198" i="11"/>
  <c r="O1199" i="11"/>
  <c r="O1200" i="11"/>
  <c r="O1201" i="11"/>
  <c r="O1202" i="11"/>
  <c r="O1203" i="11"/>
  <c r="O1204" i="11"/>
  <c r="O1205" i="11"/>
  <c r="O1206" i="11"/>
  <c r="O1207" i="11"/>
  <c r="O1208" i="11"/>
  <c r="O1209" i="11"/>
  <c r="O1210" i="11"/>
  <c r="O1211" i="11"/>
  <c r="O1212" i="11"/>
  <c r="O1213" i="11"/>
  <c r="O1214" i="11"/>
  <c r="O1215" i="11"/>
  <c r="O1216" i="11"/>
  <c r="O1217" i="11"/>
  <c r="O1218" i="11"/>
  <c r="O1219" i="11"/>
  <c r="O1220" i="11"/>
  <c r="O1221" i="11"/>
  <c r="O1222" i="11"/>
  <c r="O1223" i="11"/>
  <c r="O1224" i="11"/>
  <c r="O1225" i="11"/>
  <c r="O1226" i="11"/>
  <c r="O1227" i="11"/>
  <c r="O1228" i="11"/>
  <c r="O1229" i="11"/>
  <c r="O1230" i="11"/>
  <c r="O1231" i="11"/>
  <c r="O1232" i="11"/>
  <c r="O1233" i="11"/>
  <c r="O1234" i="11"/>
  <c r="O1235" i="11"/>
  <c r="O1236" i="11"/>
  <c r="O1237" i="11"/>
  <c r="O1238" i="11"/>
  <c r="O1239" i="11"/>
  <c r="O1240" i="11"/>
  <c r="O1241" i="11"/>
  <c r="O1242" i="11"/>
  <c r="O1243" i="11"/>
  <c r="O1244" i="11"/>
  <c r="O1245" i="11"/>
  <c r="O1246" i="11"/>
  <c r="O1247" i="11"/>
  <c r="O1248" i="11"/>
  <c r="O1249" i="11"/>
  <c r="O1250" i="11"/>
  <c r="O1251" i="11"/>
  <c r="O1252" i="11"/>
  <c r="O1253" i="11"/>
  <c r="O1254" i="11"/>
  <c r="O1255" i="11"/>
  <c r="O1256" i="11"/>
  <c r="O1257" i="11"/>
  <c r="O1258" i="11"/>
  <c r="O1259" i="11"/>
  <c r="O1260" i="11"/>
  <c r="O1261" i="11"/>
  <c r="O1262" i="11"/>
  <c r="O1263" i="11"/>
  <c r="O1264" i="11"/>
  <c r="O1265" i="11"/>
  <c r="O1266" i="11"/>
  <c r="O1267" i="11"/>
  <c r="O1268" i="11"/>
  <c r="O1269" i="11"/>
  <c r="O1270" i="11"/>
  <c r="O1271" i="11"/>
  <c r="O1272" i="11"/>
  <c r="O1273" i="11"/>
  <c r="O1274" i="11"/>
  <c r="O1275" i="11"/>
  <c r="O1276" i="11"/>
  <c r="O1277" i="11"/>
  <c r="O1278" i="11"/>
  <c r="O1279" i="11"/>
  <c r="O1280" i="11"/>
  <c r="O1281" i="11"/>
  <c r="O1282" i="11"/>
  <c r="O1283" i="11"/>
  <c r="O1284" i="11"/>
  <c r="O1285" i="11"/>
  <c r="O1286" i="11"/>
  <c r="O1287" i="11"/>
  <c r="O1288" i="11"/>
  <c r="O1289" i="11"/>
  <c r="O1290" i="11"/>
  <c r="O1291" i="11"/>
  <c r="O1292" i="11"/>
  <c r="O1293" i="11"/>
  <c r="O1294" i="11"/>
  <c r="O1295" i="11"/>
  <c r="O1296" i="11"/>
  <c r="O1297" i="11"/>
  <c r="O1298" i="11"/>
  <c r="O1299" i="11"/>
  <c r="O1300" i="11"/>
  <c r="O1301" i="11"/>
  <c r="O1302" i="11"/>
  <c r="O1303" i="11"/>
  <c r="O1304" i="11"/>
  <c r="O1305" i="11"/>
  <c r="O1306" i="11"/>
  <c r="O1307" i="11"/>
  <c r="O1308" i="11"/>
  <c r="O1309" i="11"/>
  <c r="O1310" i="11"/>
  <c r="O1311" i="11"/>
  <c r="O1312" i="11"/>
  <c r="O1313" i="11"/>
  <c r="O1314" i="11"/>
  <c r="O1315" i="11"/>
  <c r="O1316" i="11"/>
  <c r="O1317" i="11"/>
  <c r="O1318" i="11"/>
  <c r="O1319" i="11"/>
  <c r="O1320" i="11"/>
  <c r="O1321" i="11"/>
  <c r="O1322" i="11"/>
  <c r="O1323" i="11"/>
  <c r="O1324" i="11"/>
  <c r="O1325" i="11"/>
  <c r="O1326" i="11"/>
  <c r="O1327" i="11"/>
  <c r="O1328" i="11"/>
  <c r="O1329" i="11"/>
  <c r="O1330" i="11"/>
  <c r="O1331" i="11"/>
  <c r="O1332" i="11"/>
  <c r="O1333" i="11"/>
  <c r="O1334" i="11"/>
  <c r="O1335" i="11"/>
  <c r="O1336" i="11"/>
  <c r="O1337" i="11"/>
  <c r="O1338" i="11"/>
  <c r="O1339" i="11"/>
  <c r="O1340" i="11"/>
  <c r="O1341" i="11"/>
  <c r="O1342" i="11"/>
  <c r="O1343" i="11"/>
  <c r="O1344" i="11"/>
  <c r="O1345" i="11"/>
  <c r="O1346" i="11"/>
  <c r="O1347" i="11"/>
  <c r="O1348" i="11"/>
  <c r="O1349" i="11"/>
  <c r="O1350" i="11"/>
  <c r="O1351" i="11"/>
  <c r="O1352" i="11"/>
  <c r="O1353" i="11"/>
  <c r="O1354" i="11"/>
  <c r="O1355" i="11"/>
  <c r="O1356" i="11"/>
  <c r="O1357" i="11"/>
  <c r="O1358" i="11"/>
  <c r="O1359" i="11"/>
  <c r="O1360" i="11"/>
  <c r="O1361" i="11"/>
  <c r="O1362" i="11"/>
  <c r="O1363" i="11"/>
  <c r="O1364" i="11"/>
  <c r="O1365" i="11"/>
  <c r="O1366" i="11"/>
  <c r="O1367" i="11"/>
  <c r="O1368" i="11"/>
  <c r="O1369" i="11"/>
  <c r="O1370" i="11"/>
  <c r="O1371" i="11"/>
  <c r="O1372" i="11"/>
  <c r="O1373" i="11"/>
  <c r="O1374" i="11"/>
  <c r="O1375" i="11"/>
  <c r="O1376" i="11"/>
  <c r="O1377" i="11"/>
  <c r="O1378" i="11"/>
  <c r="O1379" i="11"/>
  <c r="O1380" i="11"/>
  <c r="O1381" i="11"/>
  <c r="O1382" i="11"/>
  <c r="O1383" i="11"/>
  <c r="O1384" i="11"/>
  <c r="O1385" i="11"/>
  <c r="O1386" i="11"/>
  <c r="O1387" i="11"/>
  <c r="O1388" i="11"/>
  <c r="O1389" i="11"/>
  <c r="O1390" i="11"/>
  <c r="O1391" i="11"/>
  <c r="O1392" i="11"/>
  <c r="O1393" i="11"/>
  <c r="O1394" i="11"/>
  <c r="O1395" i="11"/>
  <c r="O1396" i="11"/>
  <c r="O1397" i="11"/>
  <c r="O1398" i="11"/>
  <c r="O1399" i="11"/>
  <c r="O1400" i="11"/>
  <c r="O1401" i="11"/>
  <c r="O1402" i="11"/>
  <c r="O1403" i="11"/>
  <c r="O1404" i="11"/>
  <c r="O1405" i="11"/>
  <c r="O1406" i="11"/>
  <c r="O1407" i="11"/>
  <c r="O1408" i="11"/>
  <c r="O1409" i="11"/>
  <c r="O1410" i="11"/>
  <c r="O1411" i="11"/>
  <c r="O1412" i="11"/>
  <c r="O1413" i="11"/>
  <c r="O1414" i="11"/>
  <c r="O1415" i="11"/>
  <c r="O1416" i="11"/>
  <c r="O1417" i="11"/>
  <c r="O1418" i="11"/>
  <c r="O1419" i="11"/>
  <c r="O1420" i="11"/>
  <c r="O1421" i="11"/>
  <c r="O1422" i="11"/>
  <c r="O1423" i="11"/>
  <c r="O1424" i="11"/>
  <c r="O1425" i="11"/>
  <c r="O1426" i="11"/>
  <c r="O1427" i="11"/>
  <c r="O1428" i="11"/>
  <c r="O1429" i="11"/>
  <c r="O1430" i="11"/>
  <c r="O1431" i="11"/>
  <c r="O1432" i="11"/>
  <c r="O1433" i="11"/>
  <c r="O1434" i="11"/>
  <c r="O1435" i="11"/>
  <c r="O1436" i="11"/>
  <c r="O1437" i="11"/>
  <c r="O1438" i="11"/>
  <c r="O1439" i="11"/>
  <c r="O1440" i="11"/>
  <c r="O1441" i="11"/>
  <c r="O1442" i="11"/>
  <c r="O1443" i="11"/>
  <c r="O1444" i="11"/>
  <c r="O1445" i="11"/>
  <c r="O1446" i="11"/>
  <c r="O1447" i="11"/>
  <c r="O1448" i="11"/>
  <c r="O1449" i="11"/>
  <c r="O1450" i="11"/>
  <c r="O1451" i="11"/>
  <c r="O1452" i="11"/>
  <c r="O1453" i="11"/>
  <c r="O1454" i="11"/>
  <c r="O1455" i="11"/>
  <c r="O1456" i="11"/>
  <c r="O1457" i="11"/>
  <c r="O1458" i="11"/>
  <c r="O1459" i="11"/>
  <c r="O1460" i="11"/>
  <c r="O1461" i="11"/>
  <c r="O1462" i="11"/>
  <c r="O1463" i="11"/>
  <c r="O1464" i="11"/>
  <c r="O1465" i="11"/>
  <c r="O1466" i="11"/>
  <c r="O1467" i="11"/>
  <c r="O1468" i="11"/>
  <c r="O1469" i="11"/>
  <c r="O1470" i="11"/>
  <c r="O1471" i="11"/>
  <c r="O1472" i="11"/>
  <c r="O1473" i="11"/>
  <c r="O1474" i="11"/>
  <c r="O1475" i="11"/>
  <c r="O1476" i="11"/>
  <c r="O1477" i="11"/>
  <c r="O1478" i="11"/>
  <c r="O1479" i="11"/>
  <c r="O1480" i="11"/>
  <c r="O1481" i="11"/>
  <c r="O1482" i="11"/>
  <c r="O1483" i="11"/>
  <c r="O1484" i="11"/>
  <c r="O1485" i="11"/>
  <c r="O1486" i="11"/>
  <c r="O1487" i="11"/>
  <c r="O1488" i="11"/>
  <c r="O1489" i="11"/>
  <c r="O1490" i="11"/>
  <c r="O1491" i="11"/>
  <c r="O1492" i="11"/>
  <c r="O1493" i="11"/>
  <c r="O1494" i="11"/>
  <c r="O1495" i="11"/>
  <c r="O1496" i="11"/>
  <c r="O1497" i="11"/>
  <c r="O1498" i="11"/>
  <c r="O1499" i="11"/>
  <c r="O1500" i="11"/>
  <c r="O1501" i="11"/>
  <c r="O1502" i="11"/>
  <c r="O1503" i="11"/>
  <c r="O1504" i="11"/>
  <c r="O1505" i="11"/>
  <c r="O1506" i="11"/>
  <c r="O1507" i="11"/>
  <c r="O1508" i="11"/>
  <c r="O1509" i="11"/>
  <c r="O1510" i="11"/>
  <c r="O1511" i="11"/>
  <c r="O1512" i="11"/>
  <c r="O1513" i="11"/>
  <c r="O1514" i="11"/>
  <c r="O1515" i="11"/>
  <c r="O1516" i="11"/>
  <c r="O1517" i="11"/>
  <c r="O1518" i="11"/>
  <c r="O1519" i="11"/>
  <c r="O1520" i="11"/>
  <c r="O1521" i="11"/>
  <c r="O1522" i="11"/>
  <c r="O1523" i="11"/>
  <c r="O1524" i="11"/>
  <c r="O1525" i="11"/>
  <c r="O1526" i="11"/>
  <c r="O1527" i="11"/>
  <c r="O1528" i="11"/>
  <c r="O1529" i="11"/>
  <c r="O1530" i="11"/>
  <c r="O1531" i="11"/>
  <c r="O1532" i="11"/>
  <c r="O1533" i="11"/>
  <c r="O1534" i="11"/>
  <c r="O1535" i="11"/>
  <c r="O1536" i="11"/>
  <c r="O1537" i="11"/>
  <c r="O1538" i="11"/>
  <c r="O1539" i="11"/>
  <c r="O1540" i="11"/>
  <c r="O1541" i="11"/>
  <c r="O1542" i="11"/>
  <c r="O1543" i="11"/>
  <c r="O1544" i="11"/>
  <c r="O1545" i="11"/>
  <c r="O1546" i="11"/>
  <c r="O1547" i="11"/>
  <c r="O1548" i="11"/>
  <c r="O1549" i="11"/>
  <c r="O1550" i="11"/>
  <c r="O1551" i="11"/>
  <c r="O1552" i="11"/>
  <c r="O1553" i="11"/>
  <c r="O1554" i="11"/>
  <c r="O1555" i="11"/>
  <c r="O1556" i="11"/>
  <c r="O1557" i="11"/>
  <c r="O1558" i="11"/>
  <c r="O1559" i="11"/>
  <c r="O1560" i="11"/>
  <c r="O1561" i="11"/>
  <c r="O1562" i="11"/>
  <c r="O1563" i="11"/>
  <c r="O1564" i="11"/>
  <c r="O1565" i="11"/>
  <c r="O1566" i="11"/>
  <c r="O1567" i="11"/>
  <c r="O1568" i="11"/>
  <c r="O1569" i="11"/>
  <c r="O1570" i="11"/>
  <c r="O1571" i="11"/>
  <c r="O1572" i="11"/>
  <c r="O1573" i="11"/>
  <c r="O1574" i="11"/>
  <c r="O1575" i="11"/>
  <c r="O1576" i="11"/>
  <c r="O1577" i="11"/>
  <c r="O1578" i="11"/>
  <c r="O1579" i="11"/>
  <c r="O1580" i="11"/>
  <c r="O1581" i="11"/>
  <c r="O1582" i="11"/>
  <c r="O1583" i="11"/>
  <c r="O1584" i="11"/>
  <c r="O1585" i="11"/>
  <c r="O1586" i="11"/>
  <c r="O1587" i="11"/>
  <c r="O1588" i="11"/>
  <c r="O1589" i="11"/>
  <c r="O1590" i="11"/>
  <c r="O1591" i="11"/>
  <c r="O1592" i="11"/>
  <c r="O1593" i="11"/>
  <c r="O1594" i="11"/>
  <c r="O1595" i="11"/>
  <c r="O1596" i="11"/>
  <c r="O1597" i="11"/>
  <c r="O1598" i="11"/>
  <c r="O1599" i="11"/>
  <c r="O1600" i="11"/>
  <c r="O1601" i="11"/>
  <c r="O1602" i="11"/>
  <c r="O1603" i="11"/>
  <c r="O1604" i="11"/>
  <c r="O1605" i="11"/>
  <c r="O1606" i="11"/>
  <c r="O1607" i="11"/>
  <c r="O1608" i="11"/>
  <c r="O1609" i="11"/>
  <c r="O1610" i="11"/>
  <c r="O1611" i="11"/>
  <c r="O1612" i="11"/>
  <c r="O1613" i="11"/>
  <c r="O1614" i="11"/>
  <c r="O1615" i="11"/>
  <c r="O1616" i="11"/>
  <c r="O1617" i="11"/>
  <c r="O1618" i="11"/>
  <c r="O1619" i="11"/>
  <c r="O1620" i="11"/>
  <c r="O1621" i="11"/>
  <c r="O1622" i="11"/>
  <c r="O1623" i="11"/>
  <c r="O1624" i="11"/>
  <c r="O1625" i="11"/>
  <c r="O1626" i="11"/>
  <c r="O1627" i="11"/>
  <c r="O1628" i="11"/>
  <c r="O1629" i="11"/>
  <c r="O1630" i="11"/>
  <c r="O1631" i="11"/>
  <c r="O1632" i="11"/>
  <c r="O1633" i="11"/>
  <c r="O1634" i="11"/>
  <c r="O1635" i="11"/>
  <c r="O1636" i="11"/>
  <c r="O1637" i="11"/>
  <c r="O1638" i="11"/>
  <c r="O1639" i="11"/>
  <c r="O1640" i="11"/>
  <c r="O1641" i="11"/>
  <c r="O1642" i="11"/>
  <c r="O1643" i="11"/>
  <c r="O1644" i="11"/>
  <c r="O1645" i="11"/>
  <c r="O1646" i="11"/>
  <c r="O1647" i="11"/>
  <c r="O1648" i="11"/>
  <c r="O1649" i="11"/>
  <c r="O1650" i="11"/>
  <c r="O1651" i="11"/>
  <c r="O1652" i="11"/>
  <c r="O1653" i="11"/>
  <c r="O1654" i="11"/>
  <c r="O1655" i="11"/>
  <c r="O1656" i="11"/>
  <c r="O1657" i="11"/>
  <c r="O1658" i="11"/>
  <c r="O1659" i="11"/>
  <c r="O1660" i="11"/>
  <c r="O1661" i="11"/>
  <c r="O1662" i="11"/>
  <c r="O1663" i="11"/>
  <c r="O1664" i="11"/>
  <c r="O1665" i="11"/>
  <c r="O1666" i="11"/>
  <c r="O1667" i="11"/>
  <c r="O1668" i="11"/>
  <c r="O1669" i="11"/>
  <c r="O1670" i="11"/>
  <c r="O1671" i="11"/>
  <c r="O1672" i="11"/>
  <c r="O1673" i="11"/>
  <c r="O1674" i="11"/>
  <c r="O1675" i="11"/>
  <c r="O1676" i="11"/>
  <c r="O1677" i="11"/>
  <c r="O1678" i="11"/>
  <c r="O1679" i="11"/>
  <c r="O1680" i="11"/>
  <c r="O1681" i="11"/>
  <c r="O1682" i="11"/>
  <c r="O1683" i="11"/>
  <c r="O1684" i="11"/>
  <c r="O1685" i="11"/>
  <c r="O1686" i="11"/>
  <c r="O1687" i="11"/>
  <c r="O1688" i="11"/>
  <c r="O1689" i="11"/>
  <c r="O1690" i="11"/>
  <c r="O1691" i="11"/>
  <c r="O1692" i="11"/>
  <c r="O1693" i="11"/>
  <c r="O1694" i="11"/>
  <c r="O1695" i="11"/>
  <c r="O1696" i="11"/>
  <c r="O1697" i="11"/>
  <c r="O1698" i="11"/>
  <c r="O1699" i="11"/>
  <c r="O1700" i="11"/>
  <c r="O1701" i="11"/>
  <c r="O1702" i="11"/>
  <c r="O1703" i="11"/>
  <c r="O1704" i="11"/>
  <c r="O1705" i="11"/>
  <c r="O1706" i="11"/>
  <c r="O1707" i="11"/>
  <c r="O1708" i="11"/>
  <c r="O1709" i="11"/>
  <c r="O1710" i="11"/>
  <c r="O1711" i="11"/>
  <c r="O1712" i="11"/>
  <c r="O1713" i="11"/>
  <c r="O1714" i="11"/>
  <c r="O1715" i="11"/>
  <c r="O1716" i="11"/>
  <c r="O1717" i="11"/>
  <c r="O1718" i="11"/>
  <c r="O1719" i="11"/>
  <c r="O1720" i="11"/>
  <c r="O1721" i="11"/>
  <c r="O1722" i="11"/>
  <c r="O1723" i="11"/>
  <c r="O1724" i="11"/>
  <c r="O1725" i="11"/>
  <c r="O1726" i="11"/>
  <c r="O1727" i="11"/>
  <c r="O1728" i="11"/>
  <c r="O1729" i="11"/>
  <c r="O1730" i="11"/>
  <c r="O1731" i="11"/>
  <c r="O1732" i="11"/>
  <c r="O1733" i="11"/>
  <c r="O1734" i="11"/>
  <c r="O1735" i="11"/>
  <c r="O1736" i="11"/>
  <c r="O1737" i="11"/>
  <c r="O1738" i="11"/>
  <c r="O1739" i="11"/>
  <c r="O1740" i="11"/>
  <c r="O1741" i="11"/>
  <c r="O1742" i="11"/>
  <c r="O1743" i="11"/>
  <c r="O1744" i="11"/>
  <c r="O1745" i="11"/>
  <c r="O1746" i="11"/>
  <c r="O1747" i="11"/>
  <c r="O1748" i="11"/>
  <c r="O1749" i="11"/>
  <c r="O1750" i="11"/>
  <c r="O1751" i="11"/>
  <c r="O1752" i="11"/>
  <c r="O1753" i="11"/>
  <c r="O1754" i="11"/>
  <c r="O1755" i="11"/>
  <c r="O1756" i="11"/>
  <c r="O1757" i="11"/>
  <c r="O1758" i="11"/>
  <c r="O1759" i="11"/>
  <c r="O1760" i="11"/>
  <c r="O1761" i="11"/>
  <c r="O1762" i="11"/>
  <c r="O1763" i="11"/>
  <c r="O1764" i="11"/>
  <c r="O1765" i="11"/>
  <c r="O1766" i="11"/>
  <c r="O1767" i="11"/>
  <c r="O1768" i="11"/>
  <c r="O1769" i="11"/>
  <c r="O1770" i="11"/>
  <c r="O1771" i="11"/>
  <c r="O1772" i="11"/>
  <c r="O1773" i="11"/>
  <c r="O1774" i="11"/>
  <c r="O1775" i="11"/>
  <c r="O1776" i="11"/>
  <c r="O1777" i="11"/>
  <c r="O1778" i="11"/>
  <c r="O1779" i="11"/>
  <c r="O1780" i="11"/>
  <c r="O1781" i="11"/>
  <c r="O1782" i="11"/>
  <c r="O1783" i="11"/>
  <c r="O1784" i="11"/>
  <c r="O1785" i="11"/>
  <c r="O1786" i="11"/>
  <c r="O1787" i="11"/>
  <c r="O1788" i="11"/>
  <c r="O1789" i="11"/>
  <c r="O1790" i="11"/>
  <c r="O1791" i="11"/>
  <c r="O1792" i="11"/>
  <c r="O1793" i="11"/>
  <c r="O1794" i="11"/>
  <c r="O1795" i="11"/>
  <c r="O1796" i="11"/>
  <c r="O1797" i="11"/>
  <c r="O1798" i="11"/>
  <c r="O1799" i="11"/>
  <c r="O1800" i="11"/>
  <c r="O1801" i="11"/>
  <c r="O1802" i="11"/>
  <c r="O1803" i="11"/>
  <c r="O1804" i="11"/>
  <c r="O1805" i="11"/>
  <c r="O1806" i="11"/>
  <c r="O1807" i="11"/>
  <c r="O1808" i="11"/>
  <c r="O1809" i="11"/>
  <c r="O1810" i="11"/>
  <c r="O1811" i="11"/>
  <c r="O1812" i="11"/>
  <c r="O1813" i="11"/>
  <c r="O1814" i="11"/>
  <c r="O1815" i="11"/>
  <c r="O1816" i="11"/>
  <c r="O1817" i="11"/>
  <c r="O1818" i="11"/>
  <c r="O1819" i="11"/>
  <c r="O1820" i="11"/>
  <c r="O1821" i="11"/>
  <c r="O1822" i="11"/>
  <c r="O1823" i="11"/>
  <c r="O1824" i="11"/>
  <c r="O1825" i="11"/>
  <c r="O1826" i="11"/>
  <c r="O1827" i="11"/>
  <c r="O1828" i="11"/>
  <c r="O1829" i="11"/>
  <c r="O1830" i="11"/>
  <c r="O1831" i="11"/>
  <c r="O1832" i="11"/>
  <c r="O1833" i="11"/>
  <c r="O1834" i="11"/>
  <c r="O1835" i="11"/>
  <c r="O1836" i="11"/>
  <c r="O1837" i="11"/>
  <c r="O1838" i="11"/>
  <c r="O1839" i="11"/>
  <c r="O1840" i="11"/>
  <c r="O1841" i="11"/>
  <c r="O1842" i="11"/>
  <c r="O1843" i="11"/>
  <c r="O1844" i="11"/>
  <c r="O1845" i="11"/>
  <c r="O1846" i="11"/>
  <c r="O1847" i="11"/>
  <c r="O1848" i="11"/>
  <c r="O1849" i="11"/>
  <c r="O1850" i="11"/>
  <c r="O1851" i="11"/>
  <c r="O1852" i="11"/>
  <c r="O1853" i="11"/>
  <c r="O1854" i="11"/>
  <c r="O1855" i="11"/>
  <c r="O1856" i="11"/>
  <c r="O1857" i="11"/>
  <c r="O1858" i="11"/>
  <c r="O1859" i="11"/>
  <c r="O1860" i="11"/>
  <c r="O1861" i="11"/>
  <c r="O1862" i="11"/>
  <c r="O1863" i="11"/>
  <c r="O1864" i="11"/>
  <c r="O1865" i="11"/>
  <c r="O1866" i="11"/>
  <c r="O1867" i="11"/>
  <c r="O1868" i="11"/>
  <c r="O1869" i="11"/>
  <c r="O1870" i="11"/>
  <c r="O1871" i="11"/>
  <c r="O1872" i="11"/>
  <c r="O1873" i="11"/>
  <c r="O1874" i="11"/>
  <c r="O1875" i="11"/>
  <c r="O1876" i="11"/>
  <c r="O1877" i="11"/>
  <c r="O1878" i="11"/>
  <c r="O1879" i="11"/>
  <c r="O1880" i="11"/>
  <c r="O1881" i="11"/>
  <c r="O1882" i="11"/>
  <c r="O1883" i="11"/>
  <c r="O1884" i="11"/>
  <c r="O1885" i="11"/>
  <c r="O1886" i="11"/>
  <c r="O1887" i="11"/>
  <c r="O1888" i="11"/>
  <c r="O1889" i="11"/>
  <c r="O1890" i="11"/>
  <c r="O1891" i="11"/>
  <c r="O1892" i="11"/>
  <c r="O1893" i="11"/>
  <c r="O1894" i="11"/>
  <c r="O1895" i="11"/>
  <c r="O1896" i="11"/>
  <c r="O1897" i="11"/>
  <c r="O1898" i="11"/>
  <c r="O1899" i="11"/>
  <c r="O1900" i="11"/>
  <c r="O1901" i="11"/>
  <c r="O1902" i="11"/>
  <c r="O1903" i="11"/>
  <c r="O1904" i="11"/>
  <c r="O1905" i="11"/>
  <c r="O1906" i="11"/>
  <c r="O1907" i="11"/>
  <c r="O1908" i="11"/>
  <c r="O1909" i="11"/>
  <c r="O1910" i="11"/>
  <c r="O1911" i="11"/>
  <c r="O1912" i="11"/>
  <c r="O1913" i="11"/>
  <c r="O1914" i="11"/>
  <c r="O1915" i="11"/>
  <c r="O1916" i="11"/>
  <c r="O1917" i="11"/>
  <c r="O1918" i="11"/>
  <c r="O1919" i="11"/>
  <c r="O1920" i="11"/>
  <c r="O1921" i="11"/>
  <c r="O1922" i="11"/>
  <c r="O1923" i="11"/>
  <c r="O1924" i="11"/>
  <c r="O1925" i="11"/>
  <c r="O1926" i="11"/>
  <c r="O1927" i="11"/>
  <c r="O1928" i="11"/>
  <c r="O1929" i="11"/>
  <c r="O1930" i="11"/>
  <c r="O1931" i="11"/>
  <c r="O1932" i="11"/>
  <c r="O1933" i="11"/>
  <c r="O1934" i="11"/>
  <c r="O1935" i="11"/>
  <c r="O1936" i="11"/>
  <c r="O1937" i="11"/>
  <c r="O1938" i="11"/>
  <c r="O1939" i="11"/>
  <c r="O1940" i="11"/>
  <c r="O1941" i="11"/>
  <c r="O1942" i="11"/>
  <c r="O1943" i="11"/>
  <c r="O1944" i="11"/>
  <c r="O1945" i="11"/>
  <c r="O1946" i="11"/>
  <c r="O1947" i="11"/>
  <c r="O1948" i="11"/>
  <c r="O1949" i="11"/>
  <c r="O1950" i="11"/>
  <c r="O1951" i="11"/>
  <c r="O1952" i="11"/>
  <c r="O1953" i="11"/>
  <c r="O1954" i="11"/>
  <c r="O1955" i="11"/>
  <c r="O1956" i="11"/>
  <c r="O1957" i="11"/>
  <c r="O1958" i="11"/>
  <c r="O1959" i="11"/>
  <c r="O1960" i="11"/>
  <c r="O1961" i="11"/>
  <c r="O1962" i="11"/>
  <c r="O1963" i="11"/>
  <c r="O1964" i="11"/>
  <c r="O1965" i="11"/>
  <c r="O1966" i="11"/>
  <c r="O1967" i="11"/>
  <c r="O1968" i="11"/>
  <c r="O1969" i="11"/>
  <c r="O1970" i="11"/>
  <c r="O1971" i="11"/>
  <c r="O1972" i="11"/>
  <c r="O1973" i="11"/>
  <c r="O1974" i="11"/>
  <c r="O1975" i="11"/>
  <c r="O1976" i="11"/>
  <c r="O1977" i="11"/>
  <c r="O1978" i="11"/>
  <c r="O1979" i="11"/>
  <c r="O1980" i="11"/>
  <c r="O1981" i="11"/>
  <c r="O1982" i="11"/>
  <c r="O1983" i="11"/>
  <c r="O1984" i="11"/>
  <c r="O1985" i="11"/>
  <c r="O1986" i="11"/>
  <c r="O1987" i="11"/>
  <c r="O1988" i="11"/>
  <c r="O1989" i="11"/>
  <c r="O1990" i="11"/>
  <c r="O1991" i="11"/>
  <c r="O1992" i="11"/>
  <c r="O1993" i="11"/>
  <c r="O1994" i="11"/>
  <c r="O1995" i="11"/>
  <c r="O1996" i="11"/>
  <c r="O1997" i="11"/>
  <c r="O1998" i="11"/>
  <c r="O1999" i="11"/>
  <c r="O2000" i="11"/>
  <c r="O2001" i="11"/>
  <c r="O2002" i="11"/>
  <c r="O2003" i="11"/>
  <c r="O2004" i="11"/>
  <c r="O2005" i="11"/>
  <c r="O2006" i="11"/>
  <c r="O2007" i="11"/>
  <c r="O2008" i="11"/>
  <c r="O2009" i="11"/>
  <c r="O2010" i="11"/>
  <c r="O2011" i="11"/>
  <c r="O2012" i="11"/>
  <c r="O2013" i="11"/>
  <c r="O2014" i="11"/>
  <c r="O2015" i="11"/>
  <c r="O2016" i="11"/>
  <c r="O2017" i="11"/>
  <c r="O2018" i="11"/>
  <c r="O2019" i="11"/>
  <c r="O2020" i="11"/>
  <c r="O2021" i="11"/>
  <c r="O2022" i="11"/>
  <c r="O2023" i="11"/>
  <c r="O2024" i="11"/>
  <c r="O2025" i="11"/>
  <c r="O2026" i="11"/>
  <c r="O2027" i="11"/>
  <c r="O2028" i="11"/>
  <c r="O2029" i="11"/>
  <c r="O2030" i="11"/>
  <c r="O2031" i="11"/>
  <c r="O2032" i="11"/>
  <c r="O2033" i="11"/>
  <c r="O2034" i="11"/>
  <c r="O2035" i="11"/>
  <c r="O2036" i="11"/>
  <c r="O2037" i="11"/>
  <c r="O2038" i="11"/>
  <c r="O2039" i="11"/>
  <c r="O2040" i="11"/>
  <c r="O2041" i="11"/>
  <c r="O2042" i="11"/>
  <c r="O2043" i="11"/>
  <c r="O2044" i="11"/>
  <c r="O2045" i="11"/>
  <c r="O2046" i="11"/>
  <c r="O2047" i="11"/>
  <c r="O2048" i="11"/>
  <c r="O2049" i="11"/>
  <c r="O2050" i="11"/>
  <c r="O2051" i="11"/>
  <c r="O2052" i="11"/>
  <c r="O2053" i="11"/>
  <c r="O2054" i="11"/>
  <c r="O2055" i="11"/>
  <c r="O2056" i="11"/>
  <c r="O2057" i="11"/>
  <c r="O2058" i="11"/>
  <c r="O2059" i="11"/>
  <c r="O2060" i="11"/>
  <c r="O2061" i="11"/>
  <c r="O2062" i="11"/>
  <c r="O2063" i="11"/>
  <c r="O2064" i="11"/>
  <c r="O2065" i="11"/>
  <c r="O2066" i="11"/>
  <c r="O2067" i="11"/>
  <c r="O2068" i="11"/>
  <c r="O2069" i="11"/>
  <c r="O2070" i="11"/>
  <c r="O2071" i="11"/>
  <c r="O2072" i="11"/>
  <c r="O2073" i="11"/>
  <c r="O2074" i="11"/>
  <c r="O2075" i="11"/>
  <c r="O2076" i="11"/>
  <c r="O2077" i="11"/>
  <c r="O2078" i="11"/>
  <c r="O2079" i="11"/>
  <c r="O2080" i="11"/>
  <c r="O2081" i="11"/>
  <c r="O2082" i="11"/>
  <c r="O2083" i="11"/>
  <c r="O2084" i="11"/>
  <c r="O2085" i="11"/>
  <c r="O2086" i="11"/>
  <c r="O2087" i="11"/>
  <c r="O2088" i="11"/>
  <c r="O2089" i="11"/>
  <c r="O2090" i="11"/>
  <c r="O2091" i="11"/>
  <c r="O2092" i="11"/>
  <c r="O2093" i="11"/>
  <c r="O2094" i="11"/>
  <c r="O2095" i="11"/>
  <c r="O2096" i="11"/>
  <c r="O2097" i="11"/>
  <c r="O2098" i="11"/>
  <c r="O2099" i="11"/>
  <c r="O2100" i="11"/>
  <c r="O2101" i="11"/>
  <c r="O2102" i="11"/>
  <c r="O2103" i="11"/>
  <c r="O2104" i="11"/>
  <c r="O2105" i="11"/>
  <c r="O2106" i="11"/>
  <c r="O2107" i="11"/>
  <c r="O2108" i="11"/>
  <c r="O2109" i="11"/>
  <c r="O2110" i="11"/>
  <c r="O2111" i="11"/>
  <c r="O2112" i="11"/>
  <c r="O2113" i="11"/>
  <c r="O2114" i="11"/>
  <c r="O2115" i="11"/>
  <c r="O2116" i="11"/>
  <c r="O2117" i="11"/>
  <c r="O2118" i="11"/>
  <c r="O2119" i="11"/>
  <c r="O2120" i="11"/>
  <c r="O2121" i="11"/>
  <c r="O2122" i="11"/>
  <c r="O2123" i="11"/>
  <c r="O2124" i="11"/>
  <c r="O2125" i="11"/>
  <c r="O2126" i="11"/>
  <c r="O2127" i="11"/>
  <c r="O2128" i="11"/>
  <c r="O2129" i="11"/>
  <c r="O2130" i="11"/>
  <c r="O2131" i="11"/>
  <c r="O2132" i="11"/>
  <c r="O2133" i="11"/>
  <c r="O2134" i="11"/>
  <c r="O2135" i="11"/>
  <c r="O2136" i="11"/>
  <c r="O2137" i="11"/>
  <c r="O2138" i="11"/>
  <c r="O2139" i="11"/>
  <c r="O2140" i="11"/>
  <c r="O2141" i="11"/>
  <c r="O2142" i="11"/>
  <c r="O2143" i="11"/>
  <c r="O2144" i="11"/>
  <c r="O2145" i="11"/>
  <c r="O2146" i="11"/>
  <c r="O2147" i="11"/>
  <c r="O2148" i="11"/>
  <c r="O2149" i="11"/>
  <c r="O2150" i="11"/>
  <c r="O2151" i="11"/>
  <c r="O2152" i="11"/>
  <c r="O2153" i="11"/>
  <c r="O2154" i="11"/>
  <c r="O2155" i="11"/>
  <c r="O2156" i="11"/>
  <c r="O2157" i="11"/>
  <c r="O2158" i="11"/>
  <c r="O2159" i="11"/>
  <c r="O2160" i="11"/>
  <c r="O2161" i="11"/>
  <c r="O2162" i="11"/>
  <c r="O2163" i="11"/>
  <c r="O2164" i="11"/>
  <c r="O2165" i="11"/>
  <c r="O2166" i="11"/>
  <c r="O2167" i="11"/>
  <c r="O2168" i="11"/>
  <c r="O2169" i="11"/>
  <c r="O2170" i="11"/>
  <c r="O2171" i="11"/>
  <c r="O2172" i="11"/>
  <c r="O2173" i="11"/>
  <c r="O2174" i="11"/>
  <c r="O2175" i="11"/>
  <c r="O2176" i="11"/>
  <c r="O2177" i="11"/>
  <c r="O2178" i="11"/>
  <c r="O2179" i="11"/>
  <c r="O2180" i="11"/>
  <c r="O2181" i="11"/>
  <c r="O2182" i="11"/>
  <c r="O2183" i="11"/>
  <c r="O2184" i="11"/>
  <c r="O2185" i="11"/>
  <c r="O2186" i="11"/>
  <c r="O2187" i="11"/>
  <c r="O2188" i="11"/>
  <c r="O2189" i="11"/>
  <c r="O2190" i="11"/>
  <c r="O2191" i="11"/>
  <c r="O2192" i="11"/>
  <c r="O2193" i="11"/>
  <c r="O2194" i="11"/>
  <c r="O2195" i="11"/>
  <c r="O2196" i="11"/>
  <c r="O2197" i="11"/>
  <c r="O2198" i="11"/>
  <c r="O2199" i="11"/>
  <c r="O2200" i="11"/>
  <c r="O2201" i="11"/>
  <c r="O2202" i="11"/>
  <c r="O2203" i="11"/>
  <c r="O2204" i="11"/>
  <c r="O2205" i="11"/>
  <c r="O2206" i="11"/>
  <c r="O2207" i="11"/>
  <c r="O2208" i="11"/>
  <c r="O2209" i="11"/>
  <c r="O2210" i="11"/>
  <c r="O2211" i="11"/>
  <c r="O2212" i="11"/>
  <c r="O2213" i="11"/>
  <c r="O2214" i="11"/>
  <c r="O2215" i="11"/>
  <c r="O2216" i="11"/>
  <c r="O2217" i="11"/>
  <c r="O2218" i="11"/>
  <c r="O2219" i="11"/>
  <c r="O2220" i="11"/>
  <c r="O2221" i="11"/>
  <c r="O2222" i="11"/>
  <c r="O2223" i="11"/>
  <c r="O2224" i="11"/>
  <c r="O2225" i="11"/>
  <c r="O2226" i="11"/>
  <c r="O2227" i="11"/>
  <c r="O2228" i="11"/>
  <c r="O2229" i="11"/>
  <c r="O2230" i="11"/>
  <c r="O2231" i="11"/>
  <c r="O2232" i="11"/>
  <c r="O2233" i="11"/>
  <c r="O2234" i="11"/>
  <c r="O2235" i="11"/>
  <c r="O2236" i="11"/>
  <c r="O2237" i="11"/>
  <c r="O2238" i="11"/>
  <c r="O2239" i="11"/>
  <c r="O2240" i="11"/>
  <c r="O2241" i="11"/>
  <c r="O2242" i="11"/>
  <c r="O2243" i="11"/>
  <c r="O2244" i="11"/>
  <c r="O2245" i="11"/>
  <c r="O2246" i="11"/>
  <c r="O2247" i="11"/>
  <c r="O2248" i="11"/>
  <c r="O2249" i="11"/>
  <c r="O2250" i="11"/>
  <c r="O2251" i="11"/>
  <c r="O2252" i="11"/>
  <c r="O2253" i="11"/>
  <c r="O2254" i="11"/>
  <c r="O2255" i="11"/>
  <c r="O2256" i="11"/>
  <c r="O2257" i="11"/>
  <c r="O2258" i="11"/>
  <c r="O2259" i="11"/>
  <c r="O2260" i="11"/>
  <c r="O2261" i="11"/>
  <c r="O2262" i="11"/>
  <c r="O2263" i="11"/>
  <c r="O2264" i="11"/>
  <c r="O2265" i="11"/>
  <c r="O2266" i="11"/>
  <c r="O2267" i="11"/>
  <c r="O2268" i="11"/>
  <c r="O2269" i="11"/>
  <c r="O2270" i="11"/>
  <c r="O2271" i="11"/>
  <c r="O2272" i="11"/>
  <c r="O2273" i="11"/>
  <c r="O2274" i="11"/>
  <c r="O2275" i="11"/>
  <c r="O2276" i="11"/>
  <c r="O2277" i="11"/>
  <c r="O2278" i="11"/>
  <c r="O2279" i="11"/>
  <c r="O2280" i="11"/>
  <c r="O2281" i="11"/>
  <c r="O2282" i="11"/>
  <c r="O2283" i="11"/>
  <c r="O2284" i="11"/>
  <c r="O2285" i="11"/>
  <c r="O2286" i="11"/>
  <c r="O2287" i="11"/>
  <c r="O2288" i="11"/>
  <c r="O2289" i="11"/>
  <c r="O2290" i="11"/>
  <c r="O2291" i="11"/>
  <c r="O2292" i="11"/>
  <c r="O2293" i="11"/>
  <c r="O2294" i="11"/>
  <c r="O2295" i="11"/>
  <c r="O2296" i="11"/>
  <c r="O2297" i="11"/>
  <c r="O2298" i="11"/>
  <c r="O2299" i="11"/>
  <c r="O2300" i="11"/>
  <c r="O2301" i="11"/>
  <c r="O2302" i="11"/>
  <c r="O2303" i="11"/>
  <c r="O2304" i="11"/>
  <c r="O2305" i="11"/>
  <c r="O2306" i="11"/>
  <c r="O2307" i="11"/>
  <c r="O2308" i="11"/>
  <c r="O2309" i="11"/>
  <c r="O2310" i="11"/>
  <c r="O2311" i="11"/>
  <c r="O2312" i="11"/>
  <c r="O2313" i="11"/>
  <c r="O2314" i="11"/>
  <c r="O2315" i="11"/>
  <c r="O2316" i="11"/>
  <c r="O2317" i="11"/>
  <c r="O2318" i="11"/>
  <c r="O2319" i="11"/>
  <c r="O2320" i="11"/>
  <c r="O2321" i="11"/>
  <c r="O2322" i="11"/>
  <c r="O2323" i="11"/>
  <c r="O2324" i="11"/>
  <c r="O2325" i="11"/>
  <c r="O2326" i="11"/>
  <c r="O2327" i="11"/>
  <c r="O2328" i="11"/>
  <c r="O2329" i="11"/>
  <c r="O2330" i="11"/>
  <c r="O2331" i="11"/>
  <c r="O2332" i="11"/>
  <c r="O2333" i="11"/>
  <c r="O2334" i="11"/>
  <c r="O2335" i="11"/>
  <c r="O2336" i="11"/>
  <c r="O2337" i="11"/>
  <c r="O2338" i="11"/>
  <c r="O2339" i="11"/>
  <c r="O2340" i="11"/>
  <c r="O2341" i="11"/>
  <c r="O2342" i="11"/>
  <c r="O2343" i="11"/>
  <c r="O2344" i="11"/>
  <c r="O2345" i="11"/>
  <c r="O2346" i="11"/>
  <c r="O2347" i="11"/>
  <c r="O2348" i="11"/>
  <c r="O2349" i="11"/>
  <c r="O2350" i="11"/>
  <c r="O2351" i="11"/>
  <c r="O2352" i="11"/>
  <c r="O2353" i="11"/>
  <c r="O2354" i="11"/>
  <c r="O2355" i="11"/>
  <c r="O2356" i="11"/>
  <c r="O2357" i="11"/>
  <c r="O2358" i="11"/>
  <c r="O2359" i="11"/>
  <c r="O2360" i="11"/>
  <c r="O2361" i="11"/>
  <c r="O2362" i="11"/>
  <c r="O2363" i="11"/>
  <c r="O2364" i="11"/>
  <c r="O2365" i="11"/>
  <c r="O2366" i="11"/>
  <c r="O2367" i="11"/>
  <c r="O2368" i="11"/>
  <c r="O2369" i="11"/>
  <c r="O2370" i="11"/>
  <c r="O2371" i="11"/>
  <c r="O2372" i="11"/>
  <c r="O2373" i="11"/>
  <c r="O2374" i="11"/>
  <c r="O2375" i="11"/>
  <c r="O2376" i="11"/>
  <c r="O2377" i="11"/>
  <c r="O2378" i="11"/>
  <c r="O2379" i="11"/>
  <c r="O2380" i="11"/>
  <c r="O2381" i="11"/>
  <c r="O2382" i="11"/>
  <c r="O2383" i="11"/>
  <c r="O2384" i="11"/>
  <c r="O2385" i="11"/>
  <c r="O2386" i="11"/>
  <c r="O2387" i="11"/>
  <c r="N3" i="11"/>
  <c r="N4" i="11"/>
  <c r="P4" i="11" s="1"/>
  <c r="C4" i="11" s="1"/>
  <c r="N5" i="11"/>
  <c r="N6" i="11"/>
  <c r="N7" i="11"/>
  <c r="N8" i="11"/>
  <c r="N9" i="11"/>
  <c r="N10" i="11"/>
  <c r="N11" i="11"/>
  <c r="N12" i="11"/>
  <c r="N13" i="11"/>
  <c r="N14" i="11"/>
  <c r="N15" i="11"/>
  <c r="N16" i="11"/>
  <c r="P16" i="11" s="1"/>
  <c r="C16" i="11" s="1"/>
  <c r="N17" i="11"/>
  <c r="N18" i="11"/>
  <c r="N19" i="11"/>
  <c r="N20" i="11"/>
  <c r="P20" i="11" s="1"/>
  <c r="C20" i="11" s="1"/>
  <c r="N21" i="11"/>
  <c r="P21" i="11" s="1"/>
  <c r="C21" i="11" s="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P36" i="11" s="1"/>
  <c r="C36" i="11" s="1"/>
  <c r="N37" i="11"/>
  <c r="N38" i="11"/>
  <c r="N39" i="11"/>
  <c r="N40" i="11"/>
  <c r="N41" i="11"/>
  <c r="N42" i="11"/>
  <c r="N43" i="11"/>
  <c r="N44" i="11"/>
  <c r="N45" i="11"/>
  <c r="N46" i="11"/>
  <c r="N47" i="11"/>
  <c r="N48" i="11"/>
  <c r="P48" i="11" s="1"/>
  <c r="C48" i="11" s="1"/>
  <c r="N49" i="11"/>
  <c r="N50" i="11"/>
  <c r="N51" i="11"/>
  <c r="N52" i="11"/>
  <c r="P52" i="11" s="1"/>
  <c r="C52" i="11" s="1"/>
  <c r="N53" i="11"/>
  <c r="P53" i="11" s="1"/>
  <c r="C53" i="11" s="1"/>
  <c r="N54" i="11"/>
  <c r="N55" i="11"/>
  <c r="N56" i="11"/>
  <c r="N57" i="11"/>
  <c r="N58" i="11"/>
  <c r="N59" i="11"/>
  <c r="N60" i="11"/>
  <c r="N61" i="11"/>
  <c r="N62" i="11"/>
  <c r="N63" i="11"/>
  <c r="N64" i="11"/>
  <c r="N65" i="11"/>
  <c r="N66" i="11"/>
  <c r="N67" i="11"/>
  <c r="N68" i="11"/>
  <c r="P68" i="11" s="1"/>
  <c r="C68" i="11" s="1"/>
  <c r="N69" i="11"/>
  <c r="N70" i="11"/>
  <c r="N71" i="11"/>
  <c r="N72" i="11"/>
  <c r="N73" i="11"/>
  <c r="N74" i="11"/>
  <c r="N75" i="11"/>
  <c r="N76" i="11"/>
  <c r="N77" i="11"/>
  <c r="N78" i="11"/>
  <c r="N79" i="11"/>
  <c r="N80" i="11"/>
  <c r="P80" i="11" s="1"/>
  <c r="C80" i="11" s="1"/>
  <c r="N81" i="11"/>
  <c r="N82" i="11"/>
  <c r="N83" i="11"/>
  <c r="N84" i="11"/>
  <c r="P84" i="11" s="1"/>
  <c r="C84" i="11" s="1"/>
  <c r="N85" i="11"/>
  <c r="P85" i="11" s="1"/>
  <c r="C85" i="11" s="1"/>
  <c r="N86" i="11"/>
  <c r="N87" i="11"/>
  <c r="N88" i="11"/>
  <c r="N89" i="11"/>
  <c r="N90" i="11"/>
  <c r="N91" i="11"/>
  <c r="N92" i="11"/>
  <c r="N93" i="11"/>
  <c r="N94" i="11"/>
  <c r="N95" i="11"/>
  <c r="N96" i="11"/>
  <c r="N97" i="11"/>
  <c r="N98" i="11"/>
  <c r="N99" i="11"/>
  <c r="N100" i="11"/>
  <c r="P100" i="11" s="1"/>
  <c r="C100" i="11" s="1"/>
  <c r="N101" i="11"/>
  <c r="N102" i="11"/>
  <c r="N103" i="11"/>
  <c r="N104" i="11"/>
  <c r="N105" i="11"/>
  <c r="N106" i="11"/>
  <c r="N107" i="11"/>
  <c r="N108" i="11"/>
  <c r="N109" i="11"/>
  <c r="N110" i="11"/>
  <c r="N111" i="11"/>
  <c r="N112" i="11"/>
  <c r="P112" i="11" s="1"/>
  <c r="C112" i="11" s="1"/>
  <c r="N113" i="11"/>
  <c r="N114" i="11"/>
  <c r="N115" i="11"/>
  <c r="N116" i="11"/>
  <c r="P116" i="11" s="1"/>
  <c r="C116" i="11" s="1"/>
  <c r="N117" i="11"/>
  <c r="P117" i="11" s="1"/>
  <c r="C117" i="11" s="1"/>
  <c r="N118" i="11"/>
  <c r="N119" i="11"/>
  <c r="N120" i="11"/>
  <c r="N121" i="11"/>
  <c r="N122" i="11"/>
  <c r="N123" i="11"/>
  <c r="N124" i="11"/>
  <c r="N125" i="11"/>
  <c r="N126" i="11"/>
  <c r="N127" i="11"/>
  <c r="N128" i="11"/>
  <c r="N129" i="11"/>
  <c r="N130" i="11"/>
  <c r="N131" i="11"/>
  <c r="N132" i="11"/>
  <c r="P132" i="11" s="1"/>
  <c r="C132" i="11" s="1"/>
  <c r="N133" i="11"/>
  <c r="N134" i="11"/>
  <c r="N135" i="11"/>
  <c r="N136" i="11"/>
  <c r="N137" i="11"/>
  <c r="N138" i="11"/>
  <c r="N139" i="11"/>
  <c r="N140" i="11"/>
  <c r="N141" i="11"/>
  <c r="N142" i="11"/>
  <c r="N143" i="11"/>
  <c r="N144" i="11"/>
  <c r="P144" i="11" s="1"/>
  <c r="C144" i="11" s="1"/>
  <c r="N145" i="11"/>
  <c r="N146" i="11"/>
  <c r="N147" i="11"/>
  <c r="N148" i="11"/>
  <c r="P148" i="11" s="1"/>
  <c r="C148" i="11" s="1"/>
  <c r="N149" i="11"/>
  <c r="P149" i="11" s="1"/>
  <c r="C149" i="11" s="1"/>
  <c r="N150" i="11"/>
  <c r="N151" i="11"/>
  <c r="N152" i="11"/>
  <c r="N153" i="11"/>
  <c r="N154" i="11"/>
  <c r="N155" i="11"/>
  <c r="N156" i="11"/>
  <c r="N157" i="11"/>
  <c r="N158" i="11"/>
  <c r="N159" i="11"/>
  <c r="N160" i="11"/>
  <c r="N161" i="11"/>
  <c r="N162" i="11"/>
  <c r="N163" i="11"/>
  <c r="N164" i="11"/>
  <c r="P164" i="11" s="1"/>
  <c r="C164" i="11" s="1"/>
  <c r="N165" i="11"/>
  <c r="N166" i="11"/>
  <c r="N167" i="11"/>
  <c r="N168" i="11"/>
  <c r="N169" i="11"/>
  <c r="N170" i="11"/>
  <c r="N171" i="11"/>
  <c r="N172" i="11"/>
  <c r="N173" i="11"/>
  <c r="N174" i="11"/>
  <c r="N175" i="11"/>
  <c r="N176" i="11"/>
  <c r="P176" i="11" s="1"/>
  <c r="C176" i="11" s="1"/>
  <c r="N177" i="11"/>
  <c r="N178" i="11"/>
  <c r="N179" i="11"/>
  <c r="N180" i="11"/>
  <c r="P180" i="11" s="1"/>
  <c r="C180" i="11" s="1"/>
  <c r="N181" i="11"/>
  <c r="P181" i="11" s="1"/>
  <c r="C181" i="11" s="1"/>
  <c r="N182" i="11"/>
  <c r="N183" i="11"/>
  <c r="N184" i="11"/>
  <c r="N185" i="11"/>
  <c r="N186" i="11"/>
  <c r="N187" i="11"/>
  <c r="N188" i="11"/>
  <c r="N189" i="11"/>
  <c r="N190" i="11"/>
  <c r="N191" i="11"/>
  <c r="N192" i="11"/>
  <c r="N193" i="11"/>
  <c r="N194" i="11"/>
  <c r="N195" i="11"/>
  <c r="N196" i="11"/>
  <c r="P196" i="11" s="1"/>
  <c r="C196" i="11" s="1"/>
  <c r="N197" i="11"/>
  <c r="N198" i="11"/>
  <c r="N199" i="11"/>
  <c r="N200" i="11"/>
  <c r="N201" i="11"/>
  <c r="N202" i="11"/>
  <c r="N203" i="11"/>
  <c r="N204" i="11"/>
  <c r="N205" i="11"/>
  <c r="N206" i="11"/>
  <c r="N207" i="11"/>
  <c r="N208" i="11"/>
  <c r="P208" i="11" s="1"/>
  <c r="C208" i="11" s="1"/>
  <c r="N209" i="11"/>
  <c r="N210" i="11"/>
  <c r="N211" i="11"/>
  <c r="N212" i="11"/>
  <c r="P212" i="11" s="1"/>
  <c r="C212" i="11" s="1"/>
  <c r="N213" i="11"/>
  <c r="P213" i="11" s="1"/>
  <c r="C213" i="11" s="1"/>
  <c r="N214" i="11"/>
  <c r="N215" i="11"/>
  <c r="N216" i="11"/>
  <c r="N217" i="11"/>
  <c r="N218" i="11"/>
  <c r="N219" i="11"/>
  <c r="N220" i="11"/>
  <c r="N221" i="11"/>
  <c r="N222" i="11"/>
  <c r="N223" i="11"/>
  <c r="N224" i="11"/>
  <c r="N225" i="11"/>
  <c r="N226" i="11"/>
  <c r="N227" i="11"/>
  <c r="N228" i="11"/>
  <c r="P228" i="11" s="1"/>
  <c r="C228" i="11" s="1"/>
  <c r="N229" i="11"/>
  <c r="N230" i="11"/>
  <c r="N231" i="11"/>
  <c r="N232" i="11"/>
  <c r="N233" i="11"/>
  <c r="N234" i="11"/>
  <c r="N235" i="11"/>
  <c r="N236" i="11"/>
  <c r="N237" i="11"/>
  <c r="N238" i="11"/>
  <c r="N239" i="11"/>
  <c r="N240" i="11"/>
  <c r="P240" i="11" s="1"/>
  <c r="C240" i="11" s="1"/>
  <c r="N241" i="11"/>
  <c r="N242" i="11"/>
  <c r="N243" i="11"/>
  <c r="N244" i="11"/>
  <c r="P244" i="11" s="1"/>
  <c r="C244" i="11" s="1"/>
  <c r="N245" i="11"/>
  <c r="P245" i="11" s="1"/>
  <c r="C245" i="11" s="1"/>
  <c r="N246" i="11"/>
  <c r="N247" i="11"/>
  <c r="N248" i="11"/>
  <c r="N249" i="11"/>
  <c r="N250" i="11"/>
  <c r="N251" i="11"/>
  <c r="N252" i="11"/>
  <c r="N253" i="11"/>
  <c r="N254" i="11"/>
  <c r="N255" i="11"/>
  <c r="N256" i="11"/>
  <c r="N257" i="11"/>
  <c r="N258" i="11"/>
  <c r="N259" i="11"/>
  <c r="N260" i="11"/>
  <c r="P260" i="11" s="1"/>
  <c r="C260" i="11" s="1"/>
  <c r="N261" i="11"/>
  <c r="N262" i="11"/>
  <c r="N263" i="11"/>
  <c r="N264" i="11"/>
  <c r="N265" i="11"/>
  <c r="N266" i="11"/>
  <c r="N267" i="11"/>
  <c r="N268" i="11"/>
  <c r="N269" i="11"/>
  <c r="N270" i="11"/>
  <c r="N271" i="11"/>
  <c r="N272" i="11"/>
  <c r="P272" i="11" s="1"/>
  <c r="C272" i="11" s="1"/>
  <c r="N273" i="11"/>
  <c r="N274" i="11"/>
  <c r="N275" i="11"/>
  <c r="N276" i="11"/>
  <c r="P276" i="11" s="1"/>
  <c r="C276" i="11" s="1"/>
  <c r="N277" i="11"/>
  <c r="P277" i="11" s="1"/>
  <c r="C277" i="11" s="1"/>
  <c r="N278" i="11"/>
  <c r="N279" i="11"/>
  <c r="N280" i="11"/>
  <c r="N281" i="11"/>
  <c r="N282" i="11"/>
  <c r="N283" i="11"/>
  <c r="N284" i="11"/>
  <c r="N285" i="11"/>
  <c r="N286" i="11"/>
  <c r="N287" i="11"/>
  <c r="N288" i="11"/>
  <c r="N289" i="11"/>
  <c r="N290" i="11"/>
  <c r="N291" i="11"/>
  <c r="N292" i="11"/>
  <c r="P292" i="11" s="1"/>
  <c r="C292" i="11" s="1"/>
  <c r="N293" i="11"/>
  <c r="N294" i="11"/>
  <c r="N295" i="11"/>
  <c r="N296" i="11"/>
  <c r="N297" i="11"/>
  <c r="N298" i="11"/>
  <c r="N299" i="11"/>
  <c r="N300" i="11"/>
  <c r="N301" i="11"/>
  <c r="N302" i="11"/>
  <c r="N303" i="11"/>
  <c r="N304" i="11"/>
  <c r="P304" i="11" s="1"/>
  <c r="C304" i="11" s="1"/>
  <c r="N305" i="11"/>
  <c r="N306" i="11"/>
  <c r="N307" i="11"/>
  <c r="N308" i="11"/>
  <c r="P308" i="11" s="1"/>
  <c r="C308" i="11" s="1"/>
  <c r="N309" i="11"/>
  <c r="P309" i="11" s="1"/>
  <c r="C309" i="11" s="1"/>
  <c r="N310" i="11"/>
  <c r="N311" i="11"/>
  <c r="N312" i="11"/>
  <c r="N313" i="11"/>
  <c r="N314" i="11"/>
  <c r="N315" i="11"/>
  <c r="N316" i="11"/>
  <c r="N317" i="11"/>
  <c r="N318" i="11"/>
  <c r="N319" i="11"/>
  <c r="N320" i="11"/>
  <c r="N321" i="11"/>
  <c r="N322" i="11"/>
  <c r="N323" i="11"/>
  <c r="N324" i="11"/>
  <c r="P324" i="11" s="1"/>
  <c r="C324" i="11" s="1"/>
  <c r="N325" i="11"/>
  <c r="N326" i="11"/>
  <c r="N327" i="11"/>
  <c r="N328" i="11"/>
  <c r="N329" i="11"/>
  <c r="N330" i="11"/>
  <c r="N331" i="11"/>
  <c r="N332" i="11"/>
  <c r="N333" i="11"/>
  <c r="N334" i="11"/>
  <c r="N335" i="11"/>
  <c r="N336" i="11"/>
  <c r="P336" i="11" s="1"/>
  <c r="C336" i="11" s="1"/>
  <c r="N337" i="11"/>
  <c r="N338" i="11"/>
  <c r="N339" i="11"/>
  <c r="N340" i="11"/>
  <c r="P340" i="11" s="1"/>
  <c r="C340" i="11" s="1"/>
  <c r="N341" i="11"/>
  <c r="P341" i="11" s="1"/>
  <c r="C341" i="11" s="1"/>
  <c r="N342" i="11"/>
  <c r="N343" i="11"/>
  <c r="N344" i="11"/>
  <c r="N345" i="11"/>
  <c r="N346" i="11"/>
  <c r="N347" i="11"/>
  <c r="N348" i="11"/>
  <c r="N349" i="11"/>
  <c r="N350" i="11"/>
  <c r="N351" i="11"/>
  <c r="N352" i="11"/>
  <c r="N353" i="11"/>
  <c r="N354" i="11"/>
  <c r="N355" i="11"/>
  <c r="N356" i="11"/>
  <c r="P356" i="11" s="1"/>
  <c r="C356" i="11" s="1"/>
  <c r="N357" i="11"/>
  <c r="N358" i="11"/>
  <c r="N359" i="11"/>
  <c r="N360" i="11"/>
  <c r="N361" i="11"/>
  <c r="N362" i="11"/>
  <c r="N363" i="11"/>
  <c r="N364" i="11"/>
  <c r="N365" i="11"/>
  <c r="N366" i="11"/>
  <c r="N367" i="11"/>
  <c r="N368" i="11"/>
  <c r="P368" i="11" s="1"/>
  <c r="C368" i="11" s="1"/>
  <c r="N369" i="11"/>
  <c r="N370" i="11"/>
  <c r="N371" i="11"/>
  <c r="N372" i="11"/>
  <c r="P372" i="11" s="1"/>
  <c r="C372" i="11" s="1"/>
  <c r="N373" i="11"/>
  <c r="P373" i="11" s="1"/>
  <c r="C373" i="11" s="1"/>
  <c r="N374" i="11"/>
  <c r="N375" i="11"/>
  <c r="N376" i="11"/>
  <c r="N377" i="11"/>
  <c r="N378" i="11"/>
  <c r="N379" i="11"/>
  <c r="N380" i="11"/>
  <c r="N381" i="11"/>
  <c r="N382" i="11"/>
  <c r="N383" i="11"/>
  <c r="N384" i="11"/>
  <c r="N385" i="11"/>
  <c r="N386" i="11"/>
  <c r="N387" i="11"/>
  <c r="N388" i="11"/>
  <c r="P388" i="11" s="1"/>
  <c r="C388" i="11" s="1"/>
  <c r="N389" i="11"/>
  <c r="N390" i="11"/>
  <c r="N391" i="11"/>
  <c r="N392" i="11"/>
  <c r="N393" i="11"/>
  <c r="N394" i="11"/>
  <c r="N395" i="11"/>
  <c r="N396" i="11"/>
  <c r="N397" i="11"/>
  <c r="N398" i="11"/>
  <c r="N399" i="11"/>
  <c r="N400" i="11"/>
  <c r="P400" i="11" s="1"/>
  <c r="C400" i="11" s="1"/>
  <c r="N401" i="11"/>
  <c r="N402" i="11"/>
  <c r="N403" i="11"/>
  <c r="N404" i="11"/>
  <c r="P404" i="11" s="1"/>
  <c r="C404" i="11" s="1"/>
  <c r="N405" i="11"/>
  <c r="P405" i="11" s="1"/>
  <c r="C405" i="11" s="1"/>
  <c r="N406" i="11"/>
  <c r="N407" i="11"/>
  <c r="N408" i="11"/>
  <c r="N409" i="11"/>
  <c r="N410" i="11"/>
  <c r="N411" i="11"/>
  <c r="N412" i="11"/>
  <c r="N413" i="11"/>
  <c r="N414" i="11"/>
  <c r="N415" i="11"/>
  <c r="N416" i="11"/>
  <c r="N417" i="11"/>
  <c r="N418" i="11"/>
  <c r="N419" i="11"/>
  <c r="N420" i="11"/>
  <c r="P420" i="11" s="1"/>
  <c r="C420" i="11" s="1"/>
  <c r="N421" i="11"/>
  <c r="N422" i="11"/>
  <c r="N423" i="11"/>
  <c r="N424" i="11"/>
  <c r="N425" i="11"/>
  <c r="N426" i="11"/>
  <c r="N427" i="11"/>
  <c r="N428" i="11"/>
  <c r="N429" i="11"/>
  <c r="N430" i="11"/>
  <c r="N431" i="11"/>
  <c r="N432" i="11"/>
  <c r="P432" i="11" s="1"/>
  <c r="C432" i="11" s="1"/>
  <c r="N433" i="11"/>
  <c r="N434" i="11"/>
  <c r="N435" i="11"/>
  <c r="N436" i="11"/>
  <c r="P436" i="11" s="1"/>
  <c r="C436" i="11" s="1"/>
  <c r="N437" i="11"/>
  <c r="P437" i="11" s="1"/>
  <c r="C437" i="11" s="1"/>
  <c r="N438" i="11"/>
  <c r="N439" i="11"/>
  <c r="N440" i="11"/>
  <c r="N441" i="11"/>
  <c r="N442" i="11"/>
  <c r="N443" i="11"/>
  <c r="N444" i="11"/>
  <c r="N445" i="11"/>
  <c r="N446" i="11"/>
  <c r="N447" i="11"/>
  <c r="N448" i="11"/>
  <c r="N449" i="11"/>
  <c r="N450" i="11"/>
  <c r="N451" i="11"/>
  <c r="N452" i="11"/>
  <c r="P452" i="11" s="1"/>
  <c r="C452" i="11" s="1"/>
  <c r="N453" i="11"/>
  <c r="N454" i="11"/>
  <c r="N455" i="11"/>
  <c r="N456" i="11"/>
  <c r="N457" i="11"/>
  <c r="N458" i="11"/>
  <c r="N459" i="11"/>
  <c r="N460" i="11"/>
  <c r="N461" i="11"/>
  <c r="N462" i="11"/>
  <c r="N463" i="11"/>
  <c r="N464" i="11"/>
  <c r="P464" i="11" s="1"/>
  <c r="C464" i="11" s="1"/>
  <c r="N465" i="11"/>
  <c r="N466" i="11"/>
  <c r="N467" i="11"/>
  <c r="N468" i="11"/>
  <c r="P468" i="11" s="1"/>
  <c r="C468" i="11" s="1"/>
  <c r="N469" i="11"/>
  <c r="P469" i="11" s="1"/>
  <c r="C469" i="11" s="1"/>
  <c r="N470" i="11"/>
  <c r="N471" i="11"/>
  <c r="N472" i="11"/>
  <c r="N473" i="11"/>
  <c r="N474" i="11"/>
  <c r="N475" i="11"/>
  <c r="N476" i="11"/>
  <c r="N477" i="11"/>
  <c r="N478" i="11"/>
  <c r="N479" i="11"/>
  <c r="N480" i="11"/>
  <c r="N481" i="11"/>
  <c r="N482" i="11"/>
  <c r="N483" i="11"/>
  <c r="N484" i="11"/>
  <c r="P484" i="11" s="1"/>
  <c r="C484" i="11" s="1"/>
  <c r="N485" i="11"/>
  <c r="N486" i="11"/>
  <c r="N487" i="11"/>
  <c r="N488" i="11"/>
  <c r="N489" i="11"/>
  <c r="N490" i="11"/>
  <c r="N491" i="11"/>
  <c r="N492" i="11"/>
  <c r="N493" i="11"/>
  <c r="N494" i="11"/>
  <c r="N495" i="11"/>
  <c r="N496" i="11"/>
  <c r="P496" i="11" s="1"/>
  <c r="C496" i="11" s="1"/>
  <c r="N497" i="11"/>
  <c r="N498" i="11"/>
  <c r="N499" i="11"/>
  <c r="N500" i="11"/>
  <c r="P500" i="11" s="1"/>
  <c r="C500" i="11" s="1"/>
  <c r="N501" i="11"/>
  <c r="P501" i="11" s="1"/>
  <c r="C501" i="11" s="1"/>
  <c r="N502" i="11"/>
  <c r="N503" i="11"/>
  <c r="N504" i="11"/>
  <c r="N505" i="11"/>
  <c r="N506" i="11"/>
  <c r="N507" i="11"/>
  <c r="N508" i="11"/>
  <c r="N509" i="11"/>
  <c r="N510" i="11"/>
  <c r="N511" i="11"/>
  <c r="N512" i="11"/>
  <c r="N513" i="11"/>
  <c r="N514" i="11"/>
  <c r="N515" i="11"/>
  <c r="N516" i="11"/>
  <c r="P516" i="11" s="1"/>
  <c r="C516" i="11" s="1"/>
  <c r="N517" i="11"/>
  <c r="N518" i="11"/>
  <c r="N519" i="11"/>
  <c r="N520" i="11"/>
  <c r="N521" i="11"/>
  <c r="N522" i="11"/>
  <c r="N523" i="11"/>
  <c r="N524" i="11"/>
  <c r="N525" i="11"/>
  <c r="N526" i="11"/>
  <c r="N527" i="11"/>
  <c r="N528" i="11"/>
  <c r="P528" i="11" s="1"/>
  <c r="C528" i="11" s="1"/>
  <c r="N529" i="11"/>
  <c r="N530" i="11"/>
  <c r="N531" i="11"/>
  <c r="N532" i="11"/>
  <c r="P532" i="11" s="1"/>
  <c r="C532" i="11" s="1"/>
  <c r="N533" i="11"/>
  <c r="P533" i="11" s="1"/>
  <c r="C533" i="11" s="1"/>
  <c r="N534" i="11"/>
  <c r="N535" i="11"/>
  <c r="N536" i="11"/>
  <c r="N537" i="11"/>
  <c r="N538" i="11"/>
  <c r="N539" i="11"/>
  <c r="N540" i="11"/>
  <c r="N541" i="11"/>
  <c r="N542" i="11"/>
  <c r="N543" i="11"/>
  <c r="N544" i="11"/>
  <c r="N545" i="11"/>
  <c r="N546" i="11"/>
  <c r="N547" i="11"/>
  <c r="N548" i="11"/>
  <c r="P548" i="11" s="1"/>
  <c r="C548" i="11" s="1"/>
  <c r="N549" i="11"/>
  <c r="N550" i="11"/>
  <c r="N551" i="11"/>
  <c r="N552" i="11"/>
  <c r="N553" i="11"/>
  <c r="N554" i="11"/>
  <c r="N555" i="11"/>
  <c r="N556" i="11"/>
  <c r="N557" i="11"/>
  <c r="N558" i="11"/>
  <c r="N559" i="11"/>
  <c r="N560" i="11"/>
  <c r="P560" i="11" s="1"/>
  <c r="C560" i="11" s="1"/>
  <c r="N561" i="11"/>
  <c r="N562" i="11"/>
  <c r="N563" i="11"/>
  <c r="N564" i="11"/>
  <c r="P564" i="11" s="1"/>
  <c r="C564" i="11" s="1"/>
  <c r="N565" i="11"/>
  <c r="P565" i="11" s="1"/>
  <c r="C565" i="11" s="1"/>
  <c r="N566" i="11"/>
  <c r="N567" i="11"/>
  <c r="N568" i="11"/>
  <c r="N569" i="11"/>
  <c r="N570" i="11"/>
  <c r="N571" i="11"/>
  <c r="N572" i="11"/>
  <c r="N573" i="11"/>
  <c r="N574" i="11"/>
  <c r="N575" i="11"/>
  <c r="N576" i="11"/>
  <c r="N577" i="11"/>
  <c r="N578" i="11"/>
  <c r="N579" i="11"/>
  <c r="N580" i="11"/>
  <c r="P580" i="11" s="1"/>
  <c r="C580" i="11" s="1"/>
  <c r="N581" i="11"/>
  <c r="N582" i="11"/>
  <c r="N583" i="11"/>
  <c r="N584" i="11"/>
  <c r="N585" i="11"/>
  <c r="N586" i="11"/>
  <c r="N587" i="11"/>
  <c r="N588" i="11"/>
  <c r="N589" i="11"/>
  <c r="N590" i="11"/>
  <c r="N591" i="11"/>
  <c r="N592" i="11"/>
  <c r="P592" i="11" s="1"/>
  <c r="C592" i="11" s="1"/>
  <c r="N593" i="11"/>
  <c r="N594" i="11"/>
  <c r="N595" i="11"/>
  <c r="N596" i="11"/>
  <c r="P596" i="11" s="1"/>
  <c r="C596" i="11" s="1"/>
  <c r="N597" i="11"/>
  <c r="P597" i="11" s="1"/>
  <c r="C597" i="11" s="1"/>
  <c r="N598" i="11"/>
  <c r="N599" i="11"/>
  <c r="N600" i="11"/>
  <c r="N601" i="11"/>
  <c r="N602" i="11"/>
  <c r="N603" i="11"/>
  <c r="N604" i="11"/>
  <c r="N605" i="11"/>
  <c r="N606" i="11"/>
  <c r="N607" i="11"/>
  <c r="N608" i="11"/>
  <c r="N609" i="11"/>
  <c r="N610" i="11"/>
  <c r="N611" i="11"/>
  <c r="N612" i="11"/>
  <c r="P612" i="11" s="1"/>
  <c r="C612" i="11" s="1"/>
  <c r="N613" i="11"/>
  <c r="N614" i="11"/>
  <c r="N615" i="11"/>
  <c r="N616" i="11"/>
  <c r="N617" i="11"/>
  <c r="N618" i="11"/>
  <c r="N619" i="11"/>
  <c r="N620" i="11"/>
  <c r="N621" i="11"/>
  <c r="N622" i="11"/>
  <c r="N623" i="11"/>
  <c r="N624" i="11"/>
  <c r="P624" i="11" s="1"/>
  <c r="C624" i="11" s="1"/>
  <c r="N625" i="11"/>
  <c r="N626" i="11"/>
  <c r="N627" i="11"/>
  <c r="N628" i="11"/>
  <c r="P628" i="11" s="1"/>
  <c r="C628" i="11" s="1"/>
  <c r="N629" i="11"/>
  <c r="P629" i="11" s="1"/>
  <c r="C629" i="11" s="1"/>
  <c r="N630" i="11"/>
  <c r="N631" i="11"/>
  <c r="N632" i="11"/>
  <c r="N633" i="11"/>
  <c r="N634" i="11"/>
  <c r="N635" i="11"/>
  <c r="N636" i="11"/>
  <c r="N637" i="11"/>
  <c r="N638" i="11"/>
  <c r="N639" i="11"/>
  <c r="N640" i="11"/>
  <c r="N641" i="11"/>
  <c r="N642" i="11"/>
  <c r="N643" i="11"/>
  <c r="N644" i="11"/>
  <c r="P644" i="11" s="1"/>
  <c r="C644" i="11" s="1"/>
  <c r="N645" i="11"/>
  <c r="N646" i="11"/>
  <c r="N647" i="11"/>
  <c r="N648" i="11"/>
  <c r="N649" i="11"/>
  <c r="N650" i="11"/>
  <c r="N651" i="11"/>
  <c r="N652" i="11"/>
  <c r="N653" i="11"/>
  <c r="N654" i="11"/>
  <c r="N655" i="11"/>
  <c r="N656" i="11"/>
  <c r="P656" i="11" s="1"/>
  <c r="C656" i="11" s="1"/>
  <c r="N657" i="11"/>
  <c r="N658" i="11"/>
  <c r="N659" i="11"/>
  <c r="N660" i="11"/>
  <c r="P660" i="11" s="1"/>
  <c r="C660" i="11" s="1"/>
  <c r="N661" i="11"/>
  <c r="P661" i="11" s="1"/>
  <c r="C661" i="11" s="1"/>
  <c r="N662" i="11"/>
  <c r="N663" i="11"/>
  <c r="N664" i="11"/>
  <c r="N665" i="11"/>
  <c r="N666" i="11"/>
  <c r="N667" i="11"/>
  <c r="N668" i="11"/>
  <c r="N669" i="11"/>
  <c r="N670" i="11"/>
  <c r="N671" i="11"/>
  <c r="N672" i="11"/>
  <c r="N673" i="11"/>
  <c r="N674" i="11"/>
  <c r="N675" i="11"/>
  <c r="N676" i="11"/>
  <c r="P676" i="11" s="1"/>
  <c r="C676" i="11" s="1"/>
  <c r="N677" i="11"/>
  <c r="N678" i="11"/>
  <c r="N679" i="11"/>
  <c r="N680" i="11"/>
  <c r="N681" i="11"/>
  <c r="N682" i="11"/>
  <c r="N683" i="11"/>
  <c r="N684" i="11"/>
  <c r="N685" i="11"/>
  <c r="N686" i="11"/>
  <c r="N687" i="11"/>
  <c r="N688" i="11"/>
  <c r="N689" i="11"/>
  <c r="N690" i="11"/>
  <c r="N691" i="11"/>
  <c r="N692" i="11"/>
  <c r="N693" i="11"/>
  <c r="N694" i="11"/>
  <c r="N695" i="11"/>
  <c r="N696" i="11"/>
  <c r="N697" i="11"/>
  <c r="N698" i="11"/>
  <c r="N699" i="11"/>
  <c r="N700" i="11"/>
  <c r="N701" i="11"/>
  <c r="N702" i="11"/>
  <c r="N703" i="11"/>
  <c r="N704" i="11"/>
  <c r="N705" i="11"/>
  <c r="N706" i="11"/>
  <c r="N707" i="11"/>
  <c r="N708" i="11"/>
  <c r="N709" i="11"/>
  <c r="N710" i="11"/>
  <c r="N711" i="11"/>
  <c r="N712" i="11"/>
  <c r="N713" i="11"/>
  <c r="N714" i="11"/>
  <c r="N715" i="11"/>
  <c r="N716" i="11"/>
  <c r="N717" i="11"/>
  <c r="N718" i="11"/>
  <c r="N719" i="11"/>
  <c r="N720" i="11"/>
  <c r="N721" i="11"/>
  <c r="N722" i="11"/>
  <c r="N723" i="11"/>
  <c r="N724" i="11"/>
  <c r="N725" i="11"/>
  <c r="N726" i="11"/>
  <c r="N727" i="11"/>
  <c r="N728" i="11"/>
  <c r="N729" i="11"/>
  <c r="N730" i="11"/>
  <c r="N731" i="11"/>
  <c r="N732" i="11"/>
  <c r="N733" i="11"/>
  <c r="N734" i="11"/>
  <c r="N735" i="11"/>
  <c r="N736" i="11"/>
  <c r="N737" i="11"/>
  <c r="N738" i="11"/>
  <c r="N739" i="11"/>
  <c r="N740" i="11"/>
  <c r="N741" i="11"/>
  <c r="N742" i="11"/>
  <c r="N743" i="11"/>
  <c r="N744" i="11"/>
  <c r="N745" i="11"/>
  <c r="N746" i="11"/>
  <c r="N747" i="11"/>
  <c r="N748" i="11"/>
  <c r="N749" i="11"/>
  <c r="N750" i="11"/>
  <c r="N751" i="11"/>
  <c r="N752" i="11"/>
  <c r="N753" i="11"/>
  <c r="N754" i="11"/>
  <c r="N755" i="11"/>
  <c r="N756" i="11"/>
  <c r="N757" i="11"/>
  <c r="N758" i="11"/>
  <c r="N759" i="11"/>
  <c r="N760" i="11"/>
  <c r="N761" i="11"/>
  <c r="N762" i="11"/>
  <c r="N763" i="11"/>
  <c r="N764" i="11"/>
  <c r="N765" i="11"/>
  <c r="N766" i="11"/>
  <c r="N767" i="11"/>
  <c r="N768" i="11"/>
  <c r="N769" i="11"/>
  <c r="N770" i="11"/>
  <c r="N771" i="11"/>
  <c r="N772" i="11"/>
  <c r="N773" i="11"/>
  <c r="N774" i="11"/>
  <c r="N775" i="11"/>
  <c r="N776" i="11"/>
  <c r="N777" i="11"/>
  <c r="N778" i="11"/>
  <c r="N779" i="11"/>
  <c r="N780" i="11"/>
  <c r="N781" i="11"/>
  <c r="N782" i="11"/>
  <c r="N783" i="11"/>
  <c r="N784" i="11"/>
  <c r="N785" i="11"/>
  <c r="N786" i="11"/>
  <c r="N787" i="11"/>
  <c r="N788" i="11"/>
  <c r="N789" i="11"/>
  <c r="N790" i="11"/>
  <c r="N791" i="11"/>
  <c r="N792" i="11"/>
  <c r="N793" i="11"/>
  <c r="N794" i="11"/>
  <c r="N795" i="11"/>
  <c r="N796" i="11"/>
  <c r="N797" i="11"/>
  <c r="N798" i="11"/>
  <c r="N799" i="11"/>
  <c r="N800" i="11"/>
  <c r="N801" i="11"/>
  <c r="N802" i="11"/>
  <c r="N803" i="11"/>
  <c r="N804" i="11"/>
  <c r="N805" i="11"/>
  <c r="N806" i="11"/>
  <c r="N807" i="11"/>
  <c r="N808" i="11"/>
  <c r="N809" i="11"/>
  <c r="N810" i="11"/>
  <c r="N811" i="11"/>
  <c r="N812" i="11"/>
  <c r="N813" i="11"/>
  <c r="N814" i="11"/>
  <c r="N815" i="11"/>
  <c r="N816" i="11"/>
  <c r="N817" i="11"/>
  <c r="N818" i="11"/>
  <c r="N819" i="11"/>
  <c r="N820" i="11"/>
  <c r="N821" i="11"/>
  <c r="N822" i="11"/>
  <c r="N823" i="11"/>
  <c r="N824" i="11"/>
  <c r="N825" i="11"/>
  <c r="N826" i="11"/>
  <c r="N827" i="11"/>
  <c r="N828" i="11"/>
  <c r="N829" i="11"/>
  <c r="N830" i="11"/>
  <c r="N831" i="11"/>
  <c r="N832" i="11"/>
  <c r="N833" i="11"/>
  <c r="N834" i="11"/>
  <c r="N835" i="11"/>
  <c r="N836" i="11"/>
  <c r="N837" i="11"/>
  <c r="N838" i="11"/>
  <c r="N839" i="11"/>
  <c r="N840" i="11"/>
  <c r="N841" i="11"/>
  <c r="N842" i="11"/>
  <c r="N843" i="11"/>
  <c r="N844" i="11"/>
  <c r="N845" i="11"/>
  <c r="N846" i="11"/>
  <c r="N847" i="11"/>
  <c r="N848" i="11"/>
  <c r="N849" i="11"/>
  <c r="N850" i="11"/>
  <c r="N851" i="11"/>
  <c r="N852" i="11"/>
  <c r="N853" i="11"/>
  <c r="N854" i="11"/>
  <c r="N855" i="11"/>
  <c r="N856" i="11"/>
  <c r="N857" i="11"/>
  <c r="N858" i="11"/>
  <c r="N859" i="11"/>
  <c r="N860" i="11"/>
  <c r="N861" i="11"/>
  <c r="N862" i="11"/>
  <c r="N863" i="11"/>
  <c r="N864" i="11"/>
  <c r="N865" i="11"/>
  <c r="N866" i="11"/>
  <c r="N867" i="11"/>
  <c r="N868" i="11"/>
  <c r="N869" i="11"/>
  <c r="N870" i="11"/>
  <c r="N871" i="11"/>
  <c r="N872" i="11"/>
  <c r="N873" i="11"/>
  <c r="N874" i="11"/>
  <c r="N875" i="11"/>
  <c r="N876" i="11"/>
  <c r="N877" i="11"/>
  <c r="N878" i="11"/>
  <c r="N879" i="11"/>
  <c r="N880" i="11"/>
  <c r="N881" i="11"/>
  <c r="N882" i="11"/>
  <c r="N883" i="11"/>
  <c r="N884" i="11"/>
  <c r="N885" i="11"/>
  <c r="N886" i="11"/>
  <c r="N887" i="11"/>
  <c r="N888" i="11"/>
  <c r="N889" i="11"/>
  <c r="N890" i="11"/>
  <c r="N891" i="11"/>
  <c r="N892" i="11"/>
  <c r="N893" i="11"/>
  <c r="N894" i="11"/>
  <c r="N895" i="11"/>
  <c r="N896" i="11"/>
  <c r="N897" i="11"/>
  <c r="N898" i="11"/>
  <c r="N899" i="11"/>
  <c r="N900" i="11"/>
  <c r="N901" i="11"/>
  <c r="N902" i="11"/>
  <c r="N903" i="11"/>
  <c r="N904" i="11"/>
  <c r="N905" i="11"/>
  <c r="N906" i="11"/>
  <c r="N907" i="11"/>
  <c r="N908" i="11"/>
  <c r="N909" i="11"/>
  <c r="N910" i="11"/>
  <c r="N911" i="11"/>
  <c r="N912" i="11"/>
  <c r="N913" i="11"/>
  <c r="N914" i="11"/>
  <c r="N915" i="11"/>
  <c r="N916" i="11"/>
  <c r="N917" i="11"/>
  <c r="N918" i="11"/>
  <c r="N919" i="11"/>
  <c r="N920" i="11"/>
  <c r="N921" i="11"/>
  <c r="N922" i="11"/>
  <c r="N923" i="11"/>
  <c r="N924" i="11"/>
  <c r="N925" i="11"/>
  <c r="N926" i="11"/>
  <c r="N927" i="11"/>
  <c r="N928" i="11"/>
  <c r="N929" i="11"/>
  <c r="N930" i="11"/>
  <c r="N931" i="11"/>
  <c r="N932" i="11"/>
  <c r="N933" i="11"/>
  <c r="N934" i="11"/>
  <c r="N935" i="11"/>
  <c r="N936" i="11"/>
  <c r="N937" i="11"/>
  <c r="N938" i="11"/>
  <c r="N939" i="11"/>
  <c r="N940" i="11"/>
  <c r="N941" i="11"/>
  <c r="N942" i="11"/>
  <c r="N943" i="11"/>
  <c r="N944" i="11"/>
  <c r="N945" i="11"/>
  <c r="N946" i="11"/>
  <c r="N947" i="11"/>
  <c r="N948" i="11"/>
  <c r="N949" i="11"/>
  <c r="N950" i="11"/>
  <c r="N951" i="11"/>
  <c r="N952" i="11"/>
  <c r="N953" i="11"/>
  <c r="N954" i="11"/>
  <c r="N955" i="11"/>
  <c r="N956" i="11"/>
  <c r="N957" i="11"/>
  <c r="N958" i="11"/>
  <c r="N959" i="11"/>
  <c r="N960" i="11"/>
  <c r="N961" i="11"/>
  <c r="N962" i="11"/>
  <c r="N963" i="11"/>
  <c r="N964" i="11"/>
  <c r="N965" i="11"/>
  <c r="N966" i="11"/>
  <c r="N967" i="11"/>
  <c r="N968" i="11"/>
  <c r="N969" i="11"/>
  <c r="N970" i="11"/>
  <c r="N971" i="11"/>
  <c r="N972" i="11"/>
  <c r="N973" i="11"/>
  <c r="N974" i="11"/>
  <c r="N975" i="11"/>
  <c r="N976" i="11"/>
  <c r="N977" i="11"/>
  <c r="N978" i="11"/>
  <c r="N979" i="11"/>
  <c r="N980" i="11"/>
  <c r="N981" i="11"/>
  <c r="N982" i="11"/>
  <c r="N983" i="11"/>
  <c r="N984" i="11"/>
  <c r="N985" i="11"/>
  <c r="N986" i="11"/>
  <c r="N987" i="11"/>
  <c r="N988" i="11"/>
  <c r="N989" i="11"/>
  <c r="N990" i="11"/>
  <c r="N991" i="11"/>
  <c r="N992" i="11"/>
  <c r="N993" i="11"/>
  <c r="N994" i="11"/>
  <c r="N995" i="11"/>
  <c r="N996" i="11"/>
  <c r="N997" i="11"/>
  <c r="N998" i="11"/>
  <c r="N999" i="11"/>
  <c r="N1000" i="11"/>
  <c r="N1001" i="11"/>
  <c r="N1002" i="11"/>
  <c r="N1003" i="11"/>
  <c r="N1004" i="11"/>
  <c r="N1005" i="11"/>
  <c r="N1006" i="11"/>
  <c r="N1007" i="11"/>
  <c r="N1008" i="11"/>
  <c r="N1009" i="11"/>
  <c r="N1010" i="11"/>
  <c r="N1011" i="11"/>
  <c r="N1012" i="11"/>
  <c r="N1013" i="11"/>
  <c r="N1014" i="11"/>
  <c r="N1015" i="11"/>
  <c r="N1016" i="11"/>
  <c r="N1017" i="11"/>
  <c r="N1018" i="11"/>
  <c r="N1019" i="11"/>
  <c r="N1020" i="11"/>
  <c r="N1021" i="11"/>
  <c r="N1022" i="11"/>
  <c r="N1023" i="11"/>
  <c r="N1024" i="11"/>
  <c r="N1025" i="11"/>
  <c r="N1026" i="11"/>
  <c r="N1027" i="11"/>
  <c r="N1028" i="11"/>
  <c r="N1029" i="11"/>
  <c r="N1030" i="11"/>
  <c r="N1031" i="11"/>
  <c r="N1032" i="11"/>
  <c r="N1033" i="11"/>
  <c r="N1034" i="11"/>
  <c r="N1035" i="11"/>
  <c r="N1036" i="11"/>
  <c r="N1037" i="11"/>
  <c r="N1038" i="11"/>
  <c r="N1039" i="11"/>
  <c r="N1040" i="11"/>
  <c r="N1041" i="11"/>
  <c r="N1042" i="11"/>
  <c r="N1043" i="11"/>
  <c r="N1044" i="11"/>
  <c r="N1045" i="11"/>
  <c r="N1046" i="11"/>
  <c r="N1047" i="11"/>
  <c r="N1048" i="11"/>
  <c r="N1049" i="11"/>
  <c r="N1050" i="11"/>
  <c r="N1051" i="11"/>
  <c r="N1052" i="11"/>
  <c r="N1053" i="11"/>
  <c r="N1054" i="11"/>
  <c r="N1055" i="11"/>
  <c r="N1056" i="11"/>
  <c r="N1057" i="11"/>
  <c r="N1058" i="11"/>
  <c r="N1059" i="11"/>
  <c r="N1060" i="11"/>
  <c r="N1061" i="11"/>
  <c r="N1062" i="11"/>
  <c r="N1063" i="11"/>
  <c r="N1064" i="11"/>
  <c r="N1065" i="11"/>
  <c r="N1066" i="11"/>
  <c r="N1067" i="11"/>
  <c r="N1068" i="11"/>
  <c r="N1069" i="11"/>
  <c r="N1070" i="11"/>
  <c r="N1071" i="11"/>
  <c r="N1072" i="11"/>
  <c r="N1073" i="11"/>
  <c r="N1074" i="11"/>
  <c r="N1075" i="11"/>
  <c r="N1076" i="11"/>
  <c r="N1077" i="11"/>
  <c r="N1078" i="11"/>
  <c r="N1079" i="11"/>
  <c r="N1080" i="11"/>
  <c r="N1081" i="11"/>
  <c r="N1082" i="11"/>
  <c r="N1083" i="11"/>
  <c r="N1084" i="11"/>
  <c r="N1085" i="11"/>
  <c r="N1086" i="11"/>
  <c r="N1087" i="11"/>
  <c r="N1088" i="11"/>
  <c r="N1089" i="11"/>
  <c r="N1090" i="11"/>
  <c r="N1091" i="11"/>
  <c r="N1092" i="11"/>
  <c r="N1093" i="11"/>
  <c r="N1094" i="11"/>
  <c r="N1095" i="11"/>
  <c r="N1096" i="11"/>
  <c r="N1097" i="11"/>
  <c r="N1098" i="11"/>
  <c r="N1099" i="11"/>
  <c r="N1100" i="11"/>
  <c r="N1101" i="11"/>
  <c r="N1102" i="11"/>
  <c r="N1103" i="11"/>
  <c r="N1104" i="11"/>
  <c r="N1105" i="11"/>
  <c r="N1106" i="11"/>
  <c r="N1107" i="11"/>
  <c r="N1108" i="11"/>
  <c r="N1109" i="11"/>
  <c r="N1110" i="11"/>
  <c r="N1111" i="11"/>
  <c r="N1112" i="11"/>
  <c r="N1113" i="11"/>
  <c r="N1114" i="11"/>
  <c r="N1115" i="11"/>
  <c r="N1116" i="11"/>
  <c r="N1117" i="11"/>
  <c r="N1118" i="11"/>
  <c r="N1119" i="11"/>
  <c r="N1120" i="11"/>
  <c r="N1121" i="11"/>
  <c r="N1122" i="11"/>
  <c r="N1123" i="11"/>
  <c r="N1124" i="11"/>
  <c r="N1125" i="11"/>
  <c r="N1126" i="11"/>
  <c r="N1127" i="11"/>
  <c r="N1128" i="11"/>
  <c r="N1129" i="11"/>
  <c r="N1130" i="11"/>
  <c r="N1131" i="11"/>
  <c r="N1132" i="11"/>
  <c r="N1133" i="11"/>
  <c r="N1134" i="11"/>
  <c r="N1135" i="11"/>
  <c r="N1136" i="11"/>
  <c r="N1137" i="11"/>
  <c r="N1138" i="11"/>
  <c r="N1139" i="11"/>
  <c r="N1140" i="11"/>
  <c r="N1141" i="11"/>
  <c r="N1142" i="11"/>
  <c r="N1143" i="11"/>
  <c r="N1144" i="11"/>
  <c r="N1145" i="11"/>
  <c r="N1146" i="11"/>
  <c r="N1147" i="11"/>
  <c r="N1148" i="11"/>
  <c r="N1149" i="11"/>
  <c r="N1150" i="11"/>
  <c r="N1151" i="11"/>
  <c r="N1152" i="11"/>
  <c r="N1153" i="11"/>
  <c r="N1154" i="11"/>
  <c r="N1155" i="11"/>
  <c r="N1156" i="11"/>
  <c r="N1157" i="11"/>
  <c r="N1158" i="11"/>
  <c r="N1159" i="11"/>
  <c r="N1160" i="11"/>
  <c r="N1161" i="11"/>
  <c r="N1162" i="11"/>
  <c r="N1163" i="11"/>
  <c r="N1164" i="11"/>
  <c r="N1165" i="11"/>
  <c r="N1166" i="11"/>
  <c r="N1167" i="11"/>
  <c r="N1168" i="11"/>
  <c r="N1169" i="11"/>
  <c r="N1170" i="11"/>
  <c r="N1171" i="11"/>
  <c r="N1172" i="11"/>
  <c r="N1173" i="11"/>
  <c r="N1174" i="11"/>
  <c r="N1175" i="11"/>
  <c r="N1176" i="11"/>
  <c r="N1177" i="11"/>
  <c r="N1178" i="11"/>
  <c r="N1179" i="11"/>
  <c r="N1180" i="11"/>
  <c r="N1181" i="11"/>
  <c r="N1182" i="11"/>
  <c r="N1183" i="11"/>
  <c r="N1184" i="11"/>
  <c r="N1185" i="11"/>
  <c r="N1186" i="11"/>
  <c r="N1187" i="11"/>
  <c r="N1188" i="11"/>
  <c r="N1189" i="11"/>
  <c r="N1190" i="11"/>
  <c r="N1191" i="11"/>
  <c r="N1192" i="11"/>
  <c r="N1193" i="11"/>
  <c r="N1194" i="11"/>
  <c r="N1195" i="11"/>
  <c r="N1196" i="11"/>
  <c r="N1197" i="11"/>
  <c r="N1198" i="11"/>
  <c r="N1199" i="11"/>
  <c r="N1200" i="11"/>
  <c r="N1201" i="11"/>
  <c r="N1202" i="11"/>
  <c r="N1203" i="11"/>
  <c r="N1204" i="11"/>
  <c r="N1205" i="11"/>
  <c r="N1206" i="11"/>
  <c r="N1207" i="11"/>
  <c r="N1208" i="11"/>
  <c r="N1209" i="11"/>
  <c r="N1210" i="11"/>
  <c r="N1211" i="11"/>
  <c r="N1212" i="11"/>
  <c r="N1213" i="11"/>
  <c r="N1214" i="11"/>
  <c r="N1215" i="11"/>
  <c r="N1216" i="11"/>
  <c r="N1217" i="11"/>
  <c r="N1218" i="11"/>
  <c r="N1219" i="11"/>
  <c r="N1220" i="11"/>
  <c r="N1221" i="11"/>
  <c r="N1222" i="11"/>
  <c r="N1223" i="11"/>
  <c r="N1224" i="11"/>
  <c r="N1225" i="11"/>
  <c r="N1226" i="11"/>
  <c r="N1227" i="11"/>
  <c r="N1228" i="11"/>
  <c r="N1229" i="11"/>
  <c r="N1230" i="11"/>
  <c r="N1231" i="11"/>
  <c r="N1232" i="11"/>
  <c r="N1233" i="11"/>
  <c r="N1234" i="11"/>
  <c r="N1235" i="11"/>
  <c r="N1236" i="11"/>
  <c r="N1237" i="11"/>
  <c r="N1238" i="11"/>
  <c r="N1239" i="11"/>
  <c r="N1240" i="11"/>
  <c r="N1241" i="11"/>
  <c r="N1242" i="11"/>
  <c r="N1243" i="11"/>
  <c r="N1244" i="11"/>
  <c r="N1245" i="11"/>
  <c r="N1246" i="11"/>
  <c r="N1247" i="11"/>
  <c r="N1248" i="11"/>
  <c r="N1249" i="11"/>
  <c r="N1250" i="11"/>
  <c r="N1251" i="11"/>
  <c r="N1252" i="11"/>
  <c r="N1253" i="11"/>
  <c r="N1254" i="11"/>
  <c r="N1255" i="11"/>
  <c r="N1256" i="11"/>
  <c r="N1257" i="11"/>
  <c r="N1258" i="11"/>
  <c r="N1259" i="11"/>
  <c r="N1260" i="11"/>
  <c r="N1261" i="11"/>
  <c r="N1262" i="11"/>
  <c r="N1263" i="11"/>
  <c r="N1264" i="11"/>
  <c r="N1265" i="11"/>
  <c r="N1266" i="11"/>
  <c r="N1267" i="11"/>
  <c r="N1268" i="11"/>
  <c r="N1269" i="11"/>
  <c r="N1270" i="11"/>
  <c r="N1271" i="11"/>
  <c r="N1272" i="11"/>
  <c r="N1273" i="11"/>
  <c r="N1274" i="11"/>
  <c r="N1275" i="11"/>
  <c r="N1276" i="11"/>
  <c r="N1277" i="11"/>
  <c r="N1278" i="11"/>
  <c r="N1279" i="11"/>
  <c r="N1280" i="11"/>
  <c r="N1281" i="11"/>
  <c r="N1282" i="11"/>
  <c r="N1283" i="11"/>
  <c r="N1284" i="11"/>
  <c r="N1285" i="11"/>
  <c r="N1286" i="11"/>
  <c r="N1287" i="11"/>
  <c r="N1288" i="11"/>
  <c r="N1289" i="11"/>
  <c r="N1290" i="11"/>
  <c r="N1291" i="11"/>
  <c r="N1292" i="11"/>
  <c r="N1293" i="11"/>
  <c r="N1294" i="11"/>
  <c r="N1295" i="11"/>
  <c r="N1296" i="11"/>
  <c r="N1297" i="11"/>
  <c r="N1298" i="11"/>
  <c r="N1299" i="11"/>
  <c r="N1300" i="11"/>
  <c r="N1301" i="11"/>
  <c r="N1302" i="11"/>
  <c r="N1303" i="11"/>
  <c r="N1304" i="11"/>
  <c r="N1305" i="11"/>
  <c r="N1306" i="11"/>
  <c r="N1307" i="11"/>
  <c r="N1308" i="11"/>
  <c r="N1309" i="11"/>
  <c r="N1310" i="11"/>
  <c r="N1311" i="11"/>
  <c r="N1312" i="11"/>
  <c r="N1313" i="11"/>
  <c r="N1314" i="11"/>
  <c r="N1315" i="11"/>
  <c r="N1316" i="11"/>
  <c r="N1317" i="11"/>
  <c r="N1318" i="11"/>
  <c r="N1319" i="11"/>
  <c r="N1320" i="11"/>
  <c r="N1321" i="11"/>
  <c r="N1322" i="11"/>
  <c r="N1323" i="11"/>
  <c r="N1324" i="11"/>
  <c r="N1325" i="11"/>
  <c r="N1326" i="11"/>
  <c r="N1327" i="11"/>
  <c r="N1328" i="11"/>
  <c r="N1329" i="11"/>
  <c r="N1330" i="11"/>
  <c r="N1331" i="11"/>
  <c r="N1332" i="11"/>
  <c r="N1333" i="11"/>
  <c r="N1334" i="11"/>
  <c r="N1335" i="11"/>
  <c r="N1336" i="11"/>
  <c r="N1337" i="11"/>
  <c r="N1338" i="11"/>
  <c r="N1339" i="11"/>
  <c r="N1340" i="11"/>
  <c r="N1341" i="11"/>
  <c r="N1342" i="11"/>
  <c r="N1343" i="11"/>
  <c r="N1344" i="11"/>
  <c r="N1345" i="11"/>
  <c r="N1346" i="11"/>
  <c r="N1347" i="11"/>
  <c r="N1348" i="11"/>
  <c r="N1349" i="11"/>
  <c r="N1350" i="11"/>
  <c r="N1351" i="11"/>
  <c r="N1352" i="11"/>
  <c r="N1353" i="11"/>
  <c r="N1354" i="11"/>
  <c r="N1355" i="11"/>
  <c r="N1356" i="11"/>
  <c r="N1357" i="11"/>
  <c r="N1358" i="11"/>
  <c r="N1359" i="11"/>
  <c r="N1360" i="11"/>
  <c r="N1361" i="11"/>
  <c r="N1362" i="11"/>
  <c r="N1363" i="11"/>
  <c r="N1364" i="11"/>
  <c r="N1365" i="11"/>
  <c r="N1366" i="11"/>
  <c r="N1367" i="11"/>
  <c r="N1368" i="11"/>
  <c r="N1369" i="11"/>
  <c r="N1370" i="11"/>
  <c r="N1371" i="11"/>
  <c r="N1372" i="11"/>
  <c r="N1373" i="11"/>
  <c r="N1374" i="11"/>
  <c r="N1375" i="11"/>
  <c r="N1376" i="11"/>
  <c r="N1377" i="11"/>
  <c r="N1378" i="11"/>
  <c r="N1379" i="11"/>
  <c r="N1380" i="11"/>
  <c r="N1381" i="11"/>
  <c r="N1382" i="11"/>
  <c r="N1383" i="11"/>
  <c r="N1384" i="11"/>
  <c r="N1385" i="11"/>
  <c r="N1386" i="11"/>
  <c r="N1387" i="11"/>
  <c r="N1388" i="11"/>
  <c r="N1389" i="11"/>
  <c r="N1390" i="11"/>
  <c r="N1391" i="11"/>
  <c r="N1392" i="11"/>
  <c r="N1393" i="11"/>
  <c r="N1394" i="11"/>
  <c r="N1395" i="11"/>
  <c r="N1396" i="11"/>
  <c r="N1397" i="11"/>
  <c r="N1398" i="11"/>
  <c r="N1399" i="11"/>
  <c r="N1400" i="11"/>
  <c r="N1401" i="11"/>
  <c r="N1402" i="11"/>
  <c r="N1403" i="11"/>
  <c r="N1404" i="11"/>
  <c r="N1405" i="11"/>
  <c r="N1406" i="11"/>
  <c r="N1407" i="11"/>
  <c r="N1408" i="11"/>
  <c r="N1409" i="11"/>
  <c r="N1410" i="11"/>
  <c r="N1411" i="11"/>
  <c r="N1412" i="11"/>
  <c r="N1413" i="11"/>
  <c r="N1414" i="11"/>
  <c r="N1415" i="11"/>
  <c r="N1416" i="11"/>
  <c r="N1417" i="11"/>
  <c r="N1418" i="11"/>
  <c r="N1419" i="11"/>
  <c r="N1420" i="11"/>
  <c r="N1421" i="11"/>
  <c r="N1422" i="11"/>
  <c r="N1423" i="11"/>
  <c r="N1424" i="11"/>
  <c r="N1425" i="11"/>
  <c r="N1426" i="11"/>
  <c r="N1427" i="11"/>
  <c r="N1428" i="11"/>
  <c r="N1429" i="11"/>
  <c r="N1430" i="11"/>
  <c r="N1431" i="11"/>
  <c r="N1432" i="11"/>
  <c r="N1433" i="11"/>
  <c r="N1434" i="11"/>
  <c r="N1435" i="11"/>
  <c r="N1436" i="11"/>
  <c r="N1437" i="11"/>
  <c r="N1438" i="11"/>
  <c r="N1439" i="11"/>
  <c r="N1440" i="11"/>
  <c r="N1441" i="11"/>
  <c r="N1442" i="11"/>
  <c r="N1443" i="11"/>
  <c r="N1444" i="11"/>
  <c r="N1445" i="11"/>
  <c r="N1446" i="11"/>
  <c r="N1447" i="11"/>
  <c r="N1448" i="11"/>
  <c r="N1449" i="11"/>
  <c r="N1450" i="11"/>
  <c r="N1451" i="11"/>
  <c r="N1452" i="11"/>
  <c r="N1453" i="11"/>
  <c r="N1454" i="11"/>
  <c r="N1455" i="11"/>
  <c r="N1456" i="11"/>
  <c r="N1457" i="11"/>
  <c r="N1458" i="11"/>
  <c r="N1459" i="11"/>
  <c r="N1460" i="11"/>
  <c r="N1461" i="11"/>
  <c r="N1462" i="11"/>
  <c r="N1463" i="11"/>
  <c r="N1464" i="11"/>
  <c r="N1465" i="11"/>
  <c r="N1466" i="11"/>
  <c r="N1467" i="11"/>
  <c r="N1468" i="11"/>
  <c r="N1469" i="11"/>
  <c r="N1470" i="11"/>
  <c r="N1471" i="11"/>
  <c r="N1472" i="11"/>
  <c r="N1473" i="11"/>
  <c r="N1474" i="11"/>
  <c r="N1475" i="11"/>
  <c r="N1476" i="11"/>
  <c r="N1477" i="11"/>
  <c r="N1478" i="11"/>
  <c r="N1479" i="11"/>
  <c r="N1480" i="11"/>
  <c r="N1481" i="11"/>
  <c r="N1482" i="11"/>
  <c r="N1483" i="11"/>
  <c r="N1484" i="11"/>
  <c r="N1485" i="11"/>
  <c r="N1486" i="11"/>
  <c r="N1487" i="11"/>
  <c r="N1488" i="11"/>
  <c r="N1489" i="11"/>
  <c r="N1490" i="11"/>
  <c r="N1491" i="11"/>
  <c r="N1492" i="11"/>
  <c r="N1493" i="11"/>
  <c r="N1494" i="11"/>
  <c r="N1495" i="11"/>
  <c r="N1496" i="11"/>
  <c r="N1497" i="11"/>
  <c r="N1498" i="11"/>
  <c r="N1499" i="11"/>
  <c r="N1500" i="11"/>
  <c r="N1501" i="11"/>
  <c r="N1502" i="11"/>
  <c r="N1503" i="11"/>
  <c r="N1504" i="11"/>
  <c r="N1505" i="11"/>
  <c r="N1506" i="11"/>
  <c r="N1507" i="11"/>
  <c r="N1508" i="11"/>
  <c r="N1509" i="11"/>
  <c r="N1510" i="11"/>
  <c r="N1511" i="11"/>
  <c r="N1512" i="11"/>
  <c r="N1513" i="11"/>
  <c r="N1514" i="11"/>
  <c r="N1515" i="11"/>
  <c r="N1516" i="11"/>
  <c r="N1517" i="11"/>
  <c r="N1518" i="11"/>
  <c r="N1519" i="11"/>
  <c r="N1520" i="11"/>
  <c r="N1521" i="11"/>
  <c r="N1522" i="11"/>
  <c r="N1523" i="11"/>
  <c r="N1524" i="11"/>
  <c r="N1525" i="11"/>
  <c r="N1526" i="11"/>
  <c r="N1527" i="11"/>
  <c r="N1528" i="11"/>
  <c r="N1529" i="11"/>
  <c r="N1530" i="11"/>
  <c r="N1531" i="11"/>
  <c r="N1532" i="11"/>
  <c r="N1533" i="11"/>
  <c r="N1534" i="11"/>
  <c r="N1535" i="11"/>
  <c r="N1536" i="11"/>
  <c r="N1537" i="11"/>
  <c r="N1538" i="11"/>
  <c r="N1539" i="11"/>
  <c r="N1540" i="11"/>
  <c r="N1541" i="11"/>
  <c r="N1542" i="11"/>
  <c r="N1543" i="11"/>
  <c r="N1544" i="11"/>
  <c r="N1545" i="11"/>
  <c r="N1546" i="11"/>
  <c r="N1547" i="11"/>
  <c r="N1548" i="11"/>
  <c r="N1549" i="11"/>
  <c r="N1550" i="11"/>
  <c r="N1551" i="11"/>
  <c r="N1552" i="11"/>
  <c r="N1553" i="11"/>
  <c r="N1554" i="11"/>
  <c r="N1555" i="11"/>
  <c r="N1556" i="11"/>
  <c r="N1557" i="11"/>
  <c r="N1558" i="11"/>
  <c r="N1559" i="11"/>
  <c r="N1560" i="11"/>
  <c r="N1561" i="11"/>
  <c r="N1562" i="11"/>
  <c r="N1563" i="11"/>
  <c r="N1564" i="11"/>
  <c r="N1565" i="11"/>
  <c r="N1566" i="11"/>
  <c r="N1567" i="11"/>
  <c r="N1568" i="11"/>
  <c r="N1569" i="11"/>
  <c r="N1570" i="11"/>
  <c r="N1571" i="11"/>
  <c r="N1572" i="11"/>
  <c r="N1573" i="11"/>
  <c r="N1574" i="11"/>
  <c r="N1575" i="11"/>
  <c r="N1576" i="11"/>
  <c r="N1577" i="11"/>
  <c r="N1578" i="11"/>
  <c r="N1579" i="11"/>
  <c r="N1580" i="11"/>
  <c r="N1581" i="11"/>
  <c r="N1582" i="11"/>
  <c r="N1583" i="11"/>
  <c r="N1584" i="11"/>
  <c r="N1585" i="11"/>
  <c r="N1586" i="11"/>
  <c r="N1587" i="11"/>
  <c r="N1588" i="11"/>
  <c r="N1589" i="11"/>
  <c r="N1590" i="11"/>
  <c r="N1591" i="11"/>
  <c r="N1592" i="11"/>
  <c r="N1593" i="11"/>
  <c r="N1594" i="11"/>
  <c r="N1595" i="11"/>
  <c r="N1596" i="11"/>
  <c r="N1597" i="11"/>
  <c r="N1598" i="11"/>
  <c r="N1599" i="11"/>
  <c r="N1600" i="11"/>
  <c r="N1601" i="11"/>
  <c r="N1602" i="11"/>
  <c r="N1603" i="11"/>
  <c r="N1604" i="11"/>
  <c r="N1605" i="11"/>
  <c r="N1606" i="11"/>
  <c r="N1607" i="11"/>
  <c r="N1608" i="11"/>
  <c r="N1609" i="11"/>
  <c r="N1610" i="11"/>
  <c r="N1611" i="11"/>
  <c r="N1612" i="11"/>
  <c r="N1613" i="11"/>
  <c r="N1614" i="11"/>
  <c r="N1615" i="11"/>
  <c r="N1616" i="11"/>
  <c r="N1617" i="11"/>
  <c r="N1618" i="11"/>
  <c r="N1619" i="11"/>
  <c r="N1620" i="11"/>
  <c r="N1621" i="11"/>
  <c r="N1622" i="11"/>
  <c r="N1623" i="11"/>
  <c r="N1624" i="11"/>
  <c r="N1625" i="11"/>
  <c r="N1626" i="11"/>
  <c r="N1627" i="11"/>
  <c r="N1628" i="11"/>
  <c r="N1629" i="11"/>
  <c r="N1630" i="11"/>
  <c r="N1631" i="11"/>
  <c r="N1632" i="11"/>
  <c r="N1633" i="11"/>
  <c r="N1634" i="11"/>
  <c r="N1635" i="11"/>
  <c r="N1636" i="11"/>
  <c r="N1637" i="11"/>
  <c r="N1638" i="11"/>
  <c r="N1639" i="11"/>
  <c r="N1640" i="11"/>
  <c r="N1641" i="11"/>
  <c r="N1642" i="11"/>
  <c r="N1643" i="11"/>
  <c r="N1644" i="11"/>
  <c r="N1645" i="11"/>
  <c r="N1646" i="11"/>
  <c r="N1647" i="11"/>
  <c r="N1648" i="11"/>
  <c r="N1649" i="11"/>
  <c r="N1650" i="11"/>
  <c r="N1651" i="11"/>
  <c r="N1652" i="11"/>
  <c r="N1653" i="11"/>
  <c r="N1654" i="11"/>
  <c r="N1655" i="11"/>
  <c r="N1656" i="11"/>
  <c r="N1657" i="11"/>
  <c r="N1658" i="11"/>
  <c r="N1659" i="11"/>
  <c r="N1660" i="11"/>
  <c r="N1661" i="11"/>
  <c r="N1662" i="11"/>
  <c r="N1663" i="11"/>
  <c r="N1664" i="11"/>
  <c r="N1665" i="11"/>
  <c r="N1666" i="11"/>
  <c r="N1667" i="11"/>
  <c r="N1668" i="11"/>
  <c r="N1669" i="11"/>
  <c r="N1670" i="11"/>
  <c r="N1671" i="11"/>
  <c r="N1672" i="11"/>
  <c r="N1673" i="11"/>
  <c r="N1674" i="11"/>
  <c r="N1675" i="11"/>
  <c r="N1676" i="11"/>
  <c r="N1677" i="11"/>
  <c r="N1678" i="11"/>
  <c r="N1679" i="11"/>
  <c r="N1680" i="11"/>
  <c r="N1681" i="11"/>
  <c r="N1682" i="11"/>
  <c r="N1683" i="11"/>
  <c r="N1684" i="11"/>
  <c r="N1685" i="11"/>
  <c r="N1686" i="11"/>
  <c r="N1687" i="11"/>
  <c r="N1688" i="11"/>
  <c r="N1689" i="11"/>
  <c r="N1690" i="11"/>
  <c r="N1691" i="11"/>
  <c r="N1692" i="11"/>
  <c r="N1693" i="11"/>
  <c r="N1694" i="11"/>
  <c r="N1695" i="11"/>
  <c r="N1696" i="11"/>
  <c r="N1697" i="11"/>
  <c r="N1698" i="11"/>
  <c r="N1699" i="11"/>
  <c r="N1700" i="11"/>
  <c r="N1701" i="11"/>
  <c r="N1702" i="11"/>
  <c r="N1703" i="11"/>
  <c r="N1704" i="11"/>
  <c r="N1705" i="11"/>
  <c r="N1706" i="11"/>
  <c r="N1707" i="11"/>
  <c r="N1708" i="11"/>
  <c r="N1709" i="11"/>
  <c r="N1710" i="11"/>
  <c r="N1711" i="11"/>
  <c r="N1712" i="11"/>
  <c r="N1713" i="11"/>
  <c r="N1714" i="11"/>
  <c r="N1715" i="11"/>
  <c r="N1716" i="11"/>
  <c r="N1717" i="11"/>
  <c r="N1718" i="11"/>
  <c r="N1719" i="11"/>
  <c r="N1720" i="11"/>
  <c r="N1721" i="11"/>
  <c r="N1722" i="11"/>
  <c r="N1723" i="11"/>
  <c r="N1724" i="11"/>
  <c r="N1725" i="11"/>
  <c r="N1726" i="11"/>
  <c r="N1727" i="11"/>
  <c r="N1728" i="11"/>
  <c r="N1729" i="11"/>
  <c r="N1730" i="11"/>
  <c r="N1731" i="11"/>
  <c r="N1732" i="11"/>
  <c r="N1733" i="11"/>
  <c r="N1734" i="11"/>
  <c r="N1735" i="11"/>
  <c r="N1736" i="11"/>
  <c r="N1737" i="11"/>
  <c r="N1738" i="11"/>
  <c r="N1739" i="11"/>
  <c r="N1740" i="11"/>
  <c r="N1741" i="11"/>
  <c r="N1742" i="11"/>
  <c r="N1743" i="11"/>
  <c r="N1744" i="11"/>
  <c r="N1745" i="11"/>
  <c r="N1746" i="11"/>
  <c r="N1747" i="11"/>
  <c r="N1748" i="11"/>
  <c r="N1749" i="11"/>
  <c r="N1750" i="11"/>
  <c r="N1751" i="11"/>
  <c r="N1752" i="11"/>
  <c r="N1753" i="11"/>
  <c r="N1754" i="11"/>
  <c r="N1755" i="11"/>
  <c r="N1756" i="11"/>
  <c r="N1757" i="11"/>
  <c r="N1758" i="11"/>
  <c r="N1759" i="11"/>
  <c r="N1760" i="11"/>
  <c r="N1761" i="11"/>
  <c r="N1762" i="11"/>
  <c r="N1763" i="11"/>
  <c r="N1764" i="11"/>
  <c r="N1765" i="11"/>
  <c r="N1766" i="11"/>
  <c r="N1767" i="11"/>
  <c r="N1768" i="11"/>
  <c r="N1769" i="11"/>
  <c r="N1770" i="11"/>
  <c r="N1771" i="11"/>
  <c r="N1772" i="11"/>
  <c r="N1773" i="11"/>
  <c r="N1774" i="11"/>
  <c r="N1775" i="11"/>
  <c r="N1776" i="11"/>
  <c r="N1777" i="11"/>
  <c r="N1778" i="11"/>
  <c r="N1779" i="11"/>
  <c r="N1780" i="11"/>
  <c r="N1781" i="11"/>
  <c r="N1782" i="11"/>
  <c r="N1783" i="11"/>
  <c r="N1784" i="11"/>
  <c r="N1785" i="11"/>
  <c r="N1786" i="11"/>
  <c r="N1787" i="11"/>
  <c r="N1788" i="11"/>
  <c r="N1789" i="11"/>
  <c r="N1790" i="11"/>
  <c r="N1791" i="11"/>
  <c r="N1792" i="11"/>
  <c r="N1793" i="11"/>
  <c r="N1794" i="11"/>
  <c r="N1795" i="11"/>
  <c r="N1796" i="11"/>
  <c r="N1797" i="11"/>
  <c r="N1798" i="11"/>
  <c r="N1799" i="11"/>
  <c r="N1800" i="11"/>
  <c r="N1801" i="11"/>
  <c r="N1802" i="11"/>
  <c r="N1803" i="11"/>
  <c r="N1804" i="11"/>
  <c r="N1805" i="11"/>
  <c r="N1806" i="11"/>
  <c r="N1807" i="11"/>
  <c r="N1808" i="11"/>
  <c r="N1809" i="11"/>
  <c r="N1810" i="11"/>
  <c r="N1811" i="11"/>
  <c r="N1812" i="11"/>
  <c r="N1813" i="11"/>
  <c r="N1814" i="11"/>
  <c r="N1815" i="11"/>
  <c r="N1816" i="11"/>
  <c r="N1817" i="11"/>
  <c r="N1818" i="11"/>
  <c r="N1819" i="11"/>
  <c r="N1820" i="11"/>
  <c r="N1821" i="11"/>
  <c r="N1822" i="11"/>
  <c r="N1823" i="11"/>
  <c r="N1824" i="11"/>
  <c r="N1825" i="11"/>
  <c r="N1826" i="11"/>
  <c r="N1827" i="11"/>
  <c r="N1828" i="11"/>
  <c r="N1829" i="11"/>
  <c r="N1830" i="11"/>
  <c r="N1831" i="11"/>
  <c r="N1832" i="11"/>
  <c r="N1833" i="11"/>
  <c r="N1834" i="11"/>
  <c r="N1835" i="11"/>
  <c r="N1836" i="11"/>
  <c r="N1837" i="11"/>
  <c r="N1838" i="11"/>
  <c r="N1839" i="11"/>
  <c r="N1840" i="11"/>
  <c r="N1841" i="11"/>
  <c r="N1842" i="11"/>
  <c r="N1843" i="11"/>
  <c r="N1844" i="11"/>
  <c r="N1845" i="11"/>
  <c r="N1846" i="11"/>
  <c r="N1847" i="11"/>
  <c r="N1848" i="11"/>
  <c r="N1849" i="11"/>
  <c r="N1850" i="11"/>
  <c r="N1851" i="11"/>
  <c r="N1852" i="11"/>
  <c r="N1853" i="11"/>
  <c r="N1854" i="11"/>
  <c r="N1855" i="11"/>
  <c r="N1856" i="11"/>
  <c r="N1857" i="11"/>
  <c r="N1858" i="11"/>
  <c r="N1859" i="11"/>
  <c r="N1860" i="11"/>
  <c r="N1861" i="11"/>
  <c r="N1862" i="11"/>
  <c r="N1863" i="11"/>
  <c r="N1864" i="11"/>
  <c r="N1865" i="11"/>
  <c r="N1866" i="11"/>
  <c r="N1867" i="11"/>
  <c r="N1868" i="11"/>
  <c r="N1869" i="11"/>
  <c r="N1870" i="11"/>
  <c r="N1871" i="11"/>
  <c r="N1872" i="11"/>
  <c r="N1873" i="11"/>
  <c r="N1874" i="11"/>
  <c r="N1875" i="11"/>
  <c r="N1876" i="11"/>
  <c r="N1877" i="11"/>
  <c r="N1878" i="11"/>
  <c r="N1879" i="11"/>
  <c r="N1880" i="11"/>
  <c r="N1881" i="11"/>
  <c r="N1882" i="11"/>
  <c r="N1883" i="11"/>
  <c r="N1884" i="11"/>
  <c r="N1885" i="11"/>
  <c r="N1886" i="11"/>
  <c r="N1887" i="11"/>
  <c r="N1888" i="11"/>
  <c r="N1889" i="11"/>
  <c r="N1890" i="11"/>
  <c r="N1891" i="11"/>
  <c r="N1892" i="11"/>
  <c r="N1893" i="11"/>
  <c r="N1894" i="11"/>
  <c r="N1895" i="11"/>
  <c r="N1896" i="11"/>
  <c r="N1897" i="11"/>
  <c r="N1898" i="11"/>
  <c r="N1899" i="11"/>
  <c r="N1900" i="11"/>
  <c r="N1901" i="11"/>
  <c r="N1902" i="11"/>
  <c r="N1903" i="11"/>
  <c r="N1904" i="11"/>
  <c r="N1905" i="11"/>
  <c r="N1906" i="11"/>
  <c r="N1907" i="11"/>
  <c r="N1908" i="11"/>
  <c r="N1909" i="11"/>
  <c r="N1910" i="11"/>
  <c r="N1911" i="11"/>
  <c r="N1912" i="11"/>
  <c r="N1913" i="11"/>
  <c r="N1914" i="11"/>
  <c r="N1915" i="11"/>
  <c r="N1916" i="11"/>
  <c r="N1917" i="11"/>
  <c r="N1918" i="11"/>
  <c r="N1919" i="11"/>
  <c r="N1920" i="11"/>
  <c r="N1921" i="11"/>
  <c r="N1922" i="11"/>
  <c r="N1923" i="11"/>
  <c r="N1924" i="11"/>
  <c r="N1925" i="11"/>
  <c r="N1926" i="11"/>
  <c r="N1927" i="11"/>
  <c r="N1928" i="11"/>
  <c r="N1929" i="11"/>
  <c r="N1930" i="11"/>
  <c r="N1931" i="11"/>
  <c r="N1932" i="11"/>
  <c r="N1933" i="11"/>
  <c r="N1934" i="11"/>
  <c r="N1935" i="11"/>
  <c r="N1936" i="11"/>
  <c r="N1937" i="11"/>
  <c r="N1938" i="11"/>
  <c r="N1939" i="11"/>
  <c r="N1940" i="11"/>
  <c r="N1941" i="11"/>
  <c r="N1942" i="11"/>
  <c r="N1943" i="11"/>
  <c r="N1944" i="11"/>
  <c r="N1945" i="11"/>
  <c r="N1946" i="11"/>
  <c r="N1947" i="11"/>
  <c r="N1948" i="11"/>
  <c r="N1949" i="11"/>
  <c r="N1950" i="11"/>
  <c r="N1951" i="11"/>
  <c r="N1952" i="11"/>
  <c r="N1953" i="11"/>
  <c r="N1954" i="11"/>
  <c r="N1955" i="11"/>
  <c r="N1956" i="11"/>
  <c r="N1957" i="11"/>
  <c r="N1958" i="11"/>
  <c r="N1959" i="11"/>
  <c r="N1960" i="11"/>
  <c r="N1961" i="11"/>
  <c r="N1962" i="11"/>
  <c r="N1963" i="11"/>
  <c r="N1964" i="11"/>
  <c r="N1965" i="11"/>
  <c r="N1966" i="11"/>
  <c r="N1967" i="11"/>
  <c r="N1968" i="11"/>
  <c r="N1969" i="11"/>
  <c r="N1970" i="11"/>
  <c r="N1971" i="11"/>
  <c r="N1972" i="11"/>
  <c r="N1973" i="11"/>
  <c r="N1974" i="11"/>
  <c r="N1975" i="11"/>
  <c r="N1976" i="11"/>
  <c r="N1977" i="11"/>
  <c r="N1978" i="11"/>
  <c r="N1979" i="11"/>
  <c r="N1980" i="11"/>
  <c r="N1981" i="11"/>
  <c r="N1982" i="11"/>
  <c r="N1983" i="11"/>
  <c r="N1984" i="11"/>
  <c r="N1985" i="11"/>
  <c r="N1986" i="11"/>
  <c r="N1987" i="11"/>
  <c r="N1988" i="11"/>
  <c r="N1989" i="11"/>
  <c r="N1990" i="11"/>
  <c r="N1991" i="11"/>
  <c r="N1992" i="11"/>
  <c r="N1993" i="11"/>
  <c r="N1994" i="11"/>
  <c r="N1995" i="11"/>
  <c r="N1996" i="11"/>
  <c r="N1997" i="11"/>
  <c r="N1998" i="11"/>
  <c r="N1999" i="11"/>
  <c r="N2000" i="11"/>
  <c r="N2001" i="11"/>
  <c r="N2002" i="11"/>
  <c r="N2003" i="11"/>
  <c r="N2004" i="11"/>
  <c r="N2005" i="11"/>
  <c r="N2006" i="11"/>
  <c r="N2007" i="11"/>
  <c r="N2008" i="11"/>
  <c r="N2009" i="11"/>
  <c r="N2010" i="11"/>
  <c r="N2011" i="11"/>
  <c r="N2012" i="11"/>
  <c r="N2013" i="11"/>
  <c r="N2014" i="11"/>
  <c r="N2015" i="11"/>
  <c r="N2016" i="11"/>
  <c r="N2017" i="11"/>
  <c r="N2018" i="11"/>
  <c r="N2019" i="11"/>
  <c r="N2020" i="11"/>
  <c r="N2021" i="11"/>
  <c r="N2022" i="11"/>
  <c r="N2023" i="11"/>
  <c r="N2024" i="11"/>
  <c r="N2025" i="11"/>
  <c r="N2026" i="11"/>
  <c r="N2027" i="11"/>
  <c r="N2028" i="11"/>
  <c r="N2029" i="11"/>
  <c r="N2030" i="11"/>
  <c r="N2031" i="11"/>
  <c r="N2032" i="11"/>
  <c r="N2033" i="11"/>
  <c r="N2034" i="11"/>
  <c r="N2035" i="11"/>
  <c r="N2036" i="11"/>
  <c r="N2037" i="11"/>
  <c r="N2038" i="11"/>
  <c r="N2039" i="11"/>
  <c r="N2040" i="11"/>
  <c r="N2041" i="11"/>
  <c r="N2042" i="11"/>
  <c r="N2043" i="11"/>
  <c r="N2044" i="11"/>
  <c r="N2045" i="11"/>
  <c r="N2046" i="11"/>
  <c r="N2047" i="11"/>
  <c r="N2048" i="11"/>
  <c r="N2049" i="11"/>
  <c r="N2050" i="11"/>
  <c r="N2051" i="11"/>
  <c r="N2052" i="11"/>
  <c r="N2053" i="11"/>
  <c r="N2054" i="11"/>
  <c r="N2055" i="11"/>
  <c r="N2056" i="11"/>
  <c r="N2057" i="11"/>
  <c r="N2058" i="11"/>
  <c r="N2059" i="11"/>
  <c r="N2060" i="11"/>
  <c r="N2061" i="11"/>
  <c r="N2062" i="11"/>
  <c r="N2063" i="11"/>
  <c r="N2064" i="11"/>
  <c r="N2065" i="11"/>
  <c r="N2066" i="11"/>
  <c r="N2067" i="11"/>
  <c r="N2068" i="11"/>
  <c r="N2069" i="11"/>
  <c r="N2070" i="11"/>
  <c r="N2071" i="11"/>
  <c r="N2072" i="11"/>
  <c r="N2073" i="11"/>
  <c r="N2074" i="11"/>
  <c r="N2075" i="11"/>
  <c r="N2076" i="11"/>
  <c r="N2077" i="11"/>
  <c r="N2078" i="11"/>
  <c r="N2079" i="11"/>
  <c r="N2080" i="11"/>
  <c r="N2081" i="11"/>
  <c r="N2082" i="11"/>
  <c r="N2083" i="11"/>
  <c r="N2084" i="11"/>
  <c r="N2085" i="11"/>
  <c r="N2086" i="11"/>
  <c r="N2087" i="11"/>
  <c r="N2088" i="11"/>
  <c r="N2089" i="11"/>
  <c r="N2090" i="11"/>
  <c r="N2091" i="11"/>
  <c r="N2092" i="11"/>
  <c r="N2093" i="11"/>
  <c r="N2094" i="11"/>
  <c r="N2095" i="11"/>
  <c r="N2096" i="11"/>
  <c r="N2097" i="11"/>
  <c r="N2098" i="11"/>
  <c r="N2099" i="11"/>
  <c r="N2100" i="11"/>
  <c r="N2101" i="11"/>
  <c r="N2102" i="11"/>
  <c r="N2103" i="11"/>
  <c r="N2104" i="11"/>
  <c r="N2105" i="11"/>
  <c r="N2106" i="11"/>
  <c r="N2107" i="11"/>
  <c r="N2108" i="11"/>
  <c r="N2109" i="11"/>
  <c r="N2110" i="11"/>
  <c r="N2111" i="11"/>
  <c r="N2112" i="11"/>
  <c r="N2113" i="11"/>
  <c r="N2114" i="11"/>
  <c r="N2115" i="11"/>
  <c r="N2116" i="11"/>
  <c r="N2117" i="11"/>
  <c r="N2118" i="11"/>
  <c r="N2119" i="11"/>
  <c r="N2120" i="11"/>
  <c r="N2121" i="11"/>
  <c r="N2122" i="11"/>
  <c r="N2123" i="11"/>
  <c r="N2124" i="11"/>
  <c r="N2125" i="11"/>
  <c r="N2126" i="11"/>
  <c r="N2127" i="11"/>
  <c r="N2128" i="11"/>
  <c r="N2129" i="11"/>
  <c r="N2130" i="11"/>
  <c r="N2131" i="11"/>
  <c r="N2132" i="11"/>
  <c r="N2133" i="11"/>
  <c r="N2134" i="11"/>
  <c r="N2135" i="11"/>
  <c r="N2136" i="11"/>
  <c r="N2137" i="11"/>
  <c r="N2138" i="11"/>
  <c r="N2139" i="11"/>
  <c r="N2140" i="11"/>
  <c r="N2141" i="11"/>
  <c r="N2142" i="11"/>
  <c r="N2143" i="11"/>
  <c r="N2144" i="11"/>
  <c r="N2145" i="11"/>
  <c r="N2146" i="11"/>
  <c r="N2147" i="11"/>
  <c r="N2148" i="11"/>
  <c r="N2149" i="11"/>
  <c r="N2150" i="11"/>
  <c r="N2151" i="11"/>
  <c r="N2152" i="11"/>
  <c r="N2153" i="11"/>
  <c r="N2154" i="11"/>
  <c r="N2155" i="11"/>
  <c r="N2156" i="11"/>
  <c r="N2157" i="11"/>
  <c r="N2158" i="11"/>
  <c r="N2159" i="11"/>
  <c r="N2160" i="11"/>
  <c r="N2161" i="11"/>
  <c r="N2162" i="11"/>
  <c r="N2163" i="11"/>
  <c r="N2164" i="11"/>
  <c r="N2165" i="11"/>
  <c r="N2166" i="11"/>
  <c r="N2167" i="11"/>
  <c r="N2168" i="11"/>
  <c r="N2169" i="11"/>
  <c r="N2170" i="11"/>
  <c r="N2171" i="11"/>
  <c r="N2172" i="11"/>
  <c r="N2173" i="11"/>
  <c r="N2174" i="11"/>
  <c r="N2175" i="11"/>
  <c r="N2176" i="11"/>
  <c r="N2177" i="11"/>
  <c r="N2178" i="11"/>
  <c r="N2179" i="11"/>
  <c r="N2180" i="11"/>
  <c r="N2181" i="11"/>
  <c r="N2182" i="11"/>
  <c r="N2183" i="11"/>
  <c r="N2184" i="11"/>
  <c r="N2185" i="11"/>
  <c r="N2186" i="11"/>
  <c r="N2187" i="11"/>
  <c r="N2188" i="11"/>
  <c r="N2189" i="11"/>
  <c r="N2190" i="11"/>
  <c r="N2191" i="11"/>
  <c r="N2192" i="11"/>
  <c r="N2193" i="11"/>
  <c r="N2194" i="11"/>
  <c r="N2195" i="11"/>
  <c r="N2196" i="11"/>
  <c r="N2197" i="11"/>
  <c r="N2198" i="11"/>
  <c r="N2199" i="11"/>
  <c r="N2200" i="11"/>
  <c r="N2201" i="11"/>
  <c r="N2202" i="11"/>
  <c r="N2203" i="11"/>
  <c r="N2204" i="11"/>
  <c r="N2205" i="11"/>
  <c r="N2206" i="11"/>
  <c r="N2207" i="11"/>
  <c r="N2208" i="11"/>
  <c r="N2209" i="11"/>
  <c r="N2210" i="11"/>
  <c r="N2211" i="11"/>
  <c r="N2212" i="11"/>
  <c r="N2213" i="11"/>
  <c r="N2214" i="11"/>
  <c r="N2215" i="11"/>
  <c r="N2216" i="11"/>
  <c r="N2217" i="11"/>
  <c r="N2218" i="11"/>
  <c r="N2219" i="11"/>
  <c r="N2220" i="11"/>
  <c r="N2221" i="11"/>
  <c r="N2222" i="11"/>
  <c r="N2223" i="11"/>
  <c r="N2224" i="11"/>
  <c r="N2225" i="11"/>
  <c r="N2226" i="11"/>
  <c r="N2227" i="11"/>
  <c r="N2228" i="11"/>
  <c r="N2229" i="11"/>
  <c r="N2230" i="11"/>
  <c r="N2231" i="11"/>
  <c r="N2232" i="11"/>
  <c r="N2233" i="11"/>
  <c r="N2234" i="11"/>
  <c r="N2235" i="11"/>
  <c r="N2236" i="11"/>
  <c r="N2237" i="11"/>
  <c r="N2238" i="11"/>
  <c r="N2239" i="11"/>
  <c r="N2240" i="11"/>
  <c r="N2241" i="11"/>
  <c r="N2242" i="11"/>
  <c r="N2243" i="11"/>
  <c r="N2244" i="11"/>
  <c r="N2245" i="11"/>
  <c r="N2246" i="11"/>
  <c r="N2247" i="11"/>
  <c r="N2248" i="11"/>
  <c r="N2249" i="11"/>
  <c r="N2250" i="11"/>
  <c r="N2251" i="11"/>
  <c r="N2252" i="11"/>
  <c r="N2253" i="11"/>
  <c r="N2254" i="11"/>
  <c r="N2255" i="11"/>
  <c r="N2256" i="11"/>
  <c r="N2257" i="11"/>
  <c r="N2258" i="11"/>
  <c r="N2259" i="11"/>
  <c r="N2260" i="11"/>
  <c r="N2261" i="11"/>
  <c r="N2262" i="11"/>
  <c r="N2263" i="11"/>
  <c r="N2264" i="11"/>
  <c r="N2265" i="11"/>
  <c r="N2266" i="11"/>
  <c r="N2267" i="11"/>
  <c r="N2268" i="11"/>
  <c r="N2269" i="11"/>
  <c r="N2270" i="11"/>
  <c r="N2271" i="11"/>
  <c r="N2272" i="11"/>
  <c r="N2273" i="11"/>
  <c r="N2274" i="11"/>
  <c r="N2275" i="11"/>
  <c r="N2276" i="11"/>
  <c r="N2277" i="11"/>
  <c r="N2278" i="11"/>
  <c r="N2279" i="11"/>
  <c r="N2280" i="11"/>
  <c r="N2281" i="11"/>
  <c r="N2282" i="11"/>
  <c r="N2283" i="11"/>
  <c r="N2284" i="11"/>
  <c r="N2285" i="11"/>
  <c r="N2286" i="11"/>
  <c r="N2287" i="11"/>
  <c r="N2288" i="11"/>
  <c r="N2289" i="11"/>
  <c r="N2290" i="11"/>
  <c r="N2291" i="11"/>
  <c r="N2292" i="11"/>
  <c r="N2293" i="11"/>
  <c r="N2294" i="11"/>
  <c r="N2295" i="11"/>
  <c r="N2296" i="11"/>
  <c r="N2297" i="11"/>
  <c r="N2298" i="11"/>
  <c r="N2299" i="11"/>
  <c r="N2300" i="11"/>
  <c r="N2301" i="11"/>
  <c r="N2302" i="11"/>
  <c r="N2303" i="11"/>
  <c r="N2304" i="11"/>
  <c r="N2305" i="11"/>
  <c r="N2306" i="11"/>
  <c r="N2307" i="11"/>
  <c r="N2308" i="11"/>
  <c r="N2309" i="11"/>
  <c r="N2310" i="11"/>
  <c r="N2311" i="11"/>
  <c r="N2312" i="11"/>
  <c r="N2313" i="11"/>
  <c r="N2314" i="11"/>
  <c r="N2315" i="11"/>
  <c r="N2316" i="11"/>
  <c r="N2317" i="11"/>
  <c r="N2318" i="11"/>
  <c r="N2319" i="11"/>
  <c r="N2320" i="11"/>
  <c r="N2321" i="11"/>
  <c r="N2322" i="11"/>
  <c r="N2323" i="11"/>
  <c r="N2324" i="11"/>
  <c r="N2325" i="11"/>
  <c r="N2326" i="11"/>
  <c r="N2327" i="11"/>
  <c r="N2328" i="11"/>
  <c r="N2329" i="11"/>
  <c r="N2330" i="11"/>
  <c r="N2331" i="11"/>
  <c r="N2332" i="11"/>
  <c r="N2333" i="11"/>
  <c r="N2334" i="11"/>
  <c r="N2335" i="11"/>
  <c r="N2336" i="11"/>
  <c r="N2337" i="11"/>
  <c r="N2338" i="11"/>
  <c r="N2339" i="11"/>
  <c r="N2340" i="11"/>
  <c r="N2341" i="11"/>
  <c r="N2342" i="11"/>
  <c r="N2343" i="11"/>
  <c r="N2344" i="11"/>
  <c r="N2345" i="11"/>
  <c r="N2346" i="11"/>
  <c r="N2347" i="11"/>
  <c r="N2348" i="11"/>
  <c r="N2349" i="11"/>
  <c r="N2350" i="11"/>
  <c r="N2351" i="11"/>
  <c r="N2352" i="11"/>
  <c r="N2353" i="11"/>
  <c r="N2354" i="11"/>
  <c r="N2355" i="11"/>
  <c r="N2356" i="11"/>
  <c r="N2357" i="11"/>
  <c r="N2358" i="11"/>
  <c r="N2359" i="11"/>
  <c r="N2360" i="11"/>
  <c r="N2361" i="11"/>
  <c r="N2362" i="11"/>
  <c r="N2363" i="11"/>
  <c r="N2364" i="11"/>
  <c r="N2365" i="11"/>
  <c r="N2366" i="11"/>
  <c r="N2367" i="11"/>
  <c r="N2368" i="11"/>
  <c r="N2369" i="11"/>
  <c r="N2370" i="11"/>
  <c r="N2371" i="11"/>
  <c r="N2372" i="11"/>
  <c r="N2373" i="11"/>
  <c r="N2374" i="11"/>
  <c r="N2375" i="11"/>
  <c r="N2376" i="11"/>
  <c r="N2377" i="11"/>
  <c r="N2378" i="11"/>
  <c r="N2379" i="11"/>
  <c r="N2380" i="11"/>
  <c r="N2381" i="11"/>
  <c r="N2382" i="11"/>
  <c r="N2383" i="11"/>
  <c r="N2384" i="11"/>
  <c r="N2385" i="11"/>
  <c r="N2386" i="11"/>
  <c r="N2387" i="11"/>
  <c r="M3" i="11"/>
  <c r="P3" i="11" s="1"/>
  <c r="C3" i="11" s="1"/>
  <c r="M4" i="11"/>
  <c r="M5" i="11"/>
  <c r="M6" i="11"/>
  <c r="P6" i="11" s="1"/>
  <c r="C6" i="11" s="1"/>
  <c r="M7" i="11"/>
  <c r="P7" i="11" s="1"/>
  <c r="C7" i="11" s="1"/>
  <c r="M8" i="11"/>
  <c r="M9" i="11"/>
  <c r="M10" i="11"/>
  <c r="P10" i="11" s="1"/>
  <c r="C10" i="11" s="1"/>
  <c r="M11" i="11"/>
  <c r="P11" i="11" s="1"/>
  <c r="C11" i="11" s="1"/>
  <c r="M12" i="11"/>
  <c r="M13" i="11"/>
  <c r="M14" i="11"/>
  <c r="P14" i="11" s="1"/>
  <c r="C14" i="11" s="1"/>
  <c r="M15" i="11"/>
  <c r="P15" i="11" s="1"/>
  <c r="C15" i="11" s="1"/>
  <c r="M16" i="11"/>
  <c r="M17" i="11"/>
  <c r="M18" i="11"/>
  <c r="P18" i="11" s="1"/>
  <c r="M19" i="11"/>
  <c r="P19" i="11" s="1"/>
  <c r="C19" i="11" s="1"/>
  <c r="M20" i="11"/>
  <c r="M21" i="11"/>
  <c r="M22" i="11"/>
  <c r="P22" i="11" s="1"/>
  <c r="C22" i="11" s="1"/>
  <c r="M23" i="11"/>
  <c r="P23" i="11" s="1"/>
  <c r="C23" i="11" s="1"/>
  <c r="M24" i="11"/>
  <c r="M25" i="11"/>
  <c r="M26" i="11"/>
  <c r="P26" i="11" s="1"/>
  <c r="C26" i="11" s="1"/>
  <c r="M27" i="11"/>
  <c r="P27" i="11" s="1"/>
  <c r="C27" i="11" s="1"/>
  <c r="M28" i="11"/>
  <c r="M29" i="11"/>
  <c r="M30" i="11"/>
  <c r="P30" i="11" s="1"/>
  <c r="C30" i="11" s="1"/>
  <c r="M31" i="11"/>
  <c r="P31" i="11" s="1"/>
  <c r="C31" i="11" s="1"/>
  <c r="M32" i="11"/>
  <c r="P32" i="11" s="1"/>
  <c r="C32" i="11" s="1"/>
  <c r="M33" i="11"/>
  <c r="M34" i="11"/>
  <c r="P34" i="11" s="1"/>
  <c r="M35" i="11"/>
  <c r="P35" i="11" s="1"/>
  <c r="C35" i="11" s="1"/>
  <c r="M36" i="11"/>
  <c r="M37" i="11"/>
  <c r="M38" i="11"/>
  <c r="P38" i="11" s="1"/>
  <c r="C38" i="11" s="1"/>
  <c r="M39" i="11"/>
  <c r="P39" i="11" s="1"/>
  <c r="C39" i="11" s="1"/>
  <c r="M40" i="11"/>
  <c r="M41" i="11"/>
  <c r="M42" i="11"/>
  <c r="P42" i="11" s="1"/>
  <c r="C42" i="11" s="1"/>
  <c r="M43" i="11"/>
  <c r="P43" i="11" s="1"/>
  <c r="C43" i="11" s="1"/>
  <c r="M44" i="11"/>
  <c r="M45" i="11"/>
  <c r="M46" i="11"/>
  <c r="P46" i="11" s="1"/>
  <c r="C46" i="11" s="1"/>
  <c r="M47" i="11"/>
  <c r="P47" i="11" s="1"/>
  <c r="C47" i="11" s="1"/>
  <c r="M48" i="11"/>
  <c r="M49" i="11"/>
  <c r="M50" i="11"/>
  <c r="P50" i="11" s="1"/>
  <c r="C50" i="11" s="1"/>
  <c r="M51" i="11"/>
  <c r="P51" i="11" s="1"/>
  <c r="C51" i="11" s="1"/>
  <c r="M52" i="11"/>
  <c r="M53" i="11"/>
  <c r="M54" i="11"/>
  <c r="P54" i="11" s="1"/>
  <c r="C54" i="11" s="1"/>
  <c r="M55" i="11"/>
  <c r="P55" i="11" s="1"/>
  <c r="C55" i="11" s="1"/>
  <c r="M56" i="11"/>
  <c r="M57" i="11"/>
  <c r="M58" i="11"/>
  <c r="P58" i="11" s="1"/>
  <c r="C58" i="11" s="1"/>
  <c r="M59" i="11"/>
  <c r="P59" i="11" s="1"/>
  <c r="C59" i="11" s="1"/>
  <c r="M60" i="11"/>
  <c r="M61" i="11"/>
  <c r="M62" i="11"/>
  <c r="P62" i="11" s="1"/>
  <c r="C62" i="11" s="1"/>
  <c r="M63" i="11"/>
  <c r="P63" i="11" s="1"/>
  <c r="C63" i="11" s="1"/>
  <c r="M64" i="11"/>
  <c r="P64" i="11" s="1"/>
  <c r="C64" i="11" s="1"/>
  <c r="M65" i="11"/>
  <c r="M66" i="11"/>
  <c r="P66" i="11" s="1"/>
  <c r="C66" i="11" s="1"/>
  <c r="M67" i="11"/>
  <c r="P67" i="11" s="1"/>
  <c r="C67" i="11" s="1"/>
  <c r="M68" i="11"/>
  <c r="M69" i="11"/>
  <c r="M70" i="11"/>
  <c r="P70" i="11" s="1"/>
  <c r="C70" i="11" s="1"/>
  <c r="M71" i="11"/>
  <c r="P71" i="11" s="1"/>
  <c r="C71" i="11" s="1"/>
  <c r="M72" i="11"/>
  <c r="M73" i="11"/>
  <c r="M74" i="11"/>
  <c r="P74" i="11" s="1"/>
  <c r="C74" i="11" s="1"/>
  <c r="M75" i="11"/>
  <c r="P75" i="11" s="1"/>
  <c r="C75" i="11" s="1"/>
  <c r="M76" i="11"/>
  <c r="M77" i="11"/>
  <c r="M78" i="11"/>
  <c r="P78" i="11" s="1"/>
  <c r="C78" i="11" s="1"/>
  <c r="M79" i="11"/>
  <c r="P79" i="11" s="1"/>
  <c r="C79" i="11" s="1"/>
  <c r="M80" i="11"/>
  <c r="M81" i="11"/>
  <c r="M82" i="11"/>
  <c r="P82" i="11" s="1"/>
  <c r="C82" i="11" s="1"/>
  <c r="M83" i="11"/>
  <c r="P83" i="11" s="1"/>
  <c r="C83" i="11" s="1"/>
  <c r="M84" i="11"/>
  <c r="M85" i="11"/>
  <c r="M86" i="11"/>
  <c r="P86" i="11" s="1"/>
  <c r="C86" i="11" s="1"/>
  <c r="M87" i="11"/>
  <c r="P87" i="11" s="1"/>
  <c r="C87" i="11" s="1"/>
  <c r="M88" i="11"/>
  <c r="M89" i="11"/>
  <c r="M90" i="11"/>
  <c r="P90" i="11" s="1"/>
  <c r="C90" i="11" s="1"/>
  <c r="M91" i="11"/>
  <c r="P91" i="11" s="1"/>
  <c r="C91" i="11" s="1"/>
  <c r="M92" i="11"/>
  <c r="M93" i="11"/>
  <c r="M94" i="11"/>
  <c r="P94" i="11" s="1"/>
  <c r="C94" i="11" s="1"/>
  <c r="M95" i="11"/>
  <c r="P95" i="11" s="1"/>
  <c r="C95" i="11" s="1"/>
  <c r="M96" i="11"/>
  <c r="P96" i="11" s="1"/>
  <c r="C96" i="11" s="1"/>
  <c r="M97" i="11"/>
  <c r="M98" i="11"/>
  <c r="P98" i="11" s="1"/>
  <c r="C98" i="11" s="1"/>
  <c r="M99" i="11"/>
  <c r="P99" i="11" s="1"/>
  <c r="C99" i="11" s="1"/>
  <c r="M100" i="11"/>
  <c r="M101" i="11"/>
  <c r="M102" i="11"/>
  <c r="P102" i="11" s="1"/>
  <c r="C102" i="11" s="1"/>
  <c r="M103" i="11"/>
  <c r="P103" i="11" s="1"/>
  <c r="C103" i="11" s="1"/>
  <c r="M104" i="11"/>
  <c r="M105" i="11"/>
  <c r="M106" i="11"/>
  <c r="P106" i="11" s="1"/>
  <c r="C106" i="11" s="1"/>
  <c r="M107" i="11"/>
  <c r="P107" i="11" s="1"/>
  <c r="C107" i="11" s="1"/>
  <c r="M108" i="11"/>
  <c r="M109" i="11"/>
  <c r="M110" i="11"/>
  <c r="P110" i="11" s="1"/>
  <c r="C110" i="11" s="1"/>
  <c r="M111" i="11"/>
  <c r="P111" i="11" s="1"/>
  <c r="C111" i="11" s="1"/>
  <c r="M112" i="11"/>
  <c r="M113" i="11"/>
  <c r="M114" i="11"/>
  <c r="P114" i="11" s="1"/>
  <c r="C114" i="11" s="1"/>
  <c r="M115" i="11"/>
  <c r="P115" i="11" s="1"/>
  <c r="C115" i="11" s="1"/>
  <c r="M116" i="11"/>
  <c r="M117" i="11"/>
  <c r="M118" i="11"/>
  <c r="P118" i="11" s="1"/>
  <c r="C118" i="11" s="1"/>
  <c r="M119" i="11"/>
  <c r="P119" i="11" s="1"/>
  <c r="C119" i="11" s="1"/>
  <c r="M120" i="11"/>
  <c r="M121" i="11"/>
  <c r="M122" i="11"/>
  <c r="P122" i="11" s="1"/>
  <c r="M123" i="11"/>
  <c r="P123" i="11" s="1"/>
  <c r="C123" i="11" s="1"/>
  <c r="M124" i="11"/>
  <c r="M125" i="11"/>
  <c r="M126" i="11"/>
  <c r="P126" i="11" s="1"/>
  <c r="C126" i="11" s="1"/>
  <c r="M127" i="11"/>
  <c r="P127" i="11" s="1"/>
  <c r="C127" i="11" s="1"/>
  <c r="M128" i="11"/>
  <c r="P128" i="11" s="1"/>
  <c r="C128" i="11" s="1"/>
  <c r="M129" i="11"/>
  <c r="M130" i="11"/>
  <c r="P130" i="11" s="1"/>
  <c r="C130" i="11" s="1"/>
  <c r="M131" i="11"/>
  <c r="P131" i="11" s="1"/>
  <c r="C131" i="11" s="1"/>
  <c r="M132" i="11"/>
  <c r="M133" i="11"/>
  <c r="M134" i="11"/>
  <c r="P134" i="11" s="1"/>
  <c r="M135" i="11"/>
  <c r="P135" i="11" s="1"/>
  <c r="C135" i="11" s="1"/>
  <c r="M136" i="11"/>
  <c r="M137" i="11"/>
  <c r="M138" i="11"/>
  <c r="P138" i="11" s="1"/>
  <c r="C138" i="11" s="1"/>
  <c r="M139" i="11"/>
  <c r="P139" i="11" s="1"/>
  <c r="C139" i="11" s="1"/>
  <c r="M140" i="11"/>
  <c r="M141" i="11"/>
  <c r="M142" i="11"/>
  <c r="P142" i="11" s="1"/>
  <c r="C142" i="11" s="1"/>
  <c r="M143" i="11"/>
  <c r="P143" i="11" s="1"/>
  <c r="C143" i="11" s="1"/>
  <c r="M144" i="11"/>
  <c r="M145" i="11"/>
  <c r="M146" i="11"/>
  <c r="P146" i="11" s="1"/>
  <c r="M147" i="11"/>
  <c r="P147" i="11" s="1"/>
  <c r="C147" i="11" s="1"/>
  <c r="M148" i="11"/>
  <c r="M149" i="11"/>
  <c r="M150" i="11"/>
  <c r="P150" i="11" s="1"/>
  <c r="C150" i="11" s="1"/>
  <c r="M151" i="11"/>
  <c r="P151" i="11" s="1"/>
  <c r="C151" i="11" s="1"/>
  <c r="M152" i="11"/>
  <c r="M153" i="11"/>
  <c r="M154" i="11"/>
  <c r="P154" i="11" s="1"/>
  <c r="C154" i="11" s="1"/>
  <c r="M155" i="11"/>
  <c r="P155" i="11" s="1"/>
  <c r="C155" i="11" s="1"/>
  <c r="M156" i="11"/>
  <c r="M157" i="11"/>
  <c r="M158" i="11"/>
  <c r="P158" i="11" s="1"/>
  <c r="M159" i="11"/>
  <c r="P159" i="11" s="1"/>
  <c r="C159" i="11" s="1"/>
  <c r="M160" i="11"/>
  <c r="P160" i="11" s="1"/>
  <c r="C160" i="11" s="1"/>
  <c r="M161" i="11"/>
  <c r="M162" i="11"/>
  <c r="P162" i="11" s="1"/>
  <c r="C162" i="11" s="1"/>
  <c r="M163" i="11"/>
  <c r="P163" i="11" s="1"/>
  <c r="C163" i="11" s="1"/>
  <c r="M164" i="11"/>
  <c r="M165" i="11"/>
  <c r="M166" i="11"/>
  <c r="P166" i="11" s="1"/>
  <c r="C166" i="11" s="1"/>
  <c r="M167" i="11"/>
  <c r="P167" i="11" s="1"/>
  <c r="C167" i="11" s="1"/>
  <c r="M168" i="11"/>
  <c r="M169" i="11"/>
  <c r="M170" i="11"/>
  <c r="P170" i="11" s="1"/>
  <c r="C170" i="11" s="1"/>
  <c r="M171" i="11"/>
  <c r="P171" i="11" s="1"/>
  <c r="C171" i="11" s="1"/>
  <c r="M172" i="11"/>
  <c r="M173" i="11"/>
  <c r="M174" i="11"/>
  <c r="P174" i="11" s="1"/>
  <c r="C174" i="11" s="1"/>
  <c r="M175" i="11"/>
  <c r="P175" i="11" s="1"/>
  <c r="C175" i="11" s="1"/>
  <c r="M176" i="11"/>
  <c r="M177" i="11"/>
  <c r="M178" i="11"/>
  <c r="P178" i="11" s="1"/>
  <c r="C178" i="11" s="1"/>
  <c r="M179" i="11"/>
  <c r="P179" i="11" s="1"/>
  <c r="C179" i="11" s="1"/>
  <c r="M180" i="11"/>
  <c r="M181" i="11"/>
  <c r="M182" i="11"/>
  <c r="P182" i="11" s="1"/>
  <c r="C182" i="11" s="1"/>
  <c r="M183" i="11"/>
  <c r="P183" i="11" s="1"/>
  <c r="C183" i="11" s="1"/>
  <c r="M184" i="11"/>
  <c r="M185" i="11"/>
  <c r="M186" i="11"/>
  <c r="P186" i="11" s="1"/>
  <c r="C186" i="11" s="1"/>
  <c r="M187" i="11"/>
  <c r="P187" i="11" s="1"/>
  <c r="C187" i="11" s="1"/>
  <c r="M188" i="11"/>
  <c r="M189" i="11"/>
  <c r="M190" i="11"/>
  <c r="P190" i="11" s="1"/>
  <c r="C190" i="11" s="1"/>
  <c r="M191" i="11"/>
  <c r="P191" i="11" s="1"/>
  <c r="C191" i="11" s="1"/>
  <c r="M192" i="11"/>
  <c r="P192" i="11" s="1"/>
  <c r="C192" i="11" s="1"/>
  <c r="M193" i="11"/>
  <c r="M194" i="11"/>
  <c r="P194" i="11" s="1"/>
  <c r="C194" i="11" s="1"/>
  <c r="M195" i="11"/>
  <c r="P195" i="11" s="1"/>
  <c r="C195" i="11" s="1"/>
  <c r="M196" i="11"/>
  <c r="M197" i="11"/>
  <c r="M198" i="11"/>
  <c r="P198" i="11" s="1"/>
  <c r="C198" i="11" s="1"/>
  <c r="M199" i="11"/>
  <c r="P199" i="11" s="1"/>
  <c r="C199" i="11" s="1"/>
  <c r="M200" i="11"/>
  <c r="M201" i="11"/>
  <c r="M202" i="11"/>
  <c r="P202" i="11" s="1"/>
  <c r="C202" i="11" s="1"/>
  <c r="M203" i="11"/>
  <c r="P203" i="11" s="1"/>
  <c r="C203" i="11" s="1"/>
  <c r="M204" i="11"/>
  <c r="M205" i="11"/>
  <c r="M206" i="11"/>
  <c r="P206" i="11" s="1"/>
  <c r="C206" i="11" s="1"/>
  <c r="M207" i="11"/>
  <c r="P207" i="11" s="1"/>
  <c r="C207" i="11" s="1"/>
  <c r="M208" i="11"/>
  <c r="M209" i="11"/>
  <c r="M210" i="11"/>
  <c r="P210" i="11" s="1"/>
  <c r="C210" i="11" s="1"/>
  <c r="M211" i="11"/>
  <c r="P211" i="11" s="1"/>
  <c r="C211" i="11" s="1"/>
  <c r="M212" i="11"/>
  <c r="M213" i="11"/>
  <c r="M214" i="11"/>
  <c r="P214" i="11" s="1"/>
  <c r="C214" i="11" s="1"/>
  <c r="M215" i="11"/>
  <c r="P215" i="11" s="1"/>
  <c r="C215" i="11" s="1"/>
  <c r="M216" i="11"/>
  <c r="M217" i="11"/>
  <c r="M218" i="11"/>
  <c r="P218" i="11" s="1"/>
  <c r="C218" i="11" s="1"/>
  <c r="M219" i="11"/>
  <c r="P219" i="11" s="1"/>
  <c r="C219" i="11" s="1"/>
  <c r="M220" i="11"/>
  <c r="M221" i="11"/>
  <c r="M222" i="11"/>
  <c r="P222" i="11" s="1"/>
  <c r="C222" i="11" s="1"/>
  <c r="M223" i="11"/>
  <c r="P223" i="11" s="1"/>
  <c r="C223" i="11" s="1"/>
  <c r="M224" i="11"/>
  <c r="P224" i="11" s="1"/>
  <c r="C224" i="11" s="1"/>
  <c r="M225" i="11"/>
  <c r="M226" i="11"/>
  <c r="P226" i="11" s="1"/>
  <c r="C226" i="11" s="1"/>
  <c r="M227" i="11"/>
  <c r="P227" i="11" s="1"/>
  <c r="C227" i="11" s="1"/>
  <c r="M228" i="11"/>
  <c r="M229" i="11"/>
  <c r="M230" i="11"/>
  <c r="P230" i="11" s="1"/>
  <c r="C230" i="11" s="1"/>
  <c r="M231" i="11"/>
  <c r="P231" i="11" s="1"/>
  <c r="C231" i="11" s="1"/>
  <c r="M232" i="11"/>
  <c r="M233" i="11"/>
  <c r="M234" i="11"/>
  <c r="P234" i="11" s="1"/>
  <c r="C234" i="11" s="1"/>
  <c r="M235" i="11"/>
  <c r="P235" i="11" s="1"/>
  <c r="C235" i="11" s="1"/>
  <c r="M236" i="11"/>
  <c r="M237" i="11"/>
  <c r="M238" i="11"/>
  <c r="P238" i="11" s="1"/>
  <c r="C238" i="11" s="1"/>
  <c r="M239" i="11"/>
  <c r="P239" i="11" s="1"/>
  <c r="C239" i="11" s="1"/>
  <c r="M240" i="11"/>
  <c r="M241" i="11"/>
  <c r="M242" i="11"/>
  <c r="P242" i="11" s="1"/>
  <c r="C242" i="11" s="1"/>
  <c r="M243" i="11"/>
  <c r="P243" i="11" s="1"/>
  <c r="C243" i="11" s="1"/>
  <c r="M244" i="11"/>
  <c r="M245" i="11"/>
  <c r="M246" i="11"/>
  <c r="P246" i="11" s="1"/>
  <c r="C246" i="11" s="1"/>
  <c r="M247" i="11"/>
  <c r="P247" i="11" s="1"/>
  <c r="C247" i="11" s="1"/>
  <c r="M248" i="11"/>
  <c r="M249" i="11"/>
  <c r="M250" i="11"/>
  <c r="P250" i="11" s="1"/>
  <c r="C250" i="11" s="1"/>
  <c r="M251" i="11"/>
  <c r="P251" i="11" s="1"/>
  <c r="C251" i="11" s="1"/>
  <c r="M252" i="11"/>
  <c r="M253" i="11"/>
  <c r="M254" i="11"/>
  <c r="P254" i="11" s="1"/>
  <c r="C254" i="11" s="1"/>
  <c r="M255" i="11"/>
  <c r="P255" i="11" s="1"/>
  <c r="C255" i="11" s="1"/>
  <c r="M256" i="11"/>
  <c r="P256" i="11" s="1"/>
  <c r="C256" i="11" s="1"/>
  <c r="M257" i="11"/>
  <c r="M258" i="11"/>
  <c r="P258" i="11" s="1"/>
  <c r="C258" i="11" s="1"/>
  <c r="M259" i="11"/>
  <c r="P259" i="11" s="1"/>
  <c r="C259" i="11" s="1"/>
  <c r="M260" i="11"/>
  <c r="M261" i="11"/>
  <c r="M262" i="11"/>
  <c r="P262" i="11" s="1"/>
  <c r="C262" i="11" s="1"/>
  <c r="M263" i="11"/>
  <c r="P263" i="11" s="1"/>
  <c r="C263" i="11" s="1"/>
  <c r="M264" i="11"/>
  <c r="M265" i="11"/>
  <c r="M266" i="11"/>
  <c r="P266" i="11" s="1"/>
  <c r="C266" i="11" s="1"/>
  <c r="M267" i="11"/>
  <c r="P267" i="11" s="1"/>
  <c r="C267" i="11" s="1"/>
  <c r="M268" i="11"/>
  <c r="M269" i="11"/>
  <c r="M270" i="11"/>
  <c r="P270" i="11" s="1"/>
  <c r="C270" i="11" s="1"/>
  <c r="M271" i="11"/>
  <c r="P271" i="11" s="1"/>
  <c r="C271" i="11" s="1"/>
  <c r="M272" i="11"/>
  <c r="M273" i="11"/>
  <c r="M274" i="11"/>
  <c r="P274" i="11" s="1"/>
  <c r="C274" i="11" s="1"/>
  <c r="M275" i="11"/>
  <c r="P275" i="11" s="1"/>
  <c r="C275" i="11" s="1"/>
  <c r="M276" i="11"/>
  <c r="M277" i="11"/>
  <c r="M278" i="11"/>
  <c r="P278" i="11" s="1"/>
  <c r="M279" i="11"/>
  <c r="P279" i="11" s="1"/>
  <c r="C279" i="11" s="1"/>
  <c r="M280" i="11"/>
  <c r="M281" i="11"/>
  <c r="M282" i="11"/>
  <c r="P282" i="11" s="1"/>
  <c r="C282" i="11" s="1"/>
  <c r="M283" i="11"/>
  <c r="P283" i="11" s="1"/>
  <c r="C283" i="11" s="1"/>
  <c r="M284" i="11"/>
  <c r="M285" i="11"/>
  <c r="M286" i="11"/>
  <c r="P286" i="11" s="1"/>
  <c r="C286" i="11" s="1"/>
  <c r="M287" i="11"/>
  <c r="P287" i="11" s="1"/>
  <c r="C287" i="11" s="1"/>
  <c r="M288" i="11"/>
  <c r="P288" i="11" s="1"/>
  <c r="C288" i="11" s="1"/>
  <c r="M289" i="11"/>
  <c r="M290" i="11"/>
  <c r="P290" i="11" s="1"/>
  <c r="M291" i="11"/>
  <c r="P291" i="11" s="1"/>
  <c r="C291" i="11" s="1"/>
  <c r="M292" i="11"/>
  <c r="M293" i="11"/>
  <c r="M294" i="11"/>
  <c r="P294" i="11" s="1"/>
  <c r="C294" i="11" s="1"/>
  <c r="M295" i="11"/>
  <c r="P295" i="11" s="1"/>
  <c r="C295" i="11" s="1"/>
  <c r="M296" i="11"/>
  <c r="M297" i="11"/>
  <c r="M298" i="11"/>
  <c r="P298" i="11" s="1"/>
  <c r="C298" i="11" s="1"/>
  <c r="M299" i="11"/>
  <c r="P299" i="11" s="1"/>
  <c r="C299" i="11" s="1"/>
  <c r="M300" i="11"/>
  <c r="M301" i="11"/>
  <c r="M302" i="11"/>
  <c r="P302" i="11" s="1"/>
  <c r="M303" i="11"/>
  <c r="P303" i="11" s="1"/>
  <c r="C303" i="11" s="1"/>
  <c r="M304" i="11"/>
  <c r="M305" i="11"/>
  <c r="M306" i="11"/>
  <c r="P306" i="11" s="1"/>
  <c r="C306" i="11" s="1"/>
  <c r="M307" i="11"/>
  <c r="P307" i="11" s="1"/>
  <c r="C307" i="11" s="1"/>
  <c r="M308" i="11"/>
  <c r="M309" i="11"/>
  <c r="M310" i="11"/>
  <c r="P310" i="11" s="1"/>
  <c r="C310" i="11" s="1"/>
  <c r="M311" i="11"/>
  <c r="P311" i="11" s="1"/>
  <c r="C311" i="11" s="1"/>
  <c r="M312" i="11"/>
  <c r="M313" i="11"/>
  <c r="M314" i="11"/>
  <c r="P314" i="11" s="1"/>
  <c r="M315" i="11"/>
  <c r="P315" i="11" s="1"/>
  <c r="C315" i="11" s="1"/>
  <c r="M316" i="11"/>
  <c r="M317" i="11"/>
  <c r="M318" i="11"/>
  <c r="P318" i="11" s="1"/>
  <c r="C318" i="11" s="1"/>
  <c r="M319" i="11"/>
  <c r="P319" i="11" s="1"/>
  <c r="C319" i="11" s="1"/>
  <c r="M320" i="11"/>
  <c r="P320" i="11" s="1"/>
  <c r="C320" i="11" s="1"/>
  <c r="M321" i="11"/>
  <c r="M322" i="11"/>
  <c r="P322" i="11" s="1"/>
  <c r="C322" i="11" s="1"/>
  <c r="M323" i="11"/>
  <c r="P323" i="11" s="1"/>
  <c r="C323" i="11" s="1"/>
  <c r="M324" i="11"/>
  <c r="M325" i="11"/>
  <c r="M326" i="11"/>
  <c r="P326" i="11" s="1"/>
  <c r="C326" i="11" s="1"/>
  <c r="M327" i="11"/>
  <c r="P327" i="11" s="1"/>
  <c r="C327" i="11" s="1"/>
  <c r="M328" i="11"/>
  <c r="M329" i="11"/>
  <c r="M330" i="11"/>
  <c r="P330" i="11" s="1"/>
  <c r="C330" i="11" s="1"/>
  <c r="M331" i="11"/>
  <c r="P331" i="11" s="1"/>
  <c r="C331" i="11" s="1"/>
  <c r="M332" i="11"/>
  <c r="M333" i="11"/>
  <c r="M334" i="11"/>
  <c r="P334" i="11" s="1"/>
  <c r="C334" i="11" s="1"/>
  <c r="M335" i="11"/>
  <c r="P335" i="11" s="1"/>
  <c r="C335" i="11" s="1"/>
  <c r="M336" i="11"/>
  <c r="M337" i="11"/>
  <c r="M338" i="11"/>
  <c r="P338" i="11" s="1"/>
  <c r="C338" i="11" s="1"/>
  <c r="M339" i="11"/>
  <c r="P339" i="11" s="1"/>
  <c r="C339" i="11" s="1"/>
  <c r="M340" i="11"/>
  <c r="M341" i="11"/>
  <c r="M342" i="11"/>
  <c r="P342" i="11" s="1"/>
  <c r="C342" i="11" s="1"/>
  <c r="M343" i="11"/>
  <c r="P343" i="11" s="1"/>
  <c r="C343" i="11" s="1"/>
  <c r="M344" i="11"/>
  <c r="M345" i="11"/>
  <c r="M346" i="11"/>
  <c r="P346" i="11" s="1"/>
  <c r="C346" i="11" s="1"/>
  <c r="M347" i="11"/>
  <c r="P347" i="11" s="1"/>
  <c r="C347" i="11" s="1"/>
  <c r="M348" i="11"/>
  <c r="M349" i="11"/>
  <c r="M350" i="11"/>
  <c r="P350" i="11" s="1"/>
  <c r="C350" i="11" s="1"/>
  <c r="M351" i="11"/>
  <c r="P351" i="11" s="1"/>
  <c r="C351" i="11" s="1"/>
  <c r="M352" i="11"/>
  <c r="P352" i="11" s="1"/>
  <c r="C352" i="11" s="1"/>
  <c r="M353" i="11"/>
  <c r="M354" i="11"/>
  <c r="P354" i="11" s="1"/>
  <c r="C354" i="11" s="1"/>
  <c r="M355" i="11"/>
  <c r="P355" i="11" s="1"/>
  <c r="C355" i="11" s="1"/>
  <c r="M356" i="11"/>
  <c r="M357" i="11"/>
  <c r="M358" i="11"/>
  <c r="P358" i="11" s="1"/>
  <c r="C358" i="11" s="1"/>
  <c r="M359" i="11"/>
  <c r="P359" i="11" s="1"/>
  <c r="C359" i="11" s="1"/>
  <c r="M360" i="11"/>
  <c r="M361" i="11"/>
  <c r="M362" i="11"/>
  <c r="P362" i="11" s="1"/>
  <c r="C362" i="11" s="1"/>
  <c r="M363" i="11"/>
  <c r="P363" i="11" s="1"/>
  <c r="C363" i="11" s="1"/>
  <c r="M364" i="11"/>
  <c r="M365" i="11"/>
  <c r="M366" i="11"/>
  <c r="P366" i="11" s="1"/>
  <c r="C366" i="11" s="1"/>
  <c r="M367" i="11"/>
  <c r="P367" i="11" s="1"/>
  <c r="C367" i="11" s="1"/>
  <c r="M368" i="11"/>
  <c r="M369" i="11"/>
  <c r="M370" i="11"/>
  <c r="P370" i="11" s="1"/>
  <c r="C370" i="11" s="1"/>
  <c r="M371" i="11"/>
  <c r="P371" i="11" s="1"/>
  <c r="C371" i="11" s="1"/>
  <c r="M372" i="11"/>
  <c r="M373" i="11"/>
  <c r="M374" i="11"/>
  <c r="P374" i="11" s="1"/>
  <c r="C374" i="11" s="1"/>
  <c r="M375" i="11"/>
  <c r="P375" i="11" s="1"/>
  <c r="C375" i="11" s="1"/>
  <c r="M376" i="11"/>
  <c r="M377" i="11"/>
  <c r="M378" i="11"/>
  <c r="P378" i="11" s="1"/>
  <c r="C378" i="11" s="1"/>
  <c r="M379" i="11"/>
  <c r="P379" i="11" s="1"/>
  <c r="C379" i="11" s="1"/>
  <c r="M380" i="11"/>
  <c r="M381" i="11"/>
  <c r="M382" i="11"/>
  <c r="P382" i="11" s="1"/>
  <c r="C382" i="11" s="1"/>
  <c r="M383" i="11"/>
  <c r="P383" i="11" s="1"/>
  <c r="C383" i="11" s="1"/>
  <c r="M384" i="11"/>
  <c r="P384" i="11" s="1"/>
  <c r="C384" i="11" s="1"/>
  <c r="M385" i="11"/>
  <c r="M386" i="11"/>
  <c r="P386" i="11" s="1"/>
  <c r="C386" i="11" s="1"/>
  <c r="M387" i="11"/>
  <c r="P387" i="11" s="1"/>
  <c r="C387" i="11" s="1"/>
  <c r="M388" i="11"/>
  <c r="M389" i="11"/>
  <c r="M390" i="11"/>
  <c r="P390" i="11" s="1"/>
  <c r="C390" i="11" s="1"/>
  <c r="M391" i="11"/>
  <c r="P391" i="11" s="1"/>
  <c r="C391" i="11" s="1"/>
  <c r="M392" i="11"/>
  <c r="M393" i="11"/>
  <c r="M394" i="11"/>
  <c r="P394" i="11" s="1"/>
  <c r="C394" i="11" s="1"/>
  <c r="M395" i="11"/>
  <c r="P395" i="11" s="1"/>
  <c r="C395" i="11" s="1"/>
  <c r="M396" i="11"/>
  <c r="M397" i="11"/>
  <c r="M398" i="11"/>
  <c r="P398" i="11" s="1"/>
  <c r="C398" i="11" s="1"/>
  <c r="M399" i="11"/>
  <c r="P399" i="11" s="1"/>
  <c r="C399" i="11" s="1"/>
  <c r="M400" i="11"/>
  <c r="M401" i="11"/>
  <c r="M402" i="11"/>
  <c r="P402" i="11" s="1"/>
  <c r="C402" i="11" s="1"/>
  <c r="M403" i="11"/>
  <c r="P403" i="11" s="1"/>
  <c r="C403" i="11" s="1"/>
  <c r="M404" i="11"/>
  <c r="M405" i="11"/>
  <c r="M406" i="11"/>
  <c r="P406" i="11" s="1"/>
  <c r="M407" i="11"/>
  <c r="P407" i="11" s="1"/>
  <c r="C407" i="11" s="1"/>
  <c r="M408" i="11"/>
  <c r="M409" i="11"/>
  <c r="M410" i="11"/>
  <c r="P410" i="11" s="1"/>
  <c r="C410" i="11" s="1"/>
  <c r="M411" i="11"/>
  <c r="P411" i="11" s="1"/>
  <c r="C411" i="11" s="1"/>
  <c r="M412" i="11"/>
  <c r="M413" i="11"/>
  <c r="M414" i="11"/>
  <c r="P414" i="11" s="1"/>
  <c r="C414" i="11" s="1"/>
  <c r="M415" i="11"/>
  <c r="P415" i="11" s="1"/>
  <c r="C415" i="11" s="1"/>
  <c r="M416" i="11"/>
  <c r="P416" i="11" s="1"/>
  <c r="C416" i="11" s="1"/>
  <c r="M417" i="11"/>
  <c r="M418" i="11"/>
  <c r="P418" i="11" s="1"/>
  <c r="M419" i="11"/>
  <c r="P419" i="11" s="1"/>
  <c r="C419" i="11" s="1"/>
  <c r="M420" i="11"/>
  <c r="M421" i="11"/>
  <c r="M422" i="11"/>
  <c r="P422" i="11" s="1"/>
  <c r="C422" i="11" s="1"/>
  <c r="M423" i="11"/>
  <c r="P423" i="11" s="1"/>
  <c r="C423" i="11" s="1"/>
  <c r="M424" i="11"/>
  <c r="M425" i="11"/>
  <c r="M426" i="11"/>
  <c r="P426" i="11" s="1"/>
  <c r="C426" i="11" s="1"/>
  <c r="M427" i="11"/>
  <c r="P427" i="11" s="1"/>
  <c r="C427" i="11" s="1"/>
  <c r="M428" i="11"/>
  <c r="M429" i="11"/>
  <c r="M430" i="11"/>
  <c r="P430" i="11" s="1"/>
  <c r="M431" i="11"/>
  <c r="P431" i="11" s="1"/>
  <c r="C431" i="11" s="1"/>
  <c r="M432" i="11"/>
  <c r="M433" i="11"/>
  <c r="M434" i="11"/>
  <c r="P434" i="11" s="1"/>
  <c r="C434" i="11" s="1"/>
  <c r="M435" i="11"/>
  <c r="P435" i="11" s="1"/>
  <c r="C435" i="11" s="1"/>
  <c r="M436" i="11"/>
  <c r="M437" i="11"/>
  <c r="M438" i="11"/>
  <c r="P438" i="11" s="1"/>
  <c r="C438" i="11" s="1"/>
  <c r="M439" i="11"/>
  <c r="P439" i="11" s="1"/>
  <c r="C439" i="11" s="1"/>
  <c r="M440" i="11"/>
  <c r="M441" i="11"/>
  <c r="M442" i="11"/>
  <c r="P442" i="11" s="1"/>
  <c r="M443" i="11"/>
  <c r="P443" i="11" s="1"/>
  <c r="C443" i="11" s="1"/>
  <c r="M444" i="11"/>
  <c r="M445" i="11"/>
  <c r="M446" i="11"/>
  <c r="P446" i="11" s="1"/>
  <c r="C446" i="11" s="1"/>
  <c r="M447" i="11"/>
  <c r="P447" i="11" s="1"/>
  <c r="C447" i="11" s="1"/>
  <c r="M448" i="11"/>
  <c r="P448" i="11" s="1"/>
  <c r="C448" i="11" s="1"/>
  <c r="M449" i="11"/>
  <c r="M450" i="11"/>
  <c r="P450" i="11" s="1"/>
  <c r="C450" i="11" s="1"/>
  <c r="M451" i="11"/>
  <c r="P451" i="11" s="1"/>
  <c r="C451" i="11" s="1"/>
  <c r="M452" i="11"/>
  <c r="M453" i="11"/>
  <c r="M454" i="11"/>
  <c r="P454" i="11" s="1"/>
  <c r="C454" i="11" s="1"/>
  <c r="M455" i="11"/>
  <c r="P455" i="11" s="1"/>
  <c r="C455" i="11" s="1"/>
  <c r="M456" i="11"/>
  <c r="M457" i="11"/>
  <c r="M458" i="11"/>
  <c r="P458" i="11" s="1"/>
  <c r="C458" i="11" s="1"/>
  <c r="M459" i="11"/>
  <c r="P459" i="11" s="1"/>
  <c r="C459" i="11" s="1"/>
  <c r="M460" i="11"/>
  <c r="M461" i="11"/>
  <c r="M462" i="11"/>
  <c r="P462" i="11" s="1"/>
  <c r="C462" i="11" s="1"/>
  <c r="M463" i="11"/>
  <c r="P463" i="11" s="1"/>
  <c r="C463" i="11" s="1"/>
  <c r="M464" i="11"/>
  <c r="M465" i="11"/>
  <c r="M466" i="11"/>
  <c r="P466" i="11" s="1"/>
  <c r="C466" i="11" s="1"/>
  <c r="M467" i="11"/>
  <c r="P467" i="11" s="1"/>
  <c r="C467" i="11" s="1"/>
  <c r="M468" i="11"/>
  <c r="M469" i="11"/>
  <c r="M470" i="11"/>
  <c r="P470" i="11" s="1"/>
  <c r="C470" i="11" s="1"/>
  <c r="M471" i="11"/>
  <c r="P471" i="11" s="1"/>
  <c r="C471" i="11" s="1"/>
  <c r="M472" i="11"/>
  <c r="M473" i="11"/>
  <c r="M474" i="11"/>
  <c r="P474" i="11" s="1"/>
  <c r="C474" i="11" s="1"/>
  <c r="M475" i="11"/>
  <c r="P475" i="11" s="1"/>
  <c r="C475" i="11" s="1"/>
  <c r="M476" i="11"/>
  <c r="M477" i="11"/>
  <c r="M478" i="11"/>
  <c r="P478" i="11" s="1"/>
  <c r="C478" i="11" s="1"/>
  <c r="M479" i="11"/>
  <c r="P479" i="11" s="1"/>
  <c r="C479" i="11" s="1"/>
  <c r="M480" i="11"/>
  <c r="P480" i="11" s="1"/>
  <c r="C480" i="11" s="1"/>
  <c r="M481" i="11"/>
  <c r="M482" i="11"/>
  <c r="P482" i="11" s="1"/>
  <c r="C482" i="11" s="1"/>
  <c r="M483" i="11"/>
  <c r="P483" i="11" s="1"/>
  <c r="C483" i="11" s="1"/>
  <c r="M484" i="11"/>
  <c r="M485" i="11"/>
  <c r="M486" i="11"/>
  <c r="P486" i="11" s="1"/>
  <c r="C486" i="11" s="1"/>
  <c r="M487" i="11"/>
  <c r="P487" i="11" s="1"/>
  <c r="C487" i="11" s="1"/>
  <c r="M488" i="11"/>
  <c r="M489" i="11"/>
  <c r="M490" i="11"/>
  <c r="P490" i="11" s="1"/>
  <c r="C490" i="11" s="1"/>
  <c r="M491" i="11"/>
  <c r="P491" i="11" s="1"/>
  <c r="C491" i="11" s="1"/>
  <c r="M492" i="11"/>
  <c r="M493" i="11"/>
  <c r="M494" i="11"/>
  <c r="P494" i="11" s="1"/>
  <c r="C494" i="11" s="1"/>
  <c r="M495" i="11"/>
  <c r="P495" i="11" s="1"/>
  <c r="C495" i="11" s="1"/>
  <c r="M496" i="11"/>
  <c r="M497" i="11"/>
  <c r="M498" i="11"/>
  <c r="P498" i="11" s="1"/>
  <c r="C498" i="11" s="1"/>
  <c r="M499" i="11"/>
  <c r="P499" i="11" s="1"/>
  <c r="C499" i="11" s="1"/>
  <c r="M500" i="11"/>
  <c r="M501" i="11"/>
  <c r="M502" i="11"/>
  <c r="P502" i="11" s="1"/>
  <c r="C502" i="11" s="1"/>
  <c r="M503" i="11"/>
  <c r="P503" i="11" s="1"/>
  <c r="C503" i="11" s="1"/>
  <c r="M504" i="11"/>
  <c r="M505" i="11"/>
  <c r="M506" i="11"/>
  <c r="P506" i="11" s="1"/>
  <c r="C506" i="11" s="1"/>
  <c r="M507" i="11"/>
  <c r="P507" i="11" s="1"/>
  <c r="C507" i="11" s="1"/>
  <c r="M508" i="11"/>
  <c r="M509" i="11"/>
  <c r="M510" i="11"/>
  <c r="P510" i="11" s="1"/>
  <c r="C510" i="11" s="1"/>
  <c r="M511" i="11"/>
  <c r="P511" i="11" s="1"/>
  <c r="C511" i="11" s="1"/>
  <c r="M512" i="11"/>
  <c r="P512" i="11" s="1"/>
  <c r="C512" i="11" s="1"/>
  <c r="M513" i="11"/>
  <c r="M514" i="11"/>
  <c r="P514" i="11" s="1"/>
  <c r="C514" i="11" s="1"/>
  <c r="M515" i="11"/>
  <c r="P515" i="11" s="1"/>
  <c r="C515" i="11" s="1"/>
  <c r="M516" i="11"/>
  <c r="M517" i="11"/>
  <c r="M518" i="11"/>
  <c r="P518" i="11" s="1"/>
  <c r="C518" i="11" s="1"/>
  <c r="M519" i="11"/>
  <c r="P519" i="11" s="1"/>
  <c r="C519" i="11" s="1"/>
  <c r="M520" i="11"/>
  <c r="M521" i="11"/>
  <c r="M522" i="11"/>
  <c r="P522" i="11" s="1"/>
  <c r="C522" i="11" s="1"/>
  <c r="M523" i="11"/>
  <c r="P523" i="11" s="1"/>
  <c r="C523" i="11" s="1"/>
  <c r="M524" i="11"/>
  <c r="M525" i="11"/>
  <c r="M526" i="11"/>
  <c r="P526" i="11" s="1"/>
  <c r="C526" i="11" s="1"/>
  <c r="M527" i="11"/>
  <c r="P527" i="11" s="1"/>
  <c r="C527" i="11" s="1"/>
  <c r="M528" i="11"/>
  <c r="M529" i="11"/>
  <c r="M530" i="11"/>
  <c r="P530" i="11" s="1"/>
  <c r="C530" i="11" s="1"/>
  <c r="M531" i="11"/>
  <c r="P531" i="11" s="1"/>
  <c r="C531" i="11" s="1"/>
  <c r="M532" i="11"/>
  <c r="M533" i="11"/>
  <c r="M534" i="11"/>
  <c r="P534" i="11" s="1"/>
  <c r="M535" i="11"/>
  <c r="P535" i="11" s="1"/>
  <c r="C535" i="11" s="1"/>
  <c r="M536" i="11"/>
  <c r="M537" i="11"/>
  <c r="M538" i="11"/>
  <c r="P538" i="11" s="1"/>
  <c r="C538" i="11" s="1"/>
  <c r="M539" i="11"/>
  <c r="P539" i="11" s="1"/>
  <c r="C539" i="11" s="1"/>
  <c r="M540" i="11"/>
  <c r="M541" i="11"/>
  <c r="M542" i="11"/>
  <c r="P542" i="11" s="1"/>
  <c r="C542" i="11" s="1"/>
  <c r="M543" i="11"/>
  <c r="P543" i="11" s="1"/>
  <c r="C543" i="11" s="1"/>
  <c r="M544" i="11"/>
  <c r="P544" i="11" s="1"/>
  <c r="C544" i="11" s="1"/>
  <c r="M545" i="11"/>
  <c r="M546" i="11"/>
  <c r="P546" i="11" s="1"/>
  <c r="M547" i="11"/>
  <c r="P547" i="11" s="1"/>
  <c r="C547" i="11" s="1"/>
  <c r="M548" i="11"/>
  <c r="M549" i="11"/>
  <c r="M550" i="11"/>
  <c r="P550" i="11" s="1"/>
  <c r="C550" i="11" s="1"/>
  <c r="M551" i="11"/>
  <c r="P551" i="11" s="1"/>
  <c r="C551" i="11" s="1"/>
  <c r="M552" i="11"/>
  <c r="M553" i="11"/>
  <c r="M554" i="11"/>
  <c r="P554" i="11" s="1"/>
  <c r="C554" i="11" s="1"/>
  <c r="M555" i="11"/>
  <c r="P555" i="11" s="1"/>
  <c r="C555" i="11" s="1"/>
  <c r="M556" i="11"/>
  <c r="M557" i="11"/>
  <c r="M558" i="11"/>
  <c r="P558" i="11" s="1"/>
  <c r="M559" i="11"/>
  <c r="P559" i="11" s="1"/>
  <c r="C559" i="11" s="1"/>
  <c r="M560" i="11"/>
  <c r="M561" i="11"/>
  <c r="M562" i="11"/>
  <c r="P562" i="11" s="1"/>
  <c r="C562" i="11" s="1"/>
  <c r="M563" i="11"/>
  <c r="P563" i="11" s="1"/>
  <c r="C563" i="11" s="1"/>
  <c r="M564" i="11"/>
  <c r="M565" i="11"/>
  <c r="M566" i="11"/>
  <c r="P566" i="11" s="1"/>
  <c r="C566" i="11" s="1"/>
  <c r="M567" i="11"/>
  <c r="P567" i="11" s="1"/>
  <c r="C567" i="11" s="1"/>
  <c r="M568" i="11"/>
  <c r="M569" i="11"/>
  <c r="M570" i="11"/>
  <c r="P570" i="11" s="1"/>
  <c r="M571" i="11"/>
  <c r="P571" i="11" s="1"/>
  <c r="C571" i="11" s="1"/>
  <c r="M572" i="11"/>
  <c r="M573" i="11"/>
  <c r="M574" i="11"/>
  <c r="P574" i="11" s="1"/>
  <c r="C574" i="11" s="1"/>
  <c r="M575" i="11"/>
  <c r="P575" i="11" s="1"/>
  <c r="C575" i="11" s="1"/>
  <c r="M576" i="11"/>
  <c r="P576" i="11" s="1"/>
  <c r="C576" i="11" s="1"/>
  <c r="M577" i="11"/>
  <c r="M578" i="11"/>
  <c r="P578" i="11" s="1"/>
  <c r="C578" i="11" s="1"/>
  <c r="M579" i="11"/>
  <c r="P579" i="11" s="1"/>
  <c r="C579" i="11" s="1"/>
  <c r="M580" i="11"/>
  <c r="M581" i="11"/>
  <c r="M582" i="11"/>
  <c r="P582" i="11" s="1"/>
  <c r="C582" i="11" s="1"/>
  <c r="M583" i="11"/>
  <c r="P583" i="11" s="1"/>
  <c r="C583" i="11" s="1"/>
  <c r="M584" i="11"/>
  <c r="M585" i="11"/>
  <c r="M586" i="11"/>
  <c r="P586" i="11" s="1"/>
  <c r="C586" i="11" s="1"/>
  <c r="M587" i="11"/>
  <c r="P587" i="11" s="1"/>
  <c r="C587" i="11" s="1"/>
  <c r="M588" i="11"/>
  <c r="M589" i="11"/>
  <c r="M590" i="11"/>
  <c r="P590" i="11" s="1"/>
  <c r="C590" i="11" s="1"/>
  <c r="M591" i="11"/>
  <c r="P591" i="11" s="1"/>
  <c r="C591" i="11" s="1"/>
  <c r="M592" i="11"/>
  <c r="M593" i="11"/>
  <c r="M594" i="11"/>
  <c r="P594" i="11" s="1"/>
  <c r="C594" i="11" s="1"/>
  <c r="M595" i="11"/>
  <c r="P595" i="11" s="1"/>
  <c r="C595" i="11" s="1"/>
  <c r="M596" i="11"/>
  <c r="M597" i="11"/>
  <c r="M598" i="11"/>
  <c r="P598" i="11" s="1"/>
  <c r="C598" i="11" s="1"/>
  <c r="M599" i="11"/>
  <c r="P599" i="11" s="1"/>
  <c r="C599" i="11" s="1"/>
  <c r="M600" i="11"/>
  <c r="M601" i="11"/>
  <c r="M602" i="11"/>
  <c r="P602" i="11" s="1"/>
  <c r="C602" i="11" s="1"/>
  <c r="M603" i="11"/>
  <c r="P603" i="11" s="1"/>
  <c r="C603" i="11" s="1"/>
  <c r="M604" i="11"/>
  <c r="M605" i="11"/>
  <c r="M606" i="11"/>
  <c r="P606" i="11" s="1"/>
  <c r="C606" i="11" s="1"/>
  <c r="M607" i="11"/>
  <c r="P607" i="11" s="1"/>
  <c r="C607" i="11" s="1"/>
  <c r="M608" i="11"/>
  <c r="P608" i="11" s="1"/>
  <c r="C608" i="11" s="1"/>
  <c r="M609" i="11"/>
  <c r="M610" i="11"/>
  <c r="P610" i="11" s="1"/>
  <c r="C610" i="11" s="1"/>
  <c r="M611" i="11"/>
  <c r="P611" i="11" s="1"/>
  <c r="C611" i="11" s="1"/>
  <c r="M612" i="11"/>
  <c r="M613" i="11"/>
  <c r="M614" i="11"/>
  <c r="P614" i="11" s="1"/>
  <c r="C614" i="11" s="1"/>
  <c r="M615" i="11"/>
  <c r="P615" i="11" s="1"/>
  <c r="C615" i="11" s="1"/>
  <c r="M616" i="11"/>
  <c r="M617" i="11"/>
  <c r="M618" i="11"/>
  <c r="P618" i="11" s="1"/>
  <c r="C618" i="11" s="1"/>
  <c r="M619" i="11"/>
  <c r="P619" i="11" s="1"/>
  <c r="C619" i="11" s="1"/>
  <c r="M620" i="11"/>
  <c r="M621" i="11"/>
  <c r="M622" i="11"/>
  <c r="P622" i="11" s="1"/>
  <c r="C622" i="11" s="1"/>
  <c r="M623" i="11"/>
  <c r="P623" i="11" s="1"/>
  <c r="C623" i="11" s="1"/>
  <c r="M624" i="11"/>
  <c r="M625" i="11"/>
  <c r="M626" i="11"/>
  <c r="P626" i="11" s="1"/>
  <c r="C626" i="11" s="1"/>
  <c r="M627" i="11"/>
  <c r="P627" i="11" s="1"/>
  <c r="C627" i="11" s="1"/>
  <c r="M628" i="11"/>
  <c r="M629" i="11"/>
  <c r="M630" i="11"/>
  <c r="P630" i="11" s="1"/>
  <c r="C630" i="11" s="1"/>
  <c r="M631" i="11"/>
  <c r="P631" i="11" s="1"/>
  <c r="C631" i="11" s="1"/>
  <c r="M632" i="11"/>
  <c r="M633" i="11"/>
  <c r="M634" i="11"/>
  <c r="P634" i="11" s="1"/>
  <c r="C634" i="11" s="1"/>
  <c r="M635" i="11"/>
  <c r="P635" i="11" s="1"/>
  <c r="C635" i="11" s="1"/>
  <c r="M636" i="11"/>
  <c r="M637" i="11"/>
  <c r="M638" i="11"/>
  <c r="P638" i="11" s="1"/>
  <c r="C638" i="11" s="1"/>
  <c r="M639" i="11"/>
  <c r="P639" i="11" s="1"/>
  <c r="C639" i="11" s="1"/>
  <c r="M640" i="11"/>
  <c r="P640" i="11" s="1"/>
  <c r="C640" i="11" s="1"/>
  <c r="M641" i="11"/>
  <c r="M642" i="11"/>
  <c r="P642" i="11" s="1"/>
  <c r="C642" i="11" s="1"/>
  <c r="M643" i="11"/>
  <c r="P643" i="11" s="1"/>
  <c r="C643" i="11" s="1"/>
  <c r="M644" i="11"/>
  <c r="M645" i="11"/>
  <c r="M646" i="11"/>
  <c r="P646" i="11" s="1"/>
  <c r="C646" i="11" s="1"/>
  <c r="M647" i="11"/>
  <c r="P647" i="11" s="1"/>
  <c r="C647" i="11" s="1"/>
  <c r="M648" i="11"/>
  <c r="M649" i="11"/>
  <c r="M650" i="11"/>
  <c r="P650" i="11" s="1"/>
  <c r="C650" i="11" s="1"/>
  <c r="M651" i="11"/>
  <c r="P651" i="11" s="1"/>
  <c r="C651" i="11" s="1"/>
  <c r="M652" i="11"/>
  <c r="M653" i="11"/>
  <c r="M654" i="11"/>
  <c r="P654" i="11" s="1"/>
  <c r="C654" i="11" s="1"/>
  <c r="M655" i="11"/>
  <c r="P655" i="11" s="1"/>
  <c r="C655" i="11" s="1"/>
  <c r="M656" i="11"/>
  <c r="M657" i="11"/>
  <c r="M658" i="11"/>
  <c r="P658" i="11" s="1"/>
  <c r="C658" i="11" s="1"/>
  <c r="M659" i="11"/>
  <c r="P659" i="11" s="1"/>
  <c r="C659" i="11" s="1"/>
  <c r="M660" i="11"/>
  <c r="M661" i="11"/>
  <c r="M662" i="11"/>
  <c r="P662" i="11" s="1"/>
  <c r="M663" i="11"/>
  <c r="P663" i="11" s="1"/>
  <c r="C663" i="11" s="1"/>
  <c r="M664" i="11"/>
  <c r="M665" i="11"/>
  <c r="M666" i="11"/>
  <c r="P666" i="11" s="1"/>
  <c r="C666" i="11" s="1"/>
  <c r="M667" i="11"/>
  <c r="P667" i="11" s="1"/>
  <c r="C667" i="11" s="1"/>
  <c r="M668" i="11"/>
  <c r="M669" i="11"/>
  <c r="M670" i="11"/>
  <c r="P670" i="11" s="1"/>
  <c r="C670" i="11" s="1"/>
  <c r="M671" i="11"/>
  <c r="P671" i="11" s="1"/>
  <c r="C671" i="11" s="1"/>
  <c r="M672" i="11"/>
  <c r="P672" i="11" s="1"/>
  <c r="C672" i="11" s="1"/>
  <c r="M673" i="11"/>
  <c r="M674" i="11"/>
  <c r="P674" i="11" s="1"/>
  <c r="M675" i="11"/>
  <c r="P675" i="11" s="1"/>
  <c r="C675" i="11" s="1"/>
  <c r="M676" i="11"/>
  <c r="M677" i="11"/>
  <c r="M678" i="11"/>
  <c r="P678" i="11" s="1"/>
  <c r="C678" i="11" s="1"/>
  <c r="M679" i="11"/>
  <c r="P679" i="11" s="1"/>
  <c r="C679" i="11" s="1"/>
  <c r="M680" i="11"/>
  <c r="M681" i="11"/>
  <c r="M682" i="11"/>
  <c r="P682" i="11" s="1"/>
  <c r="C682" i="11" s="1"/>
  <c r="M683" i="11"/>
  <c r="P683" i="11" s="1"/>
  <c r="C683" i="11" s="1"/>
  <c r="M684" i="11"/>
  <c r="M685" i="11"/>
  <c r="M686" i="11"/>
  <c r="P686" i="11" s="1"/>
  <c r="C686" i="11" s="1"/>
  <c r="M687" i="11"/>
  <c r="P687" i="11" s="1"/>
  <c r="C687" i="11" s="1"/>
  <c r="M688" i="11"/>
  <c r="M689" i="11"/>
  <c r="M690" i="11"/>
  <c r="M691" i="11"/>
  <c r="P691" i="11" s="1"/>
  <c r="C691" i="11" s="1"/>
  <c r="M692" i="11"/>
  <c r="M693" i="11"/>
  <c r="M694" i="11"/>
  <c r="P694" i="11" s="1"/>
  <c r="C694" i="11" s="1"/>
  <c r="M695" i="11"/>
  <c r="P695" i="11" s="1"/>
  <c r="C695" i="11" s="1"/>
  <c r="M696" i="11"/>
  <c r="M697" i="11"/>
  <c r="M698" i="11"/>
  <c r="M699" i="11"/>
  <c r="P699" i="11" s="1"/>
  <c r="C699" i="11" s="1"/>
  <c r="M700" i="11"/>
  <c r="M701" i="11"/>
  <c r="M702" i="11"/>
  <c r="P702" i="11" s="1"/>
  <c r="C702" i="11" s="1"/>
  <c r="M703" i="11"/>
  <c r="P703" i="11" s="1"/>
  <c r="C703" i="11" s="1"/>
  <c r="M704" i="11"/>
  <c r="M705" i="11"/>
  <c r="M706" i="11"/>
  <c r="M707" i="11"/>
  <c r="P707" i="11" s="1"/>
  <c r="C707" i="11" s="1"/>
  <c r="M708" i="11"/>
  <c r="M709" i="11"/>
  <c r="M710" i="11"/>
  <c r="P710" i="11" s="1"/>
  <c r="C710" i="11" s="1"/>
  <c r="M711" i="11"/>
  <c r="P711" i="11" s="1"/>
  <c r="C711" i="11" s="1"/>
  <c r="M712" i="11"/>
  <c r="M713" i="11"/>
  <c r="M714" i="11"/>
  <c r="M715" i="11"/>
  <c r="P715" i="11" s="1"/>
  <c r="C715" i="11" s="1"/>
  <c r="M716" i="11"/>
  <c r="M717" i="11"/>
  <c r="M718" i="11"/>
  <c r="P718" i="11" s="1"/>
  <c r="C718" i="11" s="1"/>
  <c r="M719" i="11"/>
  <c r="P719" i="11" s="1"/>
  <c r="C719" i="11" s="1"/>
  <c r="M720" i="11"/>
  <c r="M721" i="11"/>
  <c r="M722" i="11"/>
  <c r="M723" i="11"/>
  <c r="P723" i="11" s="1"/>
  <c r="C723" i="11" s="1"/>
  <c r="M724" i="11"/>
  <c r="M725" i="11"/>
  <c r="M726" i="11"/>
  <c r="P726" i="11" s="1"/>
  <c r="C726" i="11" s="1"/>
  <c r="M727" i="11"/>
  <c r="P727" i="11" s="1"/>
  <c r="C727" i="11" s="1"/>
  <c r="M728" i="11"/>
  <c r="M729" i="11"/>
  <c r="M730" i="11"/>
  <c r="M731" i="11"/>
  <c r="P731" i="11" s="1"/>
  <c r="C731" i="11" s="1"/>
  <c r="M732" i="11"/>
  <c r="M733" i="11"/>
  <c r="M734" i="11"/>
  <c r="P734" i="11" s="1"/>
  <c r="C734" i="11" s="1"/>
  <c r="M735" i="11"/>
  <c r="P735" i="11" s="1"/>
  <c r="C735" i="11" s="1"/>
  <c r="M736" i="11"/>
  <c r="M737" i="11"/>
  <c r="M738" i="11"/>
  <c r="M739" i="11"/>
  <c r="P739" i="11" s="1"/>
  <c r="C739" i="11" s="1"/>
  <c r="M740" i="11"/>
  <c r="M741" i="11"/>
  <c r="M742" i="11"/>
  <c r="P742" i="11" s="1"/>
  <c r="C742" i="11" s="1"/>
  <c r="M743" i="11"/>
  <c r="P743" i="11" s="1"/>
  <c r="C743" i="11" s="1"/>
  <c r="M744" i="11"/>
  <c r="M745" i="11"/>
  <c r="M746" i="11"/>
  <c r="M747" i="11"/>
  <c r="P747" i="11" s="1"/>
  <c r="C747" i="11" s="1"/>
  <c r="M748" i="11"/>
  <c r="M749" i="11"/>
  <c r="M750" i="11"/>
  <c r="P750" i="11" s="1"/>
  <c r="C750" i="11" s="1"/>
  <c r="M751" i="11"/>
  <c r="P751" i="11" s="1"/>
  <c r="C751" i="11" s="1"/>
  <c r="M752" i="11"/>
  <c r="M753" i="11"/>
  <c r="M754" i="11"/>
  <c r="M755" i="11"/>
  <c r="P755" i="11" s="1"/>
  <c r="C755" i="11" s="1"/>
  <c r="M756" i="11"/>
  <c r="M757" i="11"/>
  <c r="M758" i="11"/>
  <c r="P758" i="11" s="1"/>
  <c r="C758" i="11" s="1"/>
  <c r="M759" i="11"/>
  <c r="P759" i="11" s="1"/>
  <c r="C759" i="11" s="1"/>
  <c r="M760" i="11"/>
  <c r="M761" i="11"/>
  <c r="M762" i="11"/>
  <c r="M763" i="11"/>
  <c r="P763" i="11" s="1"/>
  <c r="C763" i="11" s="1"/>
  <c r="M764" i="11"/>
  <c r="M765" i="11"/>
  <c r="M766" i="11"/>
  <c r="P766" i="11" s="1"/>
  <c r="C766" i="11" s="1"/>
  <c r="M767" i="11"/>
  <c r="P767" i="11" s="1"/>
  <c r="C767" i="11" s="1"/>
  <c r="M768" i="11"/>
  <c r="M769" i="11"/>
  <c r="M770" i="11"/>
  <c r="M771" i="11"/>
  <c r="P771" i="11" s="1"/>
  <c r="C771" i="11" s="1"/>
  <c r="M772" i="11"/>
  <c r="M773" i="11"/>
  <c r="M774" i="11"/>
  <c r="P774" i="11" s="1"/>
  <c r="C774" i="11" s="1"/>
  <c r="M775" i="11"/>
  <c r="P775" i="11" s="1"/>
  <c r="C775" i="11" s="1"/>
  <c r="M776" i="11"/>
  <c r="M777" i="11"/>
  <c r="M778" i="11"/>
  <c r="M779" i="11"/>
  <c r="P779" i="11" s="1"/>
  <c r="C779" i="11" s="1"/>
  <c r="M780" i="11"/>
  <c r="M781" i="11"/>
  <c r="M782" i="11"/>
  <c r="P782" i="11" s="1"/>
  <c r="C782" i="11" s="1"/>
  <c r="M783" i="11"/>
  <c r="P783" i="11" s="1"/>
  <c r="C783" i="11" s="1"/>
  <c r="M784" i="11"/>
  <c r="M785" i="11"/>
  <c r="M786" i="11"/>
  <c r="M787" i="11"/>
  <c r="P787" i="11" s="1"/>
  <c r="C787" i="11" s="1"/>
  <c r="M788" i="11"/>
  <c r="M789" i="11"/>
  <c r="M790" i="11"/>
  <c r="P790" i="11" s="1"/>
  <c r="C790" i="11" s="1"/>
  <c r="M791" i="11"/>
  <c r="P791" i="11" s="1"/>
  <c r="C791" i="11" s="1"/>
  <c r="M792" i="11"/>
  <c r="M793" i="11"/>
  <c r="M794" i="11"/>
  <c r="M795" i="11"/>
  <c r="P795" i="11" s="1"/>
  <c r="C795" i="11" s="1"/>
  <c r="M796" i="11"/>
  <c r="M797" i="11"/>
  <c r="M798" i="11"/>
  <c r="P798" i="11" s="1"/>
  <c r="C798" i="11" s="1"/>
  <c r="M799" i="11"/>
  <c r="P799" i="11" s="1"/>
  <c r="C799" i="11" s="1"/>
  <c r="M800" i="11"/>
  <c r="M801" i="11"/>
  <c r="M802" i="11"/>
  <c r="M803" i="11"/>
  <c r="P803" i="11" s="1"/>
  <c r="C803" i="11" s="1"/>
  <c r="M804" i="11"/>
  <c r="M805" i="11"/>
  <c r="M806" i="11"/>
  <c r="P806" i="11" s="1"/>
  <c r="C806" i="11" s="1"/>
  <c r="M807" i="11"/>
  <c r="P807" i="11" s="1"/>
  <c r="C807" i="11" s="1"/>
  <c r="M808" i="11"/>
  <c r="M809" i="11"/>
  <c r="M810" i="11"/>
  <c r="M811" i="11"/>
  <c r="P811" i="11" s="1"/>
  <c r="C811" i="11" s="1"/>
  <c r="M812" i="11"/>
  <c r="M813" i="11"/>
  <c r="M814" i="11"/>
  <c r="P814" i="11" s="1"/>
  <c r="C814" i="11" s="1"/>
  <c r="M815" i="11"/>
  <c r="P815" i="11" s="1"/>
  <c r="C815" i="11" s="1"/>
  <c r="M816" i="11"/>
  <c r="M817" i="11"/>
  <c r="M818" i="11"/>
  <c r="M819" i="11"/>
  <c r="P819" i="11" s="1"/>
  <c r="C819" i="11" s="1"/>
  <c r="M820" i="11"/>
  <c r="M821" i="11"/>
  <c r="M822" i="11"/>
  <c r="P822" i="11" s="1"/>
  <c r="C822" i="11" s="1"/>
  <c r="M823" i="11"/>
  <c r="P823" i="11" s="1"/>
  <c r="C823" i="11" s="1"/>
  <c r="M824" i="11"/>
  <c r="M825" i="11"/>
  <c r="M826" i="11"/>
  <c r="M827" i="11"/>
  <c r="P827" i="11" s="1"/>
  <c r="C827" i="11" s="1"/>
  <c r="M828" i="11"/>
  <c r="M829" i="11"/>
  <c r="M830" i="11"/>
  <c r="P830" i="11" s="1"/>
  <c r="C830" i="11" s="1"/>
  <c r="M831" i="11"/>
  <c r="P831" i="11" s="1"/>
  <c r="C831" i="11" s="1"/>
  <c r="M832" i="11"/>
  <c r="M833" i="11"/>
  <c r="M834" i="11"/>
  <c r="M835" i="11"/>
  <c r="P835" i="11" s="1"/>
  <c r="C835" i="11" s="1"/>
  <c r="M836" i="11"/>
  <c r="M837" i="11"/>
  <c r="M838" i="11"/>
  <c r="P838" i="11" s="1"/>
  <c r="C838" i="11" s="1"/>
  <c r="M839" i="11"/>
  <c r="P839" i="11" s="1"/>
  <c r="C839" i="11" s="1"/>
  <c r="M840" i="11"/>
  <c r="M841" i="11"/>
  <c r="M842" i="11"/>
  <c r="M843" i="11"/>
  <c r="P843" i="11" s="1"/>
  <c r="C843" i="11" s="1"/>
  <c r="M844" i="11"/>
  <c r="M845" i="11"/>
  <c r="M846" i="11"/>
  <c r="P846" i="11" s="1"/>
  <c r="C846" i="11" s="1"/>
  <c r="M847" i="11"/>
  <c r="P847" i="11" s="1"/>
  <c r="C847" i="11" s="1"/>
  <c r="M848" i="11"/>
  <c r="M849" i="11"/>
  <c r="M850" i="11"/>
  <c r="M851" i="11"/>
  <c r="P851" i="11" s="1"/>
  <c r="C851" i="11" s="1"/>
  <c r="M852" i="11"/>
  <c r="M853" i="11"/>
  <c r="M854" i="11"/>
  <c r="P854" i="11" s="1"/>
  <c r="C854" i="11" s="1"/>
  <c r="M855" i="11"/>
  <c r="P855" i="11" s="1"/>
  <c r="C855" i="11" s="1"/>
  <c r="M856" i="11"/>
  <c r="M857" i="11"/>
  <c r="M858" i="11"/>
  <c r="M859" i="11"/>
  <c r="P859" i="11" s="1"/>
  <c r="C859" i="11" s="1"/>
  <c r="M860" i="11"/>
  <c r="M861" i="11"/>
  <c r="M862" i="11"/>
  <c r="P862" i="11" s="1"/>
  <c r="C862" i="11" s="1"/>
  <c r="M863" i="11"/>
  <c r="P863" i="11" s="1"/>
  <c r="C863" i="11" s="1"/>
  <c r="M864" i="11"/>
  <c r="M865" i="11"/>
  <c r="M866" i="11"/>
  <c r="M867" i="11"/>
  <c r="P867" i="11" s="1"/>
  <c r="C867" i="11" s="1"/>
  <c r="M868" i="11"/>
  <c r="M869" i="11"/>
  <c r="M870" i="11"/>
  <c r="P870" i="11" s="1"/>
  <c r="C870" i="11" s="1"/>
  <c r="M871" i="11"/>
  <c r="P871" i="11" s="1"/>
  <c r="C871" i="11" s="1"/>
  <c r="M872" i="11"/>
  <c r="M873" i="11"/>
  <c r="M874" i="11"/>
  <c r="M875" i="11"/>
  <c r="P875" i="11" s="1"/>
  <c r="C875" i="11" s="1"/>
  <c r="M876" i="11"/>
  <c r="M877" i="11"/>
  <c r="M878" i="11"/>
  <c r="P878" i="11" s="1"/>
  <c r="C878" i="11" s="1"/>
  <c r="M879" i="11"/>
  <c r="P879" i="11" s="1"/>
  <c r="C879" i="11" s="1"/>
  <c r="M880" i="11"/>
  <c r="M881" i="11"/>
  <c r="M882" i="11"/>
  <c r="M883" i="11"/>
  <c r="P883" i="11" s="1"/>
  <c r="C883" i="11" s="1"/>
  <c r="M884" i="11"/>
  <c r="M885" i="11"/>
  <c r="M886" i="11"/>
  <c r="P886" i="11" s="1"/>
  <c r="C886" i="11" s="1"/>
  <c r="M887" i="11"/>
  <c r="P887" i="11" s="1"/>
  <c r="C887" i="11" s="1"/>
  <c r="M888" i="11"/>
  <c r="M889" i="11"/>
  <c r="M890" i="11"/>
  <c r="M891" i="11"/>
  <c r="P891" i="11" s="1"/>
  <c r="C891" i="11" s="1"/>
  <c r="M892" i="11"/>
  <c r="M893" i="11"/>
  <c r="M894" i="11"/>
  <c r="P894" i="11" s="1"/>
  <c r="C894" i="11" s="1"/>
  <c r="M895" i="11"/>
  <c r="P895" i="11" s="1"/>
  <c r="C895" i="11" s="1"/>
  <c r="M896" i="11"/>
  <c r="M897" i="11"/>
  <c r="M898" i="11"/>
  <c r="M899" i="11"/>
  <c r="P899" i="11" s="1"/>
  <c r="C899" i="11" s="1"/>
  <c r="M900" i="11"/>
  <c r="M901" i="11"/>
  <c r="M902" i="11"/>
  <c r="P902" i="11" s="1"/>
  <c r="C902" i="11" s="1"/>
  <c r="M903" i="11"/>
  <c r="P903" i="11" s="1"/>
  <c r="C903" i="11" s="1"/>
  <c r="M904" i="11"/>
  <c r="M905" i="11"/>
  <c r="M906" i="11"/>
  <c r="M907" i="11"/>
  <c r="P907" i="11" s="1"/>
  <c r="C907" i="11" s="1"/>
  <c r="M908" i="11"/>
  <c r="M909" i="11"/>
  <c r="M910" i="11"/>
  <c r="P910" i="11" s="1"/>
  <c r="C910" i="11" s="1"/>
  <c r="M911" i="11"/>
  <c r="P911" i="11" s="1"/>
  <c r="C911" i="11" s="1"/>
  <c r="M912" i="11"/>
  <c r="M913" i="11"/>
  <c r="M914" i="11"/>
  <c r="M915" i="11"/>
  <c r="P915" i="11" s="1"/>
  <c r="C915" i="11" s="1"/>
  <c r="M916" i="11"/>
  <c r="M917" i="11"/>
  <c r="M918" i="11"/>
  <c r="P918" i="11" s="1"/>
  <c r="C918" i="11" s="1"/>
  <c r="M919" i="11"/>
  <c r="P919" i="11" s="1"/>
  <c r="C919" i="11" s="1"/>
  <c r="M920" i="11"/>
  <c r="M921" i="11"/>
  <c r="M922" i="11"/>
  <c r="M923" i="11"/>
  <c r="P923" i="11" s="1"/>
  <c r="C923" i="11" s="1"/>
  <c r="M924" i="11"/>
  <c r="M925" i="11"/>
  <c r="M926" i="11"/>
  <c r="P926" i="11" s="1"/>
  <c r="C926" i="11" s="1"/>
  <c r="M927" i="11"/>
  <c r="P927" i="11" s="1"/>
  <c r="C927" i="11" s="1"/>
  <c r="M928" i="11"/>
  <c r="M929" i="11"/>
  <c r="M930" i="11"/>
  <c r="M931" i="11"/>
  <c r="P931" i="11" s="1"/>
  <c r="C931" i="11" s="1"/>
  <c r="M932" i="11"/>
  <c r="M933" i="11"/>
  <c r="M934" i="11"/>
  <c r="P934" i="11" s="1"/>
  <c r="C934" i="11" s="1"/>
  <c r="M935" i="11"/>
  <c r="P935" i="11" s="1"/>
  <c r="C935" i="11" s="1"/>
  <c r="M936" i="11"/>
  <c r="M937" i="11"/>
  <c r="M938" i="11"/>
  <c r="M939" i="11"/>
  <c r="P939" i="11" s="1"/>
  <c r="C939" i="11" s="1"/>
  <c r="M940" i="11"/>
  <c r="M941" i="11"/>
  <c r="M942" i="11"/>
  <c r="P942" i="11" s="1"/>
  <c r="C942" i="11" s="1"/>
  <c r="M943" i="11"/>
  <c r="P943" i="11" s="1"/>
  <c r="C943" i="11" s="1"/>
  <c r="M944" i="11"/>
  <c r="M945" i="11"/>
  <c r="M946" i="11"/>
  <c r="M947" i="11"/>
  <c r="P947" i="11" s="1"/>
  <c r="C947" i="11" s="1"/>
  <c r="M948" i="11"/>
  <c r="M949" i="11"/>
  <c r="M950" i="11"/>
  <c r="P950" i="11" s="1"/>
  <c r="C950" i="11" s="1"/>
  <c r="M951" i="11"/>
  <c r="P951" i="11" s="1"/>
  <c r="C951" i="11" s="1"/>
  <c r="M952" i="11"/>
  <c r="M953" i="11"/>
  <c r="M954" i="11"/>
  <c r="M955" i="11"/>
  <c r="P955" i="11" s="1"/>
  <c r="C955" i="11" s="1"/>
  <c r="M956" i="11"/>
  <c r="M957" i="11"/>
  <c r="M958" i="11"/>
  <c r="P958" i="11" s="1"/>
  <c r="C958" i="11" s="1"/>
  <c r="M959" i="11"/>
  <c r="P959" i="11" s="1"/>
  <c r="C959" i="11" s="1"/>
  <c r="M960" i="11"/>
  <c r="M961" i="11"/>
  <c r="M962" i="11"/>
  <c r="M963" i="11"/>
  <c r="P963" i="11" s="1"/>
  <c r="C963" i="11" s="1"/>
  <c r="M964" i="11"/>
  <c r="M965" i="11"/>
  <c r="M966" i="11"/>
  <c r="P966" i="11" s="1"/>
  <c r="C966" i="11" s="1"/>
  <c r="M967" i="11"/>
  <c r="P967" i="11" s="1"/>
  <c r="C967" i="11" s="1"/>
  <c r="M968" i="11"/>
  <c r="M969" i="11"/>
  <c r="M970" i="11"/>
  <c r="M971" i="11"/>
  <c r="P971" i="11" s="1"/>
  <c r="C971" i="11" s="1"/>
  <c r="M972" i="11"/>
  <c r="M973" i="11"/>
  <c r="M974" i="11"/>
  <c r="P974" i="11" s="1"/>
  <c r="C974" i="11" s="1"/>
  <c r="M975" i="11"/>
  <c r="P975" i="11" s="1"/>
  <c r="C975" i="11" s="1"/>
  <c r="M976" i="11"/>
  <c r="M977" i="11"/>
  <c r="M978" i="11"/>
  <c r="M979" i="11"/>
  <c r="P979" i="11" s="1"/>
  <c r="C979" i="11" s="1"/>
  <c r="M980" i="11"/>
  <c r="M981" i="11"/>
  <c r="M982" i="11"/>
  <c r="P982" i="11" s="1"/>
  <c r="C982" i="11" s="1"/>
  <c r="M983" i="11"/>
  <c r="P983" i="11" s="1"/>
  <c r="C983" i="11" s="1"/>
  <c r="M984" i="11"/>
  <c r="M985" i="11"/>
  <c r="M986" i="11"/>
  <c r="M987" i="11"/>
  <c r="P987" i="11" s="1"/>
  <c r="C987" i="11" s="1"/>
  <c r="M988" i="11"/>
  <c r="M989" i="11"/>
  <c r="M990" i="11"/>
  <c r="P990" i="11" s="1"/>
  <c r="C990" i="11" s="1"/>
  <c r="M991" i="11"/>
  <c r="P991" i="11" s="1"/>
  <c r="C991" i="11" s="1"/>
  <c r="M992" i="11"/>
  <c r="M993" i="11"/>
  <c r="M994" i="11"/>
  <c r="M995" i="11"/>
  <c r="P995" i="11" s="1"/>
  <c r="C995" i="11" s="1"/>
  <c r="M996" i="11"/>
  <c r="M997" i="11"/>
  <c r="M998" i="11"/>
  <c r="P998" i="11" s="1"/>
  <c r="C998" i="11" s="1"/>
  <c r="M999" i="11"/>
  <c r="P999" i="11" s="1"/>
  <c r="C999" i="11" s="1"/>
  <c r="M1000" i="11"/>
  <c r="M1001" i="11"/>
  <c r="M1002" i="11"/>
  <c r="M1003" i="11"/>
  <c r="P1003" i="11" s="1"/>
  <c r="C1003" i="11" s="1"/>
  <c r="M1004" i="11"/>
  <c r="M1005" i="11"/>
  <c r="M1006" i="11"/>
  <c r="P1006" i="11" s="1"/>
  <c r="C1006" i="11" s="1"/>
  <c r="M1007" i="11"/>
  <c r="P1007" i="11" s="1"/>
  <c r="C1007" i="11" s="1"/>
  <c r="M1008" i="11"/>
  <c r="M1009" i="11"/>
  <c r="M1010" i="11"/>
  <c r="M1011" i="11"/>
  <c r="P1011" i="11" s="1"/>
  <c r="C1011" i="11" s="1"/>
  <c r="M1012" i="11"/>
  <c r="M1013" i="11"/>
  <c r="M1014" i="11"/>
  <c r="P1014" i="11" s="1"/>
  <c r="C1014" i="11" s="1"/>
  <c r="M1015" i="11"/>
  <c r="P1015" i="11" s="1"/>
  <c r="C1015" i="11" s="1"/>
  <c r="M1016" i="11"/>
  <c r="M1017" i="11"/>
  <c r="M1018" i="11"/>
  <c r="M1019" i="11"/>
  <c r="P1019" i="11" s="1"/>
  <c r="C1019" i="11" s="1"/>
  <c r="M1020" i="11"/>
  <c r="M1021" i="11"/>
  <c r="M1022" i="11"/>
  <c r="P1022" i="11" s="1"/>
  <c r="C1022" i="11" s="1"/>
  <c r="M1023" i="11"/>
  <c r="P1023" i="11" s="1"/>
  <c r="C1023" i="11" s="1"/>
  <c r="M1024" i="11"/>
  <c r="M1025" i="11"/>
  <c r="M1026" i="11"/>
  <c r="M1027" i="11"/>
  <c r="P1027" i="11" s="1"/>
  <c r="C1027" i="11" s="1"/>
  <c r="M1028" i="11"/>
  <c r="M1029" i="11"/>
  <c r="M1030" i="11"/>
  <c r="P1030" i="11" s="1"/>
  <c r="C1030" i="11" s="1"/>
  <c r="M1031" i="11"/>
  <c r="P1031" i="11" s="1"/>
  <c r="C1031" i="11" s="1"/>
  <c r="M1032" i="11"/>
  <c r="M1033" i="11"/>
  <c r="M1034" i="11"/>
  <c r="M1035" i="11"/>
  <c r="P1035" i="11" s="1"/>
  <c r="C1035" i="11" s="1"/>
  <c r="M1036" i="11"/>
  <c r="M1037" i="11"/>
  <c r="M1038" i="11"/>
  <c r="P1038" i="11" s="1"/>
  <c r="C1038" i="11" s="1"/>
  <c r="M1039" i="11"/>
  <c r="P1039" i="11" s="1"/>
  <c r="C1039" i="11" s="1"/>
  <c r="M1040" i="11"/>
  <c r="M1041" i="11"/>
  <c r="M1042" i="11"/>
  <c r="M1043" i="11"/>
  <c r="P1043" i="11" s="1"/>
  <c r="C1043" i="11" s="1"/>
  <c r="M1044" i="11"/>
  <c r="M1045" i="11"/>
  <c r="M1046" i="11"/>
  <c r="P1046" i="11" s="1"/>
  <c r="C1046" i="11" s="1"/>
  <c r="M1047" i="11"/>
  <c r="P1047" i="11" s="1"/>
  <c r="C1047" i="11" s="1"/>
  <c r="M1048" i="11"/>
  <c r="M1049" i="11"/>
  <c r="M1050" i="11"/>
  <c r="M1051" i="11"/>
  <c r="P1051" i="11" s="1"/>
  <c r="C1051" i="11" s="1"/>
  <c r="M1052" i="11"/>
  <c r="M1053" i="11"/>
  <c r="M1054" i="11"/>
  <c r="P1054" i="11" s="1"/>
  <c r="C1054" i="11" s="1"/>
  <c r="M1055" i="11"/>
  <c r="P1055" i="11" s="1"/>
  <c r="C1055" i="11" s="1"/>
  <c r="M1056" i="11"/>
  <c r="M1057" i="11"/>
  <c r="M1058" i="11"/>
  <c r="M1059" i="11"/>
  <c r="P1059" i="11" s="1"/>
  <c r="C1059" i="11" s="1"/>
  <c r="M1060" i="11"/>
  <c r="M1061" i="11"/>
  <c r="M1062" i="11"/>
  <c r="P1062" i="11" s="1"/>
  <c r="C1062" i="11" s="1"/>
  <c r="M1063" i="11"/>
  <c r="P1063" i="11" s="1"/>
  <c r="C1063" i="11" s="1"/>
  <c r="M1064" i="11"/>
  <c r="M1065" i="11"/>
  <c r="M1066" i="11"/>
  <c r="M1067" i="11"/>
  <c r="P1067" i="11" s="1"/>
  <c r="C1067" i="11" s="1"/>
  <c r="M1068" i="11"/>
  <c r="M1069" i="11"/>
  <c r="M1070" i="11"/>
  <c r="P1070" i="11" s="1"/>
  <c r="C1070" i="11" s="1"/>
  <c r="M1071" i="11"/>
  <c r="P1071" i="11" s="1"/>
  <c r="C1071" i="11" s="1"/>
  <c r="M1072" i="11"/>
  <c r="M1073" i="11"/>
  <c r="M1074" i="11"/>
  <c r="M1075" i="11"/>
  <c r="P1075" i="11" s="1"/>
  <c r="C1075" i="11" s="1"/>
  <c r="M1076" i="11"/>
  <c r="M1077" i="11"/>
  <c r="M1078" i="11"/>
  <c r="P1078" i="11" s="1"/>
  <c r="C1078" i="11" s="1"/>
  <c r="M1079" i="11"/>
  <c r="P1079" i="11" s="1"/>
  <c r="C1079" i="11" s="1"/>
  <c r="M1080" i="11"/>
  <c r="M1081" i="11"/>
  <c r="M1082" i="11"/>
  <c r="M1083" i="11"/>
  <c r="P1083" i="11" s="1"/>
  <c r="C1083" i="11" s="1"/>
  <c r="M1084" i="11"/>
  <c r="M1085" i="11"/>
  <c r="M1086" i="11"/>
  <c r="P1086" i="11" s="1"/>
  <c r="C1086" i="11" s="1"/>
  <c r="M1087" i="11"/>
  <c r="P1087" i="11" s="1"/>
  <c r="C1087" i="11" s="1"/>
  <c r="M1088" i="11"/>
  <c r="M1089" i="11"/>
  <c r="M1090" i="11"/>
  <c r="M1091" i="11"/>
  <c r="P1091" i="11" s="1"/>
  <c r="C1091" i="11" s="1"/>
  <c r="M1092" i="11"/>
  <c r="M1093" i="11"/>
  <c r="M1094" i="11"/>
  <c r="P1094" i="11" s="1"/>
  <c r="C1094" i="11" s="1"/>
  <c r="M1095" i="11"/>
  <c r="P1095" i="11" s="1"/>
  <c r="C1095" i="11" s="1"/>
  <c r="M1096" i="11"/>
  <c r="M1097" i="11"/>
  <c r="M1098" i="11"/>
  <c r="M1099" i="11"/>
  <c r="P1099" i="11" s="1"/>
  <c r="C1099" i="11" s="1"/>
  <c r="M1100" i="11"/>
  <c r="M1101" i="11"/>
  <c r="M1102" i="11"/>
  <c r="P1102" i="11" s="1"/>
  <c r="C1102" i="11" s="1"/>
  <c r="M1103" i="11"/>
  <c r="P1103" i="11" s="1"/>
  <c r="C1103" i="11" s="1"/>
  <c r="M1104" i="11"/>
  <c r="M1105" i="11"/>
  <c r="M1106" i="11"/>
  <c r="M1107" i="11"/>
  <c r="P1107" i="11" s="1"/>
  <c r="C1107" i="11" s="1"/>
  <c r="M1108" i="11"/>
  <c r="M1109" i="11"/>
  <c r="M1110" i="11"/>
  <c r="P1110" i="11" s="1"/>
  <c r="C1110" i="11" s="1"/>
  <c r="M1111" i="11"/>
  <c r="P1111" i="11" s="1"/>
  <c r="C1111" i="11" s="1"/>
  <c r="M1112" i="11"/>
  <c r="M1113" i="11"/>
  <c r="M1114" i="11"/>
  <c r="M1115" i="11"/>
  <c r="P1115" i="11" s="1"/>
  <c r="C1115" i="11" s="1"/>
  <c r="M1116" i="11"/>
  <c r="M1117" i="11"/>
  <c r="M1118" i="11"/>
  <c r="P1118" i="11" s="1"/>
  <c r="C1118" i="11" s="1"/>
  <c r="M1119" i="11"/>
  <c r="P1119" i="11" s="1"/>
  <c r="C1119" i="11" s="1"/>
  <c r="M1120" i="11"/>
  <c r="M1121" i="11"/>
  <c r="M1122" i="11"/>
  <c r="M1123" i="11"/>
  <c r="P1123" i="11" s="1"/>
  <c r="C1123" i="11" s="1"/>
  <c r="M1124" i="11"/>
  <c r="M1125" i="11"/>
  <c r="M1126" i="11"/>
  <c r="P1126" i="11" s="1"/>
  <c r="C1126" i="11" s="1"/>
  <c r="M1127" i="11"/>
  <c r="P1127" i="11" s="1"/>
  <c r="C1127" i="11" s="1"/>
  <c r="M1128" i="11"/>
  <c r="M1129" i="11"/>
  <c r="M1130" i="11"/>
  <c r="M1131" i="11"/>
  <c r="P1131" i="11" s="1"/>
  <c r="C1131" i="11" s="1"/>
  <c r="M1132" i="11"/>
  <c r="M1133" i="11"/>
  <c r="M1134" i="11"/>
  <c r="P1134" i="11" s="1"/>
  <c r="C1134" i="11" s="1"/>
  <c r="M1135" i="11"/>
  <c r="P1135" i="11" s="1"/>
  <c r="C1135" i="11" s="1"/>
  <c r="M1136" i="11"/>
  <c r="M1137" i="11"/>
  <c r="M1138" i="11"/>
  <c r="M1139" i="11"/>
  <c r="P1139" i="11" s="1"/>
  <c r="C1139" i="11" s="1"/>
  <c r="M1140" i="11"/>
  <c r="M1141" i="11"/>
  <c r="M1142" i="11"/>
  <c r="P1142" i="11" s="1"/>
  <c r="C1142" i="11" s="1"/>
  <c r="M1143" i="11"/>
  <c r="P1143" i="11" s="1"/>
  <c r="C1143" i="11" s="1"/>
  <c r="M1144" i="11"/>
  <c r="M1145" i="11"/>
  <c r="M1146" i="11"/>
  <c r="M1147" i="11"/>
  <c r="P1147" i="11" s="1"/>
  <c r="C1147" i="11" s="1"/>
  <c r="M1148" i="11"/>
  <c r="M1149" i="11"/>
  <c r="M1150" i="11"/>
  <c r="P1150" i="11" s="1"/>
  <c r="C1150" i="11" s="1"/>
  <c r="M1151" i="11"/>
  <c r="P1151" i="11" s="1"/>
  <c r="C1151" i="11" s="1"/>
  <c r="M1152" i="11"/>
  <c r="M1153" i="11"/>
  <c r="M1154" i="11"/>
  <c r="M1155" i="11"/>
  <c r="P1155" i="11" s="1"/>
  <c r="C1155" i="11" s="1"/>
  <c r="M1156" i="11"/>
  <c r="M1157" i="11"/>
  <c r="M1158" i="11"/>
  <c r="P1158" i="11" s="1"/>
  <c r="C1158" i="11" s="1"/>
  <c r="M1159" i="11"/>
  <c r="P1159" i="11" s="1"/>
  <c r="C1159" i="11" s="1"/>
  <c r="M1160" i="11"/>
  <c r="M1161" i="11"/>
  <c r="M1162" i="11"/>
  <c r="M1163" i="11"/>
  <c r="P1163" i="11" s="1"/>
  <c r="C1163" i="11" s="1"/>
  <c r="M1164" i="11"/>
  <c r="M1165" i="11"/>
  <c r="M1166" i="11"/>
  <c r="P1166" i="11" s="1"/>
  <c r="C1166" i="11" s="1"/>
  <c r="M1167" i="11"/>
  <c r="P1167" i="11" s="1"/>
  <c r="C1167" i="11" s="1"/>
  <c r="M1168" i="11"/>
  <c r="M1169" i="11"/>
  <c r="M1170" i="11"/>
  <c r="M1171" i="11"/>
  <c r="P1171" i="11" s="1"/>
  <c r="C1171" i="11" s="1"/>
  <c r="M1172" i="11"/>
  <c r="M1173" i="11"/>
  <c r="M1174" i="11"/>
  <c r="P1174" i="11" s="1"/>
  <c r="C1174" i="11" s="1"/>
  <c r="M1175" i="11"/>
  <c r="P1175" i="11" s="1"/>
  <c r="C1175" i="11" s="1"/>
  <c r="M1176" i="11"/>
  <c r="M1177" i="11"/>
  <c r="M1178" i="11"/>
  <c r="M1179" i="11"/>
  <c r="P1179" i="11" s="1"/>
  <c r="C1179" i="11" s="1"/>
  <c r="M1180" i="11"/>
  <c r="M1181" i="11"/>
  <c r="M1182" i="11"/>
  <c r="P1182" i="11" s="1"/>
  <c r="C1182" i="11" s="1"/>
  <c r="M1183" i="11"/>
  <c r="P1183" i="11" s="1"/>
  <c r="C1183" i="11" s="1"/>
  <c r="M1184" i="11"/>
  <c r="M1185" i="11"/>
  <c r="M1186" i="11"/>
  <c r="M1187" i="11"/>
  <c r="P1187" i="11" s="1"/>
  <c r="C1187" i="11" s="1"/>
  <c r="M1188" i="11"/>
  <c r="M1189" i="11"/>
  <c r="M1190" i="11"/>
  <c r="P1190" i="11" s="1"/>
  <c r="C1190" i="11" s="1"/>
  <c r="M1191" i="11"/>
  <c r="P1191" i="11" s="1"/>
  <c r="C1191" i="11" s="1"/>
  <c r="M1192" i="11"/>
  <c r="M1193" i="11"/>
  <c r="M1194" i="11"/>
  <c r="M1195" i="11"/>
  <c r="P1195" i="11" s="1"/>
  <c r="C1195" i="11" s="1"/>
  <c r="M1196" i="11"/>
  <c r="M1197" i="11"/>
  <c r="M1198" i="11"/>
  <c r="P1198" i="11" s="1"/>
  <c r="C1198" i="11" s="1"/>
  <c r="M1199" i="11"/>
  <c r="P1199" i="11" s="1"/>
  <c r="C1199" i="11" s="1"/>
  <c r="M1200" i="11"/>
  <c r="M1201" i="11"/>
  <c r="M1202" i="11"/>
  <c r="M1203" i="11"/>
  <c r="P1203" i="11" s="1"/>
  <c r="C1203" i="11" s="1"/>
  <c r="M1204" i="11"/>
  <c r="M1205" i="11"/>
  <c r="M1206" i="11"/>
  <c r="P1206" i="11" s="1"/>
  <c r="C1206" i="11" s="1"/>
  <c r="M1207" i="11"/>
  <c r="P1207" i="11" s="1"/>
  <c r="C1207" i="11" s="1"/>
  <c r="M1208" i="11"/>
  <c r="M1209" i="11"/>
  <c r="M1210" i="11"/>
  <c r="M1211" i="11"/>
  <c r="P1211" i="11" s="1"/>
  <c r="C1211" i="11" s="1"/>
  <c r="M1212" i="11"/>
  <c r="M1213" i="11"/>
  <c r="M1214" i="11"/>
  <c r="P1214" i="11" s="1"/>
  <c r="C1214" i="11" s="1"/>
  <c r="M1215" i="11"/>
  <c r="P1215" i="11" s="1"/>
  <c r="C1215" i="11" s="1"/>
  <c r="M1216" i="11"/>
  <c r="M1217" i="11"/>
  <c r="M1218" i="11"/>
  <c r="M1219" i="11"/>
  <c r="P1219" i="11" s="1"/>
  <c r="C1219" i="11" s="1"/>
  <c r="M1220" i="11"/>
  <c r="M1221" i="11"/>
  <c r="M1222" i="11"/>
  <c r="P1222" i="11" s="1"/>
  <c r="C1222" i="11" s="1"/>
  <c r="M1223" i="11"/>
  <c r="P1223" i="11" s="1"/>
  <c r="C1223" i="11" s="1"/>
  <c r="M1224" i="11"/>
  <c r="M1225" i="11"/>
  <c r="M1226" i="11"/>
  <c r="M1227" i="11"/>
  <c r="P1227" i="11" s="1"/>
  <c r="C1227" i="11" s="1"/>
  <c r="M1228" i="11"/>
  <c r="M1229" i="11"/>
  <c r="M1230" i="11"/>
  <c r="P1230" i="11" s="1"/>
  <c r="C1230" i="11" s="1"/>
  <c r="M1231" i="11"/>
  <c r="P1231" i="11" s="1"/>
  <c r="C1231" i="11" s="1"/>
  <c r="M1232" i="11"/>
  <c r="M1233" i="11"/>
  <c r="M1234" i="11"/>
  <c r="M1235" i="11"/>
  <c r="P1235" i="11" s="1"/>
  <c r="C1235" i="11" s="1"/>
  <c r="M1236" i="11"/>
  <c r="M1237" i="11"/>
  <c r="M1238" i="11"/>
  <c r="P1238" i="11" s="1"/>
  <c r="C1238" i="11" s="1"/>
  <c r="M1239" i="11"/>
  <c r="P1239" i="11" s="1"/>
  <c r="C1239" i="11" s="1"/>
  <c r="M1240" i="11"/>
  <c r="M1241" i="11"/>
  <c r="M1242" i="11"/>
  <c r="M1243" i="11"/>
  <c r="P1243" i="11" s="1"/>
  <c r="C1243" i="11" s="1"/>
  <c r="M1244" i="11"/>
  <c r="M1245" i="11"/>
  <c r="M1246" i="11"/>
  <c r="P1246" i="11" s="1"/>
  <c r="C1246" i="11" s="1"/>
  <c r="M1247" i="11"/>
  <c r="P1247" i="11" s="1"/>
  <c r="C1247" i="11" s="1"/>
  <c r="M1248" i="11"/>
  <c r="M1249" i="11"/>
  <c r="M1250" i="11"/>
  <c r="M1251" i="11"/>
  <c r="P1251" i="11" s="1"/>
  <c r="C1251" i="11" s="1"/>
  <c r="M1252" i="11"/>
  <c r="M1253" i="11"/>
  <c r="M1254" i="11"/>
  <c r="P1254" i="11" s="1"/>
  <c r="C1254" i="11" s="1"/>
  <c r="M1255" i="11"/>
  <c r="P1255" i="11" s="1"/>
  <c r="C1255" i="11" s="1"/>
  <c r="M1256" i="11"/>
  <c r="M1257" i="11"/>
  <c r="M1258" i="11"/>
  <c r="M1259" i="11"/>
  <c r="P1259" i="11" s="1"/>
  <c r="C1259" i="11" s="1"/>
  <c r="M1260" i="11"/>
  <c r="M1261" i="11"/>
  <c r="M1262" i="11"/>
  <c r="P1262" i="11" s="1"/>
  <c r="C1262" i="11" s="1"/>
  <c r="M1263" i="11"/>
  <c r="P1263" i="11" s="1"/>
  <c r="C1263" i="11" s="1"/>
  <c r="M1264" i="11"/>
  <c r="M1265" i="11"/>
  <c r="M1266" i="11"/>
  <c r="M1267" i="11"/>
  <c r="P1267" i="11" s="1"/>
  <c r="C1267" i="11" s="1"/>
  <c r="M1268" i="11"/>
  <c r="M1269" i="11"/>
  <c r="M1270" i="11"/>
  <c r="P1270" i="11" s="1"/>
  <c r="C1270" i="11" s="1"/>
  <c r="M1271" i="11"/>
  <c r="P1271" i="11" s="1"/>
  <c r="C1271" i="11" s="1"/>
  <c r="M1272" i="11"/>
  <c r="M1273" i="11"/>
  <c r="M1274" i="11"/>
  <c r="M1275" i="11"/>
  <c r="P1275" i="11" s="1"/>
  <c r="C1275" i="11" s="1"/>
  <c r="M1276" i="11"/>
  <c r="M1277" i="11"/>
  <c r="M1278" i="11"/>
  <c r="P1278" i="11" s="1"/>
  <c r="C1278" i="11" s="1"/>
  <c r="M1279" i="11"/>
  <c r="P1279" i="11" s="1"/>
  <c r="C1279" i="11" s="1"/>
  <c r="M1280" i="11"/>
  <c r="M1281" i="11"/>
  <c r="M1282" i="11"/>
  <c r="M1283" i="11"/>
  <c r="P1283" i="11" s="1"/>
  <c r="C1283" i="11" s="1"/>
  <c r="M1284" i="11"/>
  <c r="M1285" i="11"/>
  <c r="M1286" i="11"/>
  <c r="P1286" i="11" s="1"/>
  <c r="C1286" i="11" s="1"/>
  <c r="M1287" i="11"/>
  <c r="P1287" i="11" s="1"/>
  <c r="C1287" i="11" s="1"/>
  <c r="M1288" i="11"/>
  <c r="M1289" i="11"/>
  <c r="M1290" i="11"/>
  <c r="M1291" i="11"/>
  <c r="P1291" i="11" s="1"/>
  <c r="C1291" i="11" s="1"/>
  <c r="M1292" i="11"/>
  <c r="M1293" i="11"/>
  <c r="M1294" i="11"/>
  <c r="P1294" i="11" s="1"/>
  <c r="C1294" i="11" s="1"/>
  <c r="M1295" i="11"/>
  <c r="P1295" i="11" s="1"/>
  <c r="C1295" i="11" s="1"/>
  <c r="M1296" i="11"/>
  <c r="M1297" i="11"/>
  <c r="M1298" i="11"/>
  <c r="M1299" i="11"/>
  <c r="P1299" i="11" s="1"/>
  <c r="C1299" i="11" s="1"/>
  <c r="M1300" i="11"/>
  <c r="M1301" i="11"/>
  <c r="M1302" i="11"/>
  <c r="P1302" i="11" s="1"/>
  <c r="C1302" i="11" s="1"/>
  <c r="M1303" i="11"/>
  <c r="P1303" i="11" s="1"/>
  <c r="C1303" i="11" s="1"/>
  <c r="M1304" i="11"/>
  <c r="M1305" i="11"/>
  <c r="M1306" i="11"/>
  <c r="M1307" i="11"/>
  <c r="P1307" i="11" s="1"/>
  <c r="C1307" i="11" s="1"/>
  <c r="M1308" i="11"/>
  <c r="M1309" i="11"/>
  <c r="M1310" i="11"/>
  <c r="P1310" i="11" s="1"/>
  <c r="C1310" i="11" s="1"/>
  <c r="M1311" i="11"/>
  <c r="P1311" i="11" s="1"/>
  <c r="C1311" i="11" s="1"/>
  <c r="M1312" i="11"/>
  <c r="M1313" i="11"/>
  <c r="M1314" i="11"/>
  <c r="M1315" i="11"/>
  <c r="P1315" i="11" s="1"/>
  <c r="C1315" i="11" s="1"/>
  <c r="M1316" i="11"/>
  <c r="M1317" i="11"/>
  <c r="M1318" i="11"/>
  <c r="P1318" i="11" s="1"/>
  <c r="C1318" i="11" s="1"/>
  <c r="M1319" i="11"/>
  <c r="P1319" i="11" s="1"/>
  <c r="C1319" i="11" s="1"/>
  <c r="M1320" i="11"/>
  <c r="M1321" i="11"/>
  <c r="M1322" i="11"/>
  <c r="M1323" i="11"/>
  <c r="P1323" i="11" s="1"/>
  <c r="C1323" i="11" s="1"/>
  <c r="M1324" i="11"/>
  <c r="M1325" i="11"/>
  <c r="M1326" i="11"/>
  <c r="P1326" i="11" s="1"/>
  <c r="C1326" i="11" s="1"/>
  <c r="M1327" i="11"/>
  <c r="P1327" i="11" s="1"/>
  <c r="C1327" i="11" s="1"/>
  <c r="M1328" i="11"/>
  <c r="M1329" i="11"/>
  <c r="M1330" i="11"/>
  <c r="M1331" i="11"/>
  <c r="P1331" i="11" s="1"/>
  <c r="C1331" i="11" s="1"/>
  <c r="M1332" i="11"/>
  <c r="M1333" i="11"/>
  <c r="M1334" i="11"/>
  <c r="P1334" i="11" s="1"/>
  <c r="C1334" i="11" s="1"/>
  <c r="M1335" i="11"/>
  <c r="P1335" i="11" s="1"/>
  <c r="C1335" i="11" s="1"/>
  <c r="M1336" i="11"/>
  <c r="M1337" i="11"/>
  <c r="M1338" i="11"/>
  <c r="M1339" i="11"/>
  <c r="P1339" i="11" s="1"/>
  <c r="C1339" i="11" s="1"/>
  <c r="M1340" i="11"/>
  <c r="M1341" i="11"/>
  <c r="M1342" i="11"/>
  <c r="P1342" i="11" s="1"/>
  <c r="C1342" i="11" s="1"/>
  <c r="M1343" i="11"/>
  <c r="P1343" i="11" s="1"/>
  <c r="C1343" i="11" s="1"/>
  <c r="M1344" i="11"/>
  <c r="M1345" i="11"/>
  <c r="M1346" i="11"/>
  <c r="M1347" i="11"/>
  <c r="P1347" i="11" s="1"/>
  <c r="C1347" i="11" s="1"/>
  <c r="M1348" i="11"/>
  <c r="M1349" i="11"/>
  <c r="M1350" i="11"/>
  <c r="P1350" i="11" s="1"/>
  <c r="C1350" i="11" s="1"/>
  <c r="M1351" i="11"/>
  <c r="P1351" i="11" s="1"/>
  <c r="C1351" i="11" s="1"/>
  <c r="M1352" i="11"/>
  <c r="M1353" i="11"/>
  <c r="M1354" i="11"/>
  <c r="M1355" i="11"/>
  <c r="P1355" i="11" s="1"/>
  <c r="C1355" i="11" s="1"/>
  <c r="M1356" i="11"/>
  <c r="M1357" i="11"/>
  <c r="M1358" i="11"/>
  <c r="P1358" i="11" s="1"/>
  <c r="C1358" i="11" s="1"/>
  <c r="M1359" i="11"/>
  <c r="P1359" i="11" s="1"/>
  <c r="C1359" i="11" s="1"/>
  <c r="M1360" i="11"/>
  <c r="M1361" i="11"/>
  <c r="M1362" i="11"/>
  <c r="M1363" i="11"/>
  <c r="P1363" i="11" s="1"/>
  <c r="C1363" i="11" s="1"/>
  <c r="M1364" i="11"/>
  <c r="M1365" i="11"/>
  <c r="M1366" i="11"/>
  <c r="P1366" i="11" s="1"/>
  <c r="C1366" i="11" s="1"/>
  <c r="M1367" i="11"/>
  <c r="P1367" i="11" s="1"/>
  <c r="C1367" i="11" s="1"/>
  <c r="M1368" i="11"/>
  <c r="M1369" i="11"/>
  <c r="M1370" i="11"/>
  <c r="M1371" i="11"/>
  <c r="P1371" i="11" s="1"/>
  <c r="C1371" i="11" s="1"/>
  <c r="M1372" i="11"/>
  <c r="M1373" i="11"/>
  <c r="M1374" i="11"/>
  <c r="P1374" i="11" s="1"/>
  <c r="C1374" i="11" s="1"/>
  <c r="M1375" i="11"/>
  <c r="P1375" i="11" s="1"/>
  <c r="C1375" i="11" s="1"/>
  <c r="M1376" i="11"/>
  <c r="M1377" i="11"/>
  <c r="M1378" i="11"/>
  <c r="M1379" i="11"/>
  <c r="P1379" i="11" s="1"/>
  <c r="C1379" i="11" s="1"/>
  <c r="M1380" i="11"/>
  <c r="M1381" i="11"/>
  <c r="M1382" i="11"/>
  <c r="P1382" i="11" s="1"/>
  <c r="C1382" i="11" s="1"/>
  <c r="M1383" i="11"/>
  <c r="P1383" i="11" s="1"/>
  <c r="C1383" i="11" s="1"/>
  <c r="M1384" i="11"/>
  <c r="M1385" i="11"/>
  <c r="M1386" i="11"/>
  <c r="M1387" i="11"/>
  <c r="P1387" i="11" s="1"/>
  <c r="C1387" i="11" s="1"/>
  <c r="M1388" i="11"/>
  <c r="M1389" i="11"/>
  <c r="M1390" i="11"/>
  <c r="P1390" i="11" s="1"/>
  <c r="C1390" i="11" s="1"/>
  <c r="M1391" i="11"/>
  <c r="P1391" i="11" s="1"/>
  <c r="C1391" i="11" s="1"/>
  <c r="M1392" i="11"/>
  <c r="M1393" i="11"/>
  <c r="M1394" i="11"/>
  <c r="M1395" i="11"/>
  <c r="P1395" i="11" s="1"/>
  <c r="C1395" i="11" s="1"/>
  <c r="M1396" i="11"/>
  <c r="M1397" i="11"/>
  <c r="M1398" i="11"/>
  <c r="P1398" i="11" s="1"/>
  <c r="C1398" i="11" s="1"/>
  <c r="M1399" i="11"/>
  <c r="P1399" i="11" s="1"/>
  <c r="C1399" i="11" s="1"/>
  <c r="M1400" i="11"/>
  <c r="M1401" i="11"/>
  <c r="M1402" i="11"/>
  <c r="M1403" i="11"/>
  <c r="P1403" i="11" s="1"/>
  <c r="C1403" i="11" s="1"/>
  <c r="M1404" i="11"/>
  <c r="M1405" i="11"/>
  <c r="M1406" i="11"/>
  <c r="P1406" i="11" s="1"/>
  <c r="C1406" i="11" s="1"/>
  <c r="M1407" i="11"/>
  <c r="P1407" i="11" s="1"/>
  <c r="C1407" i="11" s="1"/>
  <c r="M1408" i="11"/>
  <c r="M1409" i="11"/>
  <c r="M1410" i="11"/>
  <c r="M1411" i="11"/>
  <c r="P1411" i="11" s="1"/>
  <c r="C1411" i="11" s="1"/>
  <c r="M1412" i="11"/>
  <c r="M1413" i="11"/>
  <c r="M1414" i="11"/>
  <c r="P1414" i="11" s="1"/>
  <c r="C1414" i="11" s="1"/>
  <c r="M1415" i="11"/>
  <c r="P1415" i="11" s="1"/>
  <c r="C1415" i="11" s="1"/>
  <c r="M1416" i="11"/>
  <c r="M1417" i="11"/>
  <c r="M1418" i="11"/>
  <c r="M1419" i="11"/>
  <c r="P1419" i="11" s="1"/>
  <c r="C1419" i="11" s="1"/>
  <c r="M1420" i="11"/>
  <c r="M1421" i="11"/>
  <c r="M1422" i="11"/>
  <c r="P1422" i="11" s="1"/>
  <c r="C1422" i="11" s="1"/>
  <c r="M1423" i="11"/>
  <c r="P1423" i="11" s="1"/>
  <c r="C1423" i="11" s="1"/>
  <c r="M1424" i="11"/>
  <c r="M1425" i="11"/>
  <c r="M1426" i="11"/>
  <c r="M1427" i="11"/>
  <c r="P1427" i="11" s="1"/>
  <c r="C1427" i="11" s="1"/>
  <c r="M1428" i="11"/>
  <c r="M1429" i="11"/>
  <c r="M1430" i="11"/>
  <c r="P1430" i="11" s="1"/>
  <c r="C1430" i="11" s="1"/>
  <c r="M1431" i="11"/>
  <c r="P1431" i="11" s="1"/>
  <c r="C1431" i="11" s="1"/>
  <c r="M1432" i="11"/>
  <c r="M1433" i="11"/>
  <c r="M1434" i="11"/>
  <c r="M1435" i="11"/>
  <c r="P1435" i="11" s="1"/>
  <c r="C1435" i="11" s="1"/>
  <c r="M1436" i="11"/>
  <c r="M1437" i="11"/>
  <c r="M1438" i="11"/>
  <c r="P1438" i="11" s="1"/>
  <c r="C1438" i="11" s="1"/>
  <c r="M1439" i="11"/>
  <c r="P1439" i="11" s="1"/>
  <c r="C1439" i="11" s="1"/>
  <c r="M1440" i="11"/>
  <c r="M1441" i="11"/>
  <c r="M1442" i="11"/>
  <c r="M1443" i="11"/>
  <c r="P1443" i="11" s="1"/>
  <c r="C1443" i="11" s="1"/>
  <c r="M1444" i="11"/>
  <c r="M1445" i="11"/>
  <c r="M1446" i="11"/>
  <c r="P1446" i="11" s="1"/>
  <c r="C1446" i="11" s="1"/>
  <c r="M1447" i="11"/>
  <c r="P1447" i="11" s="1"/>
  <c r="C1447" i="11" s="1"/>
  <c r="M1448" i="11"/>
  <c r="M1449" i="11"/>
  <c r="M1450" i="11"/>
  <c r="M1451" i="11"/>
  <c r="P1451" i="11" s="1"/>
  <c r="C1451" i="11" s="1"/>
  <c r="M1452" i="11"/>
  <c r="M1453" i="11"/>
  <c r="M1454" i="11"/>
  <c r="P1454" i="11" s="1"/>
  <c r="C1454" i="11" s="1"/>
  <c r="M1455" i="11"/>
  <c r="P1455" i="11" s="1"/>
  <c r="C1455" i="11" s="1"/>
  <c r="M1456" i="11"/>
  <c r="M1457" i="11"/>
  <c r="M1458" i="11"/>
  <c r="M1459" i="11"/>
  <c r="P1459" i="11" s="1"/>
  <c r="C1459" i="11" s="1"/>
  <c r="M1460" i="11"/>
  <c r="M1461" i="11"/>
  <c r="M1462" i="11"/>
  <c r="P1462" i="11" s="1"/>
  <c r="C1462" i="11" s="1"/>
  <c r="M1463" i="11"/>
  <c r="P1463" i="11" s="1"/>
  <c r="C1463" i="11" s="1"/>
  <c r="M1464" i="11"/>
  <c r="M1465" i="11"/>
  <c r="M1466" i="11"/>
  <c r="M1467" i="11"/>
  <c r="P1467" i="11" s="1"/>
  <c r="C1467" i="11" s="1"/>
  <c r="M1468" i="11"/>
  <c r="M1469" i="11"/>
  <c r="M1470" i="11"/>
  <c r="P1470" i="11" s="1"/>
  <c r="C1470" i="11" s="1"/>
  <c r="M1471" i="11"/>
  <c r="P1471" i="11" s="1"/>
  <c r="C1471" i="11" s="1"/>
  <c r="M1472" i="11"/>
  <c r="M1473" i="11"/>
  <c r="M1474" i="11"/>
  <c r="M1475" i="11"/>
  <c r="P1475" i="11" s="1"/>
  <c r="C1475" i="11" s="1"/>
  <c r="M1476" i="11"/>
  <c r="M1477" i="11"/>
  <c r="M1478" i="11"/>
  <c r="P1478" i="11" s="1"/>
  <c r="C1478" i="11" s="1"/>
  <c r="M1479" i="11"/>
  <c r="P1479" i="11" s="1"/>
  <c r="C1479" i="11" s="1"/>
  <c r="M1480" i="11"/>
  <c r="M1481" i="11"/>
  <c r="M1482" i="11"/>
  <c r="M1483" i="11"/>
  <c r="P1483" i="11" s="1"/>
  <c r="C1483" i="11" s="1"/>
  <c r="M1484" i="11"/>
  <c r="M1485" i="11"/>
  <c r="M1486" i="11"/>
  <c r="P1486" i="11" s="1"/>
  <c r="C1486" i="11" s="1"/>
  <c r="M1487" i="11"/>
  <c r="P1487" i="11" s="1"/>
  <c r="C1487" i="11" s="1"/>
  <c r="M1488" i="11"/>
  <c r="M1489" i="11"/>
  <c r="M1490" i="11"/>
  <c r="M1491" i="11"/>
  <c r="P1491" i="11" s="1"/>
  <c r="C1491" i="11" s="1"/>
  <c r="M1492" i="11"/>
  <c r="M1493" i="11"/>
  <c r="M1494" i="11"/>
  <c r="P1494" i="11" s="1"/>
  <c r="C1494" i="11" s="1"/>
  <c r="M1495" i="11"/>
  <c r="P1495" i="11" s="1"/>
  <c r="C1495" i="11" s="1"/>
  <c r="M1496" i="11"/>
  <c r="M1497" i="11"/>
  <c r="M1498" i="11"/>
  <c r="M1499" i="11"/>
  <c r="P1499" i="11" s="1"/>
  <c r="C1499" i="11" s="1"/>
  <c r="M1500" i="11"/>
  <c r="M1501" i="11"/>
  <c r="M1502" i="11"/>
  <c r="P1502" i="11" s="1"/>
  <c r="C1502" i="11" s="1"/>
  <c r="M1503" i="11"/>
  <c r="P1503" i="11" s="1"/>
  <c r="C1503" i="11" s="1"/>
  <c r="M1504" i="11"/>
  <c r="M1505" i="11"/>
  <c r="M1506" i="11"/>
  <c r="M1507" i="11"/>
  <c r="P1507" i="11" s="1"/>
  <c r="C1507" i="11" s="1"/>
  <c r="M1508" i="11"/>
  <c r="M1509" i="11"/>
  <c r="M1510" i="11"/>
  <c r="P1510" i="11" s="1"/>
  <c r="C1510" i="11" s="1"/>
  <c r="M1511" i="11"/>
  <c r="P1511" i="11" s="1"/>
  <c r="C1511" i="11" s="1"/>
  <c r="M1512" i="11"/>
  <c r="M1513" i="11"/>
  <c r="M1514" i="11"/>
  <c r="M1515" i="11"/>
  <c r="P1515" i="11" s="1"/>
  <c r="C1515" i="11" s="1"/>
  <c r="M1516" i="11"/>
  <c r="M1517" i="11"/>
  <c r="M1518" i="11"/>
  <c r="P1518" i="11" s="1"/>
  <c r="C1518" i="11" s="1"/>
  <c r="M1519" i="11"/>
  <c r="P1519" i="11" s="1"/>
  <c r="C1519" i="11" s="1"/>
  <c r="M1520" i="11"/>
  <c r="M1521" i="11"/>
  <c r="M1522" i="11"/>
  <c r="M1523" i="11"/>
  <c r="P1523" i="11" s="1"/>
  <c r="C1523" i="11" s="1"/>
  <c r="M1524" i="11"/>
  <c r="M1525" i="11"/>
  <c r="M1526" i="11"/>
  <c r="P1526" i="11" s="1"/>
  <c r="C1526" i="11" s="1"/>
  <c r="M1527" i="11"/>
  <c r="P1527" i="11" s="1"/>
  <c r="C1527" i="11" s="1"/>
  <c r="M1528" i="11"/>
  <c r="M1529" i="11"/>
  <c r="M1530" i="11"/>
  <c r="M1531" i="11"/>
  <c r="P1531" i="11" s="1"/>
  <c r="C1531" i="11" s="1"/>
  <c r="M1532" i="11"/>
  <c r="M1533" i="11"/>
  <c r="M1534" i="11"/>
  <c r="P1534" i="11" s="1"/>
  <c r="C1534" i="11" s="1"/>
  <c r="M1535" i="11"/>
  <c r="P1535" i="11" s="1"/>
  <c r="C1535" i="11" s="1"/>
  <c r="M1536" i="11"/>
  <c r="M1537" i="11"/>
  <c r="M1538" i="11"/>
  <c r="M1539" i="11"/>
  <c r="P1539" i="11" s="1"/>
  <c r="C1539" i="11" s="1"/>
  <c r="M1540" i="11"/>
  <c r="M1541" i="11"/>
  <c r="M1542" i="11"/>
  <c r="P1542" i="11" s="1"/>
  <c r="C1542" i="11" s="1"/>
  <c r="M1543" i="11"/>
  <c r="P1543" i="11" s="1"/>
  <c r="C1543" i="11" s="1"/>
  <c r="M1544" i="11"/>
  <c r="M1545" i="11"/>
  <c r="M1546" i="11"/>
  <c r="M1547" i="11"/>
  <c r="P1547" i="11" s="1"/>
  <c r="C1547" i="11" s="1"/>
  <c r="M1548" i="11"/>
  <c r="M1549" i="11"/>
  <c r="M1550" i="11"/>
  <c r="P1550" i="11" s="1"/>
  <c r="C1550" i="11" s="1"/>
  <c r="M1551" i="11"/>
  <c r="P1551" i="11" s="1"/>
  <c r="C1551" i="11" s="1"/>
  <c r="M1552" i="11"/>
  <c r="M1553" i="11"/>
  <c r="M1554" i="11"/>
  <c r="M1555" i="11"/>
  <c r="P1555" i="11" s="1"/>
  <c r="C1555" i="11" s="1"/>
  <c r="M1556" i="11"/>
  <c r="M1557" i="11"/>
  <c r="M1558" i="11"/>
  <c r="P1558" i="11" s="1"/>
  <c r="C1558" i="11" s="1"/>
  <c r="M1559" i="11"/>
  <c r="P1559" i="11" s="1"/>
  <c r="C1559" i="11" s="1"/>
  <c r="M1560" i="11"/>
  <c r="M1561" i="11"/>
  <c r="M1562" i="11"/>
  <c r="M1563" i="11"/>
  <c r="P1563" i="11" s="1"/>
  <c r="C1563" i="11" s="1"/>
  <c r="M1564" i="11"/>
  <c r="M1565" i="11"/>
  <c r="M1566" i="11"/>
  <c r="P1566" i="11" s="1"/>
  <c r="C1566" i="11" s="1"/>
  <c r="M1567" i="11"/>
  <c r="P1567" i="11" s="1"/>
  <c r="C1567" i="11" s="1"/>
  <c r="M1568" i="11"/>
  <c r="M1569" i="11"/>
  <c r="M1570" i="11"/>
  <c r="M1571" i="11"/>
  <c r="P1571" i="11" s="1"/>
  <c r="C1571" i="11" s="1"/>
  <c r="M1572" i="11"/>
  <c r="M1573" i="11"/>
  <c r="M1574" i="11"/>
  <c r="P1574" i="11" s="1"/>
  <c r="C1574" i="11" s="1"/>
  <c r="M1575" i="11"/>
  <c r="P1575" i="11" s="1"/>
  <c r="C1575" i="11" s="1"/>
  <c r="M1576" i="11"/>
  <c r="M1577" i="11"/>
  <c r="M1578" i="11"/>
  <c r="M1579" i="11"/>
  <c r="P1579" i="11" s="1"/>
  <c r="C1579" i="11" s="1"/>
  <c r="M1580" i="11"/>
  <c r="M1581" i="11"/>
  <c r="M1582" i="11"/>
  <c r="P1582" i="11" s="1"/>
  <c r="C1582" i="11" s="1"/>
  <c r="M1583" i="11"/>
  <c r="P1583" i="11" s="1"/>
  <c r="C1583" i="11" s="1"/>
  <c r="M1584" i="11"/>
  <c r="M1585" i="11"/>
  <c r="M1586" i="11"/>
  <c r="M1587" i="11"/>
  <c r="P1587" i="11" s="1"/>
  <c r="C1587" i="11" s="1"/>
  <c r="M1588" i="11"/>
  <c r="M1589" i="11"/>
  <c r="M1590" i="11"/>
  <c r="P1590" i="11" s="1"/>
  <c r="C1590" i="11" s="1"/>
  <c r="M1591" i="11"/>
  <c r="P1591" i="11" s="1"/>
  <c r="C1591" i="11" s="1"/>
  <c r="M1592" i="11"/>
  <c r="M1593" i="11"/>
  <c r="M1594" i="11"/>
  <c r="M1595" i="11"/>
  <c r="P1595" i="11" s="1"/>
  <c r="C1595" i="11" s="1"/>
  <c r="M1596" i="11"/>
  <c r="M1597" i="11"/>
  <c r="M1598" i="11"/>
  <c r="P1598" i="11" s="1"/>
  <c r="C1598" i="11" s="1"/>
  <c r="M1599" i="11"/>
  <c r="P1599" i="11" s="1"/>
  <c r="C1599" i="11" s="1"/>
  <c r="M1600" i="11"/>
  <c r="M1601" i="11"/>
  <c r="M1602" i="11"/>
  <c r="M1603" i="11"/>
  <c r="P1603" i="11" s="1"/>
  <c r="C1603" i="11" s="1"/>
  <c r="M1604" i="11"/>
  <c r="M1605" i="11"/>
  <c r="M1606" i="11"/>
  <c r="P1606" i="11" s="1"/>
  <c r="C1606" i="11" s="1"/>
  <c r="M1607" i="11"/>
  <c r="P1607" i="11" s="1"/>
  <c r="C1607" i="11" s="1"/>
  <c r="M1608" i="11"/>
  <c r="M1609" i="11"/>
  <c r="M1610" i="11"/>
  <c r="M1611" i="11"/>
  <c r="P1611" i="11" s="1"/>
  <c r="C1611" i="11" s="1"/>
  <c r="M1612" i="11"/>
  <c r="M1613" i="11"/>
  <c r="M1614" i="11"/>
  <c r="P1614" i="11" s="1"/>
  <c r="C1614" i="11" s="1"/>
  <c r="M1615" i="11"/>
  <c r="P1615" i="11" s="1"/>
  <c r="C1615" i="11" s="1"/>
  <c r="M1616" i="11"/>
  <c r="M1617" i="11"/>
  <c r="M1618" i="11"/>
  <c r="M1619" i="11"/>
  <c r="P1619" i="11" s="1"/>
  <c r="C1619" i="11" s="1"/>
  <c r="M1620" i="11"/>
  <c r="M1621" i="11"/>
  <c r="M1622" i="11"/>
  <c r="P1622" i="11" s="1"/>
  <c r="C1622" i="11" s="1"/>
  <c r="M1623" i="11"/>
  <c r="P1623" i="11" s="1"/>
  <c r="C1623" i="11" s="1"/>
  <c r="M1624" i="11"/>
  <c r="M1625" i="11"/>
  <c r="M1626" i="11"/>
  <c r="M1627" i="11"/>
  <c r="P1627" i="11" s="1"/>
  <c r="C1627" i="11" s="1"/>
  <c r="M1628" i="11"/>
  <c r="M1629" i="11"/>
  <c r="M1630" i="11"/>
  <c r="P1630" i="11" s="1"/>
  <c r="C1630" i="11" s="1"/>
  <c r="M1631" i="11"/>
  <c r="P1631" i="11" s="1"/>
  <c r="C1631" i="11" s="1"/>
  <c r="M1632" i="11"/>
  <c r="M1633" i="11"/>
  <c r="M1634" i="11"/>
  <c r="M1635" i="11"/>
  <c r="P1635" i="11" s="1"/>
  <c r="C1635" i="11" s="1"/>
  <c r="M1636" i="11"/>
  <c r="M1637" i="11"/>
  <c r="M1638" i="11"/>
  <c r="P1638" i="11" s="1"/>
  <c r="C1638" i="11" s="1"/>
  <c r="M1639" i="11"/>
  <c r="P1639" i="11" s="1"/>
  <c r="C1639" i="11" s="1"/>
  <c r="M1640" i="11"/>
  <c r="M1641" i="11"/>
  <c r="M1642" i="11"/>
  <c r="M1643" i="11"/>
  <c r="P1643" i="11" s="1"/>
  <c r="C1643" i="11" s="1"/>
  <c r="M1644" i="11"/>
  <c r="M1645" i="11"/>
  <c r="M1646" i="11"/>
  <c r="P1646" i="11" s="1"/>
  <c r="C1646" i="11" s="1"/>
  <c r="M1647" i="11"/>
  <c r="P1647" i="11" s="1"/>
  <c r="C1647" i="11" s="1"/>
  <c r="M1648" i="11"/>
  <c r="M1649" i="11"/>
  <c r="M1650" i="11"/>
  <c r="M1651" i="11"/>
  <c r="P1651" i="11" s="1"/>
  <c r="C1651" i="11" s="1"/>
  <c r="M1652" i="11"/>
  <c r="M1653" i="11"/>
  <c r="M1654" i="11"/>
  <c r="P1654" i="11" s="1"/>
  <c r="C1654" i="11" s="1"/>
  <c r="M1655" i="11"/>
  <c r="P1655" i="11" s="1"/>
  <c r="C1655" i="11" s="1"/>
  <c r="M1656" i="11"/>
  <c r="M1657" i="11"/>
  <c r="M1658" i="11"/>
  <c r="M1659" i="11"/>
  <c r="P1659" i="11" s="1"/>
  <c r="C1659" i="11" s="1"/>
  <c r="M1660" i="11"/>
  <c r="M1661" i="11"/>
  <c r="M1662" i="11"/>
  <c r="P1662" i="11" s="1"/>
  <c r="C1662" i="11" s="1"/>
  <c r="M1663" i="11"/>
  <c r="P1663" i="11" s="1"/>
  <c r="C1663" i="11" s="1"/>
  <c r="M1664" i="11"/>
  <c r="M1665" i="11"/>
  <c r="M1666" i="11"/>
  <c r="M1667" i="11"/>
  <c r="P1667" i="11" s="1"/>
  <c r="C1667" i="11" s="1"/>
  <c r="M1668" i="11"/>
  <c r="M1669" i="11"/>
  <c r="M1670" i="11"/>
  <c r="P1670" i="11" s="1"/>
  <c r="C1670" i="11" s="1"/>
  <c r="M1671" i="11"/>
  <c r="P1671" i="11" s="1"/>
  <c r="C1671" i="11" s="1"/>
  <c r="M1672" i="11"/>
  <c r="M1673" i="11"/>
  <c r="M1674" i="11"/>
  <c r="M1675" i="11"/>
  <c r="P1675" i="11" s="1"/>
  <c r="C1675" i="11" s="1"/>
  <c r="M1676" i="11"/>
  <c r="M1677" i="11"/>
  <c r="M1678" i="11"/>
  <c r="P1678" i="11" s="1"/>
  <c r="C1678" i="11" s="1"/>
  <c r="M1679" i="11"/>
  <c r="P1679" i="11" s="1"/>
  <c r="C1679" i="11" s="1"/>
  <c r="M1680" i="11"/>
  <c r="M1681" i="11"/>
  <c r="M1682" i="11"/>
  <c r="M1683" i="11"/>
  <c r="P1683" i="11" s="1"/>
  <c r="C1683" i="11" s="1"/>
  <c r="M1684" i="11"/>
  <c r="M1685" i="11"/>
  <c r="M1686" i="11"/>
  <c r="P1686" i="11" s="1"/>
  <c r="C1686" i="11" s="1"/>
  <c r="M1687" i="11"/>
  <c r="P1687" i="11" s="1"/>
  <c r="C1687" i="11" s="1"/>
  <c r="M1688" i="11"/>
  <c r="M1689" i="11"/>
  <c r="M1690" i="11"/>
  <c r="M1691" i="11"/>
  <c r="P1691" i="11" s="1"/>
  <c r="C1691" i="11" s="1"/>
  <c r="M1692" i="11"/>
  <c r="M1693" i="11"/>
  <c r="M1694" i="11"/>
  <c r="P1694" i="11" s="1"/>
  <c r="C1694" i="11" s="1"/>
  <c r="M1695" i="11"/>
  <c r="P1695" i="11" s="1"/>
  <c r="C1695" i="11" s="1"/>
  <c r="M1696" i="11"/>
  <c r="M1697" i="11"/>
  <c r="M1698" i="11"/>
  <c r="M1699" i="11"/>
  <c r="P1699" i="11" s="1"/>
  <c r="C1699" i="11" s="1"/>
  <c r="M1700" i="11"/>
  <c r="M1701" i="11"/>
  <c r="M1702" i="11"/>
  <c r="P1702" i="11" s="1"/>
  <c r="C1702" i="11" s="1"/>
  <c r="M1703" i="11"/>
  <c r="P1703" i="11" s="1"/>
  <c r="C1703" i="11" s="1"/>
  <c r="M1704" i="11"/>
  <c r="M1705" i="11"/>
  <c r="M1706" i="11"/>
  <c r="M1707" i="11"/>
  <c r="P1707" i="11" s="1"/>
  <c r="C1707" i="11" s="1"/>
  <c r="M1708" i="11"/>
  <c r="M1709" i="11"/>
  <c r="M1710" i="11"/>
  <c r="P1710" i="11" s="1"/>
  <c r="C1710" i="11" s="1"/>
  <c r="M1711" i="11"/>
  <c r="P1711" i="11" s="1"/>
  <c r="C1711" i="11" s="1"/>
  <c r="M1712" i="11"/>
  <c r="M1713" i="11"/>
  <c r="M1714" i="11"/>
  <c r="M1715" i="11"/>
  <c r="P1715" i="11" s="1"/>
  <c r="C1715" i="11" s="1"/>
  <c r="M1716" i="11"/>
  <c r="M1717" i="11"/>
  <c r="M1718" i="11"/>
  <c r="P1718" i="11" s="1"/>
  <c r="C1718" i="11" s="1"/>
  <c r="M1719" i="11"/>
  <c r="P1719" i="11" s="1"/>
  <c r="C1719" i="11" s="1"/>
  <c r="M1720" i="11"/>
  <c r="M1721" i="11"/>
  <c r="M1722" i="11"/>
  <c r="M1723" i="11"/>
  <c r="P1723" i="11" s="1"/>
  <c r="C1723" i="11" s="1"/>
  <c r="M1724" i="11"/>
  <c r="M1725" i="11"/>
  <c r="M1726" i="11"/>
  <c r="P1726" i="11" s="1"/>
  <c r="C1726" i="11" s="1"/>
  <c r="M1727" i="11"/>
  <c r="P1727" i="11" s="1"/>
  <c r="C1727" i="11" s="1"/>
  <c r="M1728" i="11"/>
  <c r="M1729" i="11"/>
  <c r="M1730" i="11"/>
  <c r="M1731" i="11"/>
  <c r="P1731" i="11" s="1"/>
  <c r="C1731" i="11" s="1"/>
  <c r="M1732" i="11"/>
  <c r="M1733" i="11"/>
  <c r="M1734" i="11"/>
  <c r="P1734" i="11" s="1"/>
  <c r="C1734" i="11" s="1"/>
  <c r="M1735" i="11"/>
  <c r="P1735" i="11" s="1"/>
  <c r="C1735" i="11" s="1"/>
  <c r="M1736" i="11"/>
  <c r="M1737" i="11"/>
  <c r="M1738" i="11"/>
  <c r="M1739" i="11"/>
  <c r="P1739" i="11" s="1"/>
  <c r="C1739" i="11" s="1"/>
  <c r="M1740" i="11"/>
  <c r="M1741" i="11"/>
  <c r="M1742" i="11"/>
  <c r="P1742" i="11" s="1"/>
  <c r="C1742" i="11" s="1"/>
  <c r="M1743" i="11"/>
  <c r="P1743" i="11" s="1"/>
  <c r="C1743" i="11" s="1"/>
  <c r="M1744" i="11"/>
  <c r="M1745" i="11"/>
  <c r="M1746" i="11"/>
  <c r="M1747" i="11"/>
  <c r="P1747" i="11" s="1"/>
  <c r="C1747" i="11" s="1"/>
  <c r="M1748" i="11"/>
  <c r="M1749" i="11"/>
  <c r="M1750" i="11"/>
  <c r="P1750" i="11" s="1"/>
  <c r="C1750" i="11" s="1"/>
  <c r="M1751" i="11"/>
  <c r="P1751" i="11" s="1"/>
  <c r="C1751" i="11" s="1"/>
  <c r="M1752" i="11"/>
  <c r="M1753" i="11"/>
  <c r="M1754" i="11"/>
  <c r="M1755" i="11"/>
  <c r="P1755" i="11" s="1"/>
  <c r="C1755" i="11" s="1"/>
  <c r="M1756" i="11"/>
  <c r="M1757" i="11"/>
  <c r="M1758" i="11"/>
  <c r="P1758" i="11" s="1"/>
  <c r="C1758" i="11" s="1"/>
  <c r="M1759" i="11"/>
  <c r="P1759" i="11" s="1"/>
  <c r="C1759" i="11" s="1"/>
  <c r="M1760" i="11"/>
  <c r="M1761" i="11"/>
  <c r="M1762" i="11"/>
  <c r="M1763" i="11"/>
  <c r="P1763" i="11" s="1"/>
  <c r="C1763" i="11" s="1"/>
  <c r="M1764" i="11"/>
  <c r="M1765" i="11"/>
  <c r="M1766" i="11"/>
  <c r="P1766" i="11" s="1"/>
  <c r="C1766" i="11" s="1"/>
  <c r="M1767" i="11"/>
  <c r="P1767" i="11" s="1"/>
  <c r="C1767" i="11" s="1"/>
  <c r="M1768" i="11"/>
  <c r="M1769" i="11"/>
  <c r="M1770" i="11"/>
  <c r="M1771" i="11"/>
  <c r="P1771" i="11" s="1"/>
  <c r="C1771" i="11" s="1"/>
  <c r="M1772" i="11"/>
  <c r="M1773" i="11"/>
  <c r="M1774" i="11"/>
  <c r="P1774" i="11" s="1"/>
  <c r="C1774" i="11" s="1"/>
  <c r="M1775" i="11"/>
  <c r="P1775" i="11" s="1"/>
  <c r="C1775" i="11" s="1"/>
  <c r="M1776" i="11"/>
  <c r="M1777" i="11"/>
  <c r="M1778" i="11"/>
  <c r="M1779" i="11"/>
  <c r="P1779" i="11" s="1"/>
  <c r="C1779" i="11" s="1"/>
  <c r="M1780" i="11"/>
  <c r="M1781" i="11"/>
  <c r="M1782" i="11"/>
  <c r="P1782" i="11" s="1"/>
  <c r="C1782" i="11" s="1"/>
  <c r="M1783" i="11"/>
  <c r="P1783" i="11" s="1"/>
  <c r="C1783" i="11" s="1"/>
  <c r="M1784" i="11"/>
  <c r="M1785" i="11"/>
  <c r="M1786" i="11"/>
  <c r="M1787" i="11"/>
  <c r="P1787" i="11" s="1"/>
  <c r="C1787" i="11" s="1"/>
  <c r="M1788" i="11"/>
  <c r="M1789" i="11"/>
  <c r="M1790" i="11"/>
  <c r="P1790" i="11" s="1"/>
  <c r="C1790" i="11" s="1"/>
  <c r="M1791" i="11"/>
  <c r="P1791" i="11" s="1"/>
  <c r="C1791" i="11" s="1"/>
  <c r="M1792" i="11"/>
  <c r="M1793" i="11"/>
  <c r="M1794" i="11"/>
  <c r="M1795" i="11"/>
  <c r="P1795" i="11" s="1"/>
  <c r="C1795" i="11" s="1"/>
  <c r="M1796" i="11"/>
  <c r="M1797" i="11"/>
  <c r="M1798" i="11"/>
  <c r="P1798" i="11" s="1"/>
  <c r="C1798" i="11" s="1"/>
  <c r="M1799" i="11"/>
  <c r="P1799" i="11" s="1"/>
  <c r="C1799" i="11" s="1"/>
  <c r="M1800" i="11"/>
  <c r="M1801" i="11"/>
  <c r="M1802" i="11"/>
  <c r="M1803" i="11"/>
  <c r="P1803" i="11" s="1"/>
  <c r="C1803" i="11" s="1"/>
  <c r="M1804" i="11"/>
  <c r="M1805" i="11"/>
  <c r="M1806" i="11"/>
  <c r="P1806" i="11" s="1"/>
  <c r="C1806" i="11" s="1"/>
  <c r="M1807" i="11"/>
  <c r="P1807" i="11" s="1"/>
  <c r="C1807" i="11" s="1"/>
  <c r="M1808" i="11"/>
  <c r="M1809" i="11"/>
  <c r="M1810" i="11"/>
  <c r="M1811" i="11"/>
  <c r="P1811" i="11" s="1"/>
  <c r="C1811" i="11" s="1"/>
  <c r="M1812" i="11"/>
  <c r="M1813" i="11"/>
  <c r="M1814" i="11"/>
  <c r="P1814" i="11" s="1"/>
  <c r="C1814" i="11" s="1"/>
  <c r="M1815" i="11"/>
  <c r="P1815" i="11" s="1"/>
  <c r="C1815" i="11" s="1"/>
  <c r="M1816" i="11"/>
  <c r="M1817" i="11"/>
  <c r="M1818" i="11"/>
  <c r="M1819" i="11"/>
  <c r="P1819" i="11" s="1"/>
  <c r="C1819" i="11" s="1"/>
  <c r="M1820" i="11"/>
  <c r="M1821" i="11"/>
  <c r="M1822" i="11"/>
  <c r="P1822" i="11" s="1"/>
  <c r="C1822" i="11" s="1"/>
  <c r="M1823" i="11"/>
  <c r="P1823" i="11" s="1"/>
  <c r="C1823" i="11" s="1"/>
  <c r="M1824" i="11"/>
  <c r="M1825" i="11"/>
  <c r="M1826" i="11"/>
  <c r="M1827" i="11"/>
  <c r="P1827" i="11" s="1"/>
  <c r="C1827" i="11" s="1"/>
  <c r="M1828" i="11"/>
  <c r="M1829" i="11"/>
  <c r="M1830" i="11"/>
  <c r="P1830" i="11" s="1"/>
  <c r="C1830" i="11" s="1"/>
  <c r="M1831" i="11"/>
  <c r="P1831" i="11" s="1"/>
  <c r="C1831" i="11" s="1"/>
  <c r="M1832" i="11"/>
  <c r="M1833" i="11"/>
  <c r="M1834" i="11"/>
  <c r="M1835" i="11"/>
  <c r="P1835" i="11" s="1"/>
  <c r="C1835" i="11" s="1"/>
  <c r="M1836" i="11"/>
  <c r="M1837" i="11"/>
  <c r="M1838" i="11"/>
  <c r="P1838" i="11" s="1"/>
  <c r="C1838" i="11" s="1"/>
  <c r="M1839" i="11"/>
  <c r="P1839" i="11" s="1"/>
  <c r="C1839" i="11" s="1"/>
  <c r="M1840" i="11"/>
  <c r="M1841" i="11"/>
  <c r="M1842" i="11"/>
  <c r="M1843" i="11"/>
  <c r="P1843" i="11" s="1"/>
  <c r="C1843" i="11" s="1"/>
  <c r="M1844" i="11"/>
  <c r="M1845" i="11"/>
  <c r="M1846" i="11"/>
  <c r="P1846" i="11" s="1"/>
  <c r="C1846" i="11" s="1"/>
  <c r="M1847" i="11"/>
  <c r="P1847" i="11" s="1"/>
  <c r="C1847" i="11" s="1"/>
  <c r="M1848" i="11"/>
  <c r="M1849" i="11"/>
  <c r="M1850" i="11"/>
  <c r="M1851" i="11"/>
  <c r="P1851" i="11" s="1"/>
  <c r="C1851" i="11" s="1"/>
  <c r="M1852" i="11"/>
  <c r="M1853" i="11"/>
  <c r="M1854" i="11"/>
  <c r="P1854" i="11" s="1"/>
  <c r="C1854" i="11" s="1"/>
  <c r="M1855" i="11"/>
  <c r="P1855" i="11" s="1"/>
  <c r="C1855" i="11" s="1"/>
  <c r="M1856" i="11"/>
  <c r="M1857" i="11"/>
  <c r="M1858" i="11"/>
  <c r="M1859" i="11"/>
  <c r="P1859" i="11" s="1"/>
  <c r="C1859" i="11" s="1"/>
  <c r="M1860" i="11"/>
  <c r="M1861" i="11"/>
  <c r="M1862" i="11"/>
  <c r="P1862" i="11" s="1"/>
  <c r="C1862" i="11" s="1"/>
  <c r="M1863" i="11"/>
  <c r="P1863" i="11" s="1"/>
  <c r="C1863" i="11" s="1"/>
  <c r="M1864" i="11"/>
  <c r="M1865" i="11"/>
  <c r="M1866" i="11"/>
  <c r="M1867" i="11"/>
  <c r="P1867" i="11" s="1"/>
  <c r="C1867" i="11" s="1"/>
  <c r="M1868" i="11"/>
  <c r="M1869" i="11"/>
  <c r="M1870" i="11"/>
  <c r="P1870" i="11" s="1"/>
  <c r="C1870" i="11" s="1"/>
  <c r="M1871" i="11"/>
  <c r="P1871" i="11" s="1"/>
  <c r="C1871" i="11" s="1"/>
  <c r="M1872" i="11"/>
  <c r="M1873" i="11"/>
  <c r="M1874" i="11"/>
  <c r="M1875" i="11"/>
  <c r="P1875" i="11" s="1"/>
  <c r="C1875" i="11" s="1"/>
  <c r="M1876" i="11"/>
  <c r="M1877" i="11"/>
  <c r="M1878" i="11"/>
  <c r="P1878" i="11" s="1"/>
  <c r="C1878" i="11" s="1"/>
  <c r="M1879" i="11"/>
  <c r="P1879" i="11" s="1"/>
  <c r="C1879" i="11" s="1"/>
  <c r="M1880" i="11"/>
  <c r="M1881" i="11"/>
  <c r="M1882" i="11"/>
  <c r="M1883" i="11"/>
  <c r="P1883" i="11" s="1"/>
  <c r="C1883" i="11" s="1"/>
  <c r="M1884" i="11"/>
  <c r="M1885" i="11"/>
  <c r="M1886" i="11"/>
  <c r="P1886" i="11" s="1"/>
  <c r="C1886" i="11" s="1"/>
  <c r="M1887" i="11"/>
  <c r="P1887" i="11" s="1"/>
  <c r="C1887" i="11" s="1"/>
  <c r="M1888" i="11"/>
  <c r="M1889" i="11"/>
  <c r="M1890" i="11"/>
  <c r="M1891" i="11"/>
  <c r="P1891" i="11" s="1"/>
  <c r="C1891" i="11" s="1"/>
  <c r="M1892" i="11"/>
  <c r="M1893" i="11"/>
  <c r="M1894" i="11"/>
  <c r="P1894" i="11" s="1"/>
  <c r="C1894" i="11" s="1"/>
  <c r="M1895" i="11"/>
  <c r="P1895" i="11" s="1"/>
  <c r="C1895" i="11" s="1"/>
  <c r="M1896" i="11"/>
  <c r="M1897" i="11"/>
  <c r="M1898" i="11"/>
  <c r="M1899" i="11"/>
  <c r="P1899" i="11" s="1"/>
  <c r="C1899" i="11" s="1"/>
  <c r="M1900" i="11"/>
  <c r="M1901" i="11"/>
  <c r="M1902" i="11"/>
  <c r="P1902" i="11" s="1"/>
  <c r="C1902" i="11" s="1"/>
  <c r="M1903" i="11"/>
  <c r="P1903" i="11" s="1"/>
  <c r="C1903" i="11" s="1"/>
  <c r="M1904" i="11"/>
  <c r="M1905" i="11"/>
  <c r="M1906" i="11"/>
  <c r="M1907" i="11"/>
  <c r="P1907" i="11" s="1"/>
  <c r="C1907" i="11" s="1"/>
  <c r="M1908" i="11"/>
  <c r="M1909" i="11"/>
  <c r="M1910" i="11"/>
  <c r="P1910" i="11" s="1"/>
  <c r="C1910" i="11" s="1"/>
  <c r="M1911" i="11"/>
  <c r="P1911" i="11" s="1"/>
  <c r="C1911" i="11" s="1"/>
  <c r="M1912" i="11"/>
  <c r="M1913" i="11"/>
  <c r="M1914" i="11"/>
  <c r="M1915" i="11"/>
  <c r="P1915" i="11" s="1"/>
  <c r="C1915" i="11" s="1"/>
  <c r="M1916" i="11"/>
  <c r="M1917" i="11"/>
  <c r="M1918" i="11"/>
  <c r="P1918" i="11" s="1"/>
  <c r="C1918" i="11" s="1"/>
  <c r="M1919" i="11"/>
  <c r="P1919" i="11" s="1"/>
  <c r="C1919" i="11" s="1"/>
  <c r="M1920" i="11"/>
  <c r="M1921" i="11"/>
  <c r="M1922" i="11"/>
  <c r="M1923" i="11"/>
  <c r="P1923" i="11" s="1"/>
  <c r="C1923" i="11" s="1"/>
  <c r="M1924" i="11"/>
  <c r="M1925" i="11"/>
  <c r="M1926" i="11"/>
  <c r="P1926" i="11" s="1"/>
  <c r="C1926" i="11" s="1"/>
  <c r="M1927" i="11"/>
  <c r="P1927" i="11" s="1"/>
  <c r="C1927" i="11" s="1"/>
  <c r="M1928" i="11"/>
  <c r="M1929" i="11"/>
  <c r="M1930" i="11"/>
  <c r="M1931" i="11"/>
  <c r="P1931" i="11" s="1"/>
  <c r="C1931" i="11" s="1"/>
  <c r="M1932" i="11"/>
  <c r="M1933" i="11"/>
  <c r="M1934" i="11"/>
  <c r="P1934" i="11" s="1"/>
  <c r="C1934" i="11" s="1"/>
  <c r="M1935" i="11"/>
  <c r="P1935" i="11" s="1"/>
  <c r="C1935" i="11" s="1"/>
  <c r="M1936" i="11"/>
  <c r="M1937" i="11"/>
  <c r="M1938" i="11"/>
  <c r="M1939" i="11"/>
  <c r="P1939" i="11" s="1"/>
  <c r="C1939" i="11" s="1"/>
  <c r="M1940" i="11"/>
  <c r="M1941" i="11"/>
  <c r="M1942" i="11"/>
  <c r="P1942" i="11" s="1"/>
  <c r="C1942" i="11" s="1"/>
  <c r="M1943" i="11"/>
  <c r="P1943" i="11" s="1"/>
  <c r="C1943" i="11" s="1"/>
  <c r="M1944" i="11"/>
  <c r="M1945" i="11"/>
  <c r="M1946" i="11"/>
  <c r="M1947" i="11"/>
  <c r="P1947" i="11" s="1"/>
  <c r="C1947" i="11" s="1"/>
  <c r="M1948" i="11"/>
  <c r="M1949" i="11"/>
  <c r="M1950" i="11"/>
  <c r="P1950" i="11" s="1"/>
  <c r="C1950" i="11" s="1"/>
  <c r="M1951" i="11"/>
  <c r="P1951" i="11" s="1"/>
  <c r="C1951" i="11" s="1"/>
  <c r="M1952" i="11"/>
  <c r="M1953" i="11"/>
  <c r="M1954" i="11"/>
  <c r="M1955" i="11"/>
  <c r="P1955" i="11" s="1"/>
  <c r="C1955" i="11" s="1"/>
  <c r="M1956" i="11"/>
  <c r="M1957" i="11"/>
  <c r="M1958" i="11"/>
  <c r="P1958" i="11" s="1"/>
  <c r="C1958" i="11" s="1"/>
  <c r="M1959" i="11"/>
  <c r="P1959" i="11" s="1"/>
  <c r="C1959" i="11" s="1"/>
  <c r="M1960" i="11"/>
  <c r="M1961" i="11"/>
  <c r="M1962" i="11"/>
  <c r="M1963" i="11"/>
  <c r="P1963" i="11" s="1"/>
  <c r="C1963" i="11" s="1"/>
  <c r="M1964" i="11"/>
  <c r="M1965" i="11"/>
  <c r="M1966" i="11"/>
  <c r="P1966" i="11" s="1"/>
  <c r="C1966" i="11" s="1"/>
  <c r="M1967" i="11"/>
  <c r="P1967" i="11" s="1"/>
  <c r="C1967" i="11" s="1"/>
  <c r="M1968" i="11"/>
  <c r="M1969" i="11"/>
  <c r="M1970" i="11"/>
  <c r="M1971" i="11"/>
  <c r="P1971" i="11" s="1"/>
  <c r="C1971" i="11" s="1"/>
  <c r="M1972" i="11"/>
  <c r="M1973" i="11"/>
  <c r="M1974" i="11"/>
  <c r="P1974" i="11" s="1"/>
  <c r="C1974" i="11" s="1"/>
  <c r="M1975" i="11"/>
  <c r="P1975" i="11" s="1"/>
  <c r="C1975" i="11" s="1"/>
  <c r="M1976" i="11"/>
  <c r="M1977" i="11"/>
  <c r="M1978" i="11"/>
  <c r="M1979" i="11"/>
  <c r="P1979" i="11" s="1"/>
  <c r="C1979" i="11" s="1"/>
  <c r="M1980" i="11"/>
  <c r="M1981" i="11"/>
  <c r="M1982" i="11"/>
  <c r="P1982" i="11" s="1"/>
  <c r="C1982" i="11" s="1"/>
  <c r="M1983" i="11"/>
  <c r="P1983" i="11" s="1"/>
  <c r="C1983" i="11" s="1"/>
  <c r="M1984" i="11"/>
  <c r="M1985" i="11"/>
  <c r="M1986" i="11"/>
  <c r="M1987" i="11"/>
  <c r="P1987" i="11" s="1"/>
  <c r="C1987" i="11" s="1"/>
  <c r="M1988" i="11"/>
  <c r="M1989" i="11"/>
  <c r="M1990" i="11"/>
  <c r="P1990" i="11" s="1"/>
  <c r="C1990" i="11" s="1"/>
  <c r="M1991" i="11"/>
  <c r="P1991" i="11" s="1"/>
  <c r="C1991" i="11" s="1"/>
  <c r="M1992" i="11"/>
  <c r="M1993" i="11"/>
  <c r="M1994" i="11"/>
  <c r="M1995" i="11"/>
  <c r="P1995" i="11" s="1"/>
  <c r="C1995" i="11" s="1"/>
  <c r="M1996" i="11"/>
  <c r="M1997" i="11"/>
  <c r="M1998" i="11"/>
  <c r="P1998" i="11" s="1"/>
  <c r="C1998" i="11" s="1"/>
  <c r="M1999" i="11"/>
  <c r="P1999" i="11" s="1"/>
  <c r="C1999" i="11" s="1"/>
  <c r="M2000" i="11"/>
  <c r="M2001" i="11"/>
  <c r="M2002" i="11"/>
  <c r="M2003" i="11"/>
  <c r="P2003" i="11" s="1"/>
  <c r="C2003" i="11" s="1"/>
  <c r="M2004" i="11"/>
  <c r="M2005" i="11"/>
  <c r="M2006" i="11"/>
  <c r="P2006" i="11" s="1"/>
  <c r="C2006" i="11" s="1"/>
  <c r="M2007" i="11"/>
  <c r="P2007" i="11" s="1"/>
  <c r="C2007" i="11" s="1"/>
  <c r="M2008" i="11"/>
  <c r="M2009" i="11"/>
  <c r="M2010" i="11"/>
  <c r="M2011" i="11"/>
  <c r="P2011" i="11" s="1"/>
  <c r="C2011" i="11" s="1"/>
  <c r="M2012" i="11"/>
  <c r="M2013" i="11"/>
  <c r="M2014" i="11"/>
  <c r="P2014" i="11" s="1"/>
  <c r="C2014" i="11" s="1"/>
  <c r="M2015" i="11"/>
  <c r="P2015" i="11" s="1"/>
  <c r="C2015" i="11" s="1"/>
  <c r="M2016" i="11"/>
  <c r="M2017" i="11"/>
  <c r="M2018" i="11"/>
  <c r="M2019" i="11"/>
  <c r="P2019" i="11" s="1"/>
  <c r="C2019" i="11" s="1"/>
  <c r="M2020" i="11"/>
  <c r="M2021" i="11"/>
  <c r="M2022" i="11"/>
  <c r="P2022" i="11" s="1"/>
  <c r="C2022" i="11" s="1"/>
  <c r="M2023" i="11"/>
  <c r="P2023" i="11" s="1"/>
  <c r="C2023" i="11" s="1"/>
  <c r="M2024" i="11"/>
  <c r="M2025" i="11"/>
  <c r="M2026" i="11"/>
  <c r="M2027" i="11"/>
  <c r="P2027" i="11" s="1"/>
  <c r="C2027" i="11" s="1"/>
  <c r="M2028" i="11"/>
  <c r="M2029" i="11"/>
  <c r="M2030" i="11"/>
  <c r="P2030" i="11" s="1"/>
  <c r="C2030" i="11" s="1"/>
  <c r="M2031" i="11"/>
  <c r="P2031" i="11" s="1"/>
  <c r="C2031" i="11" s="1"/>
  <c r="M2032" i="11"/>
  <c r="M2033" i="11"/>
  <c r="M2034" i="11"/>
  <c r="M2035" i="11"/>
  <c r="P2035" i="11" s="1"/>
  <c r="C2035" i="11" s="1"/>
  <c r="M2036" i="11"/>
  <c r="M2037" i="11"/>
  <c r="M2038" i="11"/>
  <c r="P2038" i="11" s="1"/>
  <c r="C2038" i="11" s="1"/>
  <c r="M2039" i="11"/>
  <c r="P2039" i="11" s="1"/>
  <c r="C2039" i="11" s="1"/>
  <c r="M2040" i="11"/>
  <c r="M2041" i="11"/>
  <c r="M2042" i="11"/>
  <c r="M2043" i="11"/>
  <c r="P2043" i="11" s="1"/>
  <c r="C2043" i="11" s="1"/>
  <c r="M2044" i="11"/>
  <c r="M2045" i="11"/>
  <c r="M2046" i="11"/>
  <c r="P2046" i="11" s="1"/>
  <c r="C2046" i="11" s="1"/>
  <c r="M2047" i="11"/>
  <c r="P2047" i="11" s="1"/>
  <c r="C2047" i="11" s="1"/>
  <c r="M2048" i="11"/>
  <c r="M2049" i="11"/>
  <c r="M2050" i="11"/>
  <c r="M2051" i="11"/>
  <c r="P2051" i="11" s="1"/>
  <c r="C2051" i="11" s="1"/>
  <c r="M2052" i="11"/>
  <c r="M2053" i="11"/>
  <c r="M2054" i="11"/>
  <c r="P2054" i="11" s="1"/>
  <c r="C2054" i="11" s="1"/>
  <c r="M2055" i="11"/>
  <c r="P2055" i="11" s="1"/>
  <c r="C2055" i="11" s="1"/>
  <c r="M2056" i="11"/>
  <c r="M2057" i="11"/>
  <c r="M2058" i="11"/>
  <c r="M2059" i="11"/>
  <c r="P2059" i="11" s="1"/>
  <c r="C2059" i="11" s="1"/>
  <c r="M2060" i="11"/>
  <c r="M2061" i="11"/>
  <c r="M2062" i="11"/>
  <c r="P2062" i="11" s="1"/>
  <c r="C2062" i="11" s="1"/>
  <c r="M2063" i="11"/>
  <c r="P2063" i="11" s="1"/>
  <c r="C2063" i="11" s="1"/>
  <c r="M2064" i="11"/>
  <c r="M2065" i="11"/>
  <c r="M2066" i="11"/>
  <c r="M2067" i="11"/>
  <c r="P2067" i="11" s="1"/>
  <c r="C2067" i="11" s="1"/>
  <c r="M2068" i="11"/>
  <c r="M2069" i="11"/>
  <c r="M2070" i="11"/>
  <c r="P2070" i="11" s="1"/>
  <c r="C2070" i="11" s="1"/>
  <c r="M2071" i="11"/>
  <c r="P2071" i="11" s="1"/>
  <c r="C2071" i="11" s="1"/>
  <c r="M2072" i="11"/>
  <c r="M2073" i="11"/>
  <c r="M2074" i="11"/>
  <c r="M2075" i="11"/>
  <c r="P2075" i="11" s="1"/>
  <c r="C2075" i="11" s="1"/>
  <c r="M2076" i="11"/>
  <c r="M2077" i="11"/>
  <c r="M2078" i="11"/>
  <c r="P2078" i="11" s="1"/>
  <c r="C2078" i="11" s="1"/>
  <c r="M2079" i="11"/>
  <c r="P2079" i="11" s="1"/>
  <c r="C2079" i="11" s="1"/>
  <c r="M2080" i="11"/>
  <c r="M2081" i="11"/>
  <c r="M2082" i="11"/>
  <c r="M2083" i="11"/>
  <c r="P2083" i="11" s="1"/>
  <c r="C2083" i="11" s="1"/>
  <c r="M2084" i="11"/>
  <c r="M2085" i="11"/>
  <c r="M2086" i="11"/>
  <c r="P2086" i="11" s="1"/>
  <c r="C2086" i="11" s="1"/>
  <c r="M2087" i="11"/>
  <c r="P2087" i="11" s="1"/>
  <c r="C2087" i="11" s="1"/>
  <c r="M2088" i="11"/>
  <c r="M2089" i="11"/>
  <c r="M2090" i="11"/>
  <c r="M2091" i="11"/>
  <c r="P2091" i="11" s="1"/>
  <c r="C2091" i="11" s="1"/>
  <c r="M2092" i="11"/>
  <c r="M2093" i="11"/>
  <c r="M2094" i="11"/>
  <c r="P2094" i="11" s="1"/>
  <c r="C2094" i="11" s="1"/>
  <c r="M2095" i="11"/>
  <c r="P2095" i="11" s="1"/>
  <c r="C2095" i="11" s="1"/>
  <c r="M2096" i="11"/>
  <c r="M2097" i="11"/>
  <c r="M2098" i="11"/>
  <c r="M2099" i="11"/>
  <c r="P2099" i="11" s="1"/>
  <c r="C2099" i="11" s="1"/>
  <c r="M2100" i="11"/>
  <c r="M2101" i="11"/>
  <c r="M2102" i="11"/>
  <c r="P2102" i="11" s="1"/>
  <c r="C2102" i="11" s="1"/>
  <c r="M2103" i="11"/>
  <c r="P2103" i="11" s="1"/>
  <c r="C2103" i="11" s="1"/>
  <c r="M2104" i="11"/>
  <c r="M2105" i="11"/>
  <c r="M2106" i="11"/>
  <c r="M2107" i="11"/>
  <c r="P2107" i="11" s="1"/>
  <c r="C2107" i="11" s="1"/>
  <c r="M2108" i="11"/>
  <c r="M2109" i="11"/>
  <c r="M2110" i="11"/>
  <c r="P2110" i="11" s="1"/>
  <c r="C2110" i="11" s="1"/>
  <c r="M2111" i="11"/>
  <c r="P2111" i="11" s="1"/>
  <c r="C2111" i="11" s="1"/>
  <c r="M2112" i="11"/>
  <c r="M2113" i="11"/>
  <c r="M2114" i="11"/>
  <c r="M2115" i="11"/>
  <c r="P2115" i="11" s="1"/>
  <c r="C2115" i="11" s="1"/>
  <c r="M2116" i="11"/>
  <c r="M2117" i="11"/>
  <c r="M2118" i="11"/>
  <c r="P2118" i="11" s="1"/>
  <c r="C2118" i="11" s="1"/>
  <c r="M2119" i="11"/>
  <c r="P2119" i="11" s="1"/>
  <c r="C2119" i="11" s="1"/>
  <c r="M2120" i="11"/>
  <c r="M2121" i="11"/>
  <c r="M2122" i="11"/>
  <c r="M2123" i="11"/>
  <c r="P2123" i="11" s="1"/>
  <c r="C2123" i="11" s="1"/>
  <c r="M2124" i="11"/>
  <c r="M2125" i="11"/>
  <c r="M2126" i="11"/>
  <c r="P2126" i="11" s="1"/>
  <c r="C2126" i="11" s="1"/>
  <c r="M2127" i="11"/>
  <c r="P2127" i="11" s="1"/>
  <c r="C2127" i="11" s="1"/>
  <c r="M2128" i="11"/>
  <c r="M2129" i="11"/>
  <c r="M2130" i="11"/>
  <c r="M2131" i="11"/>
  <c r="P2131" i="11" s="1"/>
  <c r="C2131" i="11" s="1"/>
  <c r="M2132" i="11"/>
  <c r="M2133" i="11"/>
  <c r="M2134" i="11"/>
  <c r="P2134" i="11" s="1"/>
  <c r="C2134" i="11" s="1"/>
  <c r="M2135" i="11"/>
  <c r="P2135" i="11" s="1"/>
  <c r="C2135" i="11" s="1"/>
  <c r="M2136" i="11"/>
  <c r="M2137" i="11"/>
  <c r="M2138" i="11"/>
  <c r="M2139" i="11"/>
  <c r="P2139" i="11" s="1"/>
  <c r="C2139" i="11" s="1"/>
  <c r="M2140" i="11"/>
  <c r="M2141" i="11"/>
  <c r="M2142" i="11"/>
  <c r="P2142" i="11" s="1"/>
  <c r="C2142" i="11" s="1"/>
  <c r="M2143" i="11"/>
  <c r="P2143" i="11" s="1"/>
  <c r="C2143" i="11" s="1"/>
  <c r="M2144" i="11"/>
  <c r="M2145" i="11"/>
  <c r="M2146" i="11"/>
  <c r="M2147" i="11"/>
  <c r="P2147" i="11" s="1"/>
  <c r="C2147" i="11" s="1"/>
  <c r="M2148" i="11"/>
  <c r="M2149" i="11"/>
  <c r="M2150" i="11"/>
  <c r="P2150" i="11" s="1"/>
  <c r="C2150" i="11" s="1"/>
  <c r="M2151" i="11"/>
  <c r="P2151" i="11" s="1"/>
  <c r="C2151" i="11" s="1"/>
  <c r="M2152" i="11"/>
  <c r="M2153" i="11"/>
  <c r="M2154" i="11"/>
  <c r="M2155" i="11"/>
  <c r="P2155" i="11" s="1"/>
  <c r="C2155" i="11" s="1"/>
  <c r="M2156" i="11"/>
  <c r="M2157" i="11"/>
  <c r="M2158" i="11"/>
  <c r="P2158" i="11" s="1"/>
  <c r="C2158" i="11" s="1"/>
  <c r="M2159" i="11"/>
  <c r="P2159" i="11" s="1"/>
  <c r="C2159" i="11" s="1"/>
  <c r="M2160" i="11"/>
  <c r="M2161" i="11"/>
  <c r="M2162" i="11"/>
  <c r="M2163" i="11"/>
  <c r="P2163" i="11" s="1"/>
  <c r="C2163" i="11" s="1"/>
  <c r="M2164" i="11"/>
  <c r="M2165" i="11"/>
  <c r="M2166" i="11"/>
  <c r="P2166" i="11" s="1"/>
  <c r="C2166" i="11" s="1"/>
  <c r="M2167" i="11"/>
  <c r="P2167" i="11" s="1"/>
  <c r="C2167" i="11" s="1"/>
  <c r="M2168" i="11"/>
  <c r="M2169" i="11"/>
  <c r="M2170" i="11"/>
  <c r="M2171" i="11"/>
  <c r="P2171" i="11" s="1"/>
  <c r="C2171" i="11" s="1"/>
  <c r="M2172" i="11"/>
  <c r="M2173" i="11"/>
  <c r="M2174" i="11"/>
  <c r="P2174" i="11" s="1"/>
  <c r="C2174" i="11" s="1"/>
  <c r="M2175" i="11"/>
  <c r="P2175" i="11" s="1"/>
  <c r="C2175" i="11" s="1"/>
  <c r="M2176" i="11"/>
  <c r="M2177" i="11"/>
  <c r="M2178" i="11"/>
  <c r="M2179" i="11"/>
  <c r="P2179" i="11" s="1"/>
  <c r="C2179" i="11" s="1"/>
  <c r="M2180" i="11"/>
  <c r="M2181" i="11"/>
  <c r="M2182" i="11"/>
  <c r="P2182" i="11" s="1"/>
  <c r="C2182" i="11" s="1"/>
  <c r="M2183" i="11"/>
  <c r="P2183" i="11" s="1"/>
  <c r="C2183" i="11" s="1"/>
  <c r="M2184" i="11"/>
  <c r="M2185" i="11"/>
  <c r="M2186" i="11"/>
  <c r="M2187" i="11"/>
  <c r="P2187" i="11" s="1"/>
  <c r="C2187" i="11" s="1"/>
  <c r="M2188" i="11"/>
  <c r="M2189" i="11"/>
  <c r="M2190" i="11"/>
  <c r="P2190" i="11" s="1"/>
  <c r="C2190" i="11" s="1"/>
  <c r="M2191" i="11"/>
  <c r="P2191" i="11" s="1"/>
  <c r="C2191" i="11" s="1"/>
  <c r="M2192" i="11"/>
  <c r="M2193" i="11"/>
  <c r="M2194" i="11"/>
  <c r="M2195" i="11"/>
  <c r="P2195" i="11" s="1"/>
  <c r="C2195" i="11" s="1"/>
  <c r="M2196" i="11"/>
  <c r="M2197" i="11"/>
  <c r="M2198" i="11"/>
  <c r="P2198" i="11" s="1"/>
  <c r="C2198" i="11" s="1"/>
  <c r="M2199" i="11"/>
  <c r="P2199" i="11" s="1"/>
  <c r="C2199" i="11" s="1"/>
  <c r="M2200" i="11"/>
  <c r="M2201" i="11"/>
  <c r="M2202" i="11"/>
  <c r="M2203" i="11"/>
  <c r="P2203" i="11" s="1"/>
  <c r="C2203" i="11" s="1"/>
  <c r="M2204" i="11"/>
  <c r="M2205" i="11"/>
  <c r="M2206" i="11"/>
  <c r="P2206" i="11" s="1"/>
  <c r="C2206" i="11" s="1"/>
  <c r="M2207" i="11"/>
  <c r="P2207" i="11" s="1"/>
  <c r="C2207" i="11" s="1"/>
  <c r="M2208" i="11"/>
  <c r="M2209" i="11"/>
  <c r="M2210" i="11"/>
  <c r="M2211" i="11"/>
  <c r="P2211" i="11" s="1"/>
  <c r="C2211" i="11" s="1"/>
  <c r="M2212" i="11"/>
  <c r="M2213" i="11"/>
  <c r="M2214" i="11"/>
  <c r="P2214" i="11" s="1"/>
  <c r="C2214" i="11" s="1"/>
  <c r="M2215" i="11"/>
  <c r="P2215" i="11" s="1"/>
  <c r="C2215" i="11" s="1"/>
  <c r="M2216" i="11"/>
  <c r="M2217" i="11"/>
  <c r="M2218" i="11"/>
  <c r="M2219" i="11"/>
  <c r="P2219" i="11" s="1"/>
  <c r="C2219" i="11" s="1"/>
  <c r="M2220" i="11"/>
  <c r="M2221" i="11"/>
  <c r="M2222" i="11"/>
  <c r="P2222" i="11" s="1"/>
  <c r="C2222" i="11" s="1"/>
  <c r="M2223" i="11"/>
  <c r="P2223" i="11" s="1"/>
  <c r="C2223" i="11" s="1"/>
  <c r="M2224" i="11"/>
  <c r="M2225" i="11"/>
  <c r="M2226" i="11"/>
  <c r="M2227" i="11"/>
  <c r="P2227" i="11" s="1"/>
  <c r="C2227" i="11" s="1"/>
  <c r="M2228" i="11"/>
  <c r="M2229" i="11"/>
  <c r="M2230" i="11"/>
  <c r="P2230" i="11" s="1"/>
  <c r="C2230" i="11" s="1"/>
  <c r="M2231" i="11"/>
  <c r="P2231" i="11" s="1"/>
  <c r="C2231" i="11" s="1"/>
  <c r="M2232" i="11"/>
  <c r="M2233" i="11"/>
  <c r="M2234" i="11"/>
  <c r="M2235" i="11"/>
  <c r="P2235" i="11" s="1"/>
  <c r="C2235" i="11" s="1"/>
  <c r="M2236" i="11"/>
  <c r="M2237" i="11"/>
  <c r="M2238" i="11"/>
  <c r="P2238" i="11" s="1"/>
  <c r="C2238" i="11" s="1"/>
  <c r="M2239" i="11"/>
  <c r="P2239" i="11" s="1"/>
  <c r="C2239" i="11" s="1"/>
  <c r="M2240" i="11"/>
  <c r="M2241" i="11"/>
  <c r="M2242" i="11"/>
  <c r="M2243" i="11"/>
  <c r="P2243" i="11" s="1"/>
  <c r="C2243" i="11" s="1"/>
  <c r="M2244" i="11"/>
  <c r="M2245" i="11"/>
  <c r="M2246" i="11"/>
  <c r="P2246" i="11" s="1"/>
  <c r="C2246" i="11" s="1"/>
  <c r="M2247" i="11"/>
  <c r="P2247" i="11" s="1"/>
  <c r="C2247" i="11" s="1"/>
  <c r="M2248" i="11"/>
  <c r="M2249" i="11"/>
  <c r="M2250" i="11"/>
  <c r="M2251" i="11"/>
  <c r="P2251" i="11" s="1"/>
  <c r="C2251" i="11" s="1"/>
  <c r="M2252" i="11"/>
  <c r="M2253" i="11"/>
  <c r="M2254" i="11"/>
  <c r="P2254" i="11" s="1"/>
  <c r="C2254" i="11" s="1"/>
  <c r="M2255" i="11"/>
  <c r="P2255" i="11" s="1"/>
  <c r="C2255" i="11" s="1"/>
  <c r="M2256" i="11"/>
  <c r="M2257" i="11"/>
  <c r="M2258" i="11"/>
  <c r="M2259" i="11"/>
  <c r="P2259" i="11" s="1"/>
  <c r="C2259" i="11" s="1"/>
  <c r="M2260" i="11"/>
  <c r="M2261" i="11"/>
  <c r="M2262" i="11"/>
  <c r="P2262" i="11" s="1"/>
  <c r="C2262" i="11" s="1"/>
  <c r="M2263" i="11"/>
  <c r="P2263" i="11" s="1"/>
  <c r="C2263" i="11" s="1"/>
  <c r="M2264" i="11"/>
  <c r="M2265" i="11"/>
  <c r="M2266" i="11"/>
  <c r="M2267" i="11"/>
  <c r="P2267" i="11" s="1"/>
  <c r="C2267" i="11" s="1"/>
  <c r="M2268" i="11"/>
  <c r="M2269" i="11"/>
  <c r="M2270" i="11"/>
  <c r="P2270" i="11" s="1"/>
  <c r="C2270" i="11" s="1"/>
  <c r="M2271" i="11"/>
  <c r="P2271" i="11" s="1"/>
  <c r="C2271" i="11" s="1"/>
  <c r="M2272" i="11"/>
  <c r="M2273" i="11"/>
  <c r="M2274" i="11"/>
  <c r="M2275" i="11"/>
  <c r="P2275" i="11" s="1"/>
  <c r="C2275" i="11" s="1"/>
  <c r="M2276" i="11"/>
  <c r="M2277" i="11"/>
  <c r="M2278" i="11"/>
  <c r="P2278" i="11" s="1"/>
  <c r="C2278" i="11" s="1"/>
  <c r="M2279" i="11"/>
  <c r="P2279" i="11" s="1"/>
  <c r="C2279" i="11" s="1"/>
  <c r="M2280" i="11"/>
  <c r="M2281" i="11"/>
  <c r="M2282" i="11"/>
  <c r="M2283" i="11"/>
  <c r="P2283" i="11" s="1"/>
  <c r="C2283" i="11" s="1"/>
  <c r="M2284" i="11"/>
  <c r="M2285" i="11"/>
  <c r="M2286" i="11"/>
  <c r="P2286" i="11" s="1"/>
  <c r="C2286" i="11" s="1"/>
  <c r="M2287" i="11"/>
  <c r="P2287" i="11" s="1"/>
  <c r="C2287" i="11" s="1"/>
  <c r="M2288" i="11"/>
  <c r="M2289" i="11"/>
  <c r="M2290" i="11"/>
  <c r="M2291" i="11"/>
  <c r="P2291" i="11" s="1"/>
  <c r="C2291" i="11" s="1"/>
  <c r="M2292" i="11"/>
  <c r="M2293" i="11"/>
  <c r="M2294" i="11"/>
  <c r="P2294" i="11" s="1"/>
  <c r="C2294" i="11" s="1"/>
  <c r="M2295" i="11"/>
  <c r="P2295" i="11" s="1"/>
  <c r="C2295" i="11" s="1"/>
  <c r="M2296" i="11"/>
  <c r="M2297" i="11"/>
  <c r="M2298" i="11"/>
  <c r="M2299" i="11"/>
  <c r="P2299" i="11" s="1"/>
  <c r="C2299" i="11" s="1"/>
  <c r="M2300" i="11"/>
  <c r="M2301" i="11"/>
  <c r="M2302" i="11"/>
  <c r="P2302" i="11" s="1"/>
  <c r="C2302" i="11" s="1"/>
  <c r="M2303" i="11"/>
  <c r="P2303" i="11" s="1"/>
  <c r="C2303" i="11" s="1"/>
  <c r="M2304" i="11"/>
  <c r="M2305" i="11"/>
  <c r="M2306" i="11"/>
  <c r="M2307" i="11"/>
  <c r="P2307" i="11" s="1"/>
  <c r="C2307" i="11" s="1"/>
  <c r="M2308" i="11"/>
  <c r="M2309" i="11"/>
  <c r="M2310" i="11"/>
  <c r="P2310" i="11" s="1"/>
  <c r="C2310" i="11" s="1"/>
  <c r="M2311" i="11"/>
  <c r="P2311" i="11" s="1"/>
  <c r="C2311" i="11" s="1"/>
  <c r="M2312" i="11"/>
  <c r="M2313" i="11"/>
  <c r="M2314" i="11"/>
  <c r="M2315" i="11"/>
  <c r="P2315" i="11" s="1"/>
  <c r="C2315" i="11" s="1"/>
  <c r="M2316" i="11"/>
  <c r="M2317" i="11"/>
  <c r="M2318" i="11"/>
  <c r="P2318" i="11" s="1"/>
  <c r="C2318" i="11" s="1"/>
  <c r="M2319" i="11"/>
  <c r="P2319" i="11" s="1"/>
  <c r="C2319" i="11" s="1"/>
  <c r="M2320" i="11"/>
  <c r="M2321" i="11"/>
  <c r="M2322" i="11"/>
  <c r="M2323" i="11"/>
  <c r="P2323" i="11" s="1"/>
  <c r="C2323" i="11" s="1"/>
  <c r="M2324" i="11"/>
  <c r="M2325" i="11"/>
  <c r="M2326" i="11"/>
  <c r="P2326" i="11" s="1"/>
  <c r="C2326" i="11" s="1"/>
  <c r="M2327" i="11"/>
  <c r="P2327" i="11" s="1"/>
  <c r="C2327" i="11" s="1"/>
  <c r="M2328" i="11"/>
  <c r="M2329" i="11"/>
  <c r="M2330" i="11"/>
  <c r="M2331" i="11"/>
  <c r="P2331" i="11" s="1"/>
  <c r="C2331" i="11" s="1"/>
  <c r="M2332" i="11"/>
  <c r="M2333" i="11"/>
  <c r="M2334" i="11"/>
  <c r="P2334" i="11" s="1"/>
  <c r="C2334" i="11" s="1"/>
  <c r="M2335" i="11"/>
  <c r="P2335" i="11" s="1"/>
  <c r="C2335" i="11" s="1"/>
  <c r="M2336" i="11"/>
  <c r="M2337" i="11"/>
  <c r="M2338" i="11"/>
  <c r="M2339" i="11"/>
  <c r="P2339" i="11" s="1"/>
  <c r="C2339" i="11" s="1"/>
  <c r="M2340" i="11"/>
  <c r="M2341" i="11"/>
  <c r="M2342" i="11"/>
  <c r="P2342" i="11" s="1"/>
  <c r="C2342" i="11" s="1"/>
  <c r="M2343" i="11"/>
  <c r="P2343" i="11" s="1"/>
  <c r="C2343" i="11" s="1"/>
  <c r="M2344" i="11"/>
  <c r="M2345" i="11"/>
  <c r="M2346" i="11"/>
  <c r="M2347" i="11"/>
  <c r="P2347" i="11" s="1"/>
  <c r="C2347" i="11" s="1"/>
  <c r="M2348" i="11"/>
  <c r="M2349" i="11"/>
  <c r="M2350" i="11"/>
  <c r="P2350" i="11" s="1"/>
  <c r="C2350" i="11" s="1"/>
  <c r="M2351" i="11"/>
  <c r="P2351" i="11" s="1"/>
  <c r="C2351" i="11" s="1"/>
  <c r="M2352" i="11"/>
  <c r="M2353" i="11"/>
  <c r="M2354" i="11"/>
  <c r="M2355" i="11"/>
  <c r="P2355" i="11" s="1"/>
  <c r="C2355" i="11" s="1"/>
  <c r="M2356" i="11"/>
  <c r="M2357" i="11"/>
  <c r="M2358" i="11"/>
  <c r="P2358" i="11" s="1"/>
  <c r="C2358" i="11" s="1"/>
  <c r="M2359" i="11"/>
  <c r="P2359" i="11" s="1"/>
  <c r="C2359" i="11" s="1"/>
  <c r="M2360" i="11"/>
  <c r="M2361" i="11"/>
  <c r="M2362" i="11"/>
  <c r="M2363" i="11"/>
  <c r="P2363" i="11" s="1"/>
  <c r="C2363" i="11" s="1"/>
  <c r="M2364" i="11"/>
  <c r="M2365" i="11"/>
  <c r="M2366" i="11"/>
  <c r="P2366" i="11" s="1"/>
  <c r="C2366" i="11" s="1"/>
  <c r="M2367" i="11"/>
  <c r="P2367" i="11" s="1"/>
  <c r="C2367" i="11" s="1"/>
  <c r="M2368" i="11"/>
  <c r="M2369" i="11"/>
  <c r="M2370" i="11"/>
  <c r="M2371" i="11"/>
  <c r="P2371" i="11" s="1"/>
  <c r="C2371" i="11" s="1"/>
  <c r="M2372" i="11"/>
  <c r="M2373" i="11"/>
  <c r="M2374" i="11"/>
  <c r="P2374" i="11" s="1"/>
  <c r="C2374" i="11" s="1"/>
  <c r="M2375" i="11"/>
  <c r="P2375" i="11" s="1"/>
  <c r="C2375" i="11" s="1"/>
  <c r="M2376" i="11"/>
  <c r="M2377" i="11"/>
  <c r="M2378" i="11"/>
  <c r="M2379" i="11"/>
  <c r="P2379" i="11" s="1"/>
  <c r="C2379" i="11" s="1"/>
  <c r="M2380" i="11"/>
  <c r="M2381" i="11"/>
  <c r="M2382" i="11"/>
  <c r="P2382" i="11" s="1"/>
  <c r="C2382" i="11" s="1"/>
  <c r="M2383" i="11"/>
  <c r="P2383" i="11" s="1"/>
  <c r="C2383" i="11" s="1"/>
  <c r="M2384" i="11"/>
  <c r="M2385" i="11"/>
  <c r="M2386" i="11"/>
  <c r="M2387" i="11"/>
  <c r="P2387" i="11" s="1"/>
  <c r="C2387" i="11" s="1"/>
  <c r="O2" i="11"/>
  <c r="N2" i="11"/>
  <c r="M2" i="11"/>
  <c r="P2" i="11" s="1"/>
  <c r="C2" i="11" s="1"/>
  <c r="B2217" i="11"/>
  <c r="B2218" i="11"/>
  <c r="B2219" i="11"/>
  <c r="B2220" i="11"/>
  <c r="B2221" i="11"/>
  <c r="B2222" i="11"/>
  <c r="B2223" i="11"/>
  <c r="B2224" i="11"/>
  <c r="B2225" i="11"/>
  <c r="B2226" i="11"/>
  <c r="B2227" i="11"/>
  <c r="B2228" i="11"/>
  <c r="B2229" i="11"/>
  <c r="B2230" i="11"/>
  <c r="B2231" i="11"/>
  <c r="B2232" i="11"/>
  <c r="B2233" i="11"/>
  <c r="B2234" i="11"/>
  <c r="B2235" i="11"/>
  <c r="B2236" i="11"/>
  <c r="B2237" i="11"/>
  <c r="B2238" i="11"/>
  <c r="B2239" i="11"/>
  <c r="B2240" i="11"/>
  <c r="B2241" i="11"/>
  <c r="B2242" i="11"/>
  <c r="B2243" i="11"/>
  <c r="B2244" i="11"/>
  <c r="B2245" i="11"/>
  <c r="B2246" i="11"/>
  <c r="B2247" i="11"/>
  <c r="B2248" i="11"/>
  <c r="B2249" i="11"/>
  <c r="B2250" i="11"/>
  <c r="B2251" i="11"/>
  <c r="B2252" i="11"/>
  <c r="B2253" i="11"/>
  <c r="B2254" i="11"/>
  <c r="B2255" i="11"/>
  <c r="B2256" i="11"/>
  <c r="B2257" i="11"/>
  <c r="B2258" i="11"/>
  <c r="B2259" i="11"/>
  <c r="B2260" i="11"/>
  <c r="B2261" i="11"/>
  <c r="B2262" i="11"/>
  <c r="B2263" i="11"/>
  <c r="B2264" i="11"/>
  <c r="B2265" i="11"/>
  <c r="B2266" i="11"/>
  <c r="B2267" i="11"/>
  <c r="B2268" i="11"/>
  <c r="B2269" i="11"/>
  <c r="B2270" i="11"/>
  <c r="B2271" i="11"/>
  <c r="B2272" i="11"/>
  <c r="B2273" i="11"/>
  <c r="B2274" i="11"/>
  <c r="B2275" i="11"/>
  <c r="B2276" i="11"/>
  <c r="B2277" i="11"/>
  <c r="B2278" i="11"/>
  <c r="B2279" i="11"/>
  <c r="B2280" i="11"/>
  <c r="B2281" i="11"/>
  <c r="B2282" i="11"/>
  <c r="B2283" i="11"/>
  <c r="B2284" i="11"/>
  <c r="B2285" i="11"/>
  <c r="B2286" i="11"/>
  <c r="B2287" i="11"/>
  <c r="B2288" i="11"/>
  <c r="B2289" i="11"/>
  <c r="B2290" i="11"/>
  <c r="B2291" i="11"/>
  <c r="B2292" i="11"/>
  <c r="B2293" i="11"/>
  <c r="B2294" i="11"/>
  <c r="B2295" i="11"/>
  <c r="B2296" i="11"/>
  <c r="B2297" i="11"/>
  <c r="B2298" i="11"/>
  <c r="B2299" i="11"/>
  <c r="B2300" i="11"/>
  <c r="B2301" i="11"/>
  <c r="B2302" i="11"/>
  <c r="B2303" i="11"/>
  <c r="B2304" i="11"/>
  <c r="B2305" i="11"/>
  <c r="B2306" i="11"/>
  <c r="B2307" i="11"/>
  <c r="B2308" i="11"/>
  <c r="B2309" i="11"/>
  <c r="B2310" i="11"/>
  <c r="B2311" i="11"/>
  <c r="B2312" i="11"/>
  <c r="B2313" i="11"/>
  <c r="B2314" i="11"/>
  <c r="B2315" i="11"/>
  <c r="B2316" i="11"/>
  <c r="B2317" i="11"/>
  <c r="B2318" i="11"/>
  <c r="B2319" i="11"/>
  <c r="B2320" i="11"/>
  <c r="B2321" i="11"/>
  <c r="B2322" i="11"/>
  <c r="B2323" i="11"/>
  <c r="B2324" i="11"/>
  <c r="B2325" i="11"/>
  <c r="B2326" i="11"/>
  <c r="B2327" i="11"/>
  <c r="B2328" i="11"/>
  <c r="B2329" i="11"/>
  <c r="B2330" i="11"/>
  <c r="B2331" i="11"/>
  <c r="B2332" i="11"/>
  <c r="B2333" i="11"/>
  <c r="B2334" i="11"/>
  <c r="B2335" i="11"/>
  <c r="B2336" i="11"/>
  <c r="B2337" i="11"/>
  <c r="B2338" i="11"/>
  <c r="B2339" i="11"/>
  <c r="B2340" i="11"/>
  <c r="B2341" i="11"/>
  <c r="B2342" i="11"/>
  <c r="B2343" i="11"/>
  <c r="B2344" i="11"/>
  <c r="B2345" i="11"/>
  <c r="B2346" i="11"/>
  <c r="B2347" i="11"/>
  <c r="B2348" i="11"/>
  <c r="B2349" i="11"/>
  <c r="B2350" i="11"/>
  <c r="B2351" i="11"/>
  <c r="B2352" i="11"/>
  <c r="B2353" i="11"/>
  <c r="B2354" i="11"/>
  <c r="B2355" i="11"/>
  <c r="B2356" i="11"/>
  <c r="B2357" i="11"/>
  <c r="B2358" i="11"/>
  <c r="B2359" i="11"/>
  <c r="B2360" i="11"/>
  <c r="B2361" i="11"/>
  <c r="B2362" i="11"/>
  <c r="B2363" i="11"/>
  <c r="B2364" i="11"/>
  <c r="B2365" i="11"/>
  <c r="B2366" i="11"/>
  <c r="B2367" i="11"/>
  <c r="B2368" i="11"/>
  <c r="B2369" i="11"/>
  <c r="B2370" i="11"/>
  <c r="B2371" i="11"/>
  <c r="B2372" i="11"/>
  <c r="B2373" i="11"/>
  <c r="B2374" i="11"/>
  <c r="B2375" i="11"/>
  <c r="B2376" i="11"/>
  <c r="B2377" i="11"/>
  <c r="B2378" i="11"/>
  <c r="B2379" i="11"/>
  <c r="B2380" i="11"/>
  <c r="B2381" i="11"/>
  <c r="B2382" i="11"/>
  <c r="B2383" i="11"/>
  <c r="B2384" i="11"/>
  <c r="B2385" i="11"/>
  <c r="B2386" i="11"/>
  <c r="B2387" i="11"/>
  <c r="B1418" i="11"/>
  <c r="B1419" i="11"/>
  <c r="B1420" i="11"/>
  <c r="B1421" i="11"/>
  <c r="B1422" i="11"/>
  <c r="B1423" i="11"/>
  <c r="B1424" i="11"/>
  <c r="B1425" i="11"/>
  <c r="B1426" i="11"/>
  <c r="B1427" i="11"/>
  <c r="B1428" i="11"/>
  <c r="B1429" i="11"/>
  <c r="B1430" i="11"/>
  <c r="B1431" i="11"/>
  <c r="B1432" i="11"/>
  <c r="B1433" i="11"/>
  <c r="B1434" i="11"/>
  <c r="B1435" i="11"/>
  <c r="B1436" i="11"/>
  <c r="B1437" i="11"/>
  <c r="B1438" i="11"/>
  <c r="B1439" i="11"/>
  <c r="B1440" i="11"/>
  <c r="B1441" i="11"/>
  <c r="B1442" i="11"/>
  <c r="B1443" i="11"/>
  <c r="B1444" i="11"/>
  <c r="B1445" i="11"/>
  <c r="B1446" i="11"/>
  <c r="B1447" i="11"/>
  <c r="B1448" i="11"/>
  <c r="B1449" i="11"/>
  <c r="B1450" i="11"/>
  <c r="B1451" i="11"/>
  <c r="B1452" i="11"/>
  <c r="B1453" i="11"/>
  <c r="B1454" i="11"/>
  <c r="B1455" i="11"/>
  <c r="B1456" i="11"/>
  <c r="B1457" i="11"/>
  <c r="B1458" i="11"/>
  <c r="B1459" i="11"/>
  <c r="B1460" i="11"/>
  <c r="B1461" i="11"/>
  <c r="B1462" i="11"/>
  <c r="B1463" i="11"/>
  <c r="B1464" i="11"/>
  <c r="B1465" i="11"/>
  <c r="B1466" i="11"/>
  <c r="B1467" i="11"/>
  <c r="B1468" i="11"/>
  <c r="B1469" i="11"/>
  <c r="B1470" i="11"/>
  <c r="B1471" i="11"/>
  <c r="B1472" i="11"/>
  <c r="B1473" i="11"/>
  <c r="B1474" i="11"/>
  <c r="B1475" i="11"/>
  <c r="B1476" i="11"/>
  <c r="B1477" i="11"/>
  <c r="B1478" i="11"/>
  <c r="B1479" i="11"/>
  <c r="B1480" i="11"/>
  <c r="B1481" i="11"/>
  <c r="B1482" i="11"/>
  <c r="B1483" i="11"/>
  <c r="B1484" i="11"/>
  <c r="B1485" i="11"/>
  <c r="B1486" i="11"/>
  <c r="B1487" i="11"/>
  <c r="B1488" i="11"/>
  <c r="B1489" i="11"/>
  <c r="B1490" i="11"/>
  <c r="B1491" i="11"/>
  <c r="B1492" i="11"/>
  <c r="B1493" i="11"/>
  <c r="B1494" i="11"/>
  <c r="B1495" i="11"/>
  <c r="B1496" i="11"/>
  <c r="B1497" i="11"/>
  <c r="B1498" i="11"/>
  <c r="B1499" i="11"/>
  <c r="B1500" i="11"/>
  <c r="B1501" i="11"/>
  <c r="B1502" i="11"/>
  <c r="B1503" i="11"/>
  <c r="B1504" i="11"/>
  <c r="B1505" i="11"/>
  <c r="B1506" i="11"/>
  <c r="B1507" i="11"/>
  <c r="B1508" i="11"/>
  <c r="B1509" i="11"/>
  <c r="B1510" i="11"/>
  <c r="B1511" i="11"/>
  <c r="B1512" i="11"/>
  <c r="B1513" i="11"/>
  <c r="B1514" i="11"/>
  <c r="B1515" i="11"/>
  <c r="B1516" i="11"/>
  <c r="B1517" i="11"/>
  <c r="B1518" i="11"/>
  <c r="B1519" i="11"/>
  <c r="B1520" i="11"/>
  <c r="B1521" i="11"/>
  <c r="B1522" i="11"/>
  <c r="B1523" i="11"/>
  <c r="B1524" i="11"/>
  <c r="B1525" i="11"/>
  <c r="B1526" i="11"/>
  <c r="B1527" i="11"/>
  <c r="B1528" i="11"/>
  <c r="B1529" i="11"/>
  <c r="B1530" i="11"/>
  <c r="B1531" i="11"/>
  <c r="B1532" i="11"/>
  <c r="B1533" i="11"/>
  <c r="B1534" i="11"/>
  <c r="B1535" i="11"/>
  <c r="B1536" i="11"/>
  <c r="B1537" i="11"/>
  <c r="B1538" i="11"/>
  <c r="B1539" i="11"/>
  <c r="B1540" i="11"/>
  <c r="B1541" i="11"/>
  <c r="B1542" i="11"/>
  <c r="B1543" i="11"/>
  <c r="B1544" i="11"/>
  <c r="B1545" i="11"/>
  <c r="B1546" i="11"/>
  <c r="B1547" i="11"/>
  <c r="B1548" i="11"/>
  <c r="B1549" i="11"/>
  <c r="B1550" i="11"/>
  <c r="B1551" i="11"/>
  <c r="B1552" i="11"/>
  <c r="B1553" i="11"/>
  <c r="B1554" i="11"/>
  <c r="B1555" i="11"/>
  <c r="B1556" i="11"/>
  <c r="B1557" i="11"/>
  <c r="B1558" i="11"/>
  <c r="B1559" i="11"/>
  <c r="B1560" i="11"/>
  <c r="B1561" i="11"/>
  <c r="B1562" i="11"/>
  <c r="B1563" i="11"/>
  <c r="B1564" i="11"/>
  <c r="B1565" i="11"/>
  <c r="B1566" i="11"/>
  <c r="B1567" i="11"/>
  <c r="B1568" i="11"/>
  <c r="B1569" i="11"/>
  <c r="B1570" i="11"/>
  <c r="B1571" i="11"/>
  <c r="B1572" i="11"/>
  <c r="B1573" i="11"/>
  <c r="B1574" i="11"/>
  <c r="B1575" i="11"/>
  <c r="B1576" i="11"/>
  <c r="B1577" i="11"/>
  <c r="B1578" i="11"/>
  <c r="B1579" i="11"/>
  <c r="B1580" i="11"/>
  <c r="B1581" i="11"/>
  <c r="B1582" i="11"/>
  <c r="B1583" i="11"/>
  <c r="B1584" i="11"/>
  <c r="B1585" i="11"/>
  <c r="B1586" i="11"/>
  <c r="B1587" i="11"/>
  <c r="B1588" i="11"/>
  <c r="B1589" i="11"/>
  <c r="B1590" i="11"/>
  <c r="B1591" i="11"/>
  <c r="B1592" i="11"/>
  <c r="B1593" i="11"/>
  <c r="B1594" i="11"/>
  <c r="B1595" i="11"/>
  <c r="B1596" i="11"/>
  <c r="B1597" i="11"/>
  <c r="B1598" i="11"/>
  <c r="B1599" i="11"/>
  <c r="B1600" i="11"/>
  <c r="B1601" i="11"/>
  <c r="B1602" i="11"/>
  <c r="B1603" i="11"/>
  <c r="B1604" i="11"/>
  <c r="B1605" i="11"/>
  <c r="B1606" i="11"/>
  <c r="B1607" i="11"/>
  <c r="B1608" i="11"/>
  <c r="B1609" i="11"/>
  <c r="B1610" i="11"/>
  <c r="B1611" i="11"/>
  <c r="B1612" i="11"/>
  <c r="B1613" i="11"/>
  <c r="B1614" i="11"/>
  <c r="B1615" i="11"/>
  <c r="B1616" i="11"/>
  <c r="B1617" i="11"/>
  <c r="B1618" i="11"/>
  <c r="B1619" i="11"/>
  <c r="B1620" i="11"/>
  <c r="B1621" i="11"/>
  <c r="B1622" i="11"/>
  <c r="B1623" i="11"/>
  <c r="B1624" i="11"/>
  <c r="B1625" i="11"/>
  <c r="B1626" i="11"/>
  <c r="B1627" i="11"/>
  <c r="B1628" i="11"/>
  <c r="B1629" i="11"/>
  <c r="B1630" i="11"/>
  <c r="B1631" i="11"/>
  <c r="B1632" i="11"/>
  <c r="B1633" i="11"/>
  <c r="B1634" i="11"/>
  <c r="B1635" i="11"/>
  <c r="B1636" i="11"/>
  <c r="B1637" i="11"/>
  <c r="B1638" i="11"/>
  <c r="B1639" i="11"/>
  <c r="B1640" i="11"/>
  <c r="B1641" i="11"/>
  <c r="B1642" i="11"/>
  <c r="B1643" i="11"/>
  <c r="B1644" i="11"/>
  <c r="B1645" i="11"/>
  <c r="B1646" i="11"/>
  <c r="B1647" i="11"/>
  <c r="B1648" i="11"/>
  <c r="B1649" i="11"/>
  <c r="B1650" i="11"/>
  <c r="B1651" i="11"/>
  <c r="B1652" i="11"/>
  <c r="B1653" i="11"/>
  <c r="B1654" i="11"/>
  <c r="B1655" i="11"/>
  <c r="B1656" i="11"/>
  <c r="B1657" i="11"/>
  <c r="B1658" i="11"/>
  <c r="B1659" i="11"/>
  <c r="B1660" i="11"/>
  <c r="B1661" i="11"/>
  <c r="B1662" i="11"/>
  <c r="B1663" i="11"/>
  <c r="B1664" i="11"/>
  <c r="B1665" i="11"/>
  <c r="B1666" i="11"/>
  <c r="B1667" i="11"/>
  <c r="B1668" i="11"/>
  <c r="B1669" i="11"/>
  <c r="B1670" i="11"/>
  <c r="B1671" i="11"/>
  <c r="B1672" i="11"/>
  <c r="B1673" i="11"/>
  <c r="B1674" i="11"/>
  <c r="B1675" i="11"/>
  <c r="B1676" i="11"/>
  <c r="B1677" i="11"/>
  <c r="B1678" i="11"/>
  <c r="B1679" i="11"/>
  <c r="B1680" i="11"/>
  <c r="B1681" i="11"/>
  <c r="B1682" i="11"/>
  <c r="B1683" i="11"/>
  <c r="B1684" i="11"/>
  <c r="B1685" i="11"/>
  <c r="B1686" i="11"/>
  <c r="B1687" i="11"/>
  <c r="B1688" i="11"/>
  <c r="B1689" i="11"/>
  <c r="B1690" i="11"/>
  <c r="B1691" i="11"/>
  <c r="B1692" i="11"/>
  <c r="B1693" i="11"/>
  <c r="B1694" i="11"/>
  <c r="B1695" i="11"/>
  <c r="B1696" i="11"/>
  <c r="B1697" i="11"/>
  <c r="B1698" i="11"/>
  <c r="B1699" i="11"/>
  <c r="B1700" i="11"/>
  <c r="B1701" i="11"/>
  <c r="B1702" i="11"/>
  <c r="B1703" i="11"/>
  <c r="B1704" i="11"/>
  <c r="B1705" i="11"/>
  <c r="B1706" i="11"/>
  <c r="B1707" i="11"/>
  <c r="B1708" i="11"/>
  <c r="B1709" i="11"/>
  <c r="B1710" i="11"/>
  <c r="B1711" i="11"/>
  <c r="B1712" i="11"/>
  <c r="B1713" i="11"/>
  <c r="B1714" i="11"/>
  <c r="B1715" i="11"/>
  <c r="B1716" i="11"/>
  <c r="B1717" i="11"/>
  <c r="B1718" i="11"/>
  <c r="B1719" i="11"/>
  <c r="B1720" i="11"/>
  <c r="B1721" i="11"/>
  <c r="B1722" i="11"/>
  <c r="B1723" i="11"/>
  <c r="B1724" i="11"/>
  <c r="B1725" i="11"/>
  <c r="B1726" i="11"/>
  <c r="B1727" i="11"/>
  <c r="B1728" i="11"/>
  <c r="B1729" i="11"/>
  <c r="B1730" i="11"/>
  <c r="B1731" i="11"/>
  <c r="B1732" i="11"/>
  <c r="B1733" i="11"/>
  <c r="B1734" i="11"/>
  <c r="B1735" i="11"/>
  <c r="B1736" i="11"/>
  <c r="B1737" i="11"/>
  <c r="B1738" i="11"/>
  <c r="B1739" i="11"/>
  <c r="B1740" i="11"/>
  <c r="B1741" i="11"/>
  <c r="B1742" i="11"/>
  <c r="B1743" i="11"/>
  <c r="B1744" i="11"/>
  <c r="B1745" i="11"/>
  <c r="B1746" i="11"/>
  <c r="B1747" i="11"/>
  <c r="B1748" i="11"/>
  <c r="B1749" i="11"/>
  <c r="B1750" i="11"/>
  <c r="B1751" i="11"/>
  <c r="B1752" i="11"/>
  <c r="B1753" i="11"/>
  <c r="B1754" i="11"/>
  <c r="B1755" i="11"/>
  <c r="B1756" i="11"/>
  <c r="B1757" i="11"/>
  <c r="B1758" i="11"/>
  <c r="B1759" i="11"/>
  <c r="B1760" i="11"/>
  <c r="B1761" i="11"/>
  <c r="B1762" i="11"/>
  <c r="B1763" i="11"/>
  <c r="B1764" i="11"/>
  <c r="B1765" i="11"/>
  <c r="B1766" i="11"/>
  <c r="B1767" i="11"/>
  <c r="B1768" i="11"/>
  <c r="B1769" i="11"/>
  <c r="B1770" i="11"/>
  <c r="B1771" i="11"/>
  <c r="B1772" i="11"/>
  <c r="B1773" i="11"/>
  <c r="B1774" i="11"/>
  <c r="B1775" i="11"/>
  <c r="B1776" i="11"/>
  <c r="B1777" i="11"/>
  <c r="B1778" i="11"/>
  <c r="B1779" i="11"/>
  <c r="B1780" i="11"/>
  <c r="B1781" i="11"/>
  <c r="B1782" i="11"/>
  <c r="B1783" i="11"/>
  <c r="B1784" i="11"/>
  <c r="B1785" i="11"/>
  <c r="B1786" i="11"/>
  <c r="B1787" i="11"/>
  <c r="B1788" i="11"/>
  <c r="B1789" i="11"/>
  <c r="B1790" i="11"/>
  <c r="B1791" i="11"/>
  <c r="B1792" i="11"/>
  <c r="B1793" i="11"/>
  <c r="B1794" i="11"/>
  <c r="B1795" i="11"/>
  <c r="B1796" i="11"/>
  <c r="B1797" i="11"/>
  <c r="B1798" i="11"/>
  <c r="B1799" i="11"/>
  <c r="B1800" i="11"/>
  <c r="B1801" i="11"/>
  <c r="B1802" i="11"/>
  <c r="B1803" i="11"/>
  <c r="B1804" i="11"/>
  <c r="B1805" i="11"/>
  <c r="B1806" i="11"/>
  <c r="B1807" i="11"/>
  <c r="B1808" i="11"/>
  <c r="B1809" i="11"/>
  <c r="B1810" i="11"/>
  <c r="B1811" i="11"/>
  <c r="B1812" i="11"/>
  <c r="B1813" i="11"/>
  <c r="B1814" i="11"/>
  <c r="B1815" i="11"/>
  <c r="B1816" i="11"/>
  <c r="B1817" i="11"/>
  <c r="B1818" i="11"/>
  <c r="B1819" i="11"/>
  <c r="B1820" i="11"/>
  <c r="B1821" i="11"/>
  <c r="B1822" i="11"/>
  <c r="B1823" i="11"/>
  <c r="B1824" i="11"/>
  <c r="B1825" i="11"/>
  <c r="B1826" i="11"/>
  <c r="B1827" i="11"/>
  <c r="B1828" i="11"/>
  <c r="B1829" i="11"/>
  <c r="B1830" i="11"/>
  <c r="B1831" i="11"/>
  <c r="B1832" i="11"/>
  <c r="B1833" i="11"/>
  <c r="B1834" i="11"/>
  <c r="B1835" i="11"/>
  <c r="B1836" i="11"/>
  <c r="B1837" i="11"/>
  <c r="B1838" i="11"/>
  <c r="B1839" i="11"/>
  <c r="B1840" i="11"/>
  <c r="B1841" i="11"/>
  <c r="B1842" i="11"/>
  <c r="B1843" i="11"/>
  <c r="B1844" i="11"/>
  <c r="B1845" i="11"/>
  <c r="B1846" i="11"/>
  <c r="B1847" i="11"/>
  <c r="B1848" i="11"/>
  <c r="B1849" i="11"/>
  <c r="B1850" i="11"/>
  <c r="B1851" i="11"/>
  <c r="B1852" i="11"/>
  <c r="B1853" i="11"/>
  <c r="B1854" i="11"/>
  <c r="B1855" i="11"/>
  <c r="B1856" i="11"/>
  <c r="B1857" i="11"/>
  <c r="B1858" i="11"/>
  <c r="B1859" i="11"/>
  <c r="B1860" i="11"/>
  <c r="B1861" i="11"/>
  <c r="B1862" i="11"/>
  <c r="B1863" i="11"/>
  <c r="B1864" i="11"/>
  <c r="B1865" i="11"/>
  <c r="B1866" i="11"/>
  <c r="B1867" i="11"/>
  <c r="B1868" i="11"/>
  <c r="B1869" i="11"/>
  <c r="B1870" i="11"/>
  <c r="B1871" i="11"/>
  <c r="B1872" i="11"/>
  <c r="B1873" i="11"/>
  <c r="B1874" i="11"/>
  <c r="B1875" i="11"/>
  <c r="B1876" i="11"/>
  <c r="B1877" i="11"/>
  <c r="B1878" i="11"/>
  <c r="B1879" i="11"/>
  <c r="B1880" i="11"/>
  <c r="B1881" i="11"/>
  <c r="B1882" i="11"/>
  <c r="B1883" i="11"/>
  <c r="B1884" i="11"/>
  <c r="B1885" i="11"/>
  <c r="B1886" i="11"/>
  <c r="B1887" i="11"/>
  <c r="B1888" i="11"/>
  <c r="B1889" i="11"/>
  <c r="B1890" i="11"/>
  <c r="B1891" i="11"/>
  <c r="B1892" i="11"/>
  <c r="B1893" i="11"/>
  <c r="B1894" i="11"/>
  <c r="B1895" i="11"/>
  <c r="B1896" i="11"/>
  <c r="B1897" i="11"/>
  <c r="B1898" i="11"/>
  <c r="B1899" i="11"/>
  <c r="B1900" i="11"/>
  <c r="B1901" i="11"/>
  <c r="B1902" i="11"/>
  <c r="B1903" i="11"/>
  <c r="B1904" i="11"/>
  <c r="B1905" i="11"/>
  <c r="B1906" i="11"/>
  <c r="B1907" i="11"/>
  <c r="B1908" i="11"/>
  <c r="B1909" i="11"/>
  <c r="B1910" i="11"/>
  <c r="B1911" i="11"/>
  <c r="B1912" i="11"/>
  <c r="B1913" i="11"/>
  <c r="B1914" i="11"/>
  <c r="B1915" i="11"/>
  <c r="B1916" i="11"/>
  <c r="B1917" i="11"/>
  <c r="B1918" i="11"/>
  <c r="B1919" i="11"/>
  <c r="B1920" i="11"/>
  <c r="B1921" i="11"/>
  <c r="B1922" i="11"/>
  <c r="B1923" i="11"/>
  <c r="B1924" i="11"/>
  <c r="B1925" i="11"/>
  <c r="B1926" i="11"/>
  <c r="B1927" i="11"/>
  <c r="B1928" i="11"/>
  <c r="B1929" i="11"/>
  <c r="B1930" i="11"/>
  <c r="B1931" i="11"/>
  <c r="B1932" i="11"/>
  <c r="B1933" i="11"/>
  <c r="B1934" i="11"/>
  <c r="B1935" i="11"/>
  <c r="B1936" i="11"/>
  <c r="B1937" i="11"/>
  <c r="B1938" i="11"/>
  <c r="B1939" i="11"/>
  <c r="B1940" i="11"/>
  <c r="B1941" i="11"/>
  <c r="B1942" i="11"/>
  <c r="B1943" i="11"/>
  <c r="B1944" i="11"/>
  <c r="B1945" i="11"/>
  <c r="B1946" i="11"/>
  <c r="B1947" i="11"/>
  <c r="B1948" i="11"/>
  <c r="B1949" i="11"/>
  <c r="B1950" i="11"/>
  <c r="B1951" i="11"/>
  <c r="B1952" i="11"/>
  <c r="B1953" i="11"/>
  <c r="B1954" i="11"/>
  <c r="B1955" i="11"/>
  <c r="B1956" i="11"/>
  <c r="B1957" i="11"/>
  <c r="B1958" i="11"/>
  <c r="B1959" i="11"/>
  <c r="B1960" i="11"/>
  <c r="B1961" i="11"/>
  <c r="B1962" i="11"/>
  <c r="B1963" i="11"/>
  <c r="B1964" i="11"/>
  <c r="B1965" i="11"/>
  <c r="B1966" i="11"/>
  <c r="B1967" i="11"/>
  <c r="B1968" i="11"/>
  <c r="B1969" i="11"/>
  <c r="B1970" i="11"/>
  <c r="B1971" i="11"/>
  <c r="B1972" i="11"/>
  <c r="B1973" i="11"/>
  <c r="B1974" i="11"/>
  <c r="B1975" i="11"/>
  <c r="B1976" i="11"/>
  <c r="B1977" i="11"/>
  <c r="B1978" i="11"/>
  <c r="B1979" i="11"/>
  <c r="B1980" i="11"/>
  <c r="B1981" i="11"/>
  <c r="B1982" i="11"/>
  <c r="B1983" i="11"/>
  <c r="B1984" i="11"/>
  <c r="B1985" i="11"/>
  <c r="B1986" i="11"/>
  <c r="B1987" i="11"/>
  <c r="B1988" i="11"/>
  <c r="B1989" i="11"/>
  <c r="B1990" i="11"/>
  <c r="B1991" i="11"/>
  <c r="B1992" i="11"/>
  <c r="B1993" i="11"/>
  <c r="B1994" i="11"/>
  <c r="B1995" i="11"/>
  <c r="B1996" i="11"/>
  <c r="B1997" i="11"/>
  <c r="B1998" i="11"/>
  <c r="B1999" i="11"/>
  <c r="B2000" i="11"/>
  <c r="B2001" i="11"/>
  <c r="B2002" i="11"/>
  <c r="B2003" i="11"/>
  <c r="B2004" i="11"/>
  <c r="B2005" i="11"/>
  <c r="B2006" i="11"/>
  <c r="B2007" i="11"/>
  <c r="B2008" i="11"/>
  <c r="B2009" i="11"/>
  <c r="B2010" i="11"/>
  <c r="B2011" i="11"/>
  <c r="B2012" i="11"/>
  <c r="B2013" i="11"/>
  <c r="B2014" i="11"/>
  <c r="B2015" i="11"/>
  <c r="B2016" i="11"/>
  <c r="B2017" i="11"/>
  <c r="B2018" i="11"/>
  <c r="B2019" i="11"/>
  <c r="B2020" i="11"/>
  <c r="B2021" i="11"/>
  <c r="B2022" i="11"/>
  <c r="B2023" i="11"/>
  <c r="B2024" i="11"/>
  <c r="B2025" i="11"/>
  <c r="B2026" i="11"/>
  <c r="B2027" i="11"/>
  <c r="B2028" i="11"/>
  <c r="B2029" i="11"/>
  <c r="B2030" i="11"/>
  <c r="B2031" i="11"/>
  <c r="B2032" i="11"/>
  <c r="B2033" i="11"/>
  <c r="B2034" i="11"/>
  <c r="B2035" i="11"/>
  <c r="B2036" i="11"/>
  <c r="B2037" i="11"/>
  <c r="B2038" i="11"/>
  <c r="B2039" i="11"/>
  <c r="B2040" i="11"/>
  <c r="B2041" i="11"/>
  <c r="B2042" i="11"/>
  <c r="B2043" i="11"/>
  <c r="B2044" i="11"/>
  <c r="B2045" i="11"/>
  <c r="B2046" i="11"/>
  <c r="B2047" i="11"/>
  <c r="B2048" i="11"/>
  <c r="B2049" i="11"/>
  <c r="B2050" i="11"/>
  <c r="B2051" i="11"/>
  <c r="B2052" i="11"/>
  <c r="B2053" i="11"/>
  <c r="B2054" i="11"/>
  <c r="B2055" i="11"/>
  <c r="B2056" i="11"/>
  <c r="B2057" i="11"/>
  <c r="B2058" i="11"/>
  <c r="B2059" i="11"/>
  <c r="B2060" i="11"/>
  <c r="B2061" i="11"/>
  <c r="B2062" i="11"/>
  <c r="B2063" i="11"/>
  <c r="B2064" i="11"/>
  <c r="B2065" i="11"/>
  <c r="B2066" i="11"/>
  <c r="B2067" i="11"/>
  <c r="B2068" i="11"/>
  <c r="B2069" i="11"/>
  <c r="B2070" i="11"/>
  <c r="B2071" i="11"/>
  <c r="B2072" i="11"/>
  <c r="B2073" i="11"/>
  <c r="B2074" i="11"/>
  <c r="B2075" i="11"/>
  <c r="B2076" i="11"/>
  <c r="B2077" i="11"/>
  <c r="B2078" i="11"/>
  <c r="B2079" i="11"/>
  <c r="B2080" i="11"/>
  <c r="B2081" i="11"/>
  <c r="B2082" i="11"/>
  <c r="B2083" i="11"/>
  <c r="B2084" i="11"/>
  <c r="B2085" i="11"/>
  <c r="B2086" i="11"/>
  <c r="B2087" i="11"/>
  <c r="B2088" i="11"/>
  <c r="B2089" i="11"/>
  <c r="B2090" i="11"/>
  <c r="B2091" i="11"/>
  <c r="B2092" i="11"/>
  <c r="B2093" i="11"/>
  <c r="B2094" i="11"/>
  <c r="B2095" i="11"/>
  <c r="B2096" i="11"/>
  <c r="B2097" i="11"/>
  <c r="B2098" i="11"/>
  <c r="B2099" i="11"/>
  <c r="B2100" i="11"/>
  <c r="B2101" i="11"/>
  <c r="B2102" i="11"/>
  <c r="B2103" i="11"/>
  <c r="B2104" i="11"/>
  <c r="B2105" i="11"/>
  <c r="B2106" i="11"/>
  <c r="B2107" i="11"/>
  <c r="B2108" i="11"/>
  <c r="B2109" i="11"/>
  <c r="B2110" i="11"/>
  <c r="B2111" i="11"/>
  <c r="B2112" i="11"/>
  <c r="B2113" i="11"/>
  <c r="B2114" i="11"/>
  <c r="B2115" i="11"/>
  <c r="B2116" i="11"/>
  <c r="B2117" i="11"/>
  <c r="B2118" i="11"/>
  <c r="B2119" i="11"/>
  <c r="B2120" i="11"/>
  <c r="B2121" i="11"/>
  <c r="B2122" i="11"/>
  <c r="B2123" i="11"/>
  <c r="B2124" i="11"/>
  <c r="B2125" i="11"/>
  <c r="B2126" i="11"/>
  <c r="B2127" i="11"/>
  <c r="B2128" i="11"/>
  <c r="B2129" i="11"/>
  <c r="B2130" i="11"/>
  <c r="B2131" i="11"/>
  <c r="B2132" i="11"/>
  <c r="B2133" i="11"/>
  <c r="B2134" i="11"/>
  <c r="B2135" i="11"/>
  <c r="B2136" i="11"/>
  <c r="B2137" i="11"/>
  <c r="B2138" i="11"/>
  <c r="B2139" i="11"/>
  <c r="B2140" i="11"/>
  <c r="B2141" i="11"/>
  <c r="B2142" i="11"/>
  <c r="B2143" i="11"/>
  <c r="B2144" i="11"/>
  <c r="B2145" i="11"/>
  <c r="B2146" i="11"/>
  <c r="B2147" i="11"/>
  <c r="B2148" i="11"/>
  <c r="B2149" i="11"/>
  <c r="B2150" i="11"/>
  <c r="B2151" i="11"/>
  <c r="B2152" i="11"/>
  <c r="B2153" i="11"/>
  <c r="B2154" i="11"/>
  <c r="B2155" i="11"/>
  <c r="B2156" i="11"/>
  <c r="B2157" i="11"/>
  <c r="B2158" i="11"/>
  <c r="B2159" i="11"/>
  <c r="B2160" i="11"/>
  <c r="B2161" i="11"/>
  <c r="B2162" i="11"/>
  <c r="B2163" i="11"/>
  <c r="B2164" i="11"/>
  <c r="B2165" i="11"/>
  <c r="B2166" i="11"/>
  <c r="B2167" i="11"/>
  <c r="B2168" i="11"/>
  <c r="B2169" i="11"/>
  <c r="B2170" i="11"/>
  <c r="B2171" i="11"/>
  <c r="B2172" i="11"/>
  <c r="B2173" i="11"/>
  <c r="B2174" i="11"/>
  <c r="B2175" i="11"/>
  <c r="B2176" i="11"/>
  <c r="B2177" i="11"/>
  <c r="B2178" i="11"/>
  <c r="B2179" i="11"/>
  <c r="B2180" i="11"/>
  <c r="B2181" i="11"/>
  <c r="B2182" i="11"/>
  <c r="B2183" i="11"/>
  <c r="B2184" i="11"/>
  <c r="B2185" i="11"/>
  <c r="B2186" i="11"/>
  <c r="B2187" i="11"/>
  <c r="B2188" i="11"/>
  <c r="B2189" i="11"/>
  <c r="B2190" i="11"/>
  <c r="B2191" i="11"/>
  <c r="B2192" i="11"/>
  <c r="B2193" i="11"/>
  <c r="B2194" i="11"/>
  <c r="B2195" i="11"/>
  <c r="B2196" i="11"/>
  <c r="B2197" i="11"/>
  <c r="B2198" i="11"/>
  <c r="B2199" i="11"/>
  <c r="B2200" i="11"/>
  <c r="B2201" i="11"/>
  <c r="B2202" i="11"/>
  <c r="B2203" i="11"/>
  <c r="B2204" i="11"/>
  <c r="B2205" i="11"/>
  <c r="B2206" i="11"/>
  <c r="B2207" i="11"/>
  <c r="B2208" i="11"/>
  <c r="B2209" i="11"/>
  <c r="B2210" i="11"/>
  <c r="B2211" i="11"/>
  <c r="B2212" i="11"/>
  <c r="B2213" i="11"/>
  <c r="B2214" i="11"/>
  <c r="B2215" i="11"/>
  <c r="B2216" i="1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B154" i="11"/>
  <c r="B155" i="11"/>
  <c r="B156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169" i="11"/>
  <c r="B170" i="11"/>
  <c r="B171" i="11"/>
  <c r="B172" i="11"/>
  <c r="B173" i="11"/>
  <c r="B174" i="11"/>
  <c r="B175" i="11"/>
  <c r="B176" i="11"/>
  <c r="B177" i="11"/>
  <c r="B178" i="11"/>
  <c r="B179" i="11"/>
  <c r="B180" i="11"/>
  <c r="B181" i="11"/>
  <c r="B182" i="11"/>
  <c r="B183" i="11"/>
  <c r="B184" i="11"/>
  <c r="B185" i="11"/>
  <c r="B186" i="11"/>
  <c r="B187" i="11"/>
  <c r="B188" i="11"/>
  <c r="B189" i="11"/>
  <c r="B190" i="11"/>
  <c r="B191" i="11"/>
  <c r="B192" i="11"/>
  <c r="B193" i="11"/>
  <c r="B194" i="11"/>
  <c r="B195" i="11"/>
  <c r="B196" i="11"/>
  <c r="B197" i="11"/>
  <c r="B198" i="11"/>
  <c r="B199" i="11"/>
  <c r="B200" i="11"/>
  <c r="B201" i="11"/>
  <c r="B202" i="11"/>
  <c r="B203" i="11"/>
  <c r="B204" i="11"/>
  <c r="B205" i="11"/>
  <c r="B206" i="11"/>
  <c r="B207" i="11"/>
  <c r="B208" i="11"/>
  <c r="B209" i="11"/>
  <c r="B210" i="11"/>
  <c r="B211" i="11"/>
  <c r="B212" i="11"/>
  <c r="B213" i="11"/>
  <c r="B214" i="11"/>
  <c r="B215" i="11"/>
  <c r="B216" i="11"/>
  <c r="B217" i="11"/>
  <c r="B218" i="11"/>
  <c r="B219" i="11"/>
  <c r="B220" i="11"/>
  <c r="B221" i="11"/>
  <c r="B222" i="11"/>
  <c r="B223" i="11"/>
  <c r="B224" i="11"/>
  <c r="B225" i="11"/>
  <c r="B226" i="11"/>
  <c r="B227" i="11"/>
  <c r="B228" i="11"/>
  <c r="B229" i="11"/>
  <c r="B230" i="11"/>
  <c r="B231" i="11"/>
  <c r="B232" i="11"/>
  <c r="B233" i="11"/>
  <c r="B234" i="11"/>
  <c r="B235" i="11"/>
  <c r="B236" i="11"/>
  <c r="B237" i="11"/>
  <c r="B238" i="11"/>
  <c r="B239" i="11"/>
  <c r="B240" i="11"/>
  <c r="B241" i="11"/>
  <c r="B242" i="11"/>
  <c r="B243" i="11"/>
  <c r="B244" i="11"/>
  <c r="B245" i="11"/>
  <c r="B246" i="11"/>
  <c r="B247" i="11"/>
  <c r="B248" i="11"/>
  <c r="B249" i="11"/>
  <c r="B250" i="11"/>
  <c r="B251" i="11"/>
  <c r="B252" i="11"/>
  <c r="B253" i="11"/>
  <c r="B254" i="11"/>
  <c r="B255" i="11"/>
  <c r="B256" i="11"/>
  <c r="B257" i="11"/>
  <c r="B258" i="11"/>
  <c r="B259" i="11"/>
  <c r="B260" i="11"/>
  <c r="B261" i="11"/>
  <c r="B262" i="11"/>
  <c r="B263" i="11"/>
  <c r="B264" i="11"/>
  <c r="B265" i="11"/>
  <c r="B266" i="11"/>
  <c r="B267" i="11"/>
  <c r="B268" i="11"/>
  <c r="B269" i="11"/>
  <c r="B270" i="11"/>
  <c r="B271" i="11"/>
  <c r="B272" i="11"/>
  <c r="B273" i="11"/>
  <c r="B274" i="11"/>
  <c r="B275" i="11"/>
  <c r="B276" i="11"/>
  <c r="B277" i="11"/>
  <c r="B278" i="11"/>
  <c r="B279" i="11"/>
  <c r="B280" i="11"/>
  <c r="B281" i="11"/>
  <c r="B282" i="11"/>
  <c r="B283" i="11"/>
  <c r="B284" i="11"/>
  <c r="B285" i="11"/>
  <c r="B286" i="11"/>
  <c r="B287" i="11"/>
  <c r="B288" i="11"/>
  <c r="B289" i="11"/>
  <c r="B290" i="11"/>
  <c r="B291" i="11"/>
  <c r="B292" i="11"/>
  <c r="B293" i="11"/>
  <c r="B294" i="11"/>
  <c r="B295" i="11"/>
  <c r="B296" i="11"/>
  <c r="B297" i="11"/>
  <c r="B298" i="11"/>
  <c r="B299" i="11"/>
  <c r="B300" i="11"/>
  <c r="B301" i="11"/>
  <c r="B302" i="11"/>
  <c r="B303" i="11"/>
  <c r="B304" i="11"/>
  <c r="B305" i="11"/>
  <c r="B306" i="11"/>
  <c r="B307" i="11"/>
  <c r="B308" i="11"/>
  <c r="B309" i="11"/>
  <c r="B310" i="11"/>
  <c r="B311" i="11"/>
  <c r="B312" i="11"/>
  <c r="B313" i="11"/>
  <c r="B314" i="11"/>
  <c r="B315" i="11"/>
  <c r="B316" i="11"/>
  <c r="B317" i="11"/>
  <c r="B318" i="11"/>
  <c r="B319" i="11"/>
  <c r="B320" i="11"/>
  <c r="B321" i="11"/>
  <c r="B322" i="11"/>
  <c r="B323" i="11"/>
  <c r="B324" i="11"/>
  <c r="B325" i="11"/>
  <c r="B326" i="11"/>
  <c r="B327" i="11"/>
  <c r="B328" i="11"/>
  <c r="B329" i="11"/>
  <c r="B330" i="11"/>
  <c r="B331" i="11"/>
  <c r="B332" i="11"/>
  <c r="B333" i="11"/>
  <c r="B334" i="11"/>
  <c r="B335" i="11"/>
  <c r="B336" i="11"/>
  <c r="B337" i="11"/>
  <c r="B338" i="11"/>
  <c r="B339" i="11"/>
  <c r="B340" i="11"/>
  <c r="B341" i="11"/>
  <c r="B342" i="11"/>
  <c r="B343" i="11"/>
  <c r="B344" i="11"/>
  <c r="B345" i="11"/>
  <c r="B346" i="11"/>
  <c r="B347" i="11"/>
  <c r="B348" i="11"/>
  <c r="B349" i="11"/>
  <c r="B350" i="11"/>
  <c r="B351" i="11"/>
  <c r="B352" i="11"/>
  <c r="B353" i="11"/>
  <c r="B354" i="11"/>
  <c r="B355" i="11"/>
  <c r="B356" i="11"/>
  <c r="B357" i="11"/>
  <c r="B358" i="11"/>
  <c r="B359" i="11"/>
  <c r="B360" i="11"/>
  <c r="B361" i="11"/>
  <c r="B362" i="11"/>
  <c r="B363" i="11"/>
  <c r="B364" i="11"/>
  <c r="B365" i="11"/>
  <c r="B366" i="11"/>
  <c r="B367" i="11"/>
  <c r="B368" i="11"/>
  <c r="B369" i="11"/>
  <c r="B370" i="11"/>
  <c r="B371" i="11"/>
  <c r="B372" i="11"/>
  <c r="B373" i="11"/>
  <c r="B374" i="11"/>
  <c r="B375" i="11"/>
  <c r="B376" i="11"/>
  <c r="B377" i="11"/>
  <c r="B378" i="11"/>
  <c r="B379" i="11"/>
  <c r="B380" i="11"/>
  <c r="B381" i="11"/>
  <c r="B382" i="11"/>
  <c r="B383" i="11"/>
  <c r="B384" i="11"/>
  <c r="B385" i="11"/>
  <c r="B386" i="11"/>
  <c r="B387" i="11"/>
  <c r="B388" i="11"/>
  <c r="B389" i="11"/>
  <c r="B390" i="11"/>
  <c r="B391" i="11"/>
  <c r="B392" i="11"/>
  <c r="B393" i="11"/>
  <c r="B394" i="11"/>
  <c r="B395" i="11"/>
  <c r="B396" i="11"/>
  <c r="B397" i="11"/>
  <c r="B398" i="11"/>
  <c r="B399" i="11"/>
  <c r="B400" i="11"/>
  <c r="B401" i="11"/>
  <c r="B402" i="11"/>
  <c r="B403" i="11"/>
  <c r="B404" i="11"/>
  <c r="B405" i="11"/>
  <c r="B406" i="11"/>
  <c r="B407" i="11"/>
  <c r="B408" i="11"/>
  <c r="B409" i="11"/>
  <c r="B410" i="11"/>
  <c r="B411" i="11"/>
  <c r="B412" i="11"/>
  <c r="B413" i="11"/>
  <c r="B414" i="11"/>
  <c r="B415" i="11"/>
  <c r="B416" i="11"/>
  <c r="B417" i="11"/>
  <c r="B418" i="11"/>
  <c r="B419" i="11"/>
  <c r="B420" i="11"/>
  <c r="B421" i="11"/>
  <c r="B422" i="11"/>
  <c r="B423" i="11"/>
  <c r="B424" i="11"/>
  <c r="B425" i="11"/>
  <c r="B426" i="11"/>
  <c r="B427" i="11"/>
  <c r="B428" i="11"/>
  <c r="B429" i="11"/>
  <c r="B430" i="11"/>
  <c r="B431" i="11"/>
  <c r="B432" i="11"/>
  <c r="B433" i="11"/>
  <c r="B434" i="11"/>
  <c r="B435" i="11"/>
  <c r="B436" i="11"/>
  <c r="B437" i="11"/>
  <c r="B438" i="11"/>
  <c r="B439" i="11"/>
  <c r="B440" i="11"/>
  <c r="B441" i="11"/>
  <c r="B442" i="11"/>
  <c r="B443" i="11"/>
  <c r="B444" i="11"/>
  <c r="B445" i="11"/>
  <c r="B446" i="11"/>
  <c r="B447" i="11"/>
  <c r="B448" i="11"/>
  <c r="B449" i="11"/>
  <c r="B450" i="11"/>
  <c r="B451" i="11"/>
  <c r="B452" i="11"/>
  <c r="B453" i="11"/>
  <c r="B454" i="11"/>
  <c r="B455" i="11"/>
  <c r="B456" i="11"/>
  <c r="B457" i="11"/>
  <c r="B458" i="11"/>
  <c r="B459" i="11"/>
  <c r="B460" i="11"/>
  <c r="B461" i="11"/>
  <c r="B462" i="11"/>
  <c r="B463" i="11"/>
  <c r="B464" i="11"/>
  <c r="B465" i="11"/>
  <c r="B466" i="11"/>
  <c r="B467" i="11"/>
  <c r="B468" i="11"/>
  <c r="B469" i="11"/>
  <c r="B470" i="11"/>
  <c r="B471" i="11"/>
  <c r="B472" i="11"/>
  <c r="B473" i="11"/>
  <c r="B474" i="11"/>
  <c r="B475" i="11"/>
  <c r="B476" i="11"/>
  <c r="B477" i="11"/>
  <c r="B478" i="11"/>
  <c r="B479" i="11"/>
  <c r="B480" i="11"/>
  <c r="B481" i="11"/>
  <c r="B482" i="11"/>
  <c r="B483" i="11"/>
  <c r="B484" i="11"/>
  <c r="B485" i="11"/>
  <c r="B486" i="11"/>
  <c r="B487" i="11"/>
  <c r="B488" i="11"/>
  <c r="B489" i="11"/>
  <c r="B490" i="11"/>
  <c r="B491" i="11"/>
  <c r="B492" i="11"/>
  <c r="B493" i="11"/>
  <c r="B494" i="11"/>
  <c r="B495" i="11"/>
  <c r="B496" i="11"/>
  <c r="B497" i="11"/>
  <c r="B498" i="11"/>
  <c r="B499" i="11"/>
  <c r="B500" i="11"/>
  <c r="B501" i="11"/>
  <c r="B502" i="11"/>
  <c r="B503" i="11"/>
  <c r="B504" i="11"/>
  <c r="B505" i="11"/>
  <c r="B506" i="11"/>
  <c r="B507" i="11"/>
  <c r="B508" i="11"/>
  <c r="B509" i="11"/>
  <c r="B510" i="11"/>
  <c r="B511" i="11"/>
  <c r="B512" i="11"/>
  <c r="B513" i="11"/>
  <c r="B514" i="11"/>
  <c r="B515" i="11"/>
  <c r="B516" i="11"/>
  <c r="B517" i="11"/>
  <c r="B518" i="11"/>
  <c r="B519" i="11"/>
  <c r="B520" i="11"/>
  <c r="B521" i="11"/>
  <c r="B522" i="11"/>
  <c r="B523" i="11"/>
  <c r="B524" i="11"/>
  <c r="B525" i="11"/>
  <c r="B526" i="11"/>
  <c r="B527" i="11"/>
  <c r="B528" i="11"/>
  <c r="B529" i="11"/>
  <c r="B530" i="11"/>
  <c r="B531" i="11"/>
  <c r="B532" i="11"/>
  <c r="B533" i="11"/>
  <c r="B534" i="11"/>
  <c r="B535" i="11"/>
  <c r="B536" i="11"/>
  <c r="B537" i="11"/>
  <c r="B538" i="11"/>
  <c r="B539" i="11"/>
  <c r="B540" i="11"/>
  <c r="B541" i="11"/>
  <c r="B542" i="11"/>
  <c r="B543" i="11"/>
  <c r="B544" i="11"/>
  <c r="B545" i="11"/>
  <c r="B546" i="11"/>
  <c r="B547" i="11"/>
  <c r="B548" i="11"/>
  <c r="B549" i="11"/>
  <c r="B550" i="11"/>
  <c r="B551" i="11"/>
  <c r="B552" i="11"/>
  <c r="B553" i="11"/>
  <c r="B554" i="11"/>
  <c r="B555" i="11"/>
  <c r="B556" i="11"/>
  <c r="B557" i="11"/>
  <c r="B558" i="11"/>
  <c r="B559" i="11"/>
  <c r="B560" i="11"/>
  <c r="B561" i="11"/>
  <c r="B562" i="11"/>
  <c r="B563" i="11"/>
  <c r="B564" i="11"/>
  <c r="B565" i="11"/>
  <c r="B566" i="11"/>
  <c r="B567" i="11"/>
  <c r="B568" i="11"/>
  <c r="B569" i="11"/>
  <c r="B570" i="11"/>
  <c r="B571" i="11"/>
  <c r="B572" i="11"/>
  <c r="B573" i="11"/>
  <c r="B574" i="11"/>
  <c r="B575" i="11"/>
  <c r="B576" i="11"/>
  <c r="B577" i="11"/>
  <c r="B578" i="11"/>
  <c r="B579" i="11"/>
  <c r="B580" i="11"/>
  <c r="B581" i="11"/>
  <c r="B582" i="11"/>
  <c r="B583" i="11"/>
  <c r="B584" i="11"/>
  <c r="B585" i="11"/>
  <c r="B586" i="11"/>
  <c r="B587" i="11"/>
  <c r="B588" i="11"/>
  <c r="B589" i="11"/>
  <c r="B590" i="11"/>
  <c r="B591" i="11"/>
  <c r="B592" i="11"/>
  <c r="B593" i="11"/>
  <c r="B594" i="11"/>
  <c r="B595" i="11"/>
  <c r="B596" i="11"/>
  <c r="B597" i="11"/>
  <c r="B598" i="11"/>
  <c r="B599" i="11"/>
  <c r="B600" i="11"/>
  <c r="B601" i="11"/>
  <c r="B602" i="11"/>
  <c r="B603" i="11"/>
  <c r="B604" i="11"/>
  <c r="B605" i="11"/>
  <c r="B606" i="11"/>
  <c r="B607" i="11"/>
  <c r="B608" i="11"/>
  <c r="B609" i="11"/>
  <c r="B610" i="11"/>
  <c r="B611" i="11"/>
  <c r="B612" i="11"/>
  <c r="B613" i="11"/>
  <c r="B614" i="11"/>
  <c r="B615" i="11"/>
  <c r="B616" i="11"/>
  <c r="B617" i="11"/>
  <c r="B618" i="11"/>
  <c r="B619" i="11"/>
  <c r="B620" i="11"/>
  <c r="B621" i="11"/>
  <c r="B622" i="11"/>
  <c r="B623" i="11"/>
  <c r="B624" i="11"/>
  <c r="B625" i="11"/>
  <c r="B626" i="11"/>
  <c r="B627" i="11"/>
  <c r="B628" i="11"/>
  <c r="B629" i="11"/>
  <c r="B630" i="11"/>
  <c r="B631" i="11"/>
  <c r="B632" i="11"/>
  <c r="B633" i="11"/>
  <c r="B634" i="11"/>
  <c r="B635" i="11"/>
  <c r="B636" i="11"/>
  <c r="B637" i="11"/>
  <c r="B638" i="11"/>
  <c r="B639" i="11"/>
  <c r="B640" i="11"/>
  <c r="B641" i="11"/>
  <c r="B642" i="11"/>
  <c r="B643" i="11"/>
  <c r="B644" i="11"/>
  <c r="B645" i="11"/>
  <c r="B646" i="11"/>
  <c r="B647" i="11"/>
  <c r="B648" i="11"/>
  <c r="B649" i="11"/>
  <c r="B650" i="11"/>
  <c r="B651" i="11"/>
  <c r="B652" i="11"/>
  <c r="B653" i="11"/>
  <c r="B654" i="11"/>
  <c r="B655" i="11"/>
  <c r="B656" i="11"/>
  <c r="B657" i="11"/>
  <c r="B658" i="11"/>
  <c r="B659" i="11"/>
  <c r="B660" i="11"/>
  <c r="B661" i="11"/>
  <c r="B662" i="11"/>
  <c r="B663" i="11"/>
  <c r="B664" i="11"/>
  <c r="B665" i="11"/>
  <c r="B666" i="11"/>
  <c r="B667" i="11"/>
  <c r="B668" i="11"/>
  <c r="B669" i="11"/>
  <c r="B670" i="11"/>
  <c r="B671" i="11"/>
  <c r="B672" i="11"/>
  <c r="B673" i="11"/>
  <c r="B674" i="11"/>
  <c r="B675" i="11"/>
  <c r="B676" i="11"/>
  <c r="B677" i="11"/>
  <c r="B678" i="11"/>
  <c r="B679" i="11"/>
  <c r="B680" i="11"/>
  <c r="B681" i="11"/>
  <c r="B682" i="11"/>
  <c r="B683" i="11"/>
  <c r="B684" i="11"/>
  <c r="B685" i="11"/>
  <c r="B686" i="11"/>
  <c r="B687" i="11"/>
  <c r="B688" i="11"/>
  <c r="B689" i="11"/>
  <c r="B690" i="11"/>
  <c r="B691" i="11"/>
  <c r="B692" i="11"/>
  <c r="B693" i="11"/>
  <c r="B694" i="11"/>
  <c r="B695" i="11"/>
  <c r="B696" i="11"/>
  <c r="B697" i="11"/>
  <c r="B698" i="11"/>
  <c r="B699" i="11"/>
  <c r="B700" i="11"/>
  <c r="B701" i="11"/>
  <c r="B702" i="11"/>
  <c r="B703" i="11"/>
  <c r="B704" i="11"/>
  <c r="B705" i="11"/>
  <c r="B706" i="11"/>
  <c r="B707" i="11"/>
  <c r="B708" i="11"/>
  <c r="B709" i="11"/>
  <c r="B710" i="11"/>
  <c r="B711" i="11"/>
  <c r="B712" i="11"/>
  <c r="B713" i="11"/>
  <c r="B714" i="11"/>
  <c r="B715" i="11"/>
  <c r="B716" i="11"/>
  <c r="B717" i="11"/>
  <c r="B718" i="11"/>
  <c r="B719" i="11"/>
  <c r="B720" i="11"/>
  <c r="B721" i="11"/>
  <c r="B722" i="11"/>
  <c r="B723" i="11"/>
  <c r="B724" i="11"/>
  <c r="B725" i="11"/>
  <c r="B726" i="11"/>
  <c r="B727" i="11"/>
  <c r="B728" i="11"/>
  <c r="B729" i="11"/>
  <c r="B730" i="11"/>
  <c r="B731" i="11"/>
  <c r="B732" i="11"/>
  <c r="B733" i="11"/>
  <c r="B734" i="11"/>
  <c r="B735" i="11"/>
  <c r="B736" i="11"/>
  <c r="B737" i="11"/>
  <c r="B738" i="11"/>
  <c r="B739" i="11"/>
  <c r="B740" i="11"/>
  <c r="B741" i="11"/>
  <c r="B742" i="11"/>
  <c r="B743" i="11"/>
  <c r="B744" i="11"/>
  <c r="B745" i="11"/>
  <c r="B746" i="11"/>
  <c r="B747" i="11"/>
  <c r="B748" i="11"/>
  <c r="B749" i="11"/>
  <c r="B750" i="11"/>
  <c r="B751" i="11"/>
  <c r="B752" i="11"/>
  <c r="B753" i="11"/>
  <c r="B754" i="11"/>
  <c r="B755" i="11"/>
  <c r="B756" i="11"/>
  <c r="B757" i="11"/>
  <c r="B758" i="11"/>
  <c r="B759" i="11"/>
  <c r="B760" i="11"/>
  <c r="B761" i="11"/>
  <c r="B762" i="11"/>
  <c r="B763" i="11"/>
  <c r="B764" i="11"/>
  <c r="B765" i="11"/>
  <c r="B766" i="11"/>
  <c r="B767" i="11"/>
  <c r="B768" i="11"/>
  <c r="B769" i="11"/>
  <c r="B770" i="11"/>
  <c r="B771" i="11"/>
  <c r="B772" i="11"/>
  <c r="B773" i="11"/>
  <c r="B774" i="11"/>
  <c r="B775" i="11"/>
  <c r="B776" i="11"/>
  <c r="B777" i="11"/>
  <c r="B778" i="11"/>
  <c r="B779" i="11"/>
  <c r="B780" i="11"/>
  <c r="B781" i="11"/>
  <c r="B782" i="11"/>
  <c r="B783" i="11"/>
  <c r="B784" i="11"/>
  <c r="B785" i="11"/>
  <c r="B786" i="11"/>
  <c r="B787" i="11"/>
  <c r="B788" i="11"/>
  <c r="B789" i="11"/>
  <c r="B790" i="11"/>
  <c r="B791" i="11"/>
  <c r="B792" i="11"/>
  <c r="B793" i="11"/>
  <c r="B794" i="11"/>
  <c r="B795" i="11"/>
  <c r="B796" i="11"/>
  <c r="B797" i="11"/>
  <c r="B798" i="11"/>
  <c r="B799" i="11"/>
  <c r="B800" i="11"/>
  <c r="B801" i="11"/>
  <c r="B802" i="11"/>
  <c r="B803" i="11"/>
  <c r="B804" i="11"/>
  <c r="B805" i="11"/>
  <c r="B806" i="11"/>
  <c r="B807" i="11"/>
  <c r="B808" i="11"/>
  <c r="B809" i="11"/>
  <c r="B810" i="11"/>
  <c r="B811" i="11"/>
  <c r="B812" i="11"/>
  <c r="B813" i="11"/>
  <c r="B814" i="11"/>
  <c r="B815" i="11"/>
  <c r="B816" i="11"/>
  <c r="B817" i="11"/>
  <c r="B818" i="11"/>
  <c r="B819" i="11"/>
  <c r="B820" i="11"/>
  <c r="B821" i="11"/>
  <c r="B822" i="11"/>
  <c r="B823" i="11"/>
  <c r="B824" i="11"/>
  <c r="B825" i="11"/>
  <c r="B826" i="11"/>
  <c r="B827" i="11"/>
  <c r="B828" i="11"/>
  <c r="B829" i="11"/>
  <c r="B830" i="11"/>
  <c r="B831" i="11"/>
  <c r="B832" i="11"/>
  <c r="B833" i="11"/>
  <c r="B834" i="11"/>
  <c r="B835" i="11"/>
  <c r="B836" i="11"/>
  <c r="B837" i="11"/>
  <c r="B838" i="11"/>
  <c r="B839" i="11"/>
  <c r="B840" i="11"/>
  <c r="B841" i="11"/>
  <c r="B842" i="11"/>
  <c r="B843" i="11"/>
  <c r="B844" i="11"/>
  <c r="B845" i="11"/>
  <c r="B846" i="11"/>
  <c r="B847" i="11"/>
  <c r="B848" i="11"/>
  <c r="B849" i="11"/>
  <c r="B850" i="11"/>
  <c r="B851" i="11"/>
  <c r="B852" i="11"/>
  <c r="B853" i="11"/>
  <c r="B854" i="11"/>
  <c r="B855" i="11"/>
  <c r="B856" i="11"/>
  <c r="B857" i="11"/>
  <c r="B858" i="11"/>
  <c r="B859" i="11"/>
  <c r="B860" i="11"/>
  <c r="B861" i="11"/>
  <c r="B862" i="11"/>
  <c r="B863" i="11"/>
  <c r="B864" i="11"/>
  <c r="B865" i="11"/>
  <c r="B866" i="11"/>
  <c r="B867" i="11"/>
  <c r="B868" i="11"/>
  <c r="B869" i="11"/>
  <c r="B870" i="11"/>
  <c r="B871" i="11"/>
  <c r="B872" i="11"/>
  <c r="B873" i="11"/>
  <c r="B874" i="11"/>
  <c r="B875" i="11"/>
  <c r="B876" i="11"/>
  <c r="B877" i="11"/>
  <c r="B878" i="11"/>
  <c r="B879" i="11"/>
  <c r="B880" i="11"/>
  <c r="B881" i="11"/>
  <c r="B882" i="11"/>
  <c r="B883" i="11"/>
  <c r="B884" i="11"/>
  <c r="B885" i="11"/>
  <c r="B886" i="11"/>
  <c r="B887" i="11"/>
  <c r="B888" i="11"/>
  <c r="B889" i="11"/>
  <c r="B890" i="11"/>
  <c r="B891" i="11"/>
  <c r="B892" i="11"/>
  <c r="B893" i="11"/>
  <c r="B894" i="11"/>
  <c r="B895" i="11"/>
  <c r="B896" i="11"/>
  <c r="B897" i="11"/>
  <c r="B898" i="11"/>
  <c r="B899" i="11"/>
  <c r="B900" i="11"/>
  <c r="B901" i="11"/>
  <c r="B902" i="11"/>
  <c r="B903" i="11"/>
  <c r="B904" i="11"/>
  <c r="B905" i="11"/>
  <c r="B906" i="11"/>
  <c r="B907" i="11"/>
  <c r="B908" i="11"/>
  <c r="B909" i="11"/>
  <c r="B910" i="11"/>
  <c r="B911" i="11"/>
  <c r="B912" i="11"/>
  <c r="B913" i="11"/>
  <c r="B914" i="11"/>
  <c r="B915" i="11"/>
  <c r="B916" i="11"/>
  <c r="B917" i="11"/>
  <c r="B918" i="11"/>
  <c r="B919" i="11"/>
  <c r="B920" i="11"/>
  <c r="B921" i="11"/>
  <c r="B922" i="11"/>
  <c r="B923" i="11"/>
  <c r="B924" i="11"/>
  <c r="B925" i="11"/>
  <c r="B926" i="11"/>
  <c r="B927" i="11"/>
  <c r="B928" i="11"/>
  <c r="B929" i="11"/>
  <c r="B930" i="11"/>
  <c r="B931" i="11"/>
  <c r="B932" i="11"/>
  <c r="B933" i="11"/>
  <c r="B934" i="11"/>
  <c r="B935" i="11"/>
  <c r="B936" i="11"/>
  <c r="B937" i="11"/>
  <c r="B938" i="11"/>
  <c r="B939" i="11"/>
  <c r="B940" i="11"/>
  <c r="B941" i="11"/>
  <c r="B942" i="11"/>
  <c r="B943" i="11"/>
  <c r="B944" i="11"/>
  <c r="B945" i="11"/>
  <c r="B946" i="11"/>
  <c r="B947" i="11"/>
  <c r="B948" i="11"/>
  <c r="B949" i="11"/>
  <c r="B950" i="11"/>
  <c r="B951" i="11"/>
  <c r="B952" i="11"/>
  <c r="B953" i="11"/>
  <c r="B954" i="11"/>
  <c r="B955" i="11"/>
  <c r="B956" i="11"/>
  <c r="B957" i="11"/>
  <c r="B958" i="11"/>
  <c r="B959" i="11"/>
  <c r="B960" i="11"/>
  <c r="B961" i="11"/>
  <c r="B962" i="11"/>
  <c r="B963" i="11"/>
  <c r="B964" i="11"/>
  <c r="B965" i="11"/>
  <c r="B966" i="11"/>
  <c r="B967" i="11"/>
  <c r="B968" i="11"/>
  <c r="B969" i="11"/>
  <c r="B970" i="11"/>
  <c r="B971" i="11"/>
  <c r="B972" i="11"/>
  <c r="B973" i="11"/>
  <c r="B974" i="11"/>
  <c r="B975" i="11"/>
  <c r="B976" i="11"/>
  <c r="B977" i="11"/>
  <c r="B978" i="11"/>
  <c r="B979" i="11"/>
  <c r="B980" i="11"/>
  <c r="B981" i="11"/>
  <c r="B982" i="11"/>
  <c r="B983" i="11"/>
  <c r="B984" i="11"/>
  <c r="B985" i="11"/>
  <c r="B986" i="11"/>
  <c r="B987" i="11"/>
  <c r="B988" i="11"/>
  <c r="B989" i="11"/>
  <c r="B990" i="11"/>
  <c r="B991" i="11"/>
  <c r="B992" i="11"/>
  <c r="B993" i="11"/>
  <c r="B994" i="11"/>
  <c r="B995" i="11"/>
  <c r="B996" i="11"/>
  <c r="B997" i="11"/>
  <c r="B998" i="11"/>
  <c r="B999" i="11"/>
  <c r="B1000" i="11"/>
  <c r="B1001" i="11"/>
  <c r="B1002" i="11"/>
  <c r="B1003" i="11"/>
  <c r="B1004" i="11"/>
  <c r="B1005" i="11"/>
  <c r="B1006" i="11"/>
  <c r="B1007" i="11"/>
  <c r="B1008" i="11"/>
  <c r="B1009" i="11"/>
  <c r="B1010" i="11"/>
  <c r="B1011" i="11"/>
  <c r="B1012" i="11"/>
  <c r="B1013" i="11"/>
  <c r="B1014" i="11"/>
  <c r="B1015" i="11"/>
  <c r="B1016" i="11"/>
  <c r="B1017" i="11"/>
  <c r="B1018" i="11"/>
  <c r="B1019" i="11"/>
  <c r="B1020" i="11"/>
  <c r="B1021" i="11"/>
  <c r="B1022" i="11"/>
  <c r="B1023" i="11"/>
  <c r="B1024" i="11"/>
  <c r="B1025" i="11"/>
  <c r="B1026" i="11"/>
  <c r="B1027" i="11"/>
  <c r="B1028" i="11"/>
  <c r="B1029" i="11"/>
  <c r="B1030" i="11"/>
  <c r="B1031" i="11"/>
  <c r="B1032" i="11"/>
  <c r="B1033" i="11"/>
  <c r="B1034" i="11"/>
  <c r="B1035" i="11"/>
  <c r="B1036" i="11"/>
  <c r="B1037" i="11"/>
  <c r="B1038" i="11"/>
  <c r="B1039" i="11"/>
  <c r="B1040" i="11"/>
  <c r="B1041" i="11"/>
  <c r="B1042" i="11"/>
  <c r="B1043" i="11"/>
  <c r="B1044" i="11"/>
  <c r="B1045" i="11"/>
  <c r="B1046" i="11"/>
  <c r="B1047" i="11"/>
  <c r="B1048" i="11"/>
  <c r="B1049" i="11"/>
  <c r="B1050" i="11"/>
  <c r="B1051" i="11"/>
  <c r="B1052" i="11"/>
  <c r="B1053" i="11"/>
  <c r="B1054" i="11"/>
  <c r="B1055" i="11"/>
  <c r="B1056" i="11"/>
  <c r="B1057" i="11"/>
  <c r="B1058" i="11"/>
  <c r="B1059" i="11"/>
  <c r="B1060" i="11"/>
  <c r="B1061" i="11"/>
  <c r="B1062" i="11"/>
  <c r="B1063" i="11"/>
  <c r="B1064" i="11"/>
  <c r="B1065" i="11"/>
  <c r="B1066" i="11"/>
  <c r="B1067" i="11"/>
  <c r="B1068" i="11"/>
  <c r="B1069" i="11"/>
  <c r="B1070" i="11"/>
  <c r="B1071" i="11"/>
  <c r="B1072" i="11"/>
  <c r="B1073" i="11"/>
  <c r="B1074" i="11"/>
  <c r="B1075" i="11"/>
  <c r="B1076" i="11"/>
  <c r="B1077" i="11"/>
  <c r="B1078" i="11"/>
  <c r="B1079" i="11"/>
  <c r="B1080" i="11"/>
  <c r="B1081" i="11"/>
  <c r="B1082" i="11"/>
  <c r="B1083" i="11"/>
  <c r="B1084" i="11"/>
  <c r="B1085" i="11"/>
  <c r="B1086" i="11"/>
  <c r="B1087" i="11"/>
  <c r="B1088" i="11"/>
  <c r="B1089" i="11"/>
  <c r="B1090" i="11"/>
  <c r="B1091" i="11"/>
  <c r="B1092" i="11"/>
  <c r="B1093" i="11"/>
  <c r="B1094" i="11"/>
  <c r="B1095" i="11"/>
  <c r="B1096" i="11"/>
  <c r="B1097" i="11"/>
  <c r="B1098" i="11"/>
  <c r="B1099" i="11"/>
  <c r="B1100" i="11"/>
  <c r="B1101" i="11"/>
  <c r="B1102" i="11"/>
  <c r="B1103" i="11"/>
  <c r="B1104" i="11"/>
  <c r="B1105" i="11"/>
  <c r="B1106" i="11"/>
  <c r="B1107" i="11"/>
  <c r="B1108" i="11"/>
  <c r="B1109" i="11"/>
  <c r="B1110" i="11"/>
  <c r="B1111" i="11"/>
  <c r="B1112" i="11"/>
  <c r="B1113" i="11"/>
  <c r="B1114" i="11"/>
  <c r="B1115" i="11"/>
  <c r="B1116" i="11"/>
  <c r="B1117" i="11"/>
  <c r="B1118" i="11"/>
  <c r="B1119" i="11"/>
  <c r="B1120" i="11"/>
  <c r="B1121" i="11"/>
  <c r="B1122" i="11"/>
  <c r="B1123" i="11"/>
  <c r="B1124" i="11"/>
  <c r="B1125" i="11"/>
  <c r="B1126" i="11"/>
  <c r="B1127" i="11"/>
  <c r="B1128" i="11"/>
  <c r="B1129" i="11"/>
  <c r="B1130" i="11"/>
  <c r="B1131" i="11"/>
  <c r="B1132" i="11"/>
  <c r="B1133" i="11"/>
  <c r="B1134" i="11"/>
  <c r="B1135" i="11"/>
  <c r="B1136" i="11"/>
  <c r="B1137" i="11"/>
  <c r="B1138" i="11"/>
  <c r="B1139" i="11"/>
  <c r="B1140" i="11"/>
  <c r="B1141" i="11"/>
  <c r="B1142" i="11"/>
  <c r="B1143" i="11"/>
  <c r="B1144" i="11"/>
  <c r="B1145" i="11"/>
  <c r="B1146" i="11"/>
  <c r="B1147" i="11"/>
  <c r="B1148" i="11"/>
  <c r="B1149" i="11"/>
  <c r="B1150" i="11"/>
  <c r="B1151" i="11"/>
  <c r="B1152" i="11"/>
  <c r="B1153" i="11"/>
  <c r="B1154" i="11"/>
  <c r="B1155" i="11"/>
  <c r="B1156" i="11"/>
  <c r="B1157" i="11"/>
  <c r="B1158" i="11"/>
  <c r="B1159" i="11"/>
  <c r="B1160" i="11"/>
  <c r="B1161" i="11"/>
  <c r="B1162" i="11"/>
  <c r="B1163" i="11"/>
  <c r="B1164" i="11"/>
  <c r="B1165" i="11"/>
  <c r="B1166" i="11"/>
  <c r="B1167" i="11"/>
  <c r="B1168" i="11"/>
  <c r="B1169" i="11"/>
  <c r="B1170" i="11"/>
  <c r="B1171" i="11"/>
  <c r="B1172" i="11"/>
  <c r="B1173" i="11"/>
  <c r="B1174" i="11"/>
  <c r="B1175" i="11"/>
  <c r="B1176" i="11"/>
  <c r="B1177" i="11"/>
  <c r="B1178" i="11"/>
  <c r="B1179" i="11"/>
  <c r="B1180" i="11"/>
  <c r="B1181" i="11"/>
  <c r="B1182" i="11"/>
  <c r="B1183" i="11"/>
  <c r="B1184" i="11"/>
  <c r="B1185" i="11"/>
  <c r="B1186" i="11"/>
  <c r="B1187" i="11"/>
  <c r="B1188" i="11"/>
  <c r="B1189" i="11"/>
  <c r="B1190" i="11"/>
  <c r="B1191" i="11"/>
  <c r="B1192" i="11"/>
  <c r="B1193" i="11"/>
  <c r="B1194" i="11"/>
  <c r="B1195" i="11"/>
  <c r="B1196" i="11"/>
  <c r="B1197" i="11"/>
  <c r="B1198" i="11"/>
  <c r="B1199" i="11"/>
  <c r="B1200" i="11"/>
  <c r="B1201" i="11"/>
  <c r="B1202" i="11"/>
  <c r="B1203" i="11"/>
  <c r="B1204" i="11"/>
  <c r="B1205" i="11"/>
  <c r="B1206" i="11"/>
  <c r="B1207" i="11"/>
  <c r="B1208" i="11"/>
  <c r="B1209" i="11"/>
  <c r="B1210" i="11"/>
  <c r="B1211" i="11"/>
  <c r="B1212" i="11"/>
  <c r="B1213" i="11"/>
  <c r="B1214" i="11"/>
  <c r="B1215" i="11"/>
  <c r="B1216" i="11"/>
  <c r="B1217" i="11"/>
  <c r="B1218" i="11"/>
  <c r="B1219" i="11"/>
  <c r="B1220" i="11"/>
  <c r="B1221" i="11"/>
  <c r="B1222" i="11"/>
  <c r="B1223" i="11"/>
  <c r="B1224" i="11"/>
  <c r="B1225" i="11"/>
  <c r="B1226" i="11"/>
  <c r="B1227" i="11"/>
  <c r="B1228" i="11"/>
  <c r="B1229" i="11"/>
  <c r="B1230" i="11"/>
  <c r="B1231" i="11"/>
  <c r="B1232" i="11"/>
  <c r="B1233" i="11"/>
  <c r="B1234" i="11"/>
  <c r="B1235" i="11"/>
  <c r="B1236" i="11"/>
  <c r="B1237" i="11"/>
  <c r="B1238" i="11"/>
  <c r="B1239" i="11"/>
  <c r="B1240" i="11"/>
  <c r="B1241" i="11"/>
  <c r="B1242" i="11"/>
  <c r="B1243" i="11"/>
  <c r="B1244" i="11"/>
  <c r="B1245" i="11"/>
  <c r="B1246" i="11"/>
  <c r="B1247" i="11"/>
  <c r="B1248" i="11"/>
  <c r="B1249" i="11"/>
  <c r="B1250" i="11"/>
  <c r="B1251" i="11"/>
  <c r="B1252" i="11"/>
  <c r="B1253" i="11"/>
  <c r="B1254" i="11"/>
  <c r="B1255" i="11"/>
  <c r="B1256" i="11"/>
  <c r="B1257" i="11"/>
  <c r="B1258" i="11"/>
  <c r="B1259" i="11"/>
  <c r="B1260" i="11"/>
  <c r="B1261" i="11"/>
  <c r="B1262" i="11"/>
  <c r="B1263" i="11"/>
  <c r="B1264" i="11"/>
  <c r="B1265" i="11"/>
  <c r="B1266" i="11"/>
  <c r="B1267" i="11"/>
  <c r="B1268" i="11"/>
  <c r="B1269" i="11"/>
  <c r="B1270" i="11"/>
  <c r="B1271" i="11"/>
  <c r="B1272" i="11"/>
  <c r="B1273" i="11"/>
  <c r="B1274" i="11"/>
  <c r="B1275" i="11"/>
  <c r="B1276" i="11"/>
  <c r="B1277" i="11"/>
  <c r="B1278" i="11"/>
  <c r="B1279" i="11"/>
  <c r="B1280" i="11"/>
  <c r="B1281" i="11"/>
  <c r="B1282" i="11"/>
  <c r="B1283" i="11"/>
  <c r="B1284" i="11"/>
  <c r="B1285" i="11"/>
  <c r="B1286" i="11"/>
  <c r="B1287" i="11"/>
  <c r="B1288" i="11"/>
  <c r="B1289" i="11"/>
  <c r="B1290" i="11"/>
  <c r="B1291" i="11"/>
  <c r="B1292" i="11"/>
  <c r="B1293" i="11"/>
  <c r="B1294" i="11"/>
  <c r="B1295" i="11"/>
  <c r="B1296" i="11"/>
  <c r="B1297" i="11"/>
  <c r="B1298" i="11"/>
  <c r="B1299" i="11"/>
  <c r="B1300" i="11"/>
  <c r="B1301" i="11"/>
  <c r="B1302" i="11"/>
  <c r="B1303" i="11"/>
  <c r="B1304" i="11"/>
  <c r="B1305" i="11"/>
  <c r="B1306" i="11"/>
  <c r="B1307" i="11"/>
  <c r="B1308" i="11"/>
  <c r="B1309" i="11"/>
  <c r="B1310" i="11"/>
  <c r="B1311" i="11"/>
  <c r="B1312" i="11"/>
  <c r="B1313" i="11"/>
  <c r="B1314" i="11"/>
  <c r="B1315" i="11"/>
  <c r="B1316" i="11"/>
  <c r="B1317" i="11"/>
  <c r="B1318" i="11"/>
  <c r="B1319" i="11"/>
  <c r="B1320" i="11"/>
  <c r="B1321" i="11"/>
  <c r="B1322" i="11"/>
  <c r="B1323" i="11"/>
  <c r="B1324" i="11"/>
  <c r="B1325" i="11"/>
  <c r="B1326" i="11"/>
  <c r="B1327" i="11"/>
  <c r="B1328" i="11"/>
  <c r="B1329" i="11"/>
  <c r="B1330" i="11"/>
  <c r="B1331" i="11"/>
  <c r="B1332" i="11"/>
  <c r="B1333" i="11"/>
  <c r="B1334" i="11"/>
  <c r="B1335" i="11"/>
  <c r="B1336" i="11"/>
  <c r="B1337" i="11"/>
  <c r="B1338" i="11"/>
  <c r="B1339" i="11"/>
  <c r="B1340" i="11"/>
  <c r="B1341" i="11"/>
  <c r="B1342" i="11"/>
  <c r="B1343" i="11"/>
  <c r="B1344" i="11"/>
  <c r="B1345" i="11"/>
  <c r="B1346" i="11"/>
  <c r="B1347" i="11"/>
  <c r="B1348" i="11"/>
  <c r="B1349" i="11"/>
  <c r="B1350" i="11"/>
  <c r="B1351" i="11"/>
  <c r="B1352" i="11"/>
  <c r="B1353" i="11"/>
  <c r="B1354" i="11"/>
  <c r="B1355" i="11"/>
  <c r="B1356" i="11"/>
  <c r="B1357" i="11"/>
  <c r="B1358" i="11"/>
  <c r="B1359" i="11"/>
  <c r="B1360" i="11"/>
  <c r="B1361" i="11"/>
  <c r="B1362" i="11"/>
  <c r="B1363" i="11"/>
  <c r="B1364" i="11"/>
  <c r="B1365" i="11"/>
  <c r="B1366" i="11"/>
  <c r="B1367" i="11"/>
  <c r="B1368" i="11"/>
  <c r="B1369" i="11"/>
  <c r="B1370" i="11"/>
  <c r="B1371" i="11"/>
  <c r="B1372" i="11"/>
  <c r="B1373" i="11"/>
  <c r="B1374" i="11"/>
  <c r="B1375" i="11"/>
  <c r="B1376" i="11"/>
  <c r="B1377" i="11"/>
  <c r="B1378" i="11"/>
  <c r="B1379" i="11"/>
  <c r="B1380" i="11"/>
  <c r="B1381" i="11"/>
  <c r="B1382" i="11"/>
  <c r="B1383" i="11"/>
  <c r="B1384" i="11"/>
  <c r="B1385" i="11"/>
  <c r="B1386" i="11"/>
  <c r="B1387" i="11"/>
  <c r="B1388" i="11"/>
  <c r="B1389" i="11"/>
  <c r="B1390" i="11"/>
  <c r="B1391" i="11"/>
  <c r="B1392" i="11"/>
  <c r="B1393" i="11"/>
  <c r="B1394" i="11"/>
  <c r="B1395" i="11"/>
  <c r="B1396" i="11"/>
  <c r="B1397" i="11"/>
  <c r="B1398" i="11"/>
  <c r="B1399" i="11"/>
  <c r="B1400" i="11"/>
  <c r="B1401" i="11"/>
  <c r="B1402" i="11"/>
  <c r="B1403" i="11"/>
  <c r="B1404" i="11"/>
  <c r="B1405" i="11"/>
  <c r="B1406" i="11"/>
  <c r="B1407" i="11"/>
  <c r="B1408" i="11"/>
  <c r="B1409" i="11"/>
  <c r="B1410" i="11"/>
  <c r="B1411" i="11"/>
  <c r="B1412" i="11"/>
  <c r="B1413" i="11"/>
  <c r="B1414" i="11"/>
  <c r="B1415" i="11"/>
  <c r="B1416" i="11"/>
  <c r="B1417" i="11"/>
  <c r="B2" i="11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E5" i="3"/>
  <c r="H108" i="3"/>
  <c r="E3" i="3"/>
  <c r="E4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H2192" i="3"/>
  <c r="H2193" i="3"/>
  <c r="H2194" i="3"/>
  <c r="H2195" i="3"/>
  <c r="H2196" i="3"/>
  <c r="H2197" i="3"/>
  <c r="H2198" i="3"/>
  <c r="H2199" i="3"/>
  <c r="H2200" i="3"/>
  <c r="H2201" i="3"/>
  <c r="H2202" i="3"/>
  <c r="H2203" i="3"/>
  <c r="H2204" i="3"/>
  <c r="H2205" i="3"/>
  <c r="H2206" i="3"/>
  <c r="H2207" i="3"/>
  <c r="H2208" i="3"/>
  <c r="H2209" i="3"/>
  <c r="H2210" i="3"/>
  <c r="H2211" i="3"/>
  <c r="H2212" i="3"/>
  <c r="H2213" i="3"/>
  <c r="H2214" i="3"/>
  <c r="H2215" i="3"/>
  <c r="H2216" i="3"/>
  <c r="H2217" i="3"/>
  <c r="H2218" i="3"/>
  <c r="H2219" i="3"/>
  <c r="H2220" i="3"/>
  <c r="H2221" i="3"/>
  <c r="H2222" i="3"/>
  <c r="H2223" i="3"/>
  <c r="H2224" i="3"/>
  <c r="H2225" i="3"/>
  <c r="H2226" i="3"/>
  <c r="H2227" i="3"/>
  <c r="H2228" i="3"/>
  <c r="H2229" i="3"/>
  <c r="H2230" i="3"/>
  <c r="H2231" i="3"/>
  <c r="H2232" i="3"/>
  <c r="H2233" i="3"/>
  <c r="H2234" i="3"/>
  <c r="H2235" i="3"/>
  <c r="H2236" i="3"/>
  <c r="H2237" i="3"/>
  <c r="H2238" i="3"/>
  <c r="H2239" i="3"/>
  <c r="H2240" i="3"/>
  <c r="H2241" i="3"/>
  <c r="H2242" i="3"/>
  <c r="H2243" i="3"/>
  <c r="H2244" i="3"/>
  <c r="H2245" i="3"/>
  <c r="H2246" i="3"/>
  <c r="H2247" i="3"/>
  <c r="H2248" i="3"/>
  <c r="H2249" i="3"/>
  <c r="H2250" i="3"/>
  <c r="H2251" i="3"/>
  <c r="H2252" i="3"/>
  <c r="H2253" i="3"/>
  <c r="H2254" i="3"/>
  <c r="H2255" i="3"/>
  <c r="H2256" i="3"/>
  <c r="H2257" i="3"/>
  <c r="H2258" i="3"/>
  <c r="H2259" i="3"/>
  <c r="H2260" i="3"/>
  <c r="H2261" i="3"/>
  <c r="H2262" i="3"/>
  <c r="H2263" i="3"/>
  <c r="H2264" i="3"/>
  <c r="H2265" i="3"/>
  <c r="H2266" i="3"/>
  <c r="H2267" i="3"/>
  <c r="H2268" i="3"/>
  <c r="H2269" i="3"/>
  <c r="H2270" i="3"/>
  <c r="H2271" i="3"/>
  <c r="H2272" i="3"/>
  <c r="H2273" i="3"/>
  <c r="H2274" i="3"/>
  <c r="H2275" i="3"/>
  <c r="H2276" i="3"/>
  <c r="H2277" i="3"/>
  <c r="H2278" i="3"/>
  <c r="H2279" i="3"/>
  <c r="H2280" i="3"/>
  <c r="H2281" i="3"/>
  <c r="H2282" i="3"/>
  <c r="H2283" i="3"/>
  <c r="H2284" i="3"/>
  <c r="H2285" i="3"/>
  <c r="H2286" i="3"/>
  <c r="H2287" i="3"/>
  <c r="H2288" i="3"/>
  <c r="H2289" i="3"/>
  <c r="H2290" i="3"/>
  <c r="H2291" i="3"/>
  <c r="H2292" i="3"/>
  <c r="H2293" i="3"/>
  <c r="H2294" i="3"/>
  <c r="H2295" i="3"/>
  <c r="H2296" i="3"/>
  <c r="H2297" i="3"/>
  <c r="H2298" i="3"/>
  <c r="H2299" i="3"/>
  <c r="H2300" i="3"/>
  <c r="H2301" i="3"/>
  <c r="H2302" i="3"/>
  <c r="H2303" i="3"/>
  <c r="H2304" i="3"/>
  <c r="H2305" i="3"/>
  <c r="H2306" i="3"/>
  <c r="H2307" i="3"/>
  <c r="H2308" i="3"/>
  <c r="H2309" i="3"/>
  <c r="H2310" i="3"/>
  <c r="H2311" i="3"/>
  <c r="H2312" i="3"/>
  <c r="H2313" i="3"/>
  <c r="H2314" i="3"/>
  <c r="H2315" i="3"/>
  <c r="H2316" i="3"/>
  <c r="H2317" i="3"/>
  <c r="H2318" i="3"/>
  <c r="H2319" i="3"/>
  <c r="H2320" i="3"/>
  <c r="H2321" i="3"/>
  <c r="H2322" i="3"/>
  <c r="H2323" i="3"/>
  <c r="H2324" i="3"/>
  <c r="H2325" i="3"/>
  <c r="H2326" i="3"/>
  <c r="H2327" i="3"/>
  <c r="H2328" i="3"/>
  <c r="H2329" i="3"/>
  <c r="H2330" i="3"/>
  <c r="H2331" i="3"/>
  <c r="H2332" i="3"/>
  <c r="H2333" i="3"/>
  <c r="H2334" i="3"/>
  <c r="H2335" i="3"/>
  <c r="H2336" i="3"/>
  <c r="H2337" i="3"/>
  <c r="H2338" i="3"/>
  <c r="H2339" i="3"/>
  <c r="H2340" i="3"/>
  <c r="H2341" i="3"/>
  <c r="H2342" i="3"/>
  <c r="H2343" i="3"/>
  <c r="H2344" i="3"/>
  <c r="H2345" i="3"/>
  <c r="H2346" i="3"/>
  <c r="H2347" i="3"/>
  <c r="H2348" i="3"/>
  <c r="H2349" i="3"/>
  <c r="H2350" i="3"/>
  <c r="H2351" i="3"/>
  <c r="H2352" i="3"/>
  <c r="H2353" i="3"/>
  <c r="H2354" i="3"/>
  <c r="H2355" i="3"/>
  <c r="H2356" i="3"/>
  <c r="H2357" i="3"/>
  <c r="H2358" i="3"/>
  <c r="H2359" i="3"/>
  <c r="H2360" i="3"/>
  <c r="H2361" i="3"/>
  <c r="H2362" i="3"/>
  <c r="H2363" i="3"/>
  <c r="H2364" i="3"/>
  <c r="H2365" i="3"/>
  <c r="H2366" i="3"/>
  <c r="H2367" i="3"/>
  <c r="H2368" i="3"/>
  <c r="H2369" i="3"/>
  <c r="H2370" i="3"/>
  <c r="H2371" i="3"/>
  <c r="H2372" i="3"/>
  <c r="H2373" i="3"/>
  <c r="H2374" i="3"/>
  <c r="H2375" i="3"/>
  <c r="H2376" i="3"/>
  <c r="H2377" i="3"/>
  <c r="H2378" i="3"/>
  <c r="H2379" i="3"/>
  <c r="H2380" i="3"/>
  <c r="H2381" i="3"/>
  <c r="H2382" i="3"/>
  <c r="H2383" i="3"/>
  <c r="H2384" i="3"/>
  <c r="H2385" i="3"/>
  <c r="H2386" i="3"/>
  <c r="H2387" i="3"/>
  <c r="H3" i="3"/>
  <c r="H4" i="3"/>
  <c r="H5" i="3"/>
  <c r="H6" i="3"/>
  <c r="H7" i="3"/>
  <c r="H8" i="3"/>
  <c r="H9" i="3"/>
  <c r="H10" i="3"/>
  <c r="H11" i="3"/>
  <c r="H2" i="3"/>
  <c r="G3" i="3" a="1"/>
  <c r="G3" i="3" s="1"/>
  <c r="G4" i="3" a="1"/>
  <c r="G4" i="3"/>
  <c r="G5" i="3" a="1"/>
  <c r="G5" i="3" s="1"/>
  <c r="G6" i="3" a="1"/>
  <c r="G6" i="3" s="1"/>
  <c r="G7" i="3" a="1"/>
  <c r="G7" i="3" s="1"/>
  <c r="G8" i="3" a="1"/>
  <c r="G8" i="3" s="1"/>
  <c r="G9" i="3" a="1"/>
  <c r="G9" i="3" s="1"/>
  <c r="G10" i="3" a="1"/>
  <c r="G10" i="3"/>
  <c r="G11" i="3" a="1"/>
  <c r="G11" i="3" s="1"/>
  <c r="G12" i="3" a="1"/>
  <c r="G12" i="3" s="1"/>
  <c r="G13" i="3" a="1"/>
  <c r="G13" i="3" s="1"/>
  <c r="G14" i="3" a="1"/>
  <c r="G14" i="3" s="1"/>
  <c r="G15" i="3" a="1"/>
  <c r="G15" i="3" s="1"/>
  <c r="G16" i="3" a="1"/>
  <c r="G16" i="3" s="1"/>
  <c r="G17" i="3" a="1"/>
  <c r="G17" i="3" s="1"/>
  <c r="G18" i="3" a="1"/>
  <c r="G18" i="3"/>
  <c r="G19" i="3" a="1"/>
  <c r="G19" i="3" s="1"/>
  <c r="G20" i="3" a="1"/>
  <c r="G20" i="3" s="1"/>
  <c r="G21" i="3" a="1"/>
  <c r="G21" i="3" s="1"/>
  <c r="G22" i="3" a="1"/>
  <c r="G22" i="3" s="1"/>
  <c r="G23" i="3" a="1"/>
  <c r="G23" i="3" s="1"/>
  <c r="G24" i="3" a="1"/>
  <c r="G24" i="3" s="1"/>
  <c r="G25" i="3" a="1"/>
  <c r="G25" i="3" s="1"/>
  <c r="G26" i="3" a="1"/>
  <c r="G26" i="3" s="1"/>
  <c r="G27" i="3" a="1"/>
  <c r="G27" i="3" s="1"/>
  <c r="G28" i="3" a="1"/>
  <c r="G28" i="3" s="1"/>
  <c r="G29" i="3" a="1"/>
  <c r="G29" i="3" s="1"/>
  <c r="G30" i="3" a="1"/>
  <c r="G30" i="3" s="1"/>
  <c r="G31" i="3" a="1"/>
  <c r="G31" i="3" s="1"/>
  <c r="G32" i="3" a="1"/>
  <c r="G32" i="3" s="1"/>
  <c r="G33" i="3" a="1"/>
  <c r="G33" i="3"/>
  <c r="G34" i="3" a="1"/>
  <c r="G34" i="3" s="1"/>
  <c r="G35" i="3" a="1"/>
  <c r="G35" i="3" s="1"/>
  <c r="G36" i="3" a="1"/>
  <c r="G36" i="3" s="1"/>
  <c r="G37" i="3" a="1"/>
  <c r="G37" i="3" s="1"/>
  <c r="G38" i="3" a="1"/>
  <c r="G38" i="3" s="1"/>
  <c r="G39" i="3" a="1"/>
  <c r="G39" i="3" s="1"/>
  <c r="G40" i="3" a="1"/>
  <c r="G40" i="3" s="1"/>
  <c r="G41" i="3" a="1"/>
  <c r="G41" i="3" s="1"/>
  <c r="G42" i="3" a="1"/>
  <c r="G42" i="3" s="1"/>
  <c r="G43" i="3" a="1"/>
  <c r="G43" i="3" s="1"/>
  <c r="G44" i="3" a="1"/>
  <c r="G44" i="3" s="1"/>
  <c r="G45" i="3" a="1"/>
  <c r="G45" i="3" s="1"/>
  <c r="G46" i="3" a="1"/>
  <c r="G46" i="3" s="1"/>
  <c r="G47" i="3" a="1"/>
  <c r="G47" i="3" s="1"/>
  <c r="G48" i="3" a="1"/>
  <c r="G48" i="3" s="1"/>
  <c r="G49" i="3" a="1"/>
  <c r="G49" i="3" s="1"/>
  <c r="G50" i="3" a="1"/>
  <c r="G50" i="3" s="1"/>
  <c r="G51" i="3" a="1"/>
  <c r="G51" i="3" s="1"/>
  <c r="G52" i="3" a="1"/>
  <c r="G52" i="3" s="1"/>
  <c r="G53" i="3" a="1"/>
  <c r="G53" i="3" s="1"/>
  <c r="G54" i="3" a="1"/>
  <c r="G54" i="3" s="1"/>
  <c r="G55" i="3" a="1"/>
  <c r="G55" i="3" s="1"/>
  <c r="G56" i="3" a="1"/>
  <c r="G56" i="3" s="1"/>
  <c r="G57" i="3" a="1"/>
  <c r="G57" i="3" s="1"/>
  <c r="G58" i="3" a="1"/>
  <c r="G58" i="3" s="1"/>
  <c r="G59" i="3" a="1"/>
  <c r="G59" i="3" s="1"/>
  <c r="G60" i="3" a="1"/>
  <c r="G60" i="3" s="1"/>
  <c r="G61" i="3" a="1"/>
  <c r="G61" i="3" s="1"/>
  <c r="G62" i="3" a="1"/>
  <c r="G62" i="3" s="1"/>
  <c r="G63" i="3" a="1"/>
  <c r="G63" i="3" s="1"/>
  <c r="G64" i="3" a="1"/>
  <c r="G64" i="3" s="1"/>
  <c r="G65" i="3" a="1"/>
  <c r="G65" i="3" s="1"/>
  <c r="G66" i="3" a="1"/>
  <c r="G66" i="3" s="1"/>
  <c r="G67" i="3" a="1"/>
  <c r="G67" i="3" s="1"/>
  <c r="G68" i="3" a="1"/>
  <c r="G68" i="3" s="1"/>
  <c r="G69" i="3" a="1"/>
  <c r="G69" i="3" s="1"/>
  <c r="G70" i="3" a="1"/>
  <c r="G70" i="3" s="1"/>
  <c r="G71" i="3" a="1"/>
  <c r="G71" i="3"/>
  <c r="G72" i="3" a="1"/>
  <c r="G72" i="3" s="1"/>
  <c r="G73" i="3" a="1"/>
  <c r="G73" i="3" s="1"/>
  <c r="G74" i="3" a="1"/>
  <c r="G74" i="3" s="1"/>
  <c r="G75" i="3" a="1"/>
  <c r="G75" i="3" s="1"/>
  <c r="G76" i="3" a="1"/>
  <c r="G76" i="3" s="1"/>
  <c r="G77" i="3" a="1"/>
  <c r="G77" i="3" s="1"/>
  <c r="G78" i="3" a="1"/>
  <c r="G78" i="3" s="1"/>
  <c r="G79" i="3" a="1"/>
  <c r="G79" i="3" s="1"/>
  <c r="G80" i="3" a="1"/>
  <c r="G80" i="3" s="1"/>
  <c r="G81" i="3" a="1"/>
  <c r="G81" i="3" s="1"/>
  <c r="G82" i="3" a="1"/>
  <c r="G82" i="3" s="1"/>
  <c r="G83" i="3" a="1"/>
  <c r="G83" i="3" s="1"/>
  <c r="G84" i="3" a="1"/>
  <c r="G84" i="3" s="1"/>
  <c r="G85" i="3" a="1"/>
  <c r="G85" i="3" s="1"/>
  <c r="G86" i="3" a="1"/>
  <c r="G86" i="3" s="1"/>
  <c r="G87" i="3" a="1"/>
  <c r="G87" i="3" s="1"/>
  <c r="G88" i="3" a="1"/>
  <c r="G88" i="3"/>
  <c r="G89" i="3" a="1"/>
  <c r="G89" i="3" s="1"/>
  <c r="G90" i="3" a="1"/>
  <c r="G90" i="3" s="1"/>
  <c r="G91" i="3" a="1"/>
  <c r="G91" i="3" s="1"/>
  <c r="G92" i="3" a="1"/>
  <c r="G92" i="3" s="1"/>
  <c r="G93" i="3" a="1"/>
  <c r="G93" i="3" s="1"/>
  <c r="G94" i="3" a="1"/>
  <c r="G94" i="3"/>
  <c r="G95" i="3" a="1"/>
  <c r="G95" i="3" s="1"/>
  <c r="G96" i="3" a="1"/>
  <c r="G96" i="3" s="1"/>
  <c r="G97" i="3" a="1"/>
  <c r="G97" i="3" s="1"/>
  <c r="G98" i="3" a="1"/>
  <c r="G98" i="3" s="1"/>
  <c r="G99" i="3" a="1"/>
  <c r="G99" i="3" s="1"/>
  <c r="G100" i="3" a="1"/>
  <c r="G100" i="3" s="1"/>
  <c r="G101" i="3" a="1"/>
  <c r="G101" i="3" s="1"/>
  <c r="G102" i="3" a="1"/>
  <c r="G102" i="3" s="1"/>
  <c r="G103" i="3" a="1"/>
  <c r="G103" i="3" s="1"/>
  <c r="G104" i="3" a="1"/>
  <c r="G104" i="3"/>
  <c r="G105" i="3" a="1"/>
  <c r="G105" i="3" s="1"/>
  <c r="G106" i="3" a="1"/>
  <c r="G106" i="3" s="1"/>
  <c r="G107" i="3" a="1"/>
  <c r="G107" i="3" s="1"/>
  <c r="G108" i="3" a="1"/>
  <c r="G108" i="3" s="1"/>
  <c r="G109" i="3" a="1"/>
  <c r="G109" i="3" s="1"/>
  <c r="G110" i="3" a="1"/>
  <c r="G110" i="3"/>
  <c r="G111" i="3" a="1"/>
  <c r="G111" i="3" s="1"/>
  <c r="G112" i="3" a="1"/>
  <c r="G112" i="3" s="1"/>
  <c r="G113" i="3" a="1"/>
  <c r="G113" i="3" s="1"/>
  <c r="G114" i="3" a="1"/>
  <c r="G114" i="3" s="1"/>
  <c r="G115" i="3" a="1"/>
  <c r="G115" i="3" s="1"/>
  <c r="G116" i="3" a="1"/>
  <c r="G116" i="3" s="1"/>
  <c r="G117" i="3" a="1"/>
  <c r="G117" i="3" s="1"/>
  <c r="G118" i="3" a="1"/>
  <c r="G118" i="3"/>
  <c r="G119" i="3" a="1"/>
  <c r="G119" i="3" s="1"/>
  <c r="G120" i="3" a="1"/>
  <c r="G120" i="3" s="1"/>
  <c r="G121" i="3" a="1"/>
  <c r="G121" i="3" s="1"/>
  <c r="G122" i="3" a="1"/>
  <c r="G122" i="3" s="1"/>
  <c r="G123" i="3" a="1"/>
  <c r="G123" i="3" s="1"/>
  <c r="G124" i="3" a="1"/>
  <c r="G124" i="3" s="1"/>
  <c r="G125" i="3" a="1"/>
  <c r="G125" i="3"/>
  <c r="G126" i="3" a="1"/>
  <c r="G126" i="3" s="1"/>
  <c r="G127" i="3" a="1"/>
  <c r="G127" i="3" s="1"/>
  <c r="G128" i="3" a="1"/>
  <c r="G128" i="3" s="1"/>
  <c r="G129" i="3" a="1"/>
  <c r="G129" i="3" s="1"/>
  <c r="G130" i="3" a="1"/>
  <c r="G130" i="3" s="1"/>
  <c r="G131" i="3" a="1"/>
  <c r="G131" i="3" s="1"/>
  <c r="G132" i="3" a="1"/>
  <c r="G132" i="3" s="1"/>
  <c r="G133" i="3" a="1"/>
  <c r="G133" i="3" s="1"/>
  <c r="G134" i="3" a="1"/>
  <c r="G134" i="3" s="1"/>
  <c r="G135" i="3" a="1"/>
  <c r="G135" i="3" s="1"/>
  <c r="G136" i="3" a="1"/>
  <c r="G136" i="3" s="1"/>
  <c r="G137" i="3" a="1"/>
  <c r="G137" i="3" s="1"/>
  <c r="G138" i="3" a="1"/>
  <c r="G138" i="3" s="1"/>
  <c r="G139" i="3" a="1"/>
  <c r="G139" i="3" s="1"/>
  <c r="G140" i="3" a="1"/>
  <c r="G140" i="3" s="1"/>
  <c r="G141" i="3" a="1"/>
  <c r="G141" i="3" s="1"/>
  <c r="G142" i="3" a="1"/>
  <c r="G142" i="3" s="1"/>
  <c r="G143" i="3" a="1"/>
  <c r="G143" i="3" s="1"/>
  <c r="G144" i="3" a="1"/>
  <c r="G144" i="3" s="1"/>
  <c r="G145" i="3" a="1"/>
  <c r="G145" i="3" s="1"/>
  <c r="G146" i="3" a="1"/>
  <c r="G146" i="3" s="1"/>
  <c r="G147" i="3" a="1"/>
  <c r="G147" i="3" s="1"/>
  <c r="G148" i="3" a="1"/>
  <c r="G148" i="3" s="1"/>
  <c r="G149" i="3" a="1"/>
  <c r="G149" i="3"/>
  <c r="G150" i="3" a="1"/>
  <c r="G150" i="3" s="1"/>
  <c r="G151" i="3" a="1"/>
  <c r="G151" i="3" s="1"/>
  <c r="G152" i="3" a="1"/>
  <c r="G152" i="3" s="1"/>
  <c r="G153" i="3" a="1"/>
  <c r="G153" i="3" s="1"/>
  <c r="G154" i="3" a="1"/>
  <c r="G154" i="3" s="1"/>
  <c r="G155" i="3" a="1"/>
  <c r="G155" i="3" s="1"/>
  <c r="G156" i="3" a="1"/>
  <c r="G156" i="3" s="1"/>
  <c r="G157" i="3" a="1"/>
  <c r="G157" i="3" s="1"/>
  <c r="G158" i="3" a="1"/>
  <c r="G158" i="3" s="1"/>
  <c r="G159" i="3" a="1"/>
  <c r="G159" i="3"/>
  <c r="G160" i="3" a="1"/>
  <c r="G160" i="3" s="1"/>
  <c r="G161" i="3" a="1"/>
  <c r="G161" i="3" s="1"/>
  <c r="G162" i="3" a="1"/>
  <c r="G162" i="3" s="1"/>
  <c r="G163" i="3" a="1"/>
  <c r="G163" i="3" s="1"/>
  <c r="G164" i="3" a="1"/>
  <c r="G164" i="3" s="1"/>
  <c r="G165" i="3" a="1"/>
  <c r="G165" i="3"/>
  <c r="G166" i="3" a="1"/>
  <c r="G166" i="3" s="1"/>
  <c r="G167" i="3" a="1"/>
  <c r="G167" i="3" s="1"/>
  <c r="G168" i="3" a="1"/>
  <c r="G168" i="3"/>
  <c r="G169" i="3" a="1"/>
  <c r="G169" i="3" s="1"/>
  <c r="G170" i="3" a="1"/>
  <c r="G170" i="3"/>
  <c r="G171" i="3" a="1"/>
  <c r="G171" i="3" s="1"/>
  <c r="G172" i="3" a="1"/>
  <c r="G172" i="3" s="1"/>
  <c r="G173" i="3" a="1"/>
  <c r="G173" i="3" s="1"/>
  <c r="G174" i="3" a="1"/>
  <c r="G174" i="3" s="1"/>
  <c r="G175" i="3" a="1"/>
  <c r="G175" i="3" s="1"/>
  <c r="G176" i="3" a="1"/>
  <c r="G176" i="3" s="1"/>
  <c r="G177" i="3" a="1"/>
  <c r="G177" i="3" s="1"/>
  <c r="G178" i="3" a="1"/>
  <c r="G178" i="3" s="1"/>
  <c r="G179" i="3" a="1"/>
  <c r="G179" i="3" s="1"/>
  <c r="G180" i="3" a="1"/>
  <c r="G180" i="3" s="1"/>
  <c r="G181" i="3" a="1"/>
  <c r="G181" i="3" s="1"/>
  <c r="G182" i="3" a="1"/>
  <c r="G182" i="3" s="1"/>
  <c r="G183" i="3" a="1"/>
  <c r="G183" i="3"/>
  <c r="G184" i="3" a="1"/>
  <c r="G184" i="3" s="1"/>
  <c r="G185" i="3" a="1"/>
  <c r="G185" i="3" s="1"/>
  <c r="G186" i="3" a="1"/>
  <c r="G186" i="3" s="1"/>
  <c r="G187" i="3" a="1"/>
  <c r="G187" i="3" s="1"/>
  <c r="G188" i="3" a="1"/>
  <c r="G188" i="3" s="1"/>
  <c r="G189" i="3" a="1"/>
  <c r="G189" i="3" s="1"/>
  <c r="G190" i="3" a="1"/>
  <c r="G190" i="3" s="1"/>
  <c r="G191" i="3" a="1"/>
  <c r="G191" i="3"/>
  <c r="G192" i="3" a="1"/>
  <c r="G192" i="3" s="1"/>
  <c r="G193" i="3" a="1"/>
  <c r="G193" i="3" s="1"/>
  <c r="G194" i="3" a="1"/>
  <c r="G194" i="3" s="1"/>
  <c r="G195" i="3" a="1"/>
  <c r="G195" i="3" s="1"/>
  <c r="G196" i="3" a="1"/>
  <c r="G196" i="3" s="1"/>
  <c r="G197" i="3" a="1"/>
  <c r="G197" i="3" s="1"/>
  <c r="G198" i="3" a="1"/>
  <c r="G198" i="3" s="1"/>
  <c r="G199" i="3" a="1"/>
  <c r="G199" i="3" s="1"/>
  <c r="G200" i="3" a="1"/>
  <c r="G200" i="3" s="1"/>
  <c r="G201" i="3" a="1"/>
  <c r="G201" i="3" s="1"/>
  <c r="G202" i="3" a="1"/>
  <c r="G202" i="3" s="1"/>
  <c r="G203" i="3" a="1"/>
  <c r="G203" i="3" s="1"/>
  <c r="G204" i="3" a="1"/>
  <c r="G204" i="3" s="1"/>
  <c r="G205" i="3" a="1"/>
  <c r="G205" i="3" s="1"/>
  <c r="G206" i="3" a="1"/>
  <c r="G206" i="3" s="1"/>
  <c r="G207" i="3" a="1"/>
  <c r="G207" i="3" s="1"/>
  <c r="G208" i="3" a="1"/>
  <c r="G208" i="3" s="1"/>
  <c r="G209" i="3" a="1"/>
  <c r="G209" i="3" s="1"/>
  <c r="G210" i="3" a="1"/>
  <c r="G210" i="3" s="1"/>
  <c r="G211" i="3" a="1"/>
  <c r="G211" i="3" s="1"/>
  <c r="G212" i="3" a="1"/>
  <c r="G212" i="3" s="1"/>
  <c r="G213" i="3" a="1"/>
  <c r="G213" i="3" s="1"/>
  <c r="G214" i="3" a="1"/>
  <c r="G214" i="3" s="1"/>
  <c r="G215" i="3" a="1"/>
  <c r="G215" i="3" s="1"/>
  <c r="G216" i="3" a="1"/>
  <c r="G216" i="3" s="1"/>
  <c r="G217" i="3" a="1"/>
  <c r="G217" i="3" s="1"/>
  <c r="G218" i="3" a="1"/>
  <c r="G218" i="3" s="1"/>
  <c r="G219" i="3" a="1"/>
  <c r="G219" i="3" s="1"/>
  <c r="G220" i="3" a="1"/>
  <c r="G220" i="3" s="1"/>
  <c r="G221" i="3" a="1"/>
  <c r="G221" i="3" s="1"/>
  <c r="G222" i="3" a="1"/>
  <c r="G222" i="3" s="1"/>
  <c r="G223" i="3" a="1"/>
  <c r="G223" i="3" s="1"/>
  <c r="G224" i="3" a="1"/>
  <c r="G224" i="3" s="1"/>
  <c r="G225" i="3" a="1"/>
  <c r="G225" i="3" s="1"/>
  <c r="G226" i="3" a="1"/>
  <c r="G226" i="3" s="1"/>
  <c r="G227" i="3" a="1"/>
  <c r="G227" i="3" s="1"/>
  <c r="G228" i="3" a="1"/>
  <c r="G228" i="3" s="1"/>
  <c r="G229" i="3" a="1"/>
  <c r="G229" i="3" s="1"/>
  <c r="G230" i="3" a="1"/>
  <c r="G230" i="3" s="1"/>
  <c r="G231" i="3" a="1"/>
  <c r="G231" i="3" s="1"/>
  <c r="G232" i="3" a="1"/>
  <c r="G232" i="3" s="1"/>
  <c r="G233" i="3" a="1"/>
  <c r="G233" i="3" s="1"/>
  <c r="G234" i="3" a="1"/>
  <c r="G234" i="3" s="1"/>
  <c r="G235" i="3" a="1"/>
  <c r="G235" i="3"/>
  <c r="G236" i="3" a="1"/>
  <c r="G236" i="3" s="1"/>
  <c r="G237" i="3" a="1"/>
  <c r="G237" i="3" s="1"/>
  <c r="G238" i="3" a="1"/>
  <c r="G238" i="3" s="1"/>
  <c r="G239" i="3" a="1"/>
  <c r="G239" i="3" s="1"/>
  <c r="G240" i="3" a="1"/>
  <c r="G240" i="3" s="1"/>
  <c r="G241" i="3" a="1"/>
  <c r="G241" i="3" s="1"/>
  <c r="G242" i="3" a="1"/>
  <c r="G242" i="3" s="1"/>
  <c r="G243" i="3" a="1"/>
  <c r="G243" i="3" s="1"/>
  <c r="G244" i="3" a="1"/>
  <c r="G244" i="3" s="1"/>
  <c r="G245" i="3" a="1"/>
  <c r="G245" i="3" s="1"/>
  <c r="G246" i="3" a="1"/>
  <c r="G246" i="3" s="1"/>
  <c r="G247" i="3" a="1"/>
  <c r="G247" i="3" s="1"/>
  <c r="G248" i="3" a="1"/>
  <c r="G248" i="3" s="1"/>
  <c r="G249" i="3" a="1"/>
  <c r="G249" i="3" s="1"/>
  <c r="G250" i="3" a="1"/>
  <c r="G250" i="3" s="1"/>
  <c r="G251" i="3" a="1"/>
  <c r="G251" i="3" s="1"/>
  <c r="G252" i="3" a="1"/>
  <c r="G252" i="3" s="1"/>
  <c r="G253" i="3" a="1"/>
  <c r="G253" i="3" s="1"/>
  <c r="G254" i="3" a="1"/>
  <c r="G254" i="3" s="1"/>
  <c r="G255" i="3" a="1"/>
  <c r="G255" i="3" s="1"/>
  <c r="G256" i="3" a="1"/>
  <c r="G256" i="3" s="1"/>
  <c r="G257" i="3" a="1"/>
  <c r="G257" i="3" s="1"/>
  <c r="G258" i="3" a="1"/>
  <c r="G258" i="3" s="1"/>
  <c r="G259" i="3" a="1"/>
  <c r="G259" i="3" s="1"/>
  <c r="G260" i="3" a="1"/>
  <c r="G260" i="3" s="1"/>
  <c r="G261" i="3" a="1"/>
  <c r="G261" i="3" s="1"/>
  <c r="G262" i="3" a="1"/>
  <c r="G262" i="3" s="1"/>
  <c r="G263" i="3" a="1"/>
  <c r="G263" i="3"/>
  <c r="G264" i="3" a="1"/>
  <c r="G264" i="3" s="1"/>
  <c r="G265" i="3" a="1"/>
  <c r="G265" i="3"/>
  <c r="G266" i="3" a="1"/>
  <c r="G266" i="3" s="1"/>
  <c r="G267" i="3" a="1"/>
  <c r="G267" i="3" s="1"/>
  <c r="G268" i="3" a="1"/>
  <c r="G268" i="3" s="1"/>
  <c r="G269" i="3" a="1"/>
  <c r="G269" i="3"/>
  <c r="G270" i="3" a="1"/>
  <c r="G270" i="3" s="1"/>
  <c r="G271" i="3" a="1"/>
  <c r="G271" i="3"/>
  <c r="G272" i="3" a="1"/>
  <c r="G272" i="3" s="1"/>
  <c r="G273" i="3" a="1"/>
  <c r="G273" i="3" s="1"/>
  <c r="G274" i="3" a="1"/>
  <c r="G274" i="3" s="1"/>
  <c r="G275" i="3" a="1"/>
  <c r="G275" i="3" s="1"/>
  <c r="G276" i="3" a="1"/>
  <c r="G276" i="3" s="1"/>
  <c r="G277" i="3" a="1"/>
  <c r="G277" i="3"/>
  <c r="G278" i="3" a="1"/>
  <c r="G278" i="3" s="1"/>
  <c r="G279" i="3" a="1"/>
  <c r="G279" i="3" s="1"/>
  <c r="G280" i="3" a="1"/>
  <c r="G280" i="3" s="1"/>
  <c r="G281" i="3" a="1"/>
  <c r="G281" i="3" s="1"/>
  <c r="G282" i="3" a="1"/>
  <c r="G282" i="3" s="1"/>
  <c r="G283" i="3" a="1"/>
  <c r="G283" i="3" s="1"/>
  <c r="G284" i="3" a="1"/>
  <c r="G284" i="3" s="1"/>
  <c r="G285" i="3" a="1"/>
  <c r="G285" i="3" s="1"/>
  <c r="G286" i="3" a="1"/>
  <c r="G286" i="3" s="1"/>
  <c r="G287" i="3" a="1"/>
  <c r="G287" i="3" s="1"/>
  <c r="G288" i="3" a="1"/>
  <c r="G288" i="3" s="1"/>
  <c r="G289" i="3" a="1"/>
  <c r="G289" i="3"/>
  <c r="G290" i="3" a="1"/>
  <c r="G290" i="3" s="1"/>
  <c r="G291" i="3" a="1"/>
  <c r="G291" i="3" s="1"/>
  <c r="G292" i="3" a="1"/>
  <c r="G292" i="3" s="1"/>
  <c r="G293" i="3" a="1"/>
  <c r="G293" i="3" s="1"/>
  <c r="G294" i="3" a="1"/>
  <c r="G294" i="3" s="1"/>
  <c r="G295" i="3" a="1"/>
  <c r="G295" i="3" s="1"/>
  <c r="G296" i="3" a="1"/>
  <c r="G296" i="3" s="1"/>
  <c r="G297" i="3" a="1"/>
  <c r="G297" i="3" s="1"/>
  <c r="G298" i="3" a="1"/>
  <c r="G298" i="3" s="1"/>
  <c r="G299" i="3" a="1"/>
  <c r="G299" i="3" s="1"/>
  <c r="G300" i="3" a="1"/>
  <c r="G300" i="3" s="1"/>
  <c r="G301" i="3" a="1"/>
  <c r="G301" i="3" s="1"/>
  <c r="G302" i="3" a="1"/>
  <c r="G302" i="3" s="1"/>
  <c r="G303" i="3" a="1"/>
  <c r="G303" i="3" s="1"/>
  <c r="G304" i="3" a="1"/>
  <c r="G304" i="3" s="1"/>
  <c r="G305" i="3" a="1"/>
  <c r="G305" i="3" s="1"/>
  <c r="G306" i="3" a="1"/>
  <c r="G306" i="3" s="1"/>
  <c r="G307" i="3" a="1"/>
  <c r="G307" i="3" s="1"/>
  <c r="G308" i="3" a="1"/>
  <c r="G308" i="3" s="1"/>
  <c r="G309" i="3" a="1"/>
  <c r="G309" i="3" s="1"/>
  <c r="G310" i="3" a="1"/>
  <c r="G310" i="3" s="1"/>
  <c r="G311" i="3" a="1"/>
  <c r="G311" i="3" s="1"/>
  <c r="G312" i="3" a="1"/>
  <c r="G312" i="3" s="1"/>
  <c r="G313" i="3" a="1"/>
  <c r="G313" i="3" s="1"/>
  <c r="G314" i="3" a="1"/>
  <c r="G314" i="3" s="1"/>
  <c r="G315" i="3" a="1"/>
  <c r="G315" i="3"/>
  <c r="G316" i="3" a="1"/>
  <c r="G316" i="3" s="1"/>
  <c r="G317" i="3" a="1"/>
  <c r="G317" i="3"/>
  <c r="G318" i="3" a="1"/>
  <c r="G318" i="3" s="1"/>
  <c r="G319" i="3" a="1"/>
  <c r="G319" i="3" s="1"/>
  <c r="G320" i="3" a="1"/>
  <c r="G320" i="3" s="1"/>
  <c r="G321" i="3" a="1"/>
  <c r="G321" i="3"/>
  <c r="G322" i="3" a="1"/>
  <c r="G322" i="3" s="1"/>
  <c r="G323" i="3" a="1"/>
  <c r="G323" i="3"/>
  <c r="G324" i="3" a="1"/>
  <c r="G324" i="3" s="1"/>
  <c r="G325" i="3" a="1"/>
  <c r="G325" i="3" s="1"/>
  <c r="G326" i="3" a="1"/>
  <c r="G326" i="3" s="1"/>
  <c r="G327" i="3" a="1"/>
  <c r="G327" i="3" s="1"/>
  <c r="G328" i="3" a="1"/>
  <c r="G328" i="3" s="1"/>
  <c r="G329" i="3" a="1"/>
  <c r="G329" i="3" s="1"/>
  <c r="G330" i="3" a="1"/>
  <c r="G330" i="3" s="1"/>
  <c r="G331" i="3" a="1"/>
  <c r="G331" i="3" s="1"/>
  <c r="G332" i="3" a="1"/>
  <c r="G332" i="3" s="1"/>
  <c r="G333" i="3" a="1"/>
  <c r="G333" i="3" s="1"/>
  <c r="G334" i="3" a="1"/>
  <c r="G334" i="3" s="1"/>
  <c r="G335" i="3" a="1"/>
  <c r="G335" i="3" s="1"/>
  <c r="G336" i="3" a="1"/>
  <c r="G336" i="3" s="1"/>
  <c r="G337" i="3" a="1"/>
  <c r="G337" i="3"/>
  <c r="G338" i="3" a="1"/>
  <c r="G338" i="3" s="1"/>
  <c r="G339" i="3" a="1"/>
  <c r="G339" i="3"/>
  <c r="G340" i="3" a="1"/>
  <c r="G340" i="3" s="1"/>
  <c r="G341" i="3" a="1"/>
  <c r="G341" i="3" s="1"/>
  <c r="G342" i="3" a="1"/>
  <c r="G342" i="3" s="1"/>
  <c r="G343" i="3" a="1"/>
  <c r="G343" i="3" s="1"/>
  <c r="G344" i="3" a="1"/>
  <c r="G344" i="3" s="1"/>
  <c r="G345" i="3" a="1"/>
  <c r="G345" i="3" s="1"/>
  <c r="G346" i="3" a="1"/>
  <c r="G346" i="3" s="1"/>
  <c r="G347" i="3" a="1"/>
  <c r="G347" i="3" s="1"/>
  <c r="G348" i="3" a="1"/>
  <c r="G348" i="3" s="1"/>
  <c r="G349" i="3" a="1"/>
  <c r="G349" i="3" s="1"/>
  <c r="G350" i="3" a="1"/>
  <c r="G350" i="3" s="1"/>
  <c r="G351" i="3" a="1"/>
  <c r="G351" i="3" s="1"/>
  <c r="G352" i="3" a="1"/>
  <c r="G352" i="3" s="1"/>
  <c r="G353" i="3" a="1"/>
  <c r="G353" i="3"/>
  <c r="G354" i="3" a="1"/>
  <c r="G354" i="3" s="1"/>
  <c r="G355" i="3" a="1"/>
  <c r="G355" i="3"/>
  <c r="G356" i="3" a="1"/>
  <c r="G356" i="3" s="1"/>
  <c r="G357" i="3" a="1"/>
  <c r="G357" i="3" s="1"/>
  <c r="G358" i="3" a="1"/>
  <c r="G358" i="3" s="1"/>
  <c r="G359" i="3" a="1"/>
  <c r="G359" i="3" s="1"/>
  <c r="G360" i="3" a="1"/>
  <c r="G360" i="3" s="1"/>
  <c r="G361" i="3" a="1"/>
  <c r="G361" i="3" s="1"/>
  <c r="G362" i="3" a="1"/>
  <c r="G362" i="3"/>
  <c r="G363" i="3" a="1"/>
  <c r="G363" i="3" s="1"/>
  <c r="G364" i="3" a="1"/>
  <c r="G364" i="3" s="1"/>
  <c r="G365" i="3" a="1"/>
  <c r="G365" i="3" s="1"/>
  <c r="G366" i="3" a="1"/>
  <c r="G366" i="3" s="1"/>
  <c r="G367" i="3" a="1"/>
  <c r="G367" i="3" s="1"/>
  <c r="G368" i="3" a="1"/>
  <c r="G368" i="3"/>
  <c r="G369" i="3" a="1"/>
  <c r="G369" i="3" s="1"/>
  <c r="G370" i="3" a="1"/>
  <c r="G370" i="3" s="1"/>
  <c r="G371" i="3" a="1"/>
  <c r="G371" i="3" s="1"/>
  <c r="G372" i="3" a="1"/>
  <c r="G372" i="3" s="1"/>
  <c r="G373" i="3" a="1"/>
  <c r="G373" i="3" s="1"/>
  <c r="G374" i="3" a="1"/>
  <c r="G374" i="3" s="1"/>
  <c r="G375" i="3" a="1"/>
  <c r="G375" i="3"/>
  <c r="G376" i="3" a="1"/>
  <c r="G376" i="3" s="1"/>
  <c r="G377" i="3" a="1"/>
  <c r="G377" i="3" s="1"/>
  <c r="G378" i="3" a="1"/>
  <c r="G378" i="3" s="1"/>
  <c r="G379" i="3" a="1"/>
  <c r="G379" i="3" s="1"/>
  <c r="G380" i="3" a="1"/>
  <c r="G380" i="3" s="1"/>
  <c r="G381" i="3" a="1"/>
  <c r="G381" i="3" s="1"/>
  <c r="G382" i="3" a="1"/>
  <c r="G382" i="3" s="1"/>
  <c r="G383" i="3" a="1"/>
  <c r="G383" i="3" s="1"/>
  <c r="G384" i="3" a="1"/>
  <c r="G384" i="3" s="1"/>
  <c r="G385" i="3" a="1"/>
  <c r="G385" i="3" s="1"/>
  <c r="G386" i="3" a="1"/>
  <c r="G386" i="3" s="1"/>
  <c r="G387" i="3" a="1"/>
  <c r="G387" i="3" s="1"/>
  <c r="G388" i="3" a="1"/>
  <c r="G388" i="3" s="1"/>
  <c r="G389" i="3" a="1"/>
  <c r="G389" i="3" s="1"/>
  <c r="G390" i="3" a="1"/>
  <c r="G390" i="3" s="1"/>
  <c r="G391" i="3" a="1"/>
  <c r="G391" i="3" s="1"/>
  <c r="G392" i="3" a="1"/>
  <c r="G392" i="3" s="1"/>
  <c r="G393" i="3" a="1"/>
  <c r="G393" i="3" s="1"/>
  <c r="G394" i="3" a="1"/>
  <c r="G394" i="3"/>
  <c r="G395" i="3" a="1"/>
  <c r="G395" i="3" s="1"/>
  <c r="G396" i="3" a="1"/>
  <c r="G396" i="3" s="1"/>
  <c r="G397" i="3" a="1"/>
  <c r="G397" i="3" s="1"/>
  <c r="G398" i="3" a="1"/>
  <c r="G398" i="3" s="1"/>
  <c r="G399" i="3" a="1"/>
  <c r="G399" i="3" s="1"/>
  <c r="G400" i="3" a="1"/>
  <c r="G400" i="3" s="1"/>
  <c r="G401" i="3" a="1"/>
  <c r="G401" i="3" s="1"/>
  <c r="G402" i="3" a="1"/>
  <c r="G402" i="3" s="1"/>
  <c r="G403" i="3" a="1"/>
  <c r="G403" i="3" s="1"/>
  <c r="G404" i="3" a="1"/>
  <c r="G404" i="3" s="1"/>
  <c r="G405" i="3" a="1"/>
  <c r="G405" i="3" s="1"/>
  <c r="G406" i="3" a="1"/>
  <c r="G406" i="3" s="1"/>
  <c r="G407" i="3" a="1"/>
  <c r="G407" i="3" s="1"/>
  <c r="G408" i="3" a="1"/>
  <c r="G408" i="3" s="1"/>
  <c r="G409" i="3" a="1"/>
  <c r="G409" i="3" s="1"/>
  <c r="G410" i="3" a="1"/>
  <c r="G410" i="3" s="1"/>
  <c r="G411" i="3" a="1"/>
  <c r="G411" i="3"/>
  <c r="G412" i="3" a="1"/>
  <c r="G412" i="3" s="1"/>
  <c r="G413" i="3" a="1"/>
  <c r="G413" i="3" s="1"/>
  <c r="G414" i="3" a="1"/>
  <c r="G414" i="3" s="1"/>
  <c r="G415" i="3" a="1"/>
  <c r="G415" i="3" s="1"/>
  <c r="G416" i="3" a="1"/>
  <c r="G416" i="3" s="1"/>
  <c r="G417" i="3" a="1"/>
  <c r="G417" i="3"/>
  <c r="G418" i="3" a="1"/>
  <c r="G418" i="3" s="1"/>
  <c r="G419" i="3" a="1"/>
  <c r="G419" i="3" s="1"/>
  <c r="G420" i="3" a="1"/>
  <c r="G420" i="3" s="1"/>
  <c r="G421" i="3" a="1"/>
  <c r="G421" i="3" s="1"/>
  <c r="G422" i="3" a="1"/>
  <c r="G422" i="3" s="1"/>
  <c r="G423" i="3" a="1"/>
  <c r="G423" i="3" s="1"/>
  <c r="G424" i="3" a="1"/>
  <c r="G424" i="3" s="1"/>
  <c r="G425" i="3" a="1"/>
  <c r="G425" i="3" s="1"/>
  <c r="G426" i="3" a="1"/>
  <c r="G426" i="3" s="1"/>
  <c r="G427" i="3" a="1"/>
  <c r="G427" i="3"/>
  <c r="G428" i="3" a="1"/>
  <c r="G428" i="3" s="1"/>
  <c r="G429" i="3" a="1"/>
  <c r="G429" i="3" s="1"/>
  <c r="G430" i="3" a="1"/>
  <c r="G430" i="3" s="1"/>
  <c r="G431" i="3" a="1"/>
  <c r="G431" i="3" s="1"/>
  <c r="G432" i="3" a="1"/>
  <c r="G432" i="3" s="1"/>
  <c r="G433" i="3" a="1"/>
  <c r="G433" i="3" s="1"/>
  <c r="G434" i="3" a="1"/>
  <c r="G434" i="3"/>
  <c r="G435" i="3" a="1"/>
  <c r="G435" i="3" s="1"/>
  <c r="G436" i="3" a="1"/>
  <c r="G436" i="3" s="1"/>
  <c r="G437" i="3" a="1"/>
  <c r="G437" i="3" s="1"/>
  <c r="G438" i="3" a="1"/>
  <c r="G438" i="3" s="1"/>
  <c r="G439" i="3" a="1"/>
  <c r="G439" i="3" s="1"/>
  <c r="G440" i="3" a="1"/>
  <c r="G440" i="3" s="1"/>
  <c r="G441" i="3" a="1"/>
  <c r="G441" i="3" s="1"/>
  <c r="G442" i="3" a="1"/>
  <c r="G442" i="3" s="1"/>
  <c r="G443" i="3" a="1"/>
  <c r="G443" i="3" s="1"/>
  <c r="G444" i="3" a="1"/>
  <c r="G444" i="3" s="1"/>
  <c r="G445" i="3" a="1"/>
  <c r="G445" i="3" s="1"/>
  <c r="G446" i="3" a="1"/>
  <c r="G446" i="3" s="1"/>
  <c r="G447" i="3" a="1"/>
  <c r="G447" i="3" s="1"/>
  <c r="G448" i="3" a="1"/>
  <c r="G448" i="3" s="1"/>
  <c r="G449" i="3" a="1"/>
  <c r="G449" i="3"/>
  <c r="G450" i="3" a="1"/>
  <c r="G450" i="3" s="1"/>
  <c r="G451" i="3" a="1"/>
  <c r="G451" i="3" s="1"/>
  <c r="G452" i="3" a="1"/>
  <c r="G452" i="3" s="1"/>
  <c r="G453" i="3" a="1"/>
  <c r="G453" i="3" s="1"/>
  <c r="G454" i="3" a="1"/>
  <c r="G454" i="3" s="1"/>
  <c r="G455" i="3" a="1"/>
  <c r="G455" i="3" s="1"/>
  <c r="G456" i="3" a="1"/>
  <c r="G456" i="3" s="1"/>
  <c r="G457" i="3" a="1"/>
  <c r="G457" i="3"/>
  <c r="G458" i="3" a="1"/>
  <c r="G458" i="3" s="1"/>
  <c r="G459" i="3" a="1"/>
  <c r="G459" i="3" s="1"/>
  <c r="G460" i="3" a="1"/>
  <c r="G460" i="3" s="1"/>
  <c r="G461" i="3" a="1"/>
  <c r="G461" i="3" s="1"/>
  <c r="G462" i="3" a="1"/>
  <c r="G462" i="3" s="1"/>
  <c r="G463" i="3" a="1"/>
  <c r="G463" i="3" s="1"/>
  <c r="G464" i="3" a="1"/>
  <c r="G464" i="3" s="1"/>
  <c r="G465" i="3" a="1"/>
  <c r="G465" i="3" s="1"/>
  <c r="G466" i="3" a="1"/>
  <c r="G466" i="3" s="1"/>
  <c r="G467" i="3" a="1"/>
  <c r="G467" i="3" s="1"/>
  <c r="G468" i="3" a="1"/>
  <c r="G468" i="3" s="1"/>
  <c r="G469" i="3" a="1"/>
  <c r="G469" i="3" s="1"/>
  <c r="G470" i="3" a="1"/>
  <c r="G470" i="3" s="1"/>
  <c r="G471" i="3" a="1"/>
  <c r="G471" i="3"/>
  <c r="G472" i="3" a="1"/>
  <c r="G472" i="3" s="1"/>
  <c r="G473" i="3" a="1"/>
  <c r="G473" i="3"/>
  <c r="G474" i="3" a="1"/>
  <c r="G474" i="3" s="1"/>
  <c r="G475" i="3" a="1"/>
  <c r="G475" i="3" s="1"/>
  <c r="G476" i="3" a="1"/>
  <c r="G476" i="3" s="1"/>
  <c r="G477" i="3" a="1"/>
  <c r="G477" i="3"/>
  <c r="G478" i="3" a="1"/>
  <c r="G478" i="3" s="1"/>
  <c r="G479" i="3" a="1"/>
  <c r="G479" i="3" s="1"/>
  <c r="G480" i="3" a="1"/>
  <c r="G480" i="3" s="1"/>
  <c r="G481" i="3" a="1"/>
  <c r="G481" i="3" s="1"/>
  <c r="G482" i="3" a="1"/>
  <c r="G482" i="3" s="1"/>
  <c r="G483" i="3" a="1"/>
  <c r="G483" i="3" s="1"/>
  <c r="G484" i="3" a="1"/>
  <c r="G484" i="3" s="1"/>
  <c r="G485" i="3" a="1"/>
  <c r="G485" i="3" s="1"/>
  <c r="G486" i="3" a="1"/>
  <c r="G486" i="3" s="1"/>
  <c r="G487" i="3" a="1"/>
  <c r="G487" i="3"/>
  <c r="G488" i="3" a="1"/>
  <c r="G488" i="3" s="1"/>
  <c r="G489" i="3" a="1"/>
  <c r="G489" i="3"/>
  <c r="G490" i="3" a="1"/>
  <c r="G490" i="3" s="1"/>
  <c r="G491" i="3" a="1"/>
  <c r="G491" i="3" s="1"/>
  <c r="G492" i="3" a="1"/>
  <c r="G492" i="3" s="1"/>
  <c r="G493" i="3" a="1"/>
  <c r="G493" i="3"/>
  <c r="G494" i="3" a="1"/>
  <c r="G494" i="3" s="1"/>
  <c r="G495" i="3" a="1"/>
  <c r="G495" i="3" s="1"/>
  <c r="G496" i="3" a="1"/>
  <c r="G496" i="3" s="1"/>
  <c r="G497" i="3" a="1"/>
  <c r="G497" i="3" s="1"/>
  <c r="G498" i="3" a="1"/>
  <c r="G498" i="3" s="1"/>
  <c r="G499" i="3" a="1"/>
  <c r="G499" i="3" s="1"/>
  <c r="G500" i="3" a="1"/>
  <c r="G500" i="3" s="1"/>
  <c r="G501" i="3" a="1"/>
  <c r="G501" i="3" s="1"/>
  <c r="G502" i="3" a="1"/>
  <c r="G502" i="3" s="1"/>
  <c r="G503" i="3" a="1"/>
  <c r="G503" i="3"/>
  <c r="G504" i="3" a="1"/>
  <c r="G504" i="3" s="1"/>
  <c r="G505" i="3" a="1"/>
  <c r="G505" i="3"/>
  <c r="G506" i="3" a="1"/>
  <c r="G506" i="3" s="1"/>
  <c r="G507" i="3" a="1"/>
  <c r="G507" i="3" s="1"/>
  <c r="G508" i="3" a="1"/>
  <c r="G508" i="3" s="1"/>
  <c r="G509" i="3" a="1"/>
  <c r="G509" i="3"/>
  <c r="G510" i="3" a="1"/>
  <c r="G510" i="3" s="1"/>
  <c r="G511" i="3" a="1"/>
  <c r="G511" i="3" s="1"/>
  <c r="G512" i="3" a="1"/>
  <c r="G512" i="3" s="1"/>
  <c r="G513" i="3" a="1"/>
  <c r="G513" i="3" s="1"/>
  <c r="G514" i="3" a="1"/>
  <c r="G514" i="3" s="1"/>
  <c r="G515" i="3" a="1"/>
  <c r="G515" i="3" s="1"/>
  <c r="G516" i="3" a="1"/>
  <c r="G516" i="3" s="1"/>
  <c r="G517" i="3" a="1"/>
  <c r="G517" i="3" s="1"/>
  <c r="G518" i="3" a="1"/>
  <c r="G518" i="3" s="1"/>
  <c r="G519" i="3" a="1"/>
  <c r="G519" i="3"/>
  <c r="G520" i="3" a="1"/>
  <c r="G520" i="3" s="1"/>
  <c r="G521" i="3" a="1"/>
  <c r="G521" i="3"/>
  <c r="G522" i="3" a="1"/>
  <c r="G522" i="3" s="1"/>
  <c r="G523" i="3" a="1"/>
  <c r="G523" i="3" s="1"/>
  <c r="G524" i="3" a="1"/>
  <c r="G524" i="3" s="1"/>
  <c r="G525" i="3" a="1"/>
  <c r="G525" i="3"/>
  <c r="G526" i="3" a="1"/>
  <c r="G526" i="3" s="1"/>
  <c r="G527" i="3" a="1"/>
  <c r="G527" i="3" s="1"/>
  <c r="G528" i="3" a="1"/>
  <c r="G528" i="3" s="1"/>
  <c r="G529" i="3" a="1"/>
  <c r="G529" i="3" s="1"/>
  <c r="G530" i="3" a="1"/>
  <c r="G530" i="3" s="1"/>
  <c r="G531" i="3" a="1"/>
  <c r="G531" i="3" s="1"/>
  <c r="G532" i="3" a="1"/>
  <c r="G532" i="3" s="1"/>
  <c r="G533" i="3" a="1"/>
  <c r="G533" i="3" s="1"/>
  <c r="G534" i="3" a="1"/>
  <c r="G534" i="3" s="1"/>
  <c r="G535" i="3" a="1"/>
  <c r="G535" i="3"/>
  <c r="G536" i="3" a="1"/>
  <c r="G536" i="3" s="1"/>
  <c r="G537" i="3" a="1"/>
  <c r="G537" i="3"/>
  <c r="G538" i="3" a="1"/>
  <c r="G538" i="3" s="1"/>
  <c r="G539" i="3" a="1"/>
  <c r="G539" i="3" s="1"/>
  <c r="G540" i="3" a="1"/>
  <c r="G540" i="3" s="1"/>
  <c r="G541" i="3" a="1"/>
  <c r="G541" i="3"/>
  <c r="G542" i="3" a="1"/>
  <c r="G542" i="3" s="1"/>
  <c r="G543" i="3" a="1"/>
  <c r="G543" i="3" s="1"/>
  <c r="G544" i="3" a="1"/>
  <c r="G544" i="3"/>
  <c r="G545" i="3" a="1"/>
  <c r="G545" i="3" s="1"/>
  <c r="G546" i="3" a="1"/>
  <c r="G546" i="3" s="1"/>
  <c r="G547" i="3" a="1"/>
  <c r="G547" i="3" s="1"/>
  <c r="G548" i="3" a="1"/>
  <c r="G548" i="3" s="1"/>
  <c r="G549" i="3" a="1"/>
  <c r="G549" i="3"/>
  <c r="G550" i="3" a="1"/>
  <c r="G550" i="3" s="1"/>
  <c r="G551" i="3" a="1"/>
  <c r="G551" i="3" s="1"/>
  <c r="G552" i="3" a="1"/>
  <c r="G552" i="3" s="1"/>
  <c r="G553" i="3" a="1"/>
  <c r="G553" i="3" s="1"/>
  <c r="G554" i="3" a="1"/>
  <c r="G554" i="3" s="1"/>
  <c r="G555" i="3" a="1"/>
  <c r="G555" i="3"/>
  <c r="G556" i="3" a="1"/>
  <c r="G556" i="3" s="1"/>
  <c r="G557" i="3" a="1"/>
  <c r="G557" i="3" s="1"/>
  <c r="G558" i="3" a="1"/>
  <c r="G558" i="3" s="1"/>
  <c r="G559" i="3" a="1"/>
  <c r="G559" i="3"/>
  <c r="G560" i="3" a="1"/>
  <c r="G560" i="3" s="1"/>
  <c r="G561" i="3" a="1"/>
  <c r="G561" i="3" s="1"/>
  <c r="G562" i="3" a="1"/>
  <c r="G562" i="3" s="1"/>
  <c r="G563" i="3" a="1"/>
  <c r="G563" i="3" s="1"/>
  <c r="G564" i="3" a="1"/>
  <c r="G564" i="3" s="1"/>
  <c r="G565" i="3" a="1"/>
  <c r="G565" i="3"/>
  <c r="G566" i="3" a="1"/>
  <c r="G566" i="3" s="1"/>
  <c r="G567" i="3" a="1"/>
  <c r="G567" i="3" s="1"/>
  <c r="G568" i="3" a="1"/>
  <c r="G568" i="3" s="1"/>
  <c r="G569" i="3" a="1"/>
  <c r="G569" i="3" s="1"/>
  <c r="G570" i="3" a="1"/>
  <c r="G570" i="3" s="1"/>
  <c r="G571" i="3" a="1"/>
  <c r="G571" i="3"/>
  <c r="G572" i="3" a="1"/>
  <c r="G572" i="3" s="1"/>
  <c r="G573" i="3" a="1"/>
  <c r="G573" i="3" s="1"/>
  <c r="G574" i="3" a="1"/>
  <c r="G574" i="3"/>
  <c r="G575" i="3" a="1"/>
  <c r="G575" i="3" s="1"/>
  <c r="G576" i="3" a="1"/>
  <c r="G576" i="3" s="1"/>
  <c r="G577" i="3" a="1"/>
  <c r="G577" i="3" s="1"/>
  <c r="G578" i="3" a="1"/>
  <c r="G578" i="3" s="1"/>
  <c r="G579" i="3" a="1"/>
  <c r="G579" i="3"/>
  <c r="G580" i="3" a="1"/>
  <c r="G580" i="3" s="1"/>
  <c r="G581" i="3" a="1"/>
  <c r="G581" i="3"/>
  <c r="G582" i="3" a="1"/>
  <c r="G582" i="3" s="1"/>
  <c r="G583" i="3" a="1"/>
  <c r="G583" i="3" s="1"/>
  <c r="G584" i="3" a="1"/>
  <c r="G584" i="3" s="1"/>
  <c r="G585" i="3" a="1"/>
  <c r="G585" i="3" s="1"/>
  <c r="G586" i="3" a="1"/>
  <c r="G586" i="3" s="1"/>
  <c r="G587" i="3" a="1"/>
  <c r="G587" i="3" s="1"/>
  <c r="G588" i="3" a="1"/>
  <c r="G588" i="3"/>
  <c r="G589" i="3" a="1"/>
  <c r="G589" i="3" s="1"/>
  <c r="G590" i="3" a="1"/>
  <c r="G590" i="3" s="1"/>
  <c r="G591" i="3" a="1"/>
  <c r="G591" i="3" s="1"/>
  <c r="G592" i="3" a="1"/>
  <c r="G592" i="3" s="1"/>
  <c r="G593" i="3" a="1"/>
  <c r="G593" i="3" s="1"/>
  <c r="G594" i="3" a="1"/>
  <c r="G594" i="3"/>
  <c r="G595" i="3" a="1"/>
  <c r="G595" i="3" s="1"/>
  <c r="G596" i="3" a="1"/>
  <c r="G596" i="3" s="1"/>
  <c r="G597" i="3" a="1"/>
  <c r="G597" i="3" s="1"/>
  <c r="G598" i="3" a="1"/>
  <c r="G598" i="3" s="1"/>
  <c r="G599" i="3" a="1"/>
  <c r="G599" i="3" s="1"/>
  <c r="G600" i="3" a="1"/>
  <c r="G600" i="3" s="1"/>
  <c r="G601" i="3" a="1"/>
  <c r="G601" i="3"/>
  <c r="G602" i="3" a="1"/>
  <c r="G602" i="3" s="1"/>
  <c r="G603" i="3" a="1"/>
  <c r="G603" i="3" s="1"/>
  <c r="G604" i="3" a="1"/>
  <c r="G604" i="3" s="1"/>
  <c r="G605" i="3" a="1"/>
  <c r="G605" i="3"/>
  <c r="G606" i="3" a="1"/>
  <c r="G606" i="3" s="1"/>
  <c r="G607" i="3" a="1"/>
  <c r="G607" i="3" s="1"/>
  <c r="G608" i="3" a="1"/>
  <c r="G608" i="3" s="1"/>
  <c r="G609" i="3" a="1"/>
  <c r="G609" i="3" s="1"/>
  <c r="G610" i="3" a="1"/>
  <c r="G610" i="3" s="1"/>
  <c r="G611" i="3" a="1"/>
  <c r="G611" i="3" s="1"/>
  <c r="G612" i="3" a="1"/>
  <c r="G612" i="3" s="1"/>
  <c r="G613" i="3" a="1"/>
  <c r="G613" i="3"/>
  <c r="G614" i="3" a="1"/>
  <c r="G614" i="3" s="1"/>
  <c r="G615" i="3" a="1"/>
  <c r="G615" i="3" s="1"/>
  <c r="G616" i="3" a="1"/>
  <c r="G616" i="3" s="1"/>
  <c r="G617" i="3" a="1"/>
  <c r="G617" i="3"/>
  <c r="G618" i="3" a="1"/>
  <c r="G618" i="3" s="1"/>
  <c r="G619" i="3" a="1"/>
  <c r="G619" i="3" s="1"/>
  <c r="G620" i="3" a="1"/>
  <c r="G620" i="3"/>
  <c r="G621" i="3" a="1"/>
  <c r="G621" i="3" s="1"/>
  <c r="G622" i="3" a="1"/>
  <c r="G622" i="3" s="1"/>
  <c r="G623" i="3" a="1"/>
  <c r="G623" i="3" s="1"/>
  <c r="G624" i="3" a="1"/>
  <c r="G624" i="3"/>
  <c r="G625" i="3" a="1"/>
  <c r="G625" i="3" s="1"/>
  <c r="G626" i="3" a="1"/>
  <c r="G626" i="3" s="1"/>
  <c r="G627" i="3" a="1"/>
  <c r="G627" i="3" s="1"/>
  <c r="G628" i="3" a="1"/>
  <c r="G628" i="3" s="1"/>
  <c r="G629" i="3" a="1"/>
  <c r="G629" i="3" s="1"/>
  <c r="G630" i="3" a="1"/>
  <c r="G630" i="3" s="1"/>
  <c r="G631" i="3" a="1"/>
  <c r="G631" i="3" s="1"/>
  <c r="G632" i="3" a="1"/>
  <c r="G632" i="3"/>
  <c r="G633" i="3" a="1"/>
  <c r="G633" i="3" s="1"/>
  <c r="G634" i="3" a="1"/>
  <c r="G634" i="3" s="1"/>
  <c r="G635" i="3" a="1"/>
  <c r="G635" i="3" s="1"/>
  <c r="G636" i="3" a="1"/>
  <c r="G636" i="3"/>
  <c r="G637" i="3" a="1"/>
  <c r="G637" i="3" s="1"/>
  <c r="G638" i="3" a="1"/>
  <c r="G638" i="3" s="1"/>
  <c r="G639" i="3" a="1"/>
  <c r="G639" i="3" s="1"/>
  <c r="G640" i="3" a="1"/>
  <c r="G640" i="3"/>
  <c r="G641" i="3" a="1"/>
  <c r="G641" i="3" s="1"/>
  <c r="G642" i="3" a="1"/>
  <c r="G642" i="3" s="1"/>
  <c r="G643" i="3" a="1"/>
  <c r="G643" i="3"/>
  <c r="G644" i="3" a="1"/>
  <c r="G644" i="3" s="1"/>
  <c r="G645" i="3" a="1"/>
  <c r="G645" i="3" s="1"/>
  <c r="G646" i="3" a="1"/>
  <c r="G646" i="3" s="1"/>
  <c r="G647" i="3" a="1"/>
  <c r="G647" i="3" s="1"/>
  <c r="G648" i="3" a="1"/>
  <c r="G648" i="3" s="1"/>
  <c r="G649" i="3" a="1"/>
  <c r="G649" i="3" s="1"/>
  <c r="G650" i="3" a="1"/>
  <c r="G650" i="3" s="1"/>
  <c r="G651" i="3" a="1"/>
  <c r="G651" i="3"/>
  <c r="G652" i="3" a="1"/>
  <c r="G652" i="3" s="1"/>
  <c r="G653" i="3" a="1"/>
  <c r="G653" i="3" s="1"/>
  <c r="G654" i="3" a="1"/>
  <c r="G654" i="3" s="1"/>
  <c r="G655" i="3" a="1"/>
  <c r="G655" i="3"/>
  <c r="G656" i="3" a="1"/>
  <c r="G656" i="3" s="1"/>
  <c r="G657" i="3" a="1"/>
  <c r="G657" i="3" s="1"/>
  <c r="G658" i="3" a="1"/>
  <c r="G658" i="3" s="1"/>
  <c r="G659" i="3" a="1"/>
  <c r="G659" i="3" s="1"/>
  <c r="G660" i="3" a="1"/>
  <c r="G660" i="3" s="1"/>
  <c r="G661" i="3" a="1"/>
  <c r="G661" i="3"/>
  <c r="G662" i="3" a="1"/>
  <c r="G662" i="3" s="1"/>
  <c r="G663" i="3" a="1"/>
  <c r="G663" i="3" s="1"/>
  <c r="G664" i="3" a="1"/>
  <c r="G664" i="3" s="1"/>
  <c r="G665" i="3" a="1"/>
  <c r="G665" i="3"/>
  <c r="G666" i="3" a="1"/>
  <c r="G666" i="3" s="1"/>
  <c r="G667" i="3" a="1"/>
  <c r="G667" i="3" s="1"/>
  <c r="G668" i="3" a="1"/>
  <c r="G668" i="3" s="1"/>
  <c r="G669" i="3" a="1"/>
  <c r="G669" i="3"/>
  <c r="G670" i="3" a="1"/>
  <c r="G670" i="3" s="1"/>
  <c r="G671" i="3" a="1"/>
  <c r="G671" i="3" s="1"/>
  <c r="G672" i="3" a="1"/>
  <c r="G672" i="3" s="1"/>
  <c r="G673" i="3" a="1"/>
  <c r="G673" i="3" s="1"/>
  <c r="G674" i="3" a="1"/>
  <c r="G674" i="3" s="1"/>
  <c r="G675" i="3" a="1"/>
  <c r="G675" i="3" s="1"/>
  <c r="G676" i="3" a="1"/>
  <c r="G676" i="3" s="1"/>
  <c r="G677" i="3" a="1"/>
  <c r="G677" i="3"/>
  <c r="G678" i="3" a="1"/>
  <c r="G678" i="3" s="1"/>
  <c r="G679" i="3" a="1"/>
  <c r="G679" i="3" s="1"/>
  <c r="G680" i="3" a="1"/>
  <c r="G680" i="3" s="1"/>
  <c r="G681" i="3" a="1"/>
  <c r="G681" i="3"/>
  <c r="G682" i="3" a="1"/>
  <c r="G682" i="3" s="1"/>
  <c r="G683" i="3" a="1"/>
  <c r="G683" i="3" s="1"/>
  <c r="G684" i="3" a="1"/>
  <c r="G684" i="3"/>
  <c r="G685" i="3" a="1"/>
  <c r="G685" i="3" s="1"/>
  <c r="G686" i="3" a="1"/>
  <c r="G686" i="3" s="1"/>
  <c r="G687" i="3" a="1"/>
  <c r="G687" i="3" s="1"/>
  <c r="G688" i="3" a="1"/>
  <c r="G688" i="3"/>
  <c r="G689" i="3" a="1"/>
  <c r="G689" i="3" s="1"/>
  <c r="G690" i="3" a="1"/>
  <c r="G690" i="3" s="1"/>
  <c r="G691" i="3" a="1"/>
  <c r="G691" i="3" s="1"/>
  <c r="G692" i="3" a="1"/>
  <c r="G692" i="3" s="1"/>
  <c r="G693" i="3" a="1"/>
  <c r="G693" i="3" s="1"/>
  <c r="G694" i="3" a="1"/>
  <c r="G694" i="3" s="1"/>
  <c r="G695" i="3" a="1"/>
  <c r="G695" i="3" s="1"/>
  <c r="G696" i="3" a="1"/>
  <c r="G696" i="3" s="1"/>
  <c r="G697" i="3" a="1"/>
  <c r="G697" i="3" s="1"/>
  <c r="G698" i="3" a="1"/>
  <c r="G698" i="3"/>
  <c r="G699" i="3" a="1"/>
  <c r="G699" i="3" s="1"/>
  <c r="G700" i="3" a="1"/>
  <c r="G700" i="3" s="1"/>
  <c r="G701" i="3" a="1"/>
  <c r="G701" i="3" s="1"/>
  <c r="G702" i="3" a="1"/>
  <c r="G702" i="3" s="1"/>
  <c r="G703" i="3" a="1"/>
  <c r="G703" i="3" s="1"/>
  <c r="G704" i="3" a="1"/>
  <c r="G704" i="3" s="1"/>
  <c r="G705" i="3" a="1"/>
  <c r="G705" i="3" s="1"/>
  <c r="G706" i="3" a="1"/>
  <c r="G706" i="3"/>
  <c r="G707" i="3" a="1"/>
  <c r="G707" i="3" s="1"/>
  <c r="G708" i="3" a="1"/>
  <c r="G708" i="3" s="1"/>
  <c r="G709" i="3" a="1"/>
  <c r="G709" i="3"/>
  <c r="G710" i="3" a="1"/>
  <c r="G710" i="3" s="1"/>
  <c r="G711" i="3" a="1"/>
  <c r="G711" i="3" s="1"/>
  <c r="G712" i="3" a="1"/>
  <c r="G712" i="3" s="1"/>
  <c r="G713" i="3" a="1"/>
  <c r="G713" i="3" s="1"/>
  <c r="G714" i="3" a="1"/>
  <c r="G714" i="3" s="1"/>
  <c r="G715" i="3" a="1"/>
  <c r="G715" i="3" s="1"/>
  <c r="G716" i="3" a="1"/>
  <c r="G716" i="3" s="1"/>
  <c r="G717" i="3" a="1"/>
  <c r="G717" i="3" s="1"/>
  <c r="G718" i="3" a="1"/>
  <c r="G718" i="3" s="1"/>
  <c r="G719" i="3" a="1"/>
  <c r="G719" i="3" s="1"/>
  <c r="G720" i="3" a="1"/>
  <c r="G720" i="3"/>
  <c r="G721" i="3" a="1"/>
  <c r="G721" i="3" s="1"/>
  <c r="G722" i="3" a="1"/>
  <c r="G722" i="3" s="1"/>
  <c r="G723" i="3" a="1"/>
  <c r="G723" i="3" s="1"/>
  <c r="G724" i="3" a="1"/>
  <c r="G724" i="3" s="1"/>
  <c r="G725" i="3" a="1"/>
  <c r="G725" i="3" s="1"/>
  <c r="G726" i="3" a="1"/>
  <c r="G726" i="3" s="1"/>
  <c r="G727" i="3" a="1"/>
  <c r="G727" i="3" s="1"/>
  <c r="G728" i="3" a="1"/>
  <c r="G728" i="3"/>
  <c r="G729" i="3" a="1"/>
  <c r="G729" i="3" s="1"/>
  <c r="G730" i="3" a="1"/>
  <c r="G730" i="3" s="1"/>
  <c r="G731" i="3" a="1"/>
  <c r="G731" i="3" s="1"/>
  <c r="G732" i="3" a="1"/>
  <c r="G732" i="3" s="1"/>
  <c r="G733" i="3" a="1"/>
  <c r="G733" i="3" s="1"/>
  <c r="G734" i="3" a="1"/>
  <c r="G734" i="3" s="1"/>
  <c r="G735" i="3" a="1"/>
  <c r="G735" i="3" s="1"/>
  <c r="G736" i="3" a="1"/>
  <c r="G736" i="3" s="1"/>
  <c r="G737" i="3" a="1"/>
  <c r="G737" i="3" s="1"/>
  <c r="G738" i="3" a="1"/>
  <c r="G738" i="3" s="1"/>
  <c r="G739" i="3" a="1"/>
  <c r="G739" i="3"/>
  <c r="G740" i="3" a="1"/>
  <c r="G740" i="3" s="1"/>
  <c r="G741" i="3" a="1"/>
  <c r="G741" i="3" s="1"/>
  <c r="G742" i="3" a="1"/>
  <c r="G742" i="3" s="1"/>
  <c r="G743" i="3" a="1"/>
  <c r="G743" i="3" s="1"/>
  <c r="G744" i="3" a="1"/>
  <c r="G744" i="3" s="1"/>
  <c r="G745" i="3" a="1"/>
  <c r="G745" i="3" s="1"/>
  <c r="G746" i="3" a="1"/>
  <c r="G746" i="3" s="1"/>
  <c r="G747" i="3" a="1"/>
  <c r="G747" i="3"/>
  <c r="G748" i="3" a="1"/>
  <c r="G748" i="3" s="1"/>
  <c r="G749" i="3" a="1"/>
  <c r="G749" i="3" s="1"/>
  <c r="G750" i="3" a="1"/>
  <c r="G750" i="3" s="1"/>
  <c r="G751" i="3" a="1"/>
  <c r="G751" i="3" s="1"/>
  <c r="G752" i="3" a="1"/>
  <c r="G752" i="3" s="1"/>
  <c r="G753" i="3" a="1"/>
  <c r="G753" i="3" s="1"/>
  <c r="G754" i="3" a="1"/>
  <c r="G754" i="3" s="1"/>
  <c r="G755" i="3" a="1"/>
  <c r="G755" i="3"/>
  <c r="G756" i="3" a="1"/>
  <c r="G756" i="3" s="1"/>
  <c r="G757" i="3" a="1"/>
  <c r="G757" i="3" s="1"/>
  <c r="G758" i="3" a="1"/>
  <c r="G758" i="3" s="1"/>
  <c r="G759" i="3" a="1"/>
  <c r="G759" i="3" s="1"/>
  <c r="G760" i="3" a="1"/>
  <c r="G760" i="3" s="1"/>
  <c r="G761" i="3" a="1"/>
  <c r="G761" i="3" s="1"/>
  <c r="G762" i="3" a="1"/>
  <c r="G762" i="3" s="1"/>
  <c r="G763" i="3" a="1"/>
  <c r="G763" i="3"/>
  <c r="G764" i="3" a="1"/>
  <c r="G764" i="3" s="1"/>
  <c r="G765" i="3" a="1"/>
  <c r="G765" i="3" s="1"/>
  <c r="G766" i="3" a="1"/>
  <c r="G766" i="3" s="1"/>
  <c r="G767" i="3" a="1"/>
  <c r="G767" i="3" s="1"/>
  <c r="G768" i="3" a="1"/>
  <c r="G768" i="3" s="1"/>
  <c r="G769" i="3" a="1"/>
  <c r="G769" i="3" s="1"/>
  <c r="G770" i="3" a="1"/>
  <c r="G770" i="3" s="1"/>
  <c r="G771" i="3" a="1"/>
  <c r="G771" i="3"/>
  <c r="G772" i="3" a="1"/>
  <c r="G772" i="3" s="1"/>
  <c r="G773" i="3" a="1"/>
  <c r="G773" i="3" s="1"/>
  <c r="G774" i="3" a="1"/>
  <c r="G774" i="3" s="1"/>
  <c r="G775" i="3" a="1"/>
  <c r="G775" i="3" s="1"/>
  <c r="G776" i="3" a="1"/>
  <c r="G776" i="3" s="1"/>
  <c r="G777" i="3" a="1"/>
  <c r="G777" i="3" s="1"/>
  <c r="G778" i="3" a="1"/>
  <c r="G778" i="3" s="1"/>
  <c r="G779" i="3" a="1"/>
  <c r="G779" i="3"/>
  <c r="G780" i="3" a="1"/>
  <c r="G780" i="3" s="1"/>
  <c r="G781" i="3" a="1"/>
  <c r="G781" i="3" s="1"/>
  <c r="G782" i="3" a="1"/>
  <c r="G782" i="3"/>
  <c r="G783" i="3" a="1"/>
  <c r="G783" i="3" s="1"/>
  <c r="G784" i="3" a="1"/>
  <c r="G784" i="3" s="1"/>
  <c r="G785" i="3" a="1"/>
  <c r="G785" i="3" s="1"/>
  <c r="G786" i="3" a="1"/>
  <c r="G786" i="3" s="1"/>
  <c r="G787" i="3" a="1"/>
  <c r="G787" i="3" s="1"/>
  <c r="G788" i="3" a="1"/>
  <c r="G788" i="3" s="1"/>
  <c r="G789" i="3" a="1"/>
  <c r="G789" i="3" s="1"/>
  <c r="G790" i="3" a="1"/>
  <c r="G790" i="3"/>
  <c r="G791" i="3" a="1"/>
  <c r="G791" i="3" s="1"/>
  <c r="G792" i="3" a="1"/>
  <c r="G792" i="3" s="1"/>
  <c r="G793" i="3" a="1"/>
  <c r="G793" i="3" s="1"/>
  <c r="G794" i="3" a="1"/>
  <c r="G794" i="3" s="1"/>
  <c r="G795" i="3" a="1"/>
  <c r="G795" i="3" s="1"/>
  <c r="G796" i="3" a="1"/>
  <c r="G796" i="3" s="1"/>
  <c r="G797" i="3" a="1"/>
  <c r="G797" i="3" s="1"/>
  <c r="G798" i="3" a="1"/>
  <c r="G798" i="3"/>
  <c r="G799" i="3" a="1"/>
  <c r="G799" i="3" s="1"/>
  <c r="G800" i="3" a="1"/>
  <c r="G800" i="3" s="1"/>
  <c r="G801" i="3" a="1"/>
  <c r="G801" i="3" s="1"/>
  <c r="G802" i="3" a="1"/>
  <c r="G802" i="3" s="1"/>
  <c r="G803" i="3" a="1"/>
  <c r="G803" i="3" s="1"/>
  <c r="G804" i="3" a="1"/>
  <c r="G804" i="3" s="1"/>
  <c r="G805" i="3" a="1"/>
  <c r="G805" i="3"/>
  <c r="G806" i="3" a="1"/>
  <c r="G806" i="3" s="1"/>
  <c r="G807" i="3" a="1"/>
  <c r="G807" i="3" s="1"/>
  <c r="G808" i="3" a="1"/>
  <c r="G808" i="3" s="1"/>
  <c r="G809" i="3" a="1"/>
  <c r="G809" i="3"/>
  <c r="G810" i="3" a="1"/>
  <c r="G810" i="3" s="1"/>
  <c r="G811" i="3" a="1"/>
  <c r="G811" i="3" s="1"/>
  <c r="G812" i="3" a="1"/>
  <c r="G812" i="3" s="1"/>
  <c r="G813" i="3" a="1"/>
  <c r="G813" i="3" s="1"/>
  <c r="G814" i="3" a="1"/>
  <c r="G814" i="3" s="1"/>
  <c r="G815" i="3" a="1"/>
  <c r="G815" i="3" s="1"/>
  <c r="G816" i="3" a="1"/>
  <c r="G816" i="3"/>
  <c r="G817" i="3" a="1"/>
  <c r="G817" i="3" s="1"/>
  <c r="G818" i="3" a="1"/>
  <c r="G818" i="3" s="1"/>
  <c r="G819" i="3" a="1"/>
  <c r="G819" i="3" s="1"/>
  <c r="G820" i="3" a="1"/>
  <c r="G820" i="3" s="1"/>
  <c r="G821" i="3" a="1"/>
  <c r="G821" i="3" s="1"/>
  <c r="G822" i="3" a="1"/>
  <c r="G822" i="3" s="1"/>
  <c r="G823" i="3" a="1"/>
  <c r="G823" i="3" s="1"/>
  <c r="G824" i="3" a="1"/>
  <c r="G824" i="3"/>
  <c r="G825" i="3" a="1"/>
  <c r="G825" i="3" s="1"/>
  <c r="G826" i="3" a="1"/>
  <c r="G826" i="3" s="1"/>
  <c r="G827" i="3" a="1"/>
  <c r="G827" i="3" s="1"/>
  <c r="G828" i="3" a="1"/>
  <c r="G828" i="3"/>
  <c r="G829" i="3" a="1"/>
  <c r="G829" i="3" s="1"/>
  <c r="G830" i="3" a="1"/>
  <c r="G830" i="3" s="1"/>
  <c r="G831" i="3" a="1"/>
  <c r="G831" i="3" s="1"/>
  <c r="G832" i="3" a="1"/>
  <c r="G832" i="3"/>
  <c r="G833" i="3" a="1"/>
  <c r="G833" i="3" s="1"/>
  <c r="G834" i="3" a="1"/>
  <c r="G834" i="3" s="1"/>
  <c r="G835" i="3" a="1"/>
  <c r="G835" i="3" s="1"/>
  <c r="G836" i="3" a="1"/>
  <c r="G836" i="3" s="1"/>
  <c r="G837" i="3" a="1"/>
  <c r="G837" i="3" s="1"/>
  <c r="G838" i="3" a="1"/>
  <c r="G838" i="3"/>
  <c r="G839" i="3" a="1"/>
  <c r="G839" i="3" s="1"/>
  <c r="G840" i="3" a="1"/>
  <c r="G840" i="3" s="1"/>
  <c r="G841" i="3" a="1"/>
  <c r="G841" i="3" s="1"/>
  <c r="G842" i="3" a="1"/>
  <c r="G842" i="3" s="1"/>
  <c r="G843" i="3" a="1"/>
  <c r="G843" i="3" s="1"/>
  <c r="G844" i="3" a="1"/>
  <c r="G844" i="3" s="1"/>
  <c r="G845" i="3" a="1"/>
  <c r="G845" i="3"/>
  <c r="G846" i="3" a="1"/>
  <c r="G846" i="3" s="1"/>
  <c r="G847" i="3" a="1"/>
  <c r="G847" i="3" s="1"/>
  <c r="G848" i="3" a="1"/>
  <c r="G848" i="3" s="1"/>
  <c r="G849" i="3" a="1"/>
  <c r="G849" i="3" s="1"/>
  <c r="G850" i="3" a="1"/>
  <c r="G850" i="3" s="1"/>
  <c r="G851" i="3" a="1"/>
  <c r="G851" i="3"/>
  <c r="G852" i="3" a="1"/>
  <c r="G852" i="3" s="1"/>
  <c r="G853" i="3" a="1"/>
  <c r="G853" i="3" s="1"/>
  <c r="G854" i="3" a="1"/>
  <c r="G854" i="3" s="1"/>
  <c r="G855" i="3" a="1"/>
  <c r="G855" i="3"/>
  <c r="G856" i="3" a="1"/>
  <c r="G856" i="3" s="1"/>
  <c r="G857" i="3" a="1"/>
  <c r="G857" i="3" s="1"/>
  <c r="G858" i="3" a="1"/>
  <c r="G858" i="3" s="1"/>
  <c r="G859" i="3" a="1"/>
  <c r="G859" i="3" s="1"/>
  <c r="G860" i="3" a="1"/>
  <c r="G860" i="3" s="1"/>
  <c r="G861" i="3" a="1"/>
  <c r="G861" i="3"/>
  <c r="G862" i="3" a="1"/>
  <c r="G862" i="3" s="1"/>
  <c r="G863" i="3" a="1"/>
  <c r="G863" i="3" s="1"/>
  <c r="G864" i="3" a="1"/>
  <c r="G864" i="3" s="1"/>
  <c r="G865" i="3" a="1"/>
  <c r="G865" i="3" s="1"/>
  <c r="G866" i="3" a="1"/>
  <c r="G866" i="3" s="1"/>
  <c r="G867" i="3" a="1"/>
  <c r="G867" i="3"/>
  <c r="G868" i="3" a="1"/>
  <c r="G868" i="3" s="1"/>
  <c r="G869" i="3" a="1"/>
  <c r="G869" i="3" s="1"/>
  <c r="G870" i="3" a="1"/>
  <c r="G870" i="3" s="1"/>
  <c r="G871" i="3" a="1"/>
  <c r="G871" i="3" s="1"/>
  <c r="G872" i="3" a="1"/>
  <c r="G872" i="3" s="1"/>
  <c r="G873" i="3" a="1"/>
  <c r="G873" i="3"/>
  <c r="G874" i="3" a="1"/>
  <c r="G874" i="3" s="1"/>
  <c r="G875" i="3" a="1"/>
  <c r="G875" i="3" s="1"/>
  <c r="G876" i="3" a="1"/>
  <c r="G876" i="3" s="1"/>
  <c r="G877" i="3" a="1"/>
  <c r="G877" i="3" s="1"/>
  <c r="G878" i="3" a="1"/>
  <c r="G878" i="3" s="1"/>
  <c r="G879" i="3" a="1"/>
  <c r="G879" i="3" s="1"/>
  <c r="G880" i="3" a="1"/>
  <c r="G880" i="3" s="1"/>
  <c r="G881" i="3" a="1"/>
  <c r="G881" i="3"/>
  <c r="G882" i="3" a="1"/>
  <c r="G882" i="3" s="1"/>
  <c r="G883" i="3" a="1"/>
  <c r="G883" i="3" s="1"/>
  <c r="G884" i="3" a="1"/>
  <c r="G884" i="3" s="1"/>
  <c r="G885" i="3" a="1"/>
  <c r="G885" i="3" s="1"/>
  <c r="G886" i="3" a="1"/>
  <c r="G886" i="3" s="1"/>
  <c r="G887" i="3" a="1"/>
  <c r="G887" i="3"/>
  <c r="G888" i="3" a="1"/>
  <c r="G888" i="3" s="1"/>
  <c r="G889" i="3" a="1"/>
  <c r="G889" i="3" s="1"/>
  <c r="G890" i="3" a="1"/>
  <c r="G890" i="3" s="1"/>
  <c r="G891" i="3" a="1"/>
  <c r="G891" i="3" s="1"/>
  <c r="G892" i="3" a="1"/>
  <c r="G892" i="3" s="1"/>
  <c r="G893" i="3" a="1"/>
  <c r="G893" i="3" s="1"/>
  <c r="G894" i="3" a="1"/>
  <c r="G894" i="3" s="1"/>
  <c r="G895" i="3" a="1"/>
  <c r="G895" i="3"/>
  <c r="G896" i="3" a="1"/>
  <c r="G896" i="3" s="1"/>
  <c r="G897" i="3" a="1"/>
  <c r="G897" i="3" s="1"/>
  <c r="G898" i="3" a="1"/>
  <c r="G898" i="3" s="1"/>
  <c r="G899" i="3" a="1"/>
  <c r="G899" i="3" s="1"/>
  <c r="G900" i="3" a="1"/>
  <c r="G900" i="3" s="1"/>
  <c r="G901" i="3" a="1"/>
  <c r="G901" i="3" s="1"/>
  <c r="G902" i="3" a="1"/>
  <c r="G902" i="3" s="1"/>
  <c r="G903" i="3" a="1"/>
  <c r="G903" i="3"/>
  <c r="G904" i="3" a="1"/>
  <c r="G904" i="3" s="1"/>
  <c r="G905" i="3" a="1"/>
  <c r="G905" i="3" s="1"/>
  <c r="G906" i="3" a="1"/>
  <c r="G906" i="3"/>
  <c r="G907" i="3" a="1"/>
  <c r="G907" i="3" s="1"/>
  <c r="G908" i="3" a="1"/>
  <c r="G908" i="3" s="1"/>
  <c r="G909" i="3" a="1"/>
  <c r="G909" i="3"/>
  <c r="G910" i="3" a="1"/>
  <c r="G910" i="3" s="1"/>
  <c r="G911" i="3" a="1"/>
  <c r="G911" i="3" s="1"/>
  <c r="G912" i="3" a="1"/>
  <c r="G912" i="3" s="1"/>
  <c r="G913" i="3" a="1"/>
  <c r="G913" i="3" s="1"/>
  <c r="G914" i="3" a="1"/>
  <c r="G914" i="3" s="1"/>
  <c r="G915" i="3" a="1"/>
  <c r="G915" i="3" s="1"/>
  <c r="G916" i="3" a="1"/>
  <c r="G916" i="3" s="1"/>
  <c r="G917" i="3" a="1"/>
  <c r="G917" i="3"/>
  <c r="G918" i="3" a="1"/>
  <c r="G918" i="3" s="1"/>
  <c r="G919" i="3" a="1"/>
  <c r="G919" i="3" s="1"/>
  <c r="G920" i="3" a="1"/>
  <c r="G920" i="3" s="1"/>
  <c r="G921" i="3" a="1"/>
  <c r="G921" i="3" s="1"/>
  <c r="G922" i="3" a="1"/>
  <c r="G922" i="3" s="1"/>
  <c r="G923" i="3" a="1"/>
  <c r="G923" i="3" s="1"/>
  <c r="G924" i="3" a="1"/>
  <c r="G924" i="3"/>
  <c r="G925" i="3" a="1"/>
  <c r="G925" i="3" s="1"/>
  <c r="G926" i="3" a="1"/>
  <c r="G926" i="3" s="1"/>
  <c r="G927" i="3" a="1"/>
  <c r="G927" i="3" s="1"/>
  <c r="G928" i="3" a="1"/>
  <c r="G928" i="3"/>
  <c r="G929" i="3" a="1"/>
  <c r="G929" i="3" s="1"/>
  <c r="G930" i="3" a="1"/>
  <c r="G930" i="3" s="1"/>
  <c r="G931" i="3" a="1"/>
  <c r="G931" i="3" s="1"/>
  <c r="G932" i="3" a="1"/>
  <c r="G932" i="3" s="1"/>
  <c r="G933" i="3" a="1"/>
  <c r="G933" i="3" s="1"/>
  <c r="G934" i="3" a="1"/>
  <c r="G934" i="3" s="1"/>
  <c r="G935" i="3" a="1"/>
  <c r="G935" i="3" s="1"/>
  <c r="G936" i="3" a="1"/>
  <c r="G936" i="3"/>
  <c r="G937" i="3" a="1"/>
  <c r="G937" i="3" s="1"/>
  <c r="G938" i="3" a="1"/>
  <c r="G938" i="3" s="1"/>
  <c r="G939" i="3" a="1"/>
  <c r="G939" i="3" s="1"/>
  <c r="G940" i="3" a="1"/>
  <c r="G940" i="3" s="1"/>
  <c r="G941" i="3" a="1"/>
  <c r="G941" i="3" s="1"/>
  <c r="G942" i="3" a="1"/>
  <c r="G942" i="3" s="1"/>
  <c r="G943" i="3" a="1"/>
  <c r="G943" i="3"/>
  <c r="G944" i="3" a="1"/>
  <c r="G944" i="3" s="1"/>
  <c r="G945" i="3" a="1"/>
  <c r="G945" i="3" s="1"/>
  <c r="G946" i="3" a="1"/>
  <c r="G946" i="3" s="1"/>
  <c r="G947" i="3" a="1"/>
  <c r="G947" i="3"/>
  <c r="G948" i="3" a="1"/>
  <c r="G948" i="3" s="1"/>
  <c r="G949" i="3" a="1"/>
  <c r="G949" i="3"/>
  <c r="G950" i="3" a="1"/>
  <c r="G950" i="3" s="1"/>
  <c r="G951" i="3" a="1"/>
  <c r="G951" i="3" s="1"/>
  <c r="G952" i="3" a="1"/>
  <c r="G952" i="3" s="1"/>
  <c r="G953" i="3" a="1"/>
  <c r="G953" i="3"/>
  <c r="G954" i="3" a="1"/>
  <c r="G954" i="3" s="1"/>
  <c r="G955" i="3" a="1"/>
  <c r="G955" i="3" s="1"/>
  <c r="G956" i="3" a="1"/>
  <c r="G956" i="3" s="1"/>
  <c r="G957" i="3" a="1"/>
  <c r="G957" i="3" s="1"/>
  <c r="G958" i="3" a="1"/>
  <c r="G958" i="3" s="1"/>
  <c r="G959" i="3" a="1"/>
  <c r="G959" i="3" s="1"/>
  <c r="G960" i="3" a="1"/>
  <c r="G960" i="3" s="1"/>
  <c r="G961" i="3" a="1"/>
  <c r="G961" i="3"/>
  <c r="G962" i="3" a="1"/>
  <c r="G962" i="3" s="1"/>
  <c r="G963" i="3" a="1"/>
  <c r="G963" i="3" s="1"/>
  <c r="G964" i="3" a="1"/>
  <c r="G964" i="3" s="1"/>
  <c r="G965" i="3" a="1"/>
  <c r="G965" i="3" s="1"/>
  <c r="G966" i="3" a="1"/>
  <c r="G966" i="3" s="1"/>
  <c r="G967" i="3" a="1"/>
  <c r="G967" i="3" s="1"/>
  <c r="G968" i="3" a="1"/>
  <c r="G968" i="3" s="1"/>
  <c r="G969" i="3" a="1"/>
  <c r="G969" i="3"/>
  <c r="G970" i="3" a="1"/>
  <c r="G970" i="3" s="1"/>
  <c r="G971" i="3" a="1"/>
  <c r="G971" i="3" s="1"/>
  <c r="G972" i="3" a="1"/>
  <c r="G972" i="3" s="1"/>
  <c r="G973" i="3" a="1"/>
  <c r="G973" i="3" s="1"/>
  <c r="G974" i="3" a="1"/>
  <c r="G974" i="3" s="1"/>
  <c r="G975" i="3" a="1"/>
  <c r="G975" i="3" s="1"/>
  <c r="G976" i="3" a="1"/>
  <c r="G976" i="3" s="1"/>
  <c r="G977" i="3" a="1"/>
  <c r="G977" i="3"/>
  <c r="G978" i="3" a="1"/>
  <c r="G978" i="3" s="1"/>
  <c r="G979" i="3" a="1"/>
  <c r="G979" i="3" s="1"/>
  <c r="G980" i="3" a="1"/>
  <c r="G980" i="3" s="1"/>
  <c r="G981" i="3" a="1"/>
  <c r="G981" i="3" s="1"/>
  <c r="G982" i="3" a="1"/>
  <c r="G982" i="3" s="1"/>
  <c r="G983" i="3" a="1"/>
  <c r="G983" i="3" s="1"/>
  <c r="G984" i="3" a="1"/>
  <c r="G984" i="3" s="1"/>
  <c r="G985" i="3" a="1"/>
  <c r="G985" i="3"/>
  <c r="G986" i="3" a="1"/>
  <c r="G986" i="3" s="1"/>
  <c r="G987" i="3" a="1"/>
  <c r="G987" i="3" s="1"/>
  <c r="G988" i="3" a="1"/>
  <c r="G988" i="3"/>
  <c r="G989" i="3" a="1"/>
  <c r="G989" i="3" s="1"/>
  <c r="G990" i="3" a="1"/>
  <c r="G990" i="3" s="1"/>
  <c r="G991" i="3" a="1"/>
  <c r="G991" i="3" s="1"/>
  <c r="G992" i="3" a="1"/>
  <c r="G992" i="3" s="1"/>
  <c r="G993" i="3" a="1"/>
  <c r="G993" i="3" s="1"/>
  <c r="G994" i="3" a="1"/>
  <c r="G994" i="3" s="1"/>
  <c r="G995" i="3" a="1"/>
  <c r="G995" i="3" s="1"/>
  <c r="G996" i="3" a="1"/>
  <c r="G996" i="3"/>
  <c r="G997" i="3" a="1"/>
  <c r="G997" i="3" s="1"/>
  <c r="G998" i="3" a="1"/>
  <c r="G998" i="3" s="1"/>
  <c r="G999" i="3" a="1"/>
  <c r="G999" i="3" s="1"/>
  <c r="G1000" i="3" a="1"/>
  <c r="G1000" i="3"/>
  <c r="G1001" i="3" a="1"/>
  <c r="G1001" i="3" s="1"/>
  <c r="G1002" i="3" a="1"/>
  <c r="G1002" i="3" s="1"/>
  <c r="G1003" i="3" a="1"/>
  <c r="G1003" i="3"/>
  <c r="G1004" i="3" a="1"/>
  <c r="G1004" i="3" s="1"/>
  <c r="G1005" i="3" a="1"/>
  <c r="G1005" i="3" s="1"/>
  <c r="G1006" i="3" a="1"/>
  <c r="G1006" i="3" s="1"/>
  <c r="G1007" i="3" a="1"/>
  <c r="G1007" i="3"/>
  <c r="G1008" i="3" a="1"/>
  <c r="G1008" i="3" s="1"/>
  <c r="G1009" i="3" a="1"/>
  <c r="G1009" i="3" s="1"/>
  <c r="G1010" i="3" a="1"/>
  <c r="G1010" i="3" s="1"/>
  <c r="G1011" i="3" a="1"/>
  <c r="G1011" i="3" s="1"/>
  <c r="G1012" i="3" a="1"/>
  <c r="G1012" i="3" s="1"/>
  <c r="G1013" i="3" a="1"/>
  <c r="G1013" i="3" s="1"/>
  <c r="G1014" i="3" a="1"/>
  <c r="G1014" i="3" s="1"/>
  <c r="G1015" i="3" a="1"/>
  <c r="G1015" i="3"/>
  <c r="G1016" i="3" a="1"/>
  <c r="G1016" i="3" s="1"/>
  <c r="G1017" i="3" a="1"/>
  <c r="G1017" i="3" s="1"/>
  <c r="G1018" i="3" a="1"/>
  <c r="G1018" i="3" s="1"/>
  <c r="G1019" i="3" a="1"/>
  <c r="G1019" i="3"/>
  <c r="G1020" i="3" a="1"/>
  <c r="G1020" i="3" s="1"/>
  <c r="G1021" i="3" a="1"/>
  <c r="G1021" i="3" s="1"/>
  <c r="G1022" i="3" a="1"/>
  <c r="G1022" i="3" s="1"/>
  <c r="G1023" i="3" a="1"/>
  <c r="G1023" i="3" s="1"/>
  <c r="G1024" i="3" a="1"/>
  <c r="G1024" i="3" s="1"/>
  <c r="G1025" i="3" a="1"/>
  <c r="G1025" i="3" s="1"/>
  <c r="G1026" i="3" a="1"/>
  <c r="G1026" i="3"/>
  <c r="G1027" i="3" a="1"/>
  <c r="G1027" i="3" s="1"/>
  <c r="G1028" i="3" a="1"/>
  <c r="G1028" i="3" s="1"/>
  <c r="G1029" i="3" a="1"/>
  <c r="G1029" i="3" s="1"/>
  <c r="G1030" i="3" a="1"/>
  <c r="G1030" i="3"/>
  <c r="G1031" i="3" a="1"/>
  <c r="G1031" i="3" s="1"/>
  <c r="G1032" i="3" a="1"/>
  <c r="G1032" i="3" s="1"/>
  <c r="G1033" i="3" a="1"/>
  <c r="G1033" i="3" s="1"/>
  <c r="G1034" i="3" a="1"/>
  <c r="G1034" i="3" s="1"/>
  <c r="G1035" i="3" a="1"/>
  <c r="G1035" i="3" s="1"/>
  <c r="G1036" i="3" a="1"/>
  <c r="G1036" i="3" s="1"/>
  <c r="G1037" i="3" a="1"/>
  <c r="G1037" i="3" s="1"/>
  <c r="G1038" i="3" a="1"/>
  <c r="G1038" i="3"/>
  <c r="G1039" i="3" a="1"/>
  <c r="G1039" i="3" s="1"/>
  <c r="G1040" i="3" a="1"/>
  <c r="G1040" i="3" s="1"/>
  <c r="G1041" i="3" a="1"/>
  <c r="G1041" i="3" s="1"/>
  <c r="G1042" i="3" a="1"/>
  <c r="G1042" i="3"/>
  <c r="G1043" i="3" a="1"/>
  <c r="G1043" i="3" s="1"/>
  <c r="G1044" i="3" a="1"/>
  <c r="G1044" i="3" s="1"/>
  <c r="G1045" i="3" a="1"/>
  <c r="G1045" i="3" s="1"/>
  <c r="G1046" i="3" a="1"/>
  <c r="G1046" i="3"/>
  <c r="G1047" i="3" a="1"/>
  <c r="G1047" i="3" s="1"/>
  <c r="G1048" i="3" a="1"/>
  <c r="G1048" i="3" s="1"/>
  <c r="G1049" i="3" a="1"/>
  <c r="G1049" i="3"/>
  <c r="G1050" i="3" a="1"/>
  <c r="G1050" i="3" s="1"/>
  <c r="G1051" i="3" a="1"/>
  <c r="G1051" i="3" s="1"/>
  <c r="G1052" i="3" a="1"/>
  <c r="G1052" i="3" s="1"/>
  <c r="G1053" i="3" a="1"/>
  <c r="G1053" i="3" s="1"/>
  <c r="G1054" i="3" a="1"/>
  <c r="G1054" i="3" s="1"/>
  <c r="G1055" i="3" a="1"/>
  <c r="G1055" i="3"/>
  <c r="G1056" i="3" a="1"/>
  <c r="G1056" i="3" s="1"/>
  <c r="G1057" i="3" a="1"/>
  <c r="G1057" i="3"/>
  <c r="G1058" i="3" a="1"/>
  <c r="G1058" i="3" s="1"/>
  <c r="G1059" i="3" a="1"/>
  <c r="G1059" i="3" s="1"/>
  <c r="G1060" i="3" a="1"/>
  <c r="G1060" i="3" s="1"/>
  <c r="G1061" i="3" a="1"/>
  <c r="G1061" i="3"/>
  <c r="G1062" i="3" a="1"/>
  <c r="G1062" i="3" s="1"/>
  <c r="G1063" i="3" a="1"/>
  <c r="G1063" i="3" s="1"/>
  <c r="G1064" i="3" a="1"/>
  <c r="G1064" i="3" s="1"/>
  <c r="G1065" i="3" a="1"/>
  <c r="G1065" i="3" s="1"/>
  <c r="G1066" i="3" a="1"/>
  <c r="G1066" i="3" s="1"/>
  <c r="G1067" i="3" a="1"/>
  <c r="G1067" i="3" s="1"/>
  <c r="G1068" i="3" a="1"/>
  <c r="G1068" i="3" s="1"/>
  <c r="G1069" i="3" a="1"/>
  <c r="G1069" i="3" s="1"/>
  <c r="G1070" i="3" a="1"/>
  <c r="G1070" i="3" s="1"/>
  <c r="G1071" i="3" a="1"/>
  <c r="G1071" i="3"/>
  <c r="G1072" i="3" a="1"/>
  <c r="G1072" i="3" s="1"/>
  <c r="G1073" i="3" a="1"/>
  <c r="G1073" i="3"/>
  <c r="G1074" i="3" a="1"/>
  <c r="G1074" i="3" s="1"/>
  <c r="G1075" i="3" a="1"/>
  <c r="G1075" i="3" s="1"/>
  <c r="G1076" i="3" a="1"/>
  <c r="G1076" i="3" s="1"/>
  <c r="G1077" i="3" a="1"/>
  <c r="G1077" i="3"/>
  <c r="G1078" i="3" a="1"/>
  <c r="G1078" i="3" s="1"/>
  <c r="G1079" i="3" a="1"/>
  <c r="G1079" i="3" s="1"/>
  <c r="G1080" i="3" a="1"/>
  <c r="G1080" i="3" s="1"/>
  <c r="G1081" i="3" a="1"/>
  <c r="G1081" i="3" s="1"/>
  <c r="G1082" i="3" a="1"/>
  <c r="G1082" i="3" s="1"/>
  <c r="G1083" i="3" a="1"/>
  <c r="G1083" i="3" s="1"/>
  <c r="G1084" i="3" a="1"/>
  <c r="G1084" i="3" s="1"/>
  <c r="G1085" i="3" a="1"/>
  <c r="G1085" i="3" s="1"/>
  <c r="G1086" i="3" a="1"/>
  <c r="G1086" i="3" s="1"/>
  <c r="G1087" i="3" a="1"/>
  <c r="G1087" i="3"/>
  <c r="G1088" i="3" a="1"/>
  <c r="G1088" i="3" s="1"/>
  <c r="G1089" i="3" a="1"/>
  <c r="G1089" i="3"/>
  <c r="G1090" i="3" a="1"/>
  <c r="G1090" i="3" s="1"/>
  <c r="G1091" i="3" a="1"/>
  <c r="G1091" i="3" s="1"/>
  <c r="G1092" i="3" a="1"/>
  <c r="G1092" i="3" s="1"/>
  <c r="G1093" i="3" a="1"/>
  <c r="G1093" i="3"/>
  <c r="G1094" i="3" a="1"/>
  <c r="G1094" i="3" s="1"/>
  <c r="G1095" i="3" a="1"/>
  <c r="G1095" i="3" s="1"/>
  <c r="G1096" i="3" a="1"/>
  <c r="G1096" i="3" s="1"/>
  <c r="G1097" i="3" a="1"/>
  <c r="G1097" i="3" s="1"/>
  <c r="G1098" i="3" a="1"/>
  <c r="G1098" i="3" s="1"/>
  <c r="G1099" i="3" a="1"/>
  <c r="G1099" i="3" s="1"/>
  <c r="G1100" i="3" a="1"/>
  <c r="G1100" i="3" s="1"/>
  <c r="G1101" i="3" a="1"/>
  <c r="G1101" i="3" s="1"/>
  <c r="G1102" i="3" a="1"/>
  <c r="G1102" i="3" s="1"/>
  <c r="G1103" i="3" a="1"/>
  <c r="G1103" i="3"/>
  <c r="G1104" i="3" a="1"/>
  <c r="G1104" i="3" s="1"/>
  <c r="G1105" i="3" a="1"/>
  <c r="G1105" i="3"/>
  <c r="G1106" i="3" a="1"/>
  <c r="G1106" i="3" s="1"/>
  <c r="G1107" i="3" a="1"/>
  <c r="G1107" i="3" s="1"/>
  <c r="G1108" i="3" a="1"/>
  <c r="G1108" i="3" s="1"/>
  <c r="G1109" i="3" a="1"/>
  <c r="G1109" i="3"/>
  <c r="G1110" i="3" a="1"/>
  <c r="G1110" i="3" s="1"/>
  <c r="G1111" i="3" a="1"/>
  <c r="G1111" i="3" s="1"/>
  <c r="G1112" i="3" a="1"/>
  <c r="G1112" i="3" s="1"/>
  <c r="G1113" i="3" a="1"/>
  <c r="G1113" i="3" s="1"/>
  <c r="G1114" i="3" a="1"/>
  <c r="G1114" i="3" s="1"/>
  <c r="G1115" i="3" a="1"/>
  <c r="G1115" i="3" s="1"/>
  <c r="G1116" i="3" a="1"/>
  <c r="G1116" i="3" s="1"/>
  <c r="G1117" i="3" a="1"/>
  <c r="G1117" i="3" s="1"/>
  <c r="G1118" i="3" a="1"/>
  <c r="G1118" i="3" s="1"/>
  <c r="G1119" i="3" a="1"/>
  <c r="G1119" i="3"/>
  <c r="G1120" i="3" a="1"/>
  <c r="G1120" i="3" s="1"/>
  <c r="G1121" i="3" a="1"/>
  <c r="G1121" i="3"/>
  <c r="G1122" i="3" a="1"/>
  <c r="G1122" i="3" s="1"/>
  <c r="G1123" i="3" a="1"/>
  <c r="G1123" i="3" s="1"/>
  <c r="G1124" i="3" a="1"/>
  <c r="G1124" i="3" s="1"/>
  <c r="G1125" i="3" a="1"/>
  <c r="G1125" i="3"/>
  <c r="G1126" i="3" a="1"/>
  <c r="G1126" i="3" s="1"/>
  <c r="G1127" i="3" a="1"/>
  <c r="G1127" i="3" s="1"/>
  <c r="G1128" i="3" a="1"/>
  <c r="G1128" i="3" s="1"/>
  <c r="G1129" i="3" a="1"/>
  <c r="G1129" i="3" s="1"/>
  <c r="G1130" i="3" a="1"/>
  <c r="G1130" i="3" s="1"/>
  <c r="G1131" i="3" a="1"/>
  <c r="G1131" i="3" s="1"/>
  <c r="G1132" i="3" a="1"/>
  <c r="G1132" i="3" s="1"/>
  <c r="G1133" i="3" a="1"/>
  <c r="G1133" i="3" s="1"/>
  <c r="G1134" i="3" a="1"/>
  <c r="G1134" i="3" s="1"/>
  <c r="G1135" i="3" a="1"/>
  <c r="G1135" i="3"/>
  <c r="G1136" i="3" a="1"/>
  <c r="G1136" i="3" s="1"/>
  <c r="G1137" i="3" a="1"/>
  <c r="G1137" i="3"/>
  <c r="G1138" i="3" a="1"/>
  <c r="G1138" i="3" s="1"/>
  <c r="G1139" i="3" a="1"/>
  <c r="G1139" i="3" s="1"/>
  <c r="G1140" i="3" a="1"/>
  <c r="G1140" i="3" s="1"/>
  <c r="G1141" i="3" a="1"/>
  <c r="G1141" i="3"/>
  <c r="G1142" i="3" a="1"/>
  <c r="G1142" i="3" s="1"/>
  <c r="G1143" i="3" a="1"/>
  <c r="G1143" i="3" s="1"/>
  <c r="G1144" i="3" a="1"/>
  <c r="G1144" i="3" s="1"/>
  <c r="G1145" i="3" a="1"/>
  <c r="G1145" i="3" s="1"/>
  <c r="G1146" i="3" a="1"/>
  <c r="G1146" i="3" s="1"/>
  <c r="G1147" i="3" a="1"/>
  <c r="G1147" i="3" s="1"/>
  <c r="G1148" i="3" a="1"/>
  <c r="G1148" i="3" s="1"/>
  <c r="G1149" i="3" a="1"/>
  <c r="G1149" i="3" s="1"/>
  <c r="G1150" i="3" a="1"/>
  <c r="G1150" i="3"/>
  <c r="G1151" i="3" a="1"/>
  <c r="G1151" i="3" s="1"/>
  <c r="G1152" i="3" a="1"/>
  <c r="G1152" i="3" s="1"/>
  <c r="G1153" i="3" a="1"/>
  <c r="G1153" i="3" s="1"/>
  <c r="G1154" i="3" a="1"/>
  <c r="G1154" i="3" s="1"/>
  <c r="G1155" i="3" a="1"/>
  <c r="G1155" i="3" s="1"/>
  <c r="G1156" i="3" a="1"/>
  <c r="G1156" i="3"/>
  <c r="G1157" i="3" a="1"/>
  <c r="G1157" i="3" s="1"/>
  <c r="G1158" i="3" a="1"/>
  <c r="G1158" i="3" s="1"/>
  <c r="G1159" i="3" a="1"/>
  <c r="G1159" i="3" s="1"/>
  <c r="G1160" i="3" a="1"/>
  <c r="G1160" i="3" s="1"/>
  <c r="G1161" i="3" a="1"/>
  <c r="G1161" i="3" s="1"/>
  <c r="G1162" i="3" a="1"/>
  <c r="G1162" i="3" s="1"/>
  <c r="G1163" i="3" a="1"/>
  <c r="G1163" i="3" s="1"/>
  <c r="G1164" i="3" a="1"/>
  <c r="G1164" i="3"/>
  <c r="G1165" i="3" a="1"/>
  <c r="G1165" i="3" s="1"/>
  <c r="G1166" i="3" a="1"/>
  <c r="G1166" i="3" s="1"/>
  <c r="G1167" i="3" a="1"/>
  <c r="G1167" i="3" s="1"/>
  <c r="G1168" i="3" a="1"/>
  <c r="G1168" i="3" s="1"/>
  <c r="G1169" i="3" a="1"/>
  <c r="G1169" i="3" s="1"/>
  <c r="G1170" i="3" a="1"/>
  <c r="G1170" i="3" s="1"/>
  <c r="G1171" i="3" a="1"/>
  <c r="G1171" i="3" s="1"/>
  <c r="G1172" i="3" a="1"/>
  <c r="G1172" i="3" s="1"/>
  <c r="G1173" i="3" a="1"/>
  <c r="G1173" i="3" s="1"/>
  <c r="G1174" i="3" a="1"/>
  <c r="G1174" i="3" s="1"/>
  <c r="G1175" i="3" a="1"/>
  <c r="G1175" i="3" s="1"/>
  <c r="G1176" i="3" a="1"/>
  <c r="G1176" i="3" s="1"/>
  <c r="G1177" i="3" a="1"/>
  <c r="G1177" i="3"/>
  <c r="G1178" i="3" a="1"/>
  <c r="G1178" i="3" s="1"/>
  <c r="G1179" i="3" a="1"/>
  <c r="G1179" i="3" s="1"/>
  <c r="G1180" i="3" a="1"/>
  <c r="G1180" i="3" s="1"/>
  <c r="G1181" i="3" a="1"/>
  <c r="G1181" i="3" s="1"/>
  <c r="G1182" i="3" a="1"/>
  <c r="G1182" i="3" s="1"/>
  <c r="G1183" i="3" a="1"/>
  <c r="G1183" i="3"/>
  <c r="G1184" i="3" a="1"/>
  <c r="G1184" i="3" s="1"/>
  <c r="G1185" i="3" a="1"/>
  <c r="G1185" i="3"/>
  <c r="G1186" i="3" a="1"/>
  <c r="G1186" i="3" s="1"/>
  <c r="G1187" i="3" a="1"/>
  <c r="G1187" i="3" s="1"/>
  <c r="G1188" i="3" a="1"/>
  <c r="G1188" i="3" s="1"/>
  <c r="G1189" i="3" a="1"/>
  <c r="G1189" i="3"/>
  <c r="G1190" i="3" a="1"/>
  <c r="G1190" i="3" s="1"/>
  <c r="G1191" i="3" a="1"/>
  <c r="G1191" i="3" s="1"/>
  <c r="G1192" i="3" a="1"/>
  <c r="G1192" i="3" s="1"/>
  <c r="G1193" i="3" a="1"/>
  <c r="G1193" i="3" s="1"/>
  <c r="G1194" i="3" a="1"/>
  <c r="G1194" i="3" s="1"/>
  <c r="G1195" i="3" a="1"/>
  <c r="G1195" i="3" s="1"/>
  <c r="G1196" i="3" a="1"/>
  <c r="G1196" i="3" s="1"/>
  <c r="G1197" i="3" a="1"/>
  <c r="G1197" i="3" s="1"/>
  <c r="G1198" i="3" a="1"/>
  <c r="G1198" i="3" s="1"/>
  <c r="G1199" i="3" a="1"/>
  <c r="G1199" i="3" s="1"/>
  <c r="G1200" i="3" a="1"/>
  <c r="G1200" i="3" s="1"/>
  <c r="G1201" i="3" a="1"/>
  <c r="G1201" i="3" s="1"/>
  <c r="G1202" i="3" a="1"/>
  <c r="G1202" i="3" s="1"/>
  <c r="G1203" i="3" a="1"/>
  <c r="G1203" i="3" s="1"/>
  <c r="G1204" i="3" a="1"/>
  <c r="G1204" i="3" s="1"/>
  <c r="G1205" i="3" a="1"/>
  <c r="G1205" i="3" s="1"/>
  <c r="G1206" i="3" a="1"/>
  <c r="G1206" i="3" s="1"/>
  <c r="G1207" i="3" a="1"/>
  <c r="G1207" i="3" s="1"/>
  <c r="G1208" i="3" a="1"/>
  <c r="G1208" i="3" s="1"/>
  <c r="G1209" i="3" a="1"/>
  <c r="G1209" i="3"/>
  <c r="G1210" i="3" a="1"/>
  <c r="G1210" i="3" s="1"/>
  <c r="G1211" i="3" a="1"/>
  <c r="G1211" i="3" s="1"/>
  <c r="G1212" i="3" a="1"/>
  <c r="G1212" i="3" s="1"/>
  <c r="G1213" i="3" a="1"/>
  <c r="G1213" i="3" s="1"/>
  <c r="G1214" i="3" a="1"/>
  <c r="G1214" i="3" s="1"/>
  <c r="G1215" i="3" a="1"/>
  <c r="G1215" i="3" s="1"/>
  <c r="G1216" i="3" a="1"/>
  <c r="G1216" i="3"/>
  <c r="G1217" i="3" a="1"/>
  <c r="G1217" i="3" s="1"/>
  <c r="G1218" i="3" a="1"/>
  <c r="G1218" i="3" s="1"/>
  <c r="G1219" i="3" a="1"/>
  <c r="G1219" i="3" s="1"/>
  <c r="G1220" i="3" a="1"/>
  <c r="G1220" i="3" s="1"/>
  <c r="G1221" i="3" a="1"/>
  <c r="G1221" i="3" s="1"/>
  <c r="G1222" i="3" a="1"/>
  <c r="G1222" i="3" s="1"/>
  <c r="G1223" i="3" a="1"/>
  <c r="G1223" i="3"/>
  <c r="G1224" i="3" a="1"/>
  <c r="G1224" i="3" s="1"/>
  <c r="G1225" i="3" a="1"/>
  <c r="G1225" i="3" s="1"/>
  <c r="G1226" i="3" a="1"/>
  <c r="G1226" i="3" s="1"/>
  <c r="G1227" i="3" a="1"/>
  <c r="G1227" i="3" s="1"/>
  <c r="G1228" i="3" a="1"/>
  <c r="G1228" i="3" s="1"/>
  <c r="G1229" i="3" a="1"/>
  <c r="G1229" i="3" s="1"/>
  <c r="G1230" i="3" a="1"/>
  <c r="G1230" i="3" s="1"/>
  <c r="G1231" i="3" a="1"/>
  <c r="G1231" i="3"/>
  <c r="G1232" i="3" a="1"/>
  <c r="G1232" i="3" s="1"/>
  <c r="G1233" i="3" a="1"/>
  <c r="G1233" i="3" s="1"/>
  <c r="G1234" i="3" a="1"/>
  <c r="G1234" i="3" s="1"/>
  <c r="G1235" i="3" a="1"/>
  <c r="G1235" i="3" s="1"/>
  <c r="G1236" i="3" a="1"/>
  <c r="G1236" i="3" s="1"/>
  <c r="G1237" i="3" a="1"/>
  <c r="G1237" i="3" s="1"/>
  <c r="G1238" i="3" a="1"/>
  <c r="G1238" i="3"/>
  <c r="G1239" i="3" a="1"/>
  <c r="G1239" i="3" s="1"/>
  <c r="G1240" i="3" a="1"/>
  <c r="G1240" i="3" s="1"/>
  <c r="G1241" i="3" a="1"/>
  <c r="G1241" i="3" s="1"/>
  <c r="G1242" i="3" a="1"/>
  <c r="G1242" i="3" s="1"/>
  <c r="G1243" i="3" a="1"/>
  <c r="G1243" i="3" s="1"/>
  <c r="G1244" i="3" a="1"/>
  <c r="G1244" i="3" s="1"/>
  <c r="G1245" i="3" a="1"/>
  <c r="G1245" i="3" s="1"/>
  <c r="G1246" i="3" a="1"/>
  <c r="G1246" i="3" s="1"/>
  <c r="G1247" i="3" a="1"/>
  <c r="G1247" i="3" s="1"/>
  <c r="G1248" i="3" a="1"/>
  <c r="G1248" i="3" s="1"/>
  <c r="G1249" i="3" a="1"/>
  <c r="G1249" i="3" s="1"/>
  <c r="G1250" i="3" a="1"/>
  <c r="G1250" i="3"/>
  <c r="G1251" i="3" a="1"/>
  <c r="G1251" i="3" s="1"/>
  <c r="G1252" i="3" a="1"/>
  <c r="G1252" i="3" s="1"/>
  <c r="G1253" i="3" a="1"/>
  <c r="G1253" i="3" s="1"/>
  <c r="G1254" i="3" a="1"/>
  <c r="G1254" i="3"/>
  <c r="G1255" i="3" a="1"/>
  <c r="G1255" i="3" s="1"/>
  <c r="G1256" i="3" a="1"/>
  <c r="G1256" i="3" s="1"/>
  <c r="G1257" i="3" a="1"/>
  <c r="G1257" i="3" s="1"/>
  <c r="G1258" i="3" a="1"/>
  <c r="G1258" i="3" s="1"/>
  <c r="G1259" i="3" a="1"/>
  <c r="G1259" i="3" s="1"/>
  <c r="G1260" i="3" a="1"/>
  <c r="G1260" i="3" s="1"/>
  <c r="G1261" i="3" a="1"/>
  <c r="G1261" i="3" s="1"/>
  <c r="G1262" i="3" a="1"/>
  <c r="G1262" i="3" s="1"/>
  <c r="G1263" i="3" a="1"/>
  <c r="G1263" i="3" s="1"/>
  <c r="G1264" i="3" a="1"/>
  <c r="G1264" i="3" s="1"/>
  <c r="G1265" i="3" a="1"/>
  <c r="G1265" i="3" s="1"/>
  <c r="G1266" i="3" a="1"/>
  <c r="G1266" i="3" s="1"/>
  <c r="G1267" i="3" a="1"/>
  <c r="G1267" i="3" s="1"/>
  <c r="G1268" i="3" a="1"/>
  <c r="G1268" i="3" s="1"/>
  <c r="G1269" i="3" a="1"/>
  <c r="G1269" i="3" s="1"/>
  <c r="G1270" i="3" a="1"/>
  <c r="G1270" i="3"/>
  <c r="G1271" i="3" a="1"/>
  <c r="G1271" i="3" s="1"/>
  <c r="G1272" i="3" a="1"/>
  <c r="G1272" i="3" s="1"/>
  <c r="G1273" i="3" a="1"/>
  <c r="G1273" i="3" s="1"/>
  <c r="G1274" i="3" a="1"/>
  <c r="G1274" i="3" s="1"/>
  <c r="G1275" i="3" a="1"/>
  <c r="G1275" i="3" s="1"/>
  <c r="G1276" i="3" a="1"/>
  <c r="G1276" i="3" s="1"/>
  <c r="G1277" i="3" a="1"/>
  <c r="G1277" i="3" s="1"/>
  <c r="G1278" i="3" a="1"/>
  <c r="G1278" i="3"/>
  <c r="G1279" i="3" a="1"/>
  <c r="G1279" i="3" s="1"/>
  <c r="G1280" i="3" a="1"/>
  <c r="G1280" i="3" s="1"/>
  <c r="G1281" i="3" a="1"/>
  <c r="G1281" i="3" s="1"/>
  <c r="G1282" i="3" a="1"/>
  <c r="G1282" i="3" s="1"/>
  <c r="G1283" i="3" a="1"/>
  <c r="G1283" i="3" s="1"/>
  <c r="G1284" i="3" a="1"/>
  <c r="G1284" i="3" s="1"/>
  <c r="G1285" i="3" a="1"/>
  <c r="G1285" i="3" s="1"/>
  <c r="G1286" i="3" a="1"/>
  <c r="G1286" i="3" s="1"/>
  <c r="G1287" i="3" a="1"/>
  <c r="G1287" i="3" s="1"/>
  <c r="G1288" i="3" a="1"/>
  <c r="G1288" i="3" s="1"/>
  <c r="G1289" i="3" a="1"/>
  <c r="G1289" i="3" s="1"/>
  <c r="G1290" i="3" a="1"/>
  <c r="G1290" i="3" s="1"/>
  <c r="G1291" i="3" a="1"/>
  <c r="G1291" i="3" s="1"/>
  <c r="G1292" i="3" a="1"/>
  <c r="G1292" i="3" s="1"/>
  <c r="G1293" i="3" a="1"/>
  <c r="G1293" i="3" s="1"/>
  <c r="G1294" i="3" a="1"/>
  <c r="G1294" i="3" s="1"/>
  <c r="G1295" i="3" a="1"/>
  <c r="G1295" i="3" s="1"/>
  <c r="G1296" i="3" a="1"/>
  <c r="G1296" i="3" s="1"/>
  <c r="G1297" i="3" a="1"/>
  <c r="G1297" i="3"/>
  <c r="G1298" i="3" a="1"/>
  <c r="G1298" i="3" s="1"/>
  <c r="G1299" i="3" a="1"/>
  <c r="G1299" i="3" s="1"/>
  <c r="G1300" i="3" a="1"/>
  <c r="G1300" i="3" s="1"/>
  <c r="G1301" i="3" a="1"/>
  <c r="G1301" i="3" s="1"/>
  <c r="G1302" i="3" a="1"/>
  <c r="G1302" i="3" s="1"/>
  <c r="G1303" i="3" a="1"/>
  <c r="G1303" i="3" s="1"/>
  <c r="G1304" i="3" a="1"/>
  <c r="G1304" i="3" s="1"/>
  <c r="G1305" i="3" a="1"/>
  <c r="G1305" i="3" s="1"/>
  <c r="G1306" i="3" a="1"/>
  <c r="G1306" i="3"/>
  <c r="G1307" i="3" a="1"/>
  <c r="G1307" i="3" s="1"/>
  <c r="G1308" i="3" a="1"/>
  <c r="G1308" i="3" s="1"/>
  <c r="G1309" i="3" a="1"/>
  <c r="G1309" i="3" s="1"/>
  <c r="G1310" i="3" a="1"/>
  <c r="G1310" i="3" s="1"/>
  <c r="G1311" i="3" a="1"/>
  <c r="G1311" i="3" s="1"/>
  <c r="G1312" i="3" a="1"/>
  <c r="G1312" i="3"/>
  <c r="G1313" i="3" a="1"/>
  <c r="G1313" i="3" s="1"/>
  <c r="G1314" i="3" a="1"/>
  <c r="G1314" i="3" s="1"/>
  <c r="G1315" i="3" a="1"/>
  <c r="G1315" i="3" s="1"/>
  <c r="G1316" i="3" a="1"/>
  <c r="G1316" i="3" s="1"/>
  <c r="G1317" i="3" a="1"/>
  <c r="G1317" i="3" s="1"/>
  <c r="G1318" i="3" a="1"/>
  <c r="G1318" i="3" s="1"/>
  <c r="G1319" i="3" a="1"/>
  <c r="G1319" i="3" s="1"/>
  <c r="G1320" i="3" a="1"/>
  <c r="G1320" i="3" s="1"/>
  <c r="G1321" i="3" a="1"/>
  <c r="G1321" i="3" s="1"/>
  <c r="G1322" i="3" a="1"/>
  <c r="G1322" i="3" s="1"/>
  <c r="G1323" i="3" a="1"/>
  <c r="G1323" i="3" s="1"/>
  <c r="G1324" i="3" a="1"/>
  <c r="G1324" i="3" s="1"/>
  <c r="G1325" i="3" a="1"/>
  <c r="G1325" i="3" s="1"/>
  <c r="G1326" i="3" a="1"/>
  <c r="G1326" i="3" s="1"/>
  <c r="G1327" i="3" a="1"/>
  <c r="G1327" i="3"/>
  <c r="G1328" i="3" a="1"/>
  <c r="G1328" i="3" s="1"/>
  <c r="G1329" i="3" a="1"/>
  <c r="G1329" i="3" s="1"/>
  <c r="G1330" i="3" a="1"/>
  <c r="G1330" i="3" s="1"/>
  <c r="G1331" i="3" a="1"/>
  <c r="G1331" i="3" s="1"/>
  <c r="G1332" i="3" a="1"/>
  <c r="G1332" i="3" s="1"/>
  <c r="G1333" i="3" a="1"/>
  <c r="G1333" i="3" s="1"/>
  <c r="G1334" i="3" a="1"/>
  <c r="G1334" i="3" s="1"/>
  <c r="G1335" i="3" a="1"/>
  <c r="G1335" i="3" s="1"/>
  <c r="G1336" i="3" a="1"/>
  <c r="G1336" i="3" s="1"/>
  <c r="G1337" i="3" a="1"/>
  <c r="G1337" i="3"/>
  <c r="G1338" i="3" a="1"/>
  <c r="G1338" i="3" s="1"/>
  <c r="G1339" i="3" a="1"/>
  <c r="G1339" i="3" s="1"/>
  <c r="G1340" i="3" a="1"/>
  <c r="G1340" i="3" s="1"/>
  <c r="G1341" i="3" a="1"/>
  <c r="G1341" i="3" s="1"/>
  <c r="G1342" i="3" a="1"/>
  <c r="G1342" i="3" s="1"/>
  <c r="G1343" i="3" a="1"/>
  <c r="G1343" i="3"/>
  <c r="G1344" i="3" a="1"/>
  <c r="G1344" i="3" s="1"/>
  <c r="G1345" i="3" a="1"/>
  <c r="G1345" i="3" s="1"/>
  <c r="G1346" i="3" a="1"/>
  <c r="G1346" i="3" s="1"/>
  <c r="G1347" i="3" a="1"/>
  <c r="G1347" i="3" s="1"/>
  <c r="G1348" i="3" a="1"/>
  <c r="G1348" i="3" s="1"/>
  <c r="G1349" i="3" a="1"/>
  <c r="G1349" i="3" s="1"/>
  <c r="G1350" i="3" a="1"/>
  <c r="G1350" i="3" s="1"/>
  <c r="G1351" i="3" a="1"/>
  <c r="G1351" i="3" s="1"/>
  <c r="G1352" i="3" a="1"/>
  <c r="G1352" i="3" s="1"/>
  <c r="G1353" i="3" a="1"/>
  <c r="G1353" i="3"/>
  <c r="G1354" i="3" a="1"/>
  <c r="G1354" i="3" s="1"/>
  <c r="G1355" i="3" a="1"/>
  <c r="G1355" i="3" s="1"/>
  <c r="G1356" i="3" a="1"/>
  <c r="G1356" i="3" s="1"/>
  <c r="G1357" i="3" a="1"/>
  <c r="G1357" i="3" s="1"/>
  <c r="G1358" i="3" a="1"/>
  <c r="G1358" i="3" s="1"/>
  <c r="G1359" i="3" a="1"/>
  <c r="G1359" i="3"/>
  <c r="G1360" i="3" a="1"/>
  <c r="G1360" i="3" s="1"/>
  <c r="G1361" i="3" a="1"/>
  <c r="G1361" i="3" s="1"/>
  <c r="G1362" i="3" a="1"/>
  <c r="G1362" i="3" s="1"/>
  <c r="G1363" i="3" a="1"/>
  <c r="G1363" i="3" s="1"/>
  <c r="G1364" i="3" a="1"/>
  <c r="G1364" i="3" s="1"/>
  <c r="G1365" i="3" a="1"/>
  <c r="G1365" i="3" s="1"/>
  <c r="G1366" i="3" a="1"/>
  <c r="G1366" i="3" s="1"/>
  <c r="G1367" i="3" a="1"/>
  <c r="G1367" i="3" s="1"/>
  <c r="G1368" i="3" a="1"/>
  <c r="G1368" i="3" s="1"/>
  <c r="G1369" i="3" a="1"/>
  <c r="G1369" i="3" s="1"/>
  <c r="G1370" i="3" a="1"/>
  <c r="G1370" i="3" s="1"/>
  <c r="G1371" i="3" a="1"/>
  <c r="G1371" i="3" s="1"/>
  <c r="G1372" i="3" a="1"/>
  <c r="G1372" i="3" s="1"/>
  <c r="G1373" i="3" a="1"/>
  <c r="G1373" i="3" s="1"/>
  <c r="G1374" i="3" a="1"/>
  <c r="G1374" i="3" s="1"/>
  <c r="G1375" i="3" a="1"/>
  <c r="G1375" i="3"/>
  <c r="G1376" i="3" a="1"/>
  <c r="G1376" i="3" s="1"/>
  <c r="G1377" i="3" a="1"/>
  <c r="G1377" i="3" s="1"/>
  <c r="G1378" i="3" a="1"/>
  <c r="G1378" i="3" s="1"/>
  <c r="G1379" i="3" a="1"/>
  <c r="G1379" i="3" s="1"/>
  <c r="G1380" i="3" a="1"/>
  <c r="G1380" i="3" s="1"/>
  <c r="G1381" i="3" a="1"/>
  <c r="G1381" i="3" s="1"/>
  <c r="G1382" i="3" a="1"/>
  <c r="G1382" i="3"/>
  <c r="G1383" i="3" a="1"/>
  <c r="G1383" i="3" s="1"/>
  <c r="G1384" i="3" a="1"/>
  <c r="G1384" i="3" s="1"/>
  <c r="G1385" i="3" a="1"/>
  <c r="G1385" i="3" s="1"/>
  <c r="G1386" i="3" a="1"/>
  <c r="G1386" i="3" s="1"/>
  <c r="G1387" i="3" a="1"/>
  <c r="G1387" i="3" s="1"/>
  <c r="G1388" i="3" a="1"/>
  <c r="G1388" i="3"/>
  <c r="G1389" i="3" a="1"/>
  <c r="G1389" i="3" s="1"/>
  <c r="G1390" i="3" a="1"/>
  <c r="G1390" i="3" s="1"/>
  <c r="G1391" i="3" a="1"/>
  <c r="G1391" i="3" s="1"/>
  <c r="G1392" i="3" a="1"/>
  <c r="G1392" i="3" s="1"/>
  <c r="G1393" i="3" a="1"/>
  <c r="G1393" i="3" s="1"/>
  <c r="G1394" i="3" a="1"/>
  <c r="G1394" i="3" s="1"/>
  <c r="G1395" i="3" a="1"/>
  <c r="G1395" i="3" s="1"/>
  <c r="G1396" i="3" a="1"/>
  <c r="G1396" i="3" s="1"/>
  <c r="G1397" i="3" a="1"/>
  <c r="G1397" i="3"/>
  <c r="G1398" i="3" a="1"/>
  <c r="G1398" i="3" s="1"/>
  <c r="G1399" i="3" a="1"/>
  <c r="G1399" i="3" s="1"/>
  <c r="G1400" i="3" a="1"/>
  <c r="G1400" i="3" s="1"/>
  <c r="G1401" i="3" a="1"/>
  <c r="G1401" i="3" s="1"/>
  <c r="G1402" i="3" a="1"/>
  <c r="G1402" i="3" s="1"/>
  <c r="G1403" i="3" a="1"/>
  <c r="G1403" i="3" s="1"/>
  <c r="G1404" i="3" a="1"/>
  <c r="G1404" i="3" s="1"/>
  <c r="G1405" i="3" a="1"/>
  <c r="G1405" i="3" s="1"/>
  <c r="G1406" i="3" a="1"/>
  <c r="G1406" i="3" s="1"/>
  <c r="G1407" i="3" a="1"/>
  <c r="G1407" i="3" s="1"/>
  <c r="G1408" i="3" a="1"/>
  <c r="G1408" i="3" s="1"/>
  <c r="G1409" i="3" a="1"/>
  <c r="G1409" i="3" s="1"/>
  <c r="G1410" i="3" a="1"/>
  <c r="G1410" i="3" s="1"/>
  <c r="G1411" i="3" a="1"/>
  <c r="G1411" i="3"/>
  <c r="G1412" i="3" a="1"/>
  <c r="G1412" i="3" s="1"/>
  <c r="G1413" i="3" a="1"/>
  <c r="G1413" i="3" s="1"/>
  <c r="G1414" i="3" a="1"/>
  <c r="G1414" i="3" s="1"/>
  <c r="G1415" i="3" a="1"/>
  <c r="G1415" i="3" s="1"/>
  <c r="G1416" i="3" a="1"/>
  <c r="G1416" i="3" s="1"/>
  <c r="G1417" i="3" a="1"/>
  <c r="G1417" i="3" s="1"/>
  <c r="G1418" i="3" a="1"/>
  <c r="G1418" i="3" s="1"/>
  <c r="G1419" i="3" a="1"/>
  <c r="G1419" i="3" s="1"/>
  <c r="G1420" i="3" a="1"/>
  <c r="G1420" i="3" s="1"/>
  <c r="G1421" i="3" a="1"/>
  <c r="G1421" i="3" s="1"/>
  <c r="G1422" i="3" a="1"/>
  <c r="G1422" i="3" s="1"/>
  <c r="G1423" i="3" a="1"/>
  <c r="G1423" i="3" s="1"/>
  <c r="G1424" i="3" a="1"/>
  <c r="G1424" i="3" s="1"/>
  <c r="G1425" i="3" a="1"/>
  <c r="G1425" i="3" s="1"/>
  <c r="G1426" i="3" a="1"/>
  <c r="G1426" i="3" s="1"/>
  <c r="G1427" i="3" a="1"/>
  <c r="G1427" i="3" s="1"/>
  <c r="G1428" i="3" a="1"/>
  <c r="G1428" i="3" s="1"/>
  <c r="G1429" i="3" a="1"/>
  <c r="G1429" i="3" s="1"/>
  <c r="G1430" i="3" a="1"/>
  <c r="G1430" i="3" s="1"/>
  <c r="G1431" i="3" a="1"/>
  <c r="G1431" i="3" s="1"/>
  <c r="G1432" i="3" a="1"/>
  <c r="G1432" i="3" s="1"/>
  <c r="G1433" i="3" a="1"/>
  <c r="G1433" i="3" s="1"/>
  <c r="G1434" i="3" a="1"/>
  <c r="G1434" i="3"/>
  <c r="G1435" i="3" a="1"/>
  <c r="G1435" i="3" s="1"/>
  <c r="G1436" i="3" a="1"/>
  <c r="G1436" i="3" s="1"/>
  <c r="G1437" i="3" a="1"/>
  <c r="G1437" i="3" s="1"/>
  <c r="G1438" i="3" a="1"/>
  <c r="G1438" i="3" s="1"/>
  <c r="G1439" i="3" a="1"/>
  <c r="G1439" i="3" s="1"/>
  <c r="G1440" i="3" a="1"/>
  <c r="G1440" i="3" s="1"/>
  <c r="G1441" i="3" a="1"/>
  <c r="G1441" i="3"/>
  <c r="G1442" i="3" a="1"/>
  <c r="G1442" i="3" s="1"/>
  <c r="G1443" i="3" a="1"/>
  <c r="G1443" i="3" s="1"/>
  <c r="G1444" i="3" a="1"/>
  <c r="G1444" i="3" s="1"/>
  <c r="G1445" i="3" a="1"/>
  <c r="G1445" i="3" s="1"/>
  <c r="G1446" i="3" a="1"/>
  <c r="G1446" i="3" s="1"/>
  <c r="G1447" i="3" a="1"/>
  <c r="G1447" i="3" s="1"/>
  <c r="G1448" i="3" a="1"/>
  <c r="G1448" i="3" s="1"/>
  <c r="G1449" i="3" a="1"/>
  <c r="G1449" i="3" s="1"/>
  <c r="G1450" i="3" a="1"/>
  <c r="G1450" i="3" s="1"/>
  <c r="G1451" i="3" a="1"/>
  <c r="G1451" i="3" s="1"/>
  <c r="G1452" i="3" a="1"/>
  <c r="G1452" i="3" s="1"/>
  <c r="G1453" i="3" a="1"/>
  <c r="G1453" i="3" s="1"/>
  <c r="G1454" i="3" a="1"/>
  <c r="G1454" i="3"/>
  <c r="G1455" i="3" a="1"/>
  <c r="G1455" i="3" s="1"/>
  <c r="G1456" i="3" a="1"/>
  <c r="G1456" i="3" s="1"/>
  <c r="G1457" i="3" a="1"/>
  <c r="G1457" i="3" s="1"/>
  <c r="G1458" i="3" a="1"/>
  <c r="G1458" i="3" s="1"/>
  <c r="G1459" i="3" a="1"/>
  <c r="G1459" i="3" s="1"/>
  <c r="G1460" i="3" a="1"/>
  <c r="G1460" i="3" s="1"/>
  <c r="G1461" i="3" a="1"/>
  <c r="G1461" i="3" s="1"/>
  <c r="G1462" i="3" a="1"/>
  <c r="G1462" i="3" s="1"/>
  <c r="G1463" i="3" a="1"/>
  <c r="G1463" i="3" s="1"/>
  <c r="G1464" i="3" a="1"/>
  <c r="G1464" i="3" s="1"/>
  <c r="G1465" i="3" a="1"/>
  <c r="G1465" i="3" s="1"/>
  <c r="G1466" i="3" a="1"/>
  <c r="G1466" i="3" s="1"/>
  <c r="G1467" i="3" a="1"/>
  <c r="G1467" i="3" s="1"/>
  <c r="G1468" i="3" a="1"/>
  <c r="G1468" i="3" s="1"/>
  <c r="G1469" i="3" a="1"/>
  <c r="G1469" i="3" s="1"/>
  <c r="G1470" i="3" a="1"/>
  <c r="G1470" i="3" s="1"/>
  <c r="G1471" i="3" a="1"/>
  <c r="G1471" i="3"/>
  <c r="G1472" i="3" a="1"/>
  <c r="G1472" i="3" s="1"/>
  <c r="G1473" i="3" a="1"/>
  <c r="G1473" i="3" s="1"/>
  <c r="G1474" i="3" a="1"/>
  <c r="G1474" i="3" s="1"/>
  <c r="G1475" i="3" a="1"/>
  <c r="G1475" i="3" s="1"/>
  <c r="G1476" i="3" a="1"/>
  <c r="G1476" i="3" s="1"/>
  <c r="G1477" i="3" a="1"/>
  <c r="G1477" i="3" s="1"/>
  <c r="G1478" i="3" a="1"/>
  <c r="G1478" i="3" s="1"/>
  <c r="G1479" i="3" a="1"/>
  <c r="G1479" i="3"/>
  <c r="G1480" i="3" a="1"/>
  <c r="G1480" i="3" s="1"/>
  <c r="G1481" i="3" a="1"/>
  <c r="G1481" i="3" s="1"/>
  <c r="G1482" i="3" a="1"/>
  <c r="G1482" i="3" s="1"/>
  <c r="G1483" i="3" a="1"/>
  <c r="G1483" i="3" s="1"/>
  <c r="G1484" i="3" a="1"/>
  <c r="G1484" i="3" s="1"/>
  <c r="G1485" i="3" a="1"/>
  <c r="G1485" i="3" s="1"/>
  <c r="G1486" i="3" a="1"/>
  <c r="G1486" i="3" s="1"/>
  <c r="G1487" i="3" a="1"/>
  <c r="G1487" i="3" s="1"/>
  <c r="G1488" i="3" a="1"/>
  <c r="G1488" i="3" s="1"/>
  <c r="G1489" i="3" a="1"/>
  <c r="G1489" i="3" s="1"/>
  <c r="G1490" i="3" a="1"/>
  <c r="G1490" i="3" s="1"/>
  <c r="G1491" i="3" a="1"/>
  <c r="G1491" i="3" s="1"/>
  <c r="G1492" i="3" a="1"/>
  <c r="G1492" i="3" s="1"/>
  <c r="G1493" i="3" a="1"/>
  <c r="G1493" i="3"/>
  <c r="G1494" i="3" a="1"/>
  <c r="G1494" i="3" s="1"/>
  <c r="G1495" i="3" a="1"/>
  <c r="G1495" i="3" s="1"/>
  <c r="G1496" i="3" a="1"/>
  <c r="G1496" i="3" s="1"/>
  <c r="G1497" i="3" a="1"/>
  <c r="G1497" i="3"/>
  <c r="G1498" i="3" a="1"/>
  <c r="G1498" i="3" s="1"/>
  <c r="G1499" i="3" a="1"/>
  <c r="G1499" i="3" s="1"/>
  <c r="G1500" i="3" a="1"/>
  <c r="G1500" i="3" s="1"/>
  <c r="G1501" i="3" a="1"/>
  <c r="G1501" i="3" s="1"/>
  <c r="G1502" i="3" a="1"/>
  <c r="G1502" i="3" s="1"/>
  <c r="G1503" i="3" a="1"/>
  <c r="G1503" i="3" s="1"/>
  <c r="G1504" i="3" a="1"/>
  <c r="G1504" i="3" s="1"/>
  <c r="G1505" i="3" a="1"/>
  <c r="G1505" i="3"/>
  <c r="G1506" i="3" a="1"/>
  <c r="G1506" i="3" s="1"/>
  <c r="G1507" i="3" a="1"/>
  <c r="G1507" i="3" s="1"/>
  <c r="G1508" i="3" a="1"/>
  <c r="G1508" i="3" s="1"/>
  <c r="G1509" i="3" a="1"/>
  <c r="G1509" i="3" s="1"/>
  <c r="G1510" i="3" a="1"/>
  <c r="G1510" i="3" s="1"/>
  <c r="G1511" i="3" a="1"/>
  <c r="G1511" i="3" s="1"/>
  <c r="G1512" i="3" a="1"/>
  <c r="G1512" i="3" s="1"/>
  <c r="G1513" i="3" a="1"/>
  <c r="G1513" i="3" s="1"/>
  <c r="G1514" i="3" a="1"/>
  <c r="G1514" i="3" s="1"/>
  <c r="G1515" i="3" a="1"/>
  <c r="G1515" i="3"/>
  <c r="G1516" i="3" a="1"/>
  <c r="G1516" i="3" s="1"/>
  <c r="G1517" i="3" a="1"/>
  <c r="G1517" i="3" s="1"/>
  <c r="G1518" i="3" a="1"/>
  <c r="G1518" i="3"/>
  <c r="G1519" i="3" a="1"/>
  <c r="G1519" i="3" s="1"/>
  <c r="G1520" i="3" a="1"/>
  <c r="G1520" i="3" s="1"/>
  <c r="G1521" i="3" a="1"/>
  <c r="G1521" i="3" s="1"/>
  <c r="G1522" i="3" a="1"/>
  <c r="G1522" i="3" s="1"/>
  <c r="G1523" i="3" a="1"/>
  <c r="G1523" i="3" s="1"/>
  <c r="G1524" i="3" a="1"/>
  <c r="G1524" i="3" s="1"/>
  <c r="G1525" i="3" a="1"/>
  <c r="G1525" i="3" s="1"/>
  <c r="G1526" i="3" a="1"/>
  <c r="G1526" i="3"/>
  <c r="G1527" i="3" a="1"/>
  <c r="G1527" i="3" s="1"/>
  <c r="G1528" i="3" a="1"/>
  <c r="G1528" i="3" s="1"/>
  <c r="G1529" i="3" a="1"/>
  <c r="G1529" i="3" s="1"/>
  <c r="G1530" i="3" a="1"/>
  <c r="G1530" i="3" s="1"/>
  <c r="G1531" i="3" a="1"/>
  <c r="G1531" i="3" s="1"/>
  <c r="G1532" i="3" a="1"/>
  <c r="G1532" i="3" s="1"/>
  <c r="G1533" i="3" a="1"/>
  <c r="G1533" i="3" s="1"/>
  <c r="G1534" i="3" a="1"/>
  <c r="G1534" i="3" s="1"/>
  <c r="G1535" i="3" a="1"/>
  <c r="G1535" i="3" s="1"/>
  <c r="G1536" i="3" a="1"/>
  <c r="G1536" i="3" s="1"/>
  <c r="G1537" i="3" a="1"/>
  <c r="G1537" i="3" s="1"/>
  <c r="G1538" i="3" a="1"/>
  <c r="G1538" i="3" s="1"/>
  <c r="G1539" i="3" a="1"/>
  <c r="G1539" i="3" s="1"/>
  <c r="G1540" i="3" a="1"/>
  <c r="G1540" i="3" s="1"/>
  <c r="G1541" i="3" a="1"/>
  <c r="G1541" i="3" s="1"/>
  <c r="G1542" i="3" a="1"/>
  <c r="G1542" i="3" s="1"/>
  <c r="G1543" i="3" a="1"/>
  <c r="G1543" i="3"/>
  <c r="G1544" i="3" a="1"/>
  <c r="G1544" i="3" s="1"/>
  <c r="G1545" i="3" a="1"/>
  <c r="G1545" i="3" s="1"/>
  <c r="G1546" i="3" a="1"/>
  <c r="G1546" i="3" s="1"/>
  <c r="G1547" i="3" a="1"/>
  <c r="G1547" i="3" s="1"/>
  <c r="G1548" i="3" a="1"/>
  <c r="G1548" i="3" s="1"/>
  <c r="G1549" i="3" a="1"/>
  <c r="G1549" i="3" s="1"/>
  <c r="G1550" i="3" a="1"/>
  <c r="G1550" i="3" s="1"/>
  <c r="G1551" i="3" a="1"/>
  <c r="G1551" i="3"/>
  <c r="G1552" i="3" a="1"/>
  <c r="G1552" i="3" s="1"/>
  <c r="G1553" i="3" a="1"/>
  <c r="G1553" i="3"/>
  <c r="G1554" i="3" a="1"/>
  <c r="G1554" i="3" s="1"/>
  <c r="G1555" i="3" a="1"/>
  <c r="G1555" i="3" s="1"/>
  <c r="G1556" i="3" a="1"/>
  <c r="G1556" i="3" s="1"/>
  <c r="G1557" i="3" a="1"/>
  <c r="G1557" i="3"/>
  <c r="G1558" i="3" a="1"/>
  <c r="G1558" i="3" s="1"/>
  <c r="G1559" i="3" a="1"/>
  <c r="G1559" i="3"/>
  <c r="G1560" i="3" a="1"/>
  <c r="G1560" i="3" s="1"/>
  <c r="G1561" i="3" a="1"/>
  <c r="G1561" i="3" s="1"/>
  <c r="G1562" i="3" a="1"/>
  <c r="G1562" i="3" s="1"/>
  <c r="G1563" i="3" a="1"/>
  <c r="G1563" i="3" s="1"/>
  <c r="G1564" i="3" a="1"/>
  <c r="G1564" i="3" s="1"/>
  <c r="G1565" i="3" a="1"/>
  <c r="G1565" i="3" s="1"/>
  <c r="G1566" i="3" a="1"/>
  <c r="G1566" i="3" s="1"/>
  <c r="G1567" i="3" a="1"/>
  <c r="G1567" i="3"/>
  <c r="G1568" i="3" a="1"/>
  <c r="G1568" i="3" s="1"/>
  <c r="G1569" i="3" a="1"/>
  <c r="G1569" i="3" s="1"/>
  <c r="G1570" i="3" a="1"/>
  <c r="G1570" i="3" s="1"/>
  <c r="G1571" i="3" a="1"/>
  <c r="G1571" i="3" s="1"/>
  <c r="G1572" i="3" a="1"/>
  <c r="G1572" i="3" s="1"/>
  <c r="G1573" i="3" a="1"/>
  <c r="G1573" i="3"/>
  <c r="G1574" i="3" a="1"/>
  <c r="G1574" i="3" s="1"/>
  <c r="G1575" i="3" a="1"/>
  <c r="G1575" i="3" s="1"/>
  <c r="G1576" i="3" a="1"/>
  <c r="G1576" i="3" s="1"/>
  <c r="G1577" i="3" a="1"/>
  <c r="G1577" i="3" s="1"/>
  <c r="G1578" i="3" a="1"/>
  <c r="G1578" i="3" s="1"/>
  <c r="G1579" i="3" a="1"/>
  <c r="G1579" i="3" s="1"/>
  <c r="G1580" i="3" a="1"/>
  <c r="G1580" i="3" s="1"/>
  <c r="G1581" i="3" a="1"/>
  <c r="G1581" i="3" s="1"/>
  <c r="G1582" i="3" a="1"/>
  <c r="G1582" i="3" s="1"/>
  <c r="G1583" i="3" a="1"/>
  <c r="G1583" i="3" s="1"/>
  <c r="G1584" i="3" a="1"/>
  <c r="G1584" i="3" s="1"/>
  <c r="G1585" i="3" a="1"/>
  <c r="G1585" i="3" s="1"/>
  <c r="G1586" i="3" a="1"/>
  <c r="G1586" i="3" s="1"/>
  <c r="G1587" i="3" a="1"/>
  <c r="G1587" i="3" s="1"/>
  <c r="G1588" i="3" a="1"/>
  <c r="G1588" i="3" s="1"/>
  <c r="G1589" i="3" a="1"/>
  <c r="G1589" i="3" s="1"/>
  <c r="G1590" i="3" a="1"/>
  <c r="G1590" i="3"/>
  <c r="G1591" i="3" a="1"/>
  <c r="G1591" i="3" s="1"/>
  <c r="G1592" i="3" a="1"/>
  <c r="G1592" i="3" s="1"/>
  <c r="G1593" i="3" a="1"/>
  <c r="G1593" i="3" s="1"/>
  <c r="G1594" i="3" a="1"/>
  <c r="G1594" i="3" s="1"/>
  <c r="G1595" i="3" a="1"/>
  <c r="G1595" i="3" s="1"/>
  <c r="G1596" i="3" a="1"/>
  <c r="G1596" i="3" s="1"/>
  <c r="G1597" i="3" a="1"/>
  <c r="G1597" i="3" s="1"/>
  <c r="G1598" i="3" a="1"/>
  <c r="G1598" i="3"/>
  <c r="G1599" i="3" a="1"/>
  <c r="G1599" i="3" s="1"/>
  <c r="G1600" i="3" a="1"/>
  <c r="G1600" i="3" s="1"/>
  <c r="G1601" i="3" a="1"/>
  <c r="G1601" i="3" s="1"/>
  <c r="G1602" i="3" a="1"/>
  <c r="G1602" i="3" s="1"/>
  <c r="G1603" i="3" a="1"/>
  <c r="G1603" i="3" s="1"/>
  <c r="G1604" i="3" a="1"/>
  <c r="G1604" i="3" s="1"/>
  <c r="G1605" i="3" a="1"/>
  <c r="G1605" i="3" s="1"/>
  <c r="G1606" i="3" a="1"/>
  <c r="G1606" i="3"/>
  <c r="G1607" i="3" a="1"/>
  <c r="G1607" i="3" s="1"/>
  <c r="G1608" i="3" a="1"/>
  <c r="G1608" i="3" s="1"/>
  <c r="G1609" i="3" a="1"/>
  <c r="G1609" i="3" s="1"/>
  <c r="G1610" i="3" a="1"/>
  <c r="G1610" i="3" s="1"/>
  <c r="G1611" i="3" a="1"/>
  <c r="G1611" i="3" s="1"/>
  <c r="G1612" i="3" a="1"/>
  <c r="G1612" i="3" s="1"/>
  <c r="G1613" i="3" a="1"/>
  <c r="G1613" i="3" s="1"/>
  <c r="G1614" i="3" a="1"/>
  <c r="G1614" i="3" s="1"/>
  <c r="G1615" i="3" a="1"/>
  <c r="G1615" i="3" s="1"/>
  <c r="G1616" i="3" a="1"/>
  <c r="G1616" i="3" s="1"/>
  <c r="G1617" i="3" a="1"/>
  <c r="G1617" i="3" s="1"/>
  <c r="G1618" i="3" a="1"/>
  <c r="G1618" i="3" s="1"/>
  <c r="G1619" i="3" a="1"/>
  <c r="G1619" i="3"/>
  <c r="G1620" i="3" a="1"/>
  <c r="G1620" i="3" s="1"/>
  <c r="G1621" i="3" a="1"/>
  <c r="G1621" i="3" s="1"/>
  <c r="G1622" i="3" a="1"/>
  <c r="G1622" i="3" s="1"/>
  <c r="G1623" i="3" a="1"/>
  <c r="G1623" i="3" s="1"/>
  <c r="G1624" i="3" a="1"/>
  <c r="G1624" i="3" s="1"/>
  <c r="G1625" i="3" a="1"/>
  <c r="G1625" i="3" s="1"/>
  <c r="G1626" i="3" a="1"/>
  <c r="G1626" i="3" s="1"/>
  <c r="G1627" i="3" a="1"/>
  <c r="G1627" i="3"/>
  <c r="G1628" i="3" a="1"/>
  <c r="G1628" i="3" s="1"/>
  <c r="G1629" i="3" a="1"/>
  <c r="G1629" i="3" s="1"/>
  <c r="G1630" i="3" a="1"/>
  <c r="G1630" i="3" s="1"/>
  <c r="G1631" i="3" a="1"/>
  <c r="G1631" i="3" s="1"/>
  <c r="G1632" i="3" a="1"/>
  <c r="G1632" i="3" s="1"/>
  <c r="G1633" i="3" a="1"/>
  <c r="G1633" i="3" s="1"/>
  <c r="G1634" i="3" a="1"/>
  <c r="G1634" i="3" s="1"/>
  <c r="G1635" i="3" a="1"/>
  <c r="G1635" i="3"/>
  <c r="G1636" i="3" a="1"/>
  <c r="G1636" i="3" s="1"/>
  <c r="G1637" i="3" a="1"/>
  <c r="G1637" i="3" s="1"/>
  <c r="G1638" i="3" a="1"/>
  <c r="G1638" i="3" s="1"/>
  <c r="G1639" i="3" a="1"/>
  <c r="G1639" i="3" s="1"/>
  <c r="G1640" i="3" a="1"/>
  <c r="G1640" i="3" s="1"/>
  <c r="G1641" i="3" a="1"/>
  <c r="G1641" i="3" s="1"/>
  <c r="G1642" i="3" a="1"/>
  <c r="G1642" i="3" s="1"/>
  <c r="G1643" i="3" a="1"/>
  <c r="G1643" i="3"/>
  <c r="G1644" i="3" a="1"/>
  <c r="G1644" i="3" s="1"/>
  <c r="G1645" i="3" a="1"/>
  <c r="G1645" i="3" s="1"/>
  <c r="G1646" i="3" a="1"/>
  <c r="G1646" i="3" s="1"/>
  <c r="G1647" i="3" a="1"/>
  <c r="G1647" i="3" s="1"/>
  <c r="G1648" i="3" a="1"/>
  <c r="G1648" i="3" s="1"/>
  <c r="G1649" i="3" a="1"/>
  <c r="G1649" i="3" s="1"/>
  <c r="G1650" i="3" a="1"/>
  <c r="G1650" i="3" s="1"/>
  <c r="G1651" i="3" a="1"/>
  <c r="G1651" i="3" s="1"/>
  <c r="G1652" i="3" a="1"/>
  <c r="G1652" i="3" s="1"/>
  <c r="G1653" i="3" a="1"/>
  <c r="G1653" i="3" s="1"/>
  <c r="G1654" i="3" a="1"/>
  <c r="G1654" i="3" s="1"/>
  <c r="G1655" i="3" a="1"/>
  <c r="G1655" i="3"/>
  <c r="G1656" i="3" a="1"/>
  <c r="G1656" i="3" s="1"/>
  <c r="G1657" i="3" a="1"/>
  <c r="G1657" i="3" s="1"/>
  <c r="G1658" i="3" a="1"/>
  <c r="G1658" i="3" s="1"/>
  <c r="G1659" i="3" a="1"/>
  <c r="G1659" i="3" s="1"/>
  <c r="G1660" i="3" a="1"/>
  <c r="G1660" i="3" s="1"/>
  <c r="G1661" i="3" a="1"/>
  <c r="G1661" i="3" s="1"/>
  <c r="G1662" i="3" a="1"/>
  <c r="G1662" i="3" s="1"/>
  <c r="G1663" i="3" a="1"/>
  <c r="G1663" i="3"/>
  <c r="G1664" i="3" a="1"/>
  <c r="G1664" i="3" s="1"/>
  <c r="G1665" i="3" a="1"/>
  <c r="G1665" i="3" s="1"/>
  <c r="G1666" i="3" a="1"/>
  <c r="G1666" i="3" s="1"/>
  <c r="G1667" i="3" a="1"/>
  <c r="G1667" i="3" s="1"/>
  <c r="G1668" i="3" a="1"/>
  <c r="G1668" i="3" s="1"/>
  <c r="G1669" i="3" a="1"/>
  <c r="G1669" i="3" s="1"/>
  <c r="G1670" i="3" a="1"/>
  <c r="G1670" i="3" s="1"/>
  <c r="G1671" i="3" a="1"/>
  <c r="G1671" i="3"/>
  <c r="G1672" i="3" a="1"/>
  <c r="G1672" i="3" s="1"/>
  <c r="G1673" i="3" a="1"/>
  <c r="G1673" i="3" s="1"/>
  <c r="G1674" i="3" a="1"/>
  <c r="G1674" i="3" s="1"/>
  <c r="G1675" i="3" a="1"/>
  <c r="G1675" i="3" s="1"/>
  <c r="G1676" i="3" a="1"/>
  <c r="G1676" i="3" s="1"/>
  <c r="G1677" i="3" a="1"/>
  <c r="G1677" i="3" s="1"/>
  <c r="G1678" i="3" a="1"/>
  <c r="G1678" i="3" s="1"/>
  <c r="G1679" i="3" a="1"/>
  <c r="G1679" i="3" s="1"/>
  <c r="G1680" i="3" a="1"/>
  <c r="G1680" i="3" s="1"/>
  <c r="G1681" i="3" a="1"/>
  <c r="G1681" i="3" s="1"/>
  <c r="G1682" i="3" a="1"/>
  <c r="G1682" i="3" s="1"/>
  <c r="G1683" i="3" a="1"/>
  <c r="G1683" i="3" s="1"/>
  <c r="G1684" i="3" a="1"/>
  <c r="G1684" i="3" s="1"/>
  <c r="G1685" i="3" a="1"/>
  <c r="G1685" i="3"/>
  <c r="G1686" i="3" a="1"/>
  <c r="G1686" i="3" s="1"/>
  <c r="G1687" i="3" a="1"/>
  <c r="G1687" i="3" s="1"/>
  <c r="G1688" i="3" a="1"/>
  <c r="G1688" i="3" s="1"/>
  <c r="G1689" i="3" a="1"/>
  <c r="G1689" i="3" s="1"/>
  <c r="G1690" i="3" a="1"/>
  <c r="G1690" i="3" s="1"/>
  <c r="G1691" i="3" a="1"/>
  <c r="G1691" i="3" s="1"/>
  <c r="G1692" i="3" a="1"/>
  <c r="G1692" i="3" s="1"/>
  <c r="G1693" i="3" a="1"/>
  <c r="G1693" i="3" s="1"/>
  <c r="G1694" i="3" a="1"/>
  <c r="G1694" i="3" s="1"/>
  <c r="G1695" i="3" a="1"/>
  <c r="G1695" i="3" s="1"/>
  <c r="G1696" i="3" a="1"/>
  <c r="G1696" i="3" s="1"/>
  <c r="G1697" i="3" a="1"/>
  <c r="G1697" i="3" s="1"/>
  <c r="G1698" i="3" a="1"/>
  <c r="G1698" i="3" s="1"/>
  <c r="G1699" i="3" a="1"/>
  <c r="G1699" i="3" s="1"/>
  <c r="G1700" i="3" a="1"/>
  <c r="G1700" i="3" s="1"/>
  <c r="G1701" i="3" a="1"/>
  <c r="G1701" i="3"/>
  <c r="G1702" i="3" a="1"/>
  <c r="G1702" i="3" s="1"/>
  <c r="G1703" i="3" a="1"/>
  <c r="G1703" i="3" s="1"/>
  <c r="G1704" i="3" a="1"/>
  <c r="G1704" i="3" s="1"/>
  <c r="G1705" i="3" a="1"/>
  <c r="G1705" i="3" s="1"/>
  <c r="G1706" i="3" a="1"/>
  <c r="G1706" i="3" s="1"/>
  <c r="G1707" i="3" a="1"/>
  <c r="G1707" i="3" s="1"/>
  <c r="G1708" i="3" a="1"/>
  <c r="G1708" i="3" s="1"/>
  <c r="G1709" i="3" a="1"/>
  <c r="G1709" i="3"/>
  <c r="G1710" i="3" a="1"/>
  <c r="G1710" i="3" s="1"/>
  <c r="G1711" i="3" a="1"/>
  <c r="G1711" i="3" s="1"/>
  <c r="G1712" i="3" a="1"/>
  <c r="G1712" i="3" s="1"/>
  <c r="G1713" i="3" a="1"/>
  <c r="G1713" i="3" s="1"/>
  <c r="G1714" i="3" a="1"/>
  <c r="G1714" i="3" s="1"/>
  <c r="G1715" i="3" a="1"/>
  <c r="G1715" i="3"/>
  <c r="G1716" i="3" a="1"/>
  <c r="G1716" i="3" s="1"/>
  <c r="G1717" i="3" a="1"/>
  <c r="G1717" i="3" s="1"/>
  <c r="G1718" i="3" a="1"/>
  <c r="G1718" i="3" s="1"/>
  <c r="G1719" i="3" a="1"/>
  <c r="G1719" i="3"/>
  <c r="G1720" i="3" a="1"/>
  <c r="G1720" i="3" s="1"/>
  <c r="G1721" i="3" a="1"/>
  <c r="G1721" i="3" s="1"/>
  <c r="G1722" i="3" a="1"/>
  <c r="G1722" i="3" s="1"/>
  <c r="G1723" i="3" a="1"/>
  <c r="G1723" i="3" s="1"/>
  <c r="G1724" i="3" a="1"/>
  <c r="G1724" i="3" s="1"/>
  <c r="G1725" i="3" a="1"/>
  <c r="G1725" i="3" s="1"/>
  <c r="G1726" i="3" a="1"/>
  <c r="G1726" i="3" s="1"/>
  <c r="G1727" i="3" a="1"/>
  <c r="G1727" i="3"/>
  <c r="G1728" i="3" a="1"/>
  <c r="G1728" i="3" s="1"/>
  <c r="G1729" i="3" a="1"/>
  <c r="G1729" i="3" s="1"/>
  <c r="G1730" i="3" a="1"/>
  <c r="G1730" i="3" s="1"/>
  <c r="G1731" i="3" a="1"/>
  <c r="G1731" i="3" s="1"/>
  <c r="G1732" i="3" a="1"/>
  <c r="G1732" i="3" s="1"/>
  <c r="G1733" i="3" a="1"/>
  <c r="G1733" i="3"/>
  <c r="G1734" i="3" a="1"/>
  <c r="G1734" i="3" s="1"/>
  <c r="G1735" i="3" a="1"/>
  <c r="G1735" i="3" s="1"/>
  <c r="G1736" i="3" a="1"/>
  <c r="G1736" i="3" s="1"/>
  <c r="G1737" i="3" a="1"/>
  <c r="G1737" i="3" s="1"/>
  <c r="G1738" i="3" a="1"/>
  <c r="G1738" i="3" s="1"/>
  <c r="G1739" i="3" a="1"/>
  <c r="G1739" i="3" s="1"/>
  <c r="G1740" i="3" a="1"/>
  <c r="G1740" i="3" s="1"/>
  <c r="G1741" i="3" a="1"/>
  <c r="G1741" i="3"/>
  <c r="G1742" i="3" a="1"/>
  <c r="G1742" i="3" s="1"/>
  <c r="G1743" i="3" a="1"/>
  <c r="G1743" i="3" s="1"/>
  <c r="G1744" i="3" a="1"/>
  <c r="G1744" i="3" s="1"/>
  <c r="G1745" i="3" a="1"/>
  <c r="G1745" i="3" s="1"/>
  <c r="G1746" i="3" a="1"/>
  <c r="G1746" i="3" s="1"/>
  <c r="G1747" i="3" a="1"/>
  <c r="G1747" i="3" s="1"/>
  <c r="G1748" i="3" a="1"/>
  <c r="G1748" i="3" s="1"/>
  <c r="G1749" i="3" a="1"/>
  <c r="G1749" i="3" s="1"/>
  <c r="G1750" i="3" a="1"/>
  <c r="G1750" i="3" s="1"/>
  <c r="G1751" i="3" a="1"/>
  <c r="G1751" i="3"/>
  <c r="G1752" i="3" a="1"/>
  <c r="G1752" i="3" s="1"/>
  <c r="G1753" i="3" a="1"/>
  <c r="G1753" i="3" s="1"/>
  <c r="G1754" i="3" a="1"/>
  <c r="G1754" i="3" s="1"/>
  <c r="G1755" i="3" a="1"/>
  <c r="G1755" i="3" s="1"/>
  <c r="G1756" i="3" a="1"/>
  <c r="G1756" i="3" s="1"/>
  <c r="G1757" i="3" a="1"/>
  <c r="G1757" i="3" s="1"/>
  <c r="G1758" i="3" a="1"/>
  <c r="G1758" i="3" s="1"/>
  <c r="G1759" i="3" a="1"/>
  <c r="G1759" i="3" s="1"/>
  <c r="G1760" i="3" a="1"/>
  <c r="G1760" i="3" s="1"/>
  <c r="G1761" i="3" a="1"/>
  <c r="G1761" i="3" s="1"/>
  <c r="G1762" i="3" a="1"/>
  <c r="G1762" i="3" s="1"/>
  <c r="G1763" i="3" a="1"/>
  <c r="G1763" i="3" s="1"/>
  <c r="G1764" i="3" a="1"/>
  <c r="G1764" i="3"/>
  <c r="G1765" i="3" a="1"/>
  <c r="G1765" i="3" s="1"/>
  <c r="G1766" i="3" a="1"/>
  <c r="G1766" i="3" s="1"/>
  <c r="G1767" i="3" a="1"/>
  <c r="G1767" i="3" s="1"/>
  <c r="G1768" i="3" a="1"/>
  <c r="G1768" i="3" s="1"/>
  <c r="G1769" i="3" a="1"/>
  <c r="G1769" i="3" s="1"/>
  <c r="G1770" i="3" a="1"/>
  <c r="G1770" i="3" s="1"/>
  <c r="G1771" i="3" a="1"/>
  <c r="G1771" i="3" s="1"/>
  <c r="G1772" i="3" a="1"/>
  <c r="G1772" i="3" s="1"/>
  <c r="G1773" i="3" a="1"/>
  <c r="G1773" i="3" s="1"/>
  <c r="G1774" i="3" a="1"/>
  <c r="G1774" i="3" s="1"/>
  <c r="G1775" i="3" a="1"/>
  <c r="G1775" i="3"/>
  <c r="G1776" i="3" a="1"/>
  <c r="G1776" i="3" s="1"/>
  <c r="G1777" i="3" a="1"/>
  <c r="G1777" i="3" s="1"/>
  <c r="G1778" i="3" a="1"/>
  <c r="G1778" i="3" s="1"/>
  <c r="G1779" i="3" a="1"/>
  <c r="G1779" i="3" s="1"/>
  <c r="G1780" i="3" a="1"/>
  <c r="G1780" i="3" s="1"/>
  <c r="G1781" i="3" a="1"/>
  <c r="G1781" i="3"/>
  <c r="G1782" i="3" a="1"/>
  <c r="G1782" i="3" s="1"/>
  <c r="G1783" i="3" a="1"/>
  <c r="G1783" i="3" s="1"/>
  <c r="G1784" i="3" a="1"/>
  <c r="G1784" i="3" s="1"/>
  <c r="G1785" i="3" a="1"/>
  <c r="G1785" i="3" s="1"/>
  <c r="G1786" i="3" a="1"/>
  <c r="G1786" i="3" s="1"/>
  <c r="G1787" i="3" a="1"/>
  <c r="G1787" i="3" s="1"/>
  <c r="G1788" i="3" a="1"/>
  <c r="G1788" i="3" s="1"/>
  <c r="G1789" i="3" a="1"/>
  <c r="G1789" i="3"/>
  <c r="G1790" i="3" a="1"/>
  <c r="G1790" i="3" s="1"/>
  <c r="G1791" i="3" a="1"/>
  <c r="G1791" i="3" s="1"/>
  <c r="G1792" i="3" a="1"/>
  <c r="G1792" i="3" s="1"/>
  <c r="G1793" i="3" a="1"/>
  <c r="G1793" i="3" s="1"/>
  <c r="G1794" i="3" a="1"/>
  <c r="G1794" i="3" s="1"/>
  <c r="G1795" i="3" a="1"/>
  <c r="G1795" i="3"/>
  <c r="G1796" i="3" a="1"/>
  <c r="G1796" i="3" s="1"/>
  <c r="G1797" i="3" a="1"/>
  <c r="G1797" i="3" s="1"/>
  <c r="G1798" i="3" a="1"/>
  <c r="G1798" i="3" s="1"/>
  <c r="G1799" i="3" a="1"/>
  <c r="G1799" i="3"/>
  <c r="G1800" i="3" a="1"/>
  <c r="G1800" i="3" s="1"/>
  <c r="G1801" i="3" a="1"/>
  <c r="G1801" i="3" s="1"/>
  <c r="G1802" i="3" a="1"/>
  <c r="G1802" i="3" s="1"/>
  <c r="G1803" i="3" a="1"/>
  <c r="G1803" i="3" s="1"/>
  <c r="G1804" i="3" a="1"/>
  <c r="G1804" i="3"/>
  <c r="G1805" i="3" a="1"/>
  <c r="G1805" i="3" s="1"/>
  <c r="G1806" i="3" a="1"/>
  <c r="G1806" i="3" s="1"/>
  <c r="G1807" i="3" a="1"/>
  <c r="G1807" i="3" s="1"/>
  <c r="G1808" i="3" a="1"/>
  <c r="G1808" i="3" s="1"/>
  <c r="G1809" i="3" a="1"/>
  <c r="G1809" i="3" s="1"/>
  <c r="G1810" i="3" a="1"/>
  <c r="G1810" i="3" s="1"/>
  <c r="G1811" i="3" a="1"/>
  <c r="G1811" i="3" s="1"/>
  <c r="G1812" i="3" a="1"/>
  <c r="G1812" i="3" s="1"/>
  <c r="G1813" i="3" a="1"/>
  <c r="G1813" i="3" s="1"/>
  <c r="G1814" i="3" a="1"/>
  <c r="G1814" i="3"/>
  <c r="G1815" i="3" a="1"/>
  <c r="G1815" i="3" s="1"/>
  <c r="G1816" i="3" a="1"/>
  <c r="G1816" i="3" s="1"/>
  <c r="G1817" i="3" a="1"/>
  <c r="G1817" i="3" s="1"/>
  <c r="G1818" i="3" a="1"/>
  <c r="G1818" i="3" s="1"/>
  <c r="G1819" i="3" a="1"/>
  <c r="G1819" i="3" s="1"/>
  <c r="G1820" i="3" a="1"/>
  <c r="G1820" i="3" s="1"/>
  <c r="G1821" i="3" a="1"/>
  <c r="G1821" i="3" s="1"/>
  <c r="G1822" i="3" a="1"/>
  <c r="G1822" i="3"/>
  <c r="G1823" i="3" a="1"/>
  <c r="G1823" i="3" s="1"/>
  <c r="G1824" i="3" a="1"/>
  <c r="G1824" i="3" s="1"/>
  <c r="G1825" i="3" a="1"/>
  <c r="G1825" i="3" s="1"/>
  <c r="G1826" i="3" a="1"/>
  <c r="G1826" i="3" s="1"/>
  <c r="G1827" i="3" a="1"/>
  <c r="G1827" i="3" s="1"/>
  <c r="G1828" i="3" a="1"/>
  <c r="G1828" i="3" s="1"/>
  <c r="G1829" i="3" a="1"/>
  <c r="G1829" i="3" s="1"/>
  <c r="G1830" i="3" a="1"/>
  <c r="G1830" i="3" s="1"/>
  <c r="G1831" i="3" a="1"/>
  <c r="G1831" i="3" s="1"/>
  <c r="G1832" i="3" a="1"/>
  <c r="G1832" i="3" s="1"/>
  <c r="G1833" i="3" a="1"/>
  <c r="G1833" i="3" s="1"/>
  <c r="G1834" i="3" a="1"/>
  <c r="G1834" i="3" s="1"/>
  <c r="G1835" i="3" a="1"/>
  <c r="G1835" i="3" s="1"/>
  <c r="G1836" i="3" a="1"/>
  <c r="G1836" i="3" s="1"/>
  <c r="G1837" i="3" a="1"/>
  <c r="G1837" i="3" s="1"/>
  <c r="G1838" i="3" a="1"/>
  <c r="G1838" i="3" s="1"/>
  <c r="G1839" i="3" a="1"/>
  <c r="G1839" i="3" s="1"/>
  <c r="G1840" i="3" a="1"/>
  <c r="G1840" i="3" s="1"/>
  <c r="G1841" i="3" a="1"/>
  <c r="G1841" i="3" s="1"/>
  <c r="G1842" i="3" a="1"/>
  <c r="G1842" i="3" s="1"/>
  <c r="G1843" i="3" a="1"/>
  <c r="G1843" i="3" s="1"/>
  <c r="G1844" i="3" a="1"/>
  <c r="G1844" i="3" s="1"/>
  <c r="G1845" i="3" a="1"/>
  <c r="G1845" i="3"/>
  <c r="G1846" i="3" a="1"/>
  <c r="G1846" i="3" s="1"/>
  <c r="G1847" i="3" a="1"/>
  <c r="G1847" i="3" s="1"/>
  <c r="G1848" i="3" a="1"/>
  <c r="G1848" i="3" s="1"/>
  <c r="G1849" i="3" a="1"/>
  <c r="G1849" i="3"/>
  <c r="G1850" i="3" a="1"/>
  <c r="G1850" i="3" s="1"/>
  <c r="G1851" i="3" a="1"/>
  <c r="G1851" i="3" s="1"/>
  <c r="G1852" i="3" a="1"/>
  <c r="G1852" i="3" s="1"/>
  <c r="G1853" i="3" a="1"/>
  <c r="G1853" i="3" s="1"/>
  <c r="G1854" i="3" a="1"/>
  <c r="G1854" i="3" s="1"/>
  <c r="G1855" i="3" a="1"/>
  <c r="G1855" i="3"/>
  <c r="G1856" i="3" a="1"/>
  <c r="G1856" i="3" s="1"/>
  <c r="G1857" i="3" a="1"/>
  <c r="G1857" i="3" s="1"/>
  <c r="G1858" i="3" a="1"/>
  <c r="G1858" i="3" s="1"/>
  <c r="G1859" i="3" a="1"/>
  <c r="G1859" i="3" s="1"/>
  <c r="G1860" i="3" a="1"/>
  <c r="G1860" i="3" s="1"/>
  <c r="G1861" i="3" a="1"/>
  <c r="G1861" i="3"/>
  <c r="G1862" i="3" a="1"/>
  <c r="G1862" i="3" s="1"/>
  <c r="G1863" i="3" a="1"/>
  <c r="G1863" i="3" s="1"/>
  <c r="G1864" i="3" a="1"/>
  <c r="G1864" i="3"/>
  <c r="G1865" i="3" a="1"/>
  <c r="G1865" i="3" s="1"/>
  <c r="G1866" i="3" a="1"/>
  <c r="G1866" i="3" s="1"/>
  <c r="G1867" i="3" a="1"/>
  <c r="G1867" i="3"/>
  <c r="G1868" i="3" a="1"/>
  <c r="G1868" i="3" s="1"/>
  <c r="G1869" i="3" a="1"/>
  <c r="G1869" i="3" s="1"/>
  <c r="G1870" i="3" a="1"/>
  <c r="G1870" i="3" s="1"/>
  <c r="G1871" i="3" a="1"/>
  <c r="G1871" i="3" s="1"/>
  <c r="G1872" i="3" a="1"/>
  <c r="G1872" i="3" s="1"/>
  <c r="G1873" i="3" a="1"/>
  <c r="G1873" i="3" s="1"/>
  <c r="G1874" i="3" a="1"/>
  <c r="G1874" i="3" s="1"/>
  <c r="G1875" i="3" a="1"/>
  <c r="G1875" i="3" s="1"/>
  <c r="G1876" i="3" a="1"/>
  <c r="G1876" i="3" s="1"/>
  <c r="G1877" i="3" a="1"/>
  <c r="G1877" i="3" s="1"/>
  <c r="G1878" i="3" a="1"/>
  <c r="G1878" i="3" s="1"/>
  <c r="G1879" i="3" a="1"/>
  <c r="G1879" i="3" s="1"/>
  <c r="G1880" i="3" a="1"/>
  <c r="G1880" i="3" s="1"/>
  <c r="G1881" i="3" a="1"/>
  <c r="G1881" i="3" s="1"/>
  <c r="G1882" i="3" a="1"/>
  <c r="G1882" i="3" s="1"/>
  <c r="G1883" i="3" a="1"/>
  <c r="G1883" i="3" s="1"/>
  <c r="G1884" i="3" a="1"/>
  <c r="G1884" i="3" s="1"/>
  <c r="G1885" i="3" a="1"/>
  <c r="G1885" i="3" s="1"/>
  <c r="G1886" i="3" a="1"/>
  <c r="G1886" i="3" s="1"/>
  <c r="G1887" i="3" a="1"/>
  <c r="G1887" i="3" s="1"/>
  <c r="G1888" i="3" a="1"/>
  <c r="G1888" i="3" s="1"/>
  <c r="G1889" i="3" a="1"/>
  <c r="G1889" i="3" s="1"/>
  <c r="G1890" i="3" a="1"/>
  <c r="G1890" i="3" s="1"/>
  <c r="G1891" i="3" a="1"/>
  <c r="G1891" i="3"/>
  <c r="G1892" i="3" a="1"/>
  <c r="G1892" i="3" s="1"/>
  <c r="G1893" i="3" a="1"/>
  <c r="G1893" i="3" s="1"/>
  <c r="G1894" i="3" a="1"/>
  <c r="G1894" i="3" s="1"/>
  <c r="G1895" i="3" a="1"/>
  <c r="G1895" i="3" s="1"/>
  <c r="G1896" i="3" a="1"/>
  <c r="G1896" i="3" s="1"/>
  <c r="G1897" i="3" a="1"/>
  <c r="G1897" i="3" s="1"/>
  <c r="G1898" i="3" a="1"/>
  <c r="G1898" i="3" s="1"/>
  <c r="G1899" i="3" a="1"/>
  <c r="G1899" i="3" s="1"/>
  <c r="G1900" i="3" a="1"/>
  <c r="G1900" i="3" s="1"/>
  <c r="G1901" i="3" a="1"/>
  <c r="G1901" i="3" s="1"/>
  <c r="G1902" i="3" a="1"/>
  <c r="G1902" i="3" s="1"/>
  <c r="G1903" i="3" a="1"/>
  <c r="G1903" i="3" s="1"/>
  <c r="G1904" i="3" a="1"/>
  <c r="G1904" i="3" s="1"/>
  <c r="G1905" i="3" a="1"/>
  <c r="G1905" i="3" s="1"/>
  <c r="G1906" i="3" a="1"/>
  <c r="G1906" i="3"/>
  <c r="G1907" i="3" a="1"/>
  <c r="G1907" i="3" s="1"/>
  <c r="G1908" i="3" a="1"/>
  <c r="G1908" i="3" s="1"/>
  <c r="G1909" i="3" a="1"/>
  <c r="G1909" i="3" s="1"/>
  <c r="G1910" i="3" a="1"/>
  <c r="G1910" i="3" s="1"/>
  <c r="G1911" i="3" a="1"/>
  <c r="G1911" i="3" s="1"/>
  <c r="G1912" i="3" a="1"/>
  <c r="G1912" i="3" s="1"/>
  <c r="G1913" i="3" a="1"/>
  <c r="G1913" i="3" s="1"/>
  <c r="G1914" i="3" a="1"/>
  <c r="G1914" i="3" s="1"/>
  <c r="G1915" i="3" a="1"/>
  <c r="G1915" i="3" s="1"/>
  <c r="G1916" i="3" a="1"/>
  <c r="G1916" i="3" s="1"/>
  <c r="G1917" i="3" a="1"/>
  <c r="G1917" i="3" s="1"/>
  <c r="G1918" i="3" a="1"/>
  <c r="G1918" i="3" s="1"/>
  <c r="G1919" i="3" a="1"/>
  <c r="G1919" i="3" s="1"/>
  <c r="G1920" i="3" a="1"/>
  <c r="G1920" i="3" s="1"/>
  <c r="G1921" i="3" a="1"/>
  <c r="G1921" i="3" s="1"/>
  <c r="G1922" i="3" a="1"/>
  <c r="G1922" i="3"/>
  <c r="G1923" i="3" a="1"/>
  <c r="G1923" i="3"/>
  <c r="G1924" i="3" a="1"/>
  <c r="G1924" i="3" s="1"/>
  <c r="G1925" i="3" a="1"/>
  <c r="G1925" i="3" s="1"/>
  <c r="G1926" i="3" a="1"/>
  <c r="G1926" i="3" s="1"/>
  <c r="G1927" i="3" a="1"/>
  <c r="G1927" i="3" s="1"/>
  <c r="G1928" i="3" a="1"/>
  <c r="G1928" i="3"/>
  <c r="G1929" i="3" a="1"/>
  <c r="G1929" i="3" s="1"/>
  <c r="G1930" i="3" a="1"/>
  <c r="G1930" i="3" s="1"/>
  <c r="G1931" i="3" a="1"/>
  <c r="G1931" i="3" s="1"/>
  <c r="G1932" i="3" a="1"/>
  <c r="G1932" i="3" s="1"/>
  <c r="G1933" i="3" a="1"/>
  <c r="G1933" i="3" s="1"/>
  <c r="G1934" i="3" a="1"/>
  <c r="G1934" i="3" s="1"/>
  <c r="G1935" i="3" a="1"/>
  <c r="G1935" i="3" s="1"/>
  <c r="G1936" i="3" a="1"/>
  <c r="G1936" i="3"/>
  <c r="G1937" i="3" a="1"/>
  <c r="G1937" i="3" s="1"/>
  <c r="G1938" i="3" a="1"/>
  <c r="G1938" i="3" s="1"/>
  <c r="G1939" i="3" a="1"/>
  <c r="G1939" i="3" s="1"/>
  <c r="G1940" i="3" a="1"/>
  <c r="G1940" i="3" s="1"/>
  <c r="G1941" i="3" a="1"/>
  <c r="G1941" i="3" s="1"/>
  <c r="G1942" i="3" a="1"/>
  <c r="G1942" i="3" s="1"/>
  <c r="G1943" i="3" a="1"/>
  <c r="G1943" i="3" s="1"/>
  <c r="G1944" i="3" a="1"/>
  <c r="G1944" i="3"/>
  <c r="G1945" i="3" a="1"/>
  <c r="G1945" i="3" s="1"/>
  <c r="G1946" i="3" a="1"/>
  <c r="G1946" i="3" s="1"/>
  <c r="G1947" i="3" a="1"/>
  <c r="G1947" i="3"/>
  <c r="G1948" i="3" a="1"/>
  <c r="G1948" i="3" s="1"/>
  <c r="G1949" i="3" a="1"/>
  <c r="G1949" i="3" s="1"/>
  <c r="G1950" i="3" a="1"/>
  <c r="G1950" i="3"/>
  <c r="G1951" i="3" a="1"/>
  <c r="G1951" i="3" s="1"/>
  <c r="G1952" i="3" a="1"/>
  <c r="G1952" i="3" s="1"/>
  <c r="G1953" i="3" a="1"/>
  <c r="G1953" i="3" s="1"/>
  <c r="G1954" i="3" a="1"/>
  <c r="G1954" i="3" s="1"/>
  <c r="G1955" i="3" a="1"/>
  <c r="G1955" i="3" s="1"/>
  <c r="G1956" i="3" a="1"/>
  <c r="G1956" i="3" s="1"/>
  <c r="G1957" i="3" a="1"/>
  <c r="G1957" i="3" s="1"/>
  <c r="G1958" i="3" a="1"/>
  <c r="G1958" i="3" s="1"/>
  <c r="G1959" i="3" a="1"/>
  <c r="G1959" i="3" s="1"/>
  <c r="G1960" i="3" a="1"/>
  <c r="G1960" i="3" s="1"/>
  <c r="G1961" i="3" a="1"/>
  <c r="G1961" i="3" s="1"/>
  <c r="G1962" i="3" a="1"/>
  <c r="G1962" i="3" s="1"/>
  <c r="G1963" i="3" a="1"/>
  <c r="G1963" i="3" s="1"/>
  <c r="G1964" i="3" a="1"/>
  <c r="G1964" i="3"/>
  <c r="G1965" i="3" a="1"/>
  <c r="G1965" i="3" s="1"/>
  <c r="G1966" i="3" a="1"/>
  <c r="G1966" i="3" s="1"/>
  <c r="G1967" i="3" a="1"/>
  <c r="G1967" i="3" s="1"/>
  <c r="G1968" i="3" a="1"/>
  <c r="G1968" i="3" s="1"/>
  <c r="G1969" i="3" a="1"/>
  <c r="G1969" i="3" s="1"/>
  <c r="G1970" i="3" a="1"/>
  <c r="G1970" i="3" s="1"/>
  <c r="G1971" i="3" a="1"/>
  <c r="G1971" i="3" s="1"/>
  <c r="G1972" i="3" a="1"/>
  <c r="G1972" i="3"/>
  <c r="G1973" i="3" a="1"/>
  <c r="G1973" i="3" s="1"/>
  <c r="G1974" i="3" a="1"/>
  <c r="G1974" i="3" s="1"/>
  <c r="G1975" i="3" a="1"/>
  <c r="G1975" i="3" s="1"/>
  <c r="G1976" i="3" a="1"/>
  <c r="G1976" i="3" s="1"/>
  <c r="G1977" i="3" a="1"/>
  <c r="G1977" i="3" s="1"/>
  <c r="G1978" i="3" a="1"/>
  <c r="G1978" i="3" s="1"/>
  <c r="G1979" i="3" a="1"/>
  <c r="G1979" i="3" s="1"/>
  <c r="G1980" i="3" a="1"/>
  <c r="G1980" i="3" s="1"/>
  <c r="G1981" i="3" a="1"/>
  <c r="G1981" i="3" s="1"/>
  <c r="G1982" i="3" a="1"/>
  <c r="G1982" i="3" s="1"/>
  <c r="G1983" i="3" a="1"/>
  <c r="G1983" i="3"/>
  <c r="G1984" i="3" a="1"/>
  <c r="G1984" i="3" s="1"/>
  <c r="G1985" i="3" a="1"/>
  <c r="G1985" i="3" s="1"/>
  <c r="G1986" i="3" a="1"/>
  <c r="G1986" i="3" s="1"/>
  <c r="G1987" i="3" a="1"/>
  <c r="G1987" i="3" s="1"/>
  <c r="G1988" i="3" a="1"/>
  <c r="G1988" i="3" s="1"/>
  <c r="G1989" i="3" a="1"/>
  <c r="G1989" i="3" s="1"/>
  <c r="G1990" i="3" a="1"/>
  <c r="G1990" i="3" s="1"/>
  <c r="G1991" i="3" a="1"/>
  <c r="G1991" i="3"/>
  <c r="G1992" i="3" a="1"/>
  <c r="G1992" i="3" s="1"/>
  <c r="G1993" i="3" a="1"/>
  <c r="G1993" i="3" s="1"/>
  <c r="G1994" i="3" a="1"/>
  <c r="G1994" i="3" s="1"/>
  <c r="G1995" i="3" a="1"/>
  <c r="G1995" i="3" s="1"/>
  <c r="G1996" i="3" a="1"/>
  <c r="G1996" i="3" s="1"/>
  <c r="G1997" i="3" a="1"/>
  <c r="G1997" i="3"/>
  <c r="G1998" i="3" a="1"/>
  <c r="G1998" i="3" s="1"/>
  <c r="G1999" i="3" a="1"/>
  <c r="G1999" i="3" s="1"/>
  <c r="G2000" i="3" a="1"/>
  <c r="G2000" i="3" s="1"/>
  <c r="G2001" i="3" a="1"/>
  <c r="G2001" i="3" s="1"/>
  <c r="G2002" i="3" a="1"/>
  <c r="G2002" i="3" s="1"/>
  <c r="G2003" i="3" a="1"/>
  <c r="G2003" i="3"/>
  <c r="G2004" i="3" a="1"/>
  <c r="G2004" i="3" s="1"/>
  <c r="G2005" i="3" a="1"/>
  <c r="G2005" i="3" s="1"/>
  <c r="G2006" i="3" a="1"/>
  <c r="G2006" i="3" s="1"/>
  <c r="G2007" i="3" a="1"/>
  <c r="G2007" i="3" s="1"/>
  <c r="G2008" i="3" a="1"/>
  <c r="G2008" i="3" s="1"/>
  <c r="G2009" i="3" a="1"/>
  <c r="G2009" i="3" s="1"/>
  <c r="G2010" i="3" a="1"/>
  <c r="G2010" i="3" s="1"/>
  <c r="G2011" i="3" a="1"/>
  <c r="G2011" i="3" s="1"/>
  <c r="G2012" i="3" a="1"/>
  <c r="G2012" i="3" s="1"/>
  <c r="G2013" i="3" a="1"/>
  <c r="G2013" i="3" s="1"/>
  <c r="G2014" i="3" a="1"/>
  <c r="G2014" i="3" s="1"/>
  <c r="G2015" i="3" a="1"/>
  <c r="G2015" i="3" s="1"/>
  <c r="G2016" i="3" a="1"/>
  <c r="G2016" i="3" s="1"/>
  <c r="G2017" i="3" a="1"/>
  <c r="G2017" i="3" s="1"/>
  <c r="G2018" i="3" a="1"/>
  <c r="G2018" i="3"/>
  <c r="G2019" i="3" a="1"/>
  <c r="G2019" i="3" s="1"/>
  <c r="G2020" i="3" a="1"/>
  <c r="G2020" i="3" s="1"/>
  <c r="G2021" i="3" a="1"/>
  <c r="G2021" i="3" s="1"/>
  <c r="G2022" i="3" a="1"/>
  <c r="G2022" i="3" s="1"/>
  <c r="G2023" i="3" a="1"/>
  <c r="G2023" i="3" s="1"/>
  <c r="G2024" i="3" a="1"/>
  <c r="G2024" i="3" s="1"/>
  <c r="G2025" i="3" a="1"/>
  <c r="G2025" i="3" s="1"/>
  <c r="G2026" i="3" a="1"/>
  <c r="G2026" i="3"/>
  <c r="G2027" i="3" a="1"/>
  <c r="G2027" i="3" s="1"/>
  <c r="G2028" i="3" a="1"/>
  <c r="G2028" i="3" s="1"/>
  <c r="G2029" i="3" a="1"/>
  <c r="G2029" i="3" s="1"/>
  <c r="G2030" i="3" a="1"/>
  <c r="G2030" i="3" s="1"/>
  <c r="G2031" i="3" a="1"/>
  <c r="G2031" i="3" s="1"/>
  <c r="G2032" i="3" a="1"/>
  <c r="G2032" i="3" s="1"/>
  <c r="G2033" i="3" a="1"/>
  <c r="G2033" i="3" s="1"/>
  <c r="G2034" i="3" a="1"/>
  <c r="G2034" i="3"/>
  <c r="G2035" i="3" a="1"/>
  <c r="G2035" i="3" s="1"/>
  <c r="G2036" i="3" a="1"/>
  <c r="G2036" i="3" s="1"/>
  <c r="G2037" i="3" a="1"/>
  <c r="G2037" i="3" s="1"/>
  <c r="G2038" i="3" a="1"/>
  <c r="G2038" i="3" s="1"/>
  <c r="G2039" i="3" a="1"/>
  <c r="G2039" i="3" s="1"/>
  <c r="G2040" i="3" a="1"/>
  <c r="G2040" i="3" s="1"/>
  <c r="G2041" i="3" a="1"/>
  <c r="G2041" i="3" s="1"/>
  <c r="G2042" i="3" a="1"/>
  <c r="G2042" i="3"/>
  <c r="G2043" i="3" a="1"/>
  <c r="G2043" i="3" s="1"/>
  <c r="G2044" i="3" a="1"/>
  <c r="G2044" i="3" s="1"/>
  <c r="G2045" i="3" a="1"/>
  <c r="G2045" i="3" s="1"/>
  <c r="G2046" i="3" a="1"/>
  <c r="G2046" i="3" s="1"/>
  <c r="G2047" i="3" a="1"/>
  <c r="G2047" i="3" s="1"/>
  <c r="G2048" i="3" a="1"/>
  <c r="G2048" i="3" s="1"/>
  <c r="G2049" i="3" a="1"/>
  <c r="G2049" i="3" s="1"/>
  <c r="G2050" i="3" a="1"/>
  <c r="G2050" i="3"/>
  <c r="G2051" i="3" a="1"/>
  <c r="G2051" i="3" s="1"/>
  <c r="G2052" i="3" a="1"/>
  <c r="G2052" i="3" s="1"/>
  <c r="G2053" i="3" a="1"/>
  <c r="G2053" i="3" s="1"/>
  <c r="G2054" i="3" a="1"/>
  <c r="G2054" i="3" s="1"/>
  <c r="G2055" i="3" a="1"/>
  <c r="G2055" i="3" s="1"/>
  <c r="G2056" i="3" a="1"/>
  <c r="G2056" i="3" s="1"/>
  <c r="G2057" i="3" a="1"/>
  <c r="G2057" i="3" s="1"/>
  <c r="G2058" i="3" a="1"/>
  <c r="G2058" i="3"/>
  <c r="G2059" i="3" a="1"/>
  <c r="G2059" i="3" s="1"/>
  <c r="G2060" i="3" a="1"/>
  <c r="G2060" i="3" s="1"/>
  <c r="G2061" i="3" a="1"/>
  <c r="G2061" i="3" s="1"/>
  <c r="G2062" i="3" a="1"/>
  <c r="G2062" i="3" s="1"/>
  <c r="G2063" i="3" a="1"/>
  <c r="G2063" i="3" s="1"/>
  <c r="G2064" i="3" a="1"/>
  <c r="G2064" i="3" s="1"/>
  <c r="G2065" i="3" a="1"/>
  <c r="G2065" i="3" s="1"/>
  <c r="G2066" i="3" a="1"/>
  <c r="G2066" i="3" s="1"/>
  <c r="G2067" i="3" a="1"/>
  <c r="G2067" i="3" s="1"/>
  <c r="G2068" i="3" a="1"/>
  <c r="G2068" i="3"/>
  <c r="G2069" i="3" a="1"/>
  <c r="G2069" i="3" s="1"/>
  <c r="G2070" i="3" a="1"/>
  <c r="G2070" i="3" s="1"/>
  <c r="G2071" i="3" a="1"/>
  <c r="G2071" i="3" s="1"/>
  <c r="G2072" i="3" a="1"/>
  <c r="G2072" i="3" s="1"/>
  <c r="G2073" i="3" a="1"/>
  <c r="G2073" i="3" s="1"/>
  <c r="G2074" i="3" a="1"/>
  <c r="G2074" i="3" s="1"/>
  <c r="G2075" i="3" a="1"/>
  <c r="G2075" i="3" s="1"/>
  <c r="G2076" i="3" a="1"/>
  <c r="G2076" i="3" s="1"/>
  <c r="G2077" i="3" a="1"/>
  <c r="G2077" i="3" s="1"/>
  <c r="G2078" i="3" a="1"/>
  <c r="G2078" i="3" s="1"/>
  <c r="G2079" i="3" a="1"/>
  <c r="G2079" i="3" s="1"/>
  <c r="G2080" i="3" a="1"/>
  <c r="G2080" i="3" s="1"/>
  <c r="G2081" i="3" a="1"/>
  <c r="G2081" i="3" s="1"/>
  <c r="G2082" i="3" a="1"/>
  <c r="G2082" i="3" s="1"/>
  <c r="G2083" i="3" a="1"/>
  <c r="G2083" i="3" s="1"/>
  <c r="G2084" i="3" a="1"/>
  <c r="G2084" i="3" s="1"/>
  <c r="G2085" i="3" a="1"/>
  <c r="G2085" i="3" s="1"/>
  <c r="G2086" i="3" a="1"/>
  <c r="G2086" i="3" s="1"/>
  <c r="G2087" i="3" a="1"/>
  <c r="G2087" i="3" s="1"/>
  <c r="G2088" i="3" a="1"/>
  <c r="G2088" i="3" s="1"/>
  <c r="G2089" i="3" a="1"/>
  <c r="G2089" i="3" s="1"/>
  <c r="G2090" i="3" a="1"/>
  <c r="G2090" i="3" s="1"/>
  <c r="G2091" i="3" a="1"/>
  <c r="G2091" i="3" s="1"/>
  <c r="G2092" i="3" a="1"/>
  <c r="G2092" i="3"/>
  <c r="G2093" i="3" a="1"/>
  <c r="G2093" i="3" s="1"/>
  <c r="G2094" i="3" a="1"/>
  <c r="G2094" i="3" s="1"/>
  <c r="G2095" i="3" a="1"/>
  <c r="G2095" i="3" s="1"/>
  <c r="G2096" i="3" a="1"/>
  <c r="G2096" i="3" s="1"/>
  <c r="G2097" i="3" a="1"/>
  <c r="G2097" i="3" s="1"/>
  <c r="G2098" i="3" a="1"/>
  <c r="G2098" i="3" s="1"/>
  <c r="G2099" i="3" a="1"/>
  <c r="G2099" i="3" s="1"/>
  <c r="G2100" i="3" a="1"/>
  <c r="G2100" i="3" s="1"/>
  <c r="G2101" i="3" a="1"/>
  <c r="G2101" i="3" s="1"/>
  <c r="G2102" i="3" a="1"/>
  <c r="G2102" i="3" s="1"/>
  <c r="G2103" i="3" a="1"/>
  <c r="G2103" i="3" s="1"/>
  <c r="G2104" i="3" a="1"/>
  <c r="G2104" i="3" s="1"/>
  <c r="G2105" i="3" a="1"/>
  <c r="G2105" i="3" s="1"/>
  <c r="G2106" i="3" a="1"/>
  <c r="G2106" i="3" s="1"/>
  <c r="G2107" i="3" a="1"/>
  <c r="G2107" i="3" s="1"/>
  <c r="G2108" i="3" a="1"/>
  <c r="G2108" i="3" s="1"/>
  <c r="G2109" i="3" a="1"/>
  <c r="G2109" i="3" s="1"/>
  <c r="G2110" i="3" a="1"/>
  <c r="G2110" i="3" s="1"/>
  <c r="G2111" i="3" a="1"/>
  <c r="G2111" i="3" s="1"/>
  <c r="G2112" i="3" a="1"/>
  <c r="G2112" i="3" s="1"/>
  <c r="G2113" i="3" a="1"/>
  <c r="G2113" i="3"/>
  <c r="G2114" i="3" a="1"/>
  <c r="G2114" i="3" s="1"/>
  <c r="G2115" i="3" a="1"/>
  <c r="G2115" i="3" s="1"/>
  <c r="G2116" i="3" a="1"/>
  <c r="G2116" i="3" s="1"/>
  <c r="G2117" i="3" a="1"/>
  <c r="G2117" i="3" s="1"/>
  <c r="G2118" i="3" a="1"/>
  <c r="G2118" i="3" s="1"/>
  <c r="G2119" i="3" a="1"/>
  <c r="G2119" i="3" s="1"/>
  <c r="G2120" i="3" a="1"/>
  <c r="G2120" i="3" s="1"/>
  <c r="G2121" i="3" a="1"/>
  <c r="G2121" i="3"/>
  <c r="G2122" i="3" a="1"/>
  <c r="G2122" i="3" s="1"/>
  <c r="G2123" i="3" a="1"/>
  <c r="G2123" i="3" s="1"/>
  <c r="G2124" i="3" a="1"/>
  <c r="G2124" i="3" s="1"/>
  <c r="G2125" i="3" a="1"/>
  <c r="G2125" i="3" s="1"/>
  <c r="G2126" i="3" a="1"/>
  <c r="G2126" i="3" s="1"/>
  <c r="G2127" i="3" a="1"/>
  <c r="G2127" i="3" s="1"/>
  <c r="G2128" i="3" a="1"/>
  <c r="G2128" i="3"/>
  <c r="G2129" i="3" a="1"/>
  <c r="G2129" i="3" s="1"/>
  <c r="G2130" i="3" a="1"/>
  <c r="G2130" i="3" s="1"/>
  <c r="G2131" i="3" a="1"/>
  <c r="G2131" i="3" s="1"/>
  <c r="G2132" i="3" a="1"/>
  <c r="G2132" i="3" s="1"/>
  <c r="G2133" i="3" a="1"/>
  <c r="G2133" i="3" s="1"/>
  <c r="G2134" i="3" a="1"/>
  <c r="G2134" i="3" s="1"/>
  <c r="G2135" i="3" a="1"/>
  <c r="G2135" i="3" s="1"/>
  <c r="G2136" i="3" a="1"/>
  <c r="G2136" i="3" s="1"/>
  <c r="G2137" i="3" a="1"/>
  <c r="G2137" i="3" s="1"/>
  <c r="G2138" i="3" a="1"/>
  <c r="G2138" i="3" s="1"/>
  <c r="G2139" i="3" a="1"/>
  <c r="G2139" i="3" s="1"/>
  <c r="G2140" i="3" a="1"/>
  <c r="G2140" i="3" s="1"/>
  <c r="G2141" i="3" a="1"/>
  <c r="G2141" i="3" s="1"/>
  <c r="G2142" i="3" a="1"/>
  <c r="G2142" i="3" s="1"/>
  <c r="G2143" i="3" a="1"/>
  <c r="G2143" i="3" s="1"/>
  <c r="G2144" i="3" a="1"/>
  <c r="G2144" i="3"/>
  <c r="G2145" i="3" a="1"/>
  <c r="G2145" i="3" s="1"/>
  <c r="G2146" i="3" a="1"/>
  <c r="G2146" i="3" s="1"/>
  <c r="G2147" i="3" a="1"/>
  <c r="G2147" i="3" s="1"/>
  <c r="G2148" i="3" a="1"/>
  <c r="G2148" i="3" s="1"/>
  <c r="G2149" i="3" a="1"/>
  <c r="G2149" i="3" s="1"/>
  <c r="G2150" i="3" a="1"/>
  <c r="G2150" i="3" s="1"/>
  <c r="G2151" i="3" a="1"/>
  <c r="G2151" i="3" s="1"/>
  <c r="G2152" i="3" a="1"/>
  <c r="G2152" i="3" s="1"/>
  <c r="G2153" i="3" a="1"/>
  <c r="G2153" i="3" s="1"/>
  <c r="G2154" i="3" a="1"/>
  <c r="G2154" i="3" s="1"/>
  <c r="G2155" i="3" a="1"/>
  <c r="G2155" i="3" s="1"/>
  <c r="G2156" i="3" a="1"/>
  <c r="G2156" i="3" s="1"/>
  <c r="G2157" i="3" a="1"/>
  <c r="G2157" i="3" s="1"/>
  <c r="G2158" i="3" a="1"/>
  <c r="G2158" i="3" s="1"/>
  <c r="G2159" i="3" a="1"/>
  <c r="G2159" i="3" s="1"/>
  <c r="G2160" i="3" a="1"/>
  <c r="G2160" i="3" s="1"/>
  <c r="G2161" i="3" a="1"/>
  <c r="G2161" i="3" s="1"/>
  <c r="G2162" i="3" a="1"/>
  <c r="G2162" i="3" s="1"/>
  <c r="G2163" i="3" a="1"/>
  <c r="G2163" i="3" s="1"/>
  <c r="G2164" i="3" a="1"/>
  <c r="G2164" i="3" s="1"/>
  <c r="G2165" i="3" a="1"/>
  <c r="G2165" i="3"/>
  <c r="G2166" i="3" a="1"/>
  <c r="G2166" i="3" s="1"/>
  <c r="G2167" i="3" a="1"/>
  <c r="G2167" i="3" s="1"/>
  <c r="G2168" i="3" a="1"/>
  <c r="G2168" i="3" s="1"/>
  <c r="G2169" i="3" a="1"/>
  <c r="G2169" i="3" s="1"/>
  <c r="G2170" i="3" a="1"/>
  <c r="G2170" i="3" s="1"/>
  <c r="G2171" i="3" a="1"/>
  <c r="G2171" i="3" s="1"/>
  <c r="G2172" i="3" a="1"/>
  <c r="G2172" i="3" s="1"/>
  <c r="G2173" i="3" a="1"/>
  <c r="G2173" i="3" s="1"/>
  <c r="G2174" i="3" a="1"/>
  <c r="G2174" i="3" s="1"/>
  <c r="G2175" i="3" a="1"/>
  <c r="G2175" i="3" s="1"/>
  <c r="G2176" i="3" a="1"/>
  <c r="G2176" i="3" s="1"/>
  <c r="G2177" i="3" a="1"/>
  <c r="G2177" i="3" s="1"/>
  <c r="G2178" i="3" a="1"/>
  <c r="G2178" i="3" s="1"/>
  <c r="G2179" i="3" a="1"/>
  <c r="G2179" i="3" s="1"/>
  <c r="G2180" i="3" a="1"/>
  <c r="G2180" i="3" s="1"/>
  <c r="G2181" i="3" a="1"/>
  <c r="G2181" i="3" s="1"/>
  <c r="G2182" i="3" a="1"/>
  <c r="G2182" i="3" s="1"/>
  <c r="G2183" i="3" a="1"/>
  <c r="G2183" i="3" s="1"/>
  <c r="G2184" i="3" a="1"/>
  <c r="G2184" i="3" s="1"/>
  <c r="G2185" i="3" a="1"/>
  <c r="G2185" i="3" s="1"/>
  <c r="G2186" i="3" a="1"/>
  <c r="G2186" i="3" s="1"/>
  <c r="G2187" i="3" a="1"/>
  <c r="G2187" i="3" s="1"/>
  <c r="G2188" i="3" a="1"/>
  <c r="G2188" i="3" s="1"/>
  <c r="G2189" i="3" a="1"/>
  <c r="G2189" i="3"/>
  <c r="G2190" i="3" a="1"/>
  <c r="G2190" i="3" s="1"/>
  <c r="G2191" i="3" a="1"/>
  <c r="G2191" i="3" s="1"/>
  <c r="G2192" i="3" a="1"/>
  <c r="G2192" i="3" s="1"/>
  <c r="G2193" i="3" a="1"/>
  <c r="G2193" i="3" s="1"/>
  <c r="G2194" i="3" a="1"/>
  <c r="G2194" i="3" s="1"/>
  <c r="G2195" i="3" a="1"/>
  <c r="G2195" i="3"/>
  <c r="G2196" i="3" a="1"/>
  <c r="G2196" i="3" s="1"/>
  <c r="G2197" i="3" a="1"/>
  <c r="G2197" i="3" s="1"/>
  <c r="G2198" i="3" a="1"/>
  <c r="G2198" i="3" s="1"/>
  <c r="G2199" i="3" a="1"/>
  <c r="G2199" i="3" s="1"/>
  <c r="G2200" i="3" a="1"/>
  <c r="G2200" i="3" s="1"/>
  <c r="G2201" i="3" a="1"/>
  <c r="G2201" i="3" s="1"/>
  <c r="G2202" i="3" a="1"/>
  <c r="G2202" i="3" s="1"/>
  <c r="G2203" i="3" a="1"/>
  <c r="G2203" i="3" s="1"/>
  <c r="G2204" i="3" a="1"/>
  <c r="G2204" i="3"/>
  <c r="G2205" i="3" a="1"/>
  <c r="G2205" i="3" s="1"/>
  <c r="G2206" i="3" a="1"/>
  <c r="G2206" i="3" s="1"/>
  <c r="G2207" i="3" a="1"/>
  <c r="G2207" i="3" s="1"/>
  <c r="G2208" i="3" a="1"/>
  <c r="G2208" i="3" s="1"/>
  <c r="G2209" i="3" a="1"/>
  <c r="G2209" i="3" s="1"/>
  <c r="G2210" i="3" a="1"/>
  <c r="G2210" i="3"/>
  <c r="G2211" i="3" a="1"/>
  <c r="G2211" i="3" s="1"/>
  <c r="G2212" i="3" a="1"/>
  <c r="G2212" i="3"/>
  <c r="G2213" i="3" a="1"/>
  <c r="G2213" i="3" s="1"/>
  <c r="G2214" i="3" a="1"/>
  <c r="G2214" i="3" s="1"/>
  <c r="G2215" i="3" a="1"/>
  <c r="G2215" i="3" s="1"/>
  <c r="G2216" i="3" a="1"/>
  <c r="G2216" i="3" s="1"/>
  <c r="G2217" i="3" a="1"/>
  <c r="G2217" i="3" s="1"/>
  <c r="G2218" i="3" a="1"/>
  <c r="G2218" i="3" s="1"/>
  <c r="G2219" i="3" a="1"/>
  <c r="G2219" i="3"/>
  <c r="G2220" i="3" a="1"/>
  <c r="G2220" i="3" s="1"/>
  <c r="G2221" i="3" a="1"/>
  <c r="G2221" i="3" s="1"/>
  <c r="G2222" i="3" a="1"/>
  <c r="G2222" i="3" s="1"/>
  <c r="G2223" i="3" a="1"/>
  <c r="G2223" i="3" s="1"/>
  <c r="G2224" i="3" a="1"/>
  <c r="G2224" i="3" s="1"/>
  <c r="G2225" i="3" a="1"/>
  <c r="G2225" i="3" s="1"/>
  <c r="G2226" i="3" a="1"/>
  <c r="G2226" i="3" s="1"/>
  <c r="G2227" i="3" a="1"/>
  <c r="G2227" i="3" s="1"/>
  <c r="G2228" i="3" a="1"/>
  <c r="G2228" i="3" s="1"/>
  <c r="G2229" i="3" a="1"/>
  <c r="G2229" i="3" s="1"/>
  <c r="G2230" i="3" a="1"/>
  <c r="G2230" i="3" s="1"/>
  <c r="G2231" i="3" a="1"/>
  <c r="G2231" i="3" s="1"/>
  <c r="G2232" i="3" a="1"/>
  <c r="G2232" i="3" s="1"/>
  <c r="G2233" i="3" a="1"/>
  <c r="G2233" i="3" s="1"/>
  <c r="G2234" i="3" a="1"/>
  <c r="G2234" i="3"/>
  <c r="G2235" i="3" a="1"/>
  <c r="G2235" i="3" s="1"/>
  <c r="G2236" i="3" a="1"/>
  <c r="G2236" i="3" s="1"/>
  <c r="G2237" i="3" a="1"/>
  <c r="G2237" i="3"/>
  <c r="G2238" i="3" a="1"/>
  <c r="G2238" i="3" s="1"/>
  <c r="G2239" i="3" a="1"/>
  <c r="G2239" i="3"/>
  <c r="G2240" i="3" a="1"/>
  <c r="G2240" i="3" s="1"/>
  <c r="G2241" i="3" a="1"/>
  <c r="G2241" i="3" s="1"/>
  <c r="G2242" i="3" a="1"/>
  <c r="G2242" i="3" s="1"/>
  <c r="G2243" i="3" a="1"/>
  <c r="G2243" i="3" s="1"/>
  <c r="G2244" i="3" a="1"/>
  <c r="G2244" i="3" s="1"/>
  <c r="G2245" i="3" a="1"/>
  <c r="G2245" i="3"/>
  <c r="G2246" i="3" a="1"/>
  <c r="G2246" i="3" s="1"/>
  <c r="G2247" i="3" a="1"/>
  <c r="G2247" i="3" s="1"/>
  <c r="G2248" i="3" a="1"/>
  <c r="G2248" i="3" s="1"/>
  <c r="G2249" i="3" a="1"/>
  <c r="G2249" i="3" s="1"/>
  <c r="G2250" i="3" a="1"/>
  <c r="G2250" i="3" s="1"/>
  <c r="G2251" i="3" a="1"/>
  <c r="G2251" i="3" s="1"/>
  <c r="G2252" i="3" a="1"/>
  <c r="G2252" i="3"/>
  <c r="G2253" i="3" a="1"/>
  <c r="G2253" i="3" s="1"/>
  <c r="G2254" i="3" a="1"/>
  <c r="G2254" i="3"/>
  <c r="G2255" i="3" a="1"/>
  <c r="G2255" i="3" s="1"/>
  <c r="G2256" i="3" a="1"/>
  <c r="G2256" i="3" s="1"/>
  <c r="G2257" i="3" a="1"/>
  <c r="G2257" i="3" s="1"/>
  <c r="G2258" i="3" a="1"/>
  <c r="G2258" i="3" s="1"/>
  <c r="G2259" i="3" a="1"/>
  <c r="G2259" i="3" s="1"/>
  <c r="G2260" i="3" a="1"/>
  <c r="G2260" i="3"/>
  <c r="G2261" i="3" a="1"/>
  <c r="G2261" i="3" s="1"/>
  <c r="G2262" i="3" a="1"/>
  <c r="G2262" i="3" s="1"/>
  <c r="G2263" i="3" a="1"/>
  <c r="G2263" i="3" s="1"/>
  <c r="G2264" i="3" a="1"/>
  <c r="G2264" i="3" s="1"/>
  <c r="G2265" i="3" a="1"/>
  <c r="G2265" i="3" s="1"/>
  <c r="G2266" i="3" a="1"/>
  <c r="G2266" i="3" s="1"/>
  <c r="G2267" i="3" a="1"/>
  <c r="G2267" i="3" s="1"/>
  <c r="G2268" i="3" a="1"/>
  <c r="G2268" i="3" s="1"/>
  <c r="G2269" i="3" a="1"/>
  <c r="G2269" i="3"/>
  <c r="G2270" i="3" a="1"/>
  <c r="G2270" i="3" s="1"/>
  <c r="G2271" i="3" a="1"/>
  <c r="G2271" i="3"/>
  <c r="G2272" i="3" a="1"/>
  <c r="G2272" i="3" s="1"/>
  <c r="G2273" i="3" a="1"/>
  <c r="G2273" i="3" s="1"/>
  <c r="G2274" i="3" a="1"/>
  <c r="G2274" i="3" s="1"/>
  <c r="G2275" i="3" a="1"/>
  <c r="G2275" i="3"/>
  <c r="G2276" i="3" a="1"/>
  <c r="G2276" i="3" s="1"/>
  <c r="G2277" i="3" a="1"/>
  <c r="G2277" i="3"/>
  <c r="G2278" i="3" a="1"/>
  <c r="G2278" i="3" s="1"/>
  <c r="G2279" i="3" a="1"/>
  <c r="G2279" i="3" s="1"/>
  <c r="G2280" i="3" a="1"/>
  <c r="G2280" i="3" s="1"/>
  <c r="G2281" i="3" a="1"/>
  <c r="G2281" i="3" s="1"/>
  <c r="G2282" i="3" a="1"/>
  <c r="G2282" i="3" s="1"/>
  <c r="G2283" i="3" a="1"/>
  <c r="G2283" i="3" s="1"/>
  <c r="G2284" i="3" a="1"/>
  <c r="G2284" i="3" s="1"/>
  <c r="G2285" i="3" a="1"/>
  <c r="G2285" i="3" s="1"/>
  <c r="G2286" i="3" a="1"/>
  <c r="G2286" i="3" s="1"/>
  <c r="G2287" i="3" a="1"/>
  <c r="G2287" i="3"/>
  <c r="G2288" i="3" a="1"/>
  <c r="G2288" i="3" s="1"/>
  <c r="G2289" i="3" a="1"/>
  <c r="G2289" i="3" s="1"/>
  <c r="G2290" i="3" a="1"/>
  <c r="G2290" i="3" s="1"/>
  <c r="G2291" i="3" a="1"/>
  <c r="G2291" i="3" s="1"/>
  <c r="G2292" i="3" a="1"/>
  <c r="G2292" i="3" s="1"/>
  <c r="G2293" i="3" a="1"/>
  <c r="G2293" i="3" s="1"/>
  <c r="G2294" i="3" a="1"/>
  <c r="G2294" i="3" s="1"/>
  <c r="G2295" i="3" a="1"/>
  <c r="G2295" i="3"/>
  <c r="G2296" i="3" a="1"/>
  <c r="G2296" i="3" s="1"/>
  <c r="G2297" i="3" a="1"/>
  <c r="G2297" i="3" s="1"/>
  <c r="G2298" i="3" a="1"/>
  <c r="G2298" i="3" s="1"/>
  <c r="G2299" i="3" a="1"/>
  <c r="G2299" i="3" s="1"/>
  <c r="G2300" i="3" a="1"/>
  <c r="G2300" i="3" s="1"/>
  <c r="G2301" i="3" a="1"/>
  <c r="G2301" i="3"/>
  <c r="G2302" i="3" a="1"/>
  <c r="G2302" i="3" s="1"/>
  <c r="G2303" i="3" a="1"/>
  <c r="G2303" i="3" s="1"/>
  <c r="G2304" i="3" a="1"/>
  <c r="G2304" i="3" s="1"/>
  <c r="G2305" i="3" a="1"/>
  <c r="G2305" i="3" s="1"/>
  <c r="G2306" i="3" a="1"/>
  <c r="G2306" i="3" s="1"/>
  <c r="G2307" i="3" a="1"/>
  <c r="G2307" i="3"/>
  <c r="G2308" i="3" a="1"/>
  <c r="G2308" i="3" s="1"/>
  <c r="G2309" i="3" a="1"/>
  <c r="G2309" i="3" s="1"/>
  <c r="G2310" i="3" a="1"/>
  <c r="G2310" i="3" s="1"/>
  <c r="G2311" i="3" a="1"/>
  <c r="G2311" i="3" s="1"/>
  <c r="G2312" i="3" a="1"/>
  <c r="G2312" i="3" s="1"/>
  <c r="G2313" i="3" a="1"/>
  <c r="G2313" i="3" s="1"/>
  <c r="G2314" i="3" a="1"/>
  <c r="G2314" i="3" s="1"/>
  <c r="G2315" i="3" a="1"/>
  <c r="G2315" i="3" s="1"/>
  <c r="G2316" i="3" a="1"/>
  <c r="G2316" i="3" s="1"/>
  <c r="G2317" i="3" a="1"/>
  <c r="G2317" i="3" s="1"/>
  <c r="G2318" i="3" a="1"/>
  <c r="G2318" i="3"/>
  <c r="G2319" i="3" a="1"/>
  <c r="G2319" i="3" s="1"/>
  <c r="G2320" i="3" a="1"/>
  <c r="G2320" i="3" s="1"/>
  <c r="G2321" i="3" a="1"/>
  <c r="G2321" i="3" s="1"/>
  <c r="G2322" i="3" a="1"/>
  <c r="G2322" i="3" s="1"/>
  <c r="G2323" i="3" a="1"/>
  <c r="G2323" i="3" s="1"/>
  <c r="G2324" i="3" a="1"/>
  <c r="G2324" i="3"/>
  <c r="G2325" i="3" a="1"/>
  <c r="G2325" i="3" s="1"/>
  <c r="G2326" i="3" a="1"/>
  <c r="G2326" i="3" s="1"/>
  <c r="G2327" i="3" a="1"/>
  <c r="G2327" i="3" s="1"/>
  <c r="G2328" i="3" a="1"/>
  <c r="G2328" i="3" s="1"/>
  <c r="G2329" i="3" a="1"/>
  <c r="G2329" i="3" s="1"/>
  <c r="G2330" i="3" a="1"/>
  <c r="G2330" i="3"/>
  <c r="G2331" i="3" a="1"/>
  <c r="G2331" i="3" s="1"/>
  <c r="G2332" i="3" a="1"/>
  <c r="G2332" i="3" s="1"/>
  <c r="G2333" i="3" a="1"/>
  <c r="G2333" i="3" s="1"/>
  <c r="G2334" i="3" a="1"/>
  <c r="G2334" i="3" s="1"/>
  <c r="G2335" i="3" a="1"/>
  <c r="G2335" i="3" s="1"/>
  <c r="G2336" i="3" a="1"/>
  <c r="G2336" i="3" s="1"/>
  <c r="G2337" i="3" a="1"/>
  <c r="G2337" i="3" s="1"/>
  <c r="G2338" i="3" a="1"/>
  <c r="G2338" i="3" s="1"/>
  <c r="G2339" i="3" a="1"/>
  <c r="G2339" i="3"/>
  <c r="G2340" i="3" a="1"/>
  <c r="G2340" i="3" s="1"/>
  <c r="G2341" i="3" a="1"/>
  <c r="G2341" i="3" s="1"/>
  <c r="G2342" i="3" a="1"/>
  <c r="G2342" i="3" s="1"/>
  <c r="G2343" i="3" a="1"/>
  <c r="G2343" i="3" s="1"/>
  <c r="G2344" i="3" a="1"/>
  <c r="G2344" i="3" s="1"/>
  <c r="G2345" i="3" a="1"/>
  <c r="G2345" i="3"/>
  <c r="G2346" i="3" a="1"/>
  <c r="G2346" i="3" s="1"/>
  <c r="G2347" i="3" a="1"/>
  <c r="G2347" i="3" s="1"/>
  <c r="G2348" i="3" a="1"/>
  <c r="G2348" i="3"/>
  <c r="G2349" i="3" a="1"/>
  <c r="G2349" i="3" s="1"/>
  <c r="G2350" i="3" a="1"/>
  <c r="G2350" i="3" s="1"/>
  <c r="G2351" i="3" a="1"/>
  <c r="G2351" i="3" s="1"/>
  <c r="G2352" i="3" a="1"/>
  <c r="G2352" i="3"/>
  <c r="G2353" i="3" a="1"/>
  <c r="G2353" i="3" s="1"/>
  <c r="G2354" i="3" a="1"/>
  <c r="G2354" i="3" s="1"/>
  <c r="G2355" i="3" a="1"/>
  <c r="G2355" i="3"/>
  <c r="G2356" i="3" a="1"/>
  <c r="G2356" i="3" s="1"/>
  <c r="G2357" i="3" a="1"/>
  <c r="G2357" i="3" s="1"/>
  <c r="G2358" i="3" a="1"/>
  <c r="G2358" i="3" s="1"/>
  <c r="G2359" i="3" a="1"/>
  <c r="G2359" i="3" s="1"/>
  <c r="G2360" i="3" a="1"/>
  <c r="G2360" i="3" s="1"/>
  <c r="G2361" i="3" a="1"/>
  <c r="G2361" i="3" s="1"/>
  <c r="G2362" i="3" a="1"/>
  <c r="G2362" i="3" s="1"/>
  <c r="G2363" i="3" a="1"/>
  <c r="G2363" i="3"/>
  <c r="G2364" i="3" a="1"/>
  <c r="G2364" i="3" s="1"/>
  <c r="G2365" i="3" a="1"/>
  <c r="G2365" i="3" s="1"/>
  <c r="G2366" i="3" a="1"/>
  <c r="G2366" i="3" s="1"/>
  <c r="G2367" i="3" a="1"/>
  <c r="G2367" i="3" s="1"/>
  <c r="G2368" i="3" a="1"/>
  <c r="G2368" i="3" s="1"/>
  <c r="G2369" i="3" a="1"/>
  <c r="G2369" i="3"/>
  <c r="G2370" i="3" a="1"/>
  <c r="G2370" i="3" s="1"/>
  <c r="G2371" i="3" a="1"/>
  <c r="G2371" i="3" s="1"/>
  <c r="G2372" i="3" a="1"/>
  <c r="G2372" i="3" s="1"/>
  <c r="G2373" i="3" a="1"/>
  <c r="G2373" i="3" s="1"/>
  <c r="G2374" i="3" a="1"/>
  <c r="G2374" i="3" s="1"/>
  <c r="G2375" i="3" a="1"/>
  <c r="G2375" i="3" s="1"/>
  <c r="G2376" i="3" a="1"/>
  <c r="G2376" i="3" s="1"/>
  <c r="G2377" i="3" a="1"/>
  <c r="G2377" i="3" s="1"/>
  <c r="G2378" i="3" a="1"/>
  <c r="G2378" i="3"/>
  <c r="G2379" i="3" a="1"/>
  <c r="G2379" i="3" s="1"/>
  <c r="G2380" i="3" a="1"/>
  <c r="G2380" i="3"/>
  <c r="G2381" i="3" a="1"/>
  <c r="G2381" i="3" s="1"/>
  <c r="G2382" i="3" a="1"/>
  <c r="G2382" i="3" s="1"/>
  <c r="G2383" i="3" a="1"/>
  <c r="G2383" i="3" s="1"/>
  <c r="G2384" i="3" a="1"/>
  <c r="G2384" i="3" s="1"/>
  <c r="G2385" i="3" a="1"/>
  <c r="G2385" i="3" s="1"/>
  <c r="G2386" i="3" a="1"/>
  <c r="G2386" i="3"/>
  <c r="G2387" i="3" a="1"/>
  <c r="G2387" i="3" s="1"/>
  <c r="G2" i="3" a="1"/>
  <c r="G2" i="3" s="1"/>
  <c r="F3" i="3" a="1"/>
  <c r="F3" i="3" s="1"/>
  <c r="F4" i="3" a="1"/>
  <c r="F4" i="3"/>
  <c r="F5" i="3" a="1"/>
  <c r="F5" i="3" s="1"/>
  <c r="F6" i="3" a="1"/>
  <c r="F6" i="3" s="1"/>
  <c r="F7" i="3" a="1"/>
  <c r="F7" i="3" s="1"/>
  <c r="F8" i="3" a="1"/>
  <c r="F8" i="3" s="1"/>
  <c r="F9" i="3" a="1"/>
  <c r="F9" i="3" s="1"/>
  <c r="F10" i="3" a="1"/>
  <c r="F10" i="3"/>
  <c r="F11" i="3" a="1"/>
  <c r="F11" i="3" s="1"/>
  <c r="F12" i="3" a="1"/>
  <c r="F12" i="3"/>
  <c r="F13" i="3" a="1"/>
  <c r="F13" i="3" s="1"/>
  <c r="F14" i="3" a="1"/>
  <c r="F14" i="3" s="1"/>
  <c r="F15" i="3" a="1"/>
  <c r="F15" i="3" s="1"/>
  <c r="F16" i="3" a="1"/>
  <c r="F16" i="3" s="1"/>
  <c r="F17" i="3" a="1"/>
  <c r="F17" i="3" s="1"/>
  <c r="F18" i="3" a="1"/>
  <c r="F18" i="3"/>
  <c r="F19" i="3" a="1"/>
  <c r="F19" i="3" s="1"/>
  <c r="F20" i="3" a="1"/>
  <c r="F20" i="3" s="1"/>
  <c r="F21" i="3" a="1"/>
  <c r="F21" i="3" s="1"/>
  <c r="F22" i="3" a="1"/>
  <c r="F22" i="3" s="1"/>
  <c r="F23" i="3" a="1"/>
  <c r="F23" i="3" s="1"/>
  <c r="F24" i="3" a="1"/>
  <c r="F24" i="3" s="1"/>
  <c r="F25" i="3" a="1"/>
  <c r="F25" i="3"/>
  <c r="F26" i="3" a="1"/>
  <c r="F26" i="3" s="1"/>
  <c r="F27" i="3" a="1"/>
  <c r="F27" i="3" s="1"/>
  <c r="F28" i="3" a="1"/>
  <c r="F28" i="3" s="1"/>
  <c r="F29" i="3" a="1"/>
  <c r="F29" i="3" s="1"/>
  <c r="F30" i="3" a="1"/>
  <c r="F30" i="3" s="1"/>
  <c r="F31" i="3" a="1"/>
  <c r="F31" i="3" s="1"/>
  <c r="F32" i="3" a="1"/>
  <c r="F32" i="3" s="1"/>
  <c r="F33" i="3" a="1"/>
  <c r="F33" i="3" s="1"/>
  <c r="F34" i="3" a="1"/>
  <c r="F34" i="3" s="1"/>
  <c r="F35" i="3" a="1"/>
  <c r="F35" i="3"/>
  <c r="F36" i="3" a="1"/>
  <c r="F36" i="3" s="1"/>
  <c r="F37" i="3" a="1"/>
  <c r="F37" i="3"/>
  <c r="F38" i="3" a="1"/>
  <c r="F38" i="3" s="1"/>
  <c r="F39" i="3" a="1"/>
  <c r="F39" i="3" s="1"/>
  <c r="F40" i="3" a="1"/>
  <c r="F40" i="3" s="1"/>
  <c r="F41" i="3" a="1"/>
  <c r="F41" i="3" s="1"/>
  <c r="F42" i="3" a="1"/>
  <c r="F42" i="3" s="1"/>
  <c r="F43" i="3" a="1"/>
  <c r="F43" i="3" s="1"/>
  <c r="F44" i="3" a="1"/>
  <c r="F44" i="3" s="1"/>
  <c r="F45" i="3" a="1"/>
  <c r="F45" i="3" s="1"/>
  <c r="F46" i="3" a="1"/>
  <c r="F46" i="3" s="1"/>
  <c r="F47" i="3" a="1"/>
  <c r="F47" i="3" s="1"/>
  <c r="F48" i="3" a="1"/>
  <c r="F48" i="3"/>
  <c r="F49" i="3" a="1"/>
  <c r="F49" i="3" s="1"/>
  <c r="F50" i="3" a="1"/>
  <c r="F50" i="3" s="1"/>
  <c r="F51" i="3" a="1"/>
  <c r="F51" i="3" s="1"/>
  <c r="F52" i="3" a="1"/>
  <c r="F52" i="3" s="1"/>
  <c r="F53" i="3" a="1"/>
  <c r="F53" i="3" s="1"/>
  <c r="F54" i="3" a="1"/>
  <c r="F54" i="3" s="1"/>
  <c r="F55" i="3" a="1"/>
  <c r="F55" i="3" s="1"/>
  <c r="F56" i="3" a="1"/>
  <c r="F56" i="3" s="1"/>
  <c r="F57" i="3" a="1"/>
  <c r="F57" i="3" s="1"/>
  <c r="F58" i="3" a="1"/>
  <c r="F58" i="3" s="1"/>
  <c r="F59" i="3" a="1"/>
  <c r="F59" i="3" s="1"/>
  <c r="F60" i="3" a="1"/>
  <c r="F60" i="3" s="1"/>
  <c r="F61" i="3" a="1"/>
  <c r="F61" i="3" s="1"/>
  <c r="F62" i="3" a="1"/>
  <c r="F62" i="3" s="1"/>
  <c r="F63" i="3" a="1"/>
  <c r="F63" i="3" s="1"/>
  <c r="F64" i="3" a="1"/>
  <c r="F64" i="3" s="1"/>
  <c r="F65" i="3" a="1"/>
  <c r="F65" i="3" s="1"/>
  <c r="F66" i="3" a="1"/>
  <c r="F66" i="3" s="1"/>
  <c r="F67" i="3" a="1"/>
  <c r="F67" i="3"/>
  <c r="F68" i="3" a="1"/>
  <c r="F68" i="3" s="1"/>
  <c r="F69" i="3" a="1"/>
  <c r="F69" i="3" s="1"/>
  <c r="F70" i="3" a="1"/>
  <c r="F70" i="3" s="1"/>
  <c r="F71" i="3" a="1"/>
  <c r="F71" i="3"/>
  <c r="F72" i="3" a="1"/>
  <c r="F72" i="3" s="1"/>
  <c r="F73" i="3" a="1"/>
  <c r="F73" i="3"/>
  <c r="F74" i="3" a="1"/>
  <c r="F74" i="3" s="1"/>
  <c r="F75" i="3" a="1"/>
  <c r="F75" i="3" s="1"/>
  <c r="F76" i="3" a="1"/>
  <c r="F76" i="3" s="1"/>
  <c r="F77" i="3" a="1"/>
  <c r="F77" i="3" s="1"/>
  <c r="F78" i="3" a="1"/>
  <c r="F78" i="3" s="1"/>
  <c r="F79" i="3" a="1"/>
  <c r="F79" i="3" s="1"/>
  <c r="F80" i="3" a="1"/>
  <c r="F80" i="3" s="1"/>
  <c r="F81" i="3" a="1"/>
  <c r="F81" i="3" s="1"/>
  <c r="F82" i="3" a="1"/>
  <c r="F82" i="3" s="1"/>
  <c r="F83" i="3" a="1"/>
  <c r="F83" i="3" s="1"/>
  <c r="F84" i="3" a="1"/>
  <c r="F84" i="3" s="1"/>
  <c r="F85" i="3" a="1"/>
  <c r="F85" i="3" s="1"/>
  <c r="F86" i="3" a="1"/>
  <c r="F86" i="3" s="1"/>
  <c r="F87" i="3" a="1"/>
  <c r="F87" i="3" s="1"/>
  <c r="F88" i="3" a="1"/>
  <c r="F88" i="3" s="1"/>
  <c r="F89" i="3" a="1"/>
  <c r="F89" i="3" s="1"/>
  <c r="F90" i="3" a="1"/>
  <c r="F90" i="3" s="1"/>
  <c r="F91" i="3" a="1"/>
  <c r="F91" i="3" s="1"/>
  <c r="F92" i="3" a="1"/>
  <c r="F92" i="3" s="1"/>
  <c r="F93" i="3" a="1"/>
  <c r="F93" i="3" s="1"/>
  <c r="F94" i="3" a="1"/>
  <c r="F94" i="3"/>
  <c r="F95" i="3" a="1"/>
  <c r="F95" i="3" s="1"/>
  <c r="F96" i="3" a="1"/>
  <c r="F96" i="3"/>
  <c r="F97" i="3" a="1"/>
  <c r="F97" i="3" s="1"/>
  <c r="F98" i="3" a="1"/>
  <c r="F98" i="3" s="1"/>
  <c r="F99" i="3" a="1"/>
  <c r="F99" i="3" s="1"/>
  <c r="F100" i="3" a="1"/>
  <c r="F100" i="3" s="1"/>
  <c r="F101" i="3" a="1"/>
  <c r="F101" i="3" s="1"/>
  <c r="F102" i="3" a="1"/>
  <c r="F102" i="3"/>
  <c r="F103" i="3" a="1"/>
  <c r="F103" i="3" s="1"/>
  <c r="F104" i="3" a="1"/>
  <c r="F104" i="3" s="1"/>
  <c r="F105" i="3" a="1"/>
  <c r="F105" i="3" s="1"/>
  <c r="F106" i="3" a="1"/>
  <c r="F106" i="3" s="1"/>
  <c r="F107" i="3" a="1"/>
  <c r="F107" i="3" s="1"/>
  <c r="F108" i="3" a="1"/>
  <c r="F108" i="3" s="1"/>
  <c r="F109" i="3" a="1"/>
  <c r="F109" i="3" s="1"/>
  <c r="F110" i="3" a="1"/>
  <c r="F110" i="3" s="1"/>
  <c r="F111" i="3" a="1"/>
  <c r="F111" i="3" s="1"/>
  <c r="F112" i="3" a="1"/>
  <c r="F112" i="3"/>
  <c r="F113" i="3" a="1"/>
  <c r="F113" i="3" s="1"/>
  <c r="F114" i="3" a="1"/>
  <c r="F114" i="3" s="1"/>
  <c r="F115" i="3" a="1"/>
  <c r="F115" i="3" s="1"/>
  <c r="F116" i="3" a="1"/>
  <c r="F116" i="3" s="1"/>
  <c r="F117" i="3" a="1"/>
  <c r="F117" i="3" s="1"/>
  <c r="F118" i="3" a="1"/>
  <c r="F118" i="3"/>
  <c r="F119" i="3" a="1"/>
  <c r="F119" i="3" s="1"/>
  <c r="F120" i="3" a="1"/>
  <c r="F120" i="3" s="1"/>
  <c r="F121" i="3" a="1"/>
  <c r="F121" i="3" s="1"/>
  <c r="F122" i="3" a="1"/>
  <c r="F122" i="3" s="1"/>
  <c r="F123" i="3" a="1"/>
  <c r="F123" i="3" s="1"/>
  <c r="F124" i="3" a="1"/>
  <c r="F124" i="3" s="1"/>
  <c r="F125" i="3" a="1"/>
  <c r="F125" i="3"/>
  <c r="F126" i="3" a="1"/>
  <c r="F126" i="3" s="1"/>
  <c r="F127" i="3" a="1"/>
  <c r="F127" i="3"/>
  <c r="F128" i="3" a="1"/>
  <c r="F128" i="3" s="1"/>
  <c r="F129" i="3" a="1"/>
  <c r="F129" i="3" s="1"/>
  <c r="F130" i="3" a="1"/>
  <c r="F130" i="3" s="1"/>
  <c r="F131" i="3" a="1"/>
  <c r="F131" i="3" s="1"/>
  <c r="F132" i="3" a="1"/>
  <c r="F132" i="3" s="1"/>
  <c r="F133" i="3" a="1"/>
  <c r="F133" i="3" s="1"/>
  <c r="F134" i="3" a="1"/>
  <c r="F134" i="3" s="1"/>
  <c r="F135" i="3" a="1"/>
  <c r="F135" i="3"/>
  <c r="F136" i="3" a="1"/>
  <c r="F136" i="3" s="1"/>
  <c r="F137" i="3" a="1"/>
  <c r="F137" i="3" s="1"/>
  <c r="F138" i="3" a="1"/>
  <c r="F138" i="3" s="1"/>
  <c r="F139" i="3" a="1"/>
  <c r="F139" i="3" s="1"/>
  <c r="F140" i="3" a="1"/>
  <c r="F140" i="3" s="1"/>
  <c r="F141" i="3" a="1"/>
  <c r="F141" i="3"/>
  <c r="F142" i="3" a="1"/>
  <c r="F142" i="3" s="1"/>
  <c r="F143" i="3" a="1"/>
  <c r="F143" i="3"/>
  <c r="F144" i="3" a="1"/>
  <c r="F144" i="3" s="1"/>
  <c r="F145" i="3" a="1"/>
  <c r="F145" i="3" s="1"/>
  <c r="F146" i="3" a="1"/>
  <c r="F146" i="3" s="1"/>
  <c r="F147" i="3" a="1"/>
  <c r="F147" i="3" s="1"/>
  <c r="F148" i="3" a="1"/>
  <c r="F148" i="3" s="1"/>
  <c r="F149" i="3" a="1"/>
  <c r="F149" i="3" s="1"/>
  <c r="F150" i="3" a="1"/>
  <c r="F150" i="3" s="1"/>
  <c r="F151" i="3" a="1"/>
  <c r="F151" i="3"/>
  <c r="F152" i="3" a="1"/>
  <c r="F152" i="3" s="1"/>
  <c r="F153" i="3" a="1"/>
  <c r="F153" i="3" s="1"/>
  <c r="F154" i="3" a="1"/>
  <c r="F154" i="3" s="1"/>
  <c r="F155" i="3" a="1"/>
  <c r="F155" i="3" s="1"/>
  <c r="F156" i="3" a="1"/>
  <c r="F156" i="3" s="1"/>
  <c r="F157" i="3" a="1"/>
  <c r="F157" i="3"/>
  <c r="F158" i="3" a="1"/>
  <c r="F158" i="3" s="1"/>
  <c r="F159" i="3" a="1"/>
  <c r="F159" i="3" s="1"/>
  <c r="F160" i="3" a="1"/>
  <c r="F160" i="3" s="1"/>
  <c r="F161" i="3" a="1"/>
  <c r="F161" i="3" s="1"/>
  <c r="F162" i="3" a="1"/>
  <c r="F162" i="3" s="1"/>
  <c r="F163" i="3" a="1"/>
  <c r="F163" i="3" s="1"/>
  <c r="F164" i="3" a="1"/>
  <c r="F164" i="3" s="1"/>
  <c r="F165" i="3" a="1"/>
  <c r="F165" i="3" s="1"/>
  <c r="F166" i="3" a="1"/>
  <c r="F166" i="3" s="1"/>
  <c r="F167" i="3" a="1"/>
  <c r="F167" i="3"/>
  <c r="F168" i="3" a="1"/>
  <c r="F168" i="3"/>
  <c r="F169" i="3" a="1"/>
  <c r="F169" i="3" s="1"/>
  <c r="F170" i="3" a="1"/>
  <c r="F170" i="3"/>
  <c r="F171" i="3" a="1"/>
  <c r="F171" i="3" s="1"/>
  <c r="F172" i="3" a="1"/>
  <c r="F172" i="3"/>
  <c r="F173" i="3" a="1"/>
  <c r="F173" i="3" s="1"/>
  <c r="F174" i="3" a="1"/>
  <c r="F174" i="3" s="1"/>
  <c r="F175" i="3" a="1"/>
  <c r="F175" i="3" s="1"/>
  <c r="F176" i="3" a="1"/>
  <c r="F176" i="3"/>
  <c r="F177" i="3" a="1"/>
  <c r="F177" i="3" s="1"/>
  <c r="F178" i="3" a="1"/>
  <c r="F178" i="3"/>
  <c r="F179" i="3" a="1"/>
  <c r="F179" i="3" s="1"/>
  <c r="F180" i="3" a="1"/>
  <c r="F180" i="3" s="1"/>
  <c r="F181" i="3" a="1"/>
  <c r="F181" i="3" s="1"/>
  <c r="F182" i="3" a="1"/>
  <c r="F182" i="3"/>
  <c r="F183" i="3" a="1"/>
  <c r="F183" i="3" s="1"/>
  <c r="F184" i="3" a="1"/>
  <c r="F184" i="3"/>
  <c r="F185" i="3" a="1"/>
  <c r="F185" i="3" s="1"/>
  <c r="F186" i="3" a="1"/>
  <c r="F186" i="3" s="1"/>
  <c r="F187" i="3" a="1"/>
  <c r="F187" i="3" s="1"/>
  <c r="F188" i="3" a="1"/>
  <c r="F188" i="3" s="1"/>
  <c r="F189" i="3" a="1"/>
  <c r="F189" i="3" s="1"/>
  <c r="F190" i="3" a="1"/>
  <c r="F190" i="3"/>
  <c r="F191" i="3" a="1"/>
  <c r="F191" i="3" s="1"/>
  <c r="F192" i="3" a="1"/>
  <c r="F192" i="3" s="1"/>
  <c r="F193" i="3" a="1"/>
  <c r="F193" i="3" s="1"/>
  <c r="F194" i="3" a="1"/>
  <c r="F194" i="3" s="1"/>
  <c r="F195" i="3" a="1"/>
  <c r="F195" i="3" s="1"/>
  <c r="F196" i="3" a="1"/>
  <c r="F196" i="3" s="1"/>
  <c r="F197" i="3" a="1"/>
  <c r="F197" i="3" s="1"/>
  <c r="F198" i="3" a="1"/>
  <c r="F198" i="3"/>
  <c r="F199" i="3" a="1"/>
  <c r="F199" i="3" s="1"/>
  <c r="F200" i="3" a="1"/>
  <c r="F200" i="3"/>
  <c r="F201" i="3" a="1"/>
  <c r="F201" i="3" s="1"/>
  <c r="F202" i="3" a="1"/>
  <c r="F202" i="3" s="1"/>
  <c r="F203" i="3" a="1"/>
  <c r="F203" i="3" s="1"/>
  <c r="F204" i="3" a="1"/>
  <c r="F204" i="3" s="1"/>
  <c r="F205" i="3" a="1"/>
  <c r="F205" i="3" s="1"/>
  <c r="F206" i="3" a="1"/>
  <c r="F206" i="3"/>
  <c r="F207" i="3" a="1"/>
  <c r="F207" i="3"/>
  <c r="F208" i="3" a="1"/>
  <c r="F208" i="3" s="1"/>
  <c r="F209" i="3" a="1"/>
  <c r="F209" i="3" s="1"/>
  <c r="F210" i="3" a="1"/>
  <c r="F210" i="3" s="1"/>
  <c r="F211" i="3" a="1"/>
  <c r="F211" i="3" s="1"/>
  <c r="F212" i="3" a="1"/>
  <c r="F212" i="3" s="1"/>
  <c r="F213" i="3" a="1"/>
  <c r="F213" i="3"/>
  <c r="F214" i="3" a="1"/>
  <c r="F214" i="3" s="1"/>
  <c r="F215" i="3" a="1"/>
  <c r="F215" i="3"/>
  <c r="F216" i="3" a="1"/>
  <c r="F216" i="3" s="1"/>
  <c r="F217" i="3" a="1"/>
  <c r="F217" i="3" s="1"/>
  <c r="F218" i="3" a="1"/>
  <c r="F218" i="3" s="1"/>
  <c r="F219" i="3" a="1"/>
  <c r="F219" i="3" s="1"/>
  <c r="F220" i="3" a="1"/>
  <c r="F220" i="3" s="1"/>
  <c r="F221" i="3" a="1"/>
  <c r="F221" i="3" s="1"/>
  <c r="F222" i="3" a="1"/>
  <c r="F222" i="3"/>
  <c r="F223" i="3" a="1"/>
  <c r="F223" i="3" s="1"/>
  <c r="F224" i="3" a="1"/>
  <c r="F224" i="3" s="1"/>
  <c r="F225" i="3" a="1"/>
  <c r="F225" i="3" s="1"/>
  <c r="F226" i="3" a="1"/>
  <c r="F226" i="3" s="1"/>
  <c r="F227" i="3" a="1"/>
  <c r="F227" i="3" s="1"/>
  <c r="F228" i="3" a="1"/>
  <c r="F228" i="3"/>
  <c r="F229" i="3" a="1"/>
  <c r="F229" i="3"/>
  <c r="F230" i="3" a="1"/>
  <c r="F230" i="3" s="1"/>
  <c r="F231" i="3" a="1"/>
  <c r="F231" i="3" s="1"/>
  <c r="F232" i="3" a="1"/>
  <c r="F232" i="3" s="1"/>
  <c r="F233" i="3" a="1"/>
  <c r="F233" i="3" s="1"/>
  <c r="F234" i="3" a="1"/>
  <c r="F234" i="3" s="1"/>
  <c r="F235" i="3" a="1"/>
  <c r="F235" i="3" s="1"/>
  <c r="F236" i="3" a="1"/>
  <c r="F236" i="3"/>
  <c r="F237" i="3" a="1"/>
  <c r="F237" i="3" s="1"/>
  <c r="F238" i="3" a="1"/>
  <c r="F238" i="3" s="1"/>
  <c r="F239" i="3" a="1"/>
  <c r="F239" i="3" s="1"/>
  <c r="F240" i="3" a="1"/>
  <c r="F240" i="3" s="1"/>
  <c r="F241" i="3" a="1"/>
  <c r="F241" i="3" s="1"/>
  <c r="F242" i="3" a="1"/>
  <c r="F242" i="3"/>
  <c r="F243" i="3" a="1"/>
  <c r="F243" i="3" s="1"/>
  <c r="F244" i="3" a="1"/>
  <c r="F244" i="3" s="1"/>
  <c r="F245" i="3" a="1"/>
  <c r="F245" i="3" s="1"/>
  <c r="F246" i="3" a="1"/>
  <c r="F246" i="3" s="1"/>
  <c r="F247" i="3" a="1"/>
  <c r="F247" i="3" s="1"/>
  <c r="F248" i="3" a="1"/>
  <c r="F248" i="3" s="1"/>
  <c r="F249" i="3" a="1"/>
  <c r="F249" i="3"/>
  <c r="F250" i="3" a="1"/>
  <c r="F250" i="3" s="1"/>
  <c r="F251" i="3" a="1"/>
  <c r="F251" i="3"/>
  <c r="F252" i="3" a="1"/>
  <c r="F252" i="3" s="1"/>
  <c r="F253" i="3" a="1"/>
  <c r="F253" i="3" s="1"/>
  <c r="F254" i="3" a="1"/>
  <c r="F254" i="3" s="1"/>
  <c r="F255" i="3" a="1"/>
  <c r="F255" i="3" s="1"/>
  <c r="F256" i="3" a="1"/>
  <c r="F256" i="3" s="1"/>
  <c r="F257" i="3" a="1"/>
  <c r="F257" i="3"/>
  <c r="F258" i="3" a="1"/>
  <c r="F258" i="3" s="1"/>
  <c r="F259" i="3" a="1"/>
  <c r="F259" i="3" s="1"/>
  <c r="F260" i="3" a="1"/>
  <c r="F260" i="3" s="1"/>
  <c r="F261" i="3" a="1"/>
  <c r="F261" i="3" s="1"/>
  <c r="F262" i="3" a="1"/>
  <c r="F262" i="3" s="1"/>
  <c r="F263" i="3" a="1"/>
  <c r="F263" i="3" s="1"/>
  <c r="F264" i="3" a="1"/>
  <c r="F264" i="3"/>
  <c r="F265" i="3" a="1"/>
  <c r="F265" i="3" s="1"/>
  <c r="F266" i="3" a="1"/>
  <c r="F266" i="3"/>
  <c r="F267" i="3" a="1"/>
  <c r="F267" i="3" s="1"/>
  <c r="F268" i="3" a="1"/>
  <c r="F268" i="3" s="1"/>
  <c r="F269" i="3" a="1"/>
  <c r="F269" i="3" s="1"/>
  <c r="F270" i="3" a="1"/>
  <c r="F270" i="3" s="1"/>
  <c r="F271" i="3" a="1"/>
  <c r="F271" i="3" s="1"/>
  <c r="F272" i="3" a="1"/>
  <c r="F272" i="3" s="1"/>
  <c r="F273" i="3" a="1"/>
  <c r="F273" i="3" s="1"/>
  <c r="F274" i="3" a="1"/>
  <c r="F274" i="3"/>
  <c r="F275" i="3" a="1"/>
  <c r="F275" i="3" s="1"/>
  <c r="F276" i="3" a="1"/>
  <c r="F276" i="3" s="1"/>
  <c r="F277" i="3" a="1"/>
  <c r="F277" i="3" s="1"/>
  <c r="F278" i="3" a="1"/>
  <c r="F278" i="3" s="1"/>
  <c r="F279" i="3" a="1"/>
  <c r="F279" i="3" s="1"/>
  <c r="F280" i="3" a="1"/>
  <c r="F280" i="3"/>
  <c r="F281" i="3" a="1"/>
  <c r="F281" i="3" s="1"/>
  <c r="F282" i="3" a="1"/>
  <c r="F282" i="3"/>
  <c r="F283" i="3" a="1"/>
  <c r="F283" i="3" s="1"/>
  <c r="F284" i="3" a="1"/>
  <c r="F284" i="3" s="1"/>
  <c r="F285" i="3" a="1"/>
  <c r="F285" i="3" s="1"/>
  <c r="F286" i="3" a="1"/>
  <c r="F286" i="3"/>
  <c r="F287" i="3" a="1"/>
  <c r="F287" i="3" s="1"/>
  <c r="F288" i="3" a="1"/>
  <c r="F288" i="3"/>
  <c r="F289" i="3" a="1"/>
  <c r="F289" i="3" s="1"/>
  <c r="F290" i="3" a="1"/>
  <c r="F290" i="3" s="1"/>
  <c r="F291" i="3" a="1"/>
  <c r="F291" i="3" s="1"/>
  <c r="F292" i="3" a="1"/>
  <c r="F292" i="3"/>
  <c r="F293" i="3" a="1"/>
  <c r="F293" i="3" s="1"/>
  <c r="F294" i="3" a="1"/>
  <c r="F294" i="3"/>
  <c r="F295" i="3" a="1"/>
  <c r="F295" i="3" s="1"/>
  <c r="F296" i="3" a="1"/>
  <c r="F296" i="3"/>
  <c r="F297" i="3" a="1"/>
  <c r="F297" i="3" s="1"/>
  <c r="F298" i="3" a="1"/>
  <c r="F298" i="3" s="1"/>
  <c r="F299" i="3" a="1"/>
  <c r="F299" i="3"/>
  <c r="F300" i="3" a="1"/>
  <c r="F300" i="3"/>
  <c r="F301" i="3" a="1"/>
  <c r="F301" i="3" s="1"/>
  <c r="F302" i="3" a="1"/>
  <c r="F302" i="3"/>
  <c r="F303" i="3" a="1"/>
  <c r="F303" i="3" s="1"/>
  <c r="F304" i="3" a="1"/>
  <c r="F304" i="3" s="1"/>
  <c r="F305" i="3" a="1"/>
  <c r="F305" i="3" s="1"/>
  <c r="F306" i="3" a="1"/>
  <c r="F306" i="3"/>
  <c r="F307" i="3" a="1"/>
  <c r="F307" i="3" s="1"/>
  <c r="F308" i="3" a="1"/>
  <c r="F308" i="3"/>
  <c r="F309" i="3" a="1"/>
  <c r="F309" i="3" s="1"/>
  <c r="F310" i="3" a="1"/>
  <c r="F310" i="3"/>
  <c r="F311" i="3" a="1"/>
  <c r="F311" i="3" s="1"/>
  <c r="F312" i="3" a="1"/>
  <c r="F312" i="3" s="1"/>
  <c r="F313" i="3" a="1"/>
  <c r="F313" i="3" s="1"/>
  <c r="F314" i="3" a="1"/>
  <c r="F314" i="3"/>
  <c r="F315" i="3" a="1"/>
  <c r="F315" i="3" s="1"/>
  <c r="F316" i="3" a="1"/>
  <c r="F316" i="3"/>
  <c r="F317" i="3" a="1"/>
  <c r="F317" i="3" s="1"/>
  <c r="F318" i="3" a="1"/>
  <c r="F318" i="3" s="1"/>
  <c r="F319" i="3" a="1"/>
  <c r="F319" i="3" s="1"/>
  <c r="F320" i="3" a="1"/>
  <c r="F320" i="3" s="1"/>
  <c r="F321" i="3" a="1"/>
  <c r="F321" i="3" s="1"/>
  <c r="F322" i="3" a="1"/>
  <c r="F322" i="3"/>
  <c r="F323" i="3" a="1"/>
  <c r="F323" i="3" s="1"/>
  <c r="F324" i="3" a="1"/>
  <c r="F324" i="3" s="1"/>
  <c r="F325" i="3" a="1"/>
  <c r="F325" i="3" s="1"/>
  <c r="F326" i="3" a="1"/>
  <c r="F326" i="3"/>
  <c r="F327" i="3" a="1"/>
  <c r="F327" i="3" s="1"/>
  <c r="F328" i="3" a="1"/>
  <c r="F328" i="3" s="1"/>
  <c r="F329" i="3" a="1"/>
  <c r="F329" i="3" s="1"/>
  <c r="F330" i="3" a="1"/>
  <c r="F330" i="3" s="1"/>
  <c r="F331" i="3" a="1"/>
  <c r="F331" i="3" s="1"/>
  <c r="F332" i="3" a="1"/>
  <c r="F332" i="3"/>
  <c r="F333" i="3" a="1"/>
  <c r="F333" i="3" s="1"/>
  <c r="F334" i="3" a="1"/>
  <c r="F334" i="3"/>
  <c r="F335" i="3" a="1"/>
  <c r="F335" i="3" s="1"/>
  <c r="F336" i="3" a="1"/>
  <c r="F336" i="3" s="1"/>
  <c r="F337" i="3" a="1"/>
  <c r="F337" i="3" s="1"/>
  <c r="F338" i="3" a="1"/>
  <c r="F338" i="3"/>
  <c r="F339" i="3" a="1"/>
  <c r="F339" i="3" s="1"/>
  <c r="F340" i="3" a="1"/>
  <c r="F340" i="3"/>
  <c r="F341" i="3" a="1"/>
  <c r="F341" i="3" s="1"/>
  <c r="F342" i="3" a="1"/>
  <c r="F342" i="3"/>
  <c r="F343" i="3" a="1"/>
  <c r="F343" i="3" s="1"/>
  <c r="F344" i="3" a="1"/>
  <c r="F344" i="3" s="1"/>
  <c r="F345" i="3" a="1"/>
  <c r="F345" i="3" s="1"/>
  <c r="F346" i="3" a="1"/>
  <c r="F346" i="3"/>
  <c r="F347" i="3" a="1"/>
  <c r="F347" i="3" s="1"/>
  <c r="F348" i="3" a="1"/>
  <c r="F348" i="3" s="1"/>
  <c r="F349" i="3" a="1"/>
  <c r="F349" i="3" s="1"/>
  <c r="F350" i="3" a="1"/>
  <c r="F350" i="3"/>
  <c r="F351" i="3" a="1"/>
  <c r="F351" i="3" s="1"/>
  <c r="F352" i="3" a="1"/>
  <c r="F352" i="3" s="1"/>
  <c r="F353" i="3" a="1"/>
  <c r="F353" i="3" s="1"/>
  <c r="F354" i="3" a="1"/>
  <c r="F354" i="3" s="1"/>
  <c r="F355" i="3" a="1"/>
  <c r="F355" i="3" s="1"/>
  <c r="F356" i="3" a="1"/>
  <c r="F356" i="3" s="1"/>
  <c r="F357" i="3" a="1"/>
  <c r="F357" i="3" s="1"/>
  <c r="F358" i="3" a="1"/>
  <c r="F358" i="3"/>
  <c r="F359" i="3" a="1"/>
  <c r="F359" i="3" s="1"/>
  <c r="F360" i="3" a="1"/>
  <c r="F360" i="3" s="1"/>
  <c r="F361" i="3" a="1"/>
  <c r="F361" i="3" s="1"/>
  <c r="F362" i="3" a="1"/>
  <c r="F362" i="3" s="1"/>
  <c r="F363" i="3" a="1"/>
  <c r="F363" i="3" s="1"/>
  <c r="F364" i="3" a="1"/>
  <c r="F364" i="3" s="1"/>
  <c r="F365" i="3" a="1"/>
  <c r="F365" i="3"/>
  <c r="F366" i="3" a="1"/>
  <c r="F366" i="3" s="1"/>
  <c r="F367" i="3" a="1"/>
  <c r="F367" i="3" s="1"/>
  <c r="F368" i="3" a="1"/>
  <c r="F368" i="3" s="1"/>
  <c r="F369" i="3" a="1"/>
  <c r="F369" i="3"/>
  <c r="F370" i="3" a="1"/>
  <c r="F370" i="3" s="1"/>
  <c r="F371" i="3" a="1"/>
  <c r="F371" i="3" s="1"/>
  <c r="F372" i="3" a="1"/>
  <c r="F372" i="3"/>
  <c r="F373" i="3" a="1"/>
  <c r="F373" i="3" s="1"/>
  <c r="F374" i="3" a="1"/>
  <c r="F374" i="3" s="1"/>
  <c r="F375" i="3" a="1"/>
  <c r="F375" i="3" s="1"/>
  <c r="F376" i="3" a="1"/>
  <c r="F376" i="3"/>
  <c r="F377" i="3" a="1"/>
  <c r="F377" i="3" s="1"/>
  <c r="F378" i="3" a="1"/>
  <c r="F378" i="3"/>
  <c r="F379" i="3" a="1"/>
  <c r="F379" i="3" s="1"/>
  <c r="F380" i="3" a="1"/>
  <c r="F380" i="3" s="1"/>
  <c r="F381" i="3" a="1"/>
  <c r="F381" i="3" s="1"/>
  <c r="F382" i="3" a="1"/>
  <c r="F382" i="3"/>
  <c r="F383" i="3" a="1"/>
  <c r="F383" i="3" s="1"/>
  <c r="F384" i="3" a="1"/>
  <c r="F384" i="3"/>
  <c r="F385" i="3" a="1"/>
  <c r="F385" i="3" s="1"/>
  <c r="F386" i="3" a="1"/>
  <c r="F386" i="3" s="1"/>
  <c r="F387" i="3" a="1"/>
  <c r="F387" i="3" s="1"/>
  <c r="F388" i="3" a="1"/>
  <c r="F388" i="3"/>
  <c r="F389" i="3" a="1"/>
  <c r="F389" i="3" s="1"/>
  <c r="F390" i="3" a="1"/>
  <c r="F390" i="3" s="1"/>
  <c r="F391" i="3" a="1"/>
  <c r="F391" i="3" s="1"/>
  <c r="F392" i="3" a="1"/>
  <c r="F392" i="3" s="1"/>
  <c r="F393" i="3" a="1"/>
  <c r="F393" i="3" s="1"/>
  <c r="F394" i="3" a="1"/>
  <c r="F394" i="3" s="1"/>
  <c r="F395" i="3" a="1"/>
  <c r="F395" i="3" s="1"/>
  <c r="F396" i="3" a="1"/>
  <c r="F396" i="3" s="1"/>
  <c r="F397" i="3" a="1"/>
  <c r="F397" i="3" s="1"/>
  <c r="F398" i="3" a="1"/>
  <c r="F398" i="3" s="1"/>
  <c r="F399" i="3" a="1"/>
  <c r="F399" i="3"/>
  <c r="F400" i="3" a="1"/>
  <c r="F400" i="3" s="1"/>
  <c r="F401" i="3" a="1"/>
  <c r="F401" i="3" s="1"/>
  <c r="F402" i="3" a="1"/>
  <c r="F402" i="3" s="1"/>
  <c r="F403" i="3" a="1"/>
  <c r="F403" i="3"/>
  <c r="F404" i="3" a="1"/>
  <c r="F404" i="3" s="1"/>
  <c r="F405" i="3" a="1"/>
  <c r="F405" i="3" s="1"/>
  <c r="F406" i="3" a="1"/>
  <c r="F406" i="3"/>
  <c r="F407" i="3" a="1"/>
  <c r="F407" i="3" s="1"/>
  <c r="F408" i="3" a="1"/>
  <c r="F408" i="3" s="1"/>
  <c r="F409" i="3" a="1"/>
  <c r="F409" i="3" s="1"/>
  <c r="F410" i="3" a="1"/>
  <c r="F410" i="3"/>
  <c r="F411" i="3" a="1"/>
  <c r="F411" i="3" s="1"/>
  <c r="F412" i="3" a="1"/>
  <c r="F412" i="3" s="1"/>
  <c r="F413" i="3" a="1"/>
  <c r="F413" i="3" s="1"/>
  <c r="F414" i="3" a="1"/>
  <c r="F414" i="3" s="1"/>
  <c r="F415" i="3" a="1"/>
  <c r="F415" i="3" s="1"/>
  <c r="F416" i="3" a="1"/>
  <c r="F416" i="3" s="1"/>
  <c r="F417" i="3" a="1"/>
  <c r="F417" i="3" s="1"/>
  <c r="F418" i="3" a="1"/>
  <c r="F418" i="3"/>
  <c r="F419" i="3" a="1"/>
  <c r="F419" i="3" s="1"/>
  <c r="F420" i="3" a="1"/>
  <c r="F420" i="3" s="1"/>
  <c r="F421" i="3" a="1"/>
  <c r="F421" i="3" s="1"/>
  <c r="F422" i="3" a="1"/>
  <c r="F422" i="3"/>
  <c r="F423" i="3" a="1"/>
  <c r="F423" i="3" s="1"/>
  <c r="F424" i="3" a="1"/>
  <c r="F424" i="3" s="1"/>
  <c r="F425" i="3" a="1"/>
  <c r="F425" i="3" s="1"/>
  <c r="F426" i="3" a="1"/>
  <c r="F426" i="3" s="1"/>
  <c r="F427" i="3" a="1"/>
  <c r="F427" i="3" s="1"/>
  <c r="F428" i="3" a="1"/>
  <c r="F428" i="3" s="1"/>
  <c r="F429" i="3" a="1"/>
  <c r="F429" i="3" s="1"/>
  <c r="F430" i="3" a="1"/>
  <c r="F430" i="3" s="1"/>
  <c r="F431" i="3" a="1"/>
  <c r="F431" i="3" s="1"/>
  <c r="F432" i="3" a="1"/>
  <c r="F432" i="3" s="1"/>
  <c r="F433" i="3" a="1"/>
  <c r="F433" i="3"/>
  <c r="F434" i="3" a="1"/>
  <c r="F434" i="3" s="1"/>
  <c r="F435" i="3" a="1"/>
  <c r="F435" i="3" s="1"/>
  <c r="F436" i="3" a="1"/>
  <c r="F436" i="3" s="1"/>
  <c r="F437" i="3" a="1"/>
  <c r="F437" i="3"/>
  <c r="F438" i="3" a="1"/>
  <c r="F438" i="3" s="1"/>
  <c r="F439" i="3" a="1"/>
  <c r="F439" i="3" s="1"/>
  <c r="F440" i="3" a="1"/>
  <c r="F440" i="3" s="1"/>
  <c r="F441" i="3" a="1"/>
  <c r="F441" i="3" s="1"/>
  <c r="F442" i="3" a="1"/>
  <c r="F442" i="3"/>
  <c r="F443" i="3" a="1"/>
  <c r="F443" i="3" s="1"/>
  <c r="F444" i="3" a="1"/>
  <c r="F444" i="3"/>
  <c r="F445" i="3" a="1"/>
  <c r="F445" i="3" s="1"/>
  <c r="F446" i="3" a="1"/>
  <c r="F446" i="3" s="1"/>
  <c r="F447" i="3" a="1"/>
  <c r="F447" i="3" s="1"/>
  <c r="F448" i="3" a="1"/>
  <c r="F448" i="3"/>
  <c r="F449" i="3" a="1"/>
  <c r="F449" i="3" s="1"/>
  <c r="F450" i="3" a="1"/>
  <c r="F450" i="3"/>
  <c r="F451" i="3" a="1"/>
  <c r="F451" i="3" s="1"/>
  <c r="F452" i="3" a="1"/>
  <c r="F452" i="3" s="1"/>
  <c r="F453" i="3" a="1"/>
  <c r="F453" i="3" s="1"/>
  <c r="F454" i="3" a="1"/>
  <c r="F454" i="3" s="1"/>
  <c r="F455" i="3" a="1"/>
  <c r="F455" i="3" s="1"/>
  <c r="F456" i="3" a="1"/>
  <c r="F456" i="3"/>
  <c r="F457" i="3" a="1"/>
  <c r="F457" i="3" s="1"/>
  <c r="F458" i="3" a="1"/>
  <c r="F458" i="3" s="1"/>
  <c r="F459" i="3" a="1"/>
  <c r="F459" i="3" s="1"/>
  <c r="F460" i="3" a="1"/>
  <c r="F460" i="3"/>
  <c r="F461" i="3" a="1"/>
  <c r="F461" i="3" s="1"/>
  <c r="F462" i="3" a="1"/>
  <c r="F462" i="3" s="1"/>
  <c r="F463" i="3" a="1"/>
  <c r="F463" i="3" s="1"/>
  <c r="F464" i="3" a="1"/>
  <c r="F464" i="3" s="1"/>
  <c r="F465" i="3" a="1"/>
  <c r="F465" i="3" s="1"/>
  <c r="F466" i="3" a="1"/>
  <c r="F466" i="3" s="1"/>
  <c r="F467" i="3" a="1"/>
  <c r="F467" i="3" s="1"/>
  <c r="F468" i="3" a="1"/>
  <c r="F468" i="3" s="1"/>
  <c r="F469" i="3" a="1"/>
  <c r="F469" i="3" s="1"/>
  <c r="F470" i="3" a="1"/>
  <c r="F470" i="3" s="1"/>
  <c r="F471" i="3" a="1"/>
  <c r="F471" i="3" s="1"/>
  <c r="F472" i="3" a="1"/>
  <c r="F472" i="3"/>
  <c r="F473" i="3" a="1"/>
  <c r="F473" i="3" s="1"/>
  <c r="F474" i="3" a="1"/>
  <c r="F474" i="3" s="1"/>
  <c r="F475" i="3" a="1"/>
  <c r="F475" i="3" s="1"/>
  <c r="F476" i="3" a="1"/>
  <c r="F476" i="3" s="1"/>
  <c r="F477" i="3" a="1"/>
  <c r="F477" i="3" s="1"/>
  <c r="F478" i="3" a="1"/>
  <c r="F478" i="3" s="1"/>
  <c r="F479" i="3" a="1"/>
  <c r="F479" i="3" s="1"/>
  <c r="F480" i="3" a="1"/>
  <c r="F480" i="3" s="1"/>
  <c r="F481" i="3" a="1"/>
  <c r="F481" i="3" s="1"/>
  <c r="F482" i="3" a="1"/>
  <c r="F482" i="3"/>
  <c r="F483" i="3" a="1"/>
  <c r="F483" i="3" s="1"/>
  <c r="F484" i="3" a="1"/>
  <c r="F484" i="3"/>
  <c r="F485" i="3" a="1"/>
  <c r="F485" i="3" s="1"/>
  <c r="F486" i="3" a="1"/>
  <c r="F486" i="3" s="1"/>
  <c r="F487" i="3" a="1"/>
  <c r="F487" i="3" s="1"/>
  <c r="F488" i="3" a="1"/>
  <c r="F488" i="3"/>
  <c r="F489" i="3" a="1"/>
  <c r="F489" i="3" s="1"/>
  <c r="F490" i="3" a="1"/>
  <c r="F490" i="3" s="1"/>
  <c r="F491" i="3" a="1"/>
  <c r="F491" i="3" s="1"/>
  <c r="F492" i="3" a="1"/>
  <c r="F492" i="3" s="1"/>
  <c r="F493" i="3" a="1"/>
  <c r="F493" i="3" s="1"/>
  <c r="F494" i="3" a="1"/>
  <c r="F494" i="3" s="1"/>
  <c r="F495" i="3" a="1"/>
  <c r="F495" i="3" s="1"/>
  <c r="F496" i="3" a="1"/>
  <c r="F496" i="3"/>
  <c r="F497" i="3" a="1"/>
  <c r="F497" i="3" s="1"/>
  <c r="F498" i="3" a="1"/>
  <c r="F498" i="3" s="1"/>
  <c r="F499" i="3" a="1"/>
  <c r="F499" i="3" s="1"/>
  <c r="F500" i="3" a="1"/>
  <c r="F500" i="3"/>
  <c r="F501" i="3" a="1"/>
  <c r="F501" i="3" s="1"/>
  <c r="F502" i="3" a="1"/>
  <c r="F502" i="3" s="1"/>
  <c r="F503" i="3" a="1"/>
  <c r="F503" i="3" s="1"/>
  <c r="F504" i="3" a="1"/>
  <c r="F504" i="3" s="1"/>
  <c r="F505" i="3" a="1"/>
  <c r="F505" i="3" s="1"/>
  <c r="F506" i="3" a="1"/>
  <c r="F506" i="3" s="1"/>
  <c r="F507" i="3" a="1"/>
  <c r="F507" i="3" s="1"/>
  <c r="F508" i="3" a="1"/>
  <c r="F508" i="3" s="1"/>
  <c r="F509" i="3" a="1"/>
  <c r="F509" i="3" s="1"/>
  <c r="F510" i="3" a="1"/>
  <c r="F510" i="3" s="1"/>
  <c r="F511" i="3" a="1"/>
  <c r="F511" i="3" s="1"/>
  <c r="F512" i="3" a="1"/>
  <c r="F512" i="3"/>
  <c r="F513" i="3" a="1"/>
  <c r="F513" i="3" s="1"/>
  <c r="F514" i="3" a="1"/>
  <c r="F514" i="3" s="1"/>
  <c r="F515" i="3" a="1"/>
  <c r="F515" i="3" s="1"/>
  <c r="F516" i="3" a="1"/>
  <c r="F516" i="3" s="1"/>
  <c r="F517" i="3" a="1"/>
  <c r="F517" i="3" s="1"/>
  <c r="F518" i="3" a="1"/>
  <c r="F518" i="3" s="1"/>
  <c r="F519" i="3" a="1"/>
  <c r="F519" i="3" s="1"/>
  <c r="F520" i="3" a="1"/>
  <c r="F520" i="3"/>
  <c r="F521" i="3" a="1"/>
  <c r="F521" i="3" s="1"/>
  <c r="F522" i="3" a="1"/>
  <c r="F522" i="3" s="1"/>
  <c r="F523" i="3" a="1"/>
  <c r="F523" i="3" s="1"/>
  <c r="F524" i="3" a="1"/>
  <c r="F524" i="3" s="1"/>
  <c r="F525" i="3" a="1"/>
  <c r="F525" i="3" s="1"/>
  <c r="F526" i="3" a="1"/>
  <c r="F526" i="3" s="1"/>
  <c r="F527" i="3" a="1"/>
  <c r="F527" i="3" s="1"/>
  <c r="F528" i="3" a="1"/>
  <c r="F528" i="3" s="1"/>
  <c r="F529" i="3" a="1"/>
  <c r="F529" i="3" s="1"/>
  <c r="F530" i="3" a="1"/>
  <c r="F530" i="3" s="1"/>
  <c r="F531" i="3" a="1"/>
  <c r="F531" i="3" s="1"/>
  <c r="F532" i="3" a="1"/>
  <c r="F532" i="3"/>
  <c r="F533" i="3" a="1"/>
  <c r="F533" i="3" s="1"/>
  <c r="F534" i="3" a="1"/>
  <c r="F534" i="3" s="1"/>
  <c r="F535" i="3" a="1"/>
  <c r="F535" i="3" s="1"/>
  <c r="F536" i="3" a="1"/>
  <c r="F536" i="3" s="1"/>
  <c r="F537" i="3" a="1"/>
  <c r="F537" i="3" s="1"/>
  <c r="F538" i="3" a="1"/>
  <c r="F538" i="3" s="1"/>
  <c r="F539" i="3" a="1"/>
  <c r="F539" i="3" s="1"/>
  <c r="F540" i="3" a="1"/>
  <c r="F540" i="3"/>
  <c r="F541" i="3" a="1"/>
  <c r="F541" i="3" s="1"/>
  <c r="F542" i="3" a="1"/>
  <c r="F542" i="3" s="1"/>
  <c r="F543" i="3" a="1"/>
  <c r="F543" i="3" s="1"/>
  <c r="F544" i="3" a="1"/>
  <c r="F544" i="3" s="1"/>
  <c r="F545" i="3" a="1"/>
  <c r="F545" i="3" s="1"/>
  <c r="F546" i="3" a="1"/>
  <c r="F546" i="3" s="1"/>
  <c r="F547" i="3" a="1"/>
  <c r="F547" i="3" s="1"/>
  <c r="F548" i="3" a="1"/>
  <c r="F548" i="3" s="1"/>
  <c r="F549" i="3" a="1"/>
  <c r="F549" i="3" s="1"/>
  <c r="F550" i="3" a="1"/>
  <c r="F550" i="3"/>
  <c r="F551" i="3" a="1"/>
  <c r="F551" i="3" s="1"/>
  <c r="F552" i="3" a="1"/>
  <c r="F552" i="3" s="1"/>
  <c r="F553" i="3" a="1"/>
  <c r="F553" i="3" s="1"/>
  <c r="F554" i="3" a="1"/>
  <c r="F554" i="3" s="1"/>
  <c r="F555" i="3" a="1"/>
  <c r="F555" i="3" s="1"/>
  <c r="F556" i="3" a="1"/>
  <c r="F556" i="3" s="1"/>
  <c r="F557" i="3" a="1"/>
  <c r="F557" i="3" s="1"/>
  <c r="F558" i="3" a="1"/>
  <c r="F558" i="3"/>
  <c r="F559" i="3" a="1"/>
  <c r="F559" i="3" s="1"/>
  <c r="F560" i="3" a="1"/>
  <c r="F560" i="3" s="1"/>
  <c r="F561" i="3" a="1"/>
  <c r="F561" i="3" s="1"/>
  <c r="F562" i="3" a="1"/>
  <c r="F562" i="3"/>
  <c r="F563" i="3" a="1"/>
  <c r="F563" i="3" s="1"/>
  <c r="F564" i="3" a="1"/>
  <c r="F564" i="3" s="1"/>
  <c r="F565" i="3" a="1"/>
  <c r="F565" i="3" s="1"/>
  <c r="F566" i="3" a="1"/>
  <c r="F566" i="3" s="1"/>
  <c r="F567" i="3" a="1"/>
  <c r="F567" i="3" s="1"/>
  <c r="F568" i="3" a="1"/>
  <c r="F568" i="3"/>
  <c r="F569" i="3" a="1"/>
  <c r="F569" i="3" s="1"/>
  <c r="F570" i="3" a="1"/>
  <c r="F570" i="3" s="1"/>
  <c r="F571" i="3" a="1"/>
  <c r="F571" i="3" s="1"/>
  <c r="F572" i="3" a="1"/>
  <c r="F572" i="3" s="1"/>
  <c r="F573" i="3" a="1"/>
  <c r="F573" i="3" s="1"/>
  <c r="F574" i="3" a="1"/>
  <c r="F574" i="3" s="1"/>
  <c r="F575" i="3" a="1"/>
  <c r="F575" i="3"/>
  <c r="F576" i="3" a="1"/>
  <c r="F576" i="3" s="1"/>
  <c r="F577" i="3" a="1"/>
  <c r="F577" i="3" s="1"/>
  <c r="F578" i="3" a="1"/>
  <c r="F578" i="3" s="1"/>
  <c r="F579" i="3" a="1"/>
  <c r="F579" i="3" s="1"/>
  <c r="F580" i="3" a="1"/>
  <c r="F580" i="3" s="1"/>
  <c r="F581" i="3" a="1"/>
  <c r="F581" i="3" s="1"/>
  <c r="F582" i="3" a="1"/>
  <c r="F582" i="3"/>
  <c r="F583" i="3" a="1"/>
  <c r="F583" i="3" s="1"/>
  <c r="F584" i="3" a="1"/>
  <c r="F584" i="3" s="1"/>
  <c r="F585" i="3" a="1"/>
  <c r="F585" i="3" s="1"/>
  <c r="F586" i="3" a="1"/>
  <c r="F586" i="3" s="1"/>
  <c r="F587" i="3" a="1"/>
  <c r="F587" i="3" s="1"/>
  <c r="F588" i="3" a="1"/>
  <c r="F588" i="3" s="1"/>
  <c r="F589" i="3" a="1"/>
  <c r="F589" i="3" s="1"/>
  <c r="F590" i="3" a="1"/>
  <c r="F590" i="3" s="1"/>
  <c r="F591" i="3" a="1"/>
  <c r="F591" i="3" s="1"/>
  <c r="F592" i="3" a="1"/>
  <c r="F592" i="3" s="1"/>
  <c r="F593" i="3" a="1"/>
  <c r="F593" i="3" s="1"/>
  <c r="F594" i="3" a="1"/>
  <c r="F594" i="3" s="1"/>
  <c r="F595" i="3" a="1"/>
  <c r="F595" i="3" s="1"/>
  <c r="F596" i="3" a="1"/>
  <c r="F596" i="3" s="1"/>
  <c r="F597" i="3" a="1"/>
  <c r="F597" i="3" s="1"/>
  <c r="F598" i="3" a="1"/>
  <c r="F598" i="3" s="1"/>
  <c r="F599" i="3" a="1"/>
  <c r="F599" i="3" s="1"/>
  <c r="F600" i="3" a="1"/>
  <c r="F600" i="3" s="1"/>
  <c r="F601" i="3" a="1"/>
  <c r="F601" i="3" s="1"/>
  <c r="F602" i="3" a="1"/>
  <c r="F602" i="3" s="1"/>
  <c r="F603" i="3" a="1"/>
  <c r="F603" i="3" s="1"/>
  <c r="F604" i="3" a="1"/>
  <c r="F604" i="3" s="1"/>
  <c r="F605" i="3" a="1"/>
  <c r="F605" i="3" s="1"/>
  <c r="F606" i="3" a="1"/>
  <c r="F606" i="3" s="1"/>
  <c r="F607" i="3" a="1"/>
  <c r="F607" i="3" s="1"/>
  <c r="F608" i="3" a="1"/>
  <c r="F608" i="3" s="1"/>
  <c r="F609" i="3" a="1"/>
  <c r="F609" i="3" s="1"/>
  <c r="F610" i="3" a="1"/>
  <c r="F610" i="3" s="1"/>
  <c r="F611" i="3" a="1"/>
  <c r="F611" i="3" s="1"/>
  <c r="F612" i="3" a="1"/>
  <c r="F612" i="3" s="1"/>
  <c r="F613" i="3" a="1"/>
  <c r="F613" i="3" s="1"/>
  <c r="F614" i="3" a="1"/>
  <c r="F614" i="3" s="1"/>
  <c r="F615" i="3" a="1"/>
  <c r="F615" i="3" s="1"/>
  <c r="F616" i="3" a="1"/>
  <c r="F616" i="3" s="1"/>
  <c r="F617" i="3" a="1"/>
  <c r="F617" i="3" s="1"/>
  <c r="F618" i="3" a="1"/>
  <c r="F618" i="3" s="1"/>
  <c r="F619" i="3" a="1"/>
  <c r="F619" i="3" s="1"/>
  <c r="F620" i="3" a="1"/>
  <c r="F620" i="3" s="1"/>
  <c r="F621" i="3" a="1"/>
  <c r="F621" i="3" s="1"/>
  <c r="F622" i="3" a="1"/>
  <c r="F622" i="3" s="1"/>
  <c r="F623" i="3" a="1"/>
  <c r="F623" i="3" s="1"/>
  <c r="F624" i="3" a="1"/>
  <c r="F624" i="3" s="1"/>
  <c r="F625" i="3" a="1"/>
  <c r="F625" i="3" s="1"/>
  <c r="F626" i="3" a="1"/>
  <c r="F626" i="3" s="1"/>
  <c r="F627" i="3" a="1"/>
  <c r="F627" i="3" s="1"/>
  <c r="F628" i="3" a="1"/>
  <c r="F628" i="3" s="1"/>
  <c r="F629" i="3" a="1"/>
  <c r="F629" i="3" s="1"/>
  <c r="F630" i="3" a="1"/>
  <c r="F630" i="3" s="1"/>
  <c r="F631" i="3" a="1"/>
  <c r="F631" i="3" s="1"/>
  <c r="F632" i="3" a="1"/>
  <c r="F632" i="3" s="1"/>
  <c r="F633" i="3" a="1"/>
  <c r="F633" i="3" s="1"/>
  <c r="F634" i="3" a="1"/>
  <c r="F634" i="3" s="1"/>
  <c r="F635" i="3" a="1"/>
  <c r="F635" i="3" s="1"/>
  <c r="F636" i="3" a="1"/>
  <c r="F636" i="3" s="1"/>
  <c r="F637" i="3" a="1"/>
  <c r="F637" i="3" s="1"/>
  <c r="F638" i="3" a="1"/>
  <c r="F638" i="3" s="1"/>
  <c r="F639" i="3" a="1"/>
  <c r="F639" i="3" s="1"/>
  <c r="F640" i="3" a="1"/>
  <c r="F640" i="3" s="1"/>
  <c r="F641" i="3" a="1"/>
  <c r="F641" i="3" s="1"/>
  <c r="F642" i="3" a="1"/>
  <c r="F642" i="3" s="1"/>
  <c r="F643" i="3" a="1"/>
  <c r="F643" i="3" s="1"/>
  <c r="F644" i="3" a="1"/>
  <c r="F644" i="3" s="1"/>
  <c r="F645" i="3" a="1"/>
  <c r="F645" i="3" s="1"/>
  <c r="F646" i="3" a="1"/>
  <c r="F646" i="3" s="1"/>
  <c r="F647" i="3" a="1"/>
  <c r="F647" i="3" s="1"/>
  <c r="F648" i="3" a="1"/>
  <c r="F648" i="3" s="1"/>
  <c r="F649" i="3" a="1"/>
  <c r="F649" i="3" s="1"/>
  <c r="F650" i="3" a="1"/>
  <c r="F650" i="3" s="1"/>
  <c r="F651" i="3" a="1"/>
  <c r="F651" i="3" s="1"/>
  <c r="F652" i="3" a="1"/>
  <c r="F652" i="3" s="1"/>
  <c r="F653" i="3" a="1"/>
  <c r="F653" i="3" s="1"/>
  <c r="F654" i="3" a="1"/>
  <c r="F654" i="3" s="1"/>
  <c r="F655" i="3" a="1"/>
  <c r="F655" i="3" s="1"/>
  <c r="F656" i="3" a="1"/>
  <c r="F656" i="3" s="1"/>
  <c r="F657" i="3" a="1"/>
  <c r="F657" i="3" s="1"/>
  <c r="F658" i="3" a="1"/>
  <c r="F658" i="3" s="1"/>
  <c r="F659" i="3" a="1"/>
  <c r="F659" i="3" s="1"/>
  <c r="F660" i="3" a="1"/>
  <c r="F660" i="3" s="1"/>
  <c r="F661" i="3" a="1"/>
  <c r="F661" i="3" s="1"/>
  <c r="F662" i="3" a="1"/>
  <c r="F662" i="3" s="1"/>
  <c r="F663" i="3" a="1"/>
  <c r="F663" i="3" s="1"/>
  <c r="F664" i="3" a="1"/>
  <c r="F664" i="3" s="1"/>
  <c r="F665" i="3" a="1"/>
  <c r="F665" i="3" s="1"/>
  <c r="F666" i="3" a="1"/>
  <c r="F666" i="3" s="1"/>
  <c r="F667" i="3" a="1"/>
  <c r="F667" i="3" s="1"/>
  <c r="F668" i="3" a="1"/>
  <c r="F668" i="3" s="1"/>
  <c r="F669" i="3" a="1"/>
  <c r="F669" i="3" s="1"/>
  <c r="F670" i="3" a="1"/>
  <c r="F670" i="3" s="1"/>
  <c r="F671" i="3" a="1"/>
  <c r="F671" i="3" s="1"/>
  <c r="F672" i="3" a="1"/>
  <c r="F672" i="3" s="1"/>
  <c r="F673" i="3" a="1"/>
  <c r="F673" i="3" s="1"/>
  <c r="F674" i="3" a="1"/>
  <c r="F674" i="3" s="1"/>
  <c r="F675" i="3" a="1"/>
  <c r="F675" i="3" s="1"/>
  <c r="F676" i="3" a="1"/>
  <c r="F676" i="3" s="1"/>
  <c r="F677" i="3" a="1"/>
  <c r="F677" i="3" s="1"/>
  <c r="F678" i="3" a="1"/>
  <c r="F678" i="3" s="1"/>
  <c r="F679" i="3" a="1"/>
  <c r="F679" i="3" s="1"/>
  <c r="F680" i="3" a="1"/>
  <c r="F680" i="3" s="1"/>
  <c r="F681" i="3" a="1"/>
  <c r="F681" i="3" s="1"/>
  <c r="F682" i="3" a="1"/>
  <c r="F682" i="3" s="1"/>
  <c r="F683" i="3" a="1"/>
  <c r="F683" i="3" s="1"/>
  <c r="F684" i="3" a="1"/>
  <c r="F684" i="3" s="1"/>
  <c r="F685" i="3" a="1"/>
  <c r="F685" i="3" s="1"/>
  <c r="F686" i="3" a="1"/>
  <c r="F686" i="3" s="1"/>
  <c r="F687" i="3" a="1"/>
  <c r="F687" i="3" s="1"/>
  <c r="F688" i="3" a="1"/>
  <c r="F688" i="3" s="1"/>
  <c r="F689" i="3" a="1"/>
  <c r="F689" i="3" s="1"/>
  <c r="F690" i="3" a="1"/>
  <c r="F690" i="3" s="1"/>
  <c r="F691" i="3" a="1"/>
  <c r="F691" i="3" s="1"/>
  <c r="F692" i="3" a="1"/>
  <c r="F692" i="3" s="1"/>
  <c r="F693" i="3" a="1"/>
  <c r="F693" i="3" s="1"/>
  <c r="F694" i="3" a="1"/>
  <c r="F694" i="3" s="1"/>
  <c r="F695" i="3" a="1"/>
  <c r="F695" i="3" s="1"/>
  <c r="F696" i="3" a="1"/>
  <c r="F696" i="3" s="1"/>
  <c r="F697" i="3" a="1"/>
  <c r="F697" i="3" s="1"/>
  <c r="F698" i="3" a="1"/>
  <c r="F698" i="3" s="1"/>
  <c r="F699" i="3" a="1"/>
  <c r="F699" i="3"/>
  <c r="F700" i="3" a="1"/>
  <c r="F700" i="3" s="1"/>
  <c r="F701" i="3" a="1"/>
  <c r="F701" i="3" s="1"/>
  <c r="F702" i="3" a="1"/>
  <c r="F702" i="3" s="1"/>
  <c r="F703" i="3" a="1"/>
  <c r="F703" i="3" s="1"/>
  <c r="F704" i="3" a="1"/>
  <c r="F704" i="3" s="1"/>
  <c r="F705" i="3" a="1"/>
  <c r="F705" i="3"/>
  <c r="F706" i="3" a="1"/>
  <c r="F706" i="3" s="1"/>
  <c r="F707" i="3" a="1"/>
  <c r="F707" i="3" s="1"/>
  <c r="F708" i="3" a="1"/>
  <c r="F708" i="3" s="1"/>
  <c r="F709" i="3" a="1"/>
  <c r="F709" i="3" s="1"/>
  <c r="F710" i="3" a="1"/>
  <c r="F710" i="3" s="1"/>
  <c r="F711" i="3" a="1"/>
  <c r="F711" i="3" s="1"/>
  <c r="F712" i="3" a="1"/>
  <c r="F712" i="3" s="1"/>
  <c r="F713" i="3" a="1"/>
  <c r="F713" i="3" s="1"/>
  <c r="F714" i="3" a="1"/>
  <c r="F714" i="3" s="1"/>
  <c r="F715" i="3" a="1"/>
  <c r="F715" i="3" s="1"/>
  <c r="F716" i="3" a="1"/>
  <c r="F716" i="3" s="1"/>
  <c r="F717" i="3" a="1"/>
  <c r="F717" i="3" s="1"/>
  <c r="F718" i="3" a="1"/>
  <c r="F718" i="3" s="1"/>
  <c r="F719" i="3" a="1"/>
  <c r="F719" i="3"/>
  <c r="F720" i="3" a="1"/>
  <c r="F720" i="3" s="1"/>
  <c r="F721" i="3" a="1"/>
  <c r="F721" i="3" s="1"/>
  <c r="F722" i="3" a="1"/>
  <c r="F722" i="3" s="1"/>
  <c r="F723" i="3" a="1"/>
  <c r="F723" i="3" s="1"/>
  <c r="F724" i="3" a="1"/>
  <c r="F724" i="3" s="1"/>
  <c r="F725" i="3" a="1"/>
  <c r="F725" i="3" s="1"/>
  <c r="F726" i="3" a="1"/>
  <c r="F726" i="3" s="1"/>
  <c r="F727" i="3" a="1"/>
  <c r="F727" i="3"/>
  <c r="F728" i="3" a="1"/>
  <c r="F728" i="3" s="1"/>
  <c r="F729" i="3" a="1"/>
  <c r="F729" i="3" s="1"/>
  <c r="F730" i="3" a="1"/>
  <c r="F730" i="3" s="1"/>
  <c r="F731" i="3" a="1"/>
  <c r="F731" i="3" s="1"/>
  <c r="F732" i="3" a="1"/>
  <c r="F732" i="3" s="1"/>
  <c r="F733" i="3" a="1"/>
  <c r="F733" i="3" s="1"/>
  <c r="F734" i="3" a="1"/>
  <c r="F734" i="3" s="1"/>
  <c r="F735" i="3" a="1"/>
  <c r="F735" i="3" s="1"/>
  <c r="F736" i="3" a="1"/>
  <c r="F736" i="3"/>
  <c r="F737" i="3" a="1"/>
  <c r="F737" i="3" s="1"/>
  <c r="F738" i="3" a="1"/>
  <c r="F738" i="3" s="1"/>
  <c r="F739" i="3" a="1"/>
  <c r="F739" i="3" s="1"/>
  <c r="F740" i="3" a="1"/>
  <c r="F740" i="3" s="1"/>
  <c r="F741" i="3" a="1"/>
  <c r="F741" i="3" s="1"/>
  <c r="F742" i="3" a="1"/>
  <c r="F742" i="3" s="1"/>
  <c r="F743" i="3" a="1"/>
  <c r="F743" i="3" s="1"/>
  <c r="F744" i="3" a="1"/>
  <c r="F744" i="3"/>
  <c r="F745" i="3" a="1"/>
  <c r="F745" i="3" s="1"/>
  <c r="F746" i="3" a="1"/>
  <c r="F746" i="3" s="1"/>
  <c r="F747" i="3" a="1"/>
  <c r="F747" i="3" s="1"/>
  <c r="F748" i="3" a="1"/>
  <c r="F748" i="3" s="1"/>
  <c r="F749" i="3" a="1"/>
  <c r="F749" i="3" s="1"/>
  <c r="F750" i="3" a="1"/>
  <c r="F750" i="3" s="1"/>
  <c r="F751" i="3" a="1"/>
  <c r="F751" i="3" s="1"/>
  <c r="F752" i="3" a="1"/>
  <c r="F752" i="3"/>
  <c r="F753" i="3" a="1"/>
  <c r="F753" i="3" s="1"/>
  <c r="F754" i="3" a="1"/>
  <c r="F754" i="3" s="1"/>
  <c r="F755" i="3" a="1"/>
  <c r="F755" i="3" s="1"/>
  <c r="F756" i="3" a="1"/>
  <c r="F756" i="3" s="1"/>
  <c r="F757" i="3" a="1"/>
  <c r="F757" i="3" s="1"/>
  <c r="F758" i="3" a="1"/>
  <c r="F758" i="3" s="1"/>
  <c r="F759" i="3" a="1"/>
  <c r="F759" i="3" s="1"/>
  <c r="F760" i="3" a="1"/>
  <c r="F760" i="3"/>
  <c r="F761" i="3" a="1"/>
  <c r="F761" i="3" s="1"/>
  <c r="F762" i="3" a="1"/>
  <c r="F762" i="3" s="1"/>
  <c r="F763" i="3" a="1"/>
  <c r="F763" i="3" s="1"/>
  <c r="F764" i="3" a="1"/>
  <c r="F764" i="3" s="1"/>
  <c r="F765" i="3" a="1"/>
  <c r="F765" i="3" s="1"/>
  <c r="F766" i="3" a="1"/>
  <c r="F766" i="3" s="1"/>
  <c r="F767" i="3" a="1"/>
  <c r="F767" i="3" s="1"/>
  <c r="F768" i="3" a="1"/>
  <c r="F768" i="3"/>
  <c r="F769" i="3" a="1"/>
  <c r="F769" i="3" s="1"/>
  <c r="F770" i="3" a="1"/>
  <c r="F770" i="3" s="1"/>
  <c r="F771" i="3" a="1"/>
  <c r="F771" i="3" s="1"/>
  <c r="F772" i="3" a="1"/>
  <c r="F772" i="3" s="1"/>
  <c r="F773" i="3" a="1"/>
  <c r="F773" i="3" s="1"/>
  <c r="F774" i="3" a="1"/>
  <c r="F774" i="3" s="1"/>
  <c r="F775" i="3" a="1"/>
  <c r="F775" i="3" s="1"/>
  <c r="F776" i="3" a="1"/>
  <c r="F776" i="3"/>
  <c r="F777" i="3" a="1"/>
  <c r="F777" i="3" s="1"/>
  <c r="F778" i="3" a="1"/>
  <c r="F778" i="3" s="1"/>
  <c r="F779" i="3" a="1"/>
  <c r="F779" i="3" s="1"/>
  <c r="F780" i="3" a="1"/>
  <c r="F780" i="3" s="1"/>
  <c r="F781" i="3" a="1"/>
  <c r="F781" i="3"/>
  <c r="F782" i="3" a="1"/>
  <c r="F782" i="3" s="1"/>
  <c r="F783" i="3" a="1"/>
  <c r="F783" i="3" s="1"/>
  <c r="F784" i="3" a="1"/>
  <c r="F784" i="3" s="1"/>
  <c r="F785" i="3" a="1"/>
  <c r="F785" i="3" s="1"/>
  <c r="F786" i="3" a="1"/>
  <c r="F786" i="3" s="1"/>
  <c r="F787" i="3" a="1"/>
  <c r="F787" i="3" s="1"/>
  <c r="F788" i="3" a="1"/>
  <c r="F788" i="3" s="1"/>
  <c r="F789" i="3" a="1"/>
  <c r="F789" i="3"/>
  <c r="F790" i="3" a="1"/>
  <c r="F790" i="3" s="1"/>
  <c r="F791" i="3" a="1"/>
  <c r="F791" i="3" s="1"/>
  <c r="F792" i="3" a="1"/>
  <c r="F792" i="3" s="1"/>
  <c r="F793" i="3" a="1"/>
  <c r="F793" i="3" s="1"/>
  <c r="F794" i="3" a="1"/>
  <c r="F794" i="3" s="1"/>
  <c r="F795" i="3" a="1"/>
  <c r="F795" i="3" s="1"/>
  <c r="F796" i="3" a="1"/>
  <c r="F796" i="3" s="1"/>
  <c r="F797" i="3" a="1"/>
  <c r="F797" i="3"/>
  <c r="F798" i="3" a="1"/>
  <c r="F798" i="3" s="1"/>
  <c r="F799" i="3" a="1"/>
  <c r="F799" i="3" s="1"/>
  <c r="F800" i="3" a="1"/>
  <c r="F800" i="3" s="1"/>
  <c r="F801" i="3" a="1"/>
  <c r="F801" i="3" s="1"/>
  <c r="F802" i="3" a="1"/>
  <c r="F802" i="3" s="1"/>
  <c r="F803" i="3" a="1"/>
  <c r="F803" i="3" s="1"/>
  <c r="F804" i="3" a="1"/>
  <c r="F804" i="3" s="1"/>
  <c r="F805" i="3" a="1"/>
  <c r="F805" i="3" s="1"/>
  <c r="F806" i="3" a="1"/>
  <c r="F806" i="3"/>
  <c r="F807" i="3" a="1"/>
  <c r="F807" i="3" s="1"/>
  <c r="F808" i="3" a="1"/>
  <c r="F808" i="3" s="1"/>
  <c r="F809" i="3" a="1"/>
  <c r="F809" i="3" s="1"/>
  <c r="F810" i="3" a="1"/>
  <c r="F810" i="3" s="1"/>
  <c r="F811" i="3" a="1"/>
  <c r="F811" i="3"/>
  <c r="F812" i="3" a="1"/>
  <c r="F812" i="3" s="1"/>
  <c r="F813" i="3" a="1"/>
  <c r="F813" i="3" s="1"/>
  <c r="F814" i="3" a="1"/>
  <c r="F814" i="3" s="1"/>
  <c r="F815" i="3" a="1"/>
  <c r="F815" i="3" s="1"/>
  <c r="F816" i="3" a="1"/>
  <c r="F816" i="3" s="1"/>
  <c r="F817" i="3" a="1"/>
  <c r="F817" i="3" s="1"/>
  <c r="F818" i="3" a="1"/>
  <c r="F818" i="3" s="1"/>
  <c r="F819" i="3" a="1"/>
  <c r="F819" i="3"/>
  <c r="F820" i="3" a="1"/>
  <c r="F820" i="3" s="1"/>
  <c r="F821" i="3" a="1"/>
  <c r="F821" i="3" s="1"/>
  <c r="F822" i="3" a="1"/>
  <c r="F822" i="3" s="1"/>
  <c r="F823" i="3" a="1"/>
  <c r="F823" i="3" s="1"/>
  <c r="F824" i="3" a="1"/>
  <c r="F824" i="3" s="1"/>
  <c r="F825" i="3" a="1"/>
  <c r="F825" i="3" s="1"/>
  <c r="F826" i="3" a="1"/>
  <c r="F826" i="3" s="1"/>
  <c r="F827" i="3" a="1"/>
  <c r="F827" i="3"/>
  <c r="F828" i="3" a="1"/>
  <c r="F828" i="3" s="1"/>
  <c r="F829" i="3" a="1"/>
  <c r="F829" i="3" s="1"/>
  <c r="F830" i="3" a="1"/>
  <c r="F830" i="3" s="1"/>
  <c r="F831" i="3" a="1"/>
  <c r="F831" i="3" s="1"/>
  <c r="F832" i="3" a="1"/>
  <c r="F832" i="3" s="1"/>
  <c r="F833" i="3" a="1"/>
  <c r="F833" i="3" s="1"/>
  <c r="F834" i="3" a="1"/>
  <c r="F834" i="3" s="1"/>
  <c r="F835" i="3" a="1"/>
  <c r="F835" i="3"/>
  <c r="F836" i="3" a="1"/>
  <c r="F836" i="3" s="1"/>
  <c r="F837" i="3" a="1"/>
  <c r="F837" i="3" s="1"/>
  <c r="F838" i="3" a="1"/>
  <c r="F838" i="3" s="1"/>
  <c r="F839" i="3" a="1"/>
  <c r="F839" i="3" s="1"/>
  <c r="F840" i="3" a="1"/>
  <c r="F840" i="3" s="1"/>
  <c r="F841" i="3" a="1"/>
  <c r="F841" i="3" s="1"/>
  <c r="F842" i="3" a="1"/>
  <c r="F842" i="3" s="1"/>
  <c r="F843" i="3" a="1"/>
  <c r="F843" i="3" s="1"/>
  <c r="F844" i="3" a="1"/>
  <c r="F844" i="3"/>
  <c r="F845" i="3" a="1"/>
  <c r="F845" i="3" s="1"/>
  <c r="F846" i="3" a="1"/>
  <c r="F846" i="3" s="1"/>
  <c r="F847" i="3" a="1"/>
  <c r="F847" i="3" s="1"/>
  <c r="F848" i="3" a="1"/>
  <c r="F848" i="3" s="1"/>
  <c r="F849" i="3" a="1"/>
  <c r="F849" i="3" s="1"/>
  <c r="F850" i="3" a="1"/>
  <c r="F850" i="3" s="1"/>
  <c r="F851" i="3" a="1"/>
  <c r="F851" i="3" s="1"/>
  <c r="F852" i="3" a="1"/>
  <c r="F852" i="3"/>
  <c r="F853" i="3" a="1"/>
  <c r="F853" i="3" s="1"/>
  <c r="F854" i="3" a="1"/>
  <c r="F854" i="3" s="1"/>
  <c r="F855" i="3" a="1"/>
  <c r="F855" i="3" s="1"/>
  <c r="F856" i="3" a="1"/>
  <c r="F856" i="3" s="1"/>
  <c r="F857" i="3" a="1"/>
  <c r="F857" i="3" s="1"/>
  <c r="F858" i="3" a="1"/>
  <c r="F858" i="3" s="1"/>
  <c r="F859" i="3" a="1"/>
  <c r="F859" i="3" s="1"/>
  <c r="F860" i="3" a="1"/>
  <c r="F860" i="3" s="1"/>
  <c r="F861" i="3" a="1"/>
  <c r="F861" i="3" s="1"/>
  <c r="F862" i="3" a="1"/>
  <c r="F862" i="3" s="1"/>
  <c r="F863" i="3" a="1"/>
  <c r="F863" i="3" s="1"/>
  <c r="F864" i="3" a="1"/>
  <c r="F864" i="3"/>
  <c r="F865" i="3" a="1"/>
  <c r="F865" i="3" s="1"/>
  <c r="F866" i="3" a="1"/>
  <c r="F866" i="3" s="1"/>
  <c r="F867" i="3" a="1"/>
  <c r="F867" i="3" s="1"/>
  <c r="F868" i="3" a="1"/>
  <c r="F868" i="3" s="1"/>
  <c r="F869" i="3" a="1"/>
  <c r="F869" i="3" s="1"/>
  <c r="F870" i="3" a="1"/>
  <c r="F870" i="3" s="1"/>
  <c r="F871" i="3" a="1"/>
  <c r="F871" i="3" s="1"/>
  <c r="F872" i="3" a="1"/>
  <c r="F872" i="3"/>
  <c r="F873" i="3" a="1"/>
  <c r="F873" i="3" s="1"/>
  <c r="F874" i="3" a="1"/>
  <c r="F874" i="3" s="1"/>
  <c r="F875" i="3" a="1"/>
  <c r="F875" i="3" s="1"/>
  <c r="F876" i="3" a="1"/>
  <c r="F876" i="3" s="1"/>
  <c r="F877" i="3" a="1"/>
  <c r="F877" i="3" s="1"/>
  <c r="F878" i="3" a="1"/>
  <c r="F878" i="3" s="1"/>
  <c r="F879" i="3" a="1"/>
  <c r="F879" i="3" s="1"/>
  <c r="F880" i="3" a="1"/>
  <c r="F880" i="3"/>
  <c r="F881" i="3" a="1"/>
  <c r="F881" i="3" s="1"/>
  <c r="F882" i="3" a="1"/>
  <c r="F882" i="3" s="1"/>
  <c r="F883" i="3" a="1"/>
  <c r="F883" i="3" s="1"/>
  <c r="F884" i="3" a="1"/>
  <c r="F884" i="3" s="1"/>
  <c r="F885" i="3" a="1"/>
  <c r="F885" i="3" s="1"/>
  <c r="F886" i="3" a="1"/>
  <c r="F886" i="3" s="1"/>
  <c r="F887" i="3" a="1"/>
  <c r="F887" i="3" s="1"/>
  <c r="F888" i="3" a="1"/>
  <c r="F888" i="3"/>
  <c r="F889" i="3" a="1"/>
  <c r="F889" i="3" s="1"/>
  <c r="F890" i="3" a="1"/>
  <c r="F890" i="3" s="1"/>
  <c r="F891" i="3" a="1"/>
  <c r="F891" i="3" s="1"/>
  <c r="F892" i="3" a="1"/>
  <c r="F892" i="3" s="1"/>
  <c r="F893" i="3" a="1"/>
  <c r="F893" i="3" s="1"/>
  <c r="F894" i="3" a="1"/>
  <c r="F894" i="3" s="1"/>
  <c r="F895" i="3" a="1"/>
  <c r="F895" i="3" s="1"/>
  <c r="F896" i="3" a="1"/>
  <c r="F896" i="3"/>
  <c r="F897" i="3" a="1"/>
  <c r="F897" i="3" s="1"/>
  <c r="F898" i="3" a="1"/>
  <c r="F898" i="3" s="1"/>
  <c r="F899" i="3" a="1"/>
  <c r="F899" i="3" s="1"/>
  <c r="F900" i="3" a="1"/>
  <c r="F900" i="3" s="1"/>
  <c r="F901" i="3" a="1"/>
  <c r="F901" i="3" s="1"/>
  <c r="F902" i="3" a="1"/>
  <c r="F902" i="3" s="1"/>
  <c r="F903" i="3" a="1"/>
  <c r="F903" i="3" s="1"/>
  <c r="F904" i="3" a="1"/>
  <c r="F904" i="3"/>
  <c r="F905" i="3" a="1"/>
  <c r="F905" i="3" s="1"/>
  <c r="F906" i="3" a="1"/>
  <c r="F906" i="3" s="1"/>
  <c r="F907" i="3" a="1"/>
  <c r="F907" i="3" s="1"/>
  <c r="F908" i="3" a="1"/>
  <c r="F908" i="3" s="1"/>
  <c r="F909" i="3" a="1"/>
  <c r="F909" i="3" s="1"/>
  <c r="F910" i="3" a="1"/>
  <c r="F910" i="3"/>
  <c r="F911" i="3" a="1"/>
  <c r="F911" i="3" s="1"/>
  <c r="F912" i="3" a="1"/>
  <c r="F912" i="3" s="1"/>
  <c r="F913" i="3" a="1"/>
  <c r="F913" i="3" s="1"/>
  <c r="F914" i="3" a="1"/>
  <c r="F914" i="3" s="1"/>
  <c r="F915" i="3" a="1"/>
  <c r="F915" i="3" s="1"/>
  <c r="F916" i="3" a="1"/>
  <c r="F916" i="3" s="1"/>
  <c r="F917" i="3" a="1"/>
  <c r="F917" i="3" s="1"/>
  <c r="F918" i="3" a="1"/>
  <c r="F918" i="3"/>
  <c r="F919" i="3" a="1"/>
  <c r="F919" i="3" s="1"/>
  <c r="F920" i="3" a="1"/>
  <c r="F920" i="3" s="1"/>
  <c r="F921" i="3" a="1"/>
  <c r="F921" i="3" s="1"/>
  <c r="F922" i="3" a="1"/>
  <c r="F922" i="3" s="1"/>
  <c r="F923" i="3" a="1"/>
  <c r="F923" i="3"/>
  <c r="F924" i="3" a="1"/>
  <c r="F924" i="3" s="1"/>
  <c r="F925" i="3" a="1"/>
  <c r="F925" i="3" s="1"/>
  <c r="F926" i="3" a="1"/>
  <c r="F926" i="3" s="1"/>
  <c r="F927" i="3" a="1"/>
  <c r="F927" i="3" s="1"/>
  <c r="F928" i="3" a="1"/>
  <c r="F928" i="3" s="1"/>
  <c r="F929" i="3" a="1"/>
  <c r="F929" i="3" s="1"/>
  <c r="F930" i="3" a="1"/>
  <c r="F930" i="3" s="1"/>
  <c r="F931" i="3" a="1"/>
  <c r="F931" i="3"/>
  <c r="F932" i="3" a="1"/>
  <c r="F932" i="3" s="1"/>
  <c r="F933" i="3" a="1"/>
  <c r="F933" i="3" s="1"/>
  <c r="F934" i="3" a="1"/>
  <c r="F934" i="3" s="1"/>
  <c r="F935" i="3" a="1"/>
  <c r="F935" i="3" s="1"/>
  <c r="F936" i="3" a="1"/>
  <c r="F936" i="3" s="1"/>
  <c r="F937" i="3" a="1"/>
  <c r="F937" i="3" s="1"/>
  <c r="F938" i="3" a="1"/>
  <c r="F938" i="3" s="1"/>
  <c r="F939" i="3" a="1"/>
  <c r="F939" i="3"/>
  <c r="F940" i="3" a="1"/>
  <c r="F940" i="3"/>
  <c r="F941" i="3" a="1"/>
  <c r="F941" i="3" s="1"/>
  <c r="F942" i="3" a="1"/>
  <c r="F942" i="3" s="1"/>
  <c r="F943" i="3" a="1"/>
  <c r="F943" i="3" s="1"/>
  <c r="F944" i="3" a="1"/>
  <c r="F944" i="3" s="1"/>
  <c r="F945" i="3" a="1"/>
  <c r="F945" i="3" s="1"/>
  <c r="F946" i="3" a="1"/>
  <c r="F946" i="3" s="1"/>
  <c r="F947" i="3" a="1"/>
  <c r="F947" i="3" s="1"/>
  <c r="F948" i="3" a="1"/>
  <c r="F948" i="3" s="1"/>
  <c r="F949" i="3" a="1"/>
  <c r="F949" i="3" s="1"/>
  <c r="F950" i="3" a="1"/>
  <c r="F950" i="3" s="1"/>
  <c r="F951" i="3" a="1"/>
  <c r="F951" i="3" s="1"/>
  <c r="F952" i="3" a="1"/>
  <c r="F952" i="3"/>
  <c r="F953" i="3" a="1"/>
  <c r="F953" i="3" s="1"/>
  <c r="F954" i="3" a="1"/>
  <c r="F954" i="3" s="1"/>
  <c r="F955" i="3" a="1"/>
  <c r="F955" i="3" s="1"/>
  <c r="F956" i="3" a="1"/>
  <c r="F956" i="3" s="1"/>
  <c r="F957" i="3" a="1"/>
  <c r="F957" i="3" s="1"/>
  <c r="F958" i="3" a="1"/>
  <c r="F958" i="3" s="1"/>
  <c r="F959" i="3" a="1"/>
  <c r="F959" i="3" s="1"/>
  <c r="F960" i="3" a="1"/>
  <c r="F960" i="3"/>
  <c r="F961" i="3" a="1"/>
  <c r="F961" i="3" s="1"/>
  <c r="F962" i="3" a="1"/>
  <c r="F962" i="3" s="1"/>
  <c r="F963" i="3" a="1"/>
  <c r="F963" i="3" s="1"/>
  <c r="F964" i="3" a="1"/>
  <c r="F964" i="3" s="1"/>
  <c r="F965" i="3" a="1"/>
  <c r="F965" i="3" s="1"/>
  <c r="F966" i="3" a="1"/>
  <c r="F966" i="3" s="1"/>
  <c r="F967" i="3" a="1"/>
  <c r="F967" i="3" s="1"/>
  <c r="F968" i="3" a="1"/>
  <c r="F968" i="3"/>
  <c r="F969" i="3" a="1"/>
  <c r="F969" i="3" s="1"/>
  <c r="F970" i="3" a="1"/>
  <c r="F970" i="3" s="1"/>
  <c r="F971" i="3" a="1"/>
  <c r="F971" i="3" s="1"/>
  <c r="F972" i="3" a="1"/>
  <c r="F972" i="3" s="1"/>
  <c r="F973" i="3" a="1"/>
  <c r="F973" i="3" s="1"/>
  <c r="F974" i="3" a="1"/>
  <c r="F974" i="3" s="1"/>
  <c r="F975" i="3" a="1"/>
  <c r="F975" i="3" s="1"/>
  <c r="F976" i="3" a="1"/>
  <c r="F976" i="3"/>
  <c r="F977" i="3" a="1"/>
  <c r="F977" i="3" s="1"/>
  <c r="F978" i="3" a="1"/>
  <c r="F978" i="3"/>
  <c r="F979" i="3" a="1"/>
  <c r="F979" i="3" s="1"/>
  <c r="F980" i="3" a="1"/>
  <c r="F980" i="3" s="1"/>
  <c r="F981" i="3" a="1"/>
  <c r="F981" i="3" s="1"/>
  <c r="F982" i="3" a="1"/>
  <c r="F982" i="3" s="1"/>
  <c r="F983" i="3" a="1"/>
  <c r="F983" i="3" s="1"/>
  <c r="F984" i="3" a="1"/>
  <c r="F984" i="3"/>
  <c r="F985" i="3" a="1"/>
  <c r="F985" i="3" s="1"/>
  <c r="F986" i="3" a="1"/>
  <c r="F986" i="3" s="1"/>
  <c r="F987" i="3" a="1"/>
  <c r="F987" i="3" s="1"/>
  <c r="F988" i="3" a="1"/>
  <c r="F988" i="3" s="1"/>
  <c r="F989" i="3" a="1"/>
  <c r="F989" i="3" s="1"/>
  <c r="F990" i="3" a="1"/>
  <c r="F990" i="3" s="1"/>
  <c r="F991" i="3" a="1"/>
  <c r="F991" i="3"/>
  <c r="F992" i="3" a="1"/>
  <c r="F992" i="3" s="1"/>
  <c r="F993" i="3" a="1"/>
  <c r="F993" i="3" s="1"/>
  <c r="F994" i="3" a="1"/>
  <c r="F994" i="3" s="1"/>
  <c r="F995" i="3" a="1"/>
  <c r="F995" i="3" s="1"/>
  <c r="F996" i="3" a="1"/>
  <c r="F996" i="3" s="1"/>
  <c r="F997" i="3" a="1"/>
  <c r="F997" i="3" s="1"/>
  <c r="F998" i="3" a="1"/>
  <c r="F998" i="3" s="1"/>
  <c r="F999" i="3" a="1"/>
  <c r="F999" i="3"/>
  <c r="F1000" i="3" a="1"/>
  <c r="F1000" i="3" s="1"/>
  <c r="F1001" i="3" a="1"/>
  <c r="F1001" i="3"/>
  <c r="F1002" i="3" a="1"/>
  <c r="F1002" i="3" s="1"/>
  <c r="F1003" i="3" a="1"/>
  <c r="F1003" i="3" s="1"/>
  <c r="F1004" i="3" a="1"/>
  <c r="F1004" i="3" s="1"/>
  <c r="F1005" i="3" a="1"/>
  <c r="F1005" i="3" s="1"/>
  <c r="F1006" i="3" a="1"/>
  <c r="F1006" i="3" s="1"/>
  <c r="F1007" i="3" a="1"/>
  <c r="F1007" i="3" s="1"/>
  <c r="F1008" i="3" a="1"/>
  <c r="F1008" i="3" s="1"/>
  <c r="F1009" i="3" a="1"/>
  <c r="F1009" i="3" s="1"/>
  <c r="F1010" i="3" a="1"/>
  <c r="F1010" i="3" s="1"/>
  <c r="F1011" i="3" a="1"/>
  <c r="F1011" i="3" s="1"/>
  <c r="F1012" i="3" a="1"/>
  <c r="F1012" i="3" s="1"/>
  <c r="F1013" i="3" a="1"/>
  <c r="F1013" i="3" s="1"/>
  <c r="F1014" i="3" a="1"/>
  <c r="F1014" i="3" s="1"/>
  <c r="F1015" i="3" a="1"/>
  <c r="F1015" i="3" s="1"/>
  <c r="F1016" i="3" a="1"/>
  <c r="F1016" i="3"/>
  <c r="F1017" i="3" a="1"/>
  <c r="F1017" i="3" s="1"/>
  <c r="F1018" i="3" a="1"/>
  <c r="F1018" i="3" s="1"/>
  <c r="F1019" i="3" a="1"/>
  <c r="F1019" i="3" s="1"/>
  <c r="F1020" i="3" a="1"/>
  <c r="F1020" i="3" s="1"/>
  <c r="F1021" i="3" a="1"/>
  <c r="F1021" i="3" s="1"/>
  <c r="F1022" i="3" a="1"/>
  <c r="F1022" i="3" s="1"/>
  <c r="F1023" i="3" a="1"/>
  <c r="F1023" i="3" s="1"/>
  <c r="F1024" i="3" a="1"/>
  <c r="F1024" i="3" s="1"/>
  <c r="F1025" i="3" a="1"/>
  <c r="F1025" i="3" s="1"/>
  <c r="F1026" i="3" a="1"/>
  <c r="F1026" i="3" s="1"/>
  <c r="F1027" i="3" a="1"/>
  <c r="F1027" i="3" s="1"/>
  <c r="F1028" i="3" a="1"/>
  <c r="F1028" i="3" s="1"/>
  <c r="F1029" i="3" a="1"/>
  <c r="F1029" i="3"/>
  <c r="F1030" i="3" a="1"/>
  <c r="F1030" i="3" s="1"/>
  <c r="F1031" i="3" a="1"/>
  <c r="F1031" i="3" s="1"/>
  <c r="F1032" i="3" a="1"/>
  <c r="F1032" i="3" s="1"/>
  <c r="F1033" i="3" a="1"/>
  <c r="F1033" i="3" s="1"/>
  <c r="F1034" i="3" a="1"/>
  <c r="F1034" i="3" s="1"/>
  <c r="F1035" i="3" a="1"/>
  <c r="F1035" i="3" s="1"/>
  <c r="F1036" i="3" a="1"/>
  <c r="F1036" i="3" s="1"/>
  <c r="F1037" i="3" a="1"/>
  <c r="F1037" i="3" s="1"/>
  <c r="F1038" i="3" a="1"/>
  <c r="F1038" i="3" s="1"/>
  <c r="F1039" i="3" a="1"/>
  <c r="F1039" i="3"/>
  <c r="F1040" i="3" a="1"/>
  <c r="F1040" i="3" s="1"/>
  <c r="F1041" i="3" a="1"/>
  <c r="F1041" i="3" s="1"/>
  <c r="F1042" i="3" a="1"/>
  <c r="F1042" i="3" s="1"/>
  <c r="F1043" i="3" a="1"/>
  <c r="F1043" i="3" s="1"/>
  <c r="F1044" i="3" a="1"/>
  <c r="F1044" i="3" s="1"/>
  <c r="F1045" i="3" a="1"/>
  <c r="F1045" i="3" s="1"/>
  <c r="F1046" i="3" a="1"/>
  <c r="F1046" i="3" s="1"/>
  <c r="F1047" i="3" a="1"/>
  <c r="F1047" i="3" s="1"/>
  <c r="F1048" i="3" a="1"/>
  <c r="F1048" i="3" s="1"/>
  <c r="F1049" i="3" a="1"/>
  <c r="F1049" i="3" s="1"/>
  <c r="F1050" i="3" a="1"/>
  <c r="F1050" i="3" s="1"/>
  <c r="F1051" i="3" a="1"/>
  <c r="F1051" i="3" s="1"/>
  <c r="F1052" i="3" a="1"/>
  <c r="F1052" i="3" s="1"/>
  <c r="F1053" i="3" a="1"/>
  <c r="F1053" i="3" s="1"/>
  <c r="F1054" i="3" a="1"/>
  <c r="F1054" i="3" s="1"/>
  <c r="F1055" i="3" a="1"/>
  <c r="F1055" i="3" s="1"/>
  <c r="F1056" i="3" a="1"/>
  <c r="F1056" i="3" s="1"/>
  <c r="F1057" i="3" a="1"/>
  <c r="F1057" i="3" s="1"/>
  <c r="F1058" i="3" a="1"/>
  <c r="F1058" i="3" s="1"/>
  <c r="F1059" i="3" a="1"/>
  <c r="F1059" i="3" s="1"/>
  <c r="F1060" i="3" a="1"/>
  <c r="F1060" i="3"/>
  <c r="F1061" i="3" a="1"/>
  <c r="F1061" i="3" s="1"/>
  <c r="F1062" i="3" a="1"/>
  <c r="F1062" i="3" s="1"/>
  <c r="F1063" i="3" a="1"/>
  <c r="F1063" i="3" s="1"/>
  <c r="F1064" i="3" a="1"/>
  <c r="F1064" i="3" s="1"/>
  <c r="F1065" i="3" a="1"/>
  <c r="F1065" i="3" s="1"/>
  <c r="F1066" i="3" a="1"/>
  <c r="F1066" i="3" s="1"/>
  <c r="F1067" i="3" a="1"/>
  <c r="F1067" i="3" s="1"/>
  <c r="F1068" i="3" a="1"/>
  <c r="F1068" i="3" s="1"/>
  <c r="F1069" i="3" a="1"/>
  <c r="F1069" i="3" s="1"/>
  <c r="F1070" i="3" a="1"/>
  <c r="F1070" i="3"/>
  <c r="F1071" i="3" a="1"/>
  <c r="F1071" i="3" s="1"/>
  <c r="F1072" i="3" a="1"/>
  <c r="F1072" i="3" s="1"/>
  <c r="F1073" i="3" a="1"/>
  <c r="F1073" i="3" s="1"/>
  <c r="F1074" i="3" a="1"/>
  <c r="F1074" i="3" s="1"/>
  <c r="F1075" i="3" a="1"/>
  <c r="F1075" i="3" s="1"/>
  <c r="F1076" i="3" a="1"/>
  <c r="F1076" i="3"/>
  <c r="F1077" i="3" a="1"/>
  <c r="F1077" i="3" s="1"/>
  <c r="F1078" i="3" a="1"/>
  <c r="F1078" i="3" s="1"/>
  <c r="F1079" i="3" a="1"/>
  <c r="F1079" i="3" s="1"/>
  <c r="F1080" i="3" a="1"/>
  <c r="F1080" i="3" s="1"/>
  <c r="F1081" i="3" a="1"/>
  <c r="F1081" i="3" s="1"/>
  <c r="F1082" i="3" a="1"/>
  <c r="F1082" i="3" s="1"/>
  <c r="F1083" i="3" a="1"/>
  <c r="F1083" i="3" s="1"/>
  <c r="F1084" i="3" a="1"/>
  <c r="F1084" i="3" s="1"/>
  <c r="F1085" i="3" a="1"/>
  <c r="F1085" i="3" s="1"/>
  <c r="F1086" i="3" a="1"/>
  <c r="F1086" i="3" s="1"/>
  <c r="F1087" i="3" a="1"/>
  <c r="F1087" i="3" s="1"/>
  <c r="F1088" i="3" a="1"/>
  <c r="F1088" i="3" s="1"/>
  <c r="F1089" i="3" a="1"/>
  <c r="F1089" i="3" s="1"/>
  <c r="F1090" i="3" a="1"/>
  <c r="F1090" i="3" s="1"/>
  <c r="F1091" i="3" a="1"/>
  <c r="F1091" i="3" s="1"/>
  <c r="F1092" i="3" a="1"/>
  <c r="F1092" i="3"/>
  <c r="F1093" i="3" a="1"/>
  <c r="F1093" i="3" s="1"/>
  <c r="F1094" i="3" a="1"/>
  <c r="F1094" i="3" s="1"/>
  <c r="F1095" i="3" a="1"/>
  <c r="F1095" i="3" s="1"/>
  <c r="F1096" i="3" a="1"/>
  <c r="F1096" i="3" s="1"/>
  <c r="F1097" i="3" a="1"/>
  <c r="F1097" i="3" s="1"/>
  <c r="F1098" i="3" a="1"/>
  <c r="F1098" i="3" s="1"/>
  <c r="F1099" i="3" a="1"/>
  <c r="F1099" i="3" s="1"/>
  <c r="F1100" i="3" a="1"/>
  <c r="F1100" i="3" s="1"/>
  <c r="F1101" i="3" a="1"/>
  <c r="F1101" i="3" s="1"/>
  <c r="F1102" i="3" a="1"/>
  <c r="F1102" i="3"/>
  <c r="F1103" i="3" a="1"/>
  <c r="F1103" i="3" s="1"/>
  <c r="F1104" i="3" a="1"/>
  <c r="F1104" i="3" s="1"/>
  <c r="F1105" i="3" a="1"/>
  <c r="F1105" i="3" s="1"/>
  <c r="F1106" i="3" a="1"/>
  <c r="F1106" i="3" s="1"/>
  <c r="F1107" i="3" a="1"/>
  <c r="F1107" i="3" s="1"/>
  <c r="F1108" i="3" a="1"/>
  <c r="F1108" i="3"/>
  <c r="F1109" i="3" a="1"/>
  <c r="F1109" i="3" s="1"/>
  <c r="F1110" i="3" a="1"/>
  <c r="F1110" i="3"/>
  <c r="F1111" i="3" a="1"/>
  <c r="F1111" i="3" s="1"/>
  <c r="F1112" i="3" a="1"/>
  <c r="F1112" i="3" s="1"/>
  <c r="F1113" i="3" a="1"/>
  <c r="F1113" i="3" s="1"/>
  <c r="F1114" i="3" a="1"/>
  <c r="F1114" i="3" s="1"/>
  <c r="F1115" i="3" a="1"/>
  <c r="F1115" i="3" s="1"/>
  <c r="F1116" i="3" a="1"/>
  <c r="F1116" i="3" s="1"/>
  <c r="F1117" i="3" a="1"/>
  <c r="F1117" i="3" s="1"/>
  <c r="F1118" i="3" a="1"/>
  <c r="F1118" i="3" s="1"/>
  <c r="F1119" i="3" a="1"/>
  <c r="F1119" i="3" s="1"/>
  <c r="F1120" i="3" a="1"/>
  <c r="F1120" i="3"/>
  <c r="F1121" i="3" a="1"/>
  <c r="F1121" i="3" s="1"/>
  <c r="F1122" i="3" a="1"/>
  <c r="F1122" i="3" s="1"/>
  <c r="F1123" i="3" a="1"/>
  <c r="F1123" i="3" s="1"/>
  <c r="F1124" i="3" a="1"/>
  <c r="F1124" i="3"/>
  <c r="F1125" i="3" a="1"/>
  <c r="F1125" i="3" s="1"/>
  <c r="F1126" i="3" a="1"/>
  <c r="F1126" i="3"/>
  <c r="F1127" i="3" a="1"/>
  <c r="F1127" i="3" s="1"/>
  <c r="F1128" i="3" a="1"/>
  <c r="F1128" i="3"/>
  <c r="F1129" i="3" a="1"/>
  <c r="F1129" i="3" s="1"/>
  <c r="F1130" i="3" a="1"/>
  <c r="F1130" i="3" s="1"/>
  <c r="F1131" i="3" a="1"/>
  <c r="F1131" i="3" s="1"/>
  <c r="F1132" i="3" a="1"/>
  <c r="F1132" i="3"/>
  <c r="F1133" i="3" a="1"/>
  <c r="F1133" i="3" s="1"/>
  <c r="F1134" i="3" a="1"/>
  <c r="F1134" i="3" s="1"/>
  <c r="F1135" i="3" a="1"/>
  <c r="F1135" i="3" s="1"/>
  <c r="F1136" i="3" a="1"/>
  <c r="F1136" i="3" s="1"/>
  <c r="F1137" i="3" a="1"/>
  <c r="F1137" i="3" s="1"/>
  <c r="F1138" i="3" a="1"/>
  <c r="F1138" i="3" s="1"/>
  <c r="F1139" i="3" a="1"/>
  <c r="F1139" i="3" s="1"/>
  <c r="F1140" i="3" a="1"/>
  <c r="F1140" i="3" s="1"/>
  <c r="F1141" i="3" a="1"/>
  <c r="F1141" i="3" s="1"/>
  <c r="F1142" i="3" a="1"/>
  <c r="F1142" i="3" s="1"/>
  <c r="F1143" i="3" a="1"/>
  <c r="F1143" i="3" s="1"/>
  <c r="F1144" i="3" a="1"/>
  <c r="F1144" i="3" s="1"/>
  <c r="F1145" i="3" a="1"/>
  <c r="F1145" i="3" s="1"/>
  <c r="F1146" i="3" a="1"/>
  <c r="F1146" i="3" s="1"/>
  <c r="F1147" i="3" a="1"/>
  <c r="F1147" i="3" s="1"/>
  <c r="F1148" i="3" a="1"/>
  <c r="F1148" i="3" s="1"/>
  <c r="F1149" i="3" a="1"/>
  <c r="F1149" i="3" s="1"/>
  <c r="F1150" i="3" a="1"/>
  <c r="F1150" i="3" s="1"/>
  <c r="F1151" i="3" a="1"/>
  <c r="F1151" i="3" s="1"/>
  <c r="F1152" i="3" a="1"/>
  <c r="F1152" i="3" s="1"/>
  <c r="F1153" i="3" a="1"/>
  <c r="F1153" i="3" s="1"/>
  <c r="F1154" i="3" a="1"/>
  <c r="F1154" i="3" s="1"/>
  <c r="F1155" i="3" a="1"/>
  <c r="F1155" i="3"/>
  <c r="F1156" i="3" a="1"/>
  <c r="F1156" i="3" s="1"/>
  <c r="F1157" i="3" a="1"/>
  <c r="F1157" i="3" s="1"/>
  <c r="F1158" i="3" a="1"/>
  <c r="F1158" i="3" s="1"/>
  <c r="F1159" i="3" a="1"/>
  <c r="F1159" i="3" s="1"/>
  <c r="F1160" i="3" a="1"/>
  <c r="F1160" i="3" s="1"/>
  <c r="F1161" i="3" a="1"/>
  <c r="F1161" i="3" s="1"/>
  <c r="F1162" i="3" a="1"/>
  <c r="F1162" i="3" s="1"/>
  <c r="F1163" i="3" a="1"/>
  <c r="F1163" i="3" s="1"/>
  <c r="F1164" i="3" a="1"/>
  <c r="F1164" i="3" s="1"/>
  <c r="F1165" i="3" a="1"/>
  <c r="F1165" i="3" s="1"/>
  <c r="F1166" i="3" a="1"/>
  <c r="F1166" i="3" s="1"/>
  <c r="F1167" i="3" a="1"/>
  <c r="F1167" i="3"/>
  <c r="F1168" i="3" a="1"/>
  <c r="F1168" i="3" s="1"/>
  <c r="F1169" i="3" a="1"/>
  <c r="F1169" i="3" s="1"/>
  <c r="F1170" i="3" a="1"/>
  <c r="F1170" i="3" s="1"/>
  <c r="F1171" i="3" a="1"/>
  <c r="F1171" i="3" s="1"/>
  <c r="F1172" i="3" a="1"/>
  <c r="F1172" i="3" s="1"/>
  <c r="F1173" i="3" a="1"/>
  <c r="F1173" i="3"/>
  <c r="F1174" i="3" a="1"/>
  <c r="F1174" i="3" s="1"/>
  <c r="F1175" i="3" a="1"/>
  <c r="F1175" i="3" s="1"/>
  <c r="F1176" i="3" a="1"/>
  <c r="F1176" i="3" s="1"/>
  <c r="F1177" i="3" a="1"/>
  <c r="F1177" i="3" s="1"/>
  <c r="F1178" i="3" a="1"/>
  <c r="F1178" i="3" s="1"/>
  <c r="F1179" i="3" a="1"/>
  <c r="F1179" i="3"/>
  <c r="F1180" i="3" a="1"/>
  <c r="F1180" i="3" s="1"/>
  <c r="F1181" i="3" a="1"/>
  <c r="F1181" i="3" s="1"/>
  <c r="F1182" i="3" a="1"/>
  <c r="F1182" i="3" s="1"/>
  <c r="F1183" i="3" a="1"/>
  <c r="F1183" i="3" s="1"/>
  <c r="F1184" i="3" a="1"/>
  <c r="F1184" i="3" s="1"/>
  <c r="F1185" i="3" a="1"/>
  <c r="F1185" i="3" s="1"/>
  <c r="F1186" i="3" a="1"/>
  <c r="F1186" i="3" s="1"/>
  <c r="F1187" i="3" a="1"/>
  <c r="F1187" i="3"/>
  <c r="F1188" i="3" a="1"/>
  <c r="F1188" i="3" s="1"/>
  <c r="F1189" i="3" a="1"/>
  <c r="F1189" i="3"/>
  <c r="F1190" i="3" a="1"/>
  <c r="F1190" i="3" s="1"/>
  <c r="F1191" i="3" a="1"/>
  <c r="F1191" i="3"/>
  <c r="F1192" i="3" a="1"/>
  <c r="F1192" i="3" s="1"/>
  <c r="F1193" i="3" a="1"/>
  <c r="F1193" i="3" s="1"/>
  <c r="F1194" i="3" a="1"/>
  <c r="F1194" i="3" s="1"/>
  <c r="F1195" i="3" a="1"/>
  <c r="F1195" i="3"/>
  <c r="F1196" i="3" a="1"/>
  <c r="F1196" i="3" s="1"/>
  <c r="F1197" i="3" a="1"/>
  <c r="F1197" i="3" s="1"/>
  <c r="F1198" i="3" a="1"/>
  <c r="F1198" i="3" s="1"/>
  <c r="F1199" i="3" a="1"/>
  <c r="F1199" i="3" s="1"/>
  <c r="F1200" i="3" a="1"/>
  <c r="F1200" i="3" s="1"/>
  <c r="F1201" i="3" a="1"/>
  <c r="F1201" i="3" s="1"/>
  <c r="F1202" i="3" a="1"/>
  <c r="F1202" i="3" s="1"/>
  <c r="F1203" i="3" a="1"/>
  <c r="F1203" i="3" s="1"/>
  <c r="F1204" i="3" a="1"/>
  <c r="F1204" i="3" s="1"/>
  <c r="F1205" i="3" a="1"/>
  <c r="F1205" i="3" s="1"/>
  <c r="F1206" i="3" a="1"/>
  <c r="F1206" i="3" s="1"/>
  <c r="F1207" i="3" a="1"/>
  <c r="F1207" i="3"/>
  <c r="F1208" i="3" a="1"/>
  <c r="F1208" i="3" s="1"/>
  <c r="F1209" i="3" a="1"/>
  <c r="F1209" i="3" s="1"/>
  <c r="F1210" i="3" a="1"/>
  <c r="F1210" i="3"/>
  <c r="F1211" i="3" a="1"/>
  <c r="F1211" i="3" s="1"/>
  <c r="F1212" i="3" a="1"/>
  <c r="F1212" i="3"/>
  <c r="F1213" i="3" a="1"/>
  <c r="F1213" i="3" s="1"/>
  <c r="F1214" i="3" a="1"/>
  <c r="F1214" i="3" s="1"/>
  <c r="F1215" i="3" a="1"/>
  <c r="F1215" i="3" s="1"/>
  <c r="F1216" i="3" a="1"/>
  <c r="F1216" i="3" s="1"/>
  <c r="F1217" i="3" a="1"/>
  <c r="F1217" i="3" s="1"/>
  <c r="F1218" i="3" a="1"/>
  <c r="F1218" i="3"/>
  <c r="F1219" i="3" a="1"/>
  <c r="F1219" i="3" s="1"/>
  <c r="F1220" i="3" a="1"/>
  <c r="F1220" i="3" s="1"/>
  <c r="F1221" i="3" a="1"/>
  <c r="F1221" i="3"/>
  <c r="F1222" i="3" a="1"/>
  <c r="F1222" i="3" s="1"/>
  <c r="F1223" i="3" a="1"/>
  <c r="F1223" i="3" s="1"/>
  <c r="F1224" i="3" a="1"/>
  <c r="F1224" i="3" s="1"/>
  <c r="F1225" i="3" a="1"/>
  <c r="F1225" i="3" s="1"/>
  <c r="F1226" i="3" a="1"/>
  <c r="F1226" i="3" s="1"/>
  <c r="F1227" i="3" a="1"/>
  <c r="F1227" i="3"/>
  <c r="F1228" i="3" a="1"/>
  <c r="F1228" i="3" s="1"/>
  <c r="F1229" i="3" a="1"/>
  <c r="F1229" i="3"/>
  <c r="F1230" i="3" a="1"/>
  <c r="F1230" i="3" s="1"/>
  <c r="F1231" i="3" a="1"/>
  <c r="F1231" i="3" s="1"/>
  <c r="F1232" i="3" a="1"/>
  <c r="F1232" i="3" s="1"/>
  <c r="F1233" i="3" a="1"/>
  <c r="F1233" i="3" s="1"/>
  <c r="F1234" i="3" a="1"/>
  <c r="F1234" i="3" s="1"/>
  <c r="F1235" i="3" a="1"/>
  <c r="F1235" i="3"/>
  <c r="F1236" i="3" a="1"/>
  <c r="F1236" i="3" s="1"/>
  <c r="F1237" i="3" a="1"/>
  <c r="F1237" i="3" s="1"/>
  <c r="F1238" i="3" a="1"/>
  <c r="F1238" i="3" s="1"/>
  <c r="F1239" i="3" a="1"/>
  <c r="F1239" i="3" s="1"/>
  <c r="F1240" i="3" a="1"/>
  <c r="F1240" i="3" s="1"/>
  <c r="F1241" i="3" a="1"/>
  <c r="F1241" i="3" s="1"/>
  <c r="F1242" i="3" a="1"/>
  <c r="F1242" i="3" s="1"/>
  <c r="F1243" i="3" a="1"/>
  <c r="F1243" i="3" s="1"/>
  <c r="F1244" i="3" a="1"/>
  <c r="F1244" i="3"/>
  <c r="F1245" i="3" a="1"/>
  <c r="F1245" i="3" s="1"/>
  <c r="F1246" i="3" a="1"/>
  <c r="F1246" i="3" s="1"/>
  <c r="F1247" i="3" a="1"/>
  <c r="F1247" i="3" s="1"/>
  <c r="F1248" i="3" a="1"/>
  <c r="F1248" i="3" s="1"/>
  <c r="F1249" i="3" a="1"/>
  <c r="F1249" i="3" s="1"/>
  <c r="F1250" i="3" a="1"/>
  <c r="F1250" i="3"/>
  <c r="F1251" i="3" a="1"/>
  <c r="F1251" i="3" s="1"/>
  <c r="F1252" i="3" a="1"/>
  <c r="F1252" i="3" s="1"/>
  <c r="F1253" i="3" a="1"/>
  <c r="F1253" i="3" s="1"/>
  <c r="F1254" i="3" a="1"/>
  <c r="F1254" i="3" s="1"/>
  <c r="F1255" i="3" a="1"/>
  <c r="F1255" i="3" s="1"/>
  <c r="F1256" i="3" a="1"/>
  <c r="F1256" i="3" s="1"/>
  <c r="F1257" i="3" a="1"/>
  <c r="F1257" i="3" s="1"/>
  <c r="F1258" i="3" a="1"/>
  <c r="F1258" i="3"/>
  <c r="F1259" i="3" a="1"/>
  <c r="F1259" i="3" s="1"/>
  <c r="F1260" i="3" a="1"/>
  <c r="F1260" i="3" s="1"/>
  <c r="F1261" i="3" a="1"/>
  <c r="F1261" i="3" s="1"/>
  <c r="F1262" i="3" a="1"/>
  <c r="F1262" i="3" s="1"/>
  <c r="F1263" i="3" a="1"/>
  <c r="F1263" i="3" s="1"/>
  <c r="F1264" i="3" a="1"/>
  <c r="F1264" i="3"/>
  <c r="F1265" i="3" a="1"/>
  <c r="F1265" i="3" s="1"/>
  <c r="F1266" i="3" a="1"/>
  <c r="F1266" i="3" s="1"/>
  <c r="F1267" i="3" a="1"/>
  <c r="F1267" i="3" s="1"/>
  <c r="F1268" i="3" a="1"/>
  <c r="F1268" i="3"/>
  <c r="F1269" i="3" a="1"/>
  <c r="F1269" i="3" s="1"/>
  <c r="F1270" i="3" a="1"/>
  <c r="F1270" i="3" s="1"/>
  <c r="F1271" i="3" a="1"/>
  <c r="F1271" i="3" s="1"/>
  <c r="F1272" i="3" a="1"/>
  <c r="F1272" i="3" s="1"/>
  <c r="F1273" i="3" a="1"/>
  <c r="F1273" i="3" s="1"/>
  <c r="F1274" i="3" a="1"/>
  <c r="F1274" i="3" s="1"/>
  <c r="F1275" i="3" a="1"/>
  <c r="F1275" i="3" s="1"/>
  <c r="F1276" i="3" a="1"/>
  <c r="F1276" i="3"/>
  <c r="F1277" i="3" a="1"/>
  <c r="F1277" i="3" s="1"/>
  <c r="F1278" i="3" a="1"/>
  <c r="F1278" i="3" s="1"/>
  <c r="F1279" i="3" a="1"/>
  <c r="F1279" i="3" s="1"/>
  <c r="F1280" i="3" a="1"/>
  <c r="F1280" i="3" s="1"/>
  <c r="F1281" i="3" a="1"/>
  <c r="F1281" i="3" s="1"/>
  <c r="F1282" i="3" a="1"/>
  <c r="F1282" i="3"/>
  <c r="F1283" i="3" a="1"/>
  <c r="F1283" i="3"/>
  <c r="F1284" i="3" a="1"/>
  <c r="F1284" i="3" s="1"/>
  <c r="F1285" i="3" a="1"/>
  <c r="F1285" i="3" s="1"/>
  <c r="F1286" i="3" a="1"/>
  <c r="F1286" i="3" s="1"/>
  <c r="F1287" i="3" a="1"/>
  <c r="F1287" i="3" s="1"/>
  <c r="F1288" i="3" a="1"/>
  <c r="F1288" i="3"/>
  <c r="F1289" i="3" a="1"/>
  <c r="F1289" i="3" s="1"/>
  <c r="F1290" i="3" a="1"/>
  <c r="F1290" i="3" s="1"/>
  <c r="F1291" i="3" a="1"/>
  <c r="F1291" i="3" s="1"/>
  <c r="F1292" i="3" a="1"/>
  <c r="F1292" i="3" s="1"/>
  <c r="F1293" i="3" a="1"/>
  <c r="F1293" i="3" s="1"/>
  <c r="F1294" i="3" a="1"/>
  <c r="F1294" i="3" s="1"/>
  <c r="F1295" i="3" a="1"/>
  <c r="F1295" i="3"/>
  <c r="F1296" i="3" a="1"/>
  <c r="F1296" i="3" s="1"/>
  <c r="F1297" i="3" a="1"/>
  <c r="F1297" i="3" s="1"/>
  <c r="F1298" i="3" a="1"/>
  <c r="F1298" i="3" s="1"/>
  <c r="F1299" i="3" a="1"/>
  <c r="F1299" i="3" s="1"/>
  <c r="F1300" i="3" a="1"/>
  <c r="F1300" i="3" s="1"/>
  <c r="F1301" i="3" a="1"/>
  <c r="F1301" i="3" s="1"/>
  <c r="F1302" i="3" a="1"/>
  <c r="F1302" i="3" s="1"/>
  <c r="F1303" i="3" a="1"/>
  <c r="F1303" i="3"/>
  <c r="F1304" i="3" a="1"/>
  <c r="F1304" i="3" s="1"/>
  <c r="F1305" i="3" a="1"/>
  <c r="F1305" i="3" s="1"/>
  <c r="F1306" i="3" a="1"/>
  <c r="F1306" i="3" s="1"/>
  <c r="F1307" i="3" a="1"/>
  <c r="F1307" i="3" s="1"/>
  <c r="F1308" i="3" a="1"/>
  <c r="F1308" i="3"/>
  <c r="F1309" i="3" a="1"/>
  <c r="F1309" i="3" s="1"/>
  <c r="F1310" i="3" a="1"/>
  <c r="F1310" i="3" s="1"/>
  <c r="F1311" i="3" a="1"/>
  <c r="F1311" i="3" s="1"/>
  <c r="F1312" i="3" a="1"/>
  <c r="F1312" i="3"/>
  <c r="F1313" i="3" a="1"/>
  <c r="F1313" i="3" s="1"/>
  <c r="F1314" i="3" a="1"/>
  <c r="F1314" i="3" s="1"/>
  <c r="F1315" i="3" a="1"/>
  <c r="F1315" i="3" s="1"/>
  <c r="F1316" i="3" a="1"/>
  <c r="F1316" i="3" s="1"/>
  <c r="F1317" i="3" a="1"/>
  <c r="F1317" i="3" s="1"/>
  <c r="F1318" i="3" a="1"/>
  <c r="F1318" i="3" s="1"/>
  <c r="F1319" i="3" a="1"/>
  <c r="F1319" i="3" s="1"/>
  <c r="F1320" i="3" a="1"/>
  <c r="F1320" i="3" s="1"/>
  <c r="F1321" i="3" a="1"/>
  <c r="F1321" i="3" s="1"/>
  <c r="F1322" i="3" a="1"/>
  <c r="F1322" i="3" s="1"/>
  <c r="F1323" i="3" a="1"/>
  <c r="F1323" i="3" s="1"/>
  <c r="F1324" i="3" a="1"/>
  <c r="F1324" i="3" s="1"/>
  <c r="F1325" i="3" a="1"/>
  <c r="F1325" i="3" s="1"/>
  <c r="F1326" i="3" a="1"/>
  <c r="F1326" i="3" s="1"/>
  <c r="F1327" i="3" a="1"/>
  <c r="F1327" i="3" s="1"/>
  <c r="F1328" i="3" a="1"/>
  <c r="F1328" i="3" s="1"/>
  <c r="F1329" i="3" a="1"/>
  <c r="F1329" i="3" s="1"/>
  <c r="F1330" i="3" a="1"/>
  <c r="F1330" i="3" s="1"/>
  <c r="F1331" i="3" a="1"/>
  <c r="F1331" i="3" s="1"/>
  <c r="F1332" i="3" a="1"/>
  <c r="F1332" i="3" s="1"/>
  <c r="F1333" i="3" a="1"/>
  <c r="F1333" i="3" s="1"/>
  <c r="F1334" i="3" a="1"/>
  <c r="F1334" i="3" s="1"/>
  <c r="F1335" i="3" a="1"/>
  <c r="F1335" i="3" s="1"/>
  <c r="F1336" i="3" a="1"/>
  <c r="F1336" i="3" s="1"/>
  <c r="F1337" i="3" a="1"/>
  <c r="F1337" i="3" s="1"/>
  <c r="F1338" i="3" a="1"/>
  <c r="F1338" i="3" s="1"/>
  <c r="F1339" i="3" a="1"/>
  <c r="F1339" i="3" s="1"/>
  <c r="F1340" i="3" a="1"/>
  <c r="F1340" i="3" s="1"/>
  <c r="F1341" i="3" a="1"/>
  <c r="F1341" i="3" s="1"/>
  <c r="F1342" i="3" a="1"/>
  <c r="F1342" i="3" s="1"/>
  <c r="F1343" i="3" a="1"/>
  <c r="F1343" i="3"/>
  <c r="F1344" i="3" a="1"/>
  <c r="F1344" i="3" s="1"/>
  <c r="F1345" i="3" a="1"/>
  <c r="F1345" i="3" s="1"/>
  <c r="F1346" i="3" a="1"/>
  <c r="F1346" i="3" s="1"/>
  <c r="F1347" i="3" a="1"/>
  <c r="F1347" i="3"/>
  <c r="F1348" i="3" a="1"/>
  <c r="F1348" i="3" s="1"/>
  <c r="F1349" i="3" a="1"/>
  <c r="F1349" i="3" s="1"/>
  <c r="F1350" i="3" a="1"/>
  <c r="F1350" i="3" s="1"/>
  <c r="F1351" i="3" a="1"/>
  <c r="F1351" i="3" s="1"/>
  <c r="F1352" i="3" a="1"/>
  <c r="F1352" i="3" s="1"/>
  <c r="F1353" i="3" a="1"/>
  <c r="F1353" i="3" s="1"/>
  <c r="F1354" i="3" a="1"/>
  <c r="F1354" i="3" s="1"/>
  <c r="F1355" i="3" a="1"/>
  <c r="F1355" i="3" s="1"/>
  <c r="F1356" i="3" a="1"/>
  <c r="F1356" i="3" s="1"/>
  <c r="F1357" i="3" a="1"/>
  <c r="F1357" i="3" s="1"/>
  <c r="F1358" i="3" a="1"/>
  <c r="F1358" i="3" s="1"/>
  <c r="F1359" i="3" a="1"/>
  <c r="F1359" i="3"/>
  <c r="F1360" i="3" a="1"/>
  <c r="F1360" i="3" s="1"/>
  <c r="F1361" i="3" a="1"/>
  <c r="F1361" i="3" s="1"/>
  <c r="F1362" i="3" a="1"/>
  <c r="F1362" i="3" s="1"/>
  <c r="F1363" i="3" a="1"/>
  <c r="F1363" i="3"/>
  <c r="F1364" i="3" a="1"/>
  <c r="F1364" i="3" s="1"/>
  <c r="F1365" i="3" a="1"/>
  <c r="F1365" i="3" s="1"/>
  <c r="F1366" i="3" a="1"/>
  <c r="F1366" i="3" s="1"/>
  <c r="F1367" i="3" a="1"/>
  <c r="F1367" i="3" s="1"/>
  <c r="F1368" i="3" a="1"/>
  <c r="F1368" i="3" s="1"/>
  <c r="F1369" i="3" a="1"/>
  <c r="F1369" i="3" s="1"/>
  <c r="F1370" i="3" a="1"/>
  <c r="F1370" i="3" s="1"/>
  <c r="F1371" i="3" a="1"/>
  <c r="F1371" i="3" s="1"/>
  <c r="F1372" i="3" a="1"/>
  <c r="F1372" i="3" s="1"/>
  <c r="F1373" i="3" a="1"/>
  <c r="F1373" i="3" s="1"/>
  <c r="F1374" i="3" a="1"/>
  <c r="F1374" i="3" s="1"/>
  <c r="F1375" i="3" a="1"/>
  <c r="F1375" i="3" s="1"/>
  <c r="F1376" i="3" a="1"/>
  <c r="F1376" i="3" s="1"/>
  <c r="F1377" i="3" a="1"/>
  <c r="F1377" i="3" s="1"/>
  <c r="F1378" i="3" a="1"/>
  <c r="F1378" i="3" s="1"/>
  <c r="F1379" i="3" a="1"/>
  <c r="F1379" i="3" s="1"/>
  <c r="F1380" i="3" a="1"/>
  <c r="F1380" i="3" s="1"/>
  <c r="F1381" i="3" a="1"/>
  <c r="F1381" i="3"/>
  <c r="F1382" i="3" a="1"/>
  <c r="F1382" i="3" s="1"/>
  <c r="F1383" i="3" a="1"/>
  <c r="F1383" i="3" s="1"/>
  <c r="F1384" i="3" a="1"/>
  <c r="F1384" i="3"/>
  <c r="F1385" i="3" a="1"/>
  <c r="F1385" i="3" s="1"/>
  <c r="F1386" i="3" a="1"/>
  <c r="F1386" i="3" s="1"/>
  <c r="F1387" i="3" a="1"/>
  <c r="F1387" i="3" s="1"/>
  <c r="F1388" i="3" a="1"/>
  <c r="F1388" i="3" s="1"/>
  <c r="F1389" i="3" a="1"/>
  <c r="F1389" i="3" s="1"/>
  <c r="F1390" i="3" a="1"/>
  <c r="F1390" i="3" s="1"/>
  <c r="F1391" i="3" a="1"/>
  <c r="F1391" i="3" s="1"/>
  <c r="F1392" i="3" a="1"/>
  <c r="F1392" i="3"/>
  <c r="F1393" i="3" a="1"/>
  <c r="F1393" i="3" s="1"/>
  <c r="F1394" i="3" a="1"/>
  <c r="F1394" i="3" s="1"/>
  <c r="F1395" i="3" a="1"/>
  <c r="F1395" i="3"/>
  <c r="F1396" i="3" a="1"/>
  <c r="F1396" i="3" s="1"/>
  <c r="F1397" i="3" a="1"/>
  <c r="F1397" i="3" s="1"/>
  <c r="F1398" i="3" a="1"/>
  <c r="F1398" i="3" s="1"/>
  <c r="F1399" i="3" a="1"/>
  <c r="F1399" i="3" s="1"/>
  <c r="F1400" i="3" a="1"/>
  <c r="F1400" i="3" s="1"/>
  <c r="F1401" i="3" a="1"/>
  <c r="F1401" i="3" s="1"/>
  <c r="F1402" i="3" a="1"/>
  <c r="F1402" i="3" s="1"/>
  <c r="F1403" i="3" a="1"/>
  <c r="F1403" i="3"/>
  <c r="F1404" i="3" a="1"/>
  <c r="F1404" i="3" s="1"/>
  <c r="F1405" i="3" a="1"/>
  <c r="F1405" i="3" s="1"/>
  <c r="F1406" i="3" a="1"/>
  <c r="F1406" i="3" s="1"/>
  <c r="F1407" i="3" a="1"/>
  <c r="F1407" i="3" s="1"/>
  <c r="F1408" i="3" a="1"/>
  <c r="F1408" i="3" s="1"/>
  <c r="F1409" i="3" a="1"/>
  <c r="F1409" i="3" s="1"/>
  <c r="F1410" i="3" a="1"/>
  <c r="F1410" i="3" s="1"/>
  <c r="F1411" i="3" a="1"/>
  <c r="F1411" i="3"/>
  <c r="F1412" i="3" a="1"/>
  <c r="F1412" i="3" s="1"/>
  <c r="F1413" i="3" a="1"/>
  <c r="F1413" i="3" s="1"/>
  <c r="F1414" i="3" a="1"/>
  <c r="F1414" i="3" s="1"/>
  <c r="F1415" i="3" a="1"/>
  <c r="F1415" i="3" s="1"/>
  <c r="F1416" i="3" a="1"/>
  <c r="F1416" i="3" s="1"/>
  <c r="F1417" i="3" a="1"/>
  <c r="F1417" i="3" s="1"/>
  <c r="F1418" i="3" a="1"/>
  <c r="F1418" i="3" s="1"/>
  <c r="F1419" i="3" a="1"/>
  <c r="F1419" i="3"/>
  <c r="F1420" i="3" a="1"/>
  <c r="F1420" i="3" s="1"/>
  <c r="F1421" i="3" a="1"/>
  <c r="F1421" i="3" s="1"/>
  <c r="F1422" i="3" a="1"/>
  <c r="F1422" i="3" s="1"/>
  <c r="F1423" i="3" a="1"/>
  <c r="F1423" i="3" s="1"/>
  <c r="F1424" i="3" a="1"/>
  <c r="F1424" i="3" s="1"/>
  <c r="F1425" i="3" a="1"/>
  <c r="F1425" i="3" s="1"/>
  <c r="F1426" i="3" a="1"/>
  <c r="F1426" i="3" s="1"/>
  <c r="F1427" i="3" a="1"/>
  <c r="F1427" i="3" s="1"/>
  <c r="F1428" i="3" a="1"/>
  <c r="F1428" i="3" s="1"/>
  <c r="F1429" i="3" a="1"/>
  <c r="F1429" i="3" s="1"/>
  <c r="F1430" i="3" a="1"/>
  <c r="F1430" i="3"/>
  <c r="F1431" i="3" a="1"/>
  <c r="F1431" i="3" s="1"/>
  <c r="F1432" i="3" a="1"/>
  <c r="F1432" i="3" s="1"/>
  <c r="F1433" i="3" a="1"/>
  <c r="F1433" i="3" s="1"/>
  <c r="F1434" i="3" a="1"/>
  <c r="F1434" i="3" s="1"/>
  <c r="F1435" i="3" a="1"/>
  <c r="F1435" i="3" s="1"/>
  <c r="F1436" i="3" a="1"/>
  <c r="F1436" i="3" s="1"/>
  <c r="F1437" i="3" a="1"/>
  <c r="F1437" i="3" s="1"/>
  <c r="F1438" i="3" a="1"/>
  <c r="F1438" i="3" s="1"/>
  <c r="F1439" i="3" a="1"/>
  <c r="F1439" i="3" s="1"/>
  <c r="F1440" i="3" a="1"/>
  <c r="F1440" i="3" s="1"/>
  <c r="F1441" i="3" a="1"/>
  <c r="F1441" i="3"/>
  <c r="F1442" i="3" a="1"/>
  <c r="F1442" i="3" s="1"/>
  <c r="F1443" i="3" a="1"/>
  <c r="F1443" i="3" s="1"/>
  <c r="F1444" i="3" a="1"/>
  <c r="F1444" i="3" s="1"/>
  <c r="F1445" i="3" a="1"/>
  <c r="F1445" i="3" s="1"/>
  <c r="F1446" i="3" a="1"/>
  <c r="F1446" i="3" s="1"/>
  <c r="F1447" i="3" a="1"/>
  <c r="F1447" i="3" s="1"/>
  <c r="F1448" i="3" a="1"/>
  <c r="F1448" i="3" s="1"/>
  <c r="F1449" i="3" a="1"/>
  <c r="F1449" i="3" s="1"/>
  <c r="F1450" i="3" a="1"/>
  <c r="F1450" i="3" s="1"/>
  <c r="F1451" i="3" a="1"/>
  <c r="F1451" i="3" s="1"/>
  <c r="F1452" i="3" a="1"/>
  <c r="F1452" i="3" s="1"/>
  <c r="F1453" i="3" a="1"/>
  <c r="F1453" i="3" s="1"/>
  <c r="F1454" i="3" a="1"/>
  <c r="F1454" i="3" s="1"/>
  <c r="F1455" i="3" a="1"/>
  <c r="F1455" i="3" s="1"/>
  <c r="F1456" i="3" a="1"/>
  <c r="F1456" i="3" s="1"/>
  <c r="F1457" i="3" a="1"/>
  <c r="F1457" i="3" s="1"/>
  <c r="F1458" i="3" a="1"/>
  <c r="F1458" i="3" s="1"/>
  <c r="F1459" i="3" a="1"/>
  <c r="F1459" i="3"/>
  <c r="F1460" i="3" a="1"/>
  <c r="F1460" i="3" s="1"/>
  <c r="F1461" i="3" a="1"/>
  <c r="F1461" i="3" s="1"/>
  <c r="F1462" i="3" a="1"/>
  <c r="F1462" i="3" s="1"/>
  <c r="F1463" i="3" a="1"/>
  <c r="F1463" i="3" s="1"/>
  <c r="F1464" i="3" a="1"/>
  <c r="F1464" i="3" s="1"/>
  <c r="F1465" i="3" a="1"/>
  <c r="F1465" i="3" s="1"/>
  <c r="F1466" i="3" a="1"/>
  <c r="F1466" i="3" s="1"/>
  <c r="F1467" i="3" a="1"/>
  <c r="F1467" i="3"/>
  <c r="F1468" i="3" a="1"/>
  <c r="F1468" i="3" s="1"/>
  <c r="F1469" i="3" a="1"/>
  <c r="F1469" i="3" s="1"/>
  <c r="F1470" i="3" a="1"/>
  <c r="F1470" i="3" s="1"/>
  <c r="F1471" i="3" a="1"/>
  <c r="F1471" i="3" s="1"/>
  <c r="F1472" i="3" a="1"/>
  <c r="F1472" i="3" s="1"/>
  <c r="F1473" i="3" a="1"/>
  <c r="F1473" i="3" s="1"/>
  <c r="F1474" i="3" a="1"/>
  <c r="F1474" i="3" s="1"/>
  <c r="F1475" i="3" a="1"/>
  <c r="F1475" i="3"/>
  <c r="F1476" i="3" a="1"/>
  <c r="F1476" i="3" s="1"/>
  <c r="F1477" i="3" a="1"/>
  <c r="F1477" i="3" s="1"/>
  <c r="F1478" i="3" a="1"/>
  <c r="F1478" i="3" s="1"/>
  <c r="F1479" i="3" a="1"/>
  <c r="F1479" i="3" s="1"/>
  <c r="F1480" i="3" a="1"/>
  <c r="F1480" i="3" s="1"/>
  <c r="F1481" i="3" a="1"/>
  <c r="F1481" i="3" s="1"/>
  <c r="F1482" i="3" a="1"/>
  <c r="F1482" i="3" s="1"/>
  <c r="F1483" i="3" a="1"/>
  <c r="F1483" i="3"/>
  <c r="F1484" i="3" a="1"/>
  <c r="F1484" i="3" s="1"/>
  <c r="F1485" i="3" a="1"/>
  <c r="F1485" i="3" s="1"/>
  <c r="F1486" i="3" a="1"/>
  <c r="F1486" i="3" s="1"/>
  <c r="F1487" i="3" a="1"/>
  <c r="F1487" i="3" s="1"/>
  <c r="F1488" i="3" a="1"/>
  <c r="F1488" i="3" s="1"/>
  <c r="F1489" i="3" a="1"/>
  <c r="F1489" i="3" s="1"/>
  <c r="F1490" i="3" a="1"/>
  <c r="F1490" i="3" s="1"/>
  <c r="F1491" i="3" a="1"/>
  <c r="F1491" i="3"/>
  <c r="F1492" i="3" a="1"/>
  <c r="F1492" i="3" s="1"/>
  <c r="F1493" i="3" a="1"/>
  <c r="F1493" i="3" s="1"/>
  <c r="F1494" i="3" a="1"/>
  <c r="F1494" i="3" s="1"/>
  <c r="F1495" i="3" a="1"/>
  <c r="F1495" i="3" s="1"/>
  <c r="F1496" i="3" a="1"/>
  <c r="F1496" i="3" s="1"/>
  <c r="F1497" i="3" a="1"/>
  <c r="F1497" i="3" s="1"/>
  <c r="F1498" i="3" a="1"/>
  <c r="F1498" i="3" s="1"/>
  <c r="F1499" i="3" a="1"/>
  <c r="F1499" i="3" s="1"/>
  <c r="F1500" i="3" a="1"/>
  <c r="F1500" i="3" s="1"/>
  <c r="F1501" i="3" a="1"/>
  <c r="F1501" i="3" s="1"/>
  <c r="F1502" i="3" a="1"/>
  <c r="F1502" i="3" s="1"/>
  <c r="F1503" i="3" a="1"/>
  <c r="F1503" i="3" s="1"/>
  <c r="F1504" i="3" a="1"/>
  <c r="F1504" i="3" s="1"/>
  <c r="F1505" i="3" a="1"/>
  <c r="F1505" i="3" s="1"/>
  <c r="F1506" i="3" a="1"/>
  <c r="F1506" i="3"/>
  <c r="F1507" i="3" a="1"/>
  <c r="F1507" i="3" s="1"/>
  <c r="F1508" i="3" a="1"/>
  <c r="F1508" i="3" s="1"/>
  <c r="F1509" i="3" a="1"/>
  <c r="F1509" i="3" s="1"/>
  <c r="F1510" i="3" a="1"/>
  <c r="F1510" i="3"/>
  <c r="F1511" i="3" a="1"/>
  <c r="F1511" i="3" s="1"/>
  <c r="F1512" i="3" a="1"/>
  <c r="F1512" i="3" s="1"/>
  <c r="F1513" i="3" a="1"/>
  <c r="F1513" i="3" s="1"/>
  <c r="F1514" i="3" a="1"/>
  <c r="F1514" i="3" s="1"/>
  <c r="F1515" i="3" a="1"/>
  <c r="F1515" i="3" s="1"/>
  <c r="F1516" i="3" a="1"/>
  <c r="F1516" i="3"/>
  <c r="F1517" i="3" a="1"/>
  <c r="F1517" i="3" s="1"/>
  <c r="F1518" i="3" a="1"/>
  <c r="F1518" i="3" s="1"/>
  <c r="F1519" i="3" a="1"/>
  <c r="F1519" i="3"/>
  <c r="F1520" i="3" a="1"/>
  <c r="F1520" i="3" s="1"/>
  <c r="F1521" i="3" a="1"/>
  <c r="F1521" i="3" s="1"/>
  <c r="F1522" i="3" a="1"/>
  <c r="F1522" i="3" s="1"/>
  <c r="F1523" i="3" a="1"/>
  <c r="F1523" i="3"/>
  <c r="F1524" i="3" a="1"/>
  <c r="F1524" i="3" s="1"/>
  <c r="F1525" i="3" a="1"/>
  <c r="F1525" i="3" s="1"/>
  <c r="F1526" i="3" a="1"/>
  <c r="F1526" i="3" s="1"/>
  <c r="F1527" i="3" a="1"/>
  <c r="F1527" i="3" s="1"/>
  <c r="F1528" i="3" a="1"/>
  <c r="F1528" i="3" s="1"/>
  <c r="F1529" i="3" a="1"/>
  <c r="F1529" i="3"/>
  <c r="F1530" i="3" a="1"/>
  <c r="F1530" i="3"/>
  <c r="F1531" i="3" a="1"/>
  <c r="F1531" i="3" s="1"/>
  <c r="F1532" i="3" a="1"/>
  <c r="F1532" i="3" s="1"/>
  <c r="F1533" i="3" a="1"/>
  <c r="F1533" i="3" s="1"/>
  <c r="F1534" i="3" a="1"/>
  <c r="F1534" i="3" s="1"/>
  <c r="F1535" i="3" a="1"/>
  <c r="F1535" i="3" s="1"/>
  <c r="F1536" i="3" a="1"/>
  <c r="F1536" i="3"/>
  <c r="F1537" i="3" a="1"/>
  <c r="F1537" i="3" s="1"/>
  <c r="F1538" i="3" a="1"/>
  <c r="F1538" i="3"/>
  <c r="F1539" i="3" a="1"/>
  <c r="F1539" i="3" s="1"/>
  <c r="F1540" i="3" a="1"/>
  <c r="F1540" i="3" s="1"/>
  <c r="F1541" i="3" a="1"/>
  <c r="F1541" i="3" s="1"/>
  <c r="F1542" i="3" a="1"/>
  <c r="F1542" i="3"/>
  <c r="F1543" i="3" a="1"/>
  <c r="F1543" i="3" s="1"/>
  <c r="F1544" i="3" a="1"/>
  <c r="F1544" i="3"/>
  <c r="F1545" i="3" a="1"/>
  <c r="F1545" i="3" s="1"/>
  <c r="F1546" i="3" a="1"/>
  <c r="F1546" i="3"/>
  <c r="F1547" i="3" a="1"/>
  <c r="F1547" i="3" s="1"/>
  <c r="F1548" i="3" a="1"/>
  <c r="F1548" i="3" s="1"/>
  <c r="F1549" i="3" a="1"/>
  <c r="F1549" i="3" s="1"/>
  <c r="F1550" i="3" a="1"/>
  <c r="F1550" i="3"/>
  <c r="F1551" i="3" a="1"/>
  <c r="F1551" i="3" s="1"/>
  <c r="F1552" i="3" a="1"/>
  <c r="F1552" i="3" s="1"/>
  <c r="F1553" i="3" a="1"/>
  <c r="F1553" i="3" s="1"/>
  <c r="F1554" i="3" a="1"/>
  <c r="F1554" i="3"/>
  <c r="F1555" i="3" a="1"/>
  <c r="F1555" i="3" s="1"/>
  <c r="F1556" i="3" a="1"/>
  <c r="F1556" i="3" s="1"/>
  <c r="F1557" i="3" a="1"/>
  <c r="F1557" i="3" s="1"/>
  <c r="F1558" i="3" a="1"/>
  <c r="F1558" i="3" s="1"/>
  <c r="F1559" i="3" a="1"/>
  <c r="F1559" i="3" s="1"/>
  <c r="F1560" i="3" a="1"/>
  <c r="F1560" i="3" s="1"/>
  <c r="F1561" i="3" a="1"/>
  <c r="F1561" i="3" s="1"/>
  <c r="F1562" i="3" a="1"/>
  <c r="F1562" i="3"/>
  <c r="F1563" i="3" a="1"/>
  <c r="F1563" i="3" s="1"/>
  <c r="F1564" i="3" a="1"/>
  <c r="F1564" i="3" s="1"/>
  <c r="F1565" i="3" a="1"/>
  <c r="F1565" i="3" s="1"/>
  <c r="F1566" i="3" a="1"/>
  <c r="F1566" i="3"/>
  <c r="F1567" i="3" a="1"/>
  <c r="F1567" i="3" s="1"/>
  <c r="F1568" i="3" a="1"/>
  <c r="F1568" i="3" s="1"/>
  <c r="F1569" i="3" a="1"/>
  <c r="F1569" i="3" s="1"/>
  <c r="F1570" i="3" a="1"/>
  <c r="F1570" i="3"/>
  <c r="F1571" i="3" a="1"/>
  <c r="F1571" i="3" s="1"/>
  <c r="F1572" i="3" a="1"/>
  <c r="F1572" i="3" s="1"/>
  <c r="F1573" i="3" a="1"/>
  <c r="F1573" i="3" s="1"/>
  <c r="F1574" i="3" a="1"/>
  <c r="F1574" i="3" s="1"/>
  <c r="F1575" i="3" a="1"/>
  <c r="F1575" i="3" s="1"/>
  <c r="F1576" i="3" a="1"/>
  <c r="F1576" i="3" s="1"/>
  <c r="F1577" i="3" a="1"/>
  <c r="F1577" i="3" s="1"/>
  <c r="F1578" i="3" a="1"/>
  <c r="F1578" i="3"/>
  <c r="F1579" i="3" a="1"/>
  <c r="F1579" i="3" s="1"/>
  <c r="F1580" i="3" a="1"/>
  <c r="F1580" i="3" s="1"/>
  <c r="F1581" i="3" a="1"/>
  <c r="F1581" i="3" s="1"/>
  <c r="F1582" i="3" a="1"/>
  <c r="F1582" i="3"/>
  <c r="F1583" i="3" a="1"/>
  <c r="F1583" i="3" s="1"/>
  <c r="F1584" i="3" a="1"/>
  <c r="F1584" i="3" s="1"/>
  <c r="F1585" i="3" a="1"/>
  <c r="F1585" i="3" s="1"/>
  <c r="F1586" i="3" a="1"/>
  <c r="F1586" i="3" s="1"/>
  <c r="F1587" i="3" a="1"/>
  <c r="F1587" i="3" s="1"/>
  <c r="F1588" i="3" a="1"/>
  <c r="F1588" i="3" s="1"/>
  <c r="F1589" i="3" a="1"/>
  <c r="F1589" i="3"/>
  <c r="F1590" i="3" a="1"/>
  <c r="F1590" i="3" s="1"/>
  <c r="F1591" i="3" a="1"/>
  <c r="F1591" i="3" s="1"/>
  <c r="F1592" i="3" a="1"/>
  <c r="F1592" i="3" s="1"/>
  <c r="F1593" i="3" a="1"/>
  <c r="F1593" i="3"/>
  <c r="F1594" i="3" a="1"/>
  <c r="F1594" i="3" s="1"/>
  <c r="F1595" i="3" a="1"/>
  <c r="F1595" i="3" s="1"/>
  <c r="F1596" i="3" a="1"/>
  <c r="F1596" i="3" s="1"/>
  <c r="F1597" i="3" a="1"/>
  <c r="F1597" i="3" s="1"/>
  <c r="F1598" i="3" a="1"/>
  <c r="F1598" i="3" s="1"/>
  <c r="F1599" i="3" a="1"/>
  <c r="F1599" i="3" s="1"/>
  <c r="F1600" i="3" a="1"/>
  <c r="F1600" i="3" s="1"/>
  <c r="F1601" i="3" a="1"/>
  <c r="F1601" i="3"/>
  <c r="F1602" i="3" a="1"/>
  <c r="F1602" i="3" s="1"/>
  <c r="F1603" i="3" a="1"/>
  <c r="F1603" i="3" s="1"/>
  <c r="F1604" i="3" a="1"/>
  <c r="F1604" i="3" s="1"/>
  <c r="F1605" i="3" a="1"/>
  <c r="F1605" i="3" s="1"/>
  <c r="F1606" i="3" a="1"/>
  <c r="F1606" i="3" s="1"/>
  <c r="F1607" i="3" a="1"/>
  <c r="F1607" i="3" s="1"/>
  <c r="F1608" i="3" a="1"/>
  <c r="F1608" i="3" s="1"/>
  <c r="F1609" i="3" a="1"/>
  <c r="F1609" i="3"/>
  <c r="F1610" i="3" a="1"/>
  <c r="F1610" i="3" s="1"/>
  <c r="F1611" i="3" a="1"/>
  <c r="F1611" i="3" s="1"/>
  <c r="F1612" i="3" a="1"/>
  <c r="F1612" i="3" s="1"/>
  <c r="F1613" i="3" a="1"/>
  <c r="F1613" i="3" s="1"/>
  <c r="F1614" i="3" a="1"/>
  <c r="F1614" i="3" s="1"/>
  <c r="F1615" i="3" a="1"/>
  <c r="F1615" i="3" s="1"/>
  <c r="F1616" i="3" a="1"/>
  <c r="F1616" i="3"/>
  <c r="F1617" i="3" a="1"/>
  <c r="F1617" i="3" s="1"/>
  <c r="F1618" i="3" a="1"/>
  <c r="F1618" i="3"/>
  <c r="F1619" i="3" a="1"/>
  <c r="F1619" i="3" s="1"/>
  <c r="F1620" i="3" a="1"/>
  <c r="F1620" i="3" s="1"/>
  <c r="F1621" i="3" a="1"/>
  <c r="F1621" i="3" s="1"/>
  <c r="F1622" i="3" a="1"/>
  <c r="F1622" i="3"/>
  <c r="F1623" i="3" a="1"/>
  <c r="F1623" i="3" s="1"/>
  <c r="F1624" i="3" a="1"/>
  <c r="F1624" i="3"/>
  <c r="F1625" i="3" a="1"/>
  <c r="F1625" i="3" s="1"/>
  <c r="F1626" i="3" a="1"/>
  <c r="F1626" i="3" s="1"/>
  <c r="F1627" i="3" a="1"/>
  <c r="F1627" i="3" s="1"/>
  <c r="F1628" i="3" a="1"/>
  <c r="F1628" i="3" s="1"/>
  <c r="F1629" i="3" a="1"/>
  <c r="F1629" i="3" s="1"/>
  <c r="F1630" i="3" a="1"/>
  <c r="F1630" i="3" s="1"/>
  <c r="F1631" i="3" a="1"/>
  <c r="F1631" i="3" s="1"/>
  <c r="F1632" i="3" a="1"/>
  <c r="F1632" i="3"/>
  <c r="F1633" i="3" a="1"/>
  <c r="F1633" i="3" s="1"/>
  <c r="F1634" i="3" a="1"/>
  <c r="F1634" i="3"/>
  <c r="F1635" i="3" a="1"/>
  <c r="F1635" i="3" s="1"/>
  <c r="F1636" i="3" a="1"/>
  <c r="F1636" i="3" s="1"/>
  <c r="F1637" i="3" a="1"/>
  <c r="F1637" i="3" s="1"/>
  <c r="F1638" i="3" a="1"/>
  <c r="F1638" i="3"/>
  <c r="F1639" i="3" a="1"/>
  <c r="F1639" i="3" s="1"/>
  <c r="F1640" i="3" a="1"/>
  <c r="F1640" i="3" s="1"/>
  <c r="F1641" i="3" a="1"/>
  <c r="F1641" i="3" s="1"/>
  <c r="F1642" i="3" a="1"/>
  <c r="F1642" i="3" s="1"/>
  <c r="F1643" i="3" a="1"/>
  <c r="F1643" i="3" s="1"/>
  <c r="F1644" i="3" a="1"/>
  <c r="F1644" i="3" s="1"/>
  <c r="F1645" i="3" a="1"/>
  <c r="F1645" i="3" s="1"/>
  <c r="F1646" i="3" a="1"/>
  <c r="F1646" i="3"/>
  <c r="F1647" i="3" a="1"/>
  <c r="F1647" i="3" s="1"/>
  <c r="F1648" i="3" a="1"/>
  <c r="F1648" i="3" s="1"/>
  <c r="F1649" i="3" a="1"/>
  <c r="F1649" i="3" s="1"/>
  <c r="F1650" i="3" a="1"/>
  <c r="F1650" i="3"/>
  <c r="F1651" i="3" a="1"/>
  <c r="F1651" i="3" s="1"/>
  <c r="F1652" i="3" a="1"/>
  <c r="F1652" i="3" s="1"/>
  <c r="F1653" i="3" a="1"/>
  <c r="F1653" i="3" s="1"/>
  <c r="F1654" i="3" a="1"/>
  <c r="F1654" i="3"/>
  <c r="F1655" i="3" a="1"/>
  <c r="F1655" i="3" s="1"/>
  <c r="F1656" i="3" a="1"/>
  <c r="F1656" i="3"/>
  <c r="F1657" i="3" a="1"/>
  <c r="F1657" i="3" s="1"/>
  <c r="F1658" i="3" a="1"/>
  <c r="F1658" i="3" s="1"/>
  <c r="F1659" i="3" a="1"/>
  <c r="F1659" i="3" s="1"/>
  <c r="F1660" i="3" a="1"/>
  <c r="F1660" i="3"/>
  <c r="F1661" i="3" a="1"/>
  <c r="F1661" i="3" s="1"/>
  <c r="F1662" i="3" a="1"/>
  <c r="F1662" i="3" s="1"/>
  <c r="F1663" i="3" a="1"/>
  <c r="F1663" i="3" s="1"/>
  <c r="F1664" i="3" a="1"/>
  <c r="F1664" i="3" s="1"/>
  <c r="F1665" i="3" a="1"/>
  <c r="F1665" i="3" s="1"/>
  <c r="F1666" i="3" a="1"/>
  <c r="F1666" i="3"/>
  <c r="F1667" i="3" a="1"/>
  <c r="F1667" i="3" s="1"/>
  <c r="F1668" i="3" a="1"/>
  <c r="F1668" i="3" s="1"/>
  <c r="F1669" i="3" a="1"/>
  <c r="F1669" i="3" s="1"/>
  <c r="F1670" i="3" a="1"/>
  <c r="F1670" i="3" s="1"/>
  <c r="F1671" i="3" a="1"/>
  <c r="F1671" i="3" s="1"/>
  <c r="F1672" i="3" a="1"/>
  <c r="F1672" i="3"/>
  <c r="F1673" i="3" a="1"/>
  <c r="F1673" i="3" s="1"/>
  <c r="F1674" i="3" a="1"/>
  <c r="F1674" i="3" s="1"/>
  <c r="F1675" i="3" a="1"/>
  <c r="F1675" i="3" s="1"/>
  <c r="F1676" i="3" a="1"/>
  <c r="F1676" i="3"/>
  <c r="F1677" i="3" a="1"/>
  <c r="F1677" i="3" s="1"/>
  <c r="F1678" i="3" a="1"/>
  <c r="F1678" i="3" s="1"/>
  <c r="F1679" i="3" a="1"/>
  <c r="F1679" i="3" s="1"/>
  <c r="F1680" i="3" a="1"/>
  <c r="F1680" i="3" s="1"/>
  <c r="F1681" i="3" a="1"/>
  <c r="F1681" i="3" s="1"/>
  <c r="F1682" i="3" a="1"/>
  <c r="F1682" i="3" s="1"/>
  <c r="F1683" i="3" a="1"/>
  <c r="F1683" i="3" s="1"/>
  <c r="F1684" i="3" a="1"/>
  <c r="F1684" i="3"/>
  <c r="F1685" i="3" a="1"/>
  <c r="F1685" i="3" s="1"/>
  <c r="F1686" i="3" a="1"/>
  <c r="F1686" i="3" s="1"/>
  <c r="F1687" i="3" a="1"/>
  <c r="F1687" i="3" s="1"/>
  <c r="F1688" i="3" a="1"/>
  <c r="F1688" i="3"/>
  <c r="F1689" i="3" a="1"/>
  <c r="F1689" i="3" s="1"/>
  <c r="F1690" i="3" a="1"/>
  <c r="F1690" i="3" s="1"/>
  <c r="F1691" i="3" a="1"/>
  <c r="F1691" i="3" s="1"/>
  <c r="F1692" i="3" a="1"/>
  <c r="F1692" i="3"/>
  <c r="F1693" i="3" a="1"/>
  <c r="F1693" i="3" s="1"/>
  <c r="F1694" i="3" a="1"/>
  <c r="F1694" i="3" s="1"/>
  <c r="F1695" i="3" a="1"/>
  <c r="F1695" i="3" s="1"/>
  <c r="F1696" i="3" a="1"/>
  <c r="F1696" i="3" s="1"/>
  <c r="F1697" i="3" a="1"/>
  <c r="F1697" i="3" s="1"/>
  <c r="F1698" i="3" a="1"/>
  <c r="F1698" i="3" s="1"/>
  <c r="F1699" i="3" a="1"/>
  <c r="F1699" i="3" s="1"/>
  <c r="F1700" i="3" a="1"/>
  <c r="F1700" i="3"/>
  <c r="F1701" i="3" a="1"/>
  <c r="F1701" i="3" s="1"/>
  <c r="F1702" i="3" a="1"/>
  <c r="F1702" i="3" s="1"/>
  <c r="F1703" i="3" a="1"/>
  <c r="F1703" i="3" s="1"/>
  <c r="F1704" i="3" a="1"/>
  <c r="F1704" i="3"/>
  <c r="F1705" i="3" a="1"/>
  <c r="F1705" i="3" s="1"/>
  <c r="F1706" i="3" a="1"/>
  <c r="F1706" i="3" s="1"/>
  <c r="F1707" i="3" a="1"/>
  <c r="F1707" i="3" s="1"/>
  <c r="F1708" i="3" a="1"/>
  <c r="F1708" i="3"/>
  <c r="F1709" i="3" a="1"/>
  <c r="F1709" i="3" s="1"/>
  <c r="F1710" i="3" a="1"/>
  <c r="F1710" i="3" s="1"/>
  <c r="F1711" i="3" a="1"/>
  <c r="F1711" i="3" s="1"/>
  <c r="F1712" i="3" a="1"/>
  <c r="F1712" i="3" s="1"/>
  <c r="F1713" i="3" a="1"/>
  <c r="F1713" i="3" s="1"/>
  <c r="F1714" i="3" a="1"/>
  <c r="F1714" i="3" s="1"/>
  <c r="F1715" i="3" a="1"/>
  <c r="F1715" i="3" s="1"/>
  <c r="F1716" i="3" a="1"/>
  <c r="F1716" i="3"/>
  <c r="F1717" i="3" a="1"/>
  <c r="F1717" i="3" s="1"/>
  <c r="F1718" i="3" a="1"/>
  <c r="F1718" i="3" s="1"/>
  <c r="F1719" i="3" a="1"/>
  <c r="F1719" i="3" s="1"/>
  <c r="F1720" i="3" a="1"/>
  <c r="F1720" i="3"/>
  <c r="F1721" i="3" a="1"/>
  <c r="F1721" i="3" s="1"/>
  <c r="F1722" i="3" a="1"/>
  <c r="F1722" i="3" s="1"/>
  <c r="F1723" i="3" a="1"/>
  <c r="F1723" i="3" s="1"/>
  <c r="F1724" i="3" a="1"/>
  <c r="F1724" i="3"/>
  <c r="F1725" i="3" a="1"/>
  <c r="F1725" i="3" s="1"/>
  <c r="F1726" i="3" a="1"/>
  <c r="F1726" i="3" s="1"/>
  <c r="F1727" i="3" a="1"/>
  <c r="F1727" i="3" s="1"/>
  <c r="F1728" i="3" a="1"/>
  <c r="F1728" i="3" s="1"/>
  <c r="F1729" i="3" a="1"/>
  <c r="F1729" i="3" s="1"/>
  <c r="F1730" i="3" a="1"/>
  <c r="F1730" i="3" s="1"/>
  <c r="F1731" i="3" a="1"/>
  <c r="F1731" i="3" s="1"/>
  <c r="F1732" i="3" a="1"/>
  <c r="F1732" i="3"/>
  <c r="F1733" i="3" a="1"/>
  <c r="F1733" i="3" s="1"/>
  <c r="F1734" i="3" a="1"/>
  <c r="F1734" i="3" s="1"/>
  <c r="F1735" i="3" a="1"/>
  <c r="F1735" i="3" s="1"/>
  <c r="F1736" i="3" a="1"/>
  <c r="F1736" i="3"/>
  <c r="F1737" i="3" a="1"/>
  <c r="F1737" i="3" s="1"/>
  <c r="F1738" i="3" a="1"/>
  <c r="F1738" i="3" s="1"/>
  <c r="F1739" i="3" a="1"/>
  <c r="F1739" i="3" s="1"/>
  <c r="F1740" i="3" a="1"/>
  <c r="F1740" i="3"/>
  <c r="F1741" i="3" a="1"/>
  <c r="F1741" i="3" s="1"/>
  <c r="F1742" i="3" a="1"/>
  <c r="F1742" i="3" s="1"/>
  <c r="F1743" i="3" a="1"/>
  <c r="F1743" i="3" s="1"/>
  <c r="F1744" i="3" a="1"/>
  <c r="F1744" i="3" s="1"/>
  <c r="F1745" i="3" a="1"/>
  <c r="F1745" i="3" s="1"/>
  <c r="F1746" i="3" a="1"/>
  <c r="F1746" i="3" s="1"/>
  <c r="F1747" i="3" a="1"/>
  <c r="F1747" i="3" s="1"/>
  <c r="F1748" i="3" a="1"/>
  <c r="F1748" i="3"/>
  <c r="F1749" i="3" a="1"/>
  <c r="F1749" i="3" s="1"/>
  <c r="F1750" i="3" a="1"/>
  <c r="F1750" i="3" s="1"/>
  <c r="F1751" i="3" a="1"/>
  <c r="F1751" i="3" s="1"/>
  <c r="F1752" i="3" a="1"/>
  <c r="F1752" i="3"/>
  <c r="F1753" i="3" a="1"/>
  <c r="F1753" i="3" s="1"/>
  <c r="F1754" i="3" a="1"/>
  <c r="F1754" i="3" s="1"/>
  <c r="F1755" i="3" a="1"/>
  <c r="F1755" i="3" s="1"/>
  <c r="F1756" i="3" a="1"/>
  <c r="F1756" i="3"/>
  <c r="F1757" i="3" a="1"/>
  <c r="F1757" i="3" s="1"/>
  <c r="F1758" i="3" a="1"/>
  <c r="F1758" i="3" s="1"/>
  <c r="F1759" i="3" a="1"/>
  <c r="F1759" i="3"/>
  <c r="F1760" i="3" a="1"/>
  <c r="F1760" i="3" s="1"/>
  <c r="F1761" i="3" a="1"/>
  <c r="F1761" i="3" s="1"/>
  <c r="F1762" i="3" a="1"/>
  <c r="F1762" i="3" s="1"/>
  <c r="F1763" i="3" a="1"/>
  <c r="F1763" i="3" s="1"/>
  <c r="F1764" i="3" a="1"/>
  <c r="F1764" i="3" s="1"/>
  <c r="F1765" i="3" a="1"/>
  <c r="F1765" i="3" s="1"/>
  <c r="F1766" i="3" a="1"/>
  <c r="F1766" i="3" s="1"/>
  <c r="F1767" i="3" a="1"/>
  <c r="F1767" i="3"/>
  <c r="F1768" i="3" a="1"/>
  <c r="F1768" i="3" s="1"/>
  <c r="F1769" i="3" a="1"/>
  <c r="F1769" i="3" s="1"/>
  <c r="F1770" i="3" a="1"/>
  <c r="F1770" i="3" s="1"/>
  <c r="F1771" i="3" a="1"/>
  <c r="F1771" i="3"/>
  <c r="F1772" i="3" a="1"/>
  <c r="F1772" i="3" s="1"/>
  <c r="F1773" i="3" a="1"/>
  <c r="F1773" i="3" s="1"/>
  <c r="F1774" i="3" a="1"/>
  <c r="F1774" i="3"/>
  <c r="F1775" i="3" a="1"/>
  <c r="F1775" i="3" s="1"/>
  <c r="F1776" i="3" a="1"/>
  <c r="F1776" i="3" s="1"/>
  <c r="F1777" i="3" a="1"/>
  <c r="F1777" i="3" s="1"/>
  <c r="F1778" i="3" a="1"/>
  <c r="F1778" i="3"/>
  <c r="F1779" i="3" a="1"/>
  <c r="F1779" i="3" s="1"/>
  <c r="F1780" i="3" a="1"/>
  <c r="F1780" i="3" s="1"/>
  <c r="F1781" i="3" a="1"/>
  <c r="F1781" i="3" s="1"/>
  <c r="F1782" i="3" a="1"/>
  <c r="F1782" i="3" s="1"/>
  <c r="F1783" i="3" a="1"/>
  <c r="F1783" i="3" s="1"/>
  <c r="F1784" i="3" a="1"/>
  <c r="F1784" i="3" s="1"/>
  <c r="F1785" i="3" a="1"/>
  <c r="F1785" i="3" s="1"/>
  <c r="F1786" i="3" a="1"/>
  <c r="F1786" i="3"/>
  <c r="F1787" i="3" a="1"/>
  <c r="F1787" i="3" s="1"/>
  <c r="F1788" i="3" a="1"/>
  <c r="F1788" i="3" s="1"/>
  <c r="F1789" i="3" a="1"/>
  <c r="F1789" i="3" s="1"/>
  <c r="F1790" i="3" a="1"/>
  <c r="F1790" i="3"/>
  <c r="F1791" i="3" a="1"/>
  <c r="F1791" i="3" s="1"/>
  <c r="F1792" i="3" a="1"/>
  <c r="F1792" i="3" s="1"/>
  <c r="F1793" i="3" a="1"/>
  <c r="F1793" i="3" s="1"/>
  <c r="F1794" i="3" a="1"/>
  <c r="F1794" i="3"/>
  <c r="F1795" i="3" a="1"/>
  <c r="F1795" i="3" s="1"/>
  <c r="F1796" i="3" a="1"/>
  <c r="F1796" i="3" s="1"/>
  <c r="F1797" i="3" a="1"/>
  <c r="F1797" i="3" s="1"/>
  <c r="F1798" i="3" a="1"/>
  <c r="F1798" i="3" s="1"/>
  <c r="F1799" i="3" a="1"/>
  <c r="F1799" i="3" s="1"/>
  <c r="F1800" i="3" a="1"/>
  <c r="F1800" i="3" s="1"/>
  <c r="F1801" i="3" a="1"/>
  <c r="F1801" i="3" s="1"/>
  <c r="F1802" i="3" a="1"/>
  <c r="F1802" i="3"/>
  <c r="F1803" i="3" a="1"/>
  <c r="F1803" i="3" s="1"/>
  <c r="F1804" i="3" a="1"/>
  <c r="F1804" i="3" s="1"/>
  <c r="F1805" i="3" a="1"/>
  <c r="F1805" i="3" s="1"/>
  <c r="F1806" i="3" a="1"/>
  <c r="F1806" i="3" s="1"/>
  <c r="F1807" i="3" a="1"/>
  <c r="F1807" i="3" s="1"/>
  <c r="F1808" i="3" a="1"/>
  <c r="F1808" i="3" s="1"/>
  <c r="F1809" i="3" a="1"/>
  <c r="F1809" i="3" s="1"/>
  <c r="F1810" i="3" a="1"/>
  <c r="F1810" i="3" s="1"/>
  <c r="F1811" i="3" a="1"/>
  <c r="F1811" i="3" s="1"/>
  <c r="F1812" i="3" a="1"/>
  <c r="F1812" i="3" s="1"/>
  <c r="F1813" i="3" a="1"/>
  <c r="F1813" i="3"/>
  <c r="F1814" i="3" a="1"/>
  <c r="F1814" i="3" s="1"/>
  <c r="F1815" i="3" a="1"/>
  <c r="F1815" i="3" s="1"/>
  <c r="F1816" i="3" a="1"/>
  <c r="F1816" i="3" s="1"/>
  <c r="F1817" i="3" a="1"/>
  <c r="F1817" i="3"/>
  <c r="F1818" i="3" a="1"/>
  <c r="F1818" i="3" s="1"/>
  <c r="F1819" i="3" a="1"/>
  <c r="F1819" i="3" s="1"/>
  <c r="F1820" i="3" a="1"/>
  <c r="F1820" i="3" s="1"/>
  <c r="F1821" i="3" a="1"/>
  <c r="F1821" i="3" s="1"/>
  <c r="F1822" i="3" a="1"/>
  <c r="F1822" i="3" s="1"/>
  <c r="F1823" i="3" a="1"/>
  <c r="F1823" i="3" s="1"/>
  <c r="F1824" i="3" a="1"/>
  <c r="F1824" i="3" s="1"/>
  <c r="F1825" i="3" a="1"/>
  <c r="F1825" i="3" s="1"/>
  <c r="F1826" i="3" a="1"/>
  <c r="F1826" i="3" s="1"/>
  <c r="F1827" i="3" a="1"/>
  <c r="F1827" i="3" s="1"/>
  <c r="F1828" i="3" a="1"/>
  <c r="F1828" i="3" s="1"/>
  <c r="F1829" i="3" a="1"/>
  <c r="F1829" i="3"/>
  <c r="F1830" i="3" a="1"/>
  <c r="F1830" i="3" s="1"/>
  <c r="F1831" i="3" a="1"/>
  <c r="F1831" i="3" s="1"/>
  <c r="F1832" i="3" a="1"/>
  <c r="F1832" i="3" s="1"/>
  <c r="F1833" i="3" a="1"/>
  <c r="F1833" i="3"/>
  <c r="F1834" i="3" a="1"/>
  <c r="F1834" i="3" s="1"/>
  <c r="F1835" i="3" a="1"/>
  <c r="F1835" i="3" s="1"/>
  <c r="F1836" i="3" a="1"/>
  <c r="F1836" i="3" s="1"/>
  <c r="F1837" i="3" a="1"/>
  <c r="F1837" i="3" s="1"/>
  <c r="F1838" i="3" a="1"/>
  <c r="F1838" i="3" s="1"/>
  <c r="F1839" i="3" a="1"/>
  <c r="F1839" i="3" s="1"/>
  <c r="F1840" i="3" a="1"/>
  <c r="F1840" i="3"/>
  <c r="F1841" i="3" a="1"/>
  <c r="F1841" i="3" s="1"/>
  <c r="F1842" i="3" a="1"/>
  <c r="F1842" i="3" s="1"/>
  <c r="F1843" i="3" a="1"/>
  <c r="F1843" i="3" s="1"/>
  <c r="F1844" i="3" a="1"/>
  <c r="F1844" i="3" s="1"/>
  <c r="F1845" i="3" a="1"/>
  <c r="F1845" i="3" s="1"/>
  <c r="F1846" i="3" a="1"/>
  <c r="F1846" i="3" s="1"/>
  <c r="F1847" i="3" a="1"/>
  <c r="F1847" i="3" s="1"/>
  <c r="F1848" i="3" a="1"/>
  <c r="F1848" i="3" s="1"/>
  <c r="F1849" i="3" a="1"/>
  <c r="F1849" i="3" s="1"/>
  <c r="F1850" i="3" a="1"/>
  <c r="F1850" i="3" s="1"/>
  <c r="F1851" i="3" a="1"/>
  <c r="F1851" i="3" s="1"/>
  <c r="F1852" i="3" a="1"/>
  <c r="F1852" i="3" s="1"/>
  <c r="F1853" i="3" a="1"/>
  <c r="F1853" i="3" s="1"/>
  <c r="F1854" i="3" a="1"/>
  <c r="F1854" i="3" s="1"/>
  <c r="F1855" i="3" a="1"/>
  <c r="F1855" i="3" s="1"/>
  <c r="F1856" i="3" a="1"/>
  <c r="F1856" i="3"/>
  <c r="F1857" i="3" a="1"/>
  <c r="F1857" i="3" s="1"/>
  <c r="F1858" i="3" a="1"/>
  <c r="F1858" i="3" s="1"/>
  <c r="F1859" i="3" a="1"/>
  <c r="F1859" i="3" s="1"/>
  <c r="F1860" i="3" a="1"/>
  <c r="F1860" i="3"/>
  <c r="F1861" i="3" a="1"/>
  <c r="F1861" i="3" s="1"/>
  <c r="F1862" i="3" a="1"/>
  <c r="F1862" i="3" s="1"/>
  <c r="F1863" i="3" a="1"/>
  <c r="F1863" i="3"/>
  <c r="F1864" i="3" a="1"/>
  <c r="F1864" i="3" s="1"/>
  <c r="F1865" i="3" a="1"/>
  <c r="F1865" i="3" s="1"/>
  <c r="F1866" i="3" a="1"/>
  <c r="F1866" i="3"/>
  <c r="F1867" i="3" a="1"/>
  <c r="F1867" i="3" s="1"/>
  <c r="F1868" i="3" a="1"/>
  <c r="F1868" i="3" s="1"/>
  <c r="F1869" i="3" a="1"/>
  <c r="F1869" i="3" s="1"/>
  <c r="F1870" i="3" a="1"/>
  <c r="F1870" i="3" s="1"/>
  <c r="F1871" i="3" a="1"/>
  <c r="F1871" i="3" s="1"/>
  <c r="F1872" i="3" a="1"/>
  <c r="F1872" i="3" s="1"/>
  <c r="F1873" i="3" a="1"/>
  <c r="F1873" i="3"/>
  <c r="F1874" i="3" a="1"/>
  <c r="F1874" i="3" s="1"/>
  <c r="F1875" i="3" a="1"/>
  <c r="F1875" i="3" s="1"/>
  <c r="F1876" i="3" a="1"/>
  <c r="F1876" i="3" s="1"/>
  <c r="F1877" i="3" a="1"/>
  <c r="F1877" i="3" s="1"/>
  <c r="F1878" i="3" a="1"/>
  <c r="F1878" i="3" s="1"/>
  <c r="F1879" i="3" a="1"/>
  <c r="F1879" i="3" s="1"/>
  <c r="F1880" i="3" a="1"/>
  <c r="F1880" i="3"/>
  <c r="F1881" i="3" a="1"/>
  <c r="F1881" i="3" s="1"/>
  <c r="F1882" i="3" a="1"/>
  <c r="F1882" i="3" s="1"/>
  <c r="F1883" i="3" a="1"/>
  <c r="F1883" i="3" s="1"/>
  <c r="F1884" i="3" a="1"/>
  <c r="F1884" i="3" s="1"/>
  <c r="F1885" i="3" a="1"/>
  <c r="F1885" i="3" s="1"/>
  <c r="F1886" i="3" a="1"/>
  <c r="F1886" i="3" s="1"/>
  <c r="F1887" i="3" a="1"/>
  <c r="F1887" i="3" s="1"/>
  <c r="F1888" i="3" a="1"/>
  <c r="F1888" i="3"/>
  <c r="F1889" i="3" a="1"/>
  <c r="F1889" i="3" s="1"/>
  <c r="F1890" i="3" a="1"/>
  <c r="F1890" i="3" s="1"/>
  <c r="F1891" i="3" a="1"/>
  <c r="F1891" i="3" s="1"/>
  <c r="F1892" i="3" a="1"/>
  <c r="F1892" i="3" s="1"/>
  <c r="F1893" i="3" a="1"/>
  <c r="F1893" i="3" s="1"/>
  <c r="F1894" i="3" a="1"/>
  <c r="F1894" i="3" s="1"/>
  <c r="F1895" i="3" a="1"/>
  <c r="F1895" i="3" s="1"/>
  <c r="F1896" i="3" a="1"/>
  <c r="F1896" i="3"/>
  <c r="F1897" i="3" a="1"/>
  <c r="F1897" i="3" s="1"/>
  <c r="F1898" i="3" a="1"/>
  <c r="F1898" i="3" s="1"/>
  <c r="F1899" i="3" a="1"/>
  <c r="F1899" i="3"/>
  <c r="F1900" i="3" a="1"/>
  <c r="F1900" i="3" s="1"/>
  <c r="F1901" i="3" a="1"/>
  <c r="F1901" i="3" s="1"/>
  <c r="F1902" i="3" a="1"/>
  <c r="F1902" i="3" s="1"/>
  <c r="F1903" i="3" a="1"/>
  <c r="F1903" i="3" s="1"/>
  <c r="F1904" i="3" a="1"/>
  <c r="F1904" i="3" s="1"/>
  <c r="F1905" i="3" a="1"/>
  <c r="F1905" i="3" s="1"/>
  <c r="F1906" i="3" a="1"/>
  <c r="F1906" i="3" s="1"/>
  <c r="F1907" i="3" a="1"/>
  <c r="F1907" i="3"/>
  <c r="F1908" i="3" a="1"/>
  <c r="F1908" i="3" s="1"/>
  <c r="F1909" i="3" a="1"/>
  <c r="F1909" i="3" s="1"/>
  <c r="F1910" i="3" a="1"/>
  <c r="F1910" i="3" s="1"/>
  <c r="F1911" i="3" a="1"/>
  <c r="F1911" i="3" s="1"/>
  <c r="F1912" i="3" a="1"/>
  <c r="F1912" i="3" s="1"/>
  <c r="F1913" i="3" a="1"/>
  <c r="F1913" i="3" s="1"/>
  <c r="F1914" i="3" a="1"/>
  <c r="F1914" i="3" s="1"/>
  <c r="F1915" i="3" a="1"/>
  <c r="F1915" i="3"/>
  <c r="F1916" i="3" a="1"/>
  <c r="F1916" i="3" s="1"/>
  <c r="F1917" i="3" a="1"/>
  <c r="F1917" i="3" s="1"/>
  <c r="F1918" i="3" a="1"/>
  <c r="F1918" i="3" s="1"/>
  <c r="F1919" i="3" a="1"/>
  <c r="F1919" i="3" s="1"/>
  <c r="F1920" i="3" a="1"/>
  <c r="F1920" i="3" s="1"/>
  <c r="F1921" i="3" a="1"/>
  <c r="F1921" i="3" s="1"/>
  <c r="F1922" i="3" a="1"/>
  <c r="F1922" i="3" s="1"/>
  <c r="F1923" i="3" a="1"/>
  <c r="F1923" i="3" s="1"/>
  <c r="F1924" i="3" a="1"/>
  <c r="F1924" i="3" s="1"/>
  <c r="F1925" i="3" a="1"/>
  <c r="F1925" i="3" s="1"/>
  <c r="F1926" i="3" a="1"/>
  <c r="F1926" i="3" s="1"/>
  <c r="F1927" i="3" a="1"/>
  <c r="F1927" i="3" s="1"/>
  <c r="F1928" i="3" a="1"/>
  <c r="F1928" i="3" s="1"/>
  <c r="F1929" i="3" a="1"/>
  <c r="F1929" i="3" s="1"/>
  <c r="F1930" i="3" a="1"/>
  <c r="F1930" i="3" s="1"/>
  <c r="F1931" i="3" a="1"/>
  <c r="F1931" i="3" s="1"/>
  <c r="F1932" i="3" a="1"/>
  <c r="F1932" i="3" s="1"/>
  <c r="F1933" i="3" a="1"/>
  <c r="F1933" i="3"/>
  <c r="F1934" i="3" a="1"/>
  <c r="F1934" i="3" s="1"/>
  <c r="F1935" i="3" a="1"/>
  <c r="F1935" i="3" s="1"/>
  <c r="F1936" i="3" a="1"/>
  <c r="F1936" i="3" s="1"/>
  <c r="F1937" i="3" a="1"/>
  <c r="F1937" i="3" s="1"/>
  <c r="F1938" i="3" a="1"/>
  <c r="F1938" i="3" s="1"/>
  <c r="F1939" i="3" a="1"/>
  <c r="F1939" i="3" s="1"/>
  <c r="F1940" i="3" a="1"/>
  <c r="F1940" i="3" s="1"/>
  <c r="F1941" i="3" a="1"/>
  <c r="F1941" i="3"/>
  <c r="F1942" i="3" a="1"/>
  <c r="F1942" i="3" s="1"/>
  <c r="F1943" i="3" a="1"/>
  <c r="F1943" i="3" s="1"/>
  <c r="F1944" i="3" a="1"/>
  <c r="F1944" i="3" s="1"/>
  <c r="F1945" i="3" a="1"/>
  <c r="F1945" i="3" s="1"/>
  <c r="F1946" i="3" a="1"/>
  <c r="F1946" i="3" s="1"/>
  <c r="F1947" i="3" a="1"/>
  <c r="F1947" i="3" s="1"/>
  <c r="F1948" i="3" a="1"/>
  <c r="F1948" i="3"/>
  <c r="F1949" i="3" a="1"/>
  <c r="F1949" i="3" s="1"/>
  <c r="F1950" i="3" a="1"/>
  <c r="F1950" i="3" s="1"/>
  <c r="F1951" i="3" a="1"/>
  <c r="F1951" i="3"/>
  <c r="F1952" i="3" a="1"/>
  <c r="F1952" i="3" s="1"/>
  <c r="F1953" i="3" a="1"/>
  <c r="F1953" i="3" s="1"/>
  <c r="F1954" i="3" a="1"/>
  <c r="F1954" i="3" s="1"/>
  <c r="F1955" i="3" a="1"/>
  <c r="F1955" i="3" s="1"/>
  <c r="F1956" i="3" a="1"/>
  <c r="F1956" i="3" s="1"/>
  <c r="F1957" i="3" a="1"/>
  <c r="F1957" i="3" s="1"/>
  <c r="F1958" i="3" a="1"/>
  <c r="F1958" i="3" s="1"/>
  <c r="F1959" i="3" a="1"/>
  <c r="F1959" i="3" s="1"/>
  <c r="F1960" i="3" a="1"/>
  <c r="F1960" i="3" s="1"/>
  <c r="F1961" i="3" a="1"/>
  <c r="F1961" i="3" s="1"/>
  <c r="F1962" i="3" a="1"/>
  <c r="F1962" i="3" s="1"/>
  <c r="F1963" i="3" a="1"/>
  <c r="F1963" i="3" s="1"/>
  <c r="F1964" i="3" a="1"/>
  <c r="F1964" i="3" s="1"/>
  <c r="F1965" i="3" a="1"/>
  <c r="F1965" i="3"/>
  <c r="F1966" i="3" a="1"/>
  <c r="F1966" i="3" s="1"/>
  <c r="F1967" i="3" a="1"/>
  <c r="F1967" i="3" s="1"/>
  <c r="F1968" i="3" a="1"/>
  <c r="F1968" i="3" s="1"/>
  <c r="F1969" i="3" a="1"/>
  <c r="F1969" i="3" s="1"/>
  <c r="F1970" i="3" a="1"/>
  <c r="F1970" i="3" s="1"/>
  <c r="F1971" i="3" a="1"/>
  <c r="F1971" i="3" s="1"/>
  <c r="F1972" i="3" a="1"/>
  <c r="F1972" i="3" s="1"/>
  <c r="F1973" i="3" a="1"/>
  <c r="F1973" i="3" s="1"/>
  <c r="F1974" i="3" a="1"/>
  <c r="F1974" i="3" s="1"/>
  <c r="F1975" i="3" a="1"/>
  <c r="F1975" i="3" s="1"/>
  <c r="F1976" i="3" a="1"/>
  <c r="F1976" i="3" s="1"/>
  <c r="F1977" i="3" a="1"/>
  <c r="F1977" i="3"/>
  <c r="F1978" i="3" a="1"/>
  <c r="F1978" i="3" s="1"/>
  <c r="F1979" i="3" a="1"/>
  <c r="F1979" i="3" s="1"/>
  <c r="F1980" i="3" a="1"/>
  <c r="F1980" i="3" s="1"/>
  <c r="F1981" i="3" a="1"/>
  <c r="F1981" i="3"/>
  <c r="F1982" i="3" a="1"/>
  <c r="F1982" i="3" s="1"/>
  <c r="F1983" i="3" a="1"/>
  <c r="F1983" i="3"/>
  <c r="F1984" i="3" a="1"/>
  <c r="F1984" i="3" s="1"/>
  <c r="F1985" i="3" a="1"/>
  <c r="F1985" i="3"/>
  <c r="F1986" i="3" a="1"/>
  <c r="F1986" i="3" s="1"/>
  <c r="F1987" i="3" a="1"/>
  <c r="F1987" i="3" s="1"/>
  <c r="F1988" i="3" a="1"/>
  <c r="F1988" i="3" s="1"/>
  <c r="F1989" i="3" a="1"/>
  <c r="F1989" i="3"/>
  <c r="F1990" i="3" a="1"/>
  <c r="F1990" i="3" s="1"/>
  <c r="F1991" i="3" a="1"/>
  <c r="F1991" i="3"/>
  <c r="F1992" i="3" a="1"/>
  <c r="F1992" i="3" s="1"/>
  <c r="F1993" i="3" a="1"/>
  <c r="F1993" i="3"/>
  <c r="F1994" i="3" a="1"/>
  <c r="F1994" i="3" s="1"/>
  <c r="F1995" i="3" a="1"/>
  <c r="F1995" i="3" s="1"/>
  <c r="F1996" i="3" a="1"/>
  <c r="F1996" i="3" s="1"/>
  <c r="F1997" i="3" a="1"/>
  <c r="F1997" i="3"/>
  <c r="F1998" i="3" a="1"/>
  <c r="F1998" i="3" s="1"/>
  <c r="F1999" i="3" a="1"/>
  <c r="F1999" i="3"/>
  <c r="F2000" i="3" a="1"/>
  <c r="F2000" i="3" s="1"/>
  <c r="F2001" i="3" a="1"/>
  <c r="F2001" i="3"/>
  <c r="F2002" i="3" a="1"/>
  <c r="F2002" i="3" s="1"/>
  <c r="F2003" i="3" a="1"/>
  <c r="F2003" i="3" s="1"/>
  <c r="F2004" i="3" a="1"/>
  <c r="F2004" i="3" s="1"/>
  <c r="F2005" i="3" a="1"/>
  <c r="F2005" i="3"/>
  <c r="F2006" i="3" a="1"/>
  <c r="F2006" i="3" s="1"/>
  <c r="F2007" i="3" a="1"/>
  <c r="F2007" i="3"/>
  <c r="F2008" i="3" a="1"/>
  <c r="F2008" i="3" s="1"/>
  <c r="F2009" i="3" a="1"/>
  <c r="F2009" i="3"/>
  <c r="F2010" i="3" a="1"/>
  <c r="F2010" i="3" s="1"/>
  <c r="F2011" i="3" a="1"/>
  <c r="F2011" i="3" s="1"/>
  <c r="F2012" i="3" a="1"/>
  <c r="F2012" i="3"/>
  <c r="F2013" i="3" a="1"/>
  <c r="F2013" i="3" s="1"/>
  <c r="F2014" i="3" a="1"/>
  <c r="F2014" i="3" s="1"/>
  <c r="F2015" i="3" a="1"/>
  <c r="F2015" i="3" s="1"/>
  <c r="F2016" i="3" a="1"/>
  <c r="F2016" i="3"/>
  <c r="F2017" i="3" a="1"/>
  <c r="F2017" i="3" s="1"/>
  <c r="F2018" i="3" a="1"/>
  <c r="F2018" i="3" s="1"/>
  <c r="F2019" i="3" a="1"/>
  <c r="F2019" i="3" s="1"/>
  <c r="F2020" i="3" a="1"/>
  <c r="F2020" i="3"/>
  <c r="F2021" i="3" a="1"/>
  <c r="F2021" i="3" s="1"/>
  <c r="F2022" i="3" a="1"/>
  <c r="F2022" i="3" s="1"/>
  <c r="F2023" i="3" a="1"/>
  <c r="F2023" i="3" s="1"/>
  <c r="F2024" i="3" a="1"/>
  <c r="F2024" i="3" s="1"/>
  <c r="F2025" i="3" a="1"/>
  <c r="F2025" i="3" s="1"/>
  <c r="F2026" i="3" a="1"/>
  <c r="F2026" i="3" s="1"/>
  <c r="F2027" i="3" a="1"/>
  <c r="F2027" i="3" s="1"/>
  <c r="F2028" i="3" a="1"/>
  <c r="F2028" i="3" s="1"/>
  <c r="F2029" i="3" a="1"/>
  <c r="F2029" i="3" s="1"/>
  <c r="F2030" i="3" a="1"/>
  <c r="F2030" i="3" s="1"/>
  <c r="F2031" i="3" a="1"/>
  <c r="F2031" i="3" s="1"/>
  <c r="F2032" i="3" a="1"/>
  <c r="F2032" i="3"/>
  <c r="F2033" i="3" a="1"/>
  <c r="F2033" i="3" s="1"/>
  <c r="F2034" i="3" a="1"/>
  <c r="F2034" i="3" s="1"/>
  <c r="F2035" i="3" a="1"/>
  <c r="F2035" i="3" s="1"/>
  <c r="F2036" i="3" a="1"/>
  <c r="F2036" i="3" s="1"/>
  <c r="F2037" i="3" a="1"/>
  <c r="F2037" i="3" s="1"/>
  <c r="F2038" i="3" a="1"/>
  <c r="F2038" i="3" s="1"/>
  <c r="F2039" i="3" a="1"/>
  <c r="F2039" i="3" s="1"/>
  <c r="F2040" i="3" a="1"/>
  <c r="F2040" i="3"/>
  <c r="F2041" i="3" a="1"/>
  <c r="F2041" i="3" s="1"/>
  <c r="F2042" i="3" a="1"/>
  <c r="F2042" i="3" s="1"/>
  <c r="F2043" i="3" a="1"/>
  <c r="F2043" i="3" s="1"/>
  <c r="F2044" i="3" a="1"/>
  <c r="F2044" i="3" s="1"/>
  <c r="F2045" i="3" a="1"/>
  <c r="F2045" i="3" s="1"/>
  <c r="F2046" i="3" a="1"/>
  <c r="F2046" i="3" s="1"/>
  <c r="F2047" i="3" a="1"/>
  <c r="F2047" i="3" s="1"/>
  <c r="F2048" i="3" a="1"/>
  <c r="F2048" i="3"/>
  <c r="F2049" i="3" a="1"/>
  <c r="F2049" i="3" s="1"/>
  <c r="F2050" i="3" a="1"/>
  <c r="F2050" i="3" s="1"/>
  <c r="F2051" i="3" a="1"/>
  <c r="F2051" i="3" s="1"/>
  <c r="F2052" i="3" a="1"/>
  <c r="F2052" i="3" s="1"/>
  <c r="F2053" i="3" a="1"/>
  <c r="F2053" i="3" s="1"/>
  <c r="F2054" i="3" a="1"/>
  <c r="F2054" i="3" s="1"/>
  <c r="F2055" i="3" a="1"/>
  <c r="F2055" i="3" s="1"/>
  <c r="F2056" i="3" a="1"/>
  <c r="F2056" i="3" s="1"/>
  <c r="F2057" i="3" a="1"/>
  <c r="F2057" i="3" s="1"/>
  <c r="F2058" i="3" a="1"/>
  <c r="F2058" i="3" s="1"/>
  <c r="F2059" i="3" a="1"/>
  <c r="F2059" i="3" s="1"/>
  <c r="F2060" i="3" a="1"/>
  <c r="F2060" i="3"/>
  <c r="F2061" i="3" a="1"/>
  <c r="F2061" i="3" s="1"/>
  <c r="F2062" i="3" a="1"/>
  <c r="F2062" i="3" s="1"/>
  <c r="F2063" i="3" a="1"/>
  <c r="F2063" i="3" s="1"/>
  <c r="F2064" i="3" a="1"/>
  <c r="F2064" i="3"/>
  <c r="F2065" i="3" a="1"/>
  <c r="F2065" i="3" s="1"/>
  <c r="F2066" i="3" a="1"/>
  <c r="F2066" i="3" s="1"/>
  <c r="F2067" i="3" a="1"/>
  <c r="F2067" i="3" s="1"/>
  <c r="F2068" i="3" a="1"/>
  <c r="F2068" i="3"/>
  <c r="F2069" i="3" a="1"/>
  <c r="F2069" i="3" s="1"/>
  <c r="F2070" i="3" a="1"/>
  <c r="F2070" i="3" s="1"/>
  <c r="F2071" i="3" a="1"/>
  <c r="F2071" i="3" s="1"/>
  <c r="F2072" i="3" a="1"/>
  <c r="F2072" i="3" s="1"/>
  <c r="F2073" i="3" a="1"/>
  <c r="F2073" i="3" s="1"/>
  <c r="F2074" i="3" a="1"/>
  <c r="F2074" i="3" s="1"/>
  <c r="F2075" i="3" a="1"/>
  <c r="F2075" i="3" s="1"/>
  <c r="F2076" i="3" a="1"/>
  <c r="F2076" i="3"/>
  <c r="F2077" i="3" a="1"/>
  <c r="F2077" i="3" s="1"/>
  <c r="F2078" i="3" a="1"/>
  <c r="F2078" i="3" s="1"/>
  <c r="F2079" i="3" a="1"/>
  <c r="F2079" i="3" s="1"/>
  <c r="F2080" i="3" a="1"/>
  <c r="F2080" i="3"/>
  <c r="F2081" i="3" a="1"/>
  <c r="F2081" i="3" s="1"/>
  <c r="F2082" i="3" a="1"/>
  <c r="F2082" i="3" s="1"/>
  <c r="F2083" i="3" a="1"/>
  <c r="F2083" i="3" s="1"/>
  <c r="F2084" i="3" a="1"/>
  <c r="F2084" i="3"/>
  <c r="F2085" i="3" a="1"/>
  <c r="F2085" i="3" s="1"/>
  <c r="F2086" i="3" a="1"/>
  <c r="F2086" i="3" s="1"/>
  <c r="F2087" i="3" a="1"/>
  <c r="F2087" i="3" s="1"/>
  <c r="F2088" i="3" a="1"/>
  <c r="F2088" i="3" s="1"/>
  <c r="F2089" i="3" a="1"/>
  <c r="F2089" i="3" s="1"/>
  <c r="F2090" i="3" a="1"/>
  <c r="F2090" i="3" s="1"/>
  <c r="F2091" i="3" a="1"/>
  <c r="F2091" i="3" s="1"/>
  <c r="F2092" i="3" a="1"/>
  <c r="F2092" i="3"/>
  <c r="F2093" i="3" a="1"/>
  <c r="F2093" i="3" s="1"/>
  <c r="F2094" i="3" a="1"/>
  <c r="F2094" i="3" s="1"/>
  <c r="F2095" i="3" a="1"/>
  <c r="F2095" i="3" s="1"/>
  <c r="F2096" i="3" a="1"/>
  <c r="F2096" i="3" s="1"/>
  <c r="F2097" i="3" a="1"/>
  <c r="F2097" i="3" s="1"/>
  <c r="F2098" i="3" a="1"/>
  <c r="F2098" i="3" s="1"/>
  <c r="F2099" i="3" a="1"/>
  <c r="F2099" i="3" s="1"/>
  <c r="F2100" i="3" a="1"/>
  <c r="F2100" i="3" s="1"/>
  <c r="F2101" i="3" a="1"/>
  <c r="F2101" i="3" s="1"/>
  <c r="F2102" i="3" a="1"/>
  <c r="F2102" i="3" s="1"/>
  <c r="F2103" i="3" a="1"/>
  <c r="F2103" i="3" s="1"/>
  <c r="F2104" i="3" a="1"/>
  <c r="F2104" i="3" s="1"/>
  <c r="F2105" i="3" a="1"/>
  <c r="F2105" i="3" s="1"/>
  <c r="F2106" i="3" a="1"/>
  <c r="F2106" i="3" s="1"/>
  <c r="F2107" i="3" a="1"/>
  <c r="F2107" i="3" s="1"/>
  <c r="F2108" i="3" a="1"/>
  <c r="F2108" i="3" s="1"/>
  <c r="F2109" i="3" a="1"/>
  <c r="F2109" i="3"/>
  <c r="F2110" i="3" a="1"/>
  <c r="F2110" i="3" s="1"/>
  <c r="F2111" i="3" a="1"/>
  <c r="F2111" i="3" s="1"/>
  <c r="F2112" i="3" a="1"/>
  <c r="F2112" i="3" s="1"/>
  <c r="F2113" i="3" a="1"/>
  <c r="F2113" i="3" s="1"/>
  <c r="F2114" i="3" a="1"/>
  <c r="F2114" i="3" s="1"/>
  <c r="F2115" i="3" a="1"/>
  <c r="F2115" i="3" s="1"/>
  <c r="F2116" i="3" a="1"/>
  <c r="F2116" i="3" s="1"/>
  <c r="F2117" i="3" a="1"/>
  <c r="F2117" i="3"/>
  <c r="F2118" i="3" a="1"/>
  <c r="F2118" i="3" s="1"/>
  <c r="F2119" i="3" a="1"/>
  <c r="F2119" i="3" s="1"/>
  <c r="F2120" i="3" a="1"/>
  <c r="F2120" i="3" s="1"/>
  <c r="F2121" i="3" a="1"/>
  <c r="F2121" i="3" s="1"/>
  <c r="F2122" i="3" a="1"/>
  <c r="F2122" i="3" s="1"/>
  <c r="F2123" i="3" a="1"/>
  <c r="F2123" i="3" s="1"/>
  <c r="F2124" i="3" a="1"/>
  <c r="F2124" i="3"/>
  <c r="F2125" i="3" a="1"/>
  <c r="F2125" i="3" s="1"/>
  <c r="F2126" i="3" a="1"/>
  <c r="F2126" i="3" s="1"/>
  <c r="F2127" i="3" a="1"/>
  <c r="F2127" i="3" s="1"/>
  <c r="F2128" i="3" a="1"/>
  <c r="F2128" i="3" s="1"/>
  <c r="F2129" i="3" a="1"/>
  <c r="F2129" i="3" s="1"/>
  <c r="F2130" i="3" a="1"/>
  <c r="F2130" i="3" s="1"/>
  <c r="F2131" i="3" a="1"/>
  <c r="F2131" i="3"/>
  <c r="F2132" i="3" a="1"/>
  <c r="F2132" i="3" s="1"/>
  <c r="F2133" i="3" a="1"/>
  <c r="F2133" i="3"/>
  <c r="F2134" i="3" a="1"/>
  <c r="F2134" i="3" s="1"/>
  <c r="F2135" i="3" a="1"/>
  <c r="F2135" i="3" s="1"/>
  <c r="F2136" i="3" a="1"/>
  <c r="F2136" i="3" s="1"/>
  <c r="F2137" i="3" a="1"/>
  <c r="F2137" i="3" s="1"/>
  <c r="F2138" i="3" a="1"/>
  <c r="F2138" i="3" s="1"/>
  <c r="F2139" i="3" a="1"/>
  <c r="F2139" i="3"/>
  <c r="F2140" i="3" a="1"/>
  <c r="F2140" i="3" s="1"/>
  <c r="F2141" i="3" a="1"/>
  <c r="F2141" i="3"/>
  <c r="F2142" i="3" a="1"/>
  <c r="F2142" i="3" s="1"/>
  <c r="F2143" i="3" a="1"/>
  <c r="F2143" i="3" s="1"/>
  <c r="F2144" i="3" a="1"/>
  <c r="F2144" i="3" s="1"/>
  <c r="F2145" i="3" a="1"/>
  <c r="F2145" i="3" s="1"/>
  <c r="F2146" i="3" a="1"/>
  <c r="F2146" i="3" s="1"/>
  <c r="F2147" i="3" a="1"/>
  <c r="F2147" i="3"/>
  <c r="F2148" i="3" a="1"/>
  <c r="F2148" i="3" s="1"/>
  <c r="F2149" i="3" a="1"/>
  <c r="F2149" i="3"/>
  <c r="F2150" i="3" a="1"/>
  <c r="F2150" i="3" s="1"/>
  <c r="F2151" i="3" a="1"/>
  <c r="F2151" i="3" s="1"/>
  <c r="F2152" i="3" a="1"/>
  <c r="F2152" i="3" s="1"/>
  <c r="F2153" i="3" a="1"/>
  <c r="F2153" i="3" s="1"/>
  <c r="F2154" i="3" a="1"/>
  <c r="F2154" i="3" s="1"/>
  <c r="F2155" i="3" a="1"/>
  <c r="F2155" i="3"/>
  <c r="F2156" i="3" a="1"/>
  <c r="F2156" i="3" s="1"/>
  <c r="F2157" i="3" a="1"/>
  <c r="F2157" i="3" s="1"/>
  <c r="F2158" i="3" a="1"/>
  <c r="F2158" i="3" s="1"/>
  <c r="F2159" i="3" a="1"/>
  <c r="F2159" i="3" s="1"/>
  <c r="F2160" i="3" a="1"/>
  <c r="F2160" i="3"/>
  <c r="F2161" i="3" a="1"/>
  <c r="F2161" i="3" s="1"/>
  <c r="F2162" i="3" a="1"/>
  <c r="F2162" i="3" s="1"/>
  <c r="F2163" i="3" a="1"/>
  <c r="F2163" i="3" s="1"/>
  <c r="F2164" i="3" a="1"/>
  <c r="F2164" i="3" s="1"/>
  <c r="F2165" i="3" a="1"/>
  <c r="F2165" i="3" s="1"/>
  <c r="F2166" i="3" a="1"/>
  <c r="F2166" i="3"/>
  <c r="F2167" i="3" a="1"/>
  <c r="F2167" i="3" s="1"/>
  <c r="F2168" i="3" a="1"/>
  <c r="F2168" i="3" s="1"/>
  <c r="F2169" i="3" a="1"/>
  <c r="F2169" i="3" s="1"/>
  <c r="F2170" i="3" a="1"/>
  <c r="F2170" i="3" s="1"/>
  <c r="F2171" i="3" a="1"/>
  <c r="F2171" i="3" s="1"/>
  <c r="F2172" i="3" a="1"/>
  <c r="F2172" i="3" s="1"/>
  <c r="F2173" i="3" a="1"/>
  <c r="F2173" i="3" s="1"/>
  <c r="F2174" i="3" a="1"/>
  <c r="F2174" i="3" s="1"/>
  <c r="F2175" i="3" a="1"/>
  <c r="F2175" i="3" s="1"/>
  <c r="F2176" i="3" a="1"/>
  <c r="F2176" i="3" s="1"/>
  <c r="F2177" i="3" a="1"/>
  <c r="F2177" i="3" s="1"/>
  <c r="F2178" i="3" a="1"/>
  <c r="F2178" i="3" s="1"/>
  <c r="F2179" i="3" a="1"/>
  <c r="F2179" i="3" s="1"/>
  <c r="F2180" i="3" a="1"/>
  <c r="F2180" i="3" s="1"/>
  <c r="F2181" i="3" a="1"/>
  <c r="F2181" i="3" s="1"/>
  <c r="F2182" i="3" a="1"/>
  <c r="F2182" i="3" s="1"/>
  <c r="F2183" i="3" a="1"/>
  <c r="F2183" i="3" s="1"/>
  <c r="F2184" i="3" a="1"/>
  <c r="F2184" i="3" s="1"/>
  <c r="F2185" i="3" a="1"/>
  <c r="F2185" i="3" s="1"/>
  <c r="F2186" i="3" a="1"/>
  <c r="F2186" i="3" s="1"/>
  <c r="F2187" i="3" a="1"/>
  <c r="F2187" i="3" s="1"/>
  <c r="F2188" i="3" a="1"/>
  <c r="F2188" i="3" s="1"/>
  <c r="F2189" i="3" a="1"/>
  <c r="F2189" i="3" s="1"/>
  <c r="F2190" i="3" a="1"/>
  <c r="F2190" i="3" s="1"/>
  <c r="F2191" i="3" a="1"/>
  <c r="F2191" i="3" s="1"/>
  <c r="F2192" i="3" a="1"/>
  <c r="F2192" i="3" s="1"/>
  <c r="F2193" i="3" a="1"/>
  <c r="F2193" i="3" s="1"/>
  <c r="F2194" i="3" a="1"/>
  <c r="F2194" i="3" s="1"/>
  <c r="F2195" i="3" a="1"/>
  <c r="F2195" i="3" s="1"/>
  <c r="F2196" i="3" a="1"/>
  <c r="F2196" i="3" s="1"/>
  <c r="F2197" i="3" a="1"/>
  <c r="F2197" i="3" s="1"/>
  <c r="F2198" i="3" a="1"/>
  <c r="F2198" i="3" s="1"/>
  <c r="F2199" i="3" a="1"/>
  <c r="F2199" i="3" s="1"/>
  <c r="F2200" i="3" a="1"/>
  <c r="F2200" i="3" s="1"/>
  <c r="F2201" i="3" a="1"/>
  <c r="F2201" i="3" s="1"/>
  <c r="F2202" i="3" a="1"/>
  <c r="F2202" i="3" s="1"/>
  <c r="F2203" i="3" a="1"/>
  <c r="F2203" i="3" s="1"/>
  <c r="F2204" i="3" a="1"/>
  <c r="F2204" i="3" s="1"/>
  <c r="F2205" i="3" a="1"/>
  <c r="F2205" i="3" s="1"/>
  <c r="F2206" i="3" a="1"/>
  <c r="F2206" i="3" s="1"/>
  <c r="F2207" i="3" a="1"/>
  <c r="F2207" i="3" s="1"/>
  <c r="F2208" i="3" a="1"/>
  <c r="F2208" i="3" s="1"/>
  <c r="F2209" i="3" a="1"/>
  <c r="F2209" i="3" s="1"/>
  <c r="F2210" i="3" a="1"/>
  <c r="F2210" i="3" s="1"/>
  <c r="F2211" i="3" a="1"/>
  <c r="F2211" i="3" s="1"/>
  <c r="F2212" i="3" a="1"/>
  <c r="F2212" i="3" s="1"/>
  <c r="F2213" i="3" a="1"/>
  <c r="F2213" i="3" s="1"/>
  <c r="F2214" i="3" a="1"/>
  <c r="F2214" i="3" s="1"/>
  <c r="F2215" i="3" a="1"/>
  <c r="F2215" i="3" s="1"/>
  <c r="F2216" i="3" a="1"/>
  <c r="F2216" i="3" s="1"/>
  <c r="F2217" i="3" a="1"/>
  <c r="F2217" i="3" s="1"/>
  <c r="F2218" i="3" a="1"/>
  <c r="F2218" i="3" s="1"/>
  <c r="F2219" i="3" a="1"/>
  <c r="F2219" i="3" s="1"/>
  <c r="F2220" i="3" a="1"/>
  <c r="F2220" i="3" s="1"/>
  <c r="F2221" i="3" a="1"/>
  <c r="F2221" i="3" s="1"/>
  <c r="F2222" i="3" a="1"/>
  <c r="F2222" i="3" s="1"/>
  <c r="F2223" i="3" a="1"/>
  <c r="F2223" i="3" s="1"/>
  <c r="F2224" i="3" a="1"/>
  <c r="F2224" i="3" s="1"/>
  <c r="F2225" i="3" a="1"/>
  <c r="F2225" i="3" s="1"/>
  <c r="F2226" i="3" a="1"/>
  <c r="F2226" i="3" s="1"/>
  <c r="F2227" i="3" a="1"/>
  <c r="F2227" i="3" s="1"/>
  <c r="F2228" i="3" a="1"/>
  <c r="F2228" i="3" s="1"/>
  <c r="F2229" i="3" a="1"/>
  <c r="F2229" i="3" s="1"/>
  <c r="F2230" i="3" a="1"/>
  <c r="F2230" i="3" s="1"/>
  <c r="F2231" i="3" a="1"/>
  <c r="F2231" i="3" s="1"/>
  <c r="F2232" i="3" a="1"/>
  <c r="F2232" i="3" s="1"/>
  <c r="F2233" i="3" a="1"/>
  <c r="F2233" i="3" s="1"/>
  <c r="F2234" i="3" a="1"/>
  <c r="F2234" i="3" s="1"/>
  <c r="F2235" i="3" a="1"/>
  <c r="F2235" i="3" s="1"/>
  <c r="F2236" i="3" a="1"/>
  <c r="F2236" i="3" s="1"/>
  <c r="F2237" i="3" a="1"/>
  <c r="F2237" i="3" s="1"/>
  <c r="F2238" i="3" a="1"/>
  <c r="F2238" i="3" s="1"/>
  <c r="F2239" i="3" a="1"/>
  <c r="F2239" i="3" s="1"/>
  <c r="F2240" i="3" a="1"/>
  <c r="F2240" i="3" s="1"/>
  <c r="F2241" i="3" a="1"/>
  <c r="F2241" i="3" s="1"/>
  <c r="F2242" i="3" a="1"/>
  <c r="F2242" i="3" s="1"/>
  <c r="F2243" i="3" a="1"/>
  <c r="F2243" i="3" s="1"/>
  <c r="F2244" i="3" a="1"/>
  <c r="F2244" i="3" s="1"/>
  <c r="F2245" i="3" a="1"/>
  <c r="F2245" i="3" s="1"/>
  <c r="F2246" i="3" a="1"/>
  <c r="F2246" i="3" s="1"/>
  <c r="F2247" i="3" a="1"/>
  <c r="F2247" i="3" s="1"/>
  <c r="F2248" i="3" a="1"/>
  <c r="F2248" i="3" s="1"/>
  <c r="F2249" i="3" a="1"/>
  <c r="F2249" i="3" s="1"/>
  <c r="F2250" i="3" a="1"/>
  <c r="F2250" i="3" s="1"/>
  <c r="F2251" i="3" a="1"/>
  <c r="F2251" i="3" s="1"/>
  <c r="F2252" i="3" a="1"/>
  <c r="F2252" i="3" s="1"/>
  <c r="F2253" i="3" a="1"/>
  <c r="F2253" i="3" s="1"/>
  <c r="F2254" i="3" a="1"/>
  <c r="F2254" i="3" s="1"/>
  <c r="F2255" i="3" a="1"/>
  <c r="F2255" i="3" s="1"/>
  <c r="F2256" i="3" a="1"/>
  <c r="F2256" i="3" s="1"/>
  <c r="F2257" i="3" a="1"/>
  <c r="F2257" i="3" s="1"/>
  <c r="F2258" i="3" a="1"/>
  <c r="F2258" i="3" s="1"/>
  <c r="F2259" i="3" a="1"/>
  <c r="F2259" i="3" s="1"/>
  <c r="F2260" i="3" a="1"/>
  <c r="F2260" i="3" s="1"/>
  <c r="F2261" i="3" a="1"/>
  <c r="F2261" i="3" s="1"/>
  <c r="F2262" i="3" a="1"/>
  <c r="F2262" i="3" s="1"/>
  <c r="F2263" i="3" a="1"/>
  <c r="F2263" i="3" s="1"/>
  <c r="F2264" i="3" a="1"/>
  <c r="F2264" i="3" s="1"/>
  <c r="F2265" i="3" a="1"/>
  <c r="F2265" i="3" s="1"/>
  <c r="F2266" i="3" a="1"/>
  <c r="F2266" i="3" s="1"/>
  <c r="F2267" i="3" a="1"/>
  <c r="F2267" i="3" s="1"/>
  <c r="F2268" i="3" a="1"/>
  <c r="F2268" i="3" s="1"/>
  <c r="F2269" i="3" a="1"/>
  <c r="F2269" i="3" s="1"/>
  <c r="F2270" i="3" a="1"/>
  <c r="F2270" i="3" s="1"/>
  <c r="F2271" i="3" a="1"/>
  <c r="F2271" i="3" s="1"/>
  <c r="F2272" i="3" a="1"/>
  <c r="F2272" i="3" s="1"/>
  <c r="F2273" i="3" a="1"/>
  <c r="F2273" i="3" s="1"/>
  <c r="F2274" i="3" a="1"/>
  <c r="F2274" i="3" s="1"/>
  <c r="F2275" i="3" a="1"/>
  <c r="F2275" i="3" s="1"/>
  <c r="F2276" i="3" a="1"/>
  <c r="F2276" i="3" s="1"/>
  <c r="F2277" i="3" a="1"/>
  <c r="F2277" i="3" s="1"/>
  <c r="F2278" i="3" a="1"/>
  <c r="F2278" i="3" s="1"/>
  <c r="F2279" i="3" a="1"/>
  <c r="F2279" i="3" s="1"/>
  <c r="F2280" i="3" a="1"/>
  <c r="F2280" i="3" s="1"/>
  <c r="F2281" i="3" a="1"/>
  <c r="F2281" i="3" s="1"/>
  <c r="F2282" i="3" a="1"/>
  <c r="F2282" i="3" s="1"/>
  <c r="F2283" i="3" a="1"/>
  <c r="F2283" i="3" s="1"/>
  <c r="F2284" i="3" a="1"/>
  <c r="F2284" i="3" s="1"/>
  <c r="F2285" i="3" a="1"/>
  <c r="F2285" i="3" s="1"/>
  <c r="F2286" i="3" a="1"/>
  <c r="F2286" i="3" s="1"/>
  <c r="F2287" i="3" a="1"/>
  <c r="F2287" i="3" s="1"/>
  <c r="F2288" i="3" a="1"/>
  <c r="F2288" i="3" s="1"/>
  <c r="F2289" i="3" a="1"/>
  <c r="F2289" i="3" s="1"/>
  <c r="F2290" i="3" a="1"/>
  <c r="F2290" i="3" s="1"/>
  <c r="F2291" i="3" a="1"/>
  <c r="F2291" i="3" s="1"/>
  <c r="F2292" i="3" a="1"/>
  <c r="F2292" i="3" s="1"/>
  <c r="F2293" i="3" a="1"/>
  <c r="F2293" i="3" s="1"/>
  <c r="F2294" i="3" a="1"/>
  <c r="F2294" i="3" s="1"/>
  <c r="F2295" i="3" a="1"/>
  <c r="F2295" i="3" s="1"/>
  <c r="F2296" i="3" a="1"/>
  <c r="F2296" i="3" s="1"/>
  <c r="F2297" i="3" a="1"/>
  <c r="F2297" i="3" s="1"/>
  <c r="F2298" i="3" a="1"/>
  <c r="F2298" i="3" s="1"/>
  <c r="F2299" i="3" a="1"/>
  <c r="F2299" i="3" s="1"/>
  <c r="F2300" i="3" a="1"/>
  <c r="F2300" i="3" s="1"/>
  <c r="F2301" i="3" a="1"/>
  <c r="F2301" i="3" s="1"/>
  <c r="F2302" i="3" a="1"/>
  <c r="F2302" i="3" s="1"/>
  <c r="F2303" i="3" a="1"/>
  <c r="F2303" i="3" s="1"/>
  <c r="F2304" i="3" a="1"/>
  <c r="F2304" i="3" s="1"/>
  <c r="F2305" i="3" a="1"/>
  <c r="F2305" i="3" s="1"/>
  <c r="F2306" i="3" a="1"/>
  <c r="F2306" i="3" s="1"/>
  <c r="F2307" i="3" a="1"/>
  <c r="F2307" i="3" s="1"/>
  <c r="F2308" i="3" a="1"/>
  <c r="F2308" i="3" s="1"/>
  <c r="F2309" i="3" a="1"/>
  <c r="F2309" i="3" s="1"/>
  <c r="F2310" i="3" a="1"/>
  <c r="F2310" i="3" s="1"/>
  <c r="F2311" i="3" a="1"/>
  <c r="F2311" i="3" s="1"/>
  <c r="F2312" i="3" a="1"/>
  <c r="F2312" i="3" s="1"/>
  <c r="F2313" i="3" a="1"/>
  <c r="F2313" i="3" s="1"/>
  <c r="F2314" i="3" a="1"/>
  <c r="F2314" i="3" s="1"/>
  <c r="F2315" i="3" a="1"/>
  <c r="F2315" i="3" s="1"/>
  <c r="F2316" i="3" a="1"/>
  <c r="F2316" i="3" s="1"/>
  <c r="F2317" i="3" a="1"/>
  <c r="F2317" i="3" s="1"/>
  <c r="F2318" i="3" a="1"/>
  <c r="F2318" i="3" s="1"/>
  <c r="F2319" i="3" a="1"/>
  <c r="F2319" i="3" s="1"/>
  <c r="F2320" i="3" a="1"/>
  <c r="F2320" i="3" s="1"/>
  <c r="F2321" i="3" a="1"/>
  <c r="F2321" i="3" s="1"/>
  <c r="F2322" i="3" a="1"/>
  <c r="F2322" i="3" s="1"/>
  <c r="F2323" i="3" a="1"/>
  <c r="F2323" i="3" s="1"/>
  <c r="F2324" i="3" a="1"/>
  <c r="F2324" i="3" s="1"/>
  <c r="F2325" i="3" a="1"/>
  <c r="F2325" i="3" s="1"/>
  <c r="F2326" i="3" a="1"/>
  <c r="F2326" i="3" s="1"/>
  <c r="F2327" i="3" a="1"/>
  <c r="F2327" i="3" s="1"/>
  <c r="F2328" i="3" a="1"/>
  <c r="F2328" i="3" s="1"/>
  <c r="F2329" i="3" a="1"/>
  <c r="F2329" i="3" s="1"/>
  <c r="F2330" i="3" a="1"/>
  <c r="F2330" i="3" s="1"/>
  <c r="F2331" i="3" a="1"/>
  <c r="F2331" i="3" s="1"/>
  <c r="F2332" i="3" a="1"/>
  <c r="F2332" i="3" s="1"/>
  <c r="F2333" i="3" a="1"/>
  <c r="F2333" i="3" s="1"/>
  <c r="F2334" i="3" a="1"/>
  <c r="F2334" i="3" s="1"/>
  <c r="F2335" i="3" a="1"/>
  <c r="F2335" i="3" s="1"/>
  <c r="F2336" i="3" a="1"/>
  <c r="F2336" i="3" s="1"/>
  <c r="F2337" i="3" a="1"/>
  <c r="F2337" i="3" s="1"/>
  <c r="F2338" i="3" a="1"/>
  <c r="F2338" i="3" s="1"/>
  <c r="F2339" i="3" a="1"/>
  <c r="F2339" i="3" s="1"/>
  <c r="F2340" i="3" a="1"/>
  <c r="F2340" i="3" s="1"/>
  <c r="F2341" i="3" a="1"/>
  <c r="F2341" i="3" s="1"/>
  <c r="F2342" i="3" a="1"/>
  <c r="F2342" i="3" s="1"/>
  <c r="F2343" i="3" a="1"/>
  <c r="F2343" i="3" s="1"/>
  <c r="F2344" i="3" a="1"/>
  <c r="F2344" i="3" s="1"/>
  <c r="F2345" i="3" a="1"/>
  <c r="F2345" i="3" s="1"/>
  <c r="F2346" i="3" a="1"/>
  <c r="F2346" i="3" s="1"/>
  <c r="F2347" i="3" a="1"/>
  <c r="F2347" i="3" s="1"/>
  <c r="F2348" i="3" a="1"/>
  <c r="F2348" i="3" s="1"/>
  <c r="F2349" i="3" a="1"/>
  <c r="F2349" i="3" s="1"/>
  <c r="F2350" i="3" a="1"/>
  <c r="F2350" i="3" s="1"/>
  <c r="F2351" i="3" a="1"/>
  <c r="F2351" i="3" s="1"/>
  <c r="F2352" i="3" a="1"/>
  <c r="F2352" i="3" s="1"/>
  <c r="F2353" i="3" a="1"/>
  <c r="F2353" i="3" s="1"/>
  <c r="F2354" i="3" a="1"/>
  <c r="F2354" i="3" s="1"/>
  <c r="F2355" i="3" a="1"/>
  <c r="F2355" i="3" s="1"/>
  <c r="F2356" i="3" a="1"/>
  <c r="F2356" i="3" s="1"/>
  <c r="F2357" i="3" a="1"/>
  <c r="F2357" i="3" s="1"/>
  <c r="F2358" i="3" a="1"/>
  <c r="F2358" i="3" s="1"/>
  <c r="F2359" i="3" a="1"/>
  <c r="F2359" i="3" s="1"/>
  <c r="F2360" i="3" a="1"/>
  <c r="F2360" i="3" s="1"/>
  <c r="F2361" i="3" a="1"/>
  <c r="F2361" i="3" s="1"/>
  <c r="F2362" i="3" a="1"/>
  <c r="F2362" i="3" s="1"/>
  <c r="F2363" i="3" a="1"/>
  <c r="F2363" i="3" s="1"/>
  <c r="F2364" i="3" a="1"/>
  <c r="F2364" i="3" s="1"/>
  <c r="F2365" i="3" a="1"/>
  <c r="F2365" i="3" s="1"/>
  <c r="F2366" i="3" a="1"/>
  <c r="F2366" i="3" s="1"/>
  <c r="F2367" i="3" a="1"/>
  <c r="F2367" i="3" s="1"/>
  <c r="F2368" i="3" a="1"/>
  <c r="F2368" i="3" s="1"/>
  <c r="F2369" i="3" a="1"/>
  <c r="F2369" i="3" s="1"/>
  <c r="F2370" i="3" a="1"/>
  <c r="F2370" i="3" s="1"/>
  <c r="F2371" i="3" a="1"/>
  <c r="F2371" i="3" s="1"/>
  <c r="F2372" i="3" a="1"/>
  <c r="F2372" i="3" s="1"/>
  <c r="F2373" i="3" a="1"/>
  <c r="F2373" i="3" s="1"/>
  <c r="F2374" i="3" a="1"/>
  <c r="F2374" i="3" s="1"/>
  <c r="F2375" i="3" a="1"/>
  <c r="F2375" i="3" s="1"/>
  <c r="F2376" i="3" a="1"/>
  <c r="F2376" i="3" s="1"/>
  <c r="F2377" i="3" a="1"/>
  <c r="F2377" i="3" s="1"/>
  <c r="F2378" i="3" a="1"/>
  <c r="F2378" i="3" s="1"/>
  <c r="F2379" i="3" a="1"/>
  <c r="F2379" i="3" s="1"/>
  <c r="F2380" i="3" a="1"/>
  <c r="F2380" i="3" s="1"/>
  <c r="F2381" i="3" a="1"/>
  <c r="F2381" i="3" s="1"/>
  <c r="F2382" i="3" a="1"/>
  <c r="F2382" i="3" s="1"/>
  <c r="F2383" i="3" a="1"/>
  <c r="F2383" i="3" s="1"/>
  <c r="F2384" i="3" a="1"/>
  <c r="F2384" i="3" s="1"/>
  <c r="F2385" i="3" a="1"/>
  <c r="F2385" i="3" s="1"/>
  <c r="F2386" i="3" a="1"/>
  <c r="F2386" i="3" s="1"/>
  <c r="F2387" i="3" a="1"/>
  <c r="F2387" i="3" s="1"/>
  <c r="F2" i="3" a="1"/>
  <c r="F2" i="3" s="1"/>
  <c r="B729" i="10" l="1"/>
  <c r="P2385" i="11"/>
  <c r="C2385" i="11" s="1"/>
  <c r="P2381" i="11"/>
  <c r="C2381" i="11" s="1"/>
  <c r="P2377" i="11"/>
  <c r="C2377" i="11" s="1"/>
  <c r="P2373" i="11"/>
  <c r="C2373" i="11" s="1"/>
  <c r="P2369" i="11"/>
  <c r="C2369" i="11" s="1"/>
  <c r="P2365" i="11"/>
  <c r="C2365" i="11" s="1"/>
  <c r="P2361" i="11"/>
  <c r="C2361" i="11" s="1"/>
  <c r="P2357" i="11"/>
  <c r="C2357" i="11" s="1"/>
  <c r="P2353" i="11"/>
  <c r="C2353" i="11" s="1"/>
  <c r="P2349" i="11"/>
  <c r="C2349" i="11" s="1"/>
  <c r="P2345" i="11"/>
  <c r="C2345" i="11" s="1"/>
  <c r="P2341" i="11"/>
  <c r="C2341" i="11" s="1"/>
  <c r="P2337" i="11"/>
  <c r="C2337" i="11" s="1"/>
  <c r="P2333" i="11"/>
  <c r="C2333" i="11" s="1"/>
  <c r="P2329" i="11"/>
  <c r="C2329" i="11" s="1"/>
  <c r="P2325" i="11"/>
  <c r="C2325" i="11" s="1"/>
  <c r="P2321" i="11"/>
  <c r="C2321" i="11" s="1"/>
  <c r="P2317" i="11"/>
  <c r="C2317" i="11" s="1"/>
  <c r="P2313" i="11"/>
  <c r="C2313" i="11" s="1"/>
  <c r="P2309" i="11"/>
  <c r="C2309" i="11" s="1"/>
  <c r="P2305" i="11"/>
  <c r="C2305" i="11" s="1"/>
  <c r="P2301" i="11"/>
  <c r="C2301" i="11" s="1"/>
  <c r="P2297" i="11"/>
  <c r="C2297" i="11" s="1"/>
  <c r="P2293" i="11"/>
  <c r="C2293" i="11" s="1"/>
  <c r="P2289" i="11"/>
  <c r="C2289" i="11" s="1"/>
  <c r="P2285" i="11"/>
  <c r="C2285" i="11" s="1"/>
  <c r="P2281" i="11"/>
  <c r="C2281" i="11" s="1"/>
  <c r="P2277" i="11"/>
  <c r="C2277" i="11" s="1"/>
  <c r="P2273" i="11"/>
  <c r="C2273" i="11" s="1"/>
  <c r="P2269" i="11"/>
  <c r="C2269" i="11" s="1"/>
  <c r="P2265" i="11"/>
  <c r="C2265" i="11" s="1"/>
  <c r="P2261" i="11"/>
  <c r="C2261" i="11" s="1"/>
  <c r="P2257" i="11"/>
  <c r="C2257" i="11" s="1"/>
  <c r="P2253" i="11"/>
  <c r="C2253" i="11" s="1"/>
  <c r="P2249" i="11"/>
  <c r="C2249" i="11" s="1"/>
  <c r="P2245" i="11"/>
  <c r="C2245" i="11" s="1"/>
  <c r="P2241" i="11"/>
  <c r="C2241" i="11" s="1"/>
  <c r="P2237" i="11"/>
  <c r="C2237" i="11" s="1"/>
  <c r="P2233" i="11"/>
  <c r="C2233" i="11" s="1"/>
  <c r="P2229" i="11"/>
  <c r="C2229" i="11" s="1"/>
  <c r="P2225" i="11"/>
  <c r="C2225" i="11" s="1"/>
  <c r="P2221" i="11"/>
  <c r="C2221" i="11" s="1"/>
  <c r="P2217" i="11"/>
  <c r="C2217" i="11" s="1"/>
  <c r="P2213" i="11"/>
  <c r="C2213" i="11" s="1"/>
  <c r="P2209" i="11"/>
  <c r="C2209" i="11" s="1"/>
  <c r="P2205" i="11"/>
  <c r="C2205" i="11" s="1"/>
  <c r="P2201" i="11"/>
  <c r="C2201" i="11" s="1"/>
  <c r="P2197" i="11"/>
  <c r="C2197" i="11" s="1"/>
  <c r="P2193" i="11"/>
  <c r="C2193" i="11" s="1"/>
  <c r="P2189" i="11"/>
  <c r="C2189" i="11" s="1"/>
  <c r="P2185" i="11"/>
  <c r="C2185" i="11" s="1"/>
  <c r="P2181" i="11"/>
  <c r="C2181" i="11" s="1"/>
  <c r="P2177" i="11"/>
  <c r="C2177" i="11" s="1"/>
  <c r="P2173" i="11"/>
  <c r="C2173" i="11" s="1"/>
  <c r="P2169" i="11"/>
  <c r="C2169" i="11" s="1"/>
  <c r="P2165" i="11"/>
  <c r="C2165" i="11" s="1"/>
  <c r="P2161" i="11"/>
  <c r="C2161" i="11" s="1"/>
  <c r="P2157" i="11"/>
  <c r="C2157" i="11" s="1"/>
  <c r="P2153" i="11"/>
  <c r="C2153" i="11" s="1"/>
  <c r="P2149" i="11"/>
  <c r="C2149" i="11" s="1"/>
  <c r="P2145" i="11"/>
  <c r="C2145" i="11" s="1"/>
  <c r="P2141" i="11"/>
  <c r="C2141" i="11" s="1"/>
  <c r="P2137" i="11"/>
  <c r="C2137" i="11" s="1"/>
  <c r="P2133" i="11"/>
  <c r="C2133" i="11" s="1"/>
  <c r="P2129" i="11"/>
  <c r="C2129" i="11" s="1"/>
  <c r="P2125" i="11"/>
  <c r="C2125" i="11" s="1"/>
  <c r="P2121" i="11"/>
  <c r="C2121" i="11" s="1"/>
  <c r="P2117" i="11"/>
  <c r="C2117" i="11" s="1"/>
  <c r="P2113" i="11"/>
  <c r="C2113" i="11" s="1"/>
  <c r="P2109" i="11"/>
  <c r="C2109" i="11" s="1"/>
  <c r="P2105" i="11"/>
  <c r="C2105" i="11" s="1"/>
  <c r="P2101" i="11"/>
  <c r="C2101" i="11" s="1"/>
  <c r="P2097" i="11"/>
  <c r="C2097" i="11" s="1"/>
  <c r="P2093" i="11"/>
  <c r="C2093" i="11" s="1"/>
  <c r="P2089" i="11"/>
  <c r="C2089" i="11" s="1"/>
  <c r="P2085" i="11"/>
  <c r="C2085" i="11" s="1"/>
  <c r="P2081" i="11"/>
  <c r="C2081" i="11" s="1"/>
  <c r="P2077" i="11"/>
  <c r="C2077" i="11" s="1"/>
  <c r="P2073" i="11"/>
  <c r="C2073" i="11" s="1"/>
  <c r="P2069" i="11"/>
  <c r="C2069" i="11" s="1"/>
  <c r="P2065" i="11"/>
  <c r="C2065" i="11" s="1"/>
  <c r="P2061" i="11"/>
  <c r="C2061" i="11" s="1"/>
  <c r="P2057" i="11"/>
  <c r="C2057" i="11" s="1"/>
  <c r="P2053" i="11"/>
  <c r="C2053" i="11" s="1"/>
  <c r="P2049" i="11"/>
  <c r="C2049" i="11" s="1"/>
  <c r="P2045" i="11"/>
  <c r="C2045" i="11" s="1"/>
  <c r="P2041" i="11"/>
  <c r="C2041" i="11" s="1"/>
  <c r="P2037" i="11"/>
  <c r="C2037" i="11" s="1"/>
  <c r="P2033" i="11"/>
  <c r="C2033" i="11" s="1"/>
  <c r="P2029" i="11"/>
  <c r="C2029" i="11" s="1"/>
  <c r="P2025" i="11"/>
  <c r="C2025" i="11" s="1"/>
  <c r="P2021" i="11"/>
  <c r="C2021" i="11" s="1"/>
  <c r="P2017" i="11"/>
  <c r="C2017" i="11" s="1"/>
  <c r="P2013" i="11"/>
  <c r="C2013" i="11" s="1"/>
  <c r="P2009" i="11"/>
  <c r="C2009" i="11" s="1"/>
  <c r="P2005" i="11"/>
  <c r="C2005" i="11" s="1"/>
  <c r="P2001" i="11"/>
  <c r="C2001" i="11" s="1"/>
  <c r="P1997" i="11"/>
  <c r="C1997" i="11" s="1"/>
  <c r="P1993" i="11"/>
  <c r="C1993" i="11" s="1"/>
  <c r="P1989" i="11"/>
  <c r="C1989" i="11" s="1"/>
  <c r="P1985" i="11"/>
  <c r="C1985" i="11" s="1"/>
  <c r="P1981" i="11"/>
  <c r="C1981" i="11" s="1"/>
  <c r="P1977" i="11"/>
  <c r="C1977" i="11" s="1"/>
  <c r="P1973" i="11"/>
  <c r="C1973" i="11" s="1"/>
  <c r="P1969" i="11"/>
  <c r="C1969" i="11" s="1"/>
  <c r="P1965" i="11"/>
  <c r="C1965" i="11" s="1"/>
  <c r="P1961" i="11"/>
  <c r="C1961" i="11" s="1"/>
  <c r="P1957" i="11"/>
  <c r="C1957" i="11" s="1"/>
  <c r="P1953" i="11"/>
  <c r="C1953" i="11" s="1"/>
  <c r="P1949" i="11"/>
  <c r="C1949" i="11" s="1"/>
  <c r="P1945" i="11"/>
  <c r="C1945" i="11" s="1"/>
  <c r="P1941" i="11"/>
  <c r="C1941" i="11" s="1"/>
  <c r="P1937" i="11"/>
  <c r="C1937" i="11" s="1"/>
  <c r="P1933" i="11"/>
  <c r="C1933" i="11" s="1"/>
  <c r="P1929" i="11"/>
  <c r="C1929" i="11" s="1"/>
  <c r="P1925" i="11"/>
  <c r="C1925" i="11" s="1"/>
  <c r="P1921" i="11"/>
  <c r="C1921" i="11" s="1"/>
  <c r="P1917" i="11"/>
  <c r="C1917" i="11" s="1"/>
  <c r="P1913" i="11"/>
  <c r="C1913" i="11" s="1"/>
  <c r="P1909" i="11"/>
  <c r="C1909" i="11" s="1"/>
  <c r="P1905" i="11"/>
  <c r="C1905" i="11" s="1"/>
  <c r="P1901" i="11"/>
  <c r="C1901" i="11" s="1"/>
  <c r="P1897" i="11"/>
  <c r="C1897" i="11" s="1"/>
  <c r="P1893" i="11"/>
  <c r="C1893" i="11" s="1"/>
  <c r="P1889" i="11"/>
  <c r="C1889" i="11" s="1"/>
  <c r="P1885" i="11"/>
  <c r="C1885" i="11" s="1"/>
  <c r="P1881" i="11"/>
  <c r="C1881" i="11" s="1"/>
  <c r="P1877" i="11"/>
  <c r="C1877" i="11" s="1"/>
  <c r="P1873" i="11"/>
  <c r="C1873" i="11" s="1"/>
  <c r="P1869" i="11"/>
  <c r="C1869" i="11" s="1"/>
  <c r="P1865" i="11"/>
  <c r="C1865" i="11" s="1"/>
  <c r="P1861" i="11"/>
  <c r="C1861" i="11" s="1"/>
  <c r="P1857" i="11"/>
  <c r="C1857" i="11" s="1"/>
  <c r="P1853" i="11"/>
  <c r="C1853" i="11" s="1"/>
  <c r="P1849" i="11"/>
  <c r="C1849" i="11" s="1"/>
  <c r="P1845" i="11"/>
  <c r="C1845" i="11" s="1"/>
  <c r="P1841" i="11"/>
  <c r="C1841" i="11" s="1"/>
  <c r="P1837" i="11"/>
  <c r="C1837" i="11" s="1"/>
  <c r="P1833" i="11"/>
  <c r="C1833" i="11" s="1"/>
  <c r="P1829" i="11"/>
  <c r="C1829" i="11" s="1"/>
  <c r="P1825" i="11"/>
  <c r="C1825" i="11" s="1"/>
  <c r="P1821" i="11"/>
  <c r="C1821" i="11" s="1"/>
  <c r="P1817" i="11"/>
  <c r="C1817" i="11" s="1"/>
  <c r="P1813" i="11"/>
  <c r="C1813" i="11" s="1"/>
  <c r="P1809" i="11"/>
  <c r="C1809" i="11" s="1"/>
  <c r="P1805" i="11"/>
  <c r="C1805" i="11" s="1"/>
  <c r="P1801" i="11"/>
  <c r="C1801" i="11" s="1"/>
  <c r="P1797" i="11"/>
  <c r="C1797" i="11" s="1"/>
  <c r="P1793" i="11"/>
  <c r="C1793" i="11" s="1"/>
  <c r="P1789" i="11"/>
  <c r="C1789" i="11" s="1"/>
  <c r="P1785" i="11"/>
  <c r="C1785" i="11" s="1"/>
  <c r="P1781" i="11"/>
  <c r="C1781" i="11" s="1"/>
  <c r="P1777" i="11"/>
  <c r="C1777" i="11" s="1"/>
  <c r="P1773" i="11"/>
  <c r="C1773" i="11" s="1"/>
  <c r="P1769" i="11"/>
  <c r="C1769" i="11" s="1"/>
  <c r="P1765" i="11"/>
  <c r="C1765" i="11" s="1"/>
  <c r="P1761" i="11"/>
  <c r="C1761" i="11" s="1"/>
  <c r="P1757" i="11"/>
  <c r="C1757" i="11" s="1"/>
  <c r="P1753" i="11"/>
  <c r="C1753" i="11" s="1"/>
  <c r="P1749" i="11"/>
  <c r="C1749" i="11" s="1"/>
  <c r="P1745" i="11"/>
  <c r="C1745" i="11" s="1"/>
  <c r="P1741" i="11"/>
  <c r="C1741" i="11" s="1"/>
  <c r="P1737" i="11"/>
  <c r="C1737" i="11" s="1"/>
  <c r="P1733" i="11"/>
  <c r="C1733" i="11" s="1"/>
  <c r="P1729" i="11"/>
  <c r="C1729" i="11" s="1"/>
  <c r="P1725" i="11"/>
  <c r="C1725" i="11" s="1"/>
  <c r="P1721" i="11"/>
  <c r="C1721" i="11" s="1"/>
  <c r="P1717" i="11"/>
  <c r="C1717" i="11" s="1"/>
  <c r="P1713" i="11"/>
  <c r="C1713" i="11" s="1"/>
  <c r="P1709" i="11"/>
  <c r="C1709" i="11" s="1"/>
  <c r="P1705" i="11"/>
  <c r="C1705" i="11" s="1"/>
  <c r="P1701" i="11"/>
  <c r="C1701" i="11" s="1"/>
  <c r="P1697" i="11"/>
  <c r="C1697" i="11" s="1"/>
  <c r="P1693" i="11"/>
  <c r="C1693" i="11" s="1"/>
  <c r="P1689" i="11"/>
  <c r="C1689" i="11" s="1"/>
  <c r="P1685" i="11"/>
  <c r="C1685" i="11" s="1"/>
  <c r="P1681" i="11"/>
  <c r="C1681" i="11" s="1"/>
  <c r="P1677" i="11"/>
  <c r="C1677" i="11" s="1"/>
  <c r="P1673" i="11"/>
  <c r="C1673" i="11" s="1"/>
  <c r="P1669" i="11"/>
  <c r="C1669" i="11" s="1"/>
  <c r="P1665" i="11"/>
  <c r="C1665" i="11" s="1"/>
  <c r="P1661" i="11"/>
  <c r="C1661" i="11" s="1"/>
  <c r="P1657" i="11"/>
  <c r="C1657" i="11" s="1"/>
  <c r="P1653" i="11"/>
  <c r="C1653" i="11" s="1"/>
  <c r="P1649" i="11"/>
  <c r="C1649" i="11" s="1"/>
  <c r="P1645" i="11"/>
  <c r="C1645" i="11" s="1"/>
  <c r="P1641" i="11"/>
  <c r="C1641" i="11" s="1"/>
  <c r="P1637" i="11"/>
  <c r="C1637" i="11" s="1"/>
  <c r="P1633" i="11"/>
  <c r="C1633" i="11" s="1"/>
  <c r="P1629" i="11"/>
  <c r="C1629" i="11" s="1"/>
  <c r="P1625" i="11"/>
  <c r="C1625" i="11" s="1"/>
  <c r="P1621" i="11"/>
  <c r="C1621" i="11" s="1"/>
  <c r="P1617" i="11"/>
  <c r="C1617" i="11" s="1"/>
  <c r="P1613" i="11"/>
  <c r="C1613" i="11" s="1"/>
  <c r="P1609" i="11"/>
  <c r="C1609" i="11" s="1"/>
  <c r="P1605" i="11"/>
  <c r="C1605" i="11" s="1"/>
  <c r="P1601" i="11"/>
  <c r="C1601" i="11" s="1"/>
  <c r="P1597" i="11"/>
  <c r="C1597" i="11" s="1"/>
  <c r="P1593" i="11"/>
  <c r="C1593" i="11" s="1"/>
  <c r="P1589" i="11"/>
  <c r="C1589" i="11" s="1"/>
  <c r="P1585" i="11"/>
  <c r="C1585" i="11" s="1"/>
  <c r="P1581" i="11"/>
  <c r="C1581" i="11" s="1"/>
  <c r="P1577" i="11"/>
  <c r="C1577" i="11" s="1"/>
  <c r="P1573" i="11"/>
  <c r="C1573" i="11" s="1"/>
  <c r="P1569" i="11"/>
  <c r="C1569" i="11" s="1"/>
  <c r="P1565" i="11"/>
  <c r="C1565" i="11" s="1"/>
  <c r="P1561" i="11"/>
  <c r="C1561" i="11" s="1"/>
  <c r="P1557" i="11"/>
  <c r="C1557" i="11" s="1"/>
  <c r="P1553" i="11"/>
  <c r="C1553" i="11" s="1"/>
  <c r="P1549" i="11"/>
  <c r="C1549" i="11" s="1"/>
  <c r="P1545" i="11"/>
  <c r="C1545" i="11" s="1"/>
  <c r="P1541" i="11"/>
  <c r="C1541" i="11" s="1"/>
  <c r="P1537" i="11"/>
  <c r="C1537" i="11" s="1"/>
  <c r="P1533" i="11"/>
  <c r="C1533" i="11" s="1"/>
  <c r="P1529" i="11"/>
  <c r="C1529" i="11" s="1"/>
  <c r="P1525" i="11"/>
  <c r="C1525" i="11" s="1"/>
  <c r="P1521" i="11"/>
  <c r="C1521" i="11" s="1"/>
  <c r="P1517" i="11"/>
  <c r="C1517" i="11" s="1"/>
  <c r="P1513" i="11"/>
  <c r="C1513" i="11" s="1"/>
  <c r="P1509" i="11"/>
  <c r="C1509" i="11" s="1"/>
  <c r="P1505" i="11"/>
  <c r="C1505" i="11" s="1"/>
  <c r="P1501" i="11"/>
  <c r="C1501" i="11" s="1"/>
  <c r="P1497" i="11"/>
  <c r="C1497" i="11" s="1"/>
  <c r="P1493" i="11"/>
  <c r="C1493" i="11" s="1"/>
  <c r="P1489" i="11"/>
  <c r="C1489" i="11" s="1"/>
  <c r="P1485" i="11"/>
  <c r="C1485" i="11" s="1"/>
  <c r="P1481" i="11"/>
  <c r="C1481" i="11" s="1"/>
  <c r="P1477" i="11"/>
  <c r="C1477" i="11" s="1"/>
  <c r="P1473" i="11"/>
  <c r="C1473" i="11" s="1"/>
  <c r="P1469" i="11"/>
  <c r="C1469" i="11" s="1"/>
  <c r="P1465" i="11"/>
  <c r="C1465" i="11" s="1"/>
  <c r="P1461" i="11"/>
  <c r="C1461" i="11" s="1"/>
  <c r="P1457" i="11"/>
  <c r="C1457" i="11" s="1"/>
  <c r="P1453" i="11"/>
  <c r="C1453" i="11" s="1"/>
  <c r="P1449" i="11"/>
  <c r="C1449" i="11" s="1"/>
  <c r="P1445" i="11"/>
  <c r="C1445" i="11" s="1"/>
  <c r="P1441" i="11"/>
  <c r="C1441" i="11" s="1"/>
  <c r="P1437" i="11"/>
  <c r="C1437" i="11" s="1"/>
  <c r="P1433" i="11"/>
  <c r="C1433" i="11" s="1"/>
  <c r="P1429" i="11"/>
  <c r="C1429" i="11" s="1"/>
  <c r="P1425" i="11"/>
  <c r="C1425" i="11" s="1"/>
  <c r="P1421" i="11"/>
  <c r="C1421" i="11" s="1"/>
  <c r="P1417" i="11"/>
  <c r="C1417" i="11" s="1"/>
  <c r="P1413" i="11"/>
  <c r="C1413" i="11" s="1"/>
  <c r="P1409" i="11"/>
  <c r="C1409" i="11" s="1"/>
  <c r="P1405" i="11"/>
  <c r="C1405" i="11" s="1"/>
  <c r="P1401" i="11"/>
  <c r="C1401" i="11" s="1"/>
  <c r="P1397" i="11"/>
  <c r="C1397" i="11" s="1"/>
  <c r="P1393" i="11"/>
  <c r="C1393" i="11" s="1"/>
  <c r="P1389" i="11"/>
  <c r="C1389" i="11" s="1"/>
  <c r="P1385" i="11"/>
  <c r="C1385" i="11" s="1"/>
  <c r="P1381" i="11"/>
  <c r="C1381" i="11" s="1"/>
  <c r="P1377" i="11"/>
  <c r="C1377" i="11" s="1"/>
  <c r="P1373" i="11"/>
  <c r="C1373" i="11" s="1"/>
  <c r="P1369" i="11"/>
  <c r="C1369" i="11" s="1"/>
  <c r="P1365" i="11"/>
  <c r="C1365" i="11" s="1"/>
  <c r="P1361" i="11"/>
  <c r="C1361" i="11" s="1"/>
  <c r="P1357" i="11"/>
  <c r="C1357" i="11" s="1"/>
  <c r="P1353" i="11"/>
  <c r="C1353" i="11" s="1"/>
  <c r="P1349" i="11"/>
  <c r="C1349" i="11" s="1"/>
  <c r="P1345" i="11"/>
  <c r="C1345" i="11" s="1"/>
  <c r="P1341" i="11"/>
  <c r="C1341" i="11" s="1"/>
  <c r="P1337" i="11"/>
  <c r="C1337" i="11" s="1"/>
  <c r="P1333" i="11"/>
  <c r="C1333" i="11" s="1"/>
  <c r="P1329" i="11"/>
  <c r="C1329" i="11" s="1"/>
  <c r="P1325" i="11"/>
  <c r="C1325" i="11" s="1"/>
  <c r="P1321" i="11"/>
  <c r="C1321" i="11" s="1"/>
  <c r="P1317" i="11"/>
  <c r="C1317" i="11" s="1"/>
  <c r="P1313" i="11"/>
  <c r="C1313" i="11" s="1"/>
  <c r="P1309" i="11"/>
  <c r="C1309" i="11" s="1"/>
  <c r="P1305" i="11"/>
  <c r="C1305" i="11" s="1"/>
  <c r="P1301" i="11"/>
  <c r="C1301" i="11" s="1"/>
  <c r="P1297" i="11"/>
  <c r="C1297" i="11" s="1"/>
  <c r="P1293" i="11"/>
  <c r="C1293" i="11" s="1"/>
  <c r="P1289" i="11"/>
  <c r="C1289" i="11" s="1"/>
  <c r="P1285" i="11"/>
  <c r="C1285" i="11" s="1"/>
  <c r="P1281" i="11"/>
  <c r="C1281" i="11" s="1"/>
  <c r="P1277" i="11"/>
  <c r="C1277" i="11" s="1"/>
  <c r="P1273" i="11"/>
  <c r="C1273" i="11" s="1"/>
  <c r="P1269" i="11"/>
  <c r="C1269" i="11" s="1"/>
  <c r="P1265" i="11"/>
  <c r="C1265" i="11" s="1"/>
  <c r="P1261" i="11"/>
  <c r="C1261" i="11" s="1"/>
  <c r="P1257" i="11"/>
  <c r="C1257" i="11" s="1"/>
  <c r="P1253" i="11"/>
  <c r="C1253" i="11" s="1"/>
  <c r="P1249" i="11"/>
  <c r="C1249" i="11" s="1"/>
  <c r="P1245" i="11"/>
  <c r="C1245" i="11" s="1"/>
  <c r="P1241" i="11"/>
  <c r="C1241" i="11" s="1"/>
  <c r="P1237" i="11"/>
  <c r="C1237" i="11" s="1"/>
  <c r="P1233" i="11"/>
  <c r="C1233" i="11" s="1"/>
  <c r="P1229" i="11"/>
  <c r="C1229" i="11" s="1"/>
  <c r="P1225" i="11"/>
  <c r="C1225" i="11" s="1"/>
  <c r="P1221" i="11"/>
  <c r="C1221" i="11" s="1"/>
  <c r="P1217" i="11"/>
  <c r="C1217" i="11" s="1"/>
  <c r="P1213" i="11"/>
  <c r="C1213" i="11" s="1"/>
  <c r="P1209" i="11"/>
  <c r="C1209" i="11" s="1"/>
  <c r="P1205" i="11"/>
  <c r="C1205" i="11" s="1"/>
  <c r="P1201" i="11"/>
  <c r="C1201" i="11" s="1"/>
  <c r="P1197" i="11"/>
  <c r="C1197" i="11" s="1"/>
  <c r="P1193" i="11"/>
  <c r="C1193" i="11" s="1"/>
  <c r="P1189" i="11"/>
  <c r="C1189" i="11" s="1"/>
  <c r="P1185" i="11"/>
  <c r="C1185" i="11" s="1"/>
  <c r="P1181" i="11"/>
  <c r="C1181" i="11" s="1"/>
  <c r="P1177" i="11"/>
  <c r="C1177" i="11" s="1"/>
  <c r="P1173" i="11"/>
  <c r="C1173" i="11" s="1"/>
  <c r="P1169" i="11"/>
  <c r="C1169" i="11" s="1"/>
  <c r="P1165" i="11"/>
  <c r="C1165" i="11" s="1"/>
  <c r="P1161" i="11"/>
  <c r="C1161" i="11" s="1"/>
  <c r="P1157" i="11"/>
  <c r="C1157" i="11" s="1"/>
  <c r="P1153" i="11"/>
  <c r="C1153" i="11" s="1"/>
  <c r="P1149" i="11"/>
  <c r="C1149" i="11" s="1"/>
  <c r="P1145" i="11"/>
  <c r="C1145" i="11" s="1"/>
  <c r="P1141" i="11"/>
  <c r="C1141" i="11" s="1"/>
  <c r="P1137" i="11"/>
  <c r="C1137" i="11" s="1"/>
  <c r="P1133" i="11"/>
  <c r="C1133" i="11" s="1"/>
  <c r="P1129" i="11"/>
  <c r="C1129" i="11" s="1"/>
  <c r="P1125" i="11"/>
  <c r="C1125" i="11" s="1"/>
  <c r="P1121" i="11"/>
  <c r="C1121" i="11" s="1"/>
  <c r="P1117" i="11"/>
  <c r="C1117" i="11" s="1"/>
  <c r="P1113" i="11"/>
  <c r="C1113" i="11" s="1"/>
  <c r="P1109" i="11"/>
  <c r="C1109" i="11" s="1"/>
  <c r="P1105" i="11"/>
  <c r="C1105" i="11" s="1"/>
  <c r="P1101" i="11"/>
  <c r="C1101" i="11" s="1"/>
  <c r="P1097" i="11"/>
  <c r="C1097" i="11" s="1"/>
  <c r="P1093" i="11"/>
  <c r="C1093" i="11" s="1"/>
  <c r="P1089" i="11"/>
  <c r="C1089" i="11" s="1"/>
  <c r="P1085" i="11"/>
  <c r="C1085" i="11" s="1"/>
  <c r="P1081" i="11"/>
  <c r="C1081" i="11" s="1"/>
  <c r="P1077" i="11"/>
  <c r="C1077" i="11" s="1"/>
  <c r="P1073" i="11"/>
  <c r="C1073" i="11" s="1"/>
  <c r="P1069" i="11"/>
  <c r="C1069" i="11" s="1"/>
  <c r="P1065" i="11"/>
  <c r="C1065" i="11" s="1"/>
  <c r="P1061" i="11"/>
  <c r="C1061" i="11" s="1"/>
  <c r="P1057" i="11"/>
  <c r="C1057" i="11" s="1"/>
  <c r="P1053" i="11"/>
  <c r="C1053" i="11" s="1"/>
  <c r="P1049" i="11"/>
  <c r="C1049" i="11" s="1"/>
  <c r="P1045" i="11"/>
  <c r="C1045" i="11" s="1"/>
  <c r="P1041" i="11"/>
  <c r="C1041" i="11" s="1"/>
  <c r="P1037" i="11"/>
  <c r="C1037" i="11" s="1"/>
  <c r="P1033" i="11"/>
  <c r="C1033" i="11" s="1"/>
  <c r="P1029" i="11"/>
  <c r="C1029" i="11" s="1"/>
  <c r="P1025" i="11"/>
  <c r="C1025" i="11" s="1"/>
  <c r="P1021" i="11"/>
  <c r="C1021" i="11" s="1"/>
  <c r="P1017" i="11"/>
  <c r="C1017" i="11" s="1"/>
  <c r="P1013" i="11"/>
  <c r="C1013" i="11" s="1"/>
  <c r="P1009" i="11"/>
  <c r="C1009" i="11" s="1"/>
  <c r="P1005" i="11"/>
  <c r="C1005" i="11" s="1"/>
  <c r="P1001" i="11"/>
  <c r="C1001" i="11" s="1"/>
  <c r="P997" i="11"/>
  <c r="C997" i="11" s="1"/>
  <c r="P993" i="11"/>
  <c r="C993" i="11" s="1"/>
  <c r="P989" i="11"/>
  <c r="C989" i="11" s="1"/>
  <c r="P985" i="11"/>
  <c r="C985" i="11" s="1"/>
  <c r="P981" i="11"/>
  <c r="C981" i="11" s="1"/>
  <c r="P977" i="11"/>
  <c r="C977" i="11" s="1"/>
  <c r="P973" i="11"/>
  <c r="C973" i="11" s="1"/>
  <c r="P969" i="11"/>
  <c r="C969" i="11" s="1"/>
  <c r="P965" i="11"/>
  <c r="C965" i="11" s="1"/>
  <c r="P961" i="11"/>
  <c r="C961" i="11" s="1"/>
  <c r="P957" i="11"/>
  <c r="C957" i="11" s="1"/>
  <c r="P953" i="11"/>
  <c r="C953" i="11" s="1"/>
  <c r="P949" i="11"/>
  <c r="C949" i="11" s="1"/>
  <c r="P945" i="11"/>
  <c r="C945" i="11" s="1"/>
  <c r="P941" i="11"/>
  <c r="C941" i="11" s="1"/>
  <c r="P937" i="11"/>
  <c r="C937" i="11" s="1"/>
  <c r="P933" i="11"/>
  <c r="C933" i="11" s="1"/>
  <c r="P929" i="11"/>
  <c r="C929" i="11" s="1"/>
  <c r="P925" i="11"/>
  <c r="C925" i="11" s="1"/>
  <c r="P921" i="11"/>
  <c r="C921" i="11" s="1"/>
  <c r="P917" i="11"/>
  <c r="C917" i="11" s="1"/>
  <c r="P913" i="11"/>
  <c r="C913" i="11" s="1"/>
  <c r="P909" i="11"/>
  <c r="C909" i="11" s="1"/>
  <c r="P905" i="11"/>
  <c r="C905" i="11" s="1"/>
  <c r="P901" i="11"/>
  <c r="C901" i="11" s="1"/>
  <c r="P897" i="11"/>
  <c r="C897" i="11" s="1"/>
  <c r="P893" i="11"/>
  <c r="C893" i="11" s="1"/>
  <c r="P889" i="11"/>
  <c r="C889" i="11" s="1"/>
  <c r="P885" i="11"/>
  <c r="C885" i="11" s="1"/>
  <c r="P881" i="11"/>
  <c r="C881" i="11" s="1"/>
  <c r="P877" i="11"/>
  <c r="C877" i="11" s="1"/>
  <c r="P873" i="11"/>
  <c r="C873" i="11" s="1"/>
  <c r="P869" i="11"/>
  <c r="C869" i="11" s="1"/>
  <c r="P865" i="11"/>
  <c r="C865" i="11" s="1"/>
  <c r="P861" i="11"/>
  <c r="C861" i="11" s="1"/>
  <c r="P857" i="11"/>
  <c r="C857" i="11" s="1"/>
  <c r="P853" i="11"/>
  <c r="C853" i="11" s="1"/>
  <c r="P849" i="11"/>
  <c r="C849" i="11" s="1"/>
  <c r="P845" i="11"/>
  <c r="C845" i="11" s="1"/>
  <c r="P841" i="11"/>
  <c r="C841" i="11" s="1"/>
  <c r="P837" i="11"/>
  <c r="C837" i="11" s="1"/>
  <c r="P833" i="11"/>
  <c r="C833" i="11" s="1"/>
  <c r="P829" i="11"/>
  <c r="C829" i="11" s="1"/>
  <c r="P825" i="11"/>
  <c r="C825" i="11" s="1"/>
  <c r="P821" i="11"/>
  <c r="C821" i="11" s="1"/>
  <c r="P817" i="11"/>
  <c r="C817" i="11" s="1"/>
  <c r="P813" i="11"/>
  <c r="C813" i="11" s="1"/>
  <c r="P809" i="11"/>
  <c r="C809" i="11" s="1"/>
  <c r="P805" i="11"/>
  <c r="C805" i="11" s="1"/>
  <c r="P801" i="11"/>
  <c r="C801" i="11" s="1"/>
  <c r="P797" i="11"/>
  <c r="C797" i="11" s="1"/>
  <c r="P793" i="11"/>
  <c r="C793" i="11" s="1"/>
  <c r="P789" i="11"/>
  <c r="C789" i="11" s="1"/>
  <c r="P785" i="11"/>
  <c r="C785" i="11" s="1"/>
  <c r="P781" i="11"/>
  <c r="C781" i="11" s="1"/>
  <c r="P777" i="11"/>
  <c r="C777" i="11" s="1"/>
  <c r="P773" i="11"/>
  <c r="C773" i="11" s="1"/>
  <c r="P769" i="11"/>
  <c r="C769" i="11" s="1"/>
  <c r="P765" i="11"/>
  <c r="C765" i="11" s="1"/>
  <c r="P761" i="11"/>
  <c r="C761" i="11" s="1"/>
  <c r="P757" i="11"/>
  <c r="C757" i="11" s="1"/>
  <c r="P753" i="11"/>
  <c r="C753" i="11" s="1"/>
  <c r="P749" i="11"/>
  <c r="C749" i="11" s="1"/>
  <c r="P745" i="11"/>
  <c r="C745" i="11" s="1"/>
  <c r="P741" i="11"/>
  <c r="C741" i="11" s="1"/>
  <c r="P737" i="11"/>
  <c r="C737" i="11" s="1"/>
  <c r="P733" i="11"/>
  <c r="C733" i="11" s="1"/>
  <c r="P729" i="11"/>
  <c r="C729" i="11" s="1"/>
  <c r="P725" i="11"/>
  <c r="C725" i="11" s="1"/>
  <c r="P721" i="11"/>
  <c r="C721" i="11" s="1"/>
  <c r="P717" i="11"/>
  <c r="C717" i="11" s="1"/>
  <c r="P713" i="11"/>
  <c r="C713" i="11" s="1"/>
  <c r="P709" i="11"/>
  <c r="C709" i="11" s="1"/>
  <c r="P705" i="11"/>
  <c r="C705" i="11" s="1"/>
  <c r="P701" i="11"/>
  <c r="C701" i="11" s="1"/>
  <c r="P697" i="11"/>
  <c r="C697" i="11" s="1"/>
  <c r="P693" i="11"/>
  <c r="C693" i="11" s="1"/>
  <c r="P689" i="11"/>
  <c r="C689" i="11" s="1"/>
  <c r="P685" i="11"/>
  <c r="C685" i="11" s="1"/>
  <c r="P673" i="11"/>
  <c r="C673" i="11" s="1"/>
  <c r="P669" i="11"/>
  <c r="C669" i="11" s="1"/>
  <c r="P657" i="11"/>
  <c r="C657" i="11" s="1"/>
  <c r="P653" i="11"/>
  <c r="C653" i="11" s="1"/>
  <c r="P641" i="11"/>
  <c r="C641" i="11" s="1"/>
  <c r="P637" i="11"/>
  <c r="C637" i="11" s="1"/>
  <c r="P625" i="11"/>
  <c r="C625" i="11" s="1"/>
  <c r="P621" i="11"/>
  <c r="C621" i="11" s="1"/>
  <c r="P609" i="11"/>
  <c r="C609" i="11" s="1"/>
  <c r="P605" i="11"/>
  <c r="C605" i="11" s="1"/>
  <c r="P593" i="11"/>
  <c r="C593" i="11" s="1"/>
  <c r="P589" i="11"/>
  <c r="C589" i="11" s="1"/>
  <c r="P577" i="11"/>
  <c r="C577" i="11" s="1"/>
  <c r="P573" i="11"/>
  <c r="C573" i="11" s="1"/>
  <c r="P561" i="11"/>
  <c r="C561" i="11" s="1"/>
  <c r="P557" i="11"/>
  <c r="C557" i="11" s="1"/>
  <c r="P545" i="11"/>
  <c r="C545" i="11" s="1"/>
  <c r="P541" i="11"/>
  <c r="C541" i="11" s="1"/>
  <c r="P529" i="11"/>
  <c r="C529" i="11" s="1"/>
  <c r="P525" i="11"/>
  <c r="C525" i="11" s="1"/>
  <c r="P513" i="11"/>
  <c r="C513" i="11" s="1"/>
  <c r="P509" i="11"/>
  <c r="C509" i="11" s="1"/>
  <c r="P497" i="11"/>
  <c r="C497" i="11" s="1"/>
  <c r="P493" i="11"/>
  <c r="C493" i="11" s="1"/>
  <c r="P481" i="11"/>
  <c r="C481" i="11" s="1"/>
  <c r="P477" i="11"/>
  <c r="C477" i="11" s="1"/>
  <c r="P465" i="11"/>
  <c r="C465" i="11" s="1"/>
  <c r="P461" i="11"/>
  <c r="C461" i="11" s="1"/>
  <c r="P449" i="11"/>
  <c r="C449" i="11" s="1"/>
  <c r="P445" i="11"/>
  <c r="C445" i="11" s="1"/>
  <c r="P433" i="11"/>
  <c r="C433" i="11" s="1"/>
  <c r="P429" i="11"/>
  <c r="C429" i="11" s="1"/>
  <c r="P417" i="11"/>
  <c r="C417" i="11" s="1"/>
  <c r="P413" i="11"/>
  <c r="C413" i="11" s="1"/>
  <c r="P401" i="11"/>
  <c r="C401" i="11" s="1"/>
  <c r="P397" i="11"/>
  <c r="C397" i="11" s="1"/>
  <c r="P385" i="11"/>
  <c r="C385" i="11" s="1"/>
  <c r="P381" i="11"/>
  <c r="C381" i="11" s="1"/>
  <c r="P369" i="11"/>
  <c r="C369" i="11" s="1"/>
  <c r="P365" i="11"/>
  <c r="C365" i="11" s="1"/>
  <c r="P353" i="11"/>
  <c r="C353" i="11" s="1"/>
  <c r="P349" i="11"/>
  <c r="C349" i="11" s="1"/>
  <c r="P337" i="11"/>
  <c r="C337" i="11" s="1"/>
  <c r="P333" i="11"/>
  <c r="C333" i="11" s="1"/>
  <c r="P321" i="11"/>
  <c r="C321" i="11" s="1"/>
  <c r="P317" i="11"/>
  <c r="C317" i="11" s="1"/>
  <c r="P305" i="11"/>
  <c r="C305" i="11" s="1"/>
  <c r="P301" i="11"/>
  <c r="C301" i="11" s="1"/>
  <c r="P289" i="11"/>
  <c r="C289" i="11" s="1"/>
  <c r="P285" i="11"/>
  <c r="C285" i="11" s="1"/>
  <c r="P273" i="11"/>
  <c r="C273" i="11" s="1"/>
  <c r="P269" i="11"/>
  <c r="C269" i="11" s="1"/>
  <c r="P257" i="11"/>
  <c r="C257" i="11" s="1"/>
  <c r="P253" i="11"/>
  <c r="C253" i="11" s="1"/>
  <c r="P241" i="11"/>
  <c r="C241" i="11" s="1"/>
  <c r="P237" i="11"/>
  <c r="C237" i="11" s="1"/>
  <c r="P225" i="11"/>
  <c r="C225" i="11" s="1"/>
  <c r="P221" i="11"/>
  <c r="C221" i="11" s="1"/>
  <c r="P209" i="11"/>
  <c r="C209" i="11" s="1"/>
  <c r="P205" i="11"/>
  <c r="C205" i="11" s="1"/>
  <c r="P193" i="11"/>
  <c r="C193" i="11" s="1"/>
  <c r="P189" i="11"/>
  <c r="C189" i="11" s="1"/>
  <c r="P177" i="11"/>
  <c r="C177" i="11" s="1"/>
  <c r="P173" i="11"/>
  <c r="C173" i="11" s="1"/>
  <c r="P161" i="11"/>
  <c r="C161" i="11" s="1"/>
  <c r="P157" i="11"/>
  <c r="C157" i="11" s="1"/>
  <c r="P145" i="11"/>
  <c r="C145" i="11" s="1"/>
  <c r="P141" i="11"/>
  <c r="C141" i="11" s="1"/>
  <c r="P129" i="11"/>
  <c r="C129" i="11" s="1"/>
  <c r="P125" i="11"/>
  <c r="C125" i="11" s="1"/>
  <c r="P113" i="11"/>
  <c r="C113" i="11" s="1"/>
  <c r="P109" i="11"/>
  <c r="C109" i="11" s="1"/>
  <c r="P97" i="11"/>
  <c r="C97" i="11" s="1"/>
  <c r="P93" i="11"/>
  <c r="C93" i="11" s="1"/>
  <c r="P81" i="11"/>
  <c r="C81" i="11" s="1"/>
  <c r="P77" i="11"/>
  <c r="C77" i="11" s="1"/>
  <c r="P65" i="11"/>
  <c r="C65" i="11" s="1"/>
  <c r="P61" i="11"/>
  <c r="C61" i="11" s="1"/>
  <c r="P49" i="11"/>
  <c r="C49" i="11" s="1"/>
  <c r="P45" i="11"/>
  <c r="C45" i="11" s="1"/>
  <c r="P33" i="11"/>
  <c r="C33" i="11" s="1"/>
  <c r="P29" i="11"/>
  <c r="C29" i="11" s="1"/>
  <c r="P17" i="11"/>
  <c r="C17" i="11" s="1"/>
  <c r="P13" i="11"/>
  <c r="C13" i="11" s="1"/>
  <c r="P2384" i="11"/>
  <c r="C2384" i="11" s="1"/>
  <c r="P2380" i="11"/>
  <c r="C2380" i="11" s="1"/>
  <c r="P2376" i="11"/>
  <c r="C2376" i="11" s="1"/>
  <c r="P2372" i="11"/>
  <c r="C2372" i="11" s="1"/>
  <c r="P2368" i="11"/>
  <c r="C2368" i="11" s="1"/>
  <c r="P2364" i="11"/>
  <c r="C2364" i="11" s="1"/>
  <c r="P2360" i="11"/>
  <c r="C2360" i="11" s="1"/>
  <c r="P2356" i="11"/>
  <c r="C2356" i="11" s="1"/>
  <c r="P2352" i="11"/>
  <c r="C2352" i="11" s="1"/>
  <c r="P2348" i="11"/>
  <c r="C2348" i="11" s="1"/>
  <c r="P2344" i="11"/>
  <c r="C2344" i="11" s="1"/>
  <c r="P2340" i="11"/>
  <c r="C2340" i="11" s="1"/>
  <c r="P2336" i="11"/>
  <c r="C2336" i="11" s="1"/>
  <c r="P2332" i="11"/>
  <c r="C2332" i="11" s="1"/>
  <c r="P2328" i="11"/>
  <c r="C2328" i="11" s="1"/>
  <c r="P2324" i="11"/>
  <c r="C2324" i="11" s="1"/>
  <c r="P2320" i="11"/>
  <c r="C2320" i="11" s="1"/>
  <c r="P2316" i="11"/>
  <c r="C2316" i="11" s="1"/>
  <c r="P2312" i="11"/>
  <c r="C2312" i="11" s="1"/>
  <c r="P2308" i="11"/>
  <c r="C2308" i="11" s="1"/>
  <c r="P2304" i="11"/>
  <c r="C2304" i="11" s="1"/>
  <c r="P2300" i="11"/>
  <c r="C2300" i="11" s="1"/>
  <c r="P2296" i="11"/>
  <c r="C2296" i="11" s="1"/>
  <c r="P2292" i="11"/>
  <c r="C2292" i="11" s="1"/>
  <c r="P2288" i="11"/>
  <c r="C2288" i="11" s="1"/>
  <c r="P2284" i="11"/>
  <c r="C2284" i="11" s="1"/>
  <c r="P2280" i="11"/>
  <c r="C2280" i="11" s="1"/>
  <c r="P2276" i="11"/>
  <c r="C2276" i="11" s="1"/>
  <c r="P2272" i="11"/>
  <c r="C2272" i="11" s="1"/>
  <c r="P2268" i="11"/>
  <c r="C2268" i="11" s="1"/>
  <c r="P2264" i="11"/>
  <c r="C2264" i="11" s="1"/>
  <c r="P2260" i="11"/>
  <c r="C2260" i="11" s="1"/>
  <c r="P2256" i="11"/>
  <c r="C2256" i="11" s="1"/>
  <c r="P2252" i="11"/>
  <c r="C2252" i="11" s="1"/>
  <c r="P2248" i="11"/>
  <c r="C2248" i="11" s="1"/>
  <c r="P2244" i="11"/>
  <c r="C2244" i="11" s="1"/>
  <c r="P2240" i="11"/>
  <c r="C2240" i="11" s="1"/>
  <c r="P2236" i="11"/>
  <c r="C2236" i="11" s="1"/>
  <c r="P2232" i="11"/>
  <c r="C2232" i="11" s="1"/>
  <c r="P2228" i="11"/>
  <c r="C2228" i="11" s="1"/>
  <c r="P2224" i="11"/>
  <c r="C2224" i="11" s="1"/>
  <c r="P2220" i="11"/>
  <c r="C2220" i="11" s="1"/>
  <c r="P2216" i="11"/>
  <c r="C2216" i="11" s="1"/>
  <c r="P2212" i="11"/>
  <c r="C2212" i="11" s="1"/>
  <c r="P2208" i="11"/>
  <c r="C2208" i="11" s="1"/>
  <c r="P2204" i="11"/>
  <c r="C2204" i="11" s="1"/>
  <c r="P2200" i="11"/>
  <c r="C2200" i="11" s="1"/>
  <c r="P2196" i="11"/>
  <c r="C2196" i="11" s="1"/>
  <c r="P2192" i="11"/>
  <c r="C2192" i="11" s="1"/>
  <c r="P2188" i="11"/>
  <c r="C2188" i="11" s="1"/>
  <c r="P2184" i="11"/>
  <c r="C2184" i="11" s="1"/>
  <c r="P2180" i="11"/>
  <c r="C2180" i="11" s="1"/>
  <c r="P2176" i="11"/>
  <c r="C2176" i="11" s="1"/>
  <c r="P2172" i="11"/>
  <c r="C2172" i="11" s="1"/>
  <c r="P2168" i="11"/>
  <c r="C2168" i="11" s="1"/>
  <c r="P2164" i="11"/>
  <c r="C2164" i="11" s="1"/>
  <c r="P2160" i="11"/>
  <c r="C2160" i="11" s="1"/>
  <c r="P2156" i="11"/>
  <c r="C2156" i="11" s="1"/>
  <c r="P2152" i="11"/>
  <c r="C2152" i="11" s="1"/>
  <c r="P2148" i="11"/>
  <c r="C2148" i="11" s="1"/>
  <c r="P2144" i="11"/>
  <c r="C2144" i="11" s="1"/>
  <c r="P2140" i="11"/>
  <c r="C2140" i="11" s="1"/>
  <c r="P2136" i="11"/>
  <c r="C2136" i="11" s="1"/>
  <c r="P2132" i="11"/>
  <c r="C2132" i="11" s="1"/>
  <c r="P2128" i="11"/>
  <c r="C2128" i="11" s="1"/>
  <c r="P2124" i="11"/>
  <c r="C2124" i="11" s="1"/>
  <c r="P2120" i="11"/>
  <c r="C2120" i="11" s="1"/>
  <c r="P2116" i="11"/>
  <c r="C2116" i="11" s="1"/>
  <c r="P2112" i="11"/>
  <c r="C2112" i="11" s="1"/>
  <c r="P2108" i="11"/>
  <c r="C2108" i="11" s="1"/>
  <c r="P2104" i="11"/>
  <c r="C2104" i="11" s="1"/>
  <c r="P2100" i="11"/>
  <c r="C2100" i="11" s="1"/>
  <c r="P2096" i="11"/>
  <c r="C2096" i="11" s="1"/>
  <c r="P2092" i="11"/>
  <c r="C2092" i="11" s="1"/>
  <c r="P2088" i="11"/>
  <c r="C2088" i="11" s="1"/>
  <c r="P2084" i="11"/>
  <c r="C2084" i="11" s="1"/>
  <c r="P2080" i="11"/>
  <c r="C2080" i="11" s="1"/>
  <c r="P2076" i="11"/>
  <c r="C2076" i="11" s="1"/>
  <c r="P2072" i="11"/>
  <c r="C2072" i="11" s="1"/>
  <c r="P2068" i="11"/>
  <c r="C2068" i="11" s="1"/>
  <c r="P2064" i="11"/>
  <c r="C2064" i="11" s="1"/>
  <c r="P2060" i="11"/>
  <c r="C2060" i="11" s="1"/>
  <c r="P2056" i="11"/>
  <c r="C2056" i="11" s="1"/>
  <c r="P2052" i="11"/>
  <c r="C2052" i="11" s="1"/>
  <c r="P2048" i="11"/>
  <c r="C2048" i="11" s="1"/>
  <c r="P2044" i="11"/>
  <c r="C2044" i="11" s="1"/>
  <c r="P2040" i="11"/>
  <c r="C2040" i="11" s="1"/>
  <c r="P2036" i="11"/>
  <c r="C2036" i="11" s="1"/>
  <c r="P2032" i="11"/>
  <c r="C2032" i="11" s="1"/>
  <c r="P2028" i="11"/>
  <c r="C2028" i="11" s="1"/>
  <c r="P2024" i="11"/>
  <c r="C2024" i="11" s="1"/>
  <c r="P2020" i="11"/>
  <c r="C2020" i="11" s="1"/>
  <c r="P2016" i="11"/>
  <c r="C2016" i="11" s="1"/>
  <c r="P2012" i="11"/>
  <c r="C2012" i="11" s="1"/>
  <c r="P2008" i="11"/>
  <c r="C2008" i="11" s="1"/>
  <c r="P2004" i="11"/>
  <c r="C2004" i="11" s="1"/>
  <c r="P2000" i="11"/>
  <c r="C2000" i="11" s="1"/>
  <c r="P1996" i="11"/>
  <c r="C1996" i="11" s="1"/>
  <c r="P1992" i="11"/>
  <c r="C1992" i="11" s="1"/>
  <c r="P1988" i="11"/>
  <c r="C1988" i="11" s="1"/>
  <c r="P1984" i="11"/>
  <c r="C1984" i="11" s="1"/>
  <c r="P1980" i="11"/>
  <c r="C1980" i="11" s="1"/>
  <c r="P1976" i="11"/>
  <c r="C1976" i="11" s="1"/>
  <c r="P1972" i="11"/>
  <c r="C1972" i="11" s="1"/>
  <c r="P1968" i="11"/>
  <c r="C1968" i="11" s="1"/>
  <c r="P1964" i="11"/>
  <c r="C1964" i="11" s="1"/>
  <c r="P1960" i="11"/>
  <c r="C1960" i="11" s="1"/>
  <c r="P1956" i="11"/>
  <c r="C1956" i="11" s="1"/>
  <c r="P1952" i="11"/>
  <c r="C1952" i="11" s="1"/>
  <c r="P1948" i="11"/>
  <c r="C1948" i="11" s="1"/>
  <c r="P1944" i="11"/>
  <c r="C1944" i="11" s="1"/>
  <c r="P1940" i="11"/>
  <c r="C1940" i="11" s="1"/>
  <c r="P1936" i="11"/>
  <c r="C1936" i="11" s="1"/>
  <c r="P1932" i="11"/>
  <c r="C1932" i="11" s="1"/>
  <c r="P1928" i="11"/>
  <c r="C1928" i="11" s="1"/>
  <c r="P1924" i="11"/>
  <c r="C1924" i="11" s="1"/>
  <c r="P1920" i="11"/>
  <c r="C1920" i="11" s="1"/>
  <c r="P1916" i="11"/>
  <c r="C1916" i="11" s="1"/>
  <c r="P1912" i="11"/>
  <c r="C1912" i="11" s="1"/>
  <c r="P1908" i="11"/>
  <c r="C1908" i="11" s="1"/>
  <c r="P1904" i="11"/>
  <c r="C1904" i="11" s="1"/>
  <c r="P1900" i="11"/>
  <c r="C1900" i="11" s="1"/>
  <c r="P1896" i="11"/>
  <c r="C1896" i="11" s="1"/>
  <c r="P1892" i="11"/>
  <c r="C1892" i="11" s="1"/>
  <c r="P1888" i="11"/>
  <c r="C1888" i="11" s="1"/>
  <c r="P1884" i="11"/>
  <c r="C1884" i="11" s="1"/>
  <c r="P1880" i="11"/>
  <c r="C1880" i="11" s="1"/>
  <c r="P1876" i="11"/>
  <c r="C1876" i="11" s="1"/>
  <c r="P1872" i="11"/>
  <c r="C1872" i="11" s="1"/>
  <c r="P1868" i="11"/>
  <c r="C1868" i="11" s="1"/>
  <c r="P1864" i="11"/>
  <c r="C1864" i="11" s="1"/>
  <c r="P1860" i="11"/>
  <c r="C1860" i="11" s="1"/>
  <c r="P1856" i="11"/>
  <c r="C1856" i="11" s="1"/>
  <c r="P1852" i="11"/>
  <c r="C1852" i="11" s="1"/>
  <c r="P1848" i="11"/>
  <c r="C1848" i="11" s="1"/>
  <c r="P1844" i="11"/>
  <c r="C1844" i="11" s="1"/>
  <c r="P1840" i="11"/>
  <c r="C1840" i="11" s="1"/>
  <c r="P1836" i="11"/>
  <c r="C1836" i="11" s="1"/>
  <c r="P1832" i="11"/>
  <c r="C1832" i="11" s="1"/>
  <c r="P1828" i="11"/>
  <c r="C1828" i="11" s="1"/>
  <c r="P1824" i="11"/>
  <c r="C1824" i="11" s="1"/>
  <c r="P1820" i="11"/>
  <c r="C1820" i="11" s="1"/>
  <c r="P1816" i="11"/>
  <c r="C1816" i="11" s="1"/>
  <c r="P1812" i="11"/>
  <c r="C1812" i="11" s="1"/>
  <c r="P1808" i="11"/>
  <c r="C1808" i="11" s="1"/>
  <c r="P1804" i="11"/>
  <c r="C1804" i="11" s="1"/>
  <c r="P1800" i="11"/>
  <c r="C1800" i="11" s="1"/>
  <c r="P1796" i="11"/>
  <c r="C1796" i="11" s="1"/>
  <c r="P1792" i="11"/>
  <c r="C1792" i="11" s="1"/>
  <c r="P1788" i="11"/>
  <c r="C1788" i="11" s="1"/>
  <c r="P1784" i="11"/>
  <c r="C1784" i="11" s="1"/>
  <c r="P1780" i="11"/>
  <c r="C1780" i="11" s="1"/>
  <c r="P1776" i="11"/>
  <c r="C1776" i="11" s="1"/>
  <c r="P1772" i="11"/>
  <c r="C1772" i="11" s="1"/>
  <c r="P1768" i="11"/>
  <c r="C1768" i="11" s="1"/>
  <c r="P1764" i="11"/>
  <c r="C1764" i="11" s="1"/>
  <c r="P1760" i="11"/>
  <c r="C1760" i="11" s="1"/>
  <c r="P1756" i="11"/>
  <c r="C1756" i="11" s="1"/>
  <c r="P1752" i="11"/>
  <c r="C1752" i="11" s="1"/>
  <c r="P1748" i="11"/>
  <c r="C1748" i="11" s="1"/>
  <c r="P1744" i="11"/>
  <c r="C1744" i="11" s="1"/>
  <c r="P1740" i="11"/>
  <c r="C1740" i="11" s="1"/>
  <c r="P1736" i="11"/>
  <c r="C1736" i="11" s="1"/>
  <c r="P1732" i="11"/>
  <c r="C1732" i="11" s="1"/>
  <c r="P1728" i="11"/>
  <c r="C1728" i="11" s="1"/>
  <c r="P1724" i="11"/>
  <c r="C1724" i="11" s="1"/>
  <c r="P1720" i="11"/>
  <c r="C1720" i="11" s="1"/>
  <c r="P1716" i="11"/>
  <c r="C1716" i="11" s="1"/>
  <c r="P1712" i="11"/>
  <c r="C1712" i="11" s="1"/>
  <c r="P1708" i="11"/>
  <c r="C1708" i="11" s="1"/>
  <c r="P1704" i="11"/>
  <c r="C1704" i="11" s="1"/>
  <c r="P1700" i="11"/>
  <c r="C1700" i="11" s="1"/>
  <c r="P1696" i="11"/>
  <c r="C1696" i="11" s="1"/>
  <c r="P1692" i="11"/>
  <c r="C1692" i="11" s="1"/>
  <c r="P1688" i="11"/>
  <c r="C1688" i="11" s="1"/>
  <c r="P1684" i="11"/>
  <c r="C1684" i="11" s="1"/>
  <c r="P1680" i="11"/>
  <c r="C1680" i="11" s="1"/>
  <c r="P1676" i="11"/>
  <c r="C1676" i="11" s="1"/>
  <c r="P1672" i="11"/>
  <c r="C1672" i="11" s="1"/>
  <c r="P1668" i="11"/>
  <c r="C1668" i="11" s="1"/>
  <c r="P1664" i="11"/>
  <c r="C1664" i="11" s="1"/>
  <c r="P1660" i="11"/>
  <c r="C1660" i="11" s="1"/>
  <c r="P1656" i="11"/>
  <c r="C1656" i="11" s="1"/>
  <c r="P1652" i="11"/>
  <c r="C1652" i="11" s="1"/>
  <c r="P1648" i="11"/>
  <c r="C1648" i="11" s="1"/>
  <c r="P1644" i="11"/>
  <c r="C1644" i="11" s="1"/>
  <c r="P1640" i="11"/>
  <c r="C1640" i="11" s="1"/>
  <c r="P1636" i="11"/>
  <c r="C1636" i="11" s="1"/>
  <c r="P1632" i="11"/>
  <c r="C1632" i="11" s="1"/>
  <c r="P1628" i="11"/>
  <c r="C1628" i="11" s="1"/>
  <c r="P1624" i="11"/>
  <c r="C1624" i="11" s="1"/>
  <c r="P1620" i="11"/>
  <c r="C1620" i="11" s="1"/>
  <c r="P1616" i="11"/>
  <c r="C1616" i="11" s="1"/>
  <c r="P1612" i="11"/>
  <c r="C1612" i="11" s="1"/>
  <c r="P1608" i="11"/>
  <c r="C1608" i="11" s="1"/>
  <c r="P1604" i="11"/>
  <c r="C1604" i="11" s="1"/>
  <c r="P1600" i="11"/>
  <c r="C1600" i="11" s="1"/>
  <c r="P1596" i="11"/>
  <c r="C1596" i="11" s="1"/>
  <c r="P1592" i="11"/>
  <c r="C1592" i="11" s="1"/>
  <c r="P1588" i="11"/>
  <c r="C1588" i="11" s="1"/>
  <c r="P1584" i="11"/>
  <c r="C1584" i="11" s="1"/>
  <c r="P1580" i="11"/>
  <c r="C1580" i="11" s="1"/>
  <c r="P1576" i="11"/>
  <c r="C1576" i="11" s="1"/>
  <c r="P1572" i="11"/>
  <c r="C1572" i="11" s="1"/>
  <c r="P1568" i="11"/>
  <c r="C1568" i="11" s="1"/>
  <c r="P1564" i="11"/>
  <c r="C1564" i="11" s="1"/>
  <c r="P1560" i="11"/>
  <c r="C1560" i="11" s="1"/>
  <c r="P1556" i="11"/>
  <c r="C1556" i="11" s="1"/>
  <c r="P1552" i="11"/>
  <c r="C1552" i="11" s="1"/>
  <c r="P1548" i="11"/>
  <c r="C1548" i="11" s="1"/>
  <c r="P1544" i="11"/>
  <c r="C1544" i="11" s="1"/>
  <c r="P1540" i="11"/>
  <c r="C1540" i="11" s="1"/>
  <c r="P1536" i="11"/>
  <c r="C1536" i="11" s="1"/>
  <c r="P1532" i="11"/>
  <c r="C1532" i="11" s="1"/>
  <c r="P1528" i="11"/>
  <c r="C1528" i="11" s="1"/>
  <c r="P1524" i="11"/>
  <c r="C1524" i="11" s="1"/>
  <c r="P1520" i="11"/>
  <c r="C1520" i="11" s="1"/>
  <c r="P1516" i="11"/>
  <c r="C1516" i="11" s="1"/>
  <c r="P1512" i="11"/>
  <c r="C1512" i="11" s="1"/>
  <c r="P1508" i="11"/>
  <c r="C1508" i="11" s="1"/>
  <c r="P1504" i="11"/>
  <c r="C1504" i="11" s="1"/>
  <c r="P1500" i="11"/>
  <c r="C1500" i="11" s="1"/>
  <c r="P1496" i="11"/>
  <c r="C1496" i="11" s="1"/>
  <c r="P1492" i="11"/>
  <c r="C1492" i="11" s="1"/>
  <c r="P1488" i="11"/>
  <c r="C1488" i="11" s="1"/>
  <c r="P1484" i="11"/>
  <c r="C1484" i="11" s="1"/>
  <c r="P1480" i="11"/>
  <c r="C1480" i="11" s="1"/>
  <c r="P1476" i="11"/>
  <c r="C1476" i="11" s="1"/>
  <c r="P1472" i="11"/>
  <c r="C1472" i="11" s="1"/>
  <c r="P1468" i="11"/>
  <c r="C1468" i="11" s="1"/>
  <c r="P1464" i="11"/>
  <c r="C1464" i="11" s="1"/>
  <c r="P1460" i="11"/>
  <c r="C1460" i="11" s="1"/>
  <c r="P1456" i="11"/>
  <c r="C1456" i="11" s="1"/>
  <c r="P1452" i="11"/>
  <c r="C1452" i="11" s="1"/>
  <c r="P1448" i="11"/>
  <c r="C1448" i="11" s="1"/>
  <c r="P1444" i="11"/>
  <c r="C1444" i="11" s="1"/>
  <c r="P1440" i="11"/>
  <c r="C1440" i="11" s="1"/>
  <c r="P1436" i="11"/>
  <c r="C1436" i="11" s="1"/>
  <c r="P1432" i="11"/>
  <c r="C1432" i="11" s="1"/>
  <c r="P1428" i="11"/>
  <c r="C1428" i="11" s="1"/>
  <c r="P1424" i="11"/>
  <c r="C1424" i="11" s="1"/>
  <c r="P1420" i="11"/>
  <c r="C1420" i="11" s="1"/>
  <c r="P1416" i="11"/>
  <c r="C1416" i="11" s="1"/>
  <c r="P1412" i="11"/>
  <c r="C1412" i="11" s="1"/>
  <c r="P1408" i="11"/>
  <c r="C1408" i="11" s="1"/>
  <c r="P1404" i="11"/>
  <c r="C1404" i="11" s="1"/>
  <c r="P1400" i="11"/>
  <c r="C1400" i="11" s="1"/>
  <c r="P1396" i="11"/>
  <c r="C1396" i="11" s="1"/>
  <c r="P1392" i="11"/>
  <c r="C1392" i="11" s="1"/>
  <c r="P1388" i="11"/>
  <c r="C1388" i="11" s="1"/>
  <c r="P1384" i="11"/>
  <c r="C1384" i="11" s="1"/>
  <c r="P1380" i="11"/>
  <c r="C1380" i="11" s="1"/>
  <c r="P1376" i="11"/>
  <c r="C1376" i="11" s="1"/>
  <c r="P1372" i="11"/>
  <c r="C1372" i="11" s="1"/>
  <c r="P1368" i="11"/>
  <c r="C1368" i="11" s="1"/>
  <c r="P1364" i="11"/>
  <c r="C1364" i="11" s="1"/>
  <c r="P1360" i="11"/>
  <c r="C1360" i="11" s="1"/>
  <c r="P1356" i="11"/>
  <c r="C1356" i="11" s="1"/>
  <c r="P1352" i="11"/>
  <c r="C1352" i="11" s="1"/>
  <c r="P1348" i="11"/>
  <c r="C1348" i="11" s="1"/>
  <c r="P1344" i="11"/>
  <c r="C1344" i="11" s="1"/>
  <c r="P1340" i="11"/>
  <c r="C1340" i="11" s="1"/>
  <c r="P1336" i="11"/>
  <c r="C1336" i="11" s="1"/>
  <c r="P1332" i="11"/>
  <c r="C1332" i="11" s="1"/>
  <c r="P1328" i="11"/>
  <c r="C1328" i="11" s="1"/>
  <c r="P1324" i="11"/>
  <c r="C1324" i="11" s="1"/>
  <c r="P1320" i="11"/>
  <c r="C1320" i="11" s="1"/>
  <c r="P1316" i="11"/>
  <c r="C1316" i="11" s="1"/>
  <c r="P1312" i="11"/>
  <c r="C1312" i="11" s="1"/>
  <c r="P1308" i="11"/>
  <c r="C1308" i="11" s="1"/>
  <c r="P1304" i="11"/>
  <c r="C1304" i="11" s="1"/>
  <c r="P1300" i="11"/>
  <c r="C1300" i="11" s="1"/>
  <c r="P1296" i="11"/>
  <c r="C1296" i="11" s="1"/>
  <c r="P1292" i="11"/>
  <c r="C1292" i="11" s="1"/>
  <c r="P1288" i="11"/>
  <c r="C1288" i="11" s="1"/>
  <c r="P1284" i="11"/>
  <c r="C1284" i="11" s="1"/>
  <c r="P1280" i="11"/>
  <c r="C1280" i="11" s="1"/>
  <c r="P1276" i="11"/>
  <c r="C1276" i="11" s="1"/>
  <c r="P1272" i="11"/>
  <c r="C1272" i="11" s="1"/>
  <c r="P1268" i="11"/>
  <c r="C1268" i="11" s="1"/>
  <c r="P1264" i="11"/>
  <c r="C1264" i="11" s="1"/>
  <c r="P1260" i="11"/>
  <c r="C1260" i="11" s="1"/>
  <c r="P1256" i="11"/>
  <c r="C1256" i="11" s="1"/>
  <c r="P1252" i="11"/>
  <c r="C1252" i="11" s="1"/>
  <c r="P1248" i="11"/>
  <c r="C1248" i="11" s="1"/>
  <c r="P1244" i="11"/>
  <c r="C1244" i="11" s="1"/>
  <c r="P1240" i="11"/>
  <c r="C1240" i="11" s="1"/>
  <c r="P1236" i="11"/>
  <c r="C1236" i="11" s="1"/>
  <c r="P1232" i="11"/>
  <c r="C1232" i="11" s="1"/>
  <c r="P1228" i="11"/>
  <c r="C1228" i="11" s="1"/>
  <c r="P1224" i="11"/>
  <c r="C1224" i="11" s="1"/>
  <c r="P1220" i="11"/>
  <c r="C1220" i="11" s="1"/>
  <c r="P1216" i="11"/>
  <c r="C1216" i="11" s="1"/>
  <c r="P1212" i="11"/>
  <c r="C1212" i="11" s="1"/>
  <c r="P1208" i="11"/>
  <c r="C1208" i="11" s="1"/>
  <c r="P1204" i="11"/>
  <c r="C1204" i="11" s="1"/>
  <c r="P1200" i="11"/>
  <c r="C1200" i="11" s="1"/>
  <c r="P1196" i="11"/>
  <c r="C1196" i="11" s="1"/>
  <c r="P1192" i="11"/>
  <c r="C1192" i="11" s="1"/>
  <c r="P1188" i="11"/>
  <c r="C1188" i="11" s="1"/>
  <c r="P1184" i="11"/>
  <c r="C1184" i="11" s="1"/>
  <c r="P1180" i="11"/>
  <c r="C1180" i="11" s="1"/>
  <c r="P1176" i="11"/>
  <c r="C1176" i="11" s="1"/>
  <c r="P1172" i="11"/>
  <c r="C1172" i="11" s="1"/>
  <c r="P1168" i="11"/>
  <c r="C1168" i="11" s="1"/>
  <c r="P1164" i="11"/>
  <c r="C1164" i="11" s="1"/>
  <c r="P1160" i="11"/>
  <c r="C1160" i="11" s="1"/>
  <c r="P1156" i="11"/>
  <c r="C1156" i="11" s="1"/>
  <c r="P1152" i="11"/>
  <c r="C1152" i="11" s="1"/>
  <c r="P1148" i="11"/>
  <c r="C1148" i="11" s="1"/>
  <c r="P1144" i="11"/>
  <c r="C1144" i="11" s="1"/>
  <c r="P1140" i="11"/>
  <c r="C1140" i="11" s="1"/>
  <c r="P1136" i="11"/>
  <c r="C1136" i="11" s="1"/>
  <c r="P1132" i="11"/>
  <c r="C1132" i="11" s="1"/>
  <c r="P1128" i="11"/>
  <c r="C1128" i="11" s="1"/>
  <c r="P1124" i="11"/>
  <c r="C1124" i="11" s="1"/>
  <c r="P1120" i="11"/>
  <c r="C1120" i="11" s="1"/>
  <c r="P1116" i="11"/>
  <c r="C1116" i="11" s="1"/>
  <c r="P1112" i="11"/>
  <c r="C1112" i="11" s="1"/>
  <c r="P1108" i="11"/>
  <c r="C1108" i="11" s="1"/>
  <c r="P1104" i="11"/>
  <c r="C1104" i="11" s="1"/>
  <c r="P1100" i="11"/>
  <c r="C1100" i="11" s="1"/>
  <c r="P1096" i="11"/>
  <c r="C1096" i="11" s="1"/>
  <c r="P1092" i="11"/>
  <c r="C1092" i="11" s="1"/>
  <c r="P1088" i="11"/>
  <c r="C1088" i="11" s="1"/>
  <c r="P1084" i="11"/>
  <c r="C1084" i="11" s="1"/>
  <c r="P1080" i="11"/>
  <c r="C1080" i="11" s="1"/>
  <c r="P1076" i="11"/>
  <c r="C1076" i="11" s="1"/>
  <c r="P1072" i="11"/>
  <c r="C1072" i="11" s="1"/>
  <c r="P1068" i="11"/>
  <c r="C1068" i="11" s="1"/>
  <c r="P1064" i="11"/>
  <c r="C1064" i="11" s="1"/>
  <c r="P1060" i="11"/>
  <c r="C1060" i="11" s="1"/>
  <c r="P1056" i="11"/>
  <c r="C1056" i="11" s="1"/>
  <c r="P1052" i="11"/>
  <c r="C1052" i="11" s="1"/>
  <c r="P1048" i="11"/>
  <c r="C1048" i="11" s="1"/>
  <c r="P1044" i="11"/>
  <c r="C1044" i="11" s="1"/>
  <c r="P1040" i="11"/>
  <c r="C1040" i="11" s="1"/>
  <c r="P1036" i="11"/>
  <c r="C1036" i="11" s="1"/>
  <c r="P1032" i="11"/>
  <c r="C1032" i="11" s="1"/>
  <c r="P1028" i="11"/>
  <c r="C1028" i="11" s="1"/>
  <c r="P1024" i="11"/>
  <c r="C1024" i="11" s="1"/>
  <c r="P1020" i="11"/>
  <c r="C1020" i="11" s="1"/>
  <c r="P1016" i="11"/>
  <c r="C1016" i="11" s="1"/>
  <c r="P1012" i="11"/>
  <c r="C1012" i="11" s="1"/>
  <c r="P1008" i="11"/>
  <c r="C1008" i="11" s="1"/>
  <c r="P1004" i="11"/>
  <c r="C1004" i="11" s="1"/>
  <c r="P1000" i="11"/>
  <c r="C1000" i="11" s="1"/>
  <c r="P996" i="11"/>
  <c r="C996" i="11" s="1"/>
  <c r="P992" i="11"/>
  <c r="C992" i="11" s="1"/>
  <c r="P988" i="11"/>
  <c r="C988" i="11" s="1"/>
  <c r="P984" i="11"/>
  <c r="C984" i="11" s="1"/>
  <c r="P980" i="11"/>
  <c r="C980" i="11" s="1"/>
  <c r="P976" i="11"/>
  <c r="C976" i="11" s="1"/>
  <c r="P972" i="11"/>
  <c r="C972" i="11" s="1"/>
  <c r="P968" i="11"/>
  <c r="C968" i="11" s="1"/>
  <c r="P964" i="11"/>
  <c r="C964" i="11" s="1"/>
  <c r="P960" i="11"/>
  <c r="C960" i="11" s="1"/>
  <c r="P956" i="11"/>
  <c r="C956" i="11" s="1"/>
  <c r="P952" i="11"/>
  <c r="C952" i="11" s="1"/>
  <c r="P948" i="11"/>
  <c r="C948" i="11" s="1"/>
  <c r="P944" i="11"/>
  <c r="C944" i="11" s="1"/>
  <c r="P940" i="11"/>
  <c r="C940" i="11" s="1"/>
  <c r="P936" i="11"/>
  <c r="C936" i="11" s="1"/>
  <c r="P932" i="11"/>
  <c r="C932" i="11" s="1"/>
  <c r="P928" i="11"/>
  <c r="C928" i="11" s="1"/>
  <c r="P924" i="11"/>
  <c r="C924" i="11" s="1"/>
  <c r="P920" i="11"/>
  <c r="C920" i="11" s="1"/>
  <c r="P916" i="11"/>
  <c r="C916" i="11" s="1"/>
  <c r="P912" i="11"/>
  <c r="C912" i="11" s="1"/>
  <c r="P908" i="11"/>
  <c r="C908" i="11" s="1"/>
  <c r="P904" i="11"/>
  <c r="C904" i="11" s="1"/>
  <c r="P900" i="11"/>
  <c r="C900" i="11" s="1"/>
  <c r="P896" i="11"/>
  <c r="C896" i="11" s="1"/>
  <c r="P892" i="11"/>
  <c r="C892" i="11" s="1"/>
  <c r="P888" i="11"/>
  <c r="C888" i="11" s="1"/>
  <c r="P884" i="11"/>
  <c r="C884" i="11" s="1"/>
  <c r="P880" i="11"/>
  <c r="C880" i="11" s="1"/>
  <c r="P876" i="11"/>
  <c r="C876" i="11" s="1"/>
  <c r="P872" i="11"/>
  <c r="C872" i="11" s="1"/>
  <c r="P868" i="11"/>
  <c r="C868" i="11" s="1"/>
  <c r="P864" i="11"/>
  <c r="C864" i="11" s="1"/>
  <c r="P860" i="11"/>
  <c r="C860" i="11" s="1"/>
  <c r="P856" i="11"/>
  <c r="C856" i="11" s="1"/>
  <c r="P852" i="11"/>
  <c r="C852" i="11" s="1"/>
  <c r="P848" i="11"/>
  <c r="C848" i="11" s="1"/>
  <c r="P844" i="11"/>
  <c r="C844" i="11" s="1"/>
  <c r="P840" i="11"/>
  <c r="C840" i="11" s="1"/>
  <c r="P836" i="11"/>
  <c r="C836" i="11" s="1"/>
  <c r="P832" i="11"/>
  <c r="C832" i="11" s="1"/>
  <c r="P828" i="11"/>
  <c r="C828" i="11" s="1"/>
  <c r="P824" i="11"/>
  <c r="C824" i="11" s="1"/>
  <c r="P820" i="11"/>
  <c r="C820" i="11" s="1"/>
  <c r="P816" i="11"/>
  <c r="C816" i="11" s="1"/>
  <c r="P812" i="11"/>
  <c r="C812" i="11" s="1"/>
  <c r="P808" i="11"/>
  <c r="C808" i="11" s="1"/>
  <c r="P804" i="11"/>
  <c r="C804" i="11" s="1"/>
  <c r="P800" i="11"/>
  <c r="C800" i="11" s="1"/>
  <c r="P796" i="11"/>
  <c r="C796" i="11" s="1"/>
  <c r="P792" i="11"/>
  <c r="C792" i="11" s="1"/>
  <c r="P788" i="11"/>
  <c r="C788" i="11" s="1"/>
  <c r="P784" i="11"/>
  <c r="C784" i="11" s="1"/>
  <c r="P780" i="11"/>
  <c r="C780" i="11" s="1"/>
  <c r="P776" i="11"/>
  <c r="C776" i="11" s="1"/>
  <c r="P772" i="11"/>
  <c r="C772" i="11" s="1"/>
  <c r="P768" i="11"/>
  <c r="C768" i="11" s="1"/>
  <c r="P764" i="11"/>
  <c r="C764" i="11" s="1"/>
  <c r="P760" i="11"/>
  <c r="C760" i="11" s="1"/>
  <c r="P756" i="11"/>
  <c r="C756" i="11" s="1"/>
  <c r="P752" i="11"/>
  <c r="C752" i="11" s="1"/>
  <c r="P748" i="11"/>
  <c r="C748" i="11" s="1"/>
  <c r="P744" i="11"/>
  <c r="C744" i="11" s="1"/>
  <c r="P740" i="11"/>
  <c r="C740" i="11" s="1"/>
  <c r="P736" i="11"/>
  <c r="C736" i="11" s="1"/>
  <c r="P732" i="11"/>
  <c r="C732" i="11" s="1"/>
  <c r="P728" i="11"/>
  <c r="C728" i="11" s="1"/>
  <c r="P724" i="11"/>
  <c r="C724" i="11" s="1"/>
  <c r="P720" i="11"/>
  <c r="C720" i="11" s="1"/>
  <c r="P716" i="11"/>
  <c r="C716" i="11" s="1"/>
  <c r="P712" i="11"/>
  <c r="C712" i="11" s="1"/>
  <c r="P708" i="11"/>
  <c r="C708" i="11" s="1"/>
  <c r="P704" i="11"/>
  <c r="C704" i="11" s="1"/>
  <c r="P700" i="11"/>
  <c r="C700" i="11" s="1"/>
  <c r="P696" i="11"/>
  <c r="C696" i="11" s="1"/>
  <c r="P692" i="11"/>
  <c r="C692" i="11" s="1"/>
  <c r="P688" i="11"/>
  <c r="C688" i="11" s="1"/>
  <c r="P684" i="11"/>
  <c r="C684" i="11" s="1"/>
  <c r="P680" i="11"/>
  <c r="C680" i="11" s="1"/>
  <c r="P668" i="11"/>
  <c r="C668" i="11" s="1"/>
  <c r="P664" i="11"/>
  <c r="C664" i="11" s="1"/>
  <c r="P652" i="11"/>
  <c r="C652" i="11" s="1"/>
  <c r="P648" i="11"/>
  <c r="C648" i="11" s="1"/>
  <c r="P636" i="11"/>
  <c r="C636" i="11" s="1"/>
  <c r="P632" i="11"/>
  <c r="C632" i="11" s="1"/>
  <c r="P620" i="11"/>
  <c r="C620" i="11" s="1"/>
  <c r="P616" i="11"/>
  <c r="C616" i="11" s="1"/>
  <c r="P604" i="11"/>
  <c r="C604" i="11" s="1"/>
  <c r="P600" i="11"/>
  <c r="C600" i="11" s="1"/>
  <c r="P588" i="11"/>
  <c r="C588" i="11" s="1"/>
  <c r="P584" i="11"/>
  <c r="C584" i="11" s="1"/>
  <c r="P572" i="11"/>
  <c r="C572" i="11" s="1"/>
  <c r="P568" i="11"/>
  <c r="C568" i="11" s="1"/>
  <c r="P556" i="11"/>
  <c r="C556" i="11" s="1"/>
  <c r="P552" i="11"/>
  <c r="C552" i="11" s="1"/>
  <c r="P540" i="11"/>
  <c r="C540" i="11" s="1"/>
  <c r="P536" i="11"/>
  <c r="C536" i="11" s="1"/>
  <c r="P524" i="11"/>
  <c r="C524" i="11" s="1"/>
  <c r="P520" i="11"/>
  <c r="C520" i="11" s="1"/>
  <c r="P508" i="11"/>
  <c r="C508" i="11" s="1"/>
  <c r="P504" i="11"/>
  <c r="C504" i="11" s="1"/>
  <c r="P492" i="11"/>
  <c r="C492" i="11" s="1"/>
  <c r="P488" i="11"/>
  <c r="C488" i="11" s="1"/>
  <c r="P476" i="11"/>
  <c r="C476" i="11" s="1"/>
  <c r="P472" i="11"/>
  <c r="C472" i="11" s="1"/>
  <c r="P460" i="11"/>
  <c r="C460" i="11" s="1"/>
  <c r="P456" i="11"/>
  <c r="C456" i="11" s="1"/>
  <c r="P444" i="11"/>
  <c r="C444" i="11" s="1"/>
  <c r="P440" i="11"/>
  <c r="C440" i="11" s="1"/>
  <c r="P428" i="11"/>
  <c r="C428" i="11" s="1"/>
  <c r="P424" i="11"/>
  <c r="C424" i="11" s="1"/>
  <c r="P412" i="11"/>
  <c r="C412" i="11" s="1"/>
  <c r="P408" i="11"/>
  <c r="C408" i="11" s="1"/>
  <c r="P396" i="11"/>
  <c r="C396" i="11" s="1"/>
  <c r="P392" i="11"/>
  <c r="C392" i="11" s="1"/>
  <c r="P380" i="11"/>
  <c r="C380" i="11" s="1"/>
  <c r="P376" i="11"/>
  <c r="C376" i="11" s="1"/>
  <c r="P364" i="11"/>
  <c r="C364" i="11" s="1"/>
  <c r="P360" i="11"/>
  <c r="C360" i="11" s="1"/>
  <c r="P348" i="11"/>
  <c r="C348" i="11" s="1"/>
  <c r="P344" i="11"/>
  <c r="C344" i="11" s="1"/>
  <c r="P332" i="11"/>
  <c r="C332" i="11" s="1"/>
  <c r="P328" i="11"/>
  <c r="C328" i="11" s="1"/>
  <c r="P316" i="11"/>
  <c r="C316" i="11" s="1"/>
  <c r="P312" i="11"/>
  <c r="C312" i="11" s="1"/>
  <c r="P300" i="11"/>
  <c r="C300" i="11" s="1"/>
  <c r="P296" i="11"/>
  <c r="C296" i="11" s="1"/>
  <c r="P284" i="11"/>
  <c r="C284" i="11" s="1"/>
  <c r="P280" i="11"/>
  <c r="C280" i="11" s="1"/>
  <c r="P268" i="11"/>
  <c r="C268" i="11" s="1"/>
  <c r="P264" i="11"/>
  <c r="C264" i="11" s="1"/>
  <c r="P252" i="11"/>
  <c r="C252" i="11" s="1"/>
  <c r="P248" i="11"/>
  <c r="C248" i="11" s="1"/>
  <c r="P236" i="11"/>
  <c r="C236" i="11" s="1"/>
  <c r="P232" i="11"/>
  <c r="C232" i="11" s="1"/>
  <c r="P220" i="11"/>
  <c r="C220" i="11" s="1"/>
  <c r="P216" i="11"/>
  <c r="C216" i="11" s="1"/>
  <c r="P204" i="11"/>
  <c r="C204" i="11" s="1"/>
  <c r="P200" i="11"/>
  <c r="C200" i="11" s="1"/>
  <c r="P188" i="11"/>
  <c r="C188" i="11" s="1"/>
  <c r="P184" i="11"/>
  <c r="C184" i="11" s="1"/>
  <c r="P172" i="11"/>
  <c r="C172" i="11" s="1"/>
  <c r="P168" i="11"/>
  <c r="C168" i="11" s="1"/>
  <c r="P156" i="11"/>
  <c r="C156" i="11" s="1"/>
  <c r="P152" i="11"/>
  <c r="C152" i="11" s="1"/>
  <c r="P140" i="11"/>
  <c r="C140" i="11" s="1"/>
  <c r="P136" i="11"/>
  <c r="C136" i="11" s="1"/>
  <c r="P124" i="11"/>
  <c r="C124" i="11" s="1"/>
  <c r="P120" i="11"/>
  <c r="C120" i="11" s="1"/>
  <c r="P108" i="11"/>
  <c r="C108" i="11" s="1"/>
  <c r="P104" i="11"/>
  <c r="C104" i="11" s="1"/>
  <c r="P92" i="11"/>
  <c r="C92" i="11" s="1"/>
  <c r="P88" i="11"/>
  <c r="C88" i="11" s="1"/>
  <c r="P76" i="11"/>
  <c r="C76" i="11" s="1"/>
  <c r="P72" i="11"/>
  <c r="C72" i="11" s="1"/>
  <c r="P60" i="11"/>
  <c r="C60" i="11" s="1"/>
  <c r="P56" i="11"/>
  <c r="C56" i="11" s="1"/>
  <c r="P44" i="11"/>
  <c r="C44" i="11" s="1"/>
  <c r="P40" i="11"/>
  <c r="C40" i="11" s="1"/>
  <c r="P28" i="11"/>
  <c r="C28" i="11" s="1"/>
  <c r="P24" i="11"/>
  <c r="C24" i="11" s="1"/>
  <c r="P12" i="11"/>
  <c r="C12" i="11" s="1"/>
  <c r="P8" i="11"/>
  <c r="C8" i="11" s="1"/>
  <c r="B2" i="10"/>
  <c r="D729" i="10" l="1"/>
  <c r="E729" i="10"/>
  <c r="F729" i="10"/>
  <c r="C729" i="10"/>
  <c r="G729" i="10"/>
  <c r="G2" i="10"/>
  <c r="U1562" i="11"/>
  <c r="D2" i="10"/>
  <c r="E2" i="10"/>
  <c r="B3" i="10"/>
  <c r="F2" i="10"/>
  <c r="C2" i="10"/>
  <c r="D3" i="10" l="1"/>
  <c r="E3" i="10"/>
  <c r="B4" i="10"/>
  <c r="E4" i="10" s="1"/>
  <c r="F3" i="10"/>
  <c r="G3" i="10"/>
  <c r="C3" i="10"/>
  <c r="G4" i="10"/>
  <c r="F4" i="10"/>
  <c r="C4" i="10"/>
  <c r="U1938" i="11"/>
  <c r="D4" i="10" l="1"/>
  <c r="B5" i="10"/>
  <c r="E5" i="10"/>
  <c r="D5" i="10"/>
  <c r="B6" i="10"/>
  <c r="F5" i="10" l="1"/>
  <c r="U2214" i="11"/>
  <c r="C5" i="10"/>
  <c r="G5" i="10"/>
  <c r="G6" i="10"/>
  <c r="F6" i="10"/>
  <c r="E6" i="10"/>
  <c r="D6" i="10"/>
  <c r="C6" i="10"/>
  <c r="B7" i="10"/>
  <c r="B8" i="10" l="1"/>
  <c r="G7" i="10"/>
  <c r="F7" i="10"/>
  <c r="E7" i="10"/>
  <c r="D7" i="10"/>
  <c r="C7" i="10"/>
  <c r="U1415" i="11"/>
  <c r="B9" i="10" l="1"/>
  <c r="G8" i="10"/>
  <c r="F8" i="10"/>
  <c r="E8" i="10"/>
  <c r="D8" i="10"/>
  <c r="C8" i="10"/>
  <c r="B10" i="10" l="1"/>
  <c r="F9" i="10"/>
  <c r="G9" i="10"/>
  <c r="E9" i="10"/>
  <c r="D9" i="10"/>
  <c r="C9" i="10"/>
  <c r="B11" i="10" l="1"/>
  <c r="G10" i="10"/>
  <c r="F10" i="10"/>
  <c r="E10" i="10"/>
  <c r="D10" i="10"/>
  <c r="C10" i="10"/>
  <c r="B12" i="10" l="1"/>
  <c r="G11" i="10"/>
  <c r="F11" i="10"/>
  <c r="E11" i="10"/>
  <c r="D11" i="10"/>
  <c r="C11" i="10"/>
  <c r="B13" i="10" l="1"/>
  <c r="G12" i="10"/>
  <c r="F12" i="10"/>
  <c r="E12" i="10"/>
  <c r="D12" i="10"/>
  <c r="C12" i="10"/>
  <c r="B14" i="10" l="1"/>
  <c r="G13" i="10"/>
  <c r="F13" i="10"/>
  <c r="E13" i="10"/>
  <c r="D13" i="10"/>
  <c r="C13" i="10"/>
  <c r="B15" i="10" l="1"/>
  <c r="G14" i="10"/>
  <c r="F14" i="10"/>
  <c r="E14" i="10"/>
  <c r="D14" i="10"/>
  <c r="C14" i="10"/>
  <c r="B16" i="10" l="1"/>
  <c r="G15" i="10"/>
  <c r="F15" i="10"/>
  <c r="E15" i="10"/>
  <c r="D15" i="10"/>
  <c r="C15" i="10"/>
  <c r="B17" i="10" l="1"/>
  <c r="G16" i="10"/>
  <c r="F16" i="10"/>
  <c r="E16" i="10"/>
  <c r="D16" i="10"/>
  <c r="C16" i="10"/>
  <c r="B18" i="10" l="1"/>
  <c r="G17" i="10"/>
  <c r="F17" i="10"/>
  <c r="E17" i="10"/>
  <c r="D17" i="10"/>
  <c r="C17" i="10"/>
  <c r="B19" i="10" l="1"/>
  <c r="G18" i="10"/>
  <c r="F18" i="10"/>
  <c r="E18" i="10"/>
  <c r="D18" i="10"/>
  <c r="C18" i="10"/>
  <c r="B20" i="10" l="1"/>
  <c r="G19" i="10"/>
  <c r="F19" i="10"/>
  <c r="E19" i="10"/>
  <c r="D19" i="10"/>
  <c r="C19" i="10"/>
  <c r="B21" i="10" l="1"/>
  <c r="G20" i="10"/>
  <c r="F20" i="10"/>
  <c r="E20" i="10"/>
  <c r="D20" i="10"/>
  <c r="C20" i="10"/>
  <c r="B22" i="10" l="1"/>
  <c r="G21" i="10"/>
  <c r="F21" i="10"/>
  <c r="E21" i="10"/>
  <c r="D21" i="10"/>
  <c r="C21" i="10"/>
  <c r="B23" i="10" l="1"/>
  <c r="G22" i="10"/>
  <c r="F22" i="10"/>
  <c r="E22" i="10"/>
  <c r="D22" i="10"/>
  <c r="C22" i="10"/>
  <c r="B24" i="10" l="1"/>
  <c r="G23" i="10"/>
  <c r="F23" i="10"/>
  <c r="E23" i="10"/>
  <c r="D23" i="10"/>
  <c r="C23" i="10"/>
  <c r="B25" i="10" l="1"/>
  <c r="G24" i="10"/>
  <c r="F24" i="10"/>
  <c r="E24" i="10"/>
  <c r="D24" i="10"/>
  <c r="C24" i="10"/>
  <c r="B26" i="10" l="1"/>
  <c r="F25" i="10"/>
  <c r="G25" i="10"/>
  <c r="E25" i="10"/>
  <c r="D25" i="10"/>
  <c r="C25" i="10"/>
  <c r="B27" i="10" l="1"/>
  <c r="G26" i="10"/>
  <c r="F26" i="10"/>
  <c r="E26" i="10"/>
  <c r="D26" i="10"/>
  <c r="C26" i="10"/>
  <c r="B28" i="10" l="1"/>
  <c r="G27" i="10"/>
  <c r="F27" i="10"/>
  <c r="E27" i="10"/>
  <c r="D27" i="10"/>
  <c r="C27" i="10"/>
  <c r="B29" i="10" l="1"/>
  <c r="G28" i="10"/>
  <c r="F28" i="10"/>
  <c r="E28" i="10"/>
  <c r="D28" i="10"/>
  <c r="C28" i="10"/>
  <c r="B30" i="10" l="1"/>
  <c r="G29" i="10"/>
  <c r="F29" i="10"/>
  <c r="E29" i="10"/>
  <c r="D29" i="10"/>
  <c r="C29" i="10"/>
  <c r="B31" i="10" l="1"/>
  <c r="G30" i="10"/>
  <c r="F30" i="10"/>
  <c r="E30" i="10"/>
  <c r="D30" i="10"/>
  <c r="C30" i="10"/>
  <c r="B32" i="10" l="1"/>
  <c r="G31" i="10"/>
  <c r="F31" i="10"/>
  <c r="E31" i="10"/>
  <c r="D31" i="10"/>
  <c r="C31" i="10"/>
  <c r="B33" i="10" l="1"/>
  <c r="G32" i="10"/>
  <c r="F32" i="10"/>
  <c r="E32" i="10"/>
  <c r="D32" i="10"/>
  <c r="C32" i="10"/>
  <c r="B34" i="10" l="1"/>
  <c r="G33" i="10"/>
  <c r="F33" i="10"/>
  <c r="E33" i="10"/>
  <c r="D33" i="10"/>
  <c r="C33" i="10"/>
  <c r="B35" i="10" l="1"/>
  <c r="G34" i="10"/>
  <c r="F34" i="10"/>
  <c r="E34" i="10"/>
  <c r="D34" i="10"/>
  <c r="C34" i="10"/>
  <c r="B36" i="10" l="1"/>
  <c r="G35" i="10"/>
  <c r="F35" i="10"/>
  <c r="E35" i="10"/>
  <c r="D35" i="10"/>
  <c r="C35" i="10"/>
  <c r="B37" i="10" l="1"/>
  <c r="G36" i="10"/>
  <c r="F36" i="10"/>
  <c r="E36" i="10"/>
  <c r="D36" i="10"/>
  <c r="C36" i="10"/>
  <c r="B38" i="10" l="1"/>
  <c r="G37" i="10"/>
  <c r="F37" i="10"/>
  <c r="E37" i="10"/>
  <c r="D37" i="10"/>
  <c r="C37" i="10"/>
  <c r="B39" i="10" l="1"/>
  <c r="G38" i="10"/>
  <c r="F38" i="10"/>
  <c r="E38" i="10"/>
  <c r="D38" i="10"/>
  <c r="C38" i="10"/>
  <c r="B40" i="10" l="1"/>
  <c r="G39" i="10"/>
  <c r="F39" i="10"/>
  <c r="E39" i="10"/>
  <c r="D39" i="10"/>
  <c r="C39" i="10"/>
  <c r="B41" i="10" l="1"/>
  <c r="G40" i="10"/>
  <c r="F40" i="10"/>
  <c r="E40" i="10"/>
  <c r="D40" i="10"/>
  <c r="C40" i="10"/>
  <c r="B42" i="10" l="1"/>
  <c r="G41" i="10"/>
  <c r="F41" i="10"/>
  <c r="E41" i="10"/>
  <c r="D41" i="10"/>
  <c r="C41" i="10"/>
  <c r="B43" i="10" l="1"/>
  <c r="G42" i="10"/>
  <c r="F42" i="10"/>
  <c r="E42" i="10"/>
  <c r="D42" i="10"/>
  <c r="C42" i="10"/>
  <c r="B44" i="10" l="1"/>
  <c r="G43" i="10"/>
  <c r="F43" i="10"/>
  <c r="E43" i="10"/>
  <c r="D43" i="10"/>
  <c r="C43" i="10"/>
  <c r="B45" i="10" l="1"/>
  <c r="G44" i="10"/>
  <c r="F44" i="10"/>
  <c r="E44" i="10"/>
  <c r="D44" i="10"/>
  <c r="C44" i="10"/>
  <c r="B46" i="10" l="1"/>
  <c r="G45" i="10"/>
  <c r="F45" i="10"/>
  <c r="E45" i="10"/>
  <c r="D45" i="10"/>
  <c r="C45" i="10"/>
  <c r="B47" i="10" l="1"/>
  <c r="G46" i="10"/>
  <c r="F46" i="10"/>
  <c r="E46" i="10"/>
  <c r="D46" i="10"/>
  <c r="C46" i="10"/>
  <c r="B48" i="10" l="1"/>
  <c r="G47" i="10"/>
  <c r="F47" i="10"/>
  <c r="E47" i="10"/>
  <c r="D47" i="10"/>
  <c r="C47" i="10"/>
  <c r="B49" i="10" l="1"/>
  <c r="G48" i="10"/>
  <c r="F48" i="10"/>
  <c r="E48" i="10"/>
  <c r="D48" i="10"/>
  <c r="C48" i="10"/>
  <c r="B50" i="10" l="1"/>
  <c r="G49" i="10"/>
  <c r="F49" i="10"/>
  <c r="E49" i="10"/>
  <c r="D49" i="10"/>
  <c r="C49" i="10"/>
  <c r="B51" i="10" l="1"/>
  <c r="G50" i="10"/>
  <c r="F50" i="10"/>
  <c r="E50" i="10"/>
  <c r="D50" i="10"/>
  <c r="C50" i="10"/>
  <c r="B52" i="10" l="1"/>
  <c r="G51" i="10"/>
  <c r="F51" i="10"/>
  <c r="E51" i="10"/>
  <c r="D51" i="10"/>
  <c r="C51" i="10"/>
  <c r="B53" i="10" l="1"/>
  <c r="G52" i="10"/>
  <c r="F52" i="10"/>
  <c r="E52" i="10"/>
  <c r="D52" i="10"/>
  <c r="C52" i="10"/>
  <c r="B54" i="10" l="1"/>
  <c r="G53" i="10"/>
  <c r="F53" i="10"/>
  <c r="E53" i="10"/>
  <c r="D53" i="10"/>
  <c r="C53" i="10"/>
  <c r="B55" i="10" l="1"/>
  <c r="G54" i="10"/>
  <c r="F54" i="10"/>
  <c r="E54" i="10"/>
  <c r="D54" i="10"/>
  <c r="C54" i="10"/>
  <c r="B56" i="10" l="1"/>
  <c r="G55" i="10"/>
  <c r="F55" i="10"/>
  <c r="E55" i="10"/>
  <c r="D55" i="10"/>
  <c r="C55" i="10"/>
  <c r="B57" i="10" l="1"/>
  <c r="G56" i="10"/>
  <c r="F56" i="10"/>
  <c r="E56" i="10"/>
  <c r="D56" i="10"/>
  <c r="C56" i="10"/>
  <c r="B58" i="10" l="1"/>
  <c r="G57" i="10"/>
  <c r="F57" i="10"/>
  <c r="E57" i="10"/>
  <c r="D57" i="10"/>
  <c r="C57" i="10"/>
  <c r="B59" i="10" l="1"/>
  <c r="G58" i="10"/>
  <c r="F58" i="10"/>
  <c r="E58" i="10"/>
  <c r="D58" i="10"/>
  <c r="C58" i="10"/>
  <c r="B60" i="10" l="1"/>
  <c r="G59" i="10"/>
  <c r="F59" i="10"/>
  <c r="E59" i="10"/>
  <c r="D59" i="10"/>
  <c r="C59" i="10"/>
  <c r="B61" i="10" l="1"/>
  <c r="G60" i="10"/>
  <c r="F60" i="10"/>
  <c r="E60" i="10"/>
  <c r="D60" i="10"/>
  <c r="C60" i="10"/>
  <c r="B62" i="10" l="1"/>
  <c r="G61" i="10"/>
  <c r="F61" i="10"/>
  <c r="E61" i="10"/>
  <c r="D61" i="10"/>
  <c r="C61" i="10"/>
  <c r="B63" i="10" l="1"/>
  <c r="G62" i="10"/>
  <c r="F62" i="10"/>
  <c r="E62" i="10"/>
  <c r="D62" i="10"/>
  <c r="C62" i="10"/>
  <c r="B64" i="10" l="1"/>
  <c r="G63" i="10"/>
  <c r="F63" i="10"/>
  <c r="E63" i="10"/>
  <c r="D63" i="10"/>
  <c r="C63" i="10"/>
  <c r="B65" i="10" l="1"/>
  <c r="G64" i="10"/>
  <c r="F64" i="10"/>
  <c r="E64" i="10"/>
  <c r="D64" i="10"/>
  <c r="C64" i="10"/>
  <c r="B66" i="10" l="1"/>
  <c r="G65" i="10"/>
  <c r="F65" i="10"/>
  <c r="E65" i="10"/>
  <c r="D65" i="10"/>
  <c r="C65" i="10"/>
  <c r="B67" i="10" l="1"/>
  <c r="G66" i="10"/>
  <c r="F66" i="10"/>
  <c r="E66" i="10"/>
  <c r="D66" i="10"/>
  <c r="C66" i="10"/>
  <c r="B68" i="10" l="1"/>
  <c r="G67" i="10"/>
  <c r="F67" i="10"/>
  <c r="E67" i="10"/>
  <c r="D67" i="10"/>
  <c r="C67" i="10"/>
  <c r="B69" i="10" l="1"/>
  <c r="G68" i="10"/>
  <c r="F68" i="10"/>
  <c r="E68" i="10"/>
  <c r="D68" i="10"/>
  <c r="C68" i="10"/>
  <c r="B70" i="10" l="1"/>
  <c r="G69" i="10"/>
  <c r="F69" i="10"/>
  <c r="E69" i="10"/>
  <c r="D69" i="10"/>
  <c r="C69" i="10"/>
  <c r="B71" i="10" l="1"/>
  <c r="G70" i="10"/>
  <c r="F70" i="10"/>
  <c r="E70" i="10"/>
  <c r="D70" i="10"/>
  <c r="C70" i="10"/>
  <c r="B72" i="10" l="1"/>
  <c r="G71" i="10"/>
  <c r="F71" i="10"/>
  <c r="E71" i="10"/>
  <c r="D71" i="10"/>
  <c r="C71" i="10"/>
  <c r="B73" i="10" l="1"/>
  <c r="G72" i="10"/>
  <c r="F72" i="10"/>
  <c r="E72" i="10"/>
  <c r="D72" i="10"/>
  <c r="C72" i="10"/>
  <c r="B74" i="10" l="1"/>
  <c r="F73" i="10"/>
  <c r="G73" i="10"/>
  <c r="E73" i="10"/>
  <c r="D73" i="10"/>
  <c r="C73" i="10"/>
  <c r="B75" i="10" l="1"/>
  <c r="G74" i="10"/>
  <c r="F74" i="10"/>
  <c r="E74" i="10"/>
  <c r="D74" i="10"/>
  <c r="C74" i="10"/>
  <c r="B76" i="10" l="1"/>
  <c r="G75" i="10"/>
  <c r="F75" i="10"/>
  <c r="E75" i="10"/>
  <c r="D75" i="10"/>
  <c r="C75" i="10"/>
  <c r="B77" i="10" l="1"/>
  <c r="G76" i="10"/>
  <c r="F76" i="10"/>
  <c r="E76" i="10"/>
  <c r="D76" i="10"/>
  <c r="C76" i="10"/>
  <c r="B78" i="10" l="1"/>
  <c r="G77" i="10"/>
  <c r="F77" i="10"/>
  <c r="E77" i="10"/>
  <c r="D77" i="10"/>
  <c r="C77" i="10"/>
  <c r="B79" i="10" l="1"/>
  <c r="G78" i="10"/>
  <c r="F78" i="10"/>
  <c r="E78" i="10"/>
  <c r="D78" i="10"/>
  <c r="C78" i="10"/>
  <c r="B80" i="10" l="1"/>
  <c r="G79" i="10"/>
  <c r="F79" i="10"/>
  <c r="E79" i="10"/>
  <c r="D79" i="10"/>
  <c r="C79" i="10"/>
  <c r="B81" i="10" l="1"/>
  <c r="G80" i="10"/>
  <c r="F80" i="10"/>
  <c r="E80" i="10"/>
  <c r="D80" i="10"/>
  <c r="C80" i="10"/>
  <c r="B82" i="10" l="1"/>
  <c r="G81" i="10"/>
  <c r="F81" i="10"/>
  <c r="E81" i="10"/>
  <c r="D81" i="10"/>
  <c r="C81" i="10"/>
  <c r="B83" i="10" l="1"/>
  <c r="G82" i="10"/>
  <c r="F82" i="10"/>
  <c r="E82" i="10"/>
  <c r="D82" i="10"/>
  <c r="C82" i="10"/>
  <c r="B84" i="10" l="1"/>
  <c r="G83" i="10"/>
  <c r="F83" i="10"/>
  <c r="E83" i="10"/>
  <c r="D83" i="10"/>
  <c r="C83" i="10"/>
  <c r="B85" i="10" l="1"/>
  <c r="G84" i="10"/>
  <c r="F84" i="10"/>
  <c r="E84" i="10"/>
  <c r="D84" i="10"/>
  <c r="C84" i="10"/>
  <c r="B86" i="10" l="1"/>
  <c r="G85" i="10"/>
  <c r="F85" i="10"/>
  <c r="E85" i="10"/>
  <c r="D85" i="10"/>
  <c r="C85" i="10"/>
  <c r="B87" i="10" l="1"/>
  <c r="G86" i="10"/>
  <c r="F86" i="10"/>
  <c r="E86" i="10"/>
  <c r="D86" i="10"/>
  <c r="C86" i="10"/>
  <c r="B88" i="10" l="1"/>
  <c r="G87" i="10"/>
  <c r="F87" i="10"/>
  <c r="E87" i="10"/>
  <c r="D87" i="10"/>
  <c r="C87" i="10"/>
  <c r="B89" i="10" l="1"/>
  <c r="G88" i="10"/>
  <c r="F88" i="10"/>
  <c r="E88" i="10"/>
  <c r="D88" i="10"/>
  <c r="C88" i="10"/>
  <c r="B90" i="10" l="1"/>
  <c r="F89" i="10"/>
  <c r="G89" i="10"/>
  <c r="E89" i="10"/>
  <c r="D89" i="10"/>
  <c r="C89" i="10"/>
  <c r="B91" i="10" l="1"/>
  <c r="G90" i="10"/>
  <c r="F90" i="10"/>
  <c r="E90" i="10"/>
  <c r="D90" i="10"/>
  <c r="C90" i="10"/>
  <c r="B92" i="10" l="1"/>
  <c r="G91" i="10"/>
  <c r="F91" i="10"/>
  <c r="E91" i="10"/>
  <c r="D91" i="10"/>
  <c r="C91" i="10"/>
  <c r="B93" i="10" l="1"/>
  <c r="G92" i="10"/>
  <c r="F92" i="10"/>
  <c r="E92" i="10"/>
  <c r="D92" i="10"/>
  <c r="C92" i="10"/>
  <c r="B94" i="10" l="1"/>
  <c r="G93" i="10"/>
  <c r="F93" i="10"/>
  <c r="E93" i="10"/>
  <c r="D93" i="10"/>
  <c r="C93" i="10"/>
  <c r="B95" i="10" l="1"/>
  <c r="G94" i="10"/>
  <c r="F94" i="10"/>
  <c r="E94" i="10"/>
  <c r="D94" i="10"/>
  <c r="C94" i="10"/>
  <c r="B96" i="10" l="1"/>
  <c r="G95" i="10"/>
  <c r="F95" i="10"/>
  <c r="E95" i="10"/>
  <c r="D95" i="10"/>
  <c r="C95" i="10"/>
  <c r="B97" i="10" l="1"/>
  <c r="G96" i="10"/>
  <c r="F96" i="10"/>
  <c r="E96" i="10"/>
  <c r="D96" i="10"/>
  <c r="C96" i="10"/>
  <c r="B98" i="10" l="1"/>
  <c r="G97" i="10"/>
  <c r="F97" i="10"/>
  <c r="E97" i="10"/>
  <c r="D97" i="10"/>
  <c r="C97" i="10"/>
  <c r="B99" i="10" l="1"/>
  <c r="G98" i="10"/>
  <c r="F98" i="10"/>
  <c r="E98" i="10"/>
  <c r="D98" i="10"/>
  <c r="C98" i="10"/>
  <c r="B100" i="10" l="1"/>
  <c r="G99" i="10"/>
  <c r="F99" i="10"/>
  <c r="E99" i="10"/>
  <c r="D99" i="10"/>
  <c r="C99" i="10"/>
  <c r="B101" i="10" l="1"/>
  <c r="G100" i="10"/>
  <c r="F100" i="10"/>
  <c r="E100" i="10"/>
  <c r="D100" i="10"/>
  <c r="C100" i="10"/>
  <c r="B102" i="10" l="1"/>
  <c r="G101" i="10"/>
  <c r="F101" i="10"/>
  <c r="E101" i="10"/>
  <c r="D101" i="10"/>
  <c r="C101" i="10"/>
  <c r="B103" i="10" l="1"/>
  <c r="G102" i="10"/>
  <c r="F102" i="10"/>
  <c r="E102" i="10"/>
  <c r="D102" i="10"/>
  <c r="C102" i="10"/>
  <c r="B104" i="10" l="1"/>
  <c r="G103" i="10"/>
  <c r="F103" i="10"/>
  <c r="E103" i="10"/>
  <c r="D103" i="10"/>
  <c r="C103" i="10"/>
  <c r="B105" i="10" l="1"/>
  <c r="G104" i="10"/>
  <c r="F104" i="10"/>
  <c r="E104" i="10"/>
  <c r="D104" i="10"/>
  <c r="C104" i="10"/>
  <c r="B106" i="10" l="1"/>
  <c r="G105" i="10"/>
  <c r="F105" i="10"/>
  <c r="E105" i="10"/>
  <c r="D105" i="10"/>
  <c r="C105" i="10"/>
  <c r="B107" i="10" l="1"/>
  <c r="G106" i="10"/>
  <c r="F106" i="10"/>
  <c r="E106" i="10"/>
  <c r="D106" i="10"/>
  <c r="C106" i="10"/>
  <c r="B108" i="10" l="1"/>
  <c r="G107" i="10"/>
  <c r="F107" i="10"/>
  <c r="E107" i="10"/>
  <c r="D107" i="10"/>
  <c r="C107" i="10"/>
  <c r="B109" i="10" l="1"/>
  <c r="G108" i="10"/>
  <c r="F108" i="10"/>
  <c r="E108" i="10"/>
  <c r="D108" i="10"/>
  <c r="C108" i="10"/>
  <c r="B110" i="10" l="1"/>
  <c r="G109" i="10"/>
  <c r="F109" i="10"/>
  <c r="E109" i="10"/>
  <c r="D109" i="10"/>
  <c r="C109" i="10"/>
  <c r="B111" i="10" l="1"/>
  <c r="G110" i="10"/>
  <c r="F110" i="10"/>
  <c r="E110" i="10"/>
  <c r="D110" i="10"/>
  <c r="C110" i="10"/>
  <c r="B112" i="10" l="1"/>
  <c r="G111" i="10"/>
  <c r="F111" i="10"/>
  <c r="E111" i="10"/>
  <c r="D111" i="10"/>
  <c r="C111" i="10"/>
  <c r="B113" i="10" l="1"/>
  <c r="G112" i="10"/>
  <c r="F112" i="10"/>
  <c r="E112" i="10"/>
  <c r="D112" i="10"/>
  <c r="C112" i="10"/>
  <c r="B114" i="10" l="1"/>
  <c r="G113" i="10"/>
  <c r="F113" i="10"/>
  <c r="E113" i="10"/>
  <c r="D113" i="10"/>
  <c r="C113" i="10"/>
  <c r="B115" i="10" l="1"/>
  <c r="G114" i="10"/>
  <c r="F114" i="10"/>
  <c r="E114" i="10"/>
  <c r="D114" i="10"/>
  <c r="C114" i="10"/>
  <c r="B116" i="10" l="1"/>
  <c r="G115" i="10"/>
  <c r="F115" i="10"/>
  <c r="E115" i="10"/>
  <c r="D115" i="10"/>
  <c r="C115" i="10"/>
  <c r="B117" i="10" l="1"/>
  <c r="G116" i="10"/>
  <c r="F116" i="10"/>
  <c r="E116" i="10"/>
  <c r="D116" i="10"/>
  <c r="C116" i="10"/>
  <c r="B118" i="10" l="1"/>
  <c r="G117" i="10"/>
  <c r="F117" i="10"/>
  <c r="E117" i="10"/>
  <c r="D117" i="10"/>
  <c r="C117" i="10"/>
  <c r="B119" i="10" l="1"/>
  <c r="G118" i="10"/>
  <c r="F118" i="10"/>
  <c r="E118" i="10"/>
  <c r="D118" i="10"/>
  <c r="C118" i="10"/>
  <c r="B120" i="10" l="1"/>
  <c r="G119" i="10"/>
  <c r="F119" i="10"/>
  <c r="E119" i="10"/>
  <c r="D119" i="10"/>
  <c r="C119" i="10"/>
  <c r="B121" i="10" l="1"/>
  <c r="G120" i="10"/>
  <c r="F120" i="10"/>
  <c r="E120" i="10"/>
  <c r="D120" i="10"/>
  <c r="C120" i="10"/>
  <c r="B122" i="10" l="1"/>
  <c r="G121" i="10"/>
  <c r="F121" i="10"/>
  <c r="E121" i="10"/>
  <c r="D121" i="10"/>
  <c r="C121" i="10"/>
  <c r="B123" i="10" l="1"/>
  <c r="G122" i="10"/>
  <c r="F122" i="10"/>
  <c r="E122" i="10"/>
  <c r="D122" i="10"/>
  <c r="C122" i="10"/>
  <c r="B124" i="10" l="1"/>
  <c r="G123" i="10"/>
  <c r="F123" i="10"/>
  <c r="E123" i="10"/>
  <c r="D123" i="10"/>
  <c r="C123" i="10"/>
  <c r="B125" i="10" l="1"/>
  <c r="G124" i="10"/>
  <c r="F124" i="10"/>
  <c r="E124" i="10"/>
  <c r="D124" i="10"/>
  <c r="C124" i="10"/>
  <c r="B126" i="10" l="1"/>
  <c r="G125" i="10"/>
  <c r="F125" i="10"/>
  <c r="E125" i="10"/>
  <c r="D125" i="10"/>
  <c r="C125" i="10"/>
  <c r="B127" i="10" l="1"/>
  <c r="G126" i="10"/>
  <c r="F126" i="10"/>
  <c r="E126" i="10"/>
  <c r="D126" i="10"/>
  <c r="C126" i="10"/>
  <c r="B128" i="10" l="1"/>
  <c r="G127" i="10"/>
  <c r="F127" i="10"/>
  <c r="E127" i="10"/>
  <c r="D127" i="10"/>
  <c r="C127" i="10"/>
  <c r="B129" i="10" l="1"/>
  <c r="G128" i="10"/>
  <c r="F128" i="10"/>
  <c r="E128" i="10"/>
  <c r="D128" i="10"/>
  <c r="C128" i="10"/>
  <c r="B130" i="10" l="1"/>
  <c r="G129" i="10"/>
  <c r="F129" i="10"/>
  <c r="E129" i="10"/>
  <c r="D129" i="10"/>
  <c r="C129" i="10"/>
  <c r="B131" i="10" l="1"/>
  <c r="G130" i="10"/>
  <c r="F130" i="10"/>
  <c r="E130" i="10"/>
  <c r="D130" i="10"/>
  <c r="C130" i="10"/>
  <c r="B132" i="10" l="1"/>
  <c r="G131" i="10"/>
  <c r="F131" i="10"/>
  <c r="E131" i="10"/>
  <c r="D131" i="10"/>
  <c r="C131" i="10"/>
  <c r="B133" i="10" l="1"/>
  <c r="G132" i="10"/>
  <c r="F132" i="10"/>
  <c r="E132" i="10"/>
  <c r="D132" i="10"/>
  <c r="C132" i="10"/>
  <c r="B134" i="10" l="1"/>
  <c r="G133" i="10"/>
  <c r="F133" i="10"/>
  <c r="E133" i="10"/>
  <c r="D133" i="10"/>
  <c r="C133" i="10"/>
  <c r="B135" i="10" l="1"/>
  <c r="G134" i="10"/>
  <c r="F134" i="10"/>
  <c r="E134" i="10"/>
  <c r="D134" i="10"/>
  <c r="C134" i="10"/>
  <c r="B136" i="10" l="1"/>
  <c r="G135" i="10"/>
  <c r="F135" i="10"/>
  <c r="E135" i="10"/>
  <c r="D135" i="10"/>
  <c r="C135" i="10"/>
  <c r="B137" i="10" l="1"/>
  <c r="G136" i="10"/>
  <c r="F136" i="10"/>
  <c r="E136" i="10"/>
  <c r="D136" i="10"/>
  <c r="C136" i="10"/>
  <c r="B138" i="10" l="1"/>
  <c r="G137" i="10"/>
  <c r="F137" i="10"/>
  <c r="E137" i="10"/>
  <c r="D137" i="10"/>
  <c r="C137" i="10"/>
  <c r="B139" i="10" l="1"/>
  <c r="G138" i="10"/>
  <c r="F138" i="10"/>
  <c r="E138" i="10"/>
  <c r="D138" i="10"/>
  <c r="C138" i="10"/>
  <c r="B140" i="10" l="1"/>
  <c r="G139" i="10"/>
  <c r="F139" i="10"/>
  <c r="E139" i="10"/>
  <c r="D139" i="10"/>
  <c r="C139" i="10"/>
  <c r="B141" i="10" l="1"/>
  <c r="G140" i="10"/>
  <c r="F140" i="10"/>
  <c r="E140" i="10"/>
  <c r="D140" i="10"/>
  <c r="C140" i="10"/>
  <c r="B142" i="10" l="1"/>
  <c r="G141" i="10"/>
  <c r="F141" i="10"/>
  <c r="E141" i="10"/>
  <c r="D141" i="10"/>
  <c r="C141" i="10"/>
  <c r="B143" i="10" l="1"/>
  <c r="G142" i="10"/>
  <c r="F142" i="10"/>
  <c r="E142" i="10"/>
  <c r="D142" i="10"/>
  <c r="C142" i="10"/>
  <c r="B144" i="10" l="1"/>
  <c r="G143" i="10"/>
  <c r="F143" i="10"/>
  <c r="E143" i="10"/>
  <c r="D143" i="10"/>
  <c r="C143" i="10"/>
  <c r="B145" i="10" l="1"/>
  <c r="G144" i="10"/>
  <c r="F144" i="10"/>
  <c r="E144" i="10"/>
  <c r="D144" i="10"/>
  <c r="C144" i="10"/>
  <c r="B146" i="10" l="1"/>
  <c r="G145" i="10"/>
  <c r="F145" i="10"/>
  <c r="E145" i="10"/>
  <c r="D145" i="10"/>
  <c r="C145" i="10"/>
  <c r="B147" i="10" l="1"/>
  <c r="G146" i="10"/>
  <c r="F146" i="10"/>
  <c r="E146" i="10"/>
  <c r="D146" i="10"/>
  <c r="C146" i="10"/>
  <c r="B148" i="10" l="1"/>
  <c r="G147" i="10"/>
  <c r="F147" i="10"/>
  <c r="E147" i="10"/>
  <c r="D147" i="10"/>
  <c r="C147" i="10"/>
  <c r="B149" i="10" l="1"/>
  <c r="G148" i="10"/>
  <c r="F148" i="10"/>
  <c r="E148" i="10"/>
  <c r="D148" i="10"/>
  <c r="C148" i="10"/>
  <c r="B150" i="10" l="1"/>
  <c r="G149" i="10"/>
  <c r="F149" i="10"/>
  <c r="E149" i="10"/>
  <c r="D149" i="10"/>
  <c r="C149" i="10"/>
  <c r="B151" i="10" l="1"/>
  <c r="G150" i="10"/>
  <c r="F150" i="10"/>
  <c r="E150" i="10"/>
  <c r="D150" i="10"/>
  <c r="C150" i="10"/>
  <c r="B152" i="10" l="1"/>
  <c r="G151" i="10"/>
  <c r="F151" i="10"/>
  <c r="E151" i="10"/>
  <c r="D151" i="10"/>
  <c r="C151" i="10"/>
  <c r="B153" i="10" l="1"/>
  <c r="G152" i="10"/>
  <c r="F152" i="10"/>
  <c r="E152" i="10"/>
  <c r="D152" i="10"/>
  <c r="C152" i="10"/>
  <c r="B154" i="10" l="1"/>
  <c r="G153" i="10"/>
  <c r="F153" i="10"/>
  <c r="E153" i="10"/>
  <c r="D153" i="10"/>
  <c r="C153" i="10"/>
  <c r="B155" i="10" l="1"/>
  <c r="G154" i="10"/>
  <c r="F154" i="10"/>
  <c r="E154" i="10"/>
  <c r="D154" i="10"/>
  <c r="C154" i="10"/>
  <c r="B156" i="10" l="1"/>
  <c r="G155" i="10"/>
  <c r="F155" i="10"/>
  <c r="E155" i="10"/>
  <c r="D155" i="10"/>
  <c r="C155" i="10"/>
  <c r="B157" i="10" l="1"/>
  <c r="G156" i="10"/>
  <c r="F156" i="10"/>
  <c r="E156" i="10"/>
  <c r="D156" i="10"/>
  <c r="C156" i="10"/>
  <c r="B158" i="10" l="1"/>
  <c r="G157" i="10"/>
  <c r="F157" i="10"/>
  <c r="E157" i="10"/>
  <c r="D157" i="10"/>
  <c r="C157" i="10"/>
  <c r="B159" i="10" l="1"/>
  <c r="G158" i="10"/>
  <c r="F158" i="10"/>
  <c r="E158" i="10"/>
  <c r="D158" i="10"/>
  <c r="C158" i="10"/>
  <c r="B160" i="10" l="1"/>
  <c r="G159" i="10"/>
  <c r="F159" i="10"/>
  <c r="E159" i="10"/>
  <c r="D159" i="10"/>
  <c r="C159" i="10"/>
  <c r="B161" i="10" l="1"/>
  <c r="G160" i="10"/>
  <c r="F160" i="10"/>
  <c r="E160" i="10"/>
  <c r="D160" i="10"/>
  <c r="C160" i="10"/>
  <c r="B162" i="10" l="1"/>
  <c r="G161" i="10"/>
  <c r="F161" i="10"/>
  <c r="E161" i="10"/>
  <c r="D161" i="10"/>
  <c r="C161" i="10"/>
  <c r="B163" i="10" l="1"/>
  <c r="G162" i="10"/>
  <c r="F162" i="10"/>
  <c r="E162" i="10"/>
  <c r="D162" i="10"/>
  <c r="C162" i="10"/>
  <c r="B164" i="10" l="1"/>
  <c r="G163" i="10"/>
  <c r="F163" i="10"/>
  <c r="E163" i="10"/>
  <c r="D163" i="10"/>
  <c r="C163" i="10"/>
  <c r="B165" i="10" l="1"/>
  <c r="G164" i="10"/>
  <c r="F164" i="10"/>
  <c r="E164" i="10"/>
  <c r="D164" i="10"/>
  <c r="C164" i="10"/>
  <c r="B166" i="10" l="1"/>
  <c r="G165" i="10"/>
  <c r="F165" i="10"/>
  <c r="E165" i="10"/>
  <c r="D165" i="10"/>
  <c r="C165" i="10"/>
  <c r="B167" i="10" l="1"/>
  <c r="G166" i="10"/>
  <c r="F166" i="10"/>
  <c r="E166" i="10"/>
  <c r="D166" i="10"/>
  <c r="C166" i="10"/>
  <c r="B168" i="10" l="1"/>
  <c r="G167" i="10"/>
  <c r="F167" i="10"/>
  <c r="E167" i="10"/>
  <c r="D167" i="10"/>
  <c r="C167" i="10"/>
  <c r="B169" i="10" l="1"/>
  <c r="G168" i="10"/>
  <c r="F168" i="10"/>
  <c r="E168" i="10"/>
  <c r="D168" i="10"/>
  <c r="C168" i="10"/>
  <c r="B170" i="10" l="1"/>
  <c r="G169" i="10"/>
  <c r="F169" i="10"/>
  <c r="E169" i="10"/>
  <c r="D169" i="10"/>
  <c r="C169" i="10"/>
  <c r="B171" i="10" l="1"/>
  <c r="G170" i="10"/>
  <c r="F170" i="10"/>
  <c r="E170" i="10"/>
  <c r="D170" i="10"/>
  <c r="C170" i="10"/>
  <c r="B172" i="10" l="1"/>
  <c r="G171" i="10"/>
  <c r="F171" i="10"/>
  <c r="E171" i="10"/>
  <c r="D171" i="10"/>
  <c r="C171" i="10"/>
  <c r="B173" i="10" l="1"/>
  <c r="G172" i="10"/>
  <c r="F172" i="10"/>
  <c r="E172" i="10"/>
  <c r="D172" i="10"/>
  <c r="C172" i="10"/>
  <c r="B174" i="10" l="1"/>
  <c r="G173" i="10"/>
  <c r="F173" i="10"/>
  <c r="E173" i="10"/>
  <c r="D173" i="10"/>
  <c r="C173" i="10"/>
  <c r="B175" i="10" l="1"/>
  <c r="G174" i="10"/>
  <c r="F174" i="10"/>
  <c r="E174" i="10"/>
  <c r="D174" i="10"/>
  <c r="C174" i="10"/>
  <c r="B176" i="10" l="1"/>
  <c r="G175" i="10"/>
  <c r="F175" i="10"/>
  <c r="E175" i="10"/>
  <c r="D175" i="10"/>
  <c r="C175" i="10"/>
  <c r="B177" i="10" l="1"/>
  <c r="G176" i="10"/>
  <c r="F176" i="10"/>
  <c r="E176" i="10"/>
  <c r="D176" i="10"/>
  <c r="C176" i="10"/>
  <c r="B178" i="10" l="1"/>
  <c r="G177" i="10"/>
  <c r="F177" i="10"/>
  <c r="E177" i="10"/>
  <c r="D177" i="10"/>
  <c r="C177" i="10"/>
  <c r="B179" i="10" l="1"/>
  <c r="G178" i="10"/>
  <c r="F178" i="10"/>
  <c r="E178" i="10"/>
  <c r="D178" i="10"/>
  <c r="C178" i="10"/>
  <c r="B180" i="10" l="1"/>
  <c r="G179" i="10"/>
  <c r="F179" i="10"/>
  <c r="E179" i="10"/>
  <c r="D179" i="10"/>
  <c r="C179" i="10"/>
  <c r="B181" i="10" l="1"/>
  <c r="G180" i="10"/>
  <c r="F180" i="10"/>
  <c r="E180" i="10"/>
  <c r="D180" i="10"/>
  <c r="C180" i="10"/>
  <c r="B182" i="10" l="1"/>
  <c r="G181" i="10"/>
  <c r="F181" i="10"/>
  <c r="E181" i="10"/>
  <c r="D181" i="10"/>
  <c r="C181" i="10"/>
  <c r="B183" i="10" l="1"/>
  <c r="G182" i="10"/>
  <c r="F182" i="10"/>
  <c r="E182" i="10"/>
  <c r="D182" i="10"/>
  <c r="C182" i="10"/>
  <c r="B184" i="10" l="1"/>
  <c r="G183" i="10"/>
  <c r="F183" i="10"/>
  <c r="E183" i="10"/>
  <c r="D183" i="10"/>
  <c r="C183" i="10"/>
  <c r="B185" i="10" l="1"/>
  <c r="G184" i="10"/>
  <c r="F184" i="10"/>
  <c r="E184" i="10"/>
  <c r="D184" i="10"/>
  <c r="C184" i="10"/>
  <c r="B186" i="10" l="1"/>
  <c r="G185" i="10"/>
  <c r="F185" i="10"/>
  <c r="E185" i="10"/>
  <c r="D185" i="10"/>
  <c r="C185" i="10"/>
  <c r="B187" i="10" l="1"/>
  <c r="G186" i="10"/>
  <c r="F186" i="10"/>
  <c r="E186" i="10"/>
  <c r="D186" i="10"/>
  <c r="C186" i="10"/>
  <c r="B188" i="10" l="1"/>
  <c r="G187" i="10"/>
  <c r="F187" i="10"/>
  <c r="E187" i="10"/>
  <c r="D187" i="10"/>
  <c r="C187" i="10"/>
  <c r="B189" i="10" l="1"/>
  <c r="G188" i="10"/>
  <c r="F188" i="10"/>
  <c r="E188" i="10"/>
  <c r="D188" i="10"/>
  <c r="C188" i="10"/>
  <c r="B190" i="10" l="1"/>
  <c r="G189" i="10"/>
  <c r="F189" i="10"/>
  <c r="E189" i="10"/>
  <c r="D189" i="10"/>
  <c r="C189" i="10"/>
  <c r="B191" i="10" l="1"/>
  <c r="G190" i="10"/>
  <c r="F190" i="10"/>
  <c r="E190" i="10"/>
  <c r="D190" i="10"/>
  <c r="C190" i="10"/>
  <c r="B192" i="10" l="1"/>
  <c r="G191" i="10"/>
  <c r="F191" i="10"/>
  <c r="E191" i="10"/>
  <c r="D191" i="10"/>
  <c r="C191" i="10"/>
  <c r="B193" i="10" l="1"/>
  <c r="G192" i="10"/>
  <c r="F192" i="10"/>
  <c r="E192" i="10"/>
  <c r="D192" i="10"/>
  <c r="C192" i="10"/>
  <c r="B194" i="10" l="1"/>
  <c r="G193" i="10"/>
  <c r="F193" i="10"/>
  <c r="E193" i="10"/>
  <c r="D193" i="10"/>
  <c r="C193" i="10"/>
  <c r="B195" i="10" l="1"/>
  <c r="G194" i="10"/>
  <c r="F194" i="10"/>
  <c r="E194" i="10"/>
  <c r="D194" i="10"/>
  <c r="C194" i="10"/>
  <c r="B196" i="10" l="1"/>
  <c r="G195" i="10"/>
  <c r="F195" i="10"/>
  <c r="E195" i="10"/>
  <c r="D195" i="10"/>
  <c r="C195" i="10"/>
  <c r="B197" i="10" l="1"/>
  <c r="G196" i="10"/>
  <c r="F196" i="10"/>
  <c r="E196" i="10"/>
  <c r="D196" i="10"/>
  <c r="C196" i="10"/>
  <c r="B198" i="10" l="1"/>
  <c r="G197" i="10"/>
  <c r="F197" i="10"/>
  <c r="E197" i="10"/>
  <c r="D197" i="10"/>
  <c r="C197" i="10"/>
  <c r="B199" i="10" l="1"/>
  <c r="G198" i="10"/>
  <c r="F198" i="10"/>
  <c r="E198" i="10"/>
  <c r="D198" i="10"/>
  <c r="C198" i="10"/>
  <c r="B200" i="10" l="1"/>
  <c r="G199" i="10"/>
  <c r="F199" i="10"/>
  <c r="E199" i="10"/>
  <c r="D199" i="10"/>
  <c r="C199" i="10"/>
  <c r="B201" i="10" l="1"/>
  <c r="G200" i="10"/>
  <c r="F200" i="10"/>
  <c r="E200" i="10"/>
  <c r="D200" i="10"/>
  <c r="C200" i="10"/>
  <c r="B202" i="10" l="1"/>
  <c r="G201" i="10"/>
  <c r="F201" i="10"/>
  <c r="E201" i="10"/>
  <c r="D201" i="10"/>
  <c r="C201" i="10"/>
  <c r="B203" i="10" l="1"/>
  <c r="G202" i="10"/>
  <c r="F202" i="10"/>
  <c r="E202" i="10"/>
  <c r="D202" i="10"/>
  <c r="C202" i="10"/>
  <c r="B204" i="10" l="1"/>
  <c r="G203" i="10"/>
  <c r="F203" i="10"/>
  <c r="E203" i="10"/>
  <c r="D203" i="10"/>
  <c r="C203" i="10"/>
  <c r="B205" i="10" l="1"/>
  <c r="G204" i="10"/>
  <c r="F204" i="10"/>
  <c r="E204" i="10"/>
  <c r="D204" i="10"/>
  <c r="C204" i="10"/>
  <c r="B206" i="10" l="1"/>
  <c r="G205" i="10"/>
  <c r="F205" i="10"/>
  <c r="E205" i="10"/>
  <c r="D205" i="10"/>
  <c r="C205" i="10"/>
  <c r="B207" i="10" l="1"/>
  <c r="G206" i="10"/>
  <c r="F206" i="10"/>
  <c r="E206" i="10"/>
  <c r="D206" i="10"/>
  <c r="C206" i="10"/>
  <c r="B208" i="10" l="1"/>
  <c r="G207" i="10"/>
  <c r="F207" i="10"/>
  <c r="E207" i="10"/>
  <c r="D207" i="10"/>
  <c r="C207" i="10"/>
  <c r="B209" i="10" l="1"/>
  <c r="G208" i="10"/>
  <c r="F208" i="10"/>
  <c r="E208" i="10"/>
  <c r="D208" i="10"/>
  <c r="C208" i="10"/>
  <c r="B210" i="10" l="1"/>
  <c r="G209" i="10"/>
  <c r="F209" i="10"/>
  <c r="E209" i="10"/>
  <c r="D209" i="10"/>
  <c r="C209" i="10"/>
  <c r="B211" i="10" l="1"/>
  <c r="G210" i="10"/>
  <c r="F210" i="10"/>
  <c r="E210" i="10"/>
  <c r="D210" i="10"/>
  <c r="C210" i="10"/>
  <c r="B212" i="10" l="1"/>
  <c r="G211" i="10"/>
  <c r="F211" i="10"/>
  <c r="E211" i="10"/>
  <c r="D211" i="10"/>
  <c r="C211" i="10"/>
  <c r="B213" i="10" l="1"/>
  <c r="G212" i="10"/>
  <c r="F212" i="10"/>
  <c r="E212" i="10"/>
  <c r="D212" i="10"/>
  <c r="C212" i="10"/>
  <c r="B214" i="10" l="1"/>
  <c r="G213" i="10"/>
  <c r="F213" i="10"/>
  <c r="E213" i="10"/>
  <c r="D213" i="10"/>
  <c r="C213" i="10"/>
  <c r="B215" i="10" l="1"/>
  <c r="G214" i="10"/>
  <c r="F214" i="10"/>
  <c r="E214" i="10"/>
  <c r="D214" i="10"/>
  <c r="C214" i="10"/>
  <c r="B216" i="10" l="1"/>
  <c r="G215" i="10"/>
  <c r="F215" i="10"/>
  <c r="E215" i="10"/>
  <c r="D215" i="10"/>
  <c r="C215" i="10"/>
  <c r="B217" i="10" l="1"/>
  <c r="G216" i="10"/>
  <c r="F216" i="10"/>
  <c r="E216" i="10"/>
  <c r="D216" i="10"/>
  <c r="C216" i="10"/>
  <c r="B218" i="10" l="1"/>
  <c r="G217" i="10"/>
  <c r="F217" i="10"/>
  <c r="E217" i="10"/>
  <c r="D217" i="10"/>
  <c r="C217" i="10"/>
  <c r="B219" i="10" l="1"/>
  <c r="G218" i="10"/>
  <c r="F218" i="10"/>
  <c r="E218" i="10"/>
  <c r="D218" i="10"/>
  <c r="C218" i="10"/>
  <c r="B220" i="10" l="1"/>
  <c r="G219" i="10"/>
  <c r="F219" i="10"/>
  <c r="E219" i="10"/>
  <c r="D219" i="10"/>
  <c r="C219" i="10"/>
  <c r="B221" i="10" l="1"/>
  <c r="G220" i="10"/>
  <c r="F220" i="10"/>
  <c r="E220" i="10"/>
  <c r="D220" i="10"/>
  <c r="C220" i="10"/>
  <c r="B222" i="10" l="1"/>
  <c r="G221" i="10"/>
  <c r="F221" i="10"/>
  <c r="E221" i="10"/>
  <c r="D221" i="10"/>
  <c r="C221" i="10"/>
  <c r="B223" i="10" l="1"/>
  <c r="G222" i="10"/>
  <c r="F222" i="10"/>
  <c r="E222" i="10"/>
  <c r="D222" i="10"/>
  <c r="C222" i="10"/>
  <c r="B224" i="10" l="1"/>
  <c r="G223" i="10"/>
  <c r="F223" i="10"/>
  <c r="E223" i="10"/>
  <c r="D223" i="10"/>
  <c r="C223" i="10"/>
  <c r="B225" i="10" l="1"/>
  <c r="G224" i="10"/>
  <c r="F224" i="10"/>
  <c r="E224" i="10"/>
  <c r="D224" i="10"/>
  <c r="C224" i="10"/>
  <c r="B226" i="10" l="1"/>
  <c r="G225" i="10"/>
  <c r="F225" i="10"/>
  <c r="E225" i="10"/>
  <c r="D225" i="10"/>
  <c r="C225" i="10"/>
  <c r="B227" i="10" l="1"/>
  <c r="G226" i="10"/>
  <c r="F226" i="10"/>
  <c r="E226" i="10"/>
  <c r="D226" i="10"/>
  <c r="C226" i="10"/>
  <c r="B228" i="10" l="1"/>
  <c r="G227" i="10"/>
  <c r="F227" i="10"/>
  <c r="E227" i="10"/>
  <c r="D227" i="10"/>
  <c r="C227" i="10"/>
  <c r="B229" i="10" l="1"/>
  <c r="G228" i="10"/>
  <c r="F228" i="10"/>
  <c r="E228" i="10"/>
  <c r="D228" i="10"/>
  <c r="C228" i="10"/>
  <c r="B230" i="10" l="1"/>
  <c r="G229" i="10"/>
  <c r="F229" i="10"/>
  <c r="E229" i="10"/>
  <c r="D229" i="10"/>
  <c r="C229" i="10"/>
  <c r="B231" i="10" l="1"/>
  <c r="G230" i="10"/>
  <c r="F230" i="10"/>
  <c r="E230" i="10"/>
  <c r="D230" i="10"/>
  <c r="C230" i="10"/>
  <c r="B232" i="10" l="1"/>
  <c r="G231" i="10"/>
  <c r="F231" i="10"/>
  <c r="E231" i="10"/>
  <c r="D231" i="10"/>
  <c r="C231" i="10"/>
  <c r="B233" i="10" l="1"/>
  <c r="G232" i="10"/>
  <c r="F232" i="10"/>
  <c r="E232" i="10"/>
  <c r="D232" i="10"/>
  <c r="C232" i="10"/>
  <c r="B234" i="10" l="1"/>
  <c r="G233" i="10"/>
  <c r="F233" i="10"/>
  <c r="E233" i="10"/>
  <c r="D233" i="10"/>
  <c r="C233" i="10"/>
  <c r="B235" i="10" l="1"/>
  <c r="G234" i="10"/>
  <c r="F234" i="10"/>
  <c r="E234" i="10"/>
  <c r="D234" i="10"/>
  <c r="C234" i="10"/>
  <c r="B236" i="10" l="1"/>
  <c r="G235" i="10"/>
  <c r="F235" i="10"/>
  <c r="E235" i="10"/>
  <c r="D235" i="10"/>
  <c r="C235" i="10"/>
  <c r="B237" i="10" l="1"/>
  <c r="G236" i="10"/>
  <c r="F236" i="10"/>
  <c r="E236" i="10"/>
  <c r="D236" i="10"/>
  <c r="C236" i="10"/>
  <c r="B238" i="10" l="1"/>
  <c r="G237" i="10"/>
  <c r="F237" i="10"/>
  <c r="E237" i="10"/>
  <c r="D237" i="10"/>
  <c r="C237" i="10"/>
  <c r="B239" i="10" l="1"/>
  <c r="G238" i="10"/>
  <c r="F238" i="10"/>
  <c r="E238" i="10"/>
  <c r="D238" i="10"/>
  <c r="C238" i="10"/>
  <c r="B240" i="10" l="1"/>
  <c r="G239" i="10"/>
  <c r="F239" i="10"/>
  <c r="E239" i="10"/>
  <c r="D239" i="10"/>
  <c r="C239" i="10"/>
  <c r="B241" i="10" l="1"/>
  <c r="G240" i="10"/>
  <c r="F240" i="10"/>
  <c r="E240" i="10"/>
  <c r="D240" i="10"/>
  <c r="C240" i="10"/>
  <c r="B242" i="10" l="1"/>
  <c r="G241" i="10"/>
  <c r="F241" i="10"/>
  <c r="E241" i="10"/>
  <c r="D241" i="10"/>
  <c r="C241" i="10"/>
  <c r="B243" i="10" l="1"/>
  <c r="G242" i="10"/>
  <c r="F242" i="10"/>
  <c r="E242" i="10"/>
  <c r="D242" i="10"/>
  <c r="C242" i="10"/>
  <c r="B244" i="10" l="1"/>
  <c r="G243" i="10"/>
  <c r="F243" i="10"/>
  <c r="E243" i="10"/>
  <c r="D243" i="10"/>
  <c r="C243" i="10"/>
  <c r="B245" i="10" l="1"/>
  <c r="G244" i="10"/>
  <c r="F244" i="10"/>
  <c r="E244" i="10"/>
  <c r="D244" i="10"/>
  <c r="C244" i="10"/>
  <c r="B246" i="10" l="1"/>
  <c r="G245" i="10"/>
  <c r="F245" i="10"/>
  <c r="E245" i="10"/>
  <c r="D245" i="10"/>
  <c r="C245" i="10"/>
  <c r="B247" i="10" l="1"/>
  <c r="G246" i="10"/>
  <c r="F246" i="10"/>
  <c r="E246" i="10"/>
  <c r="D246" i="10"/>
  <c r="C246" i="10"/>
  <c r="B248" i="10" l="1"/>
  <c r="G247" i="10"/>
  <c r="F247" i="10"/>
  <c r="E247" i="10"/>
  <c r="D247" i="10"/>
  <c r="C247" i="10"/>
  <c r="B249" i="10" l="1"/>
  <c r="G248" i="10"/>
  <c r="F248" i="10"/>
  <c r="E248" i="10"/>
  <c r="D248" i="10"/>
  <c r="C248" i="10"/>
  <c r="B250" i="10" l="1"/>
  <c r="G249" i="10"/>
  <c r="F249" i="10"/>
  <c r="E249" i="10"/>
  <c r="D249" i="10"/>
  <c r="C249" i="10"/>
  <c r="B251" i="10" l="1"/>
  <c r="G250" i="10"/>
  <c r="F250" i="10"/>
  <c r="E250" i="10"/>
  <c r="D250" i="10"/>
  <c r="C250" i="10"/>
  <c r="B252" i="10" l="1"/>
  <c r="G251" i="10"/>
  <c r="F251" i="10"/>
  <c r="E251" i="10"/>
  <c r="D251" i="10"/>
  <c r="C251" i="10"/>
  <c r="B253" i="10" l="1"/>
  <c r="G252" i="10"/>
  <c r="F252" i="10"/>
  <c r="E252" i="10"/>
  <c r="D252" i="10"/>
  <c r="C252" i="10"/>
  <c r="B254" i="10" l="1"/>
  <c r="G253" i="10"/>
  <c r="F253" i="10"/>
  <c r="E253" i="10"/>
  <c r="D253" i="10"/>
  <c r="C253" i="10"/>
  <c r="B255" i="10" l="1"/>
  <c r="G254" i="10"/>
  <c r="F254" i="10"/>
  <c r="E254" i="10"/>
  <c r="D254" i="10"/>
  <c r="C254" i="10"/>
  <c r="B256" i="10" l="1"/>
  <c r="G255" i="10"/>
  <c r="F255" i="10"/>
  <c r="E255" i="10"/>
  <c r="D255" i="10"/>
  <c r="C255" i="10"/>
  <c r="B257" i="10" l="1"/>
  <c r="G256" i="10"/>
  <c r="F256" i="10"/>
  <c r="E256" i="10"/>
  <c r="D256" i="10"/>
  <c r="C256" i="10"/>
  <c r="B258" i="10" l="1"/>
  <c r="G257" i="10"/>
  <c r="F257" i="10"/>
  <c r="E257" i="10"/>
  <c r="D257" i="10"/>
  <c r="C257" i="10"/>
  <c r="B259" i="10" l="1"/>
  <c r="G258" i="10"/>
  <c r="F258" i="10"/>
  <c r="E258" i="10"/>
  <c r="D258" i="10"/>
  <c r="C258" i="10"/>
  <c r="B260" i="10" l="1"/>
  <c r="G259" i="10"/>
  <c r="F259" i="10"/>
  <c r="E259" i="10"/>
  <c r="D259" i="10"/>
  <c r="C259" i="10"/>
  <c r="B261" i="10" l="1"/>
  <c r="G260" i="10"/>
  <c r="F260" i="10"/>
  <c r="E260" i="10"/>
  <c r="D260" i="10"/>
  <c r="C260" i="10"/>
  <c r="B262" i="10" l="1"/>
  <c r="G261" i="10"/>
  <c r="F261" i="10"/>
  <c r="E261" i="10"/>
  <c r="D261" i="10"/>
  <c r="C261" i="10"/>
  <c r="B263" i="10" l="1"/>
  <c r="G262" i="10"/>
  <c r="F262" i="10"/>
  <c r="E262" i="10"/>
  <c r="D262" i="10"/>
  <c r="C262" i="10"/>
  <c r="B264" i="10" l="1"/>
  <c r="G263" i="10"/>
  <c r="F263" i="10"/>
  <c r="E263" i="10"/>
  <c r="D263" i="10"/>
  <c r="C263" i="10"/>
  <c r="B265" i="10" l="1"/>
  <c r="G264" i="10"/>
  <c r="F264" i="10"/>
  <c r="E264" i="10"/>
  <c r="D264" i="10"/>
  <c r="C264" i="10"/>
  <c r="B266" i="10" l="1"/>
  <c r="G265" i="10"/>
  <c r="F265" i="10"/>
  <c r="E265" i="10"/>
  <c r="D265" i="10"/>
  <c r="C265" i="10"/>
  <c r="B267" i="10" l="1"/>
  <c r="G266" i="10"/>
  <c r="F266" i="10"/>
  <c r="E266" i="10"/>
  <c r="D266" i="10"/>
  <c r="C266" i="10"/>
  <c r="B268" i="10" l="1"/>
  <c r="G267" i="10"/>
  <c r="F267" i="10"/>
  <c r="E267" i="10"/>
  <c r="D267" i="10"/>
  <c r="C267" i="10"/>
  <c r="B269" i="10" l="1"/>
  <c r="G268" i="10"/>
  <c r="F268" i="10"/>
  <c r="E268" i="10"/>
  <c r="D268" i="10"/>
  <c r="C268" i="10"/>
  <c r="B270" i="10" l="1"/>
  <c r="G269" i="10"/>
  <c r="F269" i="10"/>
  <c r="E269" i="10"/>
  <c r="D269" i="10"/>
  <c r="C269" i="10"/>
  <c r="B271" i="10" l="1"/>
  <c r="G270" i="10"/>
  <c r="F270" i="10"/>
  <c r="E270" i="10"/>
  <c r="D270" i="10"/>
  <c r="C270" i="10"/>
  <c r="B272" i="10" l="1"/>
  <c r="G271" i="10"/>
  <c r="F271" i="10"/>
  <c r="E271" i="10"/>
  <c r="D271" i="10"/>
  <c r="C271" i="10"/>
  <c r="B273" i="10" l="1"/>
  <c r="G272" i="10"/>
  <c r="F272" i="10"/>
  <c r="E272" i="10"/>
  <c r="D272" i="10"/>
  <c r="C272" i="10"/>
  <c r="B274" i="10" l="1"/>
  <c r="G273" i="10"/>
  <c r="F273" i="10"/>
  <c r="E273" i="10"/>
  <c r="D273" i="10"/>
  <c r="C273" i="10"/>
  <c r="B275" i="10" l="1"/>
  <c r="G274" i="10"/>
  <c r="F274" i="10"/>
  <c r="E274" i="10"/>
  <c r="D274" i="10"/>
  <c r="C274" i="10"/>
  <c r="B276" i="10" l="1"/>
  <c r="G275" i="10"/>
  <c r="F275" i="10"/>
  <c r="E275" i="10"/>
  <c r="D275" i="10"/>
  <c r="C275" i="10"/>
  <c r="B277" i="10" l="1"/>
  <c r="G276" i="10"/>
  <c r="F276" i="10"/>
  <c r="E276" i="10"/>
  <c r="D276" i="10"/>
  <c r="C276" i="10"/>
  <c r="B278" i="10" l="1"/>
  <c r="G277" i="10"/>
  <c r="F277" i="10"/>
  <c r="E277" i="10"/>
  <c r="D277" i="10"/>
  <c r="C277" i="10"/>
  <c r="B279" i="10" l="1"/>
  <c r="G278" i="10"/>
  <c r="F278" i="10"/>
  <c r="E278" i="10"/>
  <c r="D278" i="10"/>
  <c r="C278" i="10"/>
  <c r="B280" i="10" l="1"/>
  <c r="G279" i="10"/>
  <c r="F279" i="10"/>
  <c r="E279" i="10"/>
  <c r="D279" i="10"/>
  <c r="C279" i="10"/>
  <c r="B281" i="10" l="1"/>
  <c r="G280" i="10"/>
  <c r="F280" i="10"/>
  <c r="E280" i="10"/>
  <c r="D280" i="10"/>
  <c r="C280" i="10"/>
  <c r="B282" i="10" l="1"/>
  <c r="G281" i="10"/>
  <c r="F281" i="10"/>
  <c r="E281" i="10"/>
  <c r="D281" i="10"/>
  <c r="C281" i="10"/>
  <c r="B283" i="10" l="1"/>
  <c r="G282" i="10"/>
  <c r="F282" i="10"/>
  <c r="E282" i="10"/>
  <c r="D282" i="10"/>
  <c r="C282" i="10"/>
  <c r="B284" i="10" l="1"/>
  <c r="G283" i="10"/>
  <c r="F283" i="10"/>
  <c r="E283" i="10"/>
  <c r="D283" i="10"/>
  <c r="C283" i="10"/>
  <c r="B285" i="10" l="1"/>
  <c r="G284" i="10"/>
  <c r="F284" i="10"/>
  <c r="E284" i="10"/>
  <c r="D284" i="10"/>
  <c r="C284" i="10"/>
  <c r="B286" i="10" l="1"/>
  <c r="G285" i="10"/>
  <c r="F285" i="10"/>
  <c r="E285" i="10"/>
  <c r="D285" i="10"/>
  <c r="C285" i="10"/>
  <c r="B287" i="10" l="1"/>
  <c r="G286" i="10"/>
  <c r="F286" i="10"/>
  <c r="E286" i="10"/>
  <c r="D286" i="10"/>
  <c r="C286" i="10"/>
  <c r="B288" i="10" l="1"/>
  <c r="G287" i="10"/>
  <c r="F287" i="10"/>
  <c r="E287" i="10"/>
  <c r="D287" i="10"/>
  <c r="C287" i="10"/>
  <c r="B289" i="10" l="1"/>
  <c r="G288" i="10"/>
  <c r="F288" i="10"/>
  <c r="E288" i="10"/>
  <c r="D288" i="10"/>
  <c r="C288" i="10"/>
  <c r="B290" i="10" l="1"/>
  <c r="G289" i="10"/>
  <c r="F289" i="10"/>
  <c r="E289" i="10"/>
  <c r="D289" i="10"/>
  <c r="C289" i="10"/>
  <c r="B291" i="10" l="1"/>
  <c r="G290" i="10"/>
  <c r="F290" i="10"/>
  <c r="E290" i="10"/>
  <c r="D290" i="10"/>
  <c r="C290" i="10"/>
  <c r="B292" i="10" l="1"/>
  <c r="G291" i="10"/>
  <c r="F291" i="10"/>
  <c r="E291" i="10"/>
  <c r="D291" i="10"/>
  <c r="C291" i="10"/>
  <c r="B293" i="10" l="1"/>
  <c r="G292" i="10"/>
  <c r="F292" i="10"/>
  <c r="E292" i="10"/>
  <c r="D292" i="10"/>
  <c r="C292" i="10"/>
  <c r="B294" i="10" l="1"/>
  <c r="G293" i="10"/>
  <c r="F293" i="10"/>
  <c r="E293" i="10"/>
  <c r="D293" i="10"/>
  <c r="C293" i="10"/>
  <c r="B295" i="10" l="1"/>
  <c r="G294" i="10"/>
  <c r="F294" i="10"/>
  <c r="E294" i="10"/>
  <c r="D294" i="10"/>
  <c r="C294" i="10"/>
  <c r="B296" i="10" l="1"/>
  <c r="G295" i="10"/>
  <c r="F295" i="10"/>
  <c r="E295" i="10"/>
  <c r="D295" i="10"/>
  <c r="C295" i="10"/>
  <c r="B297" i="10" l="1"/>
  <c r="G296" i="10"/>
  <c r="F296" i="10"/>
  <c r="E296" i="10"/>
  <c r="D296" i="10"/>
  <c r="C296" i="10"/>
  <c r="B298" i="10" l="1"/>
  <c r="G297" i="10"/>
  <c r="F297" i="10"/>
  <c r="E297" i="10"/>
  <c r="D297" i="10"/>
  <c r="C297" i="10"/>
  <c r="B299" i="10" l="1"/>
  <c r="G298" i="10"/>
  <c r="F298" i="10"/>
  <c r="E298" i="10"/>
  <c r="D298" i="10"/>
  <c r="C298" i="10"/>
  <c r="B300" i="10" l="1"/>
  <c r="G299" i="10"/>
  <c r="F299" i="10"/>
  <c r="E299" i="10"/>
  <c r="D299" i="10"/>
  <c r="C299" i="10"/>
  <c r="B301" i="10" l="1"/>
  <c r="G300" i="10"/>
  <c r="F300" i="10"/>
  <c r="E300" i="10"/>
  <c r="D300" i="10"/>
  <c r="C300" i="10"/>
  <c r="B302" i="10" l="1"/>
  <c r="G301" i="10"/>
  <c r="F301" i="10"/>
  <c r="E301" i="10"/>
  <c r="D301" i="10"/>
  <c r="C301" i="10"/>
  <c r="B303" i="10" l="1"/>
  <c r="G302" i="10"/>
  <c r="F302" i="10"/>
  <c r="E302" i="10"/>
  <c r="D302" i="10"/>
  <c r="C302" i="10"/>
  <c r="B304" i="10" l="1"/>
  <c r="G303" i="10"/>
  <c r="F303" i="10"/>
  <c r="E303" i="10"/>
  <c r="D303" i="10"/>
  <c r="C303" i="10"/>
  <c r="B305" i="10" l="1"/>
  <c r="G304" i="10"/>
  <c r="F304" i="10"/>
  <c r="E304" i="10"/>
  <c r="D304" i="10"/>
  <c r="C304" i="10"/>
  <c r="B306" i="10" l="1"/>
  <c r="G305" i="10"/>
  <c r="F305" i="10"/>
  <c r="E305" i="10"/>
  <c r="D305" i="10"/>
  <c r="C305" i="10"/>
  <c r="B307" i="10" l="1"/>
  <c r="G306" i="10"/>
  <c r="F306" i="10"/>
  <c r="E306" i="10"/>
  <c r="D306" i="10"/>
  <c r="C306" i="10"/>
  <c r="B308" i="10" l="1"/>
  <c r="G307" i="10"/>
  <c r="F307" i="10"/>
  <c r="E307" i="10"/>
  <c r="D307" i="10"/>
  <c r="C307" i="10"/>
  <c r="B309" i="10" l="1"/>
  <c r="G308" i="10"/>
  <c r="F308" i="10"/>
  <c r="E308" i="10"/>
  <c r="D308" i="10"/>
  <c r="C308" i="10"/>
  <c r="B310" i="10" l="1"/>
  <c r="G309" i="10"/>
  <c r="F309" i="10"/>
  <c r="E309" i="10"/>
  <c r="D309" i="10"/>
  <c r="C309" i="10"/>
  <c r="B311" i="10" l="1"/>
  <c r="G310" i="10"/>
  <c r="F310" i="10"/>
  <c r="E310" i="10"/>
  <c r="D310" i="10"/>
  <c r="C310" i="10"/>
  <c r="B312" i="10" l="1"/>
  <c r="G311" i="10"/>
  <c r="F311" i="10"/>
  <c r="E311" i="10"/>
  <c r="D311" i="10"/>
  <c r="C311" i="10"/>
  <c r="B313" i="10" l="1"/>
  <c r="G312" i="10"/>
  <c r="F312" i="10"/>
  <c r="E312" i="10"/>
  <c r="D312" i="10"/>
  <c r="C312" i="10"/>
  <c r="B314" i="10" l="1"/>
  <c r="G313" i="10"/>
  <c r="F313" i="10"/>
  <c r="E313" i="10"/>
  <c r="D313" i="10"/>
  <c r="C313" i="10"/>
  <c r="B315" i="10" l="1"/>
  <c r="G314" i="10"/>
  <c r="F314" i="10"/>
  <c r="E314" i="10"/>
  <c r="D314" i="10"/>
  <c r="C314" i="10"/>
  <c r="B316" i="10" l="1"/>
  <c r="G315" i="10"/>
  <c r="F315" i="10"/>
  <c r="E315" i="10"/>
  <c r="D315" i="10"/>
  <c r="C315" i="10"/>
  <c r="B317" i="10" l="1"/>
  <c r="G316" i="10"/>
  <c r="F316" i="10"/>
  <c r="E316" i="10"/>
  <c r="D316" i="10"/>
  <c r="C316" i="10"/>
  <c r="B318" i="10" l="1"/>
  <c r="G317" i="10"/>
  <c r="F317" i="10"/>
  <c r="E317" i="10"/>
  <c r="D317" i="10"/>
  <c r="C317" i="10"/>
  <c r="B319" i="10" l="1"/>
  <c r="G318" i="10"/>
  <c r="F318" i="10"/>
  <c r="E318" i="10"/>
  <c r="D318" i="10"/>
  <c r="C318" i="10"/>
  <c r="B320" i="10" l="1"/>
  <c r="G319" i="10"/>
  <c r="F319" i="10"/>
  <c r="E319" i="10"/>
  <c r="D319" i="10"/>
  <c r="C319" i="10"/>
  <c r="B321" i="10" l="1"/>
  <c r="G320" i="10"/>
  <c r="F320" i="10"/>
  <c r="E320" i="10"/>
  <c r="D320" i="10"/>
  <c r="C320" i="10"/>
  <c r="B322" i="10" l="1"/>
  <c r="G321" i="10"/>
  <c r="F321" i="10"/>
  <c r="E321" i="10"/>
  <c r="D321" i="10"/>
  <c r="C321" i="10"/>
  <c r="B323" i="10" l="1"/>
  <c r="G322" i="10"/>
  <c r="F322" i="10"/>
  <c r="E322" i="10"/>
  <c r="D322" i="10"/>
  <c r="C322" i="10"/>
  <c r="B324" i="10" l="1"/>
  <c r="G323" i="10"/>
  <c r="F323" i="10"/>
  <c r="E323" i="10"/>
  <c r="D323" i="10"/>
  <c r="C323" i="10"/>
  <c r="B325" i="10" l="1"/>
  <c r="G324" i="10"/>
  <c r="F324" i="10"/>
  <c r="E324" i="10"/>
  <c r="D324" i="10"/>
  <c r="C324" i="10"/>
  <c r="B326" i="10" l="1"/>
  <c r="G325" i="10"/>
  <c r="F325" i="10"/>
  <c r="E325" i="10"/>
  <c r="D325" i="10"/>
  <c r="C325" i="10"/>
  <c r="B327" i="10" l="1"/>
  <c r="G326" i="10"/>
  <c r="F326" i="10"/>
  <c r="E326" i="10"/>
  <c r="D326" i="10"/>
  <c r="C326" i="10"/>
  <c r="B328" i="10" l="1"/>
  <c r="G327" i="10"/>
  <c r="F327" i="10"/>
  <c r="E327" i="10"/>
  <c r="D327" i="10"/>
  <c r="C327" i="10"/>
  <c r="B329" i="10" l="1"/>
  <c r="G328" i="10"/>
  <c r="F328" i="10"/>
  <c r="E328" i="10"/>
  <c r="D328" i="10"/>
  <c r="C328" i="10"/>
  <c r="B330" i="10" l="1"/>
  <c r="G329" i="10"/>
  <c r="F329" i="10"/>
  <c r="E329" i="10"/>
  <c r="D329" i="10"/>
  <c r="C329" i="10"/>
  <c r="B331" i="10" l="1"/>
  <c r="G330" i="10"/>
  <c r="F330" i="10"/>
  <c r="E330" i="10"/>
  <c r="D330" i="10"/>
  <c r="C330" i="10"/>
  <c r="B332" i="10" l="1"/>
  <c r="G331" i="10"/>
  <c r="F331" i="10"/>
  <c r="E331" i="10"/>
  <c r="D331" i="10"/>
  <c r="C331" i="10"/>
  <c r="B333" i="10" l="1"/>
  <c r="G332" i="10"/>
  <c r="F332" i="10"/>
  <c r="E332" i="10"/>
  <c r="D332" i="10"/>
  <c r="C332" i="10"/>
  <c r="B334" i="10" l="1"/>
  <c r="G333" i="10"/>
  <c r="F333" i="10"/>
  <c r="E333" i="10"/>
  <c r="D333" i="10"/>
  <c r="C333" i="10"/>
  <c r="B335" i="10" l="1"/>
  <c r="G334" i="10"/>
  <c r="F334" i="10"/>
  <c r="E334" i="10"/>
  <c r="D334" i="10"/>
  <c r="C334" i="10"/>
  <c r="B336" i="10" l="1"/>
  <c r="G335" i="10"/>
  <c r="F335" i="10"/>
  <c r="E335" i="10"/>
  <c r="D335" i="10"/>
  <c r="C335" i="10"/>
  <c r="B337" i="10" l="1"/>
  <c r="G336" i="10"/>
  <c r="F336" i="10"/>
  <c r="E336" i="10"/>
  <c r="D336" i="10"/>
  <c r="C336" i="10"/>
  <c r="B338" i="10" l="1"/>
  <c r="G337" i="10"/>
  <c r="F337" i="10"/>
  <c r="E337" i="10"/>
  <c r="D337" i="10"/>
  <c r="C337" i="10"/>
  <c r="B339" i="10" l="1"/>
  <c r="G338" i="10"/>
  <c r="F338" i="10"/>
  <c r="E338" i="10"/>
  <c r="D338" i="10"/>
  <c r="C338" i="10"/>
  <c r="B340" i="10" l="1"/>
  <c r="G339" i="10"/>
  <c r="F339" i="10"/>
  <c r="E339" i="10"/>
  <c r="D339" i="10"/>
  <c r="C339" i="10"/>
  <c r="B341" i="10" l="1"/>
  <c r="G340" i="10"/>
  <c r="F340" i="10"/>
  <c r="E340" i="10"/>
  <c r="D340" i="10"/>
  <c r="C340" i="10"/>
  <c r="B342" i="10" l="1"/>
  <c r="G341" i="10"/>
  <c r="F341" i="10"/>
  <c r="E341" i="10"/>
  <c r="D341" i="10"/>
  <c r="C341" i="10"/>
  <c r="B343" i="10" l="1"/>
  <c r="G342" i="10"/>
  <c r="F342" i="10"/>
  <c r="E342" i="10"/>
  <c r="D342" i="10"/>
  <c r="C342" i="10"/>
  <c r="B344" i="10" l="1"/>
  <c r="G343" i="10"/>
  <c r="F343" i="10"/>
  <c r="E343" i="10"/>
  <c r="D343" i="10"/>
  <c r="C343" i="10"/>
  <c r="B345" i="10" l="1"/>
  <c r="G344" i="10"/>
  <c r="F344" i="10"/>
  <c r="E344" i="10"/>
  <c r="D344" i="10"/>
  <c r="C344" i="10"/>
  <c r="B346" i="10" l="1"/>
  <c r="G345" i="10"/>
  <c r="F345" i="10"/>
  <c r="E345" i="10"/>
  <c r="D345" i="10"/>
  <c r="C345" i="10"/>
  <c r="B347" i="10" l="1"/>
  <c r="G346" i="10"/>
  <c r="F346" i="10"/>
  <c r="E346" i="10"/>
  <c r="D346" i="10"/>
  <c r="C346" i="10"/>
  <c r="B348" i="10" l="1"/>
  <c r="G347" i="10"/>
  <c r="F347" i="10"/>
  <c r="E347" i="10"/>
  <c r="D347" i="10"/>
  <c r="C347" i="10"/>
  <c r="B349" i="10" l="1"/>
  <c r="G348" i="10"/>
  <c r="F348" i="10"/>
  <c r="E348" i="10"/>
  <c r="D348" i="10"/>
  <c r="C348" i="10"/>
  <c r="B350" i="10" l="1"/>
  <c r="G349" i="10"/>
  <c r="F349" i="10"/>
  <c r="E349" i="10"/>
  <c r="D349" i="10"/>
  <c r="C349" i="10"/>
  <c r="B351" i="10" l="1"/>
  <c r="G350" i="10"/>
  <c r="F350" i="10"/>
  <c r="E350" i="10"/>
  <c r="D350" i="10"/>
  <c r="C350" i="10"/>
  <c r="B352" i="10" l="1"/>
  <c r="G351" i="10"/>
  <c r="F351" i="10"/>
  <c r="E351" i="10"/>
  <c r="D351" i="10"/>
  <c r="C351" i="10"/>
  <c r="B353" i="10" l="1"/>
  <c r="G352" i="10"/>
  <c r="F352" i="10"/>
  <c r="E352" i="10"/>
  <c r="D352" i="10"/>
  <c r="C352" i="10"/>
  <c r="B354" i="10" l="1"/>
  <c r="G353" i="10"/>
  <c r="F353" i="10"/>
  <c r="E353" i="10"/>
  <c r="D353" i="10"/>
  <c r="C353" i="10"/>
  <c r="B355" i="10" l="1"/>
  <c r="G354" i="10"/>
  <c r="F354" i="10"/>
  <c r="E354" i="10"/>
  <c r="D354" i="10"/>
  <c r="C354" i="10"/>
  <c r="B356" i="10" l="1"/>
  <c r="G355" i="10"/>
  <c r="F355" i="10"/>
  <c r="E355" i="10"/>
  <c r="D355" i="10"/>
  <c r="C355" i="10"/>
  <c r="B357" i="10" l="1"/>
  <c r="G356" i="10"/>
  <c r="F356" i="10"/>
  <c r="E356" i="10"/>
  <c r="D356" i="10"/>
  <c r="C356" i="10"/>
  <c r="B358" i="10" l="1"/>
  <c r="G357" i="10"/>
  <c r="F357" i="10"/>
  <c r="E357" i="10"/>
  <c r="D357" i="10"/>
  <c r="C357" i="10"/>
  <c r="B359" i="10" l="1"/>
  <c r="G358" i="10"/>
  <c r="F358" i="10"/>
  <c r="E358" i="10"/>
  <c r="D358" i="10"/>
  <c r="C358" i="10"/>
  <c r="B360" i="10" l="1"/>
  <c r="G359" i="10"/>
  <c r="F359" i="10"/>
  <c r="E359" i="10"/>
  <c r="D359" i="10"/>
  <c r="C359" i="10"/>
  <c r="B361" i="10" l="1"/>
  <c r="G360" i="10"/>
  <c r="F360" i="10"/>
  <c r="E360" i="10"/>
  <c r="D360" i="10"/>
  <c r="C360" i="10"/>
  <c r="B362" i="10" l="1"/>
  <c r="G361" i="10"/>
  <c r="F361" i="10"/>
  <c r="E361" i="10"/>
  <c r="D361" i="10"/>
  <c r="C361" i="10"/>
  <c r="B363" i="10" l="1"/>
  <c r="G362" i="10"/>
  <c r="F362" i="10"/>
  <c r="E362" i="10"/>
  <c r="D362" i="10"/>
  <c r="C362" i="10"/>
  <c r="B364" i="10" l="1"/>
  <c r="G363" i="10"/>
  <c r="F363" i="10"/>
  <c r="E363" i="10"/>
  <c r="D363" i="10"/>
  <c r="C363" i="10"/>
  <c r="B365" i="10" l="1"/>
  <c r="G364" i="10"/>
  <c r="F364" i="10"/>
  <c r="E364" i="10"/>
  <c r="D364" i="10"/>
  <c r="C364" i="10"/>
  <c r="B366" i="10" l="1"/>
  <c r="G365" i="10"/>
  <c r="F365" i="10"/>
  <c r="E365" i="10"/>
  <c r="D365" i="10"/>
  <c r="C365" i="10"/>
  <c r="B367" i="10" l="1"/>
  <c r="G366" i="10"/>
  <c r="F366" i="10"/>
  <c r="E366" i="10"/>
  <c r="D366" i="10"/>
  <c r="C366" i="10"/>
  <c r="B368" i="10" l="1"/>
  <c r="G367" i="10"/>
  <c r="F367" i="10"/>
  <c r="E367" i="10"/>
  <c r="D367" i="10"/>
  <c r="C367" i="10"/>
  <c r="B369" i="10" l="1"/>
  <c r="G368" i="10"/>
  <c r="F368" i="10"/>
  <c r="E368" i="10"/>
  <c r="D368" i="10"/>
  <c r="C368" i="10"/>
  <c r="B370" i="10" l="1"/>
  <c r="G369" i="10"/>
  <c r="F369" i="10"/>
  <c r="E369" i="10"/>
  <c r="D369" i="10"/>
  <c r="C369" i="10"/>
  <c r="B371" i="10" l="1"/>
  <c r="G370" i="10"/>
  <c r="F370" i="10"/>
  <c r="E370" i="10"/>
  <c r="D370" i="10"/>
  <c r="C370" i="10"/>
  <c r="B372" i="10" l="1"/>
  <c r="G371" i="10"/>
  <c r="F371" i="10"/>
  <c r="E371" i="10"/>
  <c r="D371" i="10"/>
  <c r="C371" i="10"/>
  <c r="B373" i="10" l="1"/>
  <c r="G372" i="10"/>
  <c r="F372" i="10"/>
  <c r="E372" i="10"/>
  <c r="D372" i="10"/>
  <c r="C372" i="10"/>
  <c r="B374" i="10" l="1"/>
  <c r="G373" i="10"/>
  <c r="F373" i="10"/>
  <c r="E373" i="10"/>
  <c r="D373" i="10"/>
  <c r="C373" i="10"/>
  <c r="B375" i="10" l="1"/>
  <c r="G374" i="10"/>
  <c r="F374" i="10"/>
  <c r="E374" i="10"/>
  <c r="D374" i="10"/>
  <c r="C374" i="10"/>
  <c r="B376" i="10" l="1"/>
  <c r="G375" i="10"/>
  <c r="F375" i="10"/>
  <c r="E375" i="10"/>
  <c r="D375" i="10"/>
  <c r="C375" i="10"/>
  <c r="B377" i="10" l="1"/>
  <c r="G376" i="10"/>
  <c r="F376" i="10"/>
  <c r="E376" i="10"/>
  <c r="D376" i="10"/>
  <c r="C376" i="10"/>
  <c r="B378" i="10" l="1"/>
  <c r="G377" i="10"/>
  <c r="F377" i="10"/>
  <c r="E377" i="10"/>
  <c r="D377" i="10"/>
  <c r="C377" i="10"/>
  <c r="B379" i="10" l="1"/>
  <c r="G378" i="10"/>
  <c r="F378" i="10"/>
  <c r="E378" i="10"/>
  <c r="D378" i="10"/>
  <c r="C378" i="10"/>
  <c r="B380" i="10" l="1"/>
  <c r="G379" i="10"/>
  <c r="F379" i="10"/>
  <c r="E379" i="10"/>
  <c r="D379" i="10"/>
  <c r="C379" i="10"/>
  <c r="B381" i="10" l="1"/>
  <c r="G380" i="10"/>
  <c r="F380" i="10"/>
  <c r="E380" i="10"/>
  <c r="D380" i="10"/>
  <c r="C380" i="10"/>
  <c r="B382" i="10" l="1"/>
  <c r="G381" i="10"/>
  <c r="F381" i="10"/>
  <c r="E381" i="10"/>
  <c r="D381" i="10"/>
  <c r="C381" i="10"/>
  <c r="B383" i="10" l="1"/>
  <c r="G382" i="10"/>
  <c r="F382" i="10"/>
  <c r="E382" i="10"/>
  <c r="D382" i="10"/>
  <c r="C382" i="10"/>
  <c r="B384" i="10" l="1"/>
  <c r="G383" i="10"/>
  <c r="F383" i="10"/>
  <c r="E383" i="10"/>
  <c r="D383" i="10"/>
  <c r="C383" i="10"/>
  <c r="B385" i="10" l="1"/>
  <c r="G384" i="10"/>
  <c r="F384" i="10"/>
  <c r="E384" i="10"/>
  <c r="D384" i="10"/>
  <c r="C384" i="10"/>
  <c r="B386" i="10" l="1"/>
  <c r="G385" i="10"/>
  <c r="F385" i="10"/>
  <c r="E385" i="10"/>
  <c r="D385" i="10"/>
  <c r="C385" i="10"/>
  <c r="B387" i="10" l="1"/>
  <c r="G386" i="10"/>
  <c r="F386" i="10"/>
  <c r="E386" i="10"/>
  <c r="D386" i="10"/>
  <c r="C386" i="10"/>
  <c r="B388" i="10" l="1"/>
  <c r="G387" i="10"/>
  <c r="F387" i="10"/>
  <c r="E387" i="10"/>
  <c r="D387" i="10"/>
  <c r="C387" i="10"/>
  <c r="B389" i="10" l="1"/>
  <c r="G388" i="10"/>
  <c r="F388" i="10"/>
  <c r="E388" i="10"/>
  <c r="D388" i="10"/>
  <c r="C388" i="10"/>
  <c r="B390" i="10" l="1"/>
  <c r="G389" i="10"/>
  <c r="F389" i="10"/>
  <c r="E389" i="10"/>
  <c r="D389" i="10"/>
  <c r="C389" i="10"/>
  <c r="B391" i="10" l="1"/>
  <c r="G390" i="10"/>
  <c r="F390" i="10"/>
  <c r="E390" i="10"/>
  <c r="D390" i="10"/>
  <c r="C390" i="10"/>
  <c r="B392" i="10" l="1"/>
  <c r="G391" i="10"/>
  <c r="F391" i="10"/>
  <c r="E391" i="10"/>
  <c r="D391" i="10"/>
  <c r="C391" i="10"/>
  <c r="B393" i="10" l="1"/>
  <c r="G392" i="10"/>
  <c r="F392" i="10"/>
  <c r="E392" i="10"/>
  <c r="D392" i="10"/>
  <c r="C392" i="10"/>
  <c r="B394" i="10" l="1"/>
  <c r="G393" i="10"/>
  <c r="F393" i="10"/>
  <c r="E393" i="10"/>
  <c r="D393" i="10"/>
  <c r="C393" i="10"/>
  <c r="B395" i="10" l="1"/>
  <c r="G394" i="10"/>
  <c r="F394" i="10"/>
  <c r="E394" i="10"/>
  <c r="D394" i="10"/>
  <c r="C394" i="10"/>
  <c r="B396" i="10" l="1"/>
  <c r="G395" i="10"/>
  <c r="F395" i="10"/>
  <c r="E395" i="10"/>
  <c r="D395" i="10"/>
  <c r="C395" i="10"/>
  <c r="B397" i="10" l="1"/>
  <c r="G396" i="10"/>
  <c r="F396" i="10"/>
  <c r="E396" i="10"/>
  <c r="D396" i="10"/>
  <c r="C396" i="10"/>
  <c r="B398" i="10" l="1"/>
  <c r="G397" i="10"/>
  <c r="F397" i="10"/>
  <c r="E397" i="10"/>
  <c r="D397" i="10"/>
  <c r="C397" i="10"/>
  <c r="B399" i="10" l="1"/>
  <c r="G398" i="10"/>
  <c r="F398" i="10"/>
  <c r="E398" i="10"/>
  <c r="D398" i="10"/>
  <c r="C398" i="10"/>
  <c r="B400" i="10" l="1"/>
  <c r="G399" i="10"/>
  <c r="F399" i="10"/>
  <c r="E399" i="10"/>
  <c r="D399" i="10"/>
  <c r="C399" i="10"/>
  <c r="B401" i="10" l="1"/>
  <c r="G400" i="10"/>
  <c r="F400" i="10"/>
  <c r="E400" i="10"/>
  <c r="D400" i="10"/>
  <c r="C400" i="10"/>
  <c r="B402" i="10" l="1"/>
  <c r="G401" i="10"/>
  <c r="F401" i="10"/>
  <c r="E401" i="10"/>
  <c r="D401" i="10"/>
  <c r="C401" i="10"/>
  <c r="B403" i="10" l="1"/>
  <c r="G402" i="10"/>
  <c r="F402" i="10"/>
  <c r="E402" i="10"/>
  <c r="D402" i="10"/>
  <c r="C402" i="10"/>
  <c r="B404" i="10" l="1"/>
  <c r="G403" i="10"/>
  <c r="F403" i="10"/>
  <c r="E403" i="10"/>
  <c r="D403" i="10"/>
  <c r="C403" i="10"/>
  <c r="B405" i="10" l="1"/>
  <c r="G404" i="10"/>
  <c r="F404" i="10"/>
  <c r="E404" i="10"/>
  <c r="D404" i="10"/>
  <c r="C404" i="10"/>
  <c r="B406" i="10" l="1"/>
  <c r="G405" i="10"/>
  <c r="F405" i="10"/>
  <c r="E405" i="10"/>
  <c r="D405" i="10"/>
  <c r="C405" i="10"/>
  <c r="B407" i="10" l="1"/>
  <c r="G406" i="10"/>
  <c r="F406" i="10"/>
  <c r="E406" i="10"/>
  <c r="D406" i="10"/>
  <c r="C406" i="10"/>
  <c r="B408" i="10" l="1"/>
  <c r="G407" i="10"/>
  <c r="F407" i="10"/>
  <c r="E407" i="10"/>
  <c r="D407" i="10"/>
  <c r="C407" i="10"/>
  <c r="B409" i="10" l="1"/>
  <c r="G408" i="10"/>
  <c r="F408" i="10"/>
  <c r="E408" i="10"/>
  <c r="D408" i="10"/>
  <c r="C408" i="10"/>
  <c r="B410" i="10" l="1"/>
  <c r="G409" i="10"/>
  <c r="F409" i="10"/>
  <c r="E409" i="10"/>
  <c r="D409" i="10"/>
  <c r="C409" i="10"/>
  <c r="B411" i="10" l="1"/>
  <c r="G410" i="10"/>
  <c r="F410" i="10"/>
  <c r="E410" i="10"/>
  <c r="D410" i="10"/>
  <c r="C410" i="10"/>
  <c r="B412" i="10" l="1"/>
  <c r="G411" i="10"/>
  <c r="F411" i="10"/>
  <c r="E411" i="10"/>
  <c r="D411" i="10"/>
  <c r="C411" i="10"/>
  <c r="B413" i="10" l="1"/>
  <c r="G412" i="10"/>
  <c r="F412" i="10"/>
  <c r="E412" i="10"/>
  <c r="D412" i="10"/>
  <c r="C412" i="10"/>
  <c r="B414" i="10" l="1"/>
  <c r="G413" i="10"/>
  <c r="F413" i="10"/>
  <c r="E413" i="10"/>
  <c r="D413" i="10"/>
  <c r="C413" i="10"/>
  <c r="B415" i="10" l="1"/>
  <c r="G414" i="10"/>
  <c r="F414" i="10"/>
  <c r="E414" i="10"/>
  <c r="D414" i="10"/>
  <c r="C414" i="10"/>
  <c r="B416" i="10" l="1"/>
  <c r="G415" i="10"/>
  <c r="F415" i="10"/>
  <c r="E415" i="10"/>
  <c r="D415" i="10"/>
  <c r="C415" i="10"/>
  <c r="B417" i="10" l="1"/>
  <c r="G416" i="10"/>
  <c r="F416" i="10"/>
  <c r="E416" i="10"/>
  <c r="D416" i="10"/>
  <c r="C416" i="10"/>
  <c r="B418" i="10" l="1"/>
  <c r="G417" i="10"/>
  <c r="F417" i="10"/>
  <c r="E417" i="10"/>
  <c r="D417" i="10"/>
  <c r="C417" i="10"/>
  <c r="B419" i="10" l="1"/>
  <c r="G418" i="10"/>
  <c r="F418" i="10"/>
  <c r="E418" i="10"/>
  <c r="D418" i="10"/>
  <c r="C418" i="10"/>
  <c r="B420" i="10" l="1"/>
  <c r="G419" i="10"/>
  <c r="F419" i="10"/>
  <c r="E419" i="10"/>
  <c r="D419" i="10"/>
  <c r="C419" i="10"/>
  <c r="B421" i="10" l="1"/>
  <c r="G420" i="10"/>
  <c r="F420" i="10"/>
  <c r="E420" i="10"/>
  <c r="D420" i="10"/>
  <c r="C420" i="10"/>
  <c r="B422" i="10" l="1"/>
  <c r="G421" i="10"/>
  <c r="F421" i="10"/>
  <c r="E421" i="10"/>
  <c r="D421" i="10"/>
  <c r="C421" i="10"/>
  <c r="B423" i="10" l="1"/>
  <c r="G422" i="10"/>
  <c r="F422" i="10"/>
  <c r="E422" i="10"/>
  <c r="D422" i="10"/>
  <c r="C422" i="10"/>
  <c r="B424" i="10" l="1"/>
  <c r="G423" i="10"/>
  <c r="F423" i="10"/>
  <c r="E423" i="10"/>
  <c r="D423" i="10"/>
  <c r="C423" i="10"/>
  <c r="B425" i="10" l="1"/>
  <c r="G424" i="10"/>
  <c r="F424" i="10"/>
  <c r="E424" i="10"/>
  <c r="D424" i="10"/>
  <c r="C424" i="10"/>
  <c r="B426" i="10" l="1"/>
  <c r="G425" i="10"/>
  <c r="F425" i="10"/>
  <c r="E425" i="10"/>
  <c r="D425" i="10"/>
  <c r="C425" i="10"/>
  <c r="B427" i="10" l="1"/>
  <c r="G426" i="10"/>
  <c r="F426" i="10"/>
  <c r="E426" i="10"/>
  <c r="D426" i="10"/>
  <c r="C426" i="10"/>
  <c r="B428" i="10" l="1"/>
  <c r="G427" i="10"/>
  <c r="F427" i="10"/>
  <c r="E427" i="10"/>
  <c r="D427" i="10"/>
  <c r="C427" i="10"/>
  <c r="B429" i="10" l="1"/>
  <c r="G428" i="10"/>
  <c r="F428" i="10"/>
  <c r="E428" i="10"/>
  <c r="D428" i="10"/>
  <c r="C428" i="10"/>
  <c r="B430" i="10" l="1"/>
  <c r="G429" i="10"/>
  <c r="F429" i="10"/>
  <c r="E429" i="10"/>
  <c r="D429" i="10"/>
  <c r="C429" i="10"/>
  <c r="B431" i="10" l="1"/>
  <c r="G430" i="10"/>
  <c r="F430" i="10"/>
  <c r="E430" i="10"/>
  <c r="D430" i="10"/>
  <c r="C430" i="10"/>
  <c r="B432" i="10" l="1"/>
  <c r="G431" i="10"/>
  <c r="F431" i="10"/>
  <c r="E431" i="10"/>
  <c r="D431" i="10"/>
  <c r="C431" i="10"/>
  <c r="B433" i="10" l="1"/>
  <c r="G432" i="10"/>
  <c r="F432" i="10"/>
  <c r="E432" i="10"/>
  <c r="D432" i="10"/>
  <c r="C432" i="10"/>
  <c r="B434" i="10" l="1"/>
  <c r="G433" i="10"/>
  <c r="F433" i="10"/>
  <c r="E433" i="10"/>
  <c r="D433" i="10"/>
  <c r="C433" i="10"/>
  <c r="B435" i="10" l="1"/>
  <c r="G434" i="10"/>
  <c r="F434" i="10"/>
  <c r="E434" i="10"/>
  <c r="D434" i="10"/>
  <c r="C434" i="10"/>
  <c r="B436" i="10" l="1"/>
  <c r="G435" i="10"/>
  <c r="F435" i="10"/>
  <c r="E435" i="10"/>
  <c r="D435" i="10"/>
  <c r="C435" i="10"/>
  <c r="B437" i="10" l="1"/>
  <c r="G436" i="10"/>
  <c r="F436" i="10"/>
  <c r="E436" i="10"/>
  <c r="D436" i="10"/>
  <c r="C436" i="10"/>
  <c r="B438" i="10" l="1"/>
  <c r="G437" i="10"/>
  <c r="F437" i="10"/>
  <c r="E437" i="10"/>
  <c r="D437" i="10"/>
  <c r="C437" i="10"/>
  <c r="B439" i="10" l="1"/>
  <c r="G438" i="10"/>
  <c r="F438" i="10"/>
  <c r="E438" i="10"/>
  <c r="D438" i="10"/>
  <c r="C438" i="10"/>
  <c r="B440" i="10" l="1"/>
  <c r="G439" i="10"/>
  <c r="F439" i="10"/>
  <c r="E439" i="10"/>
  <c r="D439" i="10"/>
  <c r="C439" i="10"/>
  <c r="B441" i="10" l="1"/>
  <c r="G440" i="10"/>
  <c r="F440" i="10"/>
  <c r="E440" i="10"/>
  <c r="D440" i="10"/>
  <c r="C440" i="10"/>
  <c r="B442" i="10" l="1"/>
  <c r="G441" i="10"/>
  <c r="F441" i="10"/>
  <c r="E441" i="10"/>
  <c r="D441" i="10"/>
  <c r="C441" i="10"/>
  <c r="B443" i="10" l="1"/>
  <c r="G442" i="10"/>
  <c r="F442" i="10"/>
  <c r="E442" i="10"/>
  <c r="D442" i="10"/>
  <c r="C442" i="10"/>
  <c r="B444" i="10" l="1"/>
  <c r="G443" i="10"/>
  <c r="F443" i="10"/>
  <c r="E443" i="10"/>
  <c r="D443" i="10"/>
  <c r="C443" i="10"/>
  <c r="B445" i="10" l="1"/>
  <c r="G444" i="10"/>
  <c r="F444" i="10"/>
  <c r="E444" i="10"/>
  <c r="D444" i="10"/>
  <c r="C444" i="10"/>
  <c r="B446" i="10" l="1"/>
  <c r="G445" i="10"/>
  <c r="F445" i="10"/>
  <c r="E445" i="10"/>
  <c r="D445" i="10"/>
  <c r="C445" i="10"/>
  <c r="B447" i="10" l="1"/>
  <c r="G446" i="10"/>
  <c r="F446" i="10"/>
  <c r="E446" i="10"/>
  <c r="D446" i="10"/>
  <c r="C446" i="10"/>
  <c r="B448" i="10" l="1"/>
  <c r="G447" i="10"/>
  <c r="F447" i="10"/>
  <c r="E447" i="10"/>
  <c r="D447" i="10"/>
  <c r="C447" i="10"/>
  <c r="B449" i="10" l="1"/>
  <c r="G448" i="10"/>
  <c r="F448" i="10"/>
  <c r="E448" i="10"/>
  <c r="D448" i="10"/>
  <c r="C448" i="10"/>
  <c r="B450" i="10" l="1"/>
  <c r="G449" i="10"/>
  <c r="F449" i="10"/>
  <c r="E449" i="10"/>
  <c r="D449" i="10"/>
  <c r="C449" i="10"/>
  <c r="B451" i="10" l="1"/>
  <c r="G450" i="10"/>
  <c r="F450" i="10"/>
  <c r="E450" i="10"/>
  <c r="D450" i="10"/>
  <c r="C450" i="10"/>
  <c r="B452" i="10" l="1"/>
  <c r="G451" i="10"/>
  <c r="F451" i="10"/>
  <c r="E451" i="10"/>
  <c r="D451" i="10"/>
  <c r="C451" i="10"/>
  <c r="B453" i="10" l="1"/>
  <c r="G452" i="10"/>
  <c r="F452" i="10"/>
  <c r="E452" i="10"/>
  <c r="D452" i="10"/>
  <c r="C452" i="10"/>
  <c r="B454" i="10" l="1"/>
  <c r="G453" i="10"/>
  <c r="F453" i="10"/>
  <c r="E453" i="10"/>
  <c r="D453" i="10"/>
  <c r="C453" i="10"/>
  <c r="B455" i="10" l="1"/>
  <c r="G454" i="10"/>
  <c r="F454" i="10"/>
  <c r="E454" i="10"/>
  <c r="D454" i="10"/>
  <c r="C454" i="10"/>
  <c r="B456" i="10" l="1"/>
  <c r="G455" i="10"/>
  <c r="F455" i="10"/>
  <c r="E455" i="10"/>
  <c r="D455" i="10"/>
  <c r="C455" i="10"/>
  <c r="B457" i="10" l="1"/>
  <c r="G456" i="10"/>
  <c r="F456" i="10"/>
  <c r="E456" i="10"/>
  <c r="D456" i="10"/>
  <c r="C456" i="10"/>
  <c r="B458" i="10" l="1"/>
  <c r="G457" i="10"/>
  <c r="F457" i="10"/>
  <c r="E457" i="10"/>
  <c r="D457" i="10"/>
  <c r="C457" i="10"/>
  <c r="B459" i="10" l="1"/>
  <c r="G458" i="10"/>
  <c r="F458" i="10"/>
  <c r="E458" i="10"/>
  <c r="D458" i="10"/>
  <c r="C458" i="10"/>
  <c r="B460" i="10" l="1"/>
  <c r="G459" i="10"/>
  <c r="F459" i="10"/>
  <c r="E459" i="10"/>
  <c r="D459" i="10"/>
  <c r="C459" i="10"/>
  <c r="B461" i="10" l="1"/>
  <c r="G460" i="10"/>
  <c r="F460" i="10"/>
  <c r="E460" i="10"/>
  <c r="D460" i="10"/>
  <c r="C460" i="10"/>
  <c r="B462" i="10" l="1"/>
  <c r="G461" i="10"/>
  <c r="F461" i="10"/>
  <c r="E461" i="10"/>
  <c r="D461" i="10"/>
  <c r="C461" i="10"/>
  <c r="B463" i="10" l="1"/>
  <c r="G462" i="10"/>
  <c r="F462" i="10"/>
  <c r="E462" i="10"/>
  <c r="D462" i="10"/>
  <c r="C462" i="10"/>
  <c r="B464" i="10" l="1"/>
  <c r="G463" i="10"/>
  <c r="F463" i="10"/>
  <c r="E463" i="10"/>
  <c r="D463" i="10"/>
  <c r="C463" i="10"/>
  <c r="B465" i="10" l="1"/>
  <c r="G464" i="10"/>
  <c r="F464" i="10"/>
  <c r="E464" i="10"/>
  <c r="D464" i="10"/>
  <c r="C464" i="10"/>
  <c r="B466" i="10" l="1"/>
  <c r="G465" i="10"/>
  <c r="F465" i="10"/>
  <c r="E465" i="10"/>
  <c r="D465" i="10"/>
  <c r="C465" i="10"/>
  <c r="B467" i="10" l="1"/>
  <c r="G466" i="10"/>
  <c r="F466" i="10"/>
  <c r="E466" i="10"/>
  <c r="D466" i="10"/>
  <c r="C466" i="10"/>
  <c r="B468" i="10" l="1"/>
  <c r="G467" i="10"/>
  <c r="F467" i="10"/>
  <c r="E467" i="10"/>
  <c r="D467" i="10"/>
  <c r="C467" i="10"/>
  <c r="B469" i="10" l="1"/>
  <c r="G468" i="10"/>
  <c r="F468" i="10"/>
  <c r="E468" i="10"/>
  <c r="D468" i="10"/>
  <c r="C468" i="10"/>
  <c r="B470" i="10" l="1"/>
  <c r="G469" i="10"/>
  <c r="F469" i="10"/>
  <c r="E469" i="10"/>
  <c r="D469" i="10"/>
  <c r="C469" i="10"/>
  <c r="B471" i="10" l="1"/>
  <c r="G470" i="10"/>
  <c r="F470" i="10"/>
  <c r="E470" i="10"/>
  <c r="D470" i="10"/>
  <c r="C470" i="10"/>
  <c r="B472" i="10" l="1"/>
  <c r="G471" i="10"/>
  <c r="F471" i="10"/>
  <c r="E471" i="10"/>
  <c r="D471" i="10"/>
  <c r="C471" i="10"/>
  <c r="B473" i="10" l="1"/>
  <c r="G472" i="10"/>
  <c r="F472" i="10"/>
  <c r="E472" i="10"/>
  <c r="D472" i="10"/>
  <c r="C472" i="10"/>
  <c r="B474" i="10" l="1"/>
  <c r="G473" i="10"/>
  <c r="F473" i="10"/>
  <c r="E473" i="10"/>
  <c r="D473" i="10"/>
  <c r="C473" i="10"/>
  <c r="B475" i="10" l="1"/>
  <c r="G474" i="10"/>
  <c r="F474" i="10"/>
  <c r="E474" i="10"/>
  <c r="D474" i="10"/>
  <c r="C474" i="10"/>
  <c r="B476" i="10" l="1"/>
  <c r="G475" i="10"/>
  <c r="F475" i="10"/>
  <c r="E475" i="10"/>
  <c r="D475" i="10"/>
  <c r="C475" i="10"/>
  <c r="B477" i="10" l="1"/>
  <c r="G476" i="10"/>
  <c r="F476" i="10"/>
  <c r="E476" i="10"/>
  <c r="D476" i="10"/>
  <c r="C476" i="10"/>
  <c r="B478" i="10" l="1"/>
  <c r="G477" i="10"/>
  <c r="F477" i="10"/>
  <c r="E477" i="10"/>
  <c r="D477" i="10"/>
  <c r="C477" i="10"/>
  <c r="B479" i="10" l="1"/>
  <c r="G478" i="10"/>
  <c r="F478" i="10"/>
  <c r="E478" i="10"/>
  <c r="D478" i="10"/>
  <c r="C478" i="10"/>
  <c r="B480" i="10" l="1"/>
  <c r="G479" i="10"/>
  <c r="F479" i="10"/>
  <c r="E479" i="10"/>
  <c r="D479" i="10"/>
  <c r="C479" i="10"/>
  <c r="B481" i="10" l="1"/>
  <c r="G480" i="10"/>
  <c r="F480" i="10"/>
  <c r="E480" i="10"/>
  <c r="D480" i="10"/>
  <c r="C480" i="10"/>
  <c r="B482" i="10" l="1"/>
  <c r="G481" i="10"/>
  <c r="F481" i="10"/>
  <c r="E481" i="10"/>
  <c r="D481" i="10"/>
  <c r="C481" i="10"/>
  <c r="B483" i="10" l="1"/>
  <c r="G482" i="10"/>
  <c r="F482" i="10"/>
  <c r="E482" i="10"/>
  <c r="D482" i="10"/>
  <c r="C482" i="10"/>
  <c r="B484" i="10" l="1"/>
  <c r="G483" i="10"/>
  <c r="F483" i="10"/>
  <c r="E483" i="10"/>
  <c r="D483" i="10"/>
  <c r="C483" i="10"/>
  <c r="B485" i="10" l="1"/>
  <c r="G484" i="10"/>
  <c r="F484" i="10"/>
  <c r="E484" i="10"/>
  <c r="D484" i="10"/>
  <c r="C484" i="10"/>
  <c r="B486" i="10" l="1"/>
  <c r="G485" i="10"/>
  <c r="F485" i="10"/>
  <c r="E485" i="10"/>
  <c r="D485" i="10"/>
  <c r="C485" i="10"/>
  <c r="B487" i="10" l="1"/>
  <c r="G486" i="10"/>
  <c r="F486" i="10"/>
  <c r="E486" i="10"/>
  <c r="D486" i="10"/>
  <c r="C486" i="10"/>
  <c r="B488" i="10" l="1"/>
  <c r="G487" i="10"/>
  <c r="F487" i="10"/>
  <c r="E487" i="10"/>
  <c r="D487" i="10"/>
  <c r="C487" i="10"/>
  <c r="B489" i="10" l="1"/>
  <c r="G488" i="10"/>
  <c r="F488" i="10"/>
  <c r="E488" i="10"/>
  <c r="D488" i="10"/>
  <c r="C488" i="10"/>
  <c r="B490" i="10" l="1"/>
  <c r="G489" i="10"/>
  <c r="F489" i="10"/>
  <c r="E489" i="10"/>
  <c r="D489" i="10"/>
  <c r="C489" i="10"/>
  <c r="B491" i="10" l="1"/>
  <c r="G490" i="10"/>
  <c r="F490" i="10"/>
  <c r="E490" i="10"/>
  <c r="D490" i="10"/>
  <c r="C490" i="10"/>
  <c r="B492" i="10" l="1"/>
  <c r="G491" i="10"/>
  <c r="F491" i="10"/>
  <c r="E491" i="10"/>
  <c r="D491" i="10"/>
  <c r="C491" i="10"/>
  <c r="B493" i="10" l="1"/>
  <c r="G492" i="10"/>
  <c r="F492" i="10"/>
  <c r="E492" i="10"/>
  <c r="D492" i="10"/>
  <c r="C492" i="10"/>
  <c r="B494" i="10" l="1"/>
  <c r="G493" i="10"/>
  <c r="F493" i="10"/>
  <c r="E493" i="10"/>
  <c r="D493" i="10"/>
  <c r="C493" i="10"/>
  <c r="B495" i="10" l="1"/>
  <c r="G494" i="10"/>
  <c r="F494" i="10"/>
  <c r="E494" i="10"/>
  <c r="D494" i="10"/>
  <c r="C494" i="10"/>
  <c r="B496" i="10" l="1"/>
  <c r="G495" i="10"/>
  <c r="F495" i="10"/>
  <c r="E495" i="10"/>
  <c r="D495" i="10"/>
  <c r="C495" i="10"/>
  <c r="B497" i="10" l="1"/>
  <c r="G496" i="10"/>
  <c r="F496" i="10"/>
  <c r="E496" i="10"/>
  <c r="D496" i="10"/>
  <c r="C496" i="10"/>
  <c r="B498" i="10" l="1"/>
  <c r="G497" i="10"/>
  <c r="F497" i="10"/>
  <c r="E497" i="10"/>
  <c r="D497" i="10"/>
  <c r="C497" i="10"/>
  <c r="B499" i="10" l="1"/>
  <c r="G498" i="10"/>
  <c r="F498" i="10"/>
  <c r="E498" i="10"/>
  <c r="D498" i="10"/>
  <c r="C498" i="10"/>
  <c r="B500" i="10" l="1"/>
  <c r="G499" i="10"/>
  <c r="F499" i="10"/>
  <c r="E499" i="10"/>
  <c r="D499" i="10"/>
  <c r="C499" i="10"/>
  <c r="B501" i="10" l="1"/>
  <c r="G500" i="10"/>
  <c r="F500" i="10"/>
  <c r="E500" i="10"/>
  <c r="D500" i="10"/>
  <c r="C500" i="10"/>
  <c r="B502" i="10" l="1"/>
  <c r="G501" i="10"/>
  <c r="F501" i="10"/>
  <c r="E501" i="10"/>
  <c r="D501" i="10"/>
  <c r="C501" i="10"/>
  <c r="B503" i="10" l="1"/>
  <c r="G502" i="10"/>
  <c r="F502" i="10"/>
  <c r="E502" i="10"/>
  <c r="D502" i="10"/>
  <c r="C502" i="10"/>
  <c r="B504" i="10" l="1"/>
  <c r="G503" i="10"/>
  <c r="F503" i="10"/>
  <c r="E503" i="10"/>
  <c r="D503" i="10"/>
  <c r="C503" i="10"/>
  <c r="B505" i="10" l="1"/>
  <c r="G504" i="10"/>
  <c r="F504" i="10"/>
  <c r="E504" i="10"/>
  <c r="D504" i="10"/>
  <c r="C504" i="10"/>
  <c r="B506" i="10" l="1"/>
  <c r="G505" i="10"/>
  <c r="F505" i="10"/>
  <c r="E505" i="10"/>
  <c r="D505" i="10"/>
  <c r="C505" i="10"/>
  <c r="B507" i="10" l="1"/>
  <c r="G506" i="10"/>
  <c r="F506" i="10"/>
  <c r="E506" i="10"/>
  <c r="D506" i="10"/>
  <c r="C506" i="10"/>
  <c r="B508" i="10" l="1"/>
  <c r="G507" i="10"/>
  <c r="F507" i="10"/>
  <c r="E507" i="10"/>
  <c r="D507" i="10"/>
  <c r="C507" i="10"/>
  <c r="B509" i="10" l="1"/>
  <c r="G508" i="10"/>
  <c r="F508" i="10"/>
  <c r="E508" i="10"/>
  <c r="D508" i="10"/>
  <c r="C508" i="10"/>
  <c r="B510" i="10" l="1"/>
  <c r="G509" i="10"/>
  <c r="F509" i="10"/>
  <c r="E509" i="10"/>
  <c r="D509" i="10"/>
  <c r="C509" i="10"/>
  <c r="B511" i="10" l="1"/>
  <c r="G510" i="10"/>
  <c r="F510" i="10"/>
  <c r="E510" i="10"/>
  <c r="D510" i="10"/>
  <c r="C510" i="10"/>
  <c r="B512" i="10" l="1"/>
  <c r="G511" i="10"/>
  <c r="F511" i="10"/>
  <c r="E511" i="10"/>
  <c r="D511" i="10"/>
  <c r="C511" i="10"/>
  <c r="B513" i="10" l="1"/>
  <c r="G512" i="10"/>
  <c r="F512" i="10"/>
  <c r="E512" i="10"/>
  <c r="D512" i="10"/>
  <c r="C512" i="10"/>
  <c r="B514" i="10" l="1"/>
  <c r="G513" i="10"/>
  <c r="F513" i="10"/>
  <c r="E513" i="10"/>
  <c r="D513" i="10"/>
  <c r="C513" i="10"/>
  <c r="B515" i="10" l="1"/>
  <c r="G514" i="10"/>
  <c r="F514" i="10"/>
  <c r="E514" i="10"/>
  <c r="D514" i="10"/>
  <c r="C514" i="10"/>
  <c r="B516" i="10" l="1"/>
  <c r="G515" i="10"/>
  <c r="F515" i="10"/>
  <c r="E515" i="10"/>
  <c r="D515" i="10"/>
  <c r="C515" i="10"/>
  <c r="B517" i="10" l="1"/>
  <c r="G516" i="10"/>
  <c r="F516" i="10"/>
  <c r="E516" i="10"/>
  <c r="D516" i="10"/>
  <c r="C516" i="10"/>
  <c r="B518" i="10" l="1"/>
  <c r="G517" i="10"/>
  <c r="F517" i="10"/>
  <c r="E517" i="10"/>
  <c r="D517" i="10"/>
  <c r="C517" i="10"/>
  <c r="B519" i="10" l="1"/>
  <c r="G518" i="10"/>
  <c r="F518" i="10"/>
  <c r="E518" i="10"/>
  <c r="D518" i="10"/>
  <c r="C518" i="10"/>
  <c r="B520" i="10" l="1"/>
  <c r="G519" i="10"/>
  <c r="F519" i="10"/>
  <c r="E519" i="10"/>
  <c r="D519" i="10"/>
  <c r="C519" i="10"/>
  <c r="B521" i="10" l="1"/>
  <c r="G520" i="10"/>
  <c r="F520" i="10"/>
  <c r="E520" i="10"/>
  <c r="D520" i="10"/>
  <c r="C520" i="10"/>
  <c r="B522" i="10" l="1"/>
  <c r="G521" i="10"/>
  <c r="F521" i="10"/>
  <c r="E521" i="10"/>
  <c r="D521" i="10"/>
  <c r="C521" i="10"/>
  <c r="B523" i="10" l="1"/>
  <c r="G522" i="10"/>
  <c r="F522" i="10"/>
  <c r="E522" i="10"/>
  <c r="D522" i="10"/>
  <c r="C522" i="10"/>
  <c r="B524" i="10" l="1"/>
  <c r="G523" i="10"/>
  <c r="F523" i="10"/>
  <c r="E523" i="10"/>
  <c r="D523" i="10"/>
  <c r="C523" i="10"/>
  <c r="B525" i="10" l="1"/>
  <c r="G524" i="10"/>
  <c r="F524" i="10"/>
  <c r="E524" i="10"/>
  <c r="D524" i="10"/>
  <c r="C524" i="10"/>
  <c r="B526" i="10" l="1"/>
  <c r="G525" i="10"/>
  <c r="F525" i="10"/>
  <c r="E525" i="10"/>
  <c r="D525" i="10"/>
  <c r="C525" i="10"/>
  <c r="B527" i="10" l="1"/>
  <c r="G526" i="10"/>
  <c r="F526" i="10"/>
  <c r="E526" i="10"/>
  <c r="D526" i="10"/>
  <c r="C526" i="10"/>
  <c r="B528" i="10" l="1"/>
  <c r="G527" i="10"/>
  <c r="F527" i="10"/>
  <c r="E527" i="10"/>
  <c r="D527" i="10"/>
  <c r="C527" i="10"/>
  <c r="B529" i="10" l="1"/>
  <c r="G528" i="10"/>
  <c r="F528" i="10"/>
  <c r="E528" i="10"/>
  <c r="D528" i="10"/>
  <c r="C528" i="10"/>
  <c r="B530" i="10" l="1"/>
  <c r="G529" i="10"/>
  <c r="F529" i="10"/>
  <c r="E529" i="10"/>
  <c r="D529" i="10"/>
  <c r="C529" i="10"/>
  <c r="B531" i="10" l="1"/>
  <c r="G530" i="10"/>
  <c r="F530" i="10"/>
  <c r="E530" i="10"/>
  <c r="D530" i="10"/>
  <c r="C530" i="10"/>
  <c r="B532" i="10" l="1"/>
  <c r="G531" i="10"/>
  <c r="F531" i="10"/>
  <c r="E531" i="10"/>
  <c r="D531" i="10"/>
  <c r="C531" i="10"/>
  <c r="B533" i="10" l="1"/>
  <c r="G532" i="10"/>
  <c r="F532" i="10"/>
  <c r="E532" i="10"/>
  <c r="D532" i="10"/>
  <c r="C532" i="10"/>
  <c r="B534" i="10" l="1"/>
  <c r="G533" i="10"/>
  <c r="F533" i="10"/>
  <c r="E533" i="10"/>
  <c r="C533" i="10"/>
  <c r="D533" i="10"/>
  <c r="B535" i="10" l="1"/>
  <c r="G534" i="10"/>
  <c r="F534" i="10"/>
  <c r="E534" i="10"/>
  <c r="D534" i="10"/>
  <c r="C534" i="10"/>
  <c r="B536" i="10" l="1"/>
  <c r="G535" i="10"/>
  <c r="F535" i="10"/>
  <c r="E535" i="10"/>
  <c r="D535" i="10"/>
  <c r="C535" i="10"/>
  <c r="B537" i="10" l="1"/>
  <c r="G536" i="10"/>
  <c r="F536" i="10"/>
  <c r="E536" i="10"/>
  <c r="D536" i="10"/>
  <c r="C536" i="10"/>
  <c r="B538" i="10" l="1"/>
  <c r="G537" i="10"/>
  <c r="F537" i="10"/>
  <c r="E537" i="10"/>
  <c r="D537" i="10"/>
  <c r="C537" i="10"/>
  <c r="B539" i="10" l="1"/>
  <c r="G538" i="10"/>
  <c r="F538" i="10"/>
  <c r="E538" i="10"/>
  <c r="D538" i="10"/>
  <c r="C538" i="10"/>
  <c r="B540" i="10" l="1"/>
  <c r="G539" i="10"/>
  <c r="F539" i="10"/>
  <c r="E539" i="10"/>
  <c r="D539" i="10"/>
  <c r="C539" i="10"/>
  <c r="B541" i="10" l="1"/>
  <c r="G540" i="10"/>
  <c r="F540" i="10"/>
  <c r="E540" i="10"/>
  <c r="D540" i="10"/>
  <c r="C540" i="10"/>
  <c r="B542" i="10" l="1"/>
  <c r="G541" i="10"/>
  <c r="F541" i="10"/>
  <c r="E541" i="10"/>
  <c r="C541" i="10"/>
  <c r="D541" i="10"/>
  <c r="B543" i="10" l="1"/>
  <c r="G542" i="10"/>
  <c r="F542" i="10"/>
  <c r="E542" i="10"/>
  <c r="D542" i="10"/>
  <c r="C542" i="10"/>
  <c r="B544" i="10" l="1"/>
  <c r="G543" i="10"/>
  <c r="F543" i="10"/>
  <c r="E543" i="10"/>
  <c r="D543" i="10"/>
  <c r="C543" i="10"/>
  <c r="B545" i="10" l="1"/>
  <c r="G544" i="10"/>
  <c r="F544" i="10"/>
  <c r="E544" i="10"/>
  <c r="D544" i="10"/>
  <c r="C544" i="10"/>
  <c r="B546" i="10" l="1"/>
  <c r="G545" i="10"/>
  <c r="F545" i="10"/>
  <c r="E545" i="10"/>
  <c r="D545" i="10"/>
  <c r="C545" i="10"/>
  <c r="B547" i="10" l="1"/>
  <c r="G546" i="10"/>
  <c r="F546" i="10"/>
  <c r="E546" i="10"/>
  <c r="D546" i="10"/>
  <c r="C546" i="10"/>
  <c r="B548" i="10" l="1"/>
  <c r="G547" i="10"/>
  <c r="F547" i="10"/>
  <c r="E547" i="10"/>
  <c r="D547" i="10"/>
  <c r="C547" i="10"/>
  <c r="B549" i="10" l="1"/>
  <c r="G548" i="10"/>
  <c r="F548" i="10"/>
  <c r="E548" i="10"/>
  <c r="D548" i="10"/>
  <c r="C548" i="10"/>
  <c r="B550" i="10" l="1"/>
  <c r="G549" i="10"/>
  <c r="F549" i="10"/>
  <c r="E549" i="10"/>
  <c r="C549" i="10"/>
  <c r="D549" i="10"/>
  <c r="B551" i="10" l="1"/>
  <c r="G550" i="10"/>
  <c r="F550" i="10"/>
  <c r="E550" i="10"/>
  <c r="D550" i="10"/>
  <c r="C550" i="10"/>
  <c r="B552" i="10" l="1"/>
  <c r="G551" i="10"/>
  <c r="F551" i="10"/>
  <c r="E551" i="10"/>
  <c r="D551" i="10"/>
  <c r="C551" i="10"/>
  <c r="B553" i="10" l="1"/>
  <c r="G552" i="10"/>
  <c r="F552" i="10"/>
  <c r="E552" i="10"/>
  <c r="D552" i="10"/>
  <c r="C552" i="10"/>
  <c r="B554" i="10" l="1"/>
  <c r="G553" i="10"/>
  <c r="F553" i="10"/>
  <c r="E553" i="10"/>
  <c r="D553" i="10"/>
  <c r="C553" i="10"/>
  <c r="B555" i="10" l="1"/>
  <c r="G554" i="10"/>
  <c r="F554" i="10"/>
  <c r="E554" i="10"/>
  <c r="D554" i="10"/>
  <c r="C554" i="10"/>
  <c r="B556" i="10" l="1"/>
  <c r="G555" i="10"/>
  <c r="F555" i="10"/>
  <c r="E555" i="10"/>
  <c r="D555" i="10"/>
  <c r="C555" i="10"/>
  <c r="B557" i="10" l="1"/>
  <c r="G556" i="10"/>
  <c r="F556" i="10"/>
  <c r="E556" i="10"/>
  <c r="D556" i="10"/>
  <c r="C556" i="10"/>
  <c r="B558" i="10" l="1"/>
  <c r="G557" i="10"/>
  <c r="F557" i="10"/>
  <c r="E557" i="10"/>
  <c r="C557" i="10"/>
  <c r="D557" i="10"/>
  <c r="B559" i="10" l="1"/>
  <c r="G558" i="10"/>
  <c r="F558" i="10"/>
  <c r="E558" i="10"/>
  <c r="D558" i="10"/>
  <c r="C558" i="10"/>
  <c r="B560" i="10" l="1"/>
  <c r="G559" i="10"/>
  <c r="F559" i="10"/>
  <c r="E559" i="10"/>
  <c r="D559" i="10"/>
  <c r="C559" i="10"/>
  <c r="B561" i="10" l="1"/>
  <c r="G560" i="10"/>
  <c r="F560" i="10"/>
  <c r="E560" i="10"/>
  <c r="D560" i="10"/>
  <c r="C560" i="10"/>
  <c r="B562" i="10" l="1"/>
  <c r="G561" i="10"/>
  <c r="F561" i="10"/>
  <c r="E561" i="10"/>
  <c r="D561" i="10"/>
  <c r="C561" i="10"/>
  <c r="B563" i="10" l="1"/>
  <c r="G562" i="10"/>
  <c r="F562" i="10"/>
  <c r="E562" i="10"/>
  <c r="D562" i="10"/>
  <c r="C562" i="10"/>
  <c r="B564" i="10" l="1"/>
  <c r="G563" i="10"/>
  <c r="F563" i="10"/>
  <c r="E563" i="10"/>
  <c r="D563" i="10"/>
  <c r="C563" i="10"/>
  <c r="B565" i="10" l="1"/>
  <c r="G564" i="10"/>
  <c r="F564" i="10"/>
  <c r="E564" i="10"/>
  <c r="D564" i="10"/>
  <c r="C564" i="10"/>
  <c r="B566" i="10" l="1"/>
  <c r="G565" i="10"/>
  <c r="F565" i="10"/>
  <c r="E565" i="10"/>
  <c r="C565" i="10"/>
  <c r="D565" i="10"/>
  <c r="B567" i="10" l="1"/>
  <c r="G566" i="10"/>
  <c r="F566" i="10"/>
  <c r="E566" i="10"/>
  <c r="D566" i="10"/>
  <c r="C566" i="10"/>
  <c r="B568" i="10" l="1"/>
  <c r="G567" i="10"/>
  <c r="F567" i="10"/>
  <c r="E567" i="10"/>
  <c r="D567" i="10"/>
  <c r="C567" i="10"/>
  <c r="B569" i="10" l="1"/>
  <c r="G568" i="10"/>
  <c r="F568" i="10"/>
  <c r="E568" i="10"/>
  <c r="D568" i="10"/>
  <c r="C568" i="10"/>
  <c r="B570" i="10" l="1"/>
  <c r="G569" i="10"/>
  <c r="F569" i="10"/>
  <c r="E569" i="10"/>
  <c r="D569" i="10"/>
  <c r="C569" i="10"/>
  <c r="B571" i="10" l="1"/>
  <c r="G570" i="10"/>
  <c r="F570" i="10"/>
  <c r="E570" i="10"/>
  <c r="D570" i="10"/>
  <c r="C570" i="10"/>
  <c r="B572" i="10" l="1"/>
  <c r="G571" i="10"/>
  <c r="F571" i="10"/>
  <c r="E571" i="10"/>
  <c r="D571" i="10"/>
  <c r="C571" i="10"/>
  <c r="B573" i="10" l="1"/>
  <c r="G572" i="10"/>
  <c r="F572" i="10"/>
  <c r="E572" i="10"/>
  <c r="D572" i="10"/>
  <c r="C572" i="10"/>
  <c r="B574" i="10" l="1"/>
  <c r="G573" i="10"/>
  <c r="F573" i="10"/>
  <c r="E573" i="10"/>
  <c r="C573" i="10"/>
  <c r="D573" i="10"/>
  <c r="B575" i="10" l="1"/>
  <c r="G574" i="10"/>
  <c r="F574" i="10"/>
  <c r="E574" i="10"/>
  <c r="D574" i="10"/>
  <c r="C574" i="10"/>
  <c r="B576" i="10" l="1"/>
  <c r="G575" i="10"/>
  <c r="F575" i="10"/>
  <c r="E575" i="10"/>
  <c r="D575" i="10"/>
  <c r="C575" i="10"/>
  <c r="B577" i="10" l="1"/>
  <c r="G576" i="10"/>
  <c r="F576" i="10"/>
  <c r="E576" i="10"/>
  <c r="D576" i="10"/>
  <c r="C576" i="10"/>
  <c r="B578" i="10" l="1"/>
  <c r="G577" i="10"/>
  <c r="F577" i="10"/>
  <c r="E577" i="10"/>
  <c r="D577" i="10"/>
  <c r="C577" i="10"/>
  <c r="B579" i="10" l="1"/>
  <c r="G578" i="10"/>
  <c r="F578" i="10"/>
  <c r="E578" i="10"/>
  <c r="D578" i="10"/>
  <c r="C578" i="10"/>
  <c r="B580" i="10" l="1"/>
  <c r="G579" i="10"/>
  <c r="F579" i="10"/>
  <c r="E579" i="10"/>
  <c r="D579" i="10"/>
  <c r="C579" i="10"/>
  <c r="B581" i="10" l="1"/>
  <c r="G580" i="10"/>
  <c r="F580" i="10"/>
  <c r="E580" i="10"/>
  <c r="D580" i="10"/>
  <c r="C580" i="10"/>
  <c r="B582" i="10" l="1"/>
  <c r="G581" i="10"/>
  <c r="F581" i="10"/>
  <c r="E581" i="10"/>
  <c r="C581" i="10"/>
  <c r="D581" i="10"/>
  <c r="B583" i="10" l="1"/>
  <c r="G582" i="10"/>
  <c r="F582" i="10"/>
  <c r="E582" i="10"/>
  <c r="D582" i="10"/>
  <c r="C582" i="10"/>
  <c r="B584" i="10" l="1"/>
  <c r="G583" i="10"/>
  <c r="F583" i="10"/>
  <c r="E583" i="10"/>
  <c r="D583" i="10"/>
  <c r="C583" i="10"/>
  <c r="B585" i="10" l="1"/>
  <c r="G584" i="10"/>
  <c r="F584" i="10"/>
  <c r="E584" i="10"/>
  <c r="D584" i="10"/>
  <c r="C584" i="10"/>
  <c r="B586" i="10" l="1"/>
  <c r="G585" i="10"/>
  <c r="F585" i="10"/>
  <c r="E585" i="10"/>
  <c r="D585" i="10"/>
  <c r="C585" i="10"/>
  <c r="B587" i="10" l="1"/>
  <c r="G586" i="10"/>
  <c r="F586" i="10"/>
  <c r="E586" i="10"/>
  <c r="D586" i="10"/>
  <c r="C586" i="10"/>
  <c r="B588" i="10" l="1"/>
  <c r="G587" i="10"/>
  <c r="F587" i="10"/>
  <c r="E587" i="10"/>
  <c r="D587" i="10"/>
  <c r="C587" i="10"/>
  <c r="B589" i="10" l="1"/>
  <c r="G588" i="10"/>
  <c r="F588" i="10"/>
  <c r="E588" i="10"/>
  <c r="D588" i="10"/>
  <c r="C588" i="10"/>
  <c r="B590" i="10" l="1"/>
  <c r="G589" i="10"/>
  <c r="F589" i="10"/>
  <c r="E589" i="10"/>
  <c r="C589" i="10"/>
  <c r="D589" i="10"/>
  <c r="B591" i="10" l="1"/>
  <c r="G590" i="10"/>
  <c r="F590" i="10"/>
  <c r="E590" i="10"/>
  <c r="D590" i="10"/>
  <c r="C590" i="10"/>
  <c r="B592" i="10" l="1"/>
  <c r="G591" i="10"/>
  <c r="F591" i="10"/>
  <c r="E591" i="10"/>
  <c r="D591" i="10"/>
  <c r="C591" i="10"/>
  <c r="B593" i="10" l="1"/>
  <c r="G592" i="10"/>
  <c r="F592" i="10"/>
  <c r="E592" i="10"/>
  <c r="D592" i="10"/>
  <c r="C592" i="10"/>
  <c r="B594" i="10" l="1"/>
  <c r="G593" i="10"/>
  <c r="F593" i="10"/>
  <c r="E593" i="10"/>
  <c r="D593" i="10"/>
  <c r="C593" i="10"/>
  <c r="B595" i="10" l="1"/>
  <c r="G594" i="10"/>
  <c r="F594" i="10"/>
  <c r="E594" i="10"/>
  <c r="D594" i="10"/>
  <c r="C594" i="10"/>
  <c r="B596" i="10" l="1"/>
  <c r="G595" i="10"/>
  <c r="F595" i="10"/>
  <c r="E595" i="10"/>
  <c r="D595" i="10"/>
  <c r="C595" i="10"/>
  <c r="B597" i="10" l="1"/>
  <c r="G596" i="10"/>
  <c r="F596" i="10"/>
  <c r="E596" i="10"/>
  <c r="D596" i="10"/>
  <c r="C596" i="10"/>
  <c r="B598" i="10" l="1"/>
  <c r="G597" i="10"/>
  <c r="F597" i="10"/>
  <c r="E597" i="10"/>
  <c r="C597" i="10"/>
  <c r="D597" i="10"/>
  <c r="B599" i="10" l="1"/>
  <c r="G598" i="10"/>
  <c r="F598" i="10"/>
  <c r="E598" i="10"/>
  <c r="D598" i="10"/>
  <c r="C598" i="10"/>
  <c r="B600" i="10" l="1"/>
  <c r="G599" i="10"/>
  <c r="F599" i="10"/>
  <c r="E599" i="10"/>
  <c r="D599" i="10"/>
  <c r="C599" i="10"/>
  <c r="B601" i="10" l="1"/>
  <c r="G600" i="10"/>
  <c r="F600" i="10"/>
  <c r="E600" i="10"/>
  <c r="D600" i="10"/>
  <c r="C600" i="10"/>
  <c r="B602" i="10" l="1"/>
  <c r="G601" i="10"/>
  <c r="F601" i="10"/>
  <c r="E601" i="10"/>
  <c r="D601" i="10"/>
  <c r="C601" i="10"/>
  <c r="B603" i="10" l="1"/>
  <c r="G602" i="10"/>
  <c r="F602" i="10"/>
  <c r="E602" i="10"/>
  <c r="D602" i="10"/>
  <c r="C602" i="10"/>
  <c r="B604" i="10" l="1"/>
  <c r="G603" i="10"/>
  <c r="F603" i="10"/>
  <c r="E603" i="10"/>
  <c r="D603" i="10"/>
  <c r="C603" i="10"/>
  <c r="B605" i="10" l="1"/>
  <c r="G604" i="10"/>
  <c r="F604" i="10"/>
  <c r="E604" i="10"/>
  <c r="D604" i="10"/>
  <c r="C604" i="10"/>
  <c r="B606" i="10" l="1"/>
  <c r="G605" i="10"/>
  <c r="F605" i="10"/>
  <c r="E605" i="10"/>
  <c r="C605" i="10"/>
  <c r="D605" i="10"/>
  <c r="B607" i="10" l="1"/>
  <c r="G606" i="10"/>
  <c r="F606" i="10"/>
  <c r="E606" i="10"/>
  <c r="D606" i="10"/>
  <c r="C606" i="10"/>
  <c r="B608" i="10" l="1"/>
  <c r="G607" i="10"/>
  <c r="F607" i="10"/>
  <c r="E607" i="10"/>
  <c r="D607" i="10"/>
  <c r="C607" i="10"/>
  <c r="B609" i="10" l="1"/>
  <c r="G608" i="10"/>
  <c r="F608" i="10"/>
  <c r="E608" i="10"/>
  <c r="D608" i="10"/>
  <c r="C608" i="10"/>
  <c r="B610" i="10" l="1"/>
  <c r="G609" i="10"/>
  <c r="F609" i="10"/>
  <c r="E609" i="10"/>
  <c r="D609" i="10"/>
  <c r="C609" i="10"/>
  <c r="B611" i="10" l="1"/>
  <c r="G610" i="10"/>
  <c r="F610" i="10"/>
  <c r="E610" i="10"/>
  <c r="D610" i="10"/>
  <c r="C610" i="10"/>
  <c r="B612" i="10" l="1"/>
  <c r="G611" i="10"/>
  <c r="F611" i="10"/>
  <c r="E611" i="10"/>
  <c r="D611" i="10"/>
  <c r="C611" i="10"/>
  <c r="B613" i="10" l="1"/>
  <c r="G612" i="10"/>
  <c r="F612" i="10"/>
  <c r="E612" i="10"/>
  <c r="D612" i="10"/>
  <c r="C612" i="10"/>
  <c r="B614" i="10" l="1"/>
  <c r="G613" i="10"/>
  <c r="F613" i="10"/>
  <c r="E613" i="10"/>
  <c r="C613" i="10"/>
  <c r="D613" i="10"/>
  <c r="B615" i="10" l="1"/>
  <c r="G614" i="10"/>
  <c r="F614" i="10"/>
  <c r="E614" i="10"/>
  <c r="D614" i="10"/>
  <c r="C614" i="10"/>
  <c r="B616" i="10" l="1"/>
  <c r="G615" i="10"/>
  <c r="F615" i="10"/>
  <c r="E615" i="10"/>
  <c r="D615" i="10"/>
  <c r="C615" i="10"/>
  <c r="B617" i="10" l="1"/>
  <c r="G616" i="10"/>
  <c r="F616" i="10"/>
  <c r="E616" i="10"/>
  <c r="D616" i="10"/>
  <c r="C616" i="10"/>
  <c r="B618" i="10" l="1"/>
  <c r="G617" i="10"/>
  <c r="F617" i="10"/>
  <c r="E617" i="10"/>
  <c r="D617" i="10"/>
  <c r="C617" i="10"/>
  <c r="B619" i="10" l="1"/>
  <c r="G618" i="10"/>
  <c r="F618" i="10"/>
  <c r="E618" i="10"/>
  <c r="D618" i="10"/>
  <c r="C618" i="10"/>
  <c r="B620" i="10" l="1"/>
  <c r="G619" i="10"/>
  <c r="F619" i="10"/>
  <c r="E619" i="10"/>
  <c r="D619" i="10"/>
  <c r="C619" i="10"/>
  <c r="B621" i="10" l="1"/>
  <c r="G620" i="10"/>
  <c r="F620" i="10"/>
  <c r="E620" i="10"/>
  <c r="D620" i="10"/>
  <c r="C620" i="10"/>
  <c r="B622" i="10" l="1"/>
  <c r="G621" i="10"/>
  <c r="F621" i="10"/>
  <c r="E621" i="10"/>
  <c r="C621" i="10"/>
  <c r="D621" i="10"/>
  <c r="B623" i="10" l="1"/>
  <c r="G622" i="10"/>
  <c r="F622" i="10"/>
  <c r="E622" i="10"/>
  <c r="D622" i="10"/>
  <c r="C622" i="10"/>
  <c r="B624" i="10" l="1"/>
  <c r="G623" i="10"/>
  <c r="F623" i="10"/>
  <c r="E623" i="10"/>
  <c r="D623" i="10"/>
  <c r="C623" i="10"/>
  <c r="B625" i="10" l="1"/>
  <c r="G624" i="10"/>
  <c r="F624" i="10"/>
  <c r="E624" i="10"/>
  <c r="D624" i="10"/>
  <c r="C624" i="10"/>
  <c r="B626" i="10" l="1"/>
  <c r="G625" i="10"/>
  <c r="F625" i="10"/>
  <c r="E625" i="10"/>
  <c r="D625" i="10"/>
  <c r="C625" i="10"/>
  <c r="B627" i="10" l="1"/>
  <c r="G626" i="10"/>
  <c r="F626" i="10"/>
  <c r="E626" i="10"/>
  <c r="D626" i="10"/>
  <c r="C626" i="10"/>
  <c r="B628" i="10" l="1"/>
  <c r="G627" i="10"/>
  <c r="F627" i="10"/>
  <c r="E627" i="10"/>
  <c r="D627" i="10"/>
  <c r="C627" i="10"/>
  <c r="B629" i="10" l="1"/>
  <c r="G628" i="10"/>
  <c r="F628" i="10"/>
  <c r="E628" i="10"/>
  <c r="D628" i="10"/>
  <c r="C628" i="10"/>
  <c r="B630" i="10" l="1"/>
  <c r="G629" i="10"/>
  <c r="F629" i="10"/>
  <c r="E629" i="10"/>
  <c r="C629" i="10"/>
  <c r="D629" i="10"/>
  <c r="B631" i="10" l="1"/>
  <c r="G630" i="10"/>
  <c r="F630" i="10"/>
  <c r="E630" i="10"/>
  <c r="C630" i="10"/>
  <c r="D630" i="10"/>
  <c r="B632" i="10" l="1"/>
  <c r="G631" i="10"/>
  <c r="F631" i="10"/>
  <c r="E631" i="10"/>
  <c r="D631" i="10"/>
  <c r="C631" i="10"/>
  <c r="B633" i="10" l="1"/>
  <c r="G632" i="10"/>
  <c r="F632" i="10"/>
  <c r="E632" i="10"/>
  <c r="D632" i="10"/>
  <c r="C632" i="10"/>
  <c r="B634" i="10" l="1"/>
  <c r="G633" i="10"/>
  <c r="F633" i="10"/>
  <c r="E633" i="10"/>
  <c r="D633" i="10"/>
  <c r="C633" i="10"/>
  <c r="B635" i="10" l="1"/>
  <c r="G634" i="10"/>
  <c r="F634" i="10"/>
  <c r="E634" i="10"/>
  <c r="D634" i="10"/>
  <c r="C634" i="10"/>
  <c r="B636" i="10" l="1"/>
  <c r="G635" i="10"/>
  <c r="F635" i="10"/>
  <c r="E635" i="10"/>
  <c r="D635" i="10"/>
  <c r="C635" i="10"/>
  <c r="B637" i="10" l="1"/>
  <c r="G636" i="10"/>
  <c r="F636" i="10"/>
  <c r="E636" i="10"/>
  <c r="D636" i="10"/>
  <c r="C636" i="10"/>
  <c r="B638" i="10" l="1"/>
  <c r="G637" i="10"/>
  <c r="F637" i="10"/>
  <c r="E637" i="10"/>
  <c r="D637" i="10"/>
  <c r="C637" i="10"/>
  <c r="B639" i="10" l="1"/>
  <c r="G638" i="10"/>
  <c r="F638" i="10"/>
  <c r="E638" i="10"/>
  <c r="D638" i="10"/>
  <c r="C638" i="10"/>
  <c r="B640" i="10" l="1"/>
  <c r="G639" i="10"/>
  <c r="F639" i="10"/>
  <c r="E639" i="10"/>
  <c r="D639" i="10"/>
  <c r="C639" i="10"/>
  <c r="B641" i="10" l="1"/>
  <c r="G640" i="10"/>
  <c r="F640" i="10"/>
  <c r="E640" i="10"/>
  <c r="D640" i="10"/>
  <c r="C640" i="10"/>
  <c r="B642" i="10" l="1"/>
  <c r="G641" i="10"/>
  <c r="F641" i="10"/>
  <c r="E641" i="10"/>
  <c r="D641" i="10"/>
  <c r="C641" i="10"/>
  <c r="B643" i="10" l="1"/>
  <c r="G642" i="10"/>
  <c r="F642" i="10"/>
  <c r="E642" i="10"/>
  <c r="D642" i="10"/>
  <c r="C642" i="10"/>
  <c r="B644" i="10" l="1"/>
  <c r="G643" i="10"/>
  <c r="F643" i="10"/>
  <c r="E643" i="10"/>
  <c r="D643" i="10"/>
  <c r="C643" i="10"/>
  <c r="B645" i="10" l="1"/>
  <c r="G644" i="10"/>
  <c r="F644" i="10"/>
  <c r="E644" i="10"/>
  <c r="D644" i="10"/>
  <c r="C644" i="10"/>
  <c r="B646" i="10" l="1"/>
  <c r="G645" i="10"/>
  <c r="F645" i="10"/>
  <c r="E645" i="10"/>
  <c r="D645" i="10"/>
  <c r="C645" i="10"/>
  <c r="B647" i="10" l="1"/>
  <c r="G646" i="10"/>
  <c r="F646" i="10"/>
  <c r="E646" i="10"/>
  <c r="D646" i="10"/>
  <c r="C646" i="10"/>
  <c r="B648" i="10" l="1"/>
  <c r="G647" i="10"/>
  <c r="F647" i="10"/>
  <c r="E647" i="10"/>
  <c r="D647" i="10"/>
  <c r="C647" i="10"/>
  <c r="B649" i="10" l="1"/>
  <c r="G648" i="10"/>
  <c r="F648" i="10"/>
  <c r="E648" i="10"/>
  <c r="D648" i="10"/>
  <c r="C648" i="10"/>
  <c r="B650" i="10" l="1"/>
  <c r="G649" i="10"/>
  <c r="F649" i="10"/>
  <c r="E649" i="10"/>
  <c r="D649" i="10"/>
  <c r="C649" i="10"/>
  <c r="B651" i="10" l="1"/>
  <c r="G650" i="10"/>
  <c r="F650" i="10"/>
  <c r="E650" i="10"/>
  <c r="D650" i="10"/>
  <c r="C650" i="10"/>
  <c r="B652" i="10" l="1"/>
  <c r="G651" i="10"/>
  <c r="F651" i="10"/>
  <c r="E651" i="10"/>
  <c r="D651" i="10"/>
  <c r="C651" i="10"/>
  <c r="B653" i="10" l="1"/>
  <c r="G652" i="10"/>
  <c r="F652" i="10"/>
  <c r="E652" i="10"/>
  <c r="D652" i="10"/>
  <c r="C652" i="10"/>
  <c r="B654" i="10" l="1"/>
  <c r="G653" i="10"/>
  <c r="F653" i="10"/>
  <c r="E653" i="10"/>
  <c r="D653" i="10"/>
  <c r="C653" i="10"/>
  <c r="B655" i="10" l="1"/>
  <c r="G654" i="10"/>
  <c r="F654" i="10"/>
  <c r="E654" i="10"/>
  <c r="D654" i="10"/>
  <c r="C654" i="10"/>
  <c r="B656" i="10" l="1"/>
  <c r="G655" i="10"/>
  <c r="F655" i="10"/>
  <c r="E655" i="10"/>
  <c r="D655" i="10"/>
  <c r="C655" i="10"/>
  <c r="B657" i="10" l="1"/>
  <c r="G656" i="10"/>
  <c r="F656" i="10"/>
  <c r="E656" i="10"/>
  <c r="D656" i="10"/>
  <c r="C656" i="10"/>
  <c r="B658" i="10" l="1"/>
  <c r="G657" i="10"/>
  <c r="F657" i="10"/>
  <c r="E657" i="10"/>
  <c r="D657" i="10"/>
  <c r="C657" i="10"/>
  <c r="B659" i="10" l="1"/>
  <c r="G658" i="10"/>
  <c r="F658" i="10"/>
  <c r="E658" i="10"/>
  <c r="D658" i="10"/>
  <c r="C658" i="10"/>
  <c r="B660" i="10" l="1"/>
  <c r="G659" i="10"/>
  <c r="F659" i="10"/>
  <c r="E659" i="10"/>
  <c r="D659" i="10"/>
  <c r="C659" i="10"/>
  <c r="B661" i="10" l="1"/>
  <c r="G660" i="10"/>
  <c r="F660" i="10"/>
  <c r="E660" i="10"/>
  <c r="D660" i="10"/>
  <c r="C660" i="10"/>
  <c r="B662" i="10" l="1"/>
  <c r="G661" i="10"/>
  <c r="F661" i="10"/>
  <c r="E661" i="10"/>
  <c r="D661" i="10"/>
  <c r="C661" i="10"/>
  <c r="B663" i="10" l="1"/>
  <c r="G662" i="10"/>
  <c r="F662" i="10"/>
  <c r="E662" i="10"/>
  <c r="D662" i="10"/>
  <c r="C662" i="10"/>
  <c r="B664" i="10" l="1"/>
  <c r="G663" i="10"/>
  <c r="F663" i="10"/>
  <c r="E663" i="10"/>
  <c r="D663" i="10"/>
  <c r="C663" i="10"/>
  <c r="B665" i="10" l="1"/>
  <c r="G664" i="10"/>
  <c r="F664" i="10"/>
  <c r="E664" i="10"/>
  <c r="D664" i="10"/>
  <c r="C664" i="10"/>
  <c r="B666" i="10" l="1"/>
  <c r="G665" i="10"/>
  <c r="F665" i="10"/>
  <c r="E665" i="10"/>
  <c r="D665" i="10"/>
  <c r="C665" i="10"/>
  <c r="B667" i="10" l="1"/>
  <c r="G666" i="10"/>
  <c r="F666" i="10"/>
  <c r="E666" i="10"/>
  <c r="D666" i="10"/>
  <c r="C666" i="10"/>
  <c r="B668" i="10" l="1"/>
  <c r="G667" i="10"/>
  <c r="F667" i="10"/>
  <c r="E667" i="10"/>
  <c r="D667" i="10"/>
  <c r="C667" i="10"/>
  <c r="B669" i="10" l="1"/>
  <c r="G668" i="10"/>
  <c r="F668" i="10"/>
  <c r="E668" i="10"/>
  <c r="D668" i="10"/>
  <c r="C668" i="10"/>
  <c r="B670" i="10" l="1"/>
  <c r="G669" i="10"/>
  <c r="F669" i="10"/>
  <c r="E669" i="10"/>
  <c r="D669" i="10"/>
  <c r="C669" i="10"/>
  <c r="B671" i="10" l="1"/>
  <c r="G670" i="10"/>
  <c r="F670" i="10"/>
  <c r="E670" i="10"/>
  <c r="D670" i="10"/>
  <c r="C670" i="10"/>
  <c r="B672" i="10" l="1"/>
  <c r="G671" i="10"/>
  <c r="F671" i="10"/>
  <c r="E671" i="10"/>
  <c r="D671" i="10"/>
  <c r="C671" i="10"/>
  <c r="B673" i="10" l="1"/>
  <c r="G672" i="10"/>
  <c r="F672" i="10"/>
  <c r="E672" i="10"/>
  <c r="D672" i="10"/>
  <c r="C672" i="10"/>
  <c r="B674" i="10" l="1"/>
  <c r="G673" i="10"/>
  <c r="F673" i="10"/>
  <c r="E673" i="10"/>
  <c r="D673" i="10"/>
  <c r="C673" i="10"/>
  <c r="B675" i="10" l="1"/>
  <c r="G674" i="10"/>
  <c r="F674" i="10"/>
  <c r="E674" i="10"/>
  <c r="D674" i="10"/>
  <c r="C674" i="10"/>
  <c r="B676" i="10" l="1"/>
  <c r="G675" i="10"/>
  <c r="F675" i="10"/>
  <c r="E675" i="10"/>
  <c r="D675" i="10"/>
  <c r="C675" i="10"/>
  <c r="B677" i="10" l="1"/>
  <c r="G676" i="10"/>
  <c r="F676" i="10"/>
  <c r="E676" i="10"/>
  <c r="D676" i="10"/>
  <c r="C676" i="10"/>
  <c r="B678" i="10" l="1"/>
  <c r="G677" i="10"/>
  <c r="F677" i="10"/>
  <c r="E677" i="10"/>
  <c r="D677" i="10"/>
  <c r="C677" i="10"/>
  <c r="B679" i="10" l="1"/>
  <c r="G678" i="10"/>
  <c r="F678" i="10"/>
  <c r="E678" i="10"/>
  <c r="D678" i="10"/>
  <c r="C678" i="10"/>
  <c r="B680" i="10" l="1"/>
  <c r="G679" i="10"/>
  <c r="F679" i="10"/>
  <c r="E679" i="10"/>
  <c r="D679" i="10"/>
  <c r="C679" i="10"/>
  <c r="B681" i="10" l="1"/>
  <c r="G680" i="10"/>
  <c r="F680" i="10"/>
  <c r="E680" i="10"/>
  <c r="D680" i="10"/>
  <c r="C680" i="10"/>
  <c r="B682" i="10" l="1"/>
  <c r="G681" i="10"/>
  <c r="F681" i="10"/>
  <c r="E681" i="10"/>
  <c r="D681" i="10"/>
  <c r="C681" i="10"/>
  <c r="B683" i="10" l="1"/>
  <c r="G682" i="10"/>
  <c r="F682" i="10"/>
  <c r="E682" i="10"/>
  <c r="D682" i="10"/>
  <c r="C682" i="10"/>
  <c r="B684" i="10" l="1"/>
  <c r="G683" i="10"/>
  <c r="F683" i="10"/>
  <c r="E683" i="10"/>
  <c r="D683" i="10"/>
  <c r="C683" i="10"/>
  <c r="B685" i="10" l="1"/>
  <c r="G684" i="10"/>
  <c r="F684" i="10"/>
  <c r="E684" i="10"/>
  <c r="D684" i="10"/>
  <c r="C684" i="10"/>
  <c r="B686" i="10" l="1"/>
  <c r="G685" i="10"/>
  <c r="F685" i="10"/>
  <c r="E685" i="10"/>
  <c r="D685" i="10"/>
  <c r="C685" i="10"/>
  <c r="B687" i="10" l="1"/>
  <c r="G686" i="10"/>
  <c r="F686" i="10"/>
  <c r="E686" i="10"/>
  <c r="D686" i="10"/>
  <c r="C686" i="10"/>
  <c r="B688" i="10" l="1"/>
  <c r="G687" i="10"/>
  <c r="F687" i="10"/>
  <c r="E687" i="10"/>
  <c r="D687" i="10"/>
  <c r="C687" i="10"/>
  <c r="B689" i="10" l="1"/>
  <c r="G688" i="10"/>
  <c r="F688" i="10"/>
  <c r="E688" i="10"/>
  <c r="D688" i="10"/>
  <c r="C688" i="10"/>
  <c r="B690" i="10" l="1"/>
  <c r="G689" i="10"/>
  <c r="F689" i="10"/>
  <c r="E689" i="10"/>
  <c r="D689" i="10"/>
  <c r="C689" i="10"/>
  <c r="B691" i="10" l="1"/>
  <c r="G690" i="10"/>
  <c r="F690" i="10"/>
  <c r="E690" i="10"/>
  <c r="D690" i="10"/>
  <c r="C690" i="10"/>
  <c r="B692" i="10" l="1"/>
  <c r="G691" i="10"/>
  <c r="F691" i="10"/>
  <c r="E691" i="10"/>
  <c r="D691" i="10"/>
  <c r="C691" i="10"/>
  <c r="B693" i="10" l="1"/>
  <c r="G692" i="10"/>
  <c r="F692" i="10"/>
  <c r="E692" i="10"/>
  <c r="D692" i="10"/>
  <c r="C692" i="10"/>
  <c r="B694" i="10" l="1"/>
  <c r="G693" i="10"/>
  <c r="F693" i="10"/>
  <c r="E693" i="10"/>
  <c r="D693" i="10"/>
  <c r="C693" i="10"/>
  <c r="B695" i="10" l="1"/>
  <c r="G694" i="10"/>
  <c r="F694" i="10"/>
  <c r="E694" i="10"/>
  <c r="D694" i="10"/>
  <c r="C694" i="10"/>
  <c r="B696" i="10" l="1"/>
  <c r="G695" i="10"/>
  <c r="F695" i="10"/>
  <c r="E695" i="10"/>
  <c r="D695" i="10"/>
  <c r="C695" i="10"/>
  <c r="B697" i="10" l="1"/>
  <c r="G696" i="10"/>
  <c r="F696" i="10"/>
  <c r="E696" i="10"/>
  <c r="D696" i="10"/>
  <c r="C696" i="10"/>
  <c r="B698" i="10" l="1"/>
  <c r="G697" i="10"/>
  <c r="F697" i="10"/>
  <c r="E697" i="10"/>
  <c r="D697" i="10"/>
  <c r="C697" i="10"/>
  <c r="B699" i="10" l="1"/>
  <c r="G698" i="10"/>
  <c r="F698" i="10"/>
  <c r="E698" i="10"/>
  <c r="D698" i="10"/>
  <c r="C698" i="10"/>
  <c r="B700" i="10" l="1"/>
  <c r="G699" i="10"/>
  <c r="F699" i="10"/>
  <c r="E699" i="10"/>
  <c r="D699" i="10"/>
  <c r="C699" i="10"/>
  <c r="B701" i="10" l="1"/>
  <c r="G700" i="10"/>
  <c r="F700" i="10"/>
  <c r="E700" i="10"/>
  <c r="D700" i="10"/>
  <c r="C700" i="10"/>
  <c r="B702" i="10" l="1"/>
  <c r="G701" i="10"/>
  <c r="F701" i="10"/>
  <c r="E701" i="10"/>
  <c r="D701" i="10"/>
  <c r="C701" i="10"/>
  <c r="B703" i="10" l="1"/>
  <c r="G702" i="10"/>
  <c r="F702" i="10"/>
  <c r="E702" i="10"/>
  <c r="D702" i="10"/>
  <c r="C702" i="10"/>
  <c r="B704" i="10" l="1"/>
  <c r="G703" i="10"/>
  <c r="F703" i="10"/>
  <c r="E703" i="10"/>
  <c r="D703" i="10"/>
  <c r="C703" i="10"/>
  <c r="B705" i="10" l="1"/>
  <c r="G704" i="10"/>
  <c r="F704" i="10"/>
  <c r="E704" i="10"/>
  <c r="D704" i="10"/>
  <c r="C704" i="10"/>
  <c r="B706" i="10" l="1"/>
  <c r="G705" i="10"/>
  <c r="F705" i="10"/>
  <c r="E705" i="10"/>
  <c r="D705" i="10"/>
  <c r="C705" i="10"/>
  <c r="B707" i="10" l="1"/>
  <c r="G706" i="10"/>
  <c r="F706" i="10"/>
  <c r="E706" i="10"/>
  <c r="D706" i="10"/>
  <c r="C706" i="10"/>
  <c r="B708" i="10" l="1"/>
  <c r="G707" i="10"/>
  <c r="F707" i="10"/>
  <c r="E707" i="10"/>
  <c r="D707" i="10"/>
  <c r="C707" i="10"/>
  <c r="B709" i="10" l="1"/>
  <c r="G708" i="10"/>
  <c r="F708" i="10"/>
  <c r="E708" i="10"/>
  <c r="D708" i="10"/>
  <c r="C708" i="10"/>
  <c r="B710" i="10" l="1"/>
  <c r="G709" i="10"/>
  <c r="F709" i="10"/>
  <c r="E709" i="10"/>
  <c r="D709" i="10"/>
  <c r="C709" i="10"/>
  <c r="B711" i="10" l="1"/>
  <c r="G710" i="10"/>
  <c r="F710" i="10"/>
  <c r="E710" i="10"/>
  <c r="D710" i="10"/>
  <c r="C710" i="10"/>
  <c r="B712" i="10" l="1"/>
  <c r="G711" i="10"/>
  <c r="F711" i="10"/>
  <c r="E711" i="10"/>
  <c r="D711" i="10"/>
  <c r="C711" i="10"/>
  <c r="B713" i="10" l="1"/>
  <c r="G712" i="10"/>
  <c r="F712" i="10"/>
  <c r="E712" i="10"/>
  <c r="D712" i="10"/>
  <c r="C712" i="10"/>
  <c r="B714" i="10" l="1"/>
  <c r="G713" i="10"/>
  <c r="F713" i="10"/>
  <c r="E713" i="10"/>
  <c r="D713" i="10"/>
  <c r="C713" i="10"/>
  <c r="B715" i="10" l="1"/>
  <c r="G714" i="10"/>
  <c r="F714" i="10"/>
  <c r="E714" i="10"/>
  <c r="D714" i="10"/>
  <c r="C714" i="10"/>
  <c r="B716" i="10" l="1"/>
  <c r="G715" i="10"/>
  <c r="F715" i="10"/>
  <c r="E715" i="10"/>
  <c r="D715" i="10"/>
  <c r="C715" i="10"/>
  <c r="B717" i="10" l="1"/>
  <c r="G716" i="10"/>
  <c r="F716" i="10"/>
  <c r="E716" i="10"/>
  <c r="D716" i="10"/>
  <c r="C716" i="10"/>
  <c r="B718" i="10" l="1"/>
  <c r="G717" i="10"/>
  <c r="F717" i="10"/>
  <c r="E717" i="10"/>
  <c r="D717" i="10"/>
  <c r="C717" i="10"/>
  <c r="B719" i="10" l="1"/>
  <c r="G718" i="10"/>
  <c r="F718" i="10"/>
  <c r="E718" i="10"/>
  <c r="D718" i="10"/>
  <c r="C718" i="10"/>
  <c r="B720" i="10" l="1"/>
  <c r="G719" i="10"/>
  <c r="F719" i="10"/>
  <c r="E719" i="10"/>
  <c r="D719" i="10"/>
  <c r="C719" i="10"/>
  <c r="B721" i="10" l="1"/>
  <c r="G720" i="10"/>
  <c r="F720" i="10"/>
  <c r="E720" i="10"/>
  <c r="D720" i="10"/>
  <c r="C720" i="10"/>
  <c r="B722" i="10" l="1"/>
  <c r="G721" i="10"/>
  <c r="F721" i="10"/>
  <c r="E721" i="10"/>
  <c r="D721" i="10"/>
  <c r="C721" i="10"/>
  <c r="B723" i="10" l="1"/>
  <c r="G722" i="10"/>
  <c r="F722" i="10"/>
  <c r="E722" i="10"/>
  <c r="D722" i="10"/>
  <c r="C722" i="10"/>
  <c r="B724" i="10" l="1"/>
  <c r="G723" i="10"/>
  <c r="F723" i="10"/>
  <c r="E723" i="10"/>
  <c r="D723" i="10"/>
  <c r="C723" i="10"/>
  <c r="B725" i="10" l="1"/>
  <c r="G724" i="10"/>
  <c r="F724" i="10"/>
  <c r="E724" i="10"/>
  <c r="D724" i="10"/>
  <c r="C724" i="10"/>
  <c r="B726" i="10" l="1"/>
  <c r="G725" i="10"/>
  <c r="F725" i="10"/>
  <c r="E725" i="10"/>
  <c r="D725" i="10"/>
  <c r="C725" i="10"/>
  <c r="B727" i="10" l="1"/>
  <c r="G726" i="10"/>
  <c r="F726" i="10"/>
  <c r="E726" i="10"/>
  <c r="D726" i="10"/>
  <c r="C726" i="10"/>
  <c r="B728" i="10" l="1"/>
  <c r="G727" i="10"/>
  <c r="F727" i="10"/>
  <c r="E727" i="10"/>
  <c r="D727" i="10"/>
  <c r="C727" i="10"/>
  <c r="U1111" i="11" l="1"/>
  <c r="U2256" i="11"/>
  <c r="U35" i="11"/>
  <c r="U1851" i="11"/>
  <c r="U1176" i="11"/>
  <c r="U190" i="11"/>
  <c r="U1753" i="11"/>
  <c r="U1008" i="11"/>
  <c r="U1456" i="11"/>
  <c r="U939" i="11"/>
  <c r="U2038" i="11"/>
  <c r="U1936" i="11"/>
  <c r="U2224" i="11"/>
  <c r="U2221" i="11"/>
  <c r="U289" i="11"/>
  <c r="U806" i="11"/>
  <c r="U2033" i="11"/>
  <c r="U1867" i="11"/>
  <c r="U192" i="11"/>
  <c r="U1482" i="11"/>
  <c r="U1086" i="11"/>
  <c r="U2371" i="11"/>
  <c r="U1392" i="11"/>
  <c r="U925" i="11"/>
  <c r="U39" i="11"/>
  <c r="U9" i="11"/>
  <c r="U1901" i="11"/>
  <c r="U340" i="11"/>
  <c r="U742" i="11"/>
  <c r="U1432" i="11"/>
  <c r="U169" i="11"/>
  <c r="U512" i="11"/>
  <c r="U1574" i="11"/>
  <c r="U2065" i="11"/>
  <c r="U114" i="11"/>
  <c r="U2298" i="11"/>
  <c r="U2271" i="11"/>
  <c r="U1470" i="11"/>
  <c r="U2381" i="11"/>
  <c r="U712" i="11"/>
  <c r="U2293" i="11"/>
  <c r="U348" i="11"/>
  <c r="U972" i="11"/>
  <c r="U732" i="11"/>
  <c r="U1730" i="11"/>
  <c r="U488" i="11"/>
  <c r="U1209" i="11"/>
  <c r="U722" i="11"/>
  <c r="U1884" i="11"/>
  <c r="U1124" i="11"/>
  <c r="U1570" i="11"/>
  <c r="U448" i="11"/>
  <c r="U1421" i="11"/>
  <c r="U947" i="11"/>
  <c r="U238" i="11"/>
  <c r="U2342" i="11"/>
  <c r="U1295" i="11"/>
  <c r="U784" i="11"/>
  <c r="U1647" i="11"/>
  <c r="U1678" i="11"/>
  <c r="U1820" i="11"/>
  <c r="U1036" i="11"/>
  <c r="U1739" i="11"/>
  <c r="U1300" i="11"/>
  <c r="U1237" i="11"/>
  <c r="U1047" i="11"/>
  <c r="U1437" i="11"/>
  <c r="U2157" i="11"/>
  <c r="U1260" i="11"/>
  <c r="U2200" i="11"/>
  <c r="U1316" i="11"/>
  <c r="U941" i="11"/>
  <c r="U2269" i="11"/>
  <c r="U812" i="11"/>
  <c r="U1289" i="11"/>
  <c r="U315" i="11"/>
  <c r="U1837" i="11"/>
  <c r="U27" i="11"/>
  <c r="U1349" i="11"/>
  <c r="U361" i="11"/>
  <c r="U1204" i="11"/>
  <c r="U1151" i="11"/>
  <c r="U1533" i="11"/>
  <c r="U1605" i="11"/>
  <c r="U7" i="11"/>
  <c r="U1736" i="11"/>
  <c r="U93" i="11"/>
  <c r="U1818" i="11"/>
  <c r="U1523" i="11"/>
  <c r="U291" i="11"/>
  <c r="U1052" i="11"/>
  <c r="U1420" i="11"/>
  <c r="U2022" i="11"/>
  <c r="U2309" i="11"/>
  <c r="U900" i="11"/>
  <c r="U184" i="11"/>
  <c r="U927" i="11"/>
  <c r="U2051" i="11"/>
  <c r="U2057" i="11"/>
  <c r="U2339" i="11"/>
  <c r="U1863" i="11"/>
  <c r="U2192" i="11"/>
  <c r="U20" i="11"/>
  <c r="U1883" i="11"/>
  <c r="U1768" i="11"/>
  <c r="U1905" i="11"/>
  <c r="U619" i="11"/>
  <c r="U2191" i="11"/>
  <c r="U2366" i="11"/>
  <c r="U1044" i="11"/>
  <c r="U1732" i="11"/>
  <c r="U2125" i="11"/>
  <c r="U1750" i="11"/>
  <c r="U481" i="11"/>
  <c r="U1022" i="11"/>
  <c r="U2079" i="11"/>
  <c r="U1508" i="11"/>
  <c r="U2315" i="11"/>
  <c r="U2000" i="11"/>
  <c r="U2147" i="11"/>
  <c r="U1179" i="11"/>
  <c r="U1644" i="11"/>
  <c r="U74" i="11"/>
  <c r="U1675" i="11"/>
  <c r="U1351" i="11"/>
  <c r="U76" i="11"/>
  <c r="U2383" i="11"/>
  <c r="U1541" i="11"/>
  <c r="U1875" i="11"/>
  <c r="U2044" i="11"/>
  <c r="U40" i="11"/>
  <c r="U2238" i="11"/>
  <c r="U1154" i="11"/>
  <c r="U1918" i="11"/>
  <c r="U1632" i="11"/>
  <c r="U952" i="11"/>
  <c r="U720" i="11"/>
  <c r="U1404" i="11"/>
  <c r="U293" i="11"/>
  <c r="U2236" i="11"/>
  <c r="U1843" i="11"/>
  <c r="U903" i="11"/>
  <c r="U366" i="11"/>
  <c r="U1072" i="11"/>
  <c r="U1333" i="11"/>
  <c r="U536" i="11"/>
  <c r="U510" i="11"/>
  <c r="U188" i="11"/>
  <c r="U1141" i="11"/>
  <c r="U216" i="11"/>
  <c r="U1160" i="11"/>
  <c r="U1274" i="11"/>
  <c r="U713" i="11"/>
  <c r="U1117" i="11"/>
  <c r="U1283" i="11"/>
  <c r="U1561" i="11"/>
  <c r="U2136" i="11"/>
  <c r="U693" i="11"/>
  <c r="U2246" i="11"/>
  <c r="U414" i="11"/>
  <c r="U1429" i="11"/>
  <c r="U2245" i="11"/>
  <c r="U1303" i="11"/>
  <c r="U1157" i="11"/>
  <c r="U727" i="11"/>
  <c r="U1548" i="11"/>
  <c r="U1090" i="11"/>
  <c r="U133" i="11"/>
  <c r="U861" i="11"/>
  <c r="U1298" i="11"/>
  <c r="U796" i="11"/>
  <c r="U229" i="11"/>
  <c r="U1010" i="11"/>
  <c r="U2097" i="11"/>
  <c r="U700" i="11"/>
  <c r="U880" i="11"/>
  <c r="U922" i="11"/>
  <c r="U1240" i="11"/>
  <c r="U982" i="11"/>
  <c r="U948" i="11"/>
  <c r="U2338" i="11"/>
  <c r="U1225" i="11"/>
  <c r="U1738" i="11"/>
  <c r="U1924" i="11"/>
  <c r="U1609" i="11"/>
  <c r="U394" i="11"/>
  <c r="U1212" i="11"/>
  <c r="U1202" i="11"/>
  <c r="U1130" i="11"/>
  <c r="U48" i="11"/>
  <c r="U1569" i="11"/>
  <c r="U1057" i="11"/>
  <c r="U1635" i="11"/>
  <c r="U1549" i="11"/>
  <c r="U1113" i="11"/>
  <c r="U2202" i="11"/>
  <c r="U2280" i="11"/>
  <c r="U929" i="11"/>
  <c r="U2034" i="11"/>
  <c r="U2164" i="11"/>
  <c r="U664" i="11"/>
  <c r="U1524" i="11"/>
  <c r="U1382" i="11"/>
  <c r="U1660" i="11"/>
  <c r="U828" i="11"/>
  <c r="U2343" i="11"/>
  <c r="U1920" i="11"/>
  <c r="U240" i="11"/>
  <c r="U2314" i="11"/>
  <c r="U1810" i="11"/>
  <c r="U1414" i="11"/>
  <c r="U2257" i="11"/>
  <c r="U1606" i="11"/>
  <c r="U1114" i="11"/>
  <c r="U2050" i="11"/>
  <c r="U2212" i="11"/>
  <c r="U494" i="11"/>
  <c r="U201" i="11"/>
  <c r="U1169" i="11"/>
  <c r="U1006" i="11"/>
  <c r="U817" i="11"/>
  <c r="U254" i="11"/>
  <c r="U1940" i="11"/>
  <c r="U154" i="11"/>
  <c r="U18" i="11"/>
  <c r="U1645" i="11"/>
  <c r="U917" i="11"/>
  <c r="U560" i="11"/>
  <c r="U553" i="11"/>
  <c r="U1319" i="11"/>
  <c r="U763" i="11"/>
  <c r="U1120" i="11"/>
  <c r="U1551" i="11"/>
  <c r="U584" i="11"/>
  <c r="U2003" i="11"/>
  <c r="U1824" i="11"/>
  <c r="U1445" i="11"/>
  <c r="U1183" i="11"/>
  <c r="U1017" i="11"/>
  <c r="U667" i="11"/>
  <c r="U964" i="11"/>
  <c r="U1975" i="11"/>
  <c r="U1669" i="11"/>
  <c r="U1198" i="11"/>
  <c r="U2161" i="11"/>
  <c r="U2205" i="11"/>
  <c r="U426" i="11"/>
  <c r="U1803" i="11"/>
  <c r="U1315" i="11"/>
  <c r="U800" i="11"/>
  <c r="U1909" i="11"/>
  <c r="U969" i="11"/>
  <c r="U2358" i="11"/>
  <c r="U2175" i="11"/>
  <c r="U1363" i="11"/>
  <c r="U1968" i="11"/>
  <c r="U2127" i="11"/>
  <c r="U832" i="11"/>
  <c r="U287" i="11"/>
  <c r="U1858" i="11"/>
  <c r="U2130" i="11"/>
  <c r="U1874" i="11"/>
  <c r="U2063" i="11"/>
  <c r="U749" i="11"/>
  <c r="U1855" i="11"/>
  <c r="U1712" i="11"/>
  <c r="U1138" i="11"/>
  <c r="U839" i="11"/>
  <c r="U752" i="11"/>
  <c r="U764" i="11"/>
  <c r="U1711" i="11"/>
  <c r="U415" i="11"/>
  <c r="U1353" i="11"/>
  <c r="U1703" i="11"/>
  <c r="U1159" i="11"/>
  <c r="U649" i="11"/>
  <c r="U2189" i="11"/>
  <c r="U455" i="11"/>
  <c r="U1573" i="11"/>
  <c r="U679" i="11"/>
  <c r="U1367" i="11"/>
  <c r="U2223" i="11"/>
  <c r="U519" i="11"/>
  <c r="U475" i="11"/>
  <c r="U1355" i="11"/>
  <c r="U1082" i="11"/>
  <c r="U2277" i="11"/>
  <c r="U815" i="11"/>
  <c r="U1631" i="11"/>
  <c r="U106" i="11"/>
  <c r="U1348" i="11"/>
  <c r="U2270" i="11"/>
  <c r="U99" i="11"/>
  <c r="U30" i="11"/>
  <c r="U1394" i="11"/>
  <c r="U1292" i="11"/>
  <c r="U1595" i="11"/>
  <c r="U979" i="11"/>
  <c r="U551" i="11"/>
  <c r="U2179" i="11"/>
  <c r="U1785" i="11"/>
  <c r="U186" i="11"/>
  <c r="U438" i="11"/>
  <c r="U2340" i="11"/>
  <c r="U1898" i="11"/>
  <c r="U1462" i="11"/>
  <c r="U1806" i="11"/>
  <c r="U1847" i="11"/>
  <c r="U220" i="11"/>
  <c r="U1031" i="11"/>
  <c r="U658" i="11"/>
  <c r="U1078" i="11"/>
  <c r="U1143" i="11"/>
  <c r="U1200" i="11"/>
  <c r="U1517" i="11"/>
  <c r="U985" i="11"/>
  <c r="U1203" i="11"/>
  <c r="U1695" i="11"/>
  <c r="U1403" i="11"/>
  <c r="U1600" i="11"/>
  <c r="U51" i="11"/>
  <c r="U1518" i="11"/>
  <c r="U1249" i="11"/>
  <c r="U1442" i="11"/>
  <c r="U2234" i="11"/>
  <c r="U1185" i="11"/>
  <c r="U961" i="11"/>
  <c r="U116" i="11"/>
  <c r="U2073" i="11"/>
  <c r="U546" i="11"/>
  <c r="U246" i="11"/>
  <c r="U130" i="11"/>
  <c r="U601" i="11"/>
  <c r="U2169" i="11"/>
  <c r="U1998" i="11"/>
  <c r="U1014" i="11"/>
  <c r="U210" i="11"/>
  <c r="U1037" i="11"/>
  <c r="U2093" i="11"/>
  <c r="U1603" i="11"/>
  <c r="U95" i="11"/>
  <c r="U1087" i="11"/>
  <c r="U2132" i="11"/>
  <c r="U164" i="11"/>
  <c r="U2171" i="11"/>
  <c r="U2351" i="11"/>
  <c r="U1672" i="11"/>
  <c r="U2029" i="11"/>
  <c r="U2291" i="11"/>
  <c r="U1845" i="11"/>
  <c r="U1296" i="11"/>
  <c r="U2049" i="11"/>
  <c r="U185" i="11"/>
  <c r="U709" i="11"/>
  <c r="U2156" i="11"/>
  <c r="U1241" i="11"/>
  <c r="U827" i="11"/>
  <c r="U2357" i="11"/>
  <c r="U1001" i="11"/>
  <c r="U683" i="11"/>
  <c r="U490" i="11"/>
  <c r="U1519" i="11"/>
  <c r="U2105" i="11"/>
  <c r="U976" i="11"/>
  <c r="U1881" i="11"/>
  <c r="U117" i="11"/>
  <c r="U1046" i="11"/>
  <c r="U1258" i="11"/>
  <c r="U668" i="11"/>
  <c r="U1933" i="11"/>
  <c r="U92" i="11"/>
  <c r="U1673" i="11"/>
  <c r="U463" i="11"/>
  <c r="U1894" i="11"/>
  <c r="U1602" i="11"/>
  <c r="U1076" i="11"/>
  <c r="U1115" i="11"/>
  <c r="U2186" i="11"/>
  <c r="U443" i="11"/>
  <c r="U1232" i="11"/>
  <c r="U1633" i="11"/>
  <c r="U1877" i="11"/>
  <c r="U1422" i="11"/>
  <c r="U706" i="11"/>
  <c r="U1335" i="11"/>
  <c r="U1696" i="11"/>
  <c r="U177" i="11"/>
  <c r="U506" i="11"/>
  <c r="U887" i="11"/>
  <c r="U1746" i="11"/>
  <c r="U2262" i="11"/>
  <c r="U1702" i="11"/>
  <c r="U395" i="11"/>
  <c r="U1871" i="11"/>
  <c r="U2250" i="11"/>
  <c r="U1801" i="11"/>
  <c r="U854" i="11"/>
  <c r="U729" i="11"/>
  <c r="U589" i="11"/>
  <c r="U318" i="11"/>
  <c r="U1184" i="11"/>
  <c r="U1617" i="11"/>
  <c r="U779" i="11"/>
  <c r="U1229" i="11"/>
  <c r="U2008" i="11"/>
  <c r="U899" i="11"/>
  <c r="U846" i="11"/>
  <c r="U613" i="11"/>
  <c r="U1332" i="11"/>
  <c r="U13" i="11"/>
  <c r="U209" i="11"/>
  <c r="U981" i="11"/>
  <c r="U746" i="11"/>
  <c r="U586" i="11"/>
  <c r="U884" i="11"/>
  <c r="U1679" i="11"/>
  <c r="U626" i="11"/>
  <c r="U1565" i="11"/>
  <c r="U1965" i="11"/>
  <c r="U1317" i="11"/>
  <c r="U80" i="11"/>
  <c r="U1199" i="11"/>
  <c r="U657" i="11"/>
  <c r="U11" i="11"/>
  <c r="U632" i="11"/>
  <c r="U1063" i="11"/>
  <c r="U1943" i="11"/>
  <c r="U1378" i="11"/>
  <c r="U1825" i="11"/>
  <c r="U557" i="11"/>
  <c r="U400" i="11"/>
  <c r="U1950" i="11"/>
  <c r="U163" i="11"/>
  <c r="U592" i="11"/>
  <c r="U2086" i="11"/>
  <c r="U1853" i="11"/>
  <c r="U335" i="11"/>
  <c r="U1986" i="11"/>
  <c r="U1930" i="11"/>
  <c r="U454" i="11"/>
  <c r="U843" i="11"/>
  <c r="U1992" i="11"/>
  <c r="U60" i="11"/>
  <c r="U777" i="11"/>
  <c r="U1379" i="11"/>
  <c r="U1058" i="11"/>
  <c r="U545" i="11"/>
  <c r="U663" i="11"/>
  <c r="U1079" i="11"/>
  <c r="U1122" i="11"/>
  <c r="U1720" i="11"/>
  <c r="U1699" i="11"/>
  <c r="U760" i="11"/>
  <c r="U244" i="11"/>
  <c r="U638" i="11"/>
  <c r="U1399" i="11"/>
  <c r="U782" i="11"/>
  <c r="U2070" i="11"/>
  <c r="U1969" i="11"/>
  <c r="U218" i="11"/>
  <c r="U1630" i="11"/>
  <c r="U517" i="11"/>
  <c r="U997" i="11"/>
  <c r="U435" i="11"/>
  <c r="U615" i="11"/>
  <c r="U1802" i="11"/>
  <c r="U1664" i="11"/>
  <c r="U1967" i="11"/>
  <c r="U473" i="11"/>
  <c r="U1380" i="11"/>
  <c r="U1293" i="11"/>
  <c r="U1911" i="11"/>
  <c r="U558" i="11"/>
  <c r="U926" i="11"/>
  <c r="U131" i="11"/>
  <c r="U956" i="11"/>
  <c r="U1661" i="11"/>
  <c r="U1601" i="11"/>
  <c r="U675" i="11"/>
  <c r="U875" i="11"/>
  <c r="U227" i="11"/>
  <c r="U1458" i="11"/>
  <c r="U1997" i="11"/>
  <c r="U221" i="11"/>
  <c r="U161" i="11"/>
  <c r="U52" i="11"/>
  <c r="U2020" i="11"/>
  <c r="U157" i="11"/>
  <c r="U1463" i="11"/>
  <c r="U1013" i="11"/>
  <c r="U72" i="11"/>
  <c r="U1985" i="11"/>
  <c r="U1585" i="11"/>
  <c r="U1002" i="11"/>
  <c r="U1088" i="11"/>
  <c r="U208" i="11"/>
  <c r="U1495" i="11"/>
  <c r="U1694" i="11"/>
  <c r="U2122" i="11"/>
  <c r="U108" i="11"/>
  <c r="U2374" i="11"/>
  <c r="U2235" i="11"/>
  <c r="U531" i="11"/>
  <c r="U2345" i="11"/>
  <c r="U1856" i="11"/>
  <c r="U2108" i="11"/>
  <c r="U2177" i="11"/>
  <c r="U1719" i="11"/>
  <c r="U1775" i="11"/>
  <c r="U1582" i="11"/>
  <c r="U205" i="11"/>
  <c r="U2095" i="11"/>
  <c r="U2199" i="11"/>
  <c r="U1556" i="11"/>
  <c r="U1552" i="11"/>
  <c r="U1643" i="11"/>
  <c r="U2144" i="11"/>
  <c r="U341" i="11"/>
  <c r="U1347" i="11"/>
  <c r="U2162" i="11"/>
  <c r="U1447" i="11"/>
  <c r="U2023" i="11"/>
  <c r="U1735" i="11"/>
  <c r="U1019" i="11"/>
  <c r="U83" i="11"/>
  <c r="U1375" i="11"/>
  <c r="U1546" i="11"/>
  <c r="U232" i="11"/>
  <c r="U197" i="11"/>
  <c r="U993" i="11"/>
  <c r="U1787" i="11"/>
  <c r="U1268" i="11"/>
  <c r="U2326" i="11"/>
  <c r="U1450" i="11"/>
  <c r="U124" i="11"/>
  <c r="U413" i="11"/>
  <c r="U2035" i="11"/>
  <c r="U2289" i="11"/>
  <c r="U1413" i="11"/>
  <c r="U1681" i="11"/>
  <c r="U1334" i="11"/>
  <c r="U1466" i="11"/>
  <c r="U2198" i="11"/>
  <c r="U610" i="11"/>
  <c r="U1201" i="11"/>
  <c r="U1509" i="11"/>
  <c r="U478" i="11"/>
  <c r="U1566" i="11"/>
  <c r="U2355" i="11"/>
  <c r="U1476" i="11"/>
  <c r="U2382" i="11"/>
  <c r="U1428" i="11"/>
  <c r="U1150" i="11"/>
  <c r="U1580" i="11"/>
  <c r="U2283" i="11"/>
  <c r="U235" i="11"/>
  <c r="U646" i="11"/>
  <c r="U2146" i="11"/>
  <c r="U811" i="11"/>
  <c r="U176" i="11"/>
  <c r="U622" i="11"/>
  <c r="U1812" i="11"/>
  <c r="U797" i="11"/>
  <c r="U962" i="11"/>
  <c r="U1829" i="11"/>
  <c r="U1192" i="11"/>
  <c r="U1945" i="11"/>
  <c r="U1706" i="11"/>
  <c r="U94" i="11"/>
  <c r="U1899" i="11"/>
  <c r="U202" i="11"/>
  <c r="U307" i="11"/>
  <c r="U1301" i="11"/>
  <c r="U671" i="11"/>
  <c r="U1782" i="11"/>
  <c r="U810" i="11"/>
  <c r="U2083" i="11"/>
  <c r="U776" i="11"/>
  <c r="U544" i="11"/>
  <c r="U953" i="11"/>
  <c r="U1398" i="11"/>
  <c r="U514" i="11"/>
  <c r="U29" i="11"/>
  <c r="U1841" i="11"/>
  <c r="U134" i="11"/>
  <c r="U893" i="11"/>
  <c r="U1067" i="11"/>
  <c r="U215" i="11"/>
  <c r="U2110" i="11"/>
  <c r="U881" i="11"/>
  <c r="U1531" i="11"/>
  <c r="U1257" i="11"/>
  <c r="U249" i="11"/>
  <c r="U2026" i="11"/>
  <c r="U1961" i="11"/>
  <c r="U695" i="11"/>
  <c r="U1809" i="11"/>
  <c r="U2216" i="11"/>
  <c r="U483" i="11"/>
  <c r="U1074" i="11"/>
  <c r="U1053" i="11"/>
  <c r="U1922" i="11"/>
  <c r="U1054" i="11"/>
  <c r="U1521" i="11"/>
  <c r="U1567" i="11"/>
  <c r="U640" i="11"/>
  <c r="U1794" i="11"/>
  <c r="U1085" i="11"/>
  <c r="U1134" i="11"/>
  <c r="U2180" i="11"/>
  <c r="U2012" i="11"/>
  <c r="U1440" i="11"/>
  <c r="U1589" i="11"/>
  <c r="U45" i="11"/>
  <c r="U1797" i="11"/>
  <c r="U1038" i="11"/>
  <c r="U1015" i="11"/>
  <c r="U2204" i="11"/>
  <c r="U1126" i="11"/>
  <c r="U323" i="11"/>
  <c r="U1854" i="11"/>
  <c r="U2240" i="11"/>
  <c r="U1326" i="11"/>
  <c r="U1213" i="11"/>
  <c r="U317" i="11"/>
  <c r="U1346" i="11"/>
  <c r="U599" i="11"/>
  <c r="U2007" i="11"/>
  <c r="U1597" i="11"/>
  <c r="U1023" i="11"/>
  <c r="U118" i="11"/>
  <c r="U731" i="11"/>
  <c r="U306" i="11"/>
  <c r="U1564" i="11"/>
  <c r="U1981" i="11"/>
  <c r="U1861" i="11"/>
  <c r="U1273" i="11"/>
  <c r="U2241" i="11"/>
  <c r="U955" i="11"/>
  <c r="U388" i="11"/>
  <c r="U790" i="11"/>
  <c r="U103" i="11"/>
  <c r="U830" i="11"/>
  <c r="U1568" i="11"/>
  <c r="U755" i="11"/>
  <c r="U2100" i="11"/>
  <c r="U2128" i="11"/>
  <c r="U2109" i="11"/>
  <c r="U148" i="11"/>
  <c r="U138" i="11"/>
  <c r="U233" i="11"/>
  <c r="U1327" i="11"/>
  <c r="U864" i="11"/>
  <c r="U284" i="11"/>
  <c r="U840" i="11"/>
  <c r="U1193" i="11"/>
  <c r="U1461" i="11"/>
  <c r="U1246" i="11"/>
  <c r="U440" i="11"/>
  <c r="U895" i="11"/>
  <c r="U2101" i="11"/>
  <c r="U1860" i="11"/>
  <c r="U1642" i="11"/>
  <c r="U1158" i="11"/>
  <c r="U754" i="11"/>
  <c r="U1269" i="11"/>
  <c r="U1427" i="11"/>
  <c r="U1683" i="11"/>
  <c r="U399" i="11"/>
  <c r="U542" i="11"/>
  <c r="U1741" i="11"/>
  <c r="U1103" i="11"/>
  <c r="U303" i="11"/>
  <c r="U268" i="11"/>
  <c r="U416" i="11"/>
  <c r="U2116" i="11"/>
  <c r="U1361" i="11"/>
  <c r="U547" i="11"/>
  <c r="U424" i="11"/>
  <c r="U1356" i="11"/>
  <c r="U1446" i="11"/>
  <c r="U251" i="11"/>
  <c r="U1496" i="11"/>
  <c r="U1116" i="11"/>
  <c r="U2295" i="11"/>
  <c r="U566" i="11"/>
  <c r="U2211" i="11"/>
  <c r="U822" i="11"/>
  <c r="U2377" i="11"/>
  <c r="U807" i="11"/>
  <c r="U269" i="11"/>
  <c r="U538" i="11"/>
  <c r="U460" i="11"/>
  <c r="U255" i="11"/>
  <c r="U1191" i="11"/>
  <c r="U1308" i="11"/>
  <c r="U1358" i="11"/>
  <c r="U866" i="11"/>
  <c r="U1591" i="11"/>
  <c r="U1324" i="11"/>
  <c r="U450" i="11"/>
  <c r="U868" i="11"/>
  <c r="U393" i="11"/>
  <c r="U1865" i="11"/>
  <c r="U1799" i="11"/>
  <c r="U1400" i="11"/>
  <c r="U374" i="11"/>
  <c r="U583" i="11"/>
  <c r="U1663" i="11"/>
  <c r="U2264" i="11"/>
  <c r="U689" i="11"/>
  <c r="U217" i="11"/>
  <c r="U804" i="11"/>
  <c r="U2276" i="11"/>
  <c r="U1505" i="11"/>
  <c r="U2043" i="11"/>
  <c r="U180" i="11"/>
  <c r="U1833" i="11"/>
  <c r="U1959" i="11"/>
  <c r="U2258" i="11"/>
  <c r="U873" i="11"/>
  <c r="U230" i="11"/>
  <c r="U135" i="11"/>
  <c r="U2133" i="11"/>
  <c r="U1259" i="11"/>
  <c r="U1625" i="11"/>
  <c r="U2230" i="11"/>
  <c r="U355" i="11"/>
  <c r="U1577" i="11"/>
  <c r="U301" i="11"/>
  <c r="U139" i="11"/>
  <c r="U493" i="11"/>
  <c r="U820" i="11"/>
  <c r="U2226" i="11"/>
  <c r="U1906" i="11"/>
  <c r="U1822" i="11"/>
  <c r="U591" i="11"/>
  <c r="U2158" i="11"/>
  <c r="U1178" i="11"/>
  <c r="U650" i="11"/>
  <c r="U295" i="11"/>
  <c r="U1958" i="11"/>
  <c r="U1948" i="11"/>
  <c r="U178" i="11"/>
  <c r="U1689" i="11"/>
  <c r="U1927" i="11"/>
  <c r="U1658" i="11"/>
  <c r="U999" i="11"/>
  <c r="U1637" i="11"/>
  <c r="U369" i="11"/>
  <c r="U617" i="11"/>
  <c r="U2194" i="11"/>
  <c r="U265" i="11"/>
  <c r="U2210" i="11"/>
  <c r="U1098" i="11"/>
  <c r="U2014" i="11"/>
  <c r="U1745" i="11"/>
  <c r="U1545" i="11"/>
  <c r="U1146" i="11"/>
  <c r="U1686" i="11"/>
  <c r="U904" i="11"/>
  <c r="U707" i="11"/>
  <c r="U1504" i="11"/>
  <c r="U2344" i="11"/>
  <c r="U476" i="11"/>
  <c r="U2193" i="11"/>
  <c r="U1069" i="11"/>
  <c r="U633" i="11"/>
  <c r="U1165" i="11"/>
  <c r="U696" i="11"/>
  <c r="U1751" i="11"/>
  <c r="U550" i="11"/>
  <c r="U728" i="11"/>
  <c r="U1627" i="11"/>
  <c r="U1221" i="11"/>
  <c r="U1828" i="11"/>
  <c r="U2306" i="11"/>
  <c r="U182" i="11"/>
  <c r="U685" i="11"/>
  <c r="U1868" i="11"/>
  <c r="U256" i="11"/>
  <c r="U1322" i="11"/>
  <c r="U2119" i="11"/>
  <c r="U1065" i="11"/>
  <c r="U267" i="11"/>
  <c r="U1528" i="11"/>
  <c r="U2045" i="11"/>
  <c r="U1039" i="11"/>
  <c r="U98" i="11"/>
  <c r="U1866" i="11"/>
  <c r="U2303" i="11"/>
  <c r="U921" i="11"/>
  <c r="U456" i="11"/>
  <c r="U58" i="11"/>
  <c r="U869" i="11"/>
  <c r="U489" i="11"/>
  <c r="U332" i="11"/>
  <c r="U831" i="11"/>
  <c r="U2363" i="11"/>
  <c r="U1436" i="11"/>
  <c r="U270" i="11"/>
  <c r="U1357" i="11"/>
  <c r="U113" i="11"/>
  <c r="U44" i="11"/>
  <c r="U1891" i="11"/>
  <c r="U410" i="11"/>
  <c r="U726" i="11"/>
  <c r="U2251" i="11"/>
  <c r="U1777" i="11"/>
  <c r="U526" i="11"/>
  <c r="U1666" i="11"/>
  <c r="U2107" i="11"/>
  <c r="U2080" i="11"/>
  <c r="U1272" i="11"/>
  <c r="U1648" i="11"/>
  <c r="U353" i="11"/>
  <c r="U1885" i="11"/>
  <c r="U1328" i="11"/>
  <c r="U1804" i="11"/>
  <c r="U1488" i="11"/>
  <c r="U85" i="11"/>
  <c r="U144" i="11"/>
  <c r="U1882" i="11"/>
  <c r="U472" i="11"/>
  <c r="U1247" i="11"/>
  <c r="U951" i="11"/>
  <c r="U6" i="11"/>
  <c r="U36" i="11"/>
  <c r="U2296" i="11"/>
  <c r="U1239" i="11"/>
  <c r="U1693" i="11"/>
  <c r="U2312" i="11"/>
  <c r="U1935" i="11"/>
  <c r="U741" i="11"/>
  <c r="U1724" i="11"/>
  <c r="U1344" i="11"/>
  <c r="U1513" i="11"/>
  <c r="U439" i="11"/>
  <c r="U1764" i="11"/>
  <c r="U552" i="11"/>
  <c r="U1182" i="11"/>
  <c r="U231" i="11"/>
  <c r="U1842" i="11"/>
  <c r="U344" i="11"/>
  <c r="U1388" i="11"/>
  <c r="U333" i="11"/>
  <c r="U2197" i="11"/>
  <c r="U735" i="11"/>
  <c r="U2129" i="11"/>
  <c r="U2247" i="11"/>
  <c r="U1153" i="11"/>
  <c r="U1587" i="11"/>
  <c r="U674" i="11"/>
  <c r="U621" i="11"/>
  <c r="U631" i="11"/>
  <c r="U1152" i="11"/>
  <c r="U990" i="11"/>
  <c r="U392" i="11"/>
  <c r="U863" i="11"/>
  <c r="U867" i="11"/>
  <c r="U1460" i="11"/>
  <c r="U12" i="11"/>
  <c r="U1330" i="11"/>
  <c r="U1547" i="11"/>
  <c r="U1196" i="11"/>
  <c r="U578" i="11"/>
  <c r="U2163" i="11"/>
  <c r="U2201" i="11"/>
  <c r="U1722" i="11"/>
  <c r="U751" i="11"/>
  <c r="U1558" i="11"/>
  <c r="U1733" i="11"/>
  <c r="U1815" i="11"/>
  <c r="U1149" i="11"/>
  <c r="U1594" i="11"/>
  <c r="U630" i="11"/>
  <c r="U297" i="11"/>
  <c r="U500" i="11"/>
  <c r="U1049" i="11"/>
  <c r="U901" i="11"/>
  <c r="U677" i="11"/>
  <c r="U1474" i="11"/>
  <c r="U1459" i="11"/>
  <c r="U923" i="11"/>
  <c r="U1779" i="11"/>
  <c r="U2019" i="11"/>
  <c r="U257" i="11"/>
  <c r="U219" i="11"/>
  <c r="U554" i="11"/>
  <c r="U1499" i="11"/>
  <c r="U928" i="11"/>
  <c r="U818" i="11"/>
  <c r="U2143" i="11"/>
  <c r="U1389" i="11"/>
  <c r="U2254" i="11"/>
  <c r="U1980" i="11"/>
  <c r="U819" i="11"/>
  <c r="U1923" i="11"/>
  <c r="U932" i="11"/>
  <c r="U1813" i="11"/>
  <c r="U534" i="11"/>
  <c r="U389" i="11"/>
  <c r="U940" i="11"/>
  <c r="U2362" i="11"/>
  <c r="U1588" i="11"/>
  <c r="U573" i="11"/>
  <c r="U2308" i="11"/>
  <c r="U2114" i="11"/>
  <c r="U1226" i="11"/>
  <c r="U762" i="11"/>
  <c r="U1747" i="11"/>
  <c r="U1007" i="11"/>
  <c r="U2255" i="11"/>
  <c r="U1498" i="11"/>
  <c r="U1163" i="11"/>
  <c r="U1869" i="11"/>
  <c r="U1772" i="11"/>
  <c r="U1755" i="11"/>
  <c r="U407" i="11"/>
  <c r="U2330" i="11"/>
  <c r="U288" i="11"/>
  <c r="U84" i="11"/>
  <c r="U142" i="11"/>
  <c r="U2346" i="11"/>
  <c r="U1354" i="11"/>
  <c r="U2142" i="11"/>
  <c r="U2123" i="11"/>
  <c r="U2098" i="11"/>
  <c r="U938" i="11"/>
  <c r="U1734" i="11"/>
  <c r="U1957" i="11"/>
  <c r="U1190" i="11"/>
  <c r="U71" i="11"/>
  <c r="U2149" i="11"/>
  <c r="U1670" i="11"/>
  <c r="U2039" i="11"/>
  <c r="U28" i="11"/>
  <c r="U1255" i="11"/>
  <c r="U1435" i="11"/>
  <c r="U813" i="11"/>
  <c r="U272" i="11"/>
  <c r="U2118" i="11"/>
  <c r="U1050" i="11"/>
  <c r="U634" i="11"/>
  <c r="U183" i="11"/>
  <c r="U1830" i="11"/>
  <c r="U1168" i="11"/>
  <c r="U242" i="11"/>
  <c r="U775" i="11"/>
  <c r="U1526" i="11"/>
  <c r="U684" i="11"/>
  <c r="U247" i="11"/>
  <c r="U1235" i="11"/>
  <c r="U1583" i="11"/>
  <c r="U1263" i="11"/>
  <c r="U1749" i="11"/>
  <c r="U1844" i="11"/>
  <c r="U1383" i="11"/>
  <c r="U1381" i="11"/>
  <c r="U1438" i="11"/>
  <c r="U1492" i="11"/>
  <c r="U568" i="11"/>
  <c r="U1687" i="11"/>
  <c r="U360" i="11"/>
  <c r="U2364" i="11"/>
  <c r="U984" i="11"/>
  <c r="U467" i="11"/>
  <c r="U1071" i="11"/>
  <c r="U1850" i="11"/>
  <c r="U920" i="11"/>
  <c r="U1560" i="11"/>
  <c r="U1791" i="11"/>
  <c r="U2066" i="11"/>
  <c r="U2359" i="11"/>
  <c r="U198" i="11"/>
  <c r="U55" i="11"/>
  <c r="U2353" i="11"/>
  <c r="U1978" i="11"/>
  <c r="U160" i="11"/>
  <c r="U365" i="11"/>
  <c r="U2233" i="11"/>
  <c r="U1161" i="11"/>
  <c r="U561" i="11"/>
  <c r="U933" i="11"/>
  <c r="U352" i="11"/>
  <c r="U367" i="11"/>
  <c r="U206" i="11"/>
  <c r="U418" i="11"/>
  <c r="U1716" i="11"/>
  <c r="U1224" i="11"/>
  <c r="U823" i="11"/>
  <c r="U120" i="11"/>
  <c r="U1536" i="11"/>
  <c r="U2018" i="11"/>
  <c r="U989" i="11"/>
  <c r="U505" i="11"/>
  <c r="U1840" i="11"/>
  <c r="U1962" i="11"/>
  <c r="U2248" i="11"/>
  <c r="U91" i="11"/>
  <c r="U1220" i="11"/>
  <c r="U174" i="11"/>
  <c r="U1217" i="11"/>
  <c r="U145" i="11"/>
  <c r="U70" i="11"/>
  <c r="U250" i="11"/>
  <c r="U924" i="11"/>
  <c r="U75" i="11"/>
  <c r="U298" i="11"/>
  <c r="U1024" i="11"/>
  <c r="U2082" i="11"/>
  <c r="U1705" i="11"/>
  <c r="U555" i="11"/>
  <c r="U522" i="11"/>
  <c r="U1066" i="11"/>
  <c r="U2126" i="11"/>
  <c r="U515" i="11"/>
  <c r="U910" i="11"/>
  <c r="U1522" i="11"/>
  <c r="U2090" i="11"/>
  <c r="U2115" i="11"/>
  <c r="U659" i="11"/>
  <c r="U1748" i="11"/>
  <c r="U1876" i="11"/>
  <c r="U1004" i="11"/>
  <c r="U357" i="11"/>
  <c r="U1781" i="11"/>
  <c r="U2375" i="11"/>
  <c r="U1340" i="11"/>
  <c r="U759" i="11"/>
  <c r="U767" i="11"/>
  <c r="U1817" i="11"/>
  <c r="U1280" i="11"/>
  <c r="U1793" i="11"/>
  <c r="U309" i="11"/>
  <c r="U602" i="11"/>
  <c r="U588" i="11"/>
  <c r="U597" i="11"/>
  <c r="U189" i="11"/>
  <c r="U2334" i="11"/>
  <c r="U748" i="11"/>
  <c r="U1070" i="11"/>
  <c r="U2055" i="11"/>
  <c r="U1365" i="11"/>
  <c r="U988" i="11"/>
  <c r="U1786" i="11"/>
  <c r="U123" i="11"/>
  <c r="U261" i="11"/>
  <c r="U1276" i="11"/>
  <c r="U1662" i="11"/>
  <c r="U894" i="11"/>
  <c r="U739" i="11"/>
  <c r="U1919" i="11"/>
  <c r="U66" i="11"/>
  <c r="U914" i="11"/>
  <c r="U977" i="11"/>
  <c r="U24" i="11"/>
  <c r="U49" i="11"/>
  <c r="U408" i="11"/>
  <c r="U1145" i="11"/>
  <c r="U516" i="11"/>
  <c r="U2349" i="11"/>
  <c r="U207" i="11"/>
  <c r="U2370" i="11"/>
  <c r="U665" i="11"/>
  <c r="U401" i="11"/>
  <c r="U1537" i="11"/>
  <c r="U338" i="11"/>
  <c r="U690" i="11"/>
  <c r="U857" i="11"/>
  <c r="U1581" i="11"/>
  <c r="U562" i="11"/>
  <c r="U2002" i="11"/>
  <c r="U607" i="11"/>
  <c r="U859" i="11"/>
  <c r="U1410" i="11"/>
  <c r="U2341" i="11"/>
  <c r="U1059" i="11"/>
  <c r="U1993" i="11"/>
  <c r="U1286" i="11"/>
  <c r="U911" i="11"/>
  <c r="U214" i="11"/>
  <c r="U605" i="11"/>
  <c r="U1133" i="11"/>
  <c r="U1433" i="11"/>
  <c r="U896" i="11"/>
  <c r="U719" i="11"/>
  <c r="U1218" i="11"/>
  <c r="U936" i="11"/>
  <c r="U2099" i="11"/>
  <c r="U1359" i="11"/>
  <c r="U2184" i="11"/>
  <c r="U484" i="11"/>
  <c r="U2145" i="11"/>
  <c r="U43" i="11"/>
  <c r="U2208" i="11"/>
  <c r="U1900" i="11"/>
  <c r="U1800" i="11"/>
  <c r="U1823" i="11"/>
  <c r="U2016" i="11"/>
  <c r="U960" i="11"/>
  <c r="U1956" i="11"/>
  <c r="U2275" i="11"/>
  <c r="U678" i="11"/>
  <c r="U3" i="11"/>
  <c r="U1215" i="11"/>
  <c r="U876" i="11"/>
  <c r="U1819" i="11"/>
  <c r="U466" i="11"/>
  <c r="U998" i="11"/>
  <c r="U995" i="11"/>
  <c r="U1979" i="11"/>
  <c r="U468" i="11"/>
  <c r="U1776" i="11"/>
  <c r="U1256" i="11"/>
  <c r="U1701" i="11"/>
  <c r="U629" i="11"/>
  <c r="U2244" i="11"/>
  <c r="U32" i="11"/>
  <c r="U1142" i="11"/>
  <c r="U821" i="11"/>
  <c r="U292" i="11"/>
  <c r="U600" i="11"/>
  <c r="U1439" i="11"/>
  <c r="U1011" i="11"/>
  <c r="U1123" i="11"/>
  <c r="U918" i="11"/>
  <c r="U236" i="11"/>
  <c r="U891" i="11"/>
  <c r="U46" i="11"/>
  <c r="U1288" i="11"/>
  <c r="U1542" i="11"/>
  <c r="U79" i="11"/>
  <c r="U1752" i="11"/>
  <c r="U8" i="11"/>
  <c r="U1708" i="11"/>
  <c r="U1507" i="11"/>
  <c r="U1839" i="11"/>
  <c r="U16" i="11"/>
  <c r="U1490" i="11"/>
  <c r="U1859" i="11"/>
  <c r="U342" i="11"/>
  <c r="U1417" i="11"/>
  <c r="U69" i="11"/>
  <c r="U1994" i="11"/>
  <c r="U530" i="11"/>
  <c r="U1771" i="11"/>
  <c r="U978" i="11"/>
  <c r="U1623" i="11"/>
  <c r="U1685" i="11"/>
  <c r="U403" i="11"/>
  <c r="U2311" i="11"/>
  <c r="U126" i="11"/>
  <c r="U319" i="11"/>
  <c r="U1385" i="11"/>
  <c r="U1494" i="11"/>
  <c r="U441" i="11"/>
  <c r="U445" i="11"/>
  <c r="U1194" i="11"/>
  <c r="U934" i="11"/>
  <c r="U1061" i="11"/>
  <c r="U973" i="11"/>
  <c r="U672" i="11"/>
  <c r="U2027" i="11"/>
  <c r="U226" i="11"/>
  <c r="U1112" i="11"/>
  <c r="U669" i="11"/>
  <c r="U101" i="11"/>
  <c r="U224" i="11"/>
  <c r="U1077" i="11"/>
  <c r="U699" i="11"/>
  <c r="U464" i="11"/>
  <c r="U1396" i="11"/>
  <c r="U1634" i="11"/>
  <c r="U1282" i="11"/>
  <c r="U1763" i="11"/>
  <c r="U1092" i="11"/>
  <c r="U662" i="11"/>
  <c r="U1995" i="11"/>
  <c r="U852" i="11"/>
  <c r="U2386" i="11"/>
  <c r="U278" i="11"/>
  <c r="U2329" i="11"/>
  <c r="U405" i="11"/>
  <c r="U521" i="11"/>
  <c r="U2068" i="11"/>
  <c r="U1895" i="11"/>
  <c r="U2380" i="11"/>
  <c r="U974" i="11"/>
  <c r="U1887" i="11"/>
  <c r="U1483" i="11"/>
  <c r="U1372" i="11"/>
  <c r="U618" i="11"/>
  <c r="U916" i="11"/>
  <c r="U2335" i="11"/>
  <c r="U1135" i="11"/>
  <c r="U642" i="11"/>
  <c r="U1932" i="11"/>
  <c r="U723" i="11"/>
  <c r="U63" i="11"/>
  <c r="U2242" i="11"/>
  <c r="U1946" i="11"/>
  <c r="U826" i="11"/>
  <c r="U2261" i="11"/>
  <c r="U147" i="11"/>
  <c r="U1599" i="11"/>
  <c r="U2263" i="11"/>
  <c r="U1707" i="11"/>
  <c r="U1167" i="11"/>
  <c r="U2327" i="11"/>
  <c r="U260" i="11"/>
  <c r="U159" i="11"/>
  <c r="U1534" i="11"/>
  <c r="U2222" i="11"/>
  <c r="U1484" i="11"/>
  <c r="U1005" i="11"/>
  <c r="U283" i="11"/>
  <c r="U2286" i="11"/>
  <c r="U1156" i="11"/>
  <c r="U1916" i="11"/>
  <c r="U1489" i="11"/>
  <c r="U761" i="11"/>
  <c r="U805" i="11"/>
  <c r="U1105" i="11"/>
  <c r="U2209" i="11"/>
  <c r="U1227" i="11"/>
  <c r="U1789" i="11"/>
  <c r="U1491" i="11"/>
  <c r="U1471" i="11"/>
  <c r="U107" i="11"/>
  <c r="U2332" i="11"/>
  <c r="U1297" i="11"/>
  <c r="U1455" i="11"/>
  <c r="U290" i="11"/>
  <c r="U1075" i="11"/>
  <c r="U1267" i="11"/>
  <c r="U1369" i="11"/>
  <c r="U738" i="11"/>
  <c r="U2249" i="11"/>
  <c r="U1807" i="11"/>
  <c r="U641" i="11"/>
  <c r="U808" i="11"/>
  <c r="U423" i="11"/>
  <c r="U262" i="11"/>
  <c r="U966" i="11"/>
  <c r="U2131" i="11"/>
  <c r="U1953" i="11"/>
  <c r="U537" i="11"/>
  <c r="U2155" i="11"/>
  <c r="U1485" i="11"/>
  <c r="U1210" i="11"/>
  <c r="U1742" i="11"/>
  <c r="U1040" i="11"/>
  <c r="U234" i="11"/>
  <c r="U1003" i="11"/>
  <c r="U2320" i="11"/>
  <c r="U580" i="11"/>
  <c r="U2273" i="11"/>
  <c r="U1511" i="11"/>
  <c r="U2104" i="11"/>
  <c r="U420" i="11"/>
  <c r="U1857" i="11"/>
  <c r="U529" i="11"/>
  <c r="U2085" i="11"/>
  <c r="U2281" i="11"/>
  <c r="U1465" i="11"/>
  <c r="U565" i="11"/>
  <c r="U1181" i="11"/>
  <c r="U1713" i="11"/>
  <c r="U1368" i="11"/>
  <c r="U459" i="11"/>
  <c r="U1718" i="11"/>
  <c r="U556" i="11"/>
  <c r="U2168" i="11"/>
  <c r="U833" i="11"/>
  <c r="U1835" i="11"/>
  <c r="U564" i="11"/>
  <c r="U1888" i="11"/>
  <c r="U1692" i="11"/>
  <c r="U2151" i="11"/>
  <c r="U404" i="11"/>
  <c r="U1656" i="11"/>
  <c r="U88" i="11"/>
  <c r="U1294" i="11"/>
  <c r="U225" i="11"/>
  <c r="U2069" i="11"/>
  <c r="U102" i="11"/>
  <c r="U1060" i="11"/>
  <c r="U67" i="11"/>
  <c r="U1343" i="11"/>
  <c r="U1084" i="11"/>
  <c r="U379" i="11"/>
  <c r="U193" i="11"/>
  <c r="U1864" i="11"/>
  <c r="U1480" i="11"/>
  <c r="U1757" i="11"/>
  <c r="U527" i="11"/>
  <c r="U1872" i="11"/>
  <c r="U136" i="11"/>
  <c r="U2196" i="11"/>
  <c r="U945" i="11"/>
  <c r="U1640" i="11"/>
  <c r="U1352" i="11"/>
  <c r="U37" i="11"/>
  <c r="U1501" i="11"/>
  <c r="U266" i="11"/>
  <c r="U1206" i="11"/>
  <c r="U87" i="11"/>
  <c r="U716" i="11"/>
  <c r="U409" i="11"/>
  <c r="U477" i="11"/>
  <c r="U482" i="11"/>
  <c r="U1302" i="11"/>
  <c r="U842" i="11"/>
  <c r="U1207" i="11"/>
  <c r="U1808" i="11"/>
  <c r="U1362" i="11"/>
  <c r="U539" i="11"/>
  <c r="U1481" i="11"/>
  <c r="U280" i="11"/>
  <c r="U406" i="11"/>
  <c r="U871" i="11"/>
  <c r="U112" i="11"/>
  <c r="U1457" i="11"/>
  <c r="U721" i="11"/>
  <c r="U837" i="11"/>
  <c r="U2025" i="11"/>
  <c r="U1629" i="11"/>
  <c r="U747" i="11"/>
  <c r="U778" i="11"/>
  <c r="U239" i="11"/>
  <c r="U358" i="11"/>
  <c r="U1230" i="11"/>
  <c r="U1029" i="11"/>
  <c r="U543" i="11"/>
  <c r="U1908" i="11"/>
  <c r="U608" i="11"/>
  <c r="U1310" i="11"/>
  <c r="U1925" i="11"/>
  <c r="U1879" i="11"/>
  <c r="U616" i="11"/>
  <c r="U1668" i="11"/>
  <c r="U992" i="11"/>
  <c r="U451" i="11"/>
  <c r="U384" i="11"/>
  <c r="U1284" i="11"/>
  <c r="U802" i="11"/>
  <c r="U718" i="11"/>
  <c r="U835" i="11"/>
  <c r="U670" i="11"/>
  <c r="U2017" i="11"/>
  <c r="U1261" i="11"/>
  <c r="U2075" i="11"/>
  <c r="U258" i="11"/>
  <c r="U56" i="11"/>
  <c r="U431" i="11"/>
  <c r="U715" i="11"/>
  <c r="U1500" i="11"/>
  <c r="U196" i="11"/>
  <c r="U1506" i="11"/>
  <c r="U1231" i="11"/>
  <c r="U1540" i="11"/>
  <c r="U1030" i="11"/>
  <c r="U1068" i="11"/>
  <c r="U2323" i="11"/>
  <c r="U1252" i="11"/>
  <c r="U354" i="11"/>
  <c r="U2060" i="11"/>
  <c r="U1043" i="11"/>
  <c r="U1337" i="11"/>
  <c r="U965" i="11"/>
  <c r="U794" i="11"/>
  <c r="U1208" i="11"/>
  <c r="U373" i="11"/>
  <c r="U569" i="11"/>
  <c r="U1162" i="11"/>
  <c r="U1769" i="11"/>
  <c r="U171" i="11"/>
  <c r="U172" i="11"/>
  <c r="U1020" i="11"/>
  <c r="U362" i="11"/>
  <c r="U654" i="11"/>
  <c r="U277" i="11"/>
  <c r="U2268" i="11"/>
  <c r="U2239" i="11"/>
  <c r="U310" i="11"/>
  <c r="U1649" i="11"/>
  <c r="U296" i="11"/>
  <c r="U2379" i="11"/>
  <c r="U1329" i="11"/>
  <c r="U425" i="11"/>
  <c r="U1659" i="11"/>
  <c r="U734" i="11"/>
  <c r="U2225" i="11"/>
  <c r="U701" i="11"/>
  <c r="U1987" i="11"/>
  <c r="U162" i="11"/>
  <c r="U648" i="11"/>
  <c r="U2322" i="11"/>
  <c r="U908" i="11"/>
  <c r="U429" i="11"/>
  <c r="U2220" i="11"/>
  <c r="U2319" i="11"/>
  <c r="U1140" i="11"/>
  <c r="U121" i="11"/>
  <c r="U694" i="11"/>
  <c r="U834" i="11"/>
  <c r="U1132" i="11"/>
  <c r="U1723" i="11"/>
  <c r="U111" i="11"/>
  <c r="U858" i="11"/>
  <c r="U850" i="11"/>
  <c r="U1021" i="11"/>
  <c r="U1121" i="11"/>
  <c r="U330" i="11"/>
  <c r="U1350" i="11"/>
  <c r="U2287" i="11"/>
  <c r="U153" i="11"/>
  <c r="U2159" i="11"/>
  <c r="U59" i="11"/>
  <c r="U1311" i="11"/>
  <c r="U1171" i="11"/>
  <c r="U1971" i="11"/>
  <c r="U1613" i="11"/>
  <c r="U595" i="11"/>
  <c r="U996" i="11"/>
  <c r="U1366" i="11"/>
  <c r="U2084" i="11"/>
  <c r="U919" i="11"/>
  <c r="U1444" i="11"/>
  <c r="U1408" i="11"/>
  <c r="U1406" i="11"/>
  <c r="U119" i="11"/>
  <c r="U1055" i="11"/>
  <c r="U480" i="11"/>
  <c r="U1374" i="11"/>
  <c r="U1309" i="11"/>
  <c r="U1041" i="11"/>
  <c r="U1717" i="11"/>
  <c r="U2217" i="11"/>
  <c r="U1543" i="11"/>
  <c r="U2013" i="11"/>
  <c r="U950" i="11"/>
  <c r="U801" i="11"/>
  <c r="U364" i="11"/>
  <c r="U179" i="11"/>
  <c r="U809" i="11"/>
  <c r="U2009" i="11"/>
  <c r="U2172" i="11"/>
  <c r="U1607" i="11"/>
  <c r="U4" i="11"/>
  <c r="U986" i="11"/>
  <c r="U2032" i="11"/>
  <c r="U660" i="11"/>
  <c r="U1715" i="11"/>
  <c r="U508" i="11"/>
  <c r="U2232" i="11"/>
  <c r="U1096" i="11"/>
  <c r="U1095" i="11"/>
  <c r="U1525" i="11"/>
  <c r="U1622" i="11"/>
  <c r="U1056" i="11"/>
  <c r="U2102" i="11"/>
  <c r="U363" i="11"/>
  <c r="U1448" i="11"/>
  <c r="U1305" i="11"/>
  <c r="U681" i="11"/>
  <c r="U897" i="11"/>
  <c r="U457" i="11"/>
  <c r="U1913" i="11"/>
  <c r="U2252" i="11"/>
  <c r="U1009" i="11"/>
  <c r="U243" i="11"/>
  <c r="U422" i="11"/>
  <c r="U1320" i="11"/>
  <c r="U204" i="11"/>
  <c r="U609" i="11"/>
  <c r="U2333" i="11"/>
  <c r="U795" i="11"/>
  <c r="U78" i="11"/>
  <c r="U703" i="11"/>
  <c r="U1774" i="11"/>
  <c r="U651" i="11"/>
  <c r="U1682" i="11"/>
  <c r="U1976" i="11"/>
  <c r="U1862" i="11"/>
  <c r="U1370" i="11"/>
  <c r="U1285" i="11"/>
  <c r="U970" i="11"/>
  <c r="U2078" i="11"/>
  <c r="U2294" i="11"/>
  <c r="U845" i="11"/>
  <c r="U38" i="11"/>
  <c r="U2106" i="11"/>
  <c r="U1954" i="11"/>
  <c r="U931" i="11"/>
  <c r="U129" i="11"/>
  <c r="U1896" i="11"/>
  <c r="U57" i="11"/>
  <c r="U1515" i="11"/>
  <c r="U1131" i="11"/>
  <c r="U2215" i="11"/>
  <c r="U1321" i="11"/>
  <c r="U2030" i="11"/>
  <c r="U905" i="11"/>
  <c r="U2285" i="11"/>
  <c r="U194" i="11"/>
  <c r="U2207" i="11"/>
  <c r="U1628" i="11"/>
  <c r="U639" i="11"/>
  <c r="U2195" i="11"/>
  <c r="U166" i="11"/>
  <c r="U958" i="11"/>
  <c r="U2037" i="11"/>
  <c r="U611" i="11"/>
  <c r="U1910" i="11"/>
  <c r="U449" i="11"/>
  <c r="U141" i="11"/>
  <c r="U523" i="11"/>
  <c r="U570" i="11"/>
  <c r="U370" i="11"/>
  <c r="U2167" i="11"/>
  <c r="U1291" i="11"/>
  <c r="U170" i="11"/>
  <c r="U1042" i="11"/>
  <c r="U31" i="11"/>
  <c r="U173" i="11"/>
  <c r="U587" i="11"/>
  <c r="U1170" i="11"/>
  <c r="U1253" i="11"/>
  <c r="U655" i="11"/>
  <c r="U73" i="11"/>
  <c r="U417" i="11"/>
  <c r="U1710" i="11"/>
  <c r="U397" i="11"/>
  <c r="U2378" i="11"/>
  <c r="U1418" i="11"/>
  <c r="U2174" i="11"/>
  <c r="U2229" i="11"/>
  <c r="U1177" i="11"/>
  <c r="U1434" i="11"/>
  <c r="U1902" i="11"/>
  <c r="U1416" i="11"/>
  <c r="U1657" i="11"/>
  <c r="U1034" i="11"/>
  <c r="U1638" i="11"/>
  <c r="U604" i="11"/>
  <c r="U2337" i="11"/>
  <c r="U1377" i="11"/>
  <c r="U465" i="11"/>
  <c r="U785" i="11"/>
  <c r="U1426" i="11"/>
  <c r="U487" i="11"/>
  <c r="U294" i="11"/>
  <c r="U1454" i="11"/>
  <c r="U1035" i="11"/>
  <c r="U223" i="11"/>
  <c r="U1870" i="11"/>
  <c r="U1312" i="11"/>
  <c r="U274" i="11"/>
  <c r="U1127" i="11"/>
  <c r="U1878" i="11"/>
  <c r="U652" i="11"/>
  <c r="U2304" i="11"/>
  <c r="U347" i="11"/>
  <c r="U1614" i="11"/>
  <c r="U492" i="11"/>
  <c r="U1912" i="11"/>
  <c r="U585" i="11"/>
  <c r="U1128" i="11"/>
  <c r="U1033" i="11"/>
  <c r="U710" i="11"/>
  <c r="U1104" i="11"/>
  <c r="U1697" i="11"/>
  <c r="U2321" i="11"/>
  <c r="U1721" i="11"/>
  <c r="U351" i="11"/>
  <c r="U971" i="11"/>
  <c r="U1216" i="11"/>
  <c r="U2272" i="11"/>
  <c r="U540" i="11"/>
  <c r="U2265" i="11"/>
  <c r="U53" i="11"/>
  <c r="U1984" i="11"/>
  <c r="U308" i="11"/>
  <c r="U1530" i="11"/>
  <c r="U2297" i="11"/>
  <c r="U1983" i="11"/>
  <c r="U567" i="11"/>
  <c r="U1849" i="11"/>
  <c r="U582" i="11"/>
  <c r="U479" i="11"/>
  <c r="U1073" i="11"/>
  <c r="U22" i="11"/>
  <c r="U2005" i="11"/>
  <c r="U349" i="11"/>
  <c r="U390" i="11"/>
  <c r="U314" i="11"/>
  <c r="U1963" i="11"/>
  <c r="U1754" i="11"/>
  <c r="U771" i="11"/>
  <c r="U1554" i="11"/>
  <c r="U1767" i="11"/>
  <c r="U2062" i="11"/>
  <c r="U2317" i="11"/>
  <c r="U175" i="11"/>
  <c r="U1773" i="11"/>
  <c r="U1391" i="11"/>
  <c r="U2181" i="11"/>
  <c r="U758" i="11"/>
  <c r="U1592" i="11"/>
  <c r="U419" i="11"/>
  <c r="U1266" i="11"/>
  <c r="U1616" i="11"/>
  <c r="U19" i="11"/>
  <c r="U581" i="11"/>
  <c r="U1512" i="11"/>
  <c r="U96" i="11"/>
  <c r="U1615" i="11"/>
  <c r="U1520" i="11"/>
  <c r="U736" i="11"/>
  <c r="U1674" i="11"/>
  <c r="U391" i="11"/>
  <c r="U1652" i="11"/>
  <c r="U496" i="11"/>
  <c r="U1780" i="11"/>
  <c r="U1205" i="11"/>
  <c r="U14" i="11"/>
  <c r="U2087" i="11"/>
  <c r="U1873" i="11"/>
  <c r="U1982" i="11"/>
  <c r="U1529" i="11"/>
  <c r="U915" i="11"/>
  <c r="U1222" i="11"/>
  <c r="U461" i="11"/>
  <c r="U2071" i="11"/>
  <c r="U64" i="11"/>
  <c r="U1618" i="11"/>
  <c r="U576" i="11"/>
  <c r="U1535" i="11"/>
  <c r="U1893" i="11"/>
  <c r="U2052" i="11"/>
  <c r="U2318" i="11"/>
  <c r="U888" i="11"/>
  <c r="U987" i="11"/>
  <c r="U1412" i="11"/>
  <c r="U1166" i="11"/>
  <c r="U766" i="11"/>
  <c r="U474" i="11"/>
  <c r="U889" i="11"/>
  <c r="U1493" i="11"/>
  <c r="U2310" i="11"/>
  <c r="U1187" i="11"/>
  <c r="U702" i="11"/>
  <c r="U2137" i="11"/>
  <c r="U1411" i="11"/>
  <c r="U325" i="11"/>
  <c r="U324" i="11"/>
  <c r="U1576" i="11"/>
  <c r="U152" i="11"/>
  <c r="U1578" i="11"/>
  <c r="U781" i="11"/>
  <c r="U1612" i="11"/>
  <c r="U1080" i="11"/>
  <c r="U1262" i="11"/>
  <c r="U942" i="11"/>
  <c r="U331" i="11"/>
  <c r="U1952" i="11"/>
  <c r="U1106" i="11"/>
  <c r="U2301" i="11"/>
  <c r="U1223" i="11"/>
  <c r="U430" i="11"/>
  <c r="U1097" i="11"/>
  <c r="U593" i="11"/>
  <c r="U1101" i="11"/>
  <c r="U625" i="11"/>
  <c r="U2001" i="11"/>
  <c r="U2299" i="11"/>
  <c r="U1977" i="11"/>
  <c r="U68" i="11"/>
  <c r="U791" i="11"/>
  <c r="U2187" i="11"/>
  <c r="U980" i="11"/>
  <c r="U849" i="11"/>
  <c r="U61" i="11"/>
  <c r="U1102" i="11"/>
  <c r="U1939" i="11"/>
  <c r="U1761" i="11"/>
  <c r="U787" i="11"/>
  <c r="U1164" i="11"/>
  <c r="U1527" i="11"/>
  <c r="U1189" i="11"/>
  <c r="U1620" i="11"/>
  <c r="U1271" i="11"/>
  <c r="U1743" i="11"/>
  <c r="U770" i="11"/>
  <c r="U2092" i="11"/>
  <c r="U883" i="11"/>
  <c r="U302" i="11"/>
  <c r="U1219" i="11"/>
  <c r="U1834" i="11"/>
  <c r="U2074" i="11"/>
  <c r="U2373" i="11"/>
  <c r="U2290" i="11"/>
  <c r="U1290" i="11"/>
  <c r="U1934" i="11"/>
  <c r="U1409" i="11"/>
  <c r="U156" i="11"/>
  <c r="U855" i="11"/>
  <c r="U1393" i="11"/>
  <c r="U1880" i="11"/>
  <c r="U743" i="11"/>
  <c r="U1250" i="11"/>
  <c r="U1497" i="11"/>
  <c r="U2259" i="11"/>
  <c r="U653" i="11"/>
  <c r="U2028" i="11"/>
  <c r="U2042" i="11"/>
  <c r="U1386" i="11"/>
  <c r="U870" i="11"/>
  <c r="U327" i="11"/>
  <c r="U1990" i="11"/>
  <c r="U2348" i="11"/>
  <c r="U402" i="11"/>
  <c r="U151" i="11"/>
  <c r="U1766" i="11"/>
  <c r="U1048" i="11"/>
  <c r="U2385" i="11"/>
  <c r="U1265" i="11"/>
  <c r="U503" i="11"/>
  <c r="U1725" i="11"/>
  <c r="U33" i="11"/>
  <c r="U1277" i="11"/>
  <c r="U513" i="11"/>
  <c r="U825" i="11"/>
  <c r="U848" i="11"/>
  <c r="U1759" i="11"/>
  <c r="U2" i="11"/>
  <c r="U1988" i="11"/>
  <c r="U1846" i="11"/>
  <c r="U1125" i="11"/>
  <c r="U559" i="11"/>
  <c r="U1996" i="11"/>
  <c r="U2376" i="11"/>
  <c r="U636" i="11"/>
  <c r="U1175" i="11"/>
  <c r="U1032" i="11"/>
  <c r="U2176" i="11"/>
  <c r="U1951" i="11"/>
  <c r="U968" i="11"/>
  <c r="U213" i="11"/>
  <c r="U2307" i="11"/>
  <c r="U963" i="11"/>
  <c r="U1729" i="11"/>
  <c r="U1314" i="11"/>
  <c r="U1211" i="11"/>
  <c r="U1110" i="11"/>
  <c r="U2305" i="11"/>
  <c r="U774" i="11"/>
  <c r="U1831" i="11"/>
  <c r="U1336" i="11"/>
  <c r="U149" i="11"/>
  <c r="U637" i="11"/>
  <c r="U109" i="11"/>
  <c r="U575" i="11"/>
  <c r="U594" i="11"/>
  <c r="U1731" i="11"/>
  <c r="U1778" i="11"/>
  <c r="U1641" i="11"/>
  <c r="U275" i="11"/>
  <c r="U2077" i="11"/>
  <c r="U1012" i="11"/>
  <c r="U1903" i="11"/>
  <c r="U132" i="11"/>
  <c r="U1338" i="11"/>
  <c r="U2011" i="11"/>
  <c r="U282" i="11"/>
  <c r="U222" i="11"/>
  <c r="U635" i="11"/>
  <c r="U1795" i="11"/>
  <c r="U596" i="11"/>
  <c r="U1928" i="11"/>
  <c r="U2148" i="11"/>
  <c r="U1889" i="11"/>
  <c r="U469" i="11"/>
  <c r="U1624" i="11"/>
  <c r="U248" i="11"/>
  <c r="U1650" i="11"/>
  <c r="U661" i="11"/>
  <c r="U2076" i="11"/>
  <c r="U872" i="11"/>
  <c r="U937" i="11"/>
  <c r="U1619" i="11"/>
  <c r="U1691" i="11"/>
  <c r="U666" i="11"/>
  <c r="U1279" i="11"/>
  <c r="U1287" i="11"/>
  <c r="U2237" i="11"/>
  <c r="U838" i="11"/>
  <c r="U1792" i="11"/>
  <c r="U983" i="11"/>
  <c r="U1904" i="11"/>
  <c r="U168" i="11"/>
  <c r="U2324" i="11"/>
  <c r="U65" i="11"/>
  <c r="U1487" i="11"/>
  <c r="U200" i="11"/>
  <c r="U2278" i="11"/>
  <c r="U704" i="11"/>
  <c r="U1579" i="11"/>
  <c r="U2036" i="11"/>
  <c r="U1342" i="11"/>
  <c r="U328" i="11"/>
  <c r="U535" i="11"/>
  <c r="U627" i="11"/>
  <c r="U158" i="11"/>
  <c r="U1407" i="11"/>
  <c r="U2134" i="11"/>
  <c r="U313" i="11"/>
  <c r="U1921" i="11"/>
  <c r="U2150" i="11"/>
  <c r="U507" i="11"/>
  <c r="U913" i="11"/>
  <c r="U1970" i="11"/>
  <c r="U680" i="11"/>
  <c r="U2367" i="11"/>
  <c r="U263" i="11"/>
  <c r="U2010" i="11"/>
  <c r="U376" i="11"/>
  <c r="U1964" i="11"/>
  <c r="U15" i="11"/>
  <c r="U1278" i="11"/>
  <c r="U792" i="11"/>
  <c r="U199" i="11"/>
  <c r="U326" i="11"/>
  <c r="U382" i="11"/>
  <c r="U1431" i="11"/>
  <c r="U786" i="11"/>
  <c r="U886" i="11"/>
  <c r="U1475" i="11"/>
  <c r="U2141" i="11"/>
  <c r="U686" i="11"/>
  <c r="U2188" i="11"/>
  <c r="U856" i="11"/>
  <c r="U2006" i="11"/>
  <c r="U2031" i="11"/>
  <c r="U1798" i="11"/>
  <c r="U1464" i="11"/>
  <c r="U2206" i="11"/>
  <c r="U1195" i="11"/>
  <c r="U714" i="11"/>
  <c r="U1242" i="11"/>
  <c r="U2190" i="11"/>
  <c r="U879" i="11"/>
  <c r="U2387" i="11"/>
  <c r="U1886" i="11"/>
  <c r="U2253" i="11"/>
  <c r="U143" i="11"/>
  <c r="U2384" i="11"/>
  <c r="U345" i="11"/>
  <c r="U499" i="11"/>
  <c r="U1784" i="11"/>
  <c r="U1897" i="11"/>
  <c r="U877" i="11"/>
  <c r="U1093" i="11"/>
  <c r="U2231" i="11"/>
  <c r="U1234" i="11"/>
  <c r="U311" i="11"/>
  <c r="U446" i="11"/>
  <c r="U1690" i="11"/>
  <c r="U1553" i="11"/>
  <c r="U1698" i="11"/>
  <c r="U150" i="11"/>
  <c r="U2266" i="11"/>
  <c r="U1636" i="11"/>
  <c r="U1397" i="11"/>
  <c r="U470" i="11"/>
  <c r="U1555" i="11"/>
  <c r="U844" i="11"/>
  <c r="U1270" i="11"/>
  <c r="U281" i="11"/>
  <c r="U847" i="11"/>
  <c r="U780" i="11"/>
  <c r="U105" i="11"/>
  <c r="U264" i="11"/>
  <c r="U1758" i="11"/>
  <c r="U717" i="11"/>
  <c r="U1538" i="11"/>
  <c r="U946" i="11"/>
  <c r="U273" i="11"/>
  <c r="U1443" i="11"/>
  <c r="U1989" i="11"/>
  <c r="U181" i="11"/>
  <c r="U497" i="11"/>
  <c r="U2094" i="11"/>
  <c r="U688" i="11"/>
  <c r="U2292" i="11"/>
  <c r="U1099" i="11"/>
  <c r="U1532" i="11"/>
  <c r="U1796" i="11"/>
  <c r="U1688" i="11"/>
  <c r="U23" i="11"/>
  <c r="U1790" i="11"/>
  <c r="U944" i="11"/>
  <c r="U1680" i="11"/>
  <c r="U437" i="11"/>
  <c r="U203" i="11"/>
  <c r="U1214" i="11"/>
  <c r="U1129" i="11"/>
  <c r="U1118" i="11"/>
  <c r="U41" i="11"/>
  <c r="U643" i="11"/>
  <c r="U381" i="11"/>
  <c r="U2365" i="11"/>
  <c r="U878" i="11"/>
  <c r="U1405" i="11"/>
  <c r="U2361" i="11"/>
  <c r="U2061" i="11"/>
  <c r="U645" i="11"/>
  <c r="U1081" i="11"/>
  <c r="U1401" i="11"/>
  <c r="U628" i="11"/>
  <c r="U1596" i="11"/>
  <c r="U2160" i="11"/>
  <c r="U321" i="11"/>
  <c r="U1960" i="11"/>
  <c r="U396" i="11"/>
  <c r="U2360" i="11"/>
  <c r="U211" i="11"/>
  <c r="U2313" i="11"/>
  <c r="U612" i="11"/>
  <c r="U2352" i="11"/>
  <c r="U935" i="11"/>
  <c r="U907" i="11"/>
  <c r="U1700" i="11"/>
  <c r="U750" i="11"/>
  <c r="U47" i="11"/>
  <c r="U1604" i="11"/>
  <c r="U1917" i="11"/>
  <c r="U371" i="11"/>
  <c r="U1626" i="11"/>
  <c r="U1449" i="11"/>
  <c r="U286" i="11"/>
  <c r="U167" i="11"/>
  <c r="U1360" i="11"/>
  <c r="U1107" i="11"/>
  <c r="U1469" i="11"/>
  <c r="U1325" i="11"/>
  <c r="U1341" i="11"/>
  <c r="U10" i="11"/>
  <c r="U1245" i="11"/>
  <c r="U1424" i="11"/>
  <c r="U1726" i="11"/>
  <c r="U1091" i="11"/>
  <c r="U334" i="11"/>
  <c r="U1598" i="11"/>
  <c r="U1233" i="11"/>
  <c r="U943" i="11"/>
  <c r="U2072" i="11"/>
  <c r="U165" i="11"/>
  <c r="U1639" i="11"/>
  <c r="U1051" i="11"/>
  <c r="U491" i="11"/>
  <c r="U549" i="11"/>
  <c r="U253" i="11"/>
  <c r="U444" i="11"/>
  <c r="U471" i="11"/>
  <c r="U1514" i="11"/>
  <c r="U442" i="11"/>
  <c r="U495" i="11"/>
  <c r="U1147" i="11"/>
  <c r="U1740" i="11"/>
  <c r="U1174" i="11"/>
  <c r="U1108" i="11"/>
  <c r="U2067" i="11"/>
  <c r="U2203" i="11"/>
  <c r="U1186" i="11"/>
  <c r="U788" i="11"/>
  <c r="U1395" i="11"/>
  <c r="U975" i="11"/>
  <c r="U2004" i="11"/>
  <c r="U1788" i="11"/>
  <c r="U1714" i="11"/>
  <c r="U62" i="11"/>
  <c r="U2331" i="11"/>
  <c r="U959" i="11"/>
  <c r="U2284" i="11"/>
  <c r="U1907" i="11"/>
  <c r="U1973" i="11"/>
  <c r="U1139" i="11"/>
  <c r="U1364" i="11"/>
  <c r="U1251" i="11"/>
  <c r="U2183" i="11"/>
  <c r="U756" i="11"/>
  <c r="U2279" i="11"/>
  <c r="U350" i="11"/>
  <c r="U533" i="11"/>
  <c r="U772" i="11"/>
  <c r="U2178" i="11"/>
  <c r="U1770" i="11"/>
  <c r="U733" i="11"/>
  <c r="U1684" i="11"/>
  <c r="U2182" i="11"/>
  <c r="U890" i="11"/>
  <c r="U498" i="11"/>
  <c r="U1243" i="11"/>
  <c r="U1451" i="11"/>
  <c r="U25" i="11"/>
  <c r="U1744" i="11"/>
  <c r="U783" i="11"/>
  <c r="U1425" i="11"/>
  <c r="U2056" i="11"/>
  <c r="U1947" i="11"/>
  <c r="U329" i="11"/>
  <c r="U2138" i="11"/>
  <c r="U1610" i="11"/>
  <c r="U994" i="11"/>
  <c r="U2227" i="11"/>
  <c r="U2154" i="11"/>
  <c r="U1018" i="11"/>
  <c r="U1974" i="11"/>
  <c r="U1148" i="11"/>
  <c r="U909" i="11"/>
  <c r="U21" i="11"/>
  <c r="U1676" i="11"/>
  <c r="U1299" i="11"/>
  <c r="U799" i="11"/>
  <c r="U1827" i="11"/>
  <c r="U1318" i="11"/>
  <c r="U2081" i="11"/>
  <c r="U571" i="11"/>
  <c r="U2103" i="11"/>
  <c r="U1430" i="11"/>
  <c r="U398" i="11"/>
  <c r="U271" i="11"/>
  <c r="U1313" i="11"/>
  <c r="U2165" i="11"/>
  <c r="U1373" i="11"/>
  <c r="U485" i="11"/>
  <c r="U2173" i="11"/>
  <c r="U146" i="11"/>
  <c r="U285" i="11"/>
  <c r="U81" i="11"/>
  <c r="U1559" i="11"/>
  <c r="U2121" i="11"/>
  <c r="U793" i="11"/>
  <c r="U725" i="11"/>
  <c r="U841" i="11"/>
  <c r="U2053" i="11"/>
  <c r="U372" i="11"/>
  <c r="U1727" i="11"/>
  <c r="U1926" i="11"/>
  <c r="U692" i="11"/>
  <c r="U2336" i="11"/>
  <c r="U1173" i="11"/>
  <c r="U1611" i="11"/>
  <c r="U708" i="11"/>
  <c r="U2064" i="11"/>
  <c r="U380" i="11"/>
  <c r="U1915" i="11"/>
  <c r="U532" i="11"/>
  <c r="U1848" i="11"/>
  <c r="U912" i="11"/>
  <c r="U228" i="11"/>
  <c r="U453" i="11"/>
  <c r="U1473" i="11"/>
  <c r="U2213" i="11"/>
  <c r="U1762" i="11"/>
  <c r="U2047" i="11"/>
  <c r="U511" i="11"/>
  <c r="U1826" i="11"/>
  <c r="U967" i="11"/>
  <c r="U5" i="11"/>
  <c r="U2040" i="11"/>
  <c r="U356" i="11"/>
  <c r="U1937" i="11"/>
  <c r="U1999" i="11"/>
  <c r="U2048" i="11"/>
  <c r="U1144" i="11"/>
  <c r="U1608" i="11"/>
  <c r="U447" i="11"/>
  <c r="U1832" i="11"/>
  <c r="U104" i="11"/>
  <c r="U276" i="11"/>
  <c r="U1371" i="11"/>
  <c r="U518" i="11"/>
  <c r="U195" i="11"/>
  <c r="U337" i="11"/>
  <c r="U1972" i="11"/>
  <c r="U1575" i="11"/>
  <c r="U730" i="11"/>
  <c r="U89" i="11"/>
  <c r="U2219" i="11"/>
  <c r="U603" i="11"/>
  <c r="U1646" i="11"/>
  <c r="U816" i="11"/>
  <c r="U82" i="11"/>
  <c r="U387" i="11"/>
  <c r="U1654" i="11"/>
  <c r="U524" i="11"/>
  <c r="U2120" i="11"/>
  <c r="U1016" i="11"/>
  <c r="U17" i="11"/>
  <c r="U757" i="11"/>
  <c r="U824" i="11"/>
  <c r="U322" i="11"/>
  <c r="U2135" i="11"/>
  <c r="U1479" i="11"/>
  <c r="U1472" i="11"/>
  <c r="U1821" i="11"/>
  <c r="U155" i="11"/>
  <c r="U300" i="11"/>
  <c r="U598" i="11"/>
  <c r="U1949" i="11"/>
  <c r="U1563" i="11"/>
  <c r="U606" i="11"/>
  <c r="U745" i="11"/>
  <c r="U433" i="11"/>
  <c r="U1477" i="11"/>
  <c r="U237" i="11"/>
  <c r="U1805" i="11"/>
  <c r="U1339" i="11"/>
  <c r="U122" i="11"/>
  <c r="U359" i="11"/>
  <c r="U502" i="11"/>
  <c r="U1653" i="11"/>
  <c r="U1655" i="11"/>
  <c r="U2347" i="11"/>
  <c r="U26" i="11"/>
  <c r="U312" i="11"/>
  <c r="U1571" i="11"/>
  <c r="U1665" i="11"/>
  <c r="U2260" i="11"/>
  <c r="U336" i="11"/>
  <c r="U1304" i="11"/>
  <c r="U803" i="11"/>
  <c r="U2300" i="11"/>
  <c r="U1478" i="11"/>
  <c r="U1228" i="11"/>
  <c r="U1323" i="11"/>
  <c r="U1468" i="11"/>
  <c r="U882" i="11"/>
  <c r="U836" i="11"/>
  <c r="U1651" i="11"/>
  <c r="U1027" i="11"/>
  <c r="U2243" i="11"/>
  <c r="U434" i="11"/>
  <c r="U316" i="11"/>
  <c r="U509" i="11"/>
  <c r="U377" i="11"/>
  <c r="U572" i="11"/>
  <c r="U1453" i="11"/>
  <c r="U339" i="11"/>
  <c r="U320" i="11"/>
  <c r="U1188" i="11"/>
  <c r="U1094" i="11"/>
  <c r="U798" i="11"/>
  <c r="U1955" i="11"/>
  <c r="U892" i="11"/>
  <c r="U1621" i="11"/>
  <c r="U486" i="11"/>
  <c r="U865" i="11"/>
  <c r="U2124" i="11"/>
  <c r="U2218" i="11"/>
  <c r="U110" i="11"/>
  <c r="U2185" i="11"/>
  <c r="U137" i="11"/>
  <c r="U737" i="11"/>
  <c r="U1892" i="11"/>
  <c r="U1025" i="11"/>
  <c r="U1119" i="11"/>
  <c r="U851" i="11"/>
  <c r="U579" i="11"/>
  <c r="U77" i="11"/>
  <c r="U1172" i="11"/>
  <c r="U1109" i="11"/>
  <c r="U2372" i="11"/>
  <c r="U1331" i="11"/>
  <c r="U127" i="11"/>
  <c r="U2282" i="11"/>
  <c r="U2350" i="11"/>
  <c r="U1890" i="11"/>
  <c r="U1783" i="11"/>
  <c r="U2058" i="11"/>
  <c r="U1402" i="11"/>
  <c r="U1671" i="11"/>
  <c r="U1572" i="11"/>
  <c r="U930" i="11"/>
  <c r="U383" i="11"/>
  <c r="U954" i="11"/>
  <c r="U2117" i="11"/>
  <c r="U1281" i="11"/>
  <c r="U525" i="11"/>
  <c r="U1026" i="11"/>
  <c r="U2267" i="11"/>
  <c r="U1387" i="11"/>
  <c r="U1467" i="11"/>
  <c r="U957" i="11"/>
  <c r="U898" i="11"/>
  <c r="U411" i="11"/>
  <c r="U212" i="11"/>
  <c r="U1929" i="11"/>
  <c r="U614" i="11"/>
  <c r="U563" i="11"/>
  <c r="U624" i="11"/>
  <c r="U1667" i="11"/>
  <c r="U789" i="11"/>
  <c r="U697" i="11"/>
  <c r="U1737" i="11"/>
  <c r="U245" i="11"/>
  <c r="U577" i="11"/>
  <c r="U304" i="11"/>
  <c r="U279" i="11"/>
  <c r="U86" i="11"/>
  <c r="U2354" i="11"/>
  <c r="U1345" i="11"/>
  <c r="U375" i="11"/>
  <c r="U2046" i="11"/>
  <c r="U906" i="11"/>
  <c r="U458" i="11"/>
  <c r="U2139" i="11"/>
  <c r="U2054" i="11"/>
  <c r="U1000" i="11"/>
  <c r="U1550" i="11"/>
  <c r="U711" i="11"/>
  <c r="U1838" i="11"/>
  <c r="U620" i="11"/>
  <c r="U2088" i="11"/>
  <c r="U753" i="11"/>
  <c r="U991" i="11"/>
  <c r="U1275" i="11"/>
  <c r="U462" i="11"/>
  <c r="U528" i="11"/>
  <c r="U1423" i="11"/>
  <c r="U2153" i="11"/>
  <c r="U885" i="11"/>
  <c r="U623" i="11"/>
  <c r="U2021" i="11"/>
  <c r="U874" i="11"/>
  <c r="U1510" i="11"/>
  <c r="U676" i="11"/>
  <c r="U34" i="11"/>
  <c r="U1419" i="11"/>
  <c r="U2152" i="11"/>
  <c r="U452" i="11"/>
  <c r="U2113" i="11"/>
  <c r="U97" i="11"/>
  <c r="U1944" i="11"/>
  <c r="U1264" i="11"/>
  <c r="U1677" i="11"/>
  <c r="U385" i="11"/>
  <c r="U1045" i="11"/>
  <c r="U50" i="11"/>
  <c r="U1441" i="11"/>
  <c r="U421" i="11"/>
  <c r="U1557" i="11"/>
  <c r="U2325" i="11"/>
  <c r="U1516" i="11"/>
  <c r="U259" i="11"/>
  <c r="U1486" i="11"/>
  <c r="U428" i="11"/>
  <c r="U2024" i="11"/>
  <c r="U673" i="11"/>
  <c r="U2059" i="11"/>
  <c r="U436" i="11"/>
  <c r="U1728" i="11"/>
  <c r="U1064" i="11"/>
  <c r="U1197" i="11"/>
  <c r="U2140" i="11"/>
  <c r="U2356" i="11"/>
  <c r="U2111" i="11"/>
  <c r="U1760" i="11"/>
  <c r="U1390" i="11"/>
  <c r="U2015" i="11"/>
  <c r="U590" i="11"/>
  <c r="U1756" i="11"/>
  <c r="U305" i="11"/>
  <c r="U2041" i="11"/>
  <c r="U705" i="11"/>
  <c r="U2316" i="11"/>
  <c r="U1584" i="11"/>
  <c r="U501" i="11"/>
  <c r="U1709" i="11"/>
  <c r="U1376" i="11"/>
  <c r="U1816" i="11"/>
  <c r="U241" i="11"/>
  <c r="U2089" i="11"/>
  <c r="U412" i="11"/>
  <c r="U2096" i="11"/>
  <c r="U768" i="11"/>
  <c r="U1539" i="11"/>
  <c r="U191" i="11"/>
  <c r="U1941" i="11"/>
  <c r="U90" i="11"/>
  <c r="U949" i="11"/>
  <c r="U644" i="11"/>
  <c r="U1062" i="11"/>
  <c r="U343" i="11"/>
  <c r="U1100" i="11"/>
  <c r="U1180" i="11"/>
  <c r="U1593" i="11"/>
  <c r="U115" i="11"/>
  <c r="U1503" i="11"/>
  <c r="U1236" i="11"/>
  <c r="U1931" i="11"/>
  <c r="U346" i="11"/>
  <c r="U574" i="11"/>
  <c r="U548" i="11"/>
  <c r="U2288" i="11"/>
  <c r="U1155" i="11"/>
  <c r="U42" i="11"/>
  <c r="U724" i="11"/>
  <c r="U1590" i="11"/>
  <c r="U687" i="11"/>
  <c r="U378" i="11"/>
  <c r="U1836" i="11"/>
  <c r="U1942" i="11"/>
  <c r="U1586" i="11"/>
  <c r="U1137" i="11"/>
  <c r="U2091" i="11"/>
  <c r="U125" i="11"/>
  <c r="U1765" i="11"/>
  <c r="U691" i="11"/>
  <c r="U2170" i="11"/>
  <c r="U54" i="11"/>
  <c r="U765" i="11"/>
  <c r="U2328" i="11"/>
  <c r="U1248" i="11"/>
  <c r="U427" i="11"/>
  <c r="U1502" i="11"/>
  <c r="U1083" i="11"/>
  <c r="U100" i="11"/>
  <c r="U698" i="11"/>
  <c r="U853" i="11"/>
  <c r="U1028" i="11"/>
  <c r="U1811" i="11"/>
  <c r="U814" i="11"/>
  <c r="U1254" i="11"/>
  <c r="U1244" i="11"/>
  <c r="U1307" i="11"/>
  <c r="U252" i="11"/>
  <c r="U1914" i="11"/>
  <c r="U1852" i="11"/>
  <c r="U656" i="11"/>
  <c r="U1991" i="11"/>
  <c r="U773" i="11"/>
  <c r="U432" i="11"/>
  <c r="U386" i="11"/>
  <c r="U829" i="11"/>
  <c r="U140" i="11"/>
  <c r="U2369" i="11"/>
  <c r="U647" i="11"/>
  <c r="U744" i="11"/>
  <c r="U520" i="11"/>
  <c r="U299" i="11"/>
  <c r="U187" i="11"/>
  <c r="U1089" i="11"/>
  <c r="U2228" i="11"/>
  <c r="U862" i="11"/>
  <c r="U1452" i="11"/>
  <c r="U1544" i="11"/>
  <c r="U1384" i="11"/>
  <c r="U1136" i="11"/>
  <c r="U860" i="11"/>
  <c r="U2112" i="11"/>
  <c r="U1966" i="11"/>
  <c r="U128" i="11"/>
  <c r="U740" i="11"/>
  <c r="U2274" i="11"/>
  <c r="U1704" i="11"/>
  <c r="U1814" i="11"/>
  <c r="U541" i="11"/>
  <c r="U2368" i="11"/>
  <c r="U2302" i="11"/>
  <c r="U504" i="11"/>
  <c r="U902" i="11"/>
  <c r="U368" i="11"/>
  <c r="U1306" i="11"/>
  <c r="G728" i="10"/>
  <c r="F728" i="10"/>
  <c r="E728" i="10"/>
  <c r="D728" i="10"/>
  <c r="C728" i="10"/>
  <c r="U2166" i="11"/>
  <c r="U1238" i="11" l="1"/>
  <c r="U769" i="11"/>
  <c r="U682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D6D9B3-1FDB-4A1E-94F3-72EB7F900065}" keepAlive="1" name="Query - Nike_Sales_Uncleaned" description="Connection to the 'Nike_Sales_Uncleaned' query in the workbook." type="5" refreshedVersion="8" background="1" saveData="1">
    <dbPr connection="Provider=Microsoft.Mashup.OleDb.1;Data Source=$Workbook$;Location=Nike_Sales_Uncleaned;Extended Properties=&quot;&quot;" command="SELECT * FROM [Nike_Sales_Uncleaned]"/>
  </connection>
  <connection id="2" xr16:uid="{D6E33E20-6A91-4C48-B444-E24E99F206D5}" keepAlive="1" name="Query - Nike_Sales_Uncleaned (2)" description="Connection to the 'Nike_Sales_Uncleaned (2)' query in the workbook." type="5" refreshedVersion="8" background="1" saveData="1">
    <dbPr connection="Provider=Microsoft.Mashup.OleDb.1;Data Source=$Workbook$;Location=&quot;Nike_Sales_Uncleaned (2)&quot;;Extended Properties=&quot;&quot;" command="SELECT * FROM [Nike_Sales_Uncleaned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<sst xmlns="http://schemas.openxmlformats.org/spreadsheetml/2006/main" count="30821" uniqueCount="3440">
  <si>
    <t>Order_ID</t>
  </si>
  <si>
    <t>Gender_Category</t>
  </si>
  <si>
    <t>Product_Line</t>
  </si>
  <si>
    <t>Product_Name</t>
  </si>
  <si>
    <t>Size</t>
  </si>
  <si>
    <t>Units_Sold</t>
  </si>
  <si>
    <t>MRP</t>
  </si>
  <si>
    <t>Discount_Applied</t>
  </si>
  <si>
    <t>Revenue</t>
  </si>
  <si>
    <t>Order_Date</t>
  </si>
  <si>
    <t>Sales_Channel</t>
  </si>
  <si>
    <t>Region</t>
  </si>
  <si>
    <t>Profit</t>
  </si>
  <si>
    <t>Kids</t>
  </si>
  <si>
    <t>Training</t>
  </si>
  <si>
    <t>SuperRep Go</t>
  </si>
  <si>
    <t>M</t>
  </si>
  <si>
    <t>Online</t>
  </si>
  <si>
    <t>bengaluru</t>
  </si>
  <si>
    <t>Women</t>
  </si>
  <si>
    <t>Soccer</t>
  </si>
  <si>
    <t>Tiempo Legend</t>
  </si>
  <si>
    <t>Retail</t>
  </si>
  <si>
    <t>Hyd</t>
  </si>
  <si>
    <t>Premier III</t>
  </si>
  <si>
    <t>Mumbai</t>
  </si>
  <si>
    <t>Lifestyle</t>
  </si>
  <si>
    <t>Blazer Mid</t>
  </si>
  <si>
    <t>L</t>
  </si>
  <si>
    <t>Pune</t>
  </si>
  <si>
    <t>Running</t>
  </si>
  <si>
    <t>React Infinity</t>
  </si>
  <si>
    <t>XL</t>
  </si>
  <si>
    <t>Delhi</t>
  </si>
  <si>
    <t>Flex Trainer</t>
  </si>
  <si>
    <t>Men</t>
  </si>
  <si>
    <t>Bangalore</t>
  </si>
  <si>
    <t>11</t>
  </si>
  <si>
    <t>Hyderabad</t>
  </si>
  <si>
    <t>Mercurial Superfly</t>
  </si>
  <si>
    <t>Waffle One</t>
  </si>
  <si>
    <t/>
  </si>
  <si>
    <t>hyderbad</t>
  </si>
  <si>
    <t>Basketball</t>
  </si>
  <si>
    <t>Air Jordan</t>
  </si>
  <si>
    <t>Kolkata</t>
  </si>
  <si>
    <t>9</t>
  </si>
  <si>
    <t>Metcon 7</t>
  </si>
  <si>
    <t>Air Zoom</t>
  </si>
  <si>
    <t>6</t>
  </si>
  <si>
    <t>Free RN</t>
  </si>
  <si>
    <t>Kyrie Flytrap</t>
  </si>
  <si>
    <t>Zoom Freak</t>
  </si>
  <si>
    <t>12</t>
  </si>
  <si>
    <t>ZoomX Invincible</t>
  </si>
  <si>
    <t>Phantom GT</t>
  </si>
  <si>
    <t>Pegasus Turbo</t>
  </si>
  <si>
    <t>7</t>
  </si>
  <si>
    <t>Dunk Low</t>
  </si>
  <si>
    <t>10</t>
  </si>
  <si>
    <t>Air Force 1</t>
  </si>
  <si>
    <t>LeBron 20</t>
  </si>
  <si>
    <t>8</t>
  </si>
  <si>
    <t>Row Labels</t>
  </si>
  <si>
    <t>Grand Total</t>
  </si>
  <si>
    <t>Sum of Revenue</t>
  </si>
  <si>
    <t>Sales by Product Line</t>
  </si>
  <si>
    <t>Sales by Region</t>
  </si>
  <si>
    <t>Sum of Profit</t>
  </si>
  <si>
    <t>Sales By Gender</t>
  </si>
  <si>
    <t>Sum of Units_Sold</t>
  </si>
  <si>
    <t>&lt;26-07-2023</t>
  </si>
  <si>
    <t>2023</t>
  </si>
  <si>
    <t>2024</t>
  </si>
  <si>
    <t>2025</t>
  </si>
  <si>
    <t>Sales by Year And Month</t>
  </si>
  <si>
    <t>Product_Key</t>
  </si>
  <si>
    <t>Region_Key</t>
  </si>
  <si>
    <t>RK-01</t>
  </si>
  <si>
    <t>RK-02</t>
  </si>
  <si>
    <t>RK-03</t>
  </si>
  <si>
    <t>RK-04</t>
  </si>
  <si>
    <t>RK-05</t>
  </si>
  <si>
    <t>RK-06</t>
  </si>
  <si>
    <t>PK-01</t>
  </si>
  <si>
    <t>PK-02</t>
  </si>
  <si>
    <t>PK-03</t>
  </si>
  <si>
    <t>PK-04</t>
  </si>
  <si>
    <t>PK-05</t>
  </si>
  <si>
    <t>PK-06</t>
  </si>
  <si>
    <t>PK-07</t>
  </si>
  <si>
    <t>PK-08</t>
  </si>
  <si>
    <t>PK-09</t>
  </si>
  <si>
    <t>PK-10</t>
  </si>
  <si>
    <t>PK-11</t>
  </si>
  <si>
    <t>PK-12</t>
  </si>
  <si>
    <t>PK-13</t>
  </si>
  <si>
    <t>PK-14</t>
  </si>
  <si>
    <t>PK-15</t>
  </si>
  <si>
    <t>PK-16</t>
  </si>
  <si>
    <t>PK-17</t>
  </si>
  <si>
    <t>PK-18</t>
  </si>
  <si>
    <t>PK-19</t>
  </si>
  <si>
    <t>PK-20</t>
  </si>
  <si>
    <t>PK-21</t>
  </si>
  <si>
    <t>PK-22</t>
  </si>
  <si>
    <t>PK-23</t>
  </si>
  <si>
    <t>PK-24</t>
  </si>
  <si>
    <t>PK-25</t>
  </si>
  <si>
    <t>PK-26</t>
  </si>
  <si>
    <t>PK-27</t>
  </si>
  <si>
    <t>PK-28</t>
  </si>
  <si>
    <t>PK-29</t>
  </si>
  <si>
    <t>PK-30</t>
  </si>
  <si>
    <t>PK-31</t>
  </si>
  <si>
    <t>PK-32</t>
  </si>
  <si>
    <t>PK-33</t>
  </si>
  <si>
    <t>PK-34</t>
  </si>
  <si>
    <t>PK-35</t>
  </si>
  <si>
    <t>PK-36</t>
  </si>
  <si>
    <t>PK-37</t>
  </si>
  <si>
    <t>PK-38</t>
  </si>
  <si>
    <t>PK-39</t>
  </si>
  <si>
    <t>PK-40</t>
  </si>
  <si>
    <t>PK-41</t>
  </si>
  <si>
    <t>PK-42</t>
  </si>
  <si>
    <t>PK-43</t>
  </si>
  <si>
    <t>PK-44</t>
  </si>
  <si>
    <t>PK-45</t>
  </si>
  <si>
    <t>PK-46</t>
  </si>
  <si>
    <t>PK-47</t>
  </si>
  <si>
    <t>PK-48</t>
  </si>
  <si>
    <t>PK-49</t>
  </si>
  <si>
    <t>PK-50</t>
  </si>
  <si>
    <t>PK-51</t>
  </si>
  <si>
    <t>PK-52</t>
  </si>
  <si>
    <t>PK-53</t>
  </si>
  <si>
    <t>PK-54</t>
  </si>
  <si>
    <t>PK-55</t>
  </si>
  <si>
    <t>PK-56</t>
  </si>
  <si>
    <t>PK-57</t>
  </si>
  <si>
    <t>PK-58</t>
  </si>
  <si>
    <t>PK-59</t>
  </si>
  <si>
    <t>PK-60</t>
  </si>
  <si>
    <t>PK-61</t>
  </si>
  <si>
    <t>PK-62</t>
  </si>
  <si>
    <t>PK-63</t>
  </si>
  <si>
    <t>PK-64</t>
  </si>
  <si>
    <t>PK-65</t>
  </si>
  <si>
    <t>PK-66</t>
  </si>
  <si>
    <t>PK-67</t>
  </si>
  <si>
    <t>PK-68</t>
  </si>
  <si>
    <t>PK-69</t>
  </si>
  <si>
    <t>PK-70</t>
  </si>
  <si>
    <t>PK-71</t>
  </si>
  <si>
    <t>PK-72</t>
  </si>
  <si>
    <t>PK-73</t>
  </si>
  <si>
    <t>PK-74</t>
  </si>
  <si>
    <t>PK-75</t>
  </si>
  <si>
    <t>PK-76</t>
  </si>
  <si>
    <t>PK-77</t>
  </si>
  <si>
    <t>PK-78</t>
  </si>
  <si>
    <t>PK-79</t>
  </si>
  <si>
    <t>PK-80</t>
  </si>
  <si>
    <t>PK-81</t>
  </si>
  <si>
    <t>PK-82</t>
  </si>
  <si>
    <t>PK-83</t>
  </si>
  <si>
    <t>PK-84</t>
  </si>
  <si>
    <t>PK-85</t>
  </si>
  <si>
    <t>PK-86</t>
  </si>
  <si>
    <t>PK-87</t>
  </si>
  <si>
    <t>PK-88</t>
  </si>
  <si>
    <t>PK-89</t>
  </si>
  <si>
    <t>PK-90</t>
  </si>
  <si>
    <t>PK-91</t>
  </si>
  <si>
    <t>PK-92</t>
  </si>
  <si>
    <t>PK-93</t>
  </si>
  <si>
    <t>PK-94</t>
  </si>
  <si>
    <t>PK-95</t>
  </si>
  <si>
    <t>PK-96</t>
  </si>
  <si>
    <t>PK-97</t>
  </si>
  <si>
    <t>PK-98</t>
  </si>
  <si>
    <t>PK-99</t>
  </si>
  <si>
    <t>PK-100</t>
  </si>
  <si>
    <t>PK-101</t>
  </si>
  <si>
    <t>PK-102</t>
  </si>
  <si>
    <t>PK-103</t>
  </si>
  <si>
    <t>PK-104</t>
  </si>
  <si>
    <t>PK-105</t>
  </si>
  <si>
    <t>PK-106</t>
  </si>
  <si>
    <t>PK-107</t>
  </si>
  <si>
    <t>PK-108</t>
  </si>
  <si>
    <t>PK-109</t>
  </si>
  <si>
    <t>PK-110</t>
  </si>
  <si>
    <t>PK-111</t>
  </si>
  <si>
    <t>PK-112</t>
  </si>
  <si>
    <t>PK-113</t>
  </si>
  <si>
    <t>PK-114</t>
  </si>
  <si>
    <t>PK-115</t>
  </si>
  <si>
    <t>PK-116</t>
  </si>
  <si>
    <t>PK-117</t>
  </si>
  <si>
    <t>PK-118</t>
  </si>
  <si>
    <t>PK-119</t>
  </si>
  <si>
    <t>PK-120</t>
  </si>
  <si>
    <t>PK-121</t>
  </si>
  <si>
    <t>PK-122</t>
  </si>
  <si>
    <t>PK-123</t>
  </si>
  <si>
    <t>PK-124</t>
  </si>
  <si>
    <t>PK-125</t>
  </si>
  <si>
    <t>PK-126</t>
  </si>
  <si>
    <t>PK-127</t>
  </si>
  <si>
    <t>PK-128</t>
  </si>
  <si>
    <t>PK-129</t>
  </si>
  <si>
    <t>PK-130</t>
  </si>
  <si>
    <t>PK-131</t>
  </si>
  <si>
    <t>PK-132</t>
  </si>
  <si>
    <t>PK-133</t>
  </si>
  <si>
    <t>PK-134</t>
  </si>
  <si>
    <t>PK-135</t>
  </si>
  <si>
    <t>PK-136</t>
  </si>
  <si>
    <t>PK-137</t>
  </si>
  <si>
    <t>PK-138</t>
  </si>
  <si>
    <t>PK-139</t>
  </si>
  <si>
    <t>PK-140</t>
  </si>
  <si>
    <t>PK-141</t>
  </si>
  <si>
    <t>PK-142</t>
  </si>
  <si>
    <t>PK-143</t>
  </si>
  <si>
    <t>PK-144</t>
  </si>
  <si>
    <t>PK-145</t>
  </si>
  <si>
    <t>PK-146</t>
  </si>
  <si>
    <t>PK-147</t>
  </si>
  <si>
    <t>PK-148</t>
  </si>
  <si>
    <t>PK-149</t>
  </si>
  <si>
    <t>PK-150</t>
  </si>
  <si>
    <t>PK-151</t>
  </si>
  <si>
    <t>PK-152</t>
  </si>
  <si>
    <t>PK-153</t>
  </si>
  <si>
    <t>PK-154</t>
  </si>
  <si>
    <t>PK-155</t>
  </si>
  <si>
    <t>PK-156</t>
  </si>
  <si>
    <t>PK-157</t>
  </si>
  <si>
    <t>PK-158</t>
  </si>
  <si>
    <t>PK-159</t>
  </si>
  <si>
    <t>PK-160</t>
  </si>
  <si>
    <t>PK-161</t>
  </si>
  <si>
    <t>PK-162</t>
  </si>
  <si>
    <t>PK-163</t>
  </si>
  <si>
    <t>PK-164</t>
  </si>
  <si>
    <t>PK-165</t>
  </si>
  <si>
    <t>PK-166</t>
  </si>
  <si>
    <t>PK-167</t>
  </si>
  <si>
    <t>PK-168</t>
  </si>
  <si>
    <t>PK-169</t>
  </si>
  <si>
    <t>PK-170</t>
  </si>
  <si>
    <t>PK-171</t>
  </si>
  <si>
    <t>PK-172</t>
  </si>
  <si>
    <t>PK-173</t>
  </si>
  <si>
    <t>PK-174</t>
  </si>
  <si>
    <t>PK-175</t>
  </si>
  <si>
    <t>PK-176</t>
  </si>
  <si>
    <t>PK-177</t>
  </si>
  <si>
    <t>PK-178</t>
  </si>
  <si>
    <t>PK-179</t>
  </si>
  <si>
    <t>PK-180</t>
  </si>
  <si>
    <t>PK-181</t>
  </si>
  <si>
    <t>PK-182</t>
  </si>
  <si>
    <t>PK-183</t>
  </si>
  <si>
    <t>PK-184</t>
  </si>
  <si>
    <t>PK-185</t>
  </si>
  <si>
    <t>PK-186</t>
  </si>
  <si>
    <t>PK-187</t>
  </si>
  <si>
    <t>PK-188</t>
  </si>
  <si>
    <t>PK-189</t>
  </si>
  <si>
    <t>PK-190</t>
  </si>
  <si>
    <t>PK-191</t>
  </si>
  <si>
    <t>PK-192</t>
  </si>
  <si>
    <t>PK-193</t>
  </si>
  <si>
    <t>PK-194</t>
  </si>
  <si>
    <t>PK-195</t>
  </si>
  <si>
    <t>PK-196</t>
  </si>
  <si>
    <t>PK-197</t>
  </si>
  <si>
    <t>PK-198</t>
  </si>
  <si>
    <t>PK-199</t>
  </si>
  <si>
    <t>PK-200</t>
  </si>
  <si>
    <t>PK-201</t>
  </si>
  <si>
    <t>PK-202</t>
  </si>
  <si>
    <t>PK-203</t>
  </si>
  <si>
    <t>PK-204</t>
  </si>
  <si>
    <t>PK-205</t>
  </si>
  <si>
    <t>PK-206</t>
  </si>
  <si>
    <t>PK-207</t>
  </si>
  <si>
    <t>PK-208</t>
  </si>
  <si>
    <t>PK-209</t>
  </si>
  <si>
    <t>PK-210</t>
  </si>
  <si>
    <t>PK-211</t>
  </si>
  <si>
    <t>PK-212</t>
  </si>
  <si>
    <t>PK-213</t>
  </si>
  <si>
    <t>PK-214</t>
  </si>
  <si>
    <t>PK-215</t>
  </si>
  <si>
    <t>PK-216</t>
  </si>
  <si>
    <t>PK-217</t>
  </si>
  <si>
    <t>Channel_Key</t>
  </si>
  <si>
    <t>CK-01</t>
  </si>
  <si>
    <t>CK-02</t>
  </si>
  <si>
    <t>Gender_Key</t>
  </si>
  <si>
    <t>GK-01</t>
  </si>
  <si>
    <t>GK-02</t>
  </si>
  <si>
    <t>GK-03</t>
  </si>
  <si>
    <t>Date_Key</t>
  </si>
  <si>
    <t>Date</t>
  </si>
  <si>
    <t>Year</t>
  </si>
  <si>
    <t>Quarter</t>
  </si>
  <si>
    <t>Month_Number</t>
  </si>
  <si>
    <t>Month</t>
  </si>
  <si>
    <t>Month_Year</t>
  </si>
  <si>
    <t>Sales_ID</t>
  </si>
  <si>
    <t>Date_key</t>
  </si>
  <si>
    <t>Region_key</t>
  </si>
  <si>
    <t>Gender_key</t>
  </si>
  <si>
    <t>SID-01</t>
  </si>
  <si>
    <t>SID-02</t>
  </si>
  <si>
    <t>SID-03</t>
  </si>
  <si>
    <t>SID-04</t>
  </si>
  <si>
    <t>SID-05</t>
  </si>
  <si>
    <t>SID-06</t>
  </si>
  <si>
    <t>Product_Lookup_Key</t>
  </si>
  <si>
    <t>Product_temp</t>
  </si>
  <si>
    <t>SID-07</t>
  </si>
  <si>
    <t>SID-08</t>
  </si>
  <si>
    <t>SID-09</t>
  </si>
  <si>
    <t>SID-10</t>
  </si>
  <si>
    <t>SID-11</t>
  </si>
  <si>
    <t>SID-12</t>
  </si>
  <si>
    <t>SID-13</t>
  </si>
  <si>
    <t>SID-14</t>
  </si>
  <si>
    <t>SID-15</t>
  </si>
  <si>
    <t>SID-16</t>
  </si>
  <si>
    <t>SID-17</t>
  </si>
  <si>
    <t>SID-18</t>
  </si>
  <si>
    <t>SID-19</t>
  </si>
  <si>
    <t>SID-20</t>
  </si>
  <si>
    <t>SID-21</t>
  </si>
  <si>
    <t>SID-22</t>
  </si>
  <si>
    <t>SID-23</t>
  </si>
  <si>
    <t>SID-24</t>
  </si>
  <si>
    <t>SID-25</t>
  </si>
  <si>
    <t>SID-26</t>
  </si>
  <si>
    <t>SID-27</t>
  </si>
  <si>
    <t>SID-28</t>
  </si>
  <si>
    <t>SID-29</t>
  </si>
  <si>
    <t>SID-30</t>
  </si>
  <si>
    <t>SID-31</t>
  </si>
  <si>
    <t>SID-32</t>
  </si>
  <si>
    <t>SID-33</t>
  </si>
  <si>
    <t>SID-34</t>
  </si>
  <si>
    <t>SID-35</t>
  </si>
  <si>
    <t>SID-36</t>
  </si>
  <si>
    <t>SID-37</t>
  </si>
  <si>
    <t>SID-38</t>
  </si>
  <si>
    <t>SID-39</t>
  </si>
  <si>
    <t>SID-40</t>
  </si>
  <si>
    <t>SID-41</t>
  </si>
  <si>
    <t>SID-42</t>
  </si>
  <si>
    <t>SID-43</t>
  </si>
  <si>
    <t>SID-44</t>
  </si>
  <si>
    <t>SID-45</t>
  </si>
  <si>
    <t>SID-46</t>
  </si>
  <si>
    <t>SID-47</t>
  </si>
  <si>
    <t>SID-48</t>
  </si>
  <si>
    <t>SID-49</t>
  </si>
  <si>
    <t>SID-50</t>
  </si>
  <si>
    <t>SID-51</t>
  </si>
  <si>
    <t>SID-52</t>
  </si>
  <si>
    <t>SID-53</t>
  </si>
  <si>
    <t>SID-54</t>
  </si>
  <si>
    <t>SID-55</t>
  </si>
  <si>
    <t>SID-56</t>
  </si>
  <si>
    <t>SID-57</t>
  </si>
  <si>
    <t>SID-58</t>
  </si>
  <si>
    <t>SID-59</t>
  </si>
  <si>
    <t>SID-60</t>
  </si>
  <si>
    <t>SID-61</t>
  </si>
  <si>
    <t>SID-62</t>
  </si>
  <si>
    <t>SID-63</t>
  </si>
  <si>
    <t>SID-64</t>
  </si>
  <si>
    <t>SID-65</t>
  </si>
  <si>
    <t>SID-66</t>
  </si>
  <si>
    <t>SID-67</t>
  </si>
  <si>
    <t>SID-68</t>
  </si>
  <si>
    <t>SID-69</t>
  </si>
  <si>
    <t>SID-70</t>
  </si>
  <si>
    <t>SID-71</t>
  </si>
  <si>
    <t>SID-72</t>
  </si>
  <si>
    <t>SID-73</t>
  </si>
  <si>
    <t>SID-74</t>
  </si>
  <si>
    <t>SID-75</t>
  </si>
  <si>
    <t>SID-76</t>
  </si>
  <si>
    <t>SID-77</t>
  </si>
  <si>
    <t>SID-78</t>
  </si>
  <si>
    <t>SID-79</t>
  </si>
  <si>
    <t>SID-80</t>
  </si>
  <si>
    <t>SID-81</t>
  </si>
  <si>
    <t>SID-82</t>
  </si>
  <si>
    <t>SID-83</t>
  </si>
  <si>
    <t>SID-84</t>
  </si>
  <si>
    <t>SID-85</t>
  </si>
  <si>
    <t>SID-86</t>
  </si>
  <si>
    <t>SID-87</t>
  </si>
  <si>
    <t>SID-88</t>
  </si>
  <si>
    <t>SID-89</t>
  </si>
  <si>
    <t>SID-90</t>
  </si>
  <si>
    <t>SID-91</t>
  </si>
  <si>
    <t>SID-92</t>
  </si>
  <si>
    <t>SID-93</t>
  </si>
  <si>
    <t>SID-94</t>
  </si>
  <si>
    <t>SID-95</t>
  </si>
  <si>
    <t>SID-96</t>
  </si>
  <si>
    <t>SID-97</t>
  </si>
  <si>
    <t>SID-98</t>
  </si>
  <si>
    <t>SID-99</t>
  </si>
  <si>
    <t>SID-100</t>
  </si>
  <si>
    <t>SID-101</t>
  </si>
  <si>
    <t>SID-102</t>
  </si>
  <si>
    <t>SID-103</t>
  </si>
  <si>
    <t>SID-104</t>
  </si>
  <si>
    <t>SID-105</t>
  </si>
  <si>
    <t>SID-106</t>
  </si>
  <si>
    <t>SID-107</t>
  </si>
  <si>
    <t>SID-108</t>
  </si>
  <si>
    <t>SID-109</t>
  </si>
  <si>
    <t>SID-110</t>
  </si>
  <si>
    <t>SID-111</t>
  </si>
  <si>
    <t>SID-112</t>
  </si>
  <si>
    <t>SID-113</t>
  </si>
  <si>
    <t>SID-114</t>
  </si>
  <si>
    <t>SID-115</t>
  </si>
  <si>
    <t>SID-116</t>
  </si>
  <si>
    <t>SID-117</t>
  </si>
  <si>
    <t>SID-118</t>
  </si>
  <si>
    <t>SID-119</t>
  </si>
  <si>
    <t>SID-120</t>
  </si>
  <si>
    <t>SID-121</t>
  </si>
  <si>
    <t>SID-122</t>
  </si>
  <si>
    <t>SID-123</t>
  </si>
  <si>
    <t>SID-124</t>
  </si>
  <si>
    <t>SID-125</t>
  </si>
  <si>
    <t>SID-126</t>
  </si>
  <si>
    <t>SID-127</t>
  </si>
  <si>
    <t>SID-128</t>
  </si>
  <si>
    <t>SID-129</t>
  </si>
  <si>
    <t>SID-130</t>
  </si>
  <si>
    <t>SID-131</t>
  </si>
  <si>
    <t>SID-132</t>
  </si>
  <si>
    <t>SID-133</t>
  </si>
  <si>
    <t>SID-134</t>
  </si>
  <si>
    <t>SID-135</t>
  </si>
  <si>
    <t>SID-136</t>
  </si>
  <si>
    <t>SID-137</t>
  </si>
  <si>
    <t>SID-138</t>
  </si>
  <si>
    <t>SID-139</t>
  </si>
  <si>
    <t>SID-140</t>
  </si>
  <si>
    <t>SID-141</t>
  </si>
  <si>
    <t>SID-142</t>
  </si>
  <si>
    <t>SID-143</t>
  </si>
  <si>
    <t>SID-144</t>
  </si>
  <si>
    <t>SID-145</t>
  </si>
  <si>
    <t>SID-146</t>
  </si>
  <si>
    <t>SID-147</t>
  </si>
  <si>
    <t>SID-148</t>
  </si>
  <si>
    <t>SID-149</t>
  </si>
  <si>
    <t>SID-150</t>
  </si>
  <si>
    <t>SID-151</t>
  </si>
  <si>
    <t>SID-152</t>
  </si>
  <si>
    <t>SID-153</t>
  </si>
  <si>
    <t>SID-154</t>
  </si>
  <si>
    <t>SID-155</t>
  </si>
  <si>
    <t>SID-156</t>
  </si>
  <si>
    <t>SID-157</t>
  </si>
  <si>
    <t>SID-158</t>
  </si>
  <si>
    <t>SID-159</t>
  </si>
  <si>
    <t>SID-160</t>
  </si>
  <si>
    <t>SID-161</t>
  </si>
  <si>
    <t>SID-162</t>
  </si>
  <si>
    <t>SID-163</t>
  </si>
  <si>
    <t>SID-164</t>
  </si>
  <si>
    <t>SID-165</t>
  </si>
  <si>
    <t>SID-166</t>
  </si>
  <si>
    <t>SID-167</t>
  </si>
  <si>
    <t>SID-168</t>
  </si>
  <si>
    <t>SID-169</t>
  </si>
  <si>
    <t>SID-170</t>
  </si>
  <si>
    <t>SID-171</t>
  </si>
  <si>
    <t>SID-172</t>
  </si>
  <si>
    <t>SID-173</t>
  </si>
  <si>
    <t>SID-174</t>
  </si>
  <si>
    <t>SID-175</t>
  </si>
  <si>
    <t>SID-176</t>
  </si>
  <si>
    <t>SID-177</t>
  </si>
  <si>
    <t>SID-178</t>
  </si>
  <si>
    <t>SID-179</t>
  </si>
  <si>
    <t>SID-180</t>
  </si>
  <si>
    <t>SID-181</t>
  </si>
  <si>
    <t>SID-182</t>
  </si>
  <si>
    <t>SID-183</t>
  </si>
  <si>
    <t>SID-184</t>
  </si>
  <si>
    <t>SID-185</t>
  </si>
  <si>
    <t>SID-186</t>
  </si>
  <si>
    <t>SID-187</t>
  </si>
  <si>
    <t>SID-188</t>
  </si>
  <si>
    <t>SID-189</t>
  </si>
  <si>
    <t>SID-190</t>
  </si>
  <si>
    <t>SID-191</t>
  </si>
  <si>
    <t>SID-192</t>
  </si>
  <si>
    <t>SID-193</t>
  </si>
  <si>
    <t>SID-194</t>
  </si>
  <si>
    <t>SID-195</t>
  </si>
  <si>
    <t>SID-196</t>
  </si>
  <si>
    <t>SID-197</t>
  </si>
  <si>
    <t>SID-198</t>
  </si>
  <si>
    <t>SID-199</t>
  </si>
  <si>
    <t>SID-200</t>
  </si>
  <si>
    <t>SID-201</t>
  </si>
  <si>
    <t>SID-202</t>
  </si>
  <si>
    <t>SID-203</t>
  </si>
  <si>
    <t>SID-204</t>
  </si>
  <si>
    <t>SID-205</t>
  </si>
  <si>
    <t>SID-206</t>
  </si>
  <si>
    <t>SID-207</t>
  </si>
  <si>
    <t>SID-208</t>
  </si>
  <si>
    <t>SID-209</t>
  </si>
  <si>
    <t>SID-210</t>
  </si>
  <si>
    <t>SID-211</t>
  </si>
  <si>
    <t>SID-212</t>
  </si>
  <si>
    <t>SID-213</t>
  </si>
  <si>
    <t>SID-214</t>
  </si>
  <si>
    <t>SID-215</t>
  </si>
  <si>
    <t>SID-216</t>
  </si>
  <si>
    <t>SID-217</t>
  </si>
  <si>
    <t>SID-218</t>
  </si>
  <si>
    <t>SID-219</t>
  </si>
  <si>
    <t>SID-220</t>
  </si>
  <si>
    <t>SID-221</t>
  </si>
  <si>
    <t>SID-222</t>
  </si>
  <si>
    <t>SID-223</t>
  </si>
  <si>
    <t>SID-224</t>
  </si>
  <si>
    <t>SID-225</t>
  </si>
  <si>
    <t>SID-226</t>
  </si>
  <si>
    <t>SID-227</t>
  </si>
  <si>
    <t>SID-228</t>
  </si>
  <si>
    <t>SID-229</t>
  </si>
  <si>
    <t>SID-230</t>
  </si>
  <si>
    <t>SID-231</t>
  </si>
  <si>
    <t>SID-232</t>
  </si>
  <si>
    <t>SID-233</t>
  </si>
  <si>
    <t>SID-234</t>
  </si>
  <si>
    <t>SID-235</t>
  </si>
  <si>
    <t>SID-236</t>
  </si>
  <si>
    <t>SID-237</t>
  </si>
  <si>
    <t>SID-238</t>
  </si>
  <si>
    <t>SID-239</t>
  </si>
  <si>
    <t>SID-240</t>
  </si>
  <si>
    <t>SID-241</t>
  </si>
  <si>
    <t>SID-242</t>
  </si>
  <si>
    <t>SID-243</t>
  </si>
  <si>
    <t>SID-244</t>
  </si>
  <si>
    <t>SID-245</t>
  </si>
  <si>
    <t>SID-246</t>
  </si>
  <si>
    <t>SID-247</t>
  </si>
  <si>
    <t>SID-248</t>
  </si>
  <si>
    <t>SID-249</t>
  </si>
  <si>
    <t>SID-250</t>
  </si>
  <si>
    <t>SID-251</t>
  </si>
  <si>
    <t>SID-252</t>
  </si>
  <si>
    <t>SID-253</t>
  </si>
  <si>
    <t>SID-254</t>
  </si>
  <si>
    <t>SID-255</t>
  </si>
  <si>
    <t>SID-256</t>
  </si>
  <si>
    <t>SID-257</t>
  </si>
  <si>
    <t>SID-258</t>
  </si>
  <si>
    <t>SID-259</t>
  </si>
  <si>
    <t>SID-260</t>
  </si>
  <si>
    <t>SID-261</t>
  </si>
  <si>
    <t>SID-262</t>
  </si>
  <si>
    <t>SID-263</t>
  </si>
  <si>
    <t>SID-264</t>
  </si>
  <si>
    <t>SID-265</t>
  </si>
  <si>
    <t>SID-266</t>
  </si>
  <si>
    <t>SID-267</t>
  </si>
  <si>
    <t>SID-268</t>
  </si>
  <si>
    <t>SID-269</t>
  </si>
  <si>
    <t>SID-270</t>
  </si>
  <si>
    <t>SID-271</t>
  </si>
  <si>
    <t>SID-272</t>
  </si>
  <si>
    <t>SID-273</t>
  </si>
  <si>
    <t>SID-274</t>
  </si>
  <si>
    <t>SID-275</t>
  </si>
  <si>
    <t>SID-276</t>
  </si>
  <si>
    <t>SID-277</t>
  </si>
  <si>
    <t>SID-278</t>
  </si>
  <si>
    <t>SID-279</t>
  </si>
  <si>
    <t>SID-280</t>
  </si>
  <si>
    <t>SID-281</t>
  </si>
  <si>
    <t>SID-282</t>
  </si>
  <si>
    <t>SID-283</t>
  </si>
  <si>
    <t>SID-284</t>
  </si>
  <si>
    <t>SID-285</t>
  </si>
  <si>
    <t>SID-286</t>
  </si>
  <si>
    <t>SID-287</t>
  </si>
  <si>
    <t>SID-288</t>
  </si>
  <si>
    <t>SID-289</t>
  </si>
  <si>
    <t>SID-290</t>
  </si>
  <si>
    <t>SID-291</t>
  </si>
  <si>
    <t>SID-292</t>
  </si>
  <si>
    <t>SID-293</t>
  </si>
  <si>
    <t>SID-294</t>
  </si>
  <si>
    <t>SID-295</t>
  </si>
  <si>
    <t>SID-296</t>
  </si>
  <si>
    <t>SID-297</t>
  </si>
  <si>
    <t>SID-298</t>
  </si>
  <si>
    <t>SID-299</t>
  </si>
  <si>
    <t>SID-300</t>
  </si>
  <si>
    <t>SID-301</t>
  </si>
  <si>
    <t>SID-302</t>
  </si>
  <si>
    <t>SID-303</t>
  </si>
  <si>
    <t>SID-304</t>
  </si>
  <si>
    <t>SID-305</t>
  </si>
  <si>
    <t>SID-306</t>
  </si>
  <si>
    <t>SID-307</t>
  </si>
  <si>
    <t>SID-308</t>
  </si>
  <si>
    <t>SID-309</t>
  </si>
  <si>
    <t>SID-310</t>
  </si>
  <si>
    <t>SID-311</t>
  </si>
  <si>
    <t>SID-312</t>
  </si>
  <si>
    <t>SID-313</t>
  </si>
  <si>
    <t>SID-314</t>
  </si>
  <si>
    <t>SID-315</t>
  </si>
  <si>
    <t>SID-316</t>
  </si>
  <si>
    <t>SID-317</t>
  </si>
  <si>
    <t>SID-318</t>
  </si>
  <si>
    <t>SID-319</t>
  </si>
  <si>
    <t>SID-320</t>
  </si>
  <si>
    <t>SID-321</t>
  </si>
  <si>
    <t>SID-322</t>
  </si>
  <si>
    <t>SID-323</t>
  </si>
  <si>
    <t>SID-324</t>
  </si>
  <si>
    <t>SID-325</t>
  </si>
  <si>
    <t>SID-326</t>
  </si>
  <si>
    <t>SID-327</t>
  </si>
  <si>
    <t>SID-328</t>
  </si>
  <si>
    <t>SID-329</t>
  </si>
  <si>
    <t>SID-330</t>
  </si>
  <si>
    <t>SID-331</t>
  </si>
  <si>
    <t>SID-332</t>
  </si>
  <si>
    <t>SID-333</t>
  </si>
  <si>
    <t>SID-334</t>
  </si>
  <si>
    <t>SID-335</t>
  </si>
  <si>
    <t>SID-336</t>
  </si>
  <si>
    <t>SID-337</t>
  </si>
  <si>
    <t>SID-338</t>
  </si>
  <si>
    <t>SID-339</t>
  </si>
  <si>
    <t>SID-340</t>
  </si>
  <si>
    <t>SID-341</t>
  </si>
  <si>
    <t>SID-342</t>
  </si>
  <si>
    <t>SID-343</t>
  </si>
  <si>
    <t>SID-344</t>
  </si>
  <si>
    <t>SID-345</t>
  </si>
  <si>
    <t>SID-346</t>
  </si>
  <si>
    <t>SID-347</t>
  </si>
  <si>
    <t>SID-348</t>
  </si>
  <si>
    <t>SID-349</t>
  </si>
  <si>
    <t>SID-350</t>
  </si>
  <si>
    <t>SID-351</t>
  </si>
  <si>
    <t>SID-352</t>
  </si>
  <si>
    <t>SID-353</t>
  </si>
  <si>
    <t>SID-354</t>
  </si>
  <si>
    <t>SID-355</t>
  </si>
  <si>
    <t>SID-356</t>
  </si>
  <si>
    <t>SID-357</t>
  </si>
  <si>
    <t>SID-358</t>
  </si>
  <si>
    <t>SID-359</t>
  </si>
  <si>
    <t>SID-360</t>
  </si>
  <si>
    <t>SID-361</t>
  </si>
  <si>
    <t>SID-362</t>
  </si>
  <si>
    <t>SID-363</t>
  </si>
  <si>
    <t>SID-364</t>
  </si>
  <si>
    <t>SID-365</t>
  </si>
  <si>
    <t>SID-366</t>
  </si>
  <si>
    <t>SID-367</t>
  </si>
  <si>
    <t>SID-368</t>
  </si>
  <si>
    <t>SID-369</t>
  </si>
  <si>
    <t>SID-370</t>
  </si>
  <si>
    <t>SID-371</t>
  </si>
  <si>
    <t>SID-372</t>
  </si>
  <si>
    <t>SID-373</t>
  </si>
  <si>
    <t>SID-374</t>
  </si>
  <si>
    <t>SID-375</t>
  </si>
  <si>
    <t>SID-376</t>
  </si>
  <si>
    <t>SID-377</t>
  </si>
  <si>
    <t>SID-378</t>
  </si>
  <si>
    <t>SID-379</t>
  </si>
  <si>
    <t>SID-380</t>
  </si>
  <si>
    <t>SID-381</t>
  </si>
  <si>
    <t>SID-382</t>
  </si>
  <si>
    <t>SID-383</t>
  </si>
  <si>
    <t>SID-384</t>
  </si>
  <si>
    <t>SID-385</t>
  </si>
  <si>
    <t>SID-386</t>
  </si>
  <si>
    <t>SID-387</t>
  </si>
  <si>
    <t>SID-388</t>
  </si>
  <si>
    <t>SID-389</t>
  </si>
  <si>
    <t>SID-390</t>
  </si>
  <si>
    <t>SID-391</t>
  </si>
  <si>
    <t>SID-392</t>
  </si>
  <si>
    <t>SID-393</t>
  </si>
  <si>
    <t>SID-394</t>
  </si>
  <si>
    <t>SID-395</t>
  </si>
  <si>
    <t>SID-396</t>
  </si>
  <si>
    <t>SID-397</t>
  </si>
  <si>
    <t>SID-398</t>
  </si>
  <si>
    <t>SID-399</t>
  </si>
  <si>
    <t>SID-400</t>
  </si>
  <si>
    <t>SID-401</t>
  </si>
  <si>
    <t>SID-402</t>
  </si>
  <si>
    <t>SID-403</t>
  </si>
  <si>
    <t>SID-404</t>
  </si>
  <si>
    <t>SID-405</t>
  </si>
  <si>
    <t>SID-406</t>
  </si>
  <si>
    <t>SID-407</t>
  </si>
  <si>
    <t>SID-408</t>
  </si>
  <si>
    <t>SID-409</t>
  </si>
  <si>
    <t>SID-410</t>
  </si>
  <si>
    <t>SID-411</t>
  </si>
  <si>
    <t>SID-412</t>
  </si>
  <si>
    <t>SID-413</t>
  </si>
  <si>
    <t>SID-414</t>
  </si>
  <si>
    <t>SID-415</t>
  </si>
  <si>
    <t>SID-416</t>
  </si>
  <si>
    <t>SID-417</t>
  </si>
  <si>
    <t>SID-418</t>
  </si>
  <si>
    <t>SID-419</t>
  </si>
  <si>
    <t>SID-420</t>
  </si>
  <si>
    <t>SID-421</t>
  </si>
  <si>
    <t>SID-422</t>
  </si>
  <si>
    <t>SID-423</t>
  </si>
  <si>
    <t>SID-424</t>
  </si>
  <si>
    <t>SID-425</t>
  </si>
  <si>
    <t>SID-426</t>
  </si>
  <si>
    <t>SID-427</t>
  </si>
  <si>
    <t>SID-428</t>
  </si>
  <si>
    <t>SID-429</t>
  </si>
  <si>
    <t>SID-430</t>
  </si>
  <si>
    <t>SID-431</t>
  </si>
  <si>
    <t>SID-432</t>
  </si>
  <si>
    <t>SID-433</t>
  </si>
  <si>
    <t>SID-434</t>
  </si>
  <si>
    <t>SID-435</t>
  </si>
  <si>
    <t>SID-436</t>
  </si>
  <si>
    <t>SID-437</t>
  </si>
  <si>
    <t>SID-438</t>
  </si>
  <si>
    <t>SID-439</t>
  </si>
  <si>
    <t>SID-440</t>
  </si>
  <si>
    <t>SID-441</t>
  </si>
  <si>
    <t>SID-442</t>
  </si>
  <si>
    <t>SID-443</t>
  </si>
  <si>
    <t>SID-444</t>
  </si>
  <si>
    <t>SID-445</t>
  </si>
  <si>
    <t>SID-446</t>
  </si>
  <si>
    <t>SID-447</t>
  </si>
  <si>
    <t>SID-448</t>
  </si>
  <si>
    <t>SID-449</t>
  </si>
  <si>
    <t>SID-450</t>
  </si>
  <si>
    <t>SID-451</t>
  </si>
  <si>
    <t>SID-452</t>
  </si>
  <si>
    <t>SID-453</t>
  </si>
  <si>
    <t>SID-454</t>
  </si>
  <si>
    <t>SID-455</t>
  </si>
  <si>
    <t>SID-456</t>
  </si>
  <si>
    <t>SID-457</t>
  </si>
  <si>
    <t>SID-458</t>
  </si>
  <si>
    <t>SID-459</t>
  </si>
  <si>
    <t>SID-460</t>
  </si>
  <si>
    <t>SID-461</t>
  </si>
  <si>
    <t>SID-462</t>
  </si>
  <si>
    <t>SID-463</t>
  </si>
  <si>
    <t>SID-464</t>
  </si>
  <si>
    <t>SID-465</t>
  </si>
  <si>
    <t>SID-466</t>
  </si>
  <si>
    <t>SID-467</t>
  </si>
  <si>
    <t>SID-468</t>
  </si>
  <si>
    <t>SID-469</t>
  </si>
  <si>
    <t>SID-470</t>
  </si>
  <si>
    <t>SID-471</t>
  </si>
  <si>
    <t>SID-472</t>
  </si>
  <si>
    <t>SID-473</t>
  </si>
  <si>
    <t>SID-474</t>
  </si>
  <si>
    <t>SID-475</t>
  </si>
  <si>
    <t>SID-476</t>
  </si>
  <si>
    <t>SID-477</t>
  </si>
  <si>
    <t>SID-478</t>
  </si>
  <si>
    <t>SID-479</t>
  </si>
  <si>
    <t>SID-480</t>
  </si>
  <si>
    <t>SID-481</t>
  </si>
  <si>
    <t>SID-482</t>
  </si>
  <si>
    <t>SID-483</t>
  </si>
  <si>
    <t>SID-484</t>
  </si>
  <si>
    <t>SID-485</t>
  </si>
  <si>
    <t>SID-486</t>
  </si>
  <si>
    <t>SID-487</t>
  </si>
  <si>
    <t>SID-488</t>
  </si>
  <si>
    <t>SID-489</t>
  </si>
  <si>
    <t>SID-490</t>
  </si>
  <si>
    <t>SID-491</t>
  </si>
  <si>
    <t>SID-492</t>
  </si>
  <si>
    <t>SID-493</t>
  </si>
  <si>
    <t>SID-494</t>
  </si>
  <si>
    <t>SID-495</t>
  </si>
  <si>
    <t>SID-496</t>
  </si>
  <si>
    <t>SID-497</t>
  </si>
  <si>
    <t>SID-498</t>
  </si>
  <si>
    <t>SID-499</t>
  </si>
  <si>
    <t>SID-500</t>
  </si>
  <si>
    <t>SID-501</t>
  </si>
  <si>
    <t>SID-502</t>
  </si>
  <si>
    <t>SID-503</t>
  </si>
  <si>
    <t>SID-504</t>
  </si>
  <si>
    <t>SID-505</t>
  </si>
  <si>
    <t>SID-506</t>
  </si>
  <si>
    <t>SID-507</t>
  </si>
  <si>
    <t>SID-508</t>
  </si>
  <si>
    <t>SID-509</t>
  </si>
  <si>
    <t>SID-510</t>
  </si>
  <si>
    <t>SID-511</t>
  </si>
  <si>
    <t>SID-512</t>
  </si>
  <si>
    <t>SID-513</t>
  </si>
  <si>
    <t>SID-514</t>
  </si>
  <si>
    <t>SID-515</t>
  </si>
  <si>
    <t>SID-516</t>
  </si>
  <si>
    <t>SID-517</t>
  </si>
  <si>
    <t>SID-518</t>
  </si>
  <si>
    <t>SID-519</t>
  </si>
  <si>
    <t>SID-520</t>
  </si>
  <si>
    <t>SID-521</t>
  </si>
  <si>
    <t>SID-522</t>
  </si>
  <si>
    <t>SID-523</t>
  </si>
  <si>
    <t>SID-524</t>
  </si>
  <si>
    <t>SID-525</t>
  </si>
  <si>
    <t>SID-526</t>
  </si>
  <si>
    <t>SID-527</t>
  </si>
  <si>
    <t>SID-528</t>
  </si>
  <si>
    <t>SID-529</t>
  </si>
  <si>
    <t>SID-530</t>
  </si>
  <si>
    <t>SID-531</t>
  </si>
  <si>
    <t>SID-532</t>
  </si>
  <si>
    <t>SID-533</t>
  </si>
  <si>
    <t>SID-534</t>
  </si>
  <si>
    <t>SID-535</t>
  </si>
  <si>
    <t>SID-536</t>
  </si>
  <si>
    <t>SID-537</t>
  </si>
  <si>
    <t>SID-538</t>
  </si>
  <si>
    <t>SID-539</t>
  </si>
  <si>
    <t>SID-540</t>
  </si>
  <si>
    <t>SID-541</t>
  </si>
  <si>
    <t>SID-542</t>
  </si>
  <si>
    <t>SID-543</t>
  </si>
  <si>
    <t>SID-544</t>
  </si>
  <si>
    <t>SID-545</t>
  </si>
  <si>
    <t>SID-546</t>
  </si>
  <si>
    <t>SID-547</t>
  </si>
  <si>
    <t>SID-548</t>
  </si>
  <si>
    <t>SID-549</t>
  </si>
  <si>
    <t>SID-550</t>
  </si>
  <si>
    <t>SID-551</t>
  </si>
  <si>
    <t>SID-552</t>
  </si>
  <si>
    <t>SID-553</t>
  </si>
  <si>
    <t>SID-554</t>
  </si>
  <si>
    <t>SID-555</t>
  </si>
  <si>
    <t>SID-556</t>
  </si>
  <si>
    <t>SID-557</t>
  </si>
  <si>
    <t>SID-558</t>
  </si>
  <si>
    <t>SID-559</t>
  </si>
  <si>
    <t>SID-560</t>
  </si>
  <si>
    <t>SID-561</t>
  </si>
  <si>
    <t>SID-562</t>
  </si>
  <si>
    <t>SID-563</t>
  </si>
  <si>
    <t>SID-564</t>
  </si>
  <si>
    <t>SID-565</t>
  </si>
  <si>
    <t>SID-566</t>
  </si>
  <si>
    <t>SID-567</t>
  </si>
  <si>
    <t>SID-568</t>
  </si>
  <si>
    <t>SID-569</t>
  </si>
  <si>
    <t>SID-570</t>
  </si>
  <si>
    <t>SID-571</t>
  </si>
  <si>
    <t>SID-572</t>
  </si>
  <si>
    <t>SID-573</t>
  </si>
  <si>
    <t>SID-574</t>
  </si>
  <si>
    <t>SID-575</t>
  </si>
  <si>
    <t>SID-576</t>
  </si>
  <si>
    <t>SID-577</t>
  </si>
  <si>
    <t>SID-578</t>
  </si>
  <si>
    <t>SID-579</t>
  </si>
  <si>
    <t>SID-580</t>
  </si>
  <si>
    <t>SID-581</t>
  </si>
  <si>
    <t>SID-582</t>
  </si>
  <si>
    <t>SID-583</t>
  </si>
  <si>
    <t>SID-584</t>
  </si>
  <si>
    <t>SID-585</t>
  </si>
  <si>
    <t>SID-586</t>
  </si>
  <si>
    <t>SID-587</t>
  </si>
  <si>
    <t>SID-588</t>
  </si>
  <si>
    <t>SID-589</t>
  </si>
  <si>
    <t>SID-590</t>
  </si>
  <si>
    <t>SID-591</t>
  </si>
  <si>
    <t>SID-592</t>
  </si>
  <si>
    <t>SID-593</t>
  </si>
  <si>
    <t>SID-594</t>
  </si>
  <si>
    <t>SID-595</t>
  </si>
  <si>
    <t>SID-596</t>
  </si>
  <si>
    <t>SID-597</t>
  </si>
  <si>
    <t>SID-598</t>
  </si>
  <si>
    <t>SID-599</t>
  </si>
  <si>
    <t>SID-600</t>
  </si>
  <si>
    <t>SID-601</t>
  </si>
  <si>
    <t>SID-602</t>
  </si>
  <si>
    <t>SID-603</t>
  </si>
  <si>
    <t>SID-604</t>
  </si>
  <si>
    <t>SID-605</t>
  </si>
  <si>
    <t>SID-606</t>
  </si>
  <si>
    <t>SID-607</t>
  </si>
  <si>
    <t>SID-608</t>
  </si>
  <si>
    <t>SID-609</t>
  </si>
  <si>
    <t>SID-610</t>
  </si>
  <si>
    <t>SID-611</t>
  </si>
  <si>
    <t>SID-612</t>
  </si>
  <si>
    <t>SID-613</t>
  </si>
  <si>
    <t>SID-614</t>
  </si>
  <si>
    <t>SID-615</t>
  </si>
  <si>
    <t>SID-616</t>
  </si>
  <si>
    <t>SID-617</t>
  </si>
  <si>
    <t>SID-618</t>
  </si>
  <si>
    <t>SID-619</t>
  </si>
  <si>
    <t>SID-620</t>
  </si>
  <si>
    <t>SID-621</t>
  </si>
  <si>
    <t>SID-622</t>
  </si>
  <si>
    <t>SID-623</t>
  </si>
  <si>
    <t>SID-624</t>
  </si>
  <si>
    <t>SID-625</t>
  </si>
  <si>
    <t>SID-626</t>
  </si>
  <si>
    <t>SID-627</t>
  </si>
  <si>
    <t>SID-628</t>
  </si>
  <si>
    <t>SID-629</t>
  </si>
  <si>
    <t>SID-630</t>
  </si>
  <si>
    <t>SID-631</t>
  </si>
  <si>
    <t>SID-632</t>
  </si>
  <si>
    <t>SID-633</t>
  </si>
  <si>
    <t>SID-634</t>
  </si>
  <si>
    <t>SID-635</t>
  </si>
  <si>
    <t>SID-636</t>
  </si>
  <si>
    <t>SID-637</t>
  </si>
  <si>
    <t>SID-638</t>
  </si>
  <si>
    <t>SID-639</t>
  </si>
  <si>
    <t>SID-640</t>
  </si>
  <si>
    <t>SID-641</t>
  </si>
  <si>
    <t>SID-642</t>
  </si>
  <si>
    <t>SID-643</t>
  </si>
  <si>
    <t>SID-644</t>
  </si>
  <si>
    <t>SID-645</t>
  </si>
  <si>
    <t>SID-646</t>
  </si>
  <si>
    <t>SID-647</t>
  </si>
  <si>
    <t>SID-648</t>
  </si>
  <si>
    <t>SID-649</t>
  </si>
  <si>
    <t>SID-650</t>
  </si>
  <si>
    <t>SID-651</t>
  </si>
  <si>
    <t>SID-652</t>
  </si>
  <si>
    <t>SID-653</t>
  </si>
  <si>
    <t>SID-654</t>
  </si>
  <si>
    <t>SID-655</t>
  </si>
  <si>
    <t>SID-656</t>
  </si>
  <si>
    <t>SID-657</t>
  </si>
  <si>
    <t>SID-658</t>
  </si>
  <si>
    <t>SID-659</t>
  </si>
  <si>
    <t>SID-660</t>
  </si>
  <si>
    <t>SID-661</t>
  </si>
  <si>
    <t>SID-662</t>
  </si>
  <si>
    <t>SID-663</t>
  </si>
  <si>
    <t>SID-664</t>
  </si>
  <si>
    <t>SID-665</t>
  </si>
  <si>
    <t>SID-666</t>
  </si>
  <si>
    <t>SID-667</t>
  </si>
  <si>
    <t>SID-668</t>
  </si>
  <si>
    <t>SID-669</t>
  </si>
  <si>
    <t>SID-670</t>
  </si>
  <si>
    <t>SID-671</t>
  </si>
  <si>
    <t>SID-672</t>
  </si>
  <si>
    <t>SID-673</t>
  </si>
  <si>
    <t>SID-674</t>
  </si>
  <si>
    <t>SID-675</t>
  </si>
  <si>
    <t>SID-676</t>
  </si>
  <si>
    <t>SID-677</t>
  </si>
  <si>
    <t>SID-678</t>
  </si>
  <si>
    <t>SID-679</t>
  </si>
  <si>
    <t>SID-680</t>
  </si>
  <si>
    <t>SID-681</t>
  </si>
  <si>
    <t>SID-682</t>
  </si>
  <si>
    <t>SID-683</t>
  </si>
  <si>
    <t>SID-684</t>
  </si>
  <si>
    <t>SID-685</t>
  </si>
  <si>
    <t>SID-686</t>
  </si>
  <si>
    <t>SID-687</t>
  </si>
  <si>
    <t>SID-688</t>
  </si>
  <si>
    <t>SID-689</t>
  </si>
  <si>
    <t>SID-690</t>
  </si>
  <si>
    <t>SID-691</t>
  </si>
  <si>
    <t>SID-692</t>
  </si>
  <si>
    <t>SID-693</t>
  </si>
  <si>
    <t>SID-694</t>
  </si>
  <si>
    <t>SID-695</t>
  </si>
  <si>
    <t>SID-696</t>
  </si>
  <si>
    <t>SID-697</t>
  </si>
  <si>
    <t>SID-698</t>
  </si>
  <si>
    <t>SID-699</t>
  </si>
  <si>
    <t>SID-700</t>
  </si>
  <si>
    <t>SID-701</t>
  </si>
  <si>
    <t>SID-702</t>
  </si>
  <si>
    <t>SID-703</t>
  </si>
  <si>
    <t>SID-704</t>
  </si>
  <si>
    <t>SID-705</t>
  </si>
  <si>
    <t>SID-706</t>
  </si>
  <si>
    <t>SID-707</t>
  </si>
  <si>
    <t>SID-708</t>
  </si>
  <si>
    <t>SID-709</t>
  </si>
  <si>
    <t>SID-710</t>
  </si>
  <si>
    <t>SID-711</t>
  </si>
  <si>
    <t>SID-712</t>
  </si>
  <si>
    <t>SID-713</t>
  </si>
  <si>
    <t>SID-714</t>
  </si>
  <si>
    <t>SID-715</t>
  </si>
  <si>
    <t>SID-716</t>
  </si>
  <si>
    <t>SID-717</t>
  </si>
  <si>
    <t>SID-718</t>
  </si>
  <si>
    <t>SID-719</t>
  </si>
  <si>
    <t>SID-720</t>
  </si>
  <si>
    <t>SID-721</t>
  </si>
  <si>
    <t>SID-722</t>
  </si>
  <si>
    <t>SID-723</t>
  </si>
  <si>
    <t>SID-724</t>
  </si>
  <si>
    <t>SID-725</t>
  </si>
  <si>
    <t>SID-726</t>
  </si>
  <si>
    <t>SID-727</t>
  </si>
  <si>
    <t>SID-728</t>
  </si>
  <si>
    <t>SID-729</t>
  </si>
  <si>
    <t>SID-730</t>
  </si>
  <si>
    <t>SID-731</t>
  </si>
  <si>
    <t>SID-732</t>
  </si>
  <si>
    <t>SID-733</t>
  </si>
  <si>
    <t>SID-734</t>
  </si>
  <si>
    <t>SID-735</t>
  </si>
  <si>
    <t>SID-736</t>
  </si>
  <si>
    <t>SID-737</t>
  </si>
  <si>
    <t>SID-738</t>
  </si>
  <si>
    <t>SID-739</t>
  </si>
  <si>
    <t>SID-740</t>
  </si>
  <si>
    <t>SID-741</t>
  </si>
  <si>
    <t>SID-742</t>
  </si>
  <si>
    <t>SID-743</t>
  </si>
  <si>
    <t>SID-744</t>
  </si>
  <si>
    <t>SID-745</t>
  </si>
  <si>
    <t>SID-746</t>
  </si>
  <si>
    <t>SID-747</t>
  </si>
  <si>
    <t>SID-748</t>
  </si>
  <si>
    <t>SID-749</t>
  </si>
  <si>
    <t>SID-750</t>
  </si>
  <si>
    <t>SID-751</t>
  </si>
  <si>
    <t>SID-752</t>
  </si>
  <si>
    <t>SID-753</t>
  </si>
  <si>
    <t>SID-754</t>
  </si>
  <si>
    <t>SID-755</t>
  </si>
  <si>
    <t>SID-756</t>
  </si>
  <si>
    <t>SID-757</t>
  </si>
  <si>
    <t>SID-758</t>
  </si>
  <si>
    <t>SID-759</t>
  </si>
  <si>
    <t>SID-760</t>
  </si>
  <si>
    <t>SID-761</t>
  </si>
  <si>
    <t>SID-762</t>
  </si>
  <si>
    <t>SID-763</t>
  </si>
  <si>
    <t>SID-764</t>
  </si>
  <si>
    <t>SID-765</t>
  </si>
  <si>
    <t>SID-766</t>
  </si>
  <si>
    <t>SID-767</t>
  </si>
  <si>
    <t>SID-768</t>
  </si>
  <si>
    <t>SID-769</t>
  </si>
  <si>
    <t>SID-770</t>
  </si>
  <si>
    <t>SID-771</t>
  </si>
  <si>
    <t>SID-772</t>
  </si>
  <si>
    <t>SID-773</t>
  </si>
  <si>
    <t>SID-774</t>
  </si>
  <si>
    <t>SID-775</t>
  </si>
  <si>
    <t>SID-776</t>
  </si>
  <si>
    <t>SID-777</t>
  </si>
  <si>
    <t>SID-778</t>
  </si>
  <si>
    <t>SID-779</t>
  </si>
  <si>
    <t>SID-780</t>
  </si>
  <si>
    <t>SID-781</t>
  </si>
  <si>
    <t>SID-782</t>
  </si>
  <si>
    <t>SID-783</t>
  </si>
  <si>
    <t>SID-784</t>
  </si>
  <si>
    <t>SID-785</t>
  </si>
  <si>
    <t>SID-786</t>
  </si>
  <si>
    <t>SID-787</t>
  </si>
  <si>
    <t>SID-788</t>
  </si>
  <si>
    <t>SID-789</t>
  </si>
  <si>
    <t>SID-790</t>
  </si>
  <si>
    <t>SID-791</t>
  </si>
  <si>
    <t>SID-792</t>
  </si>
  <si>
    <t>SID-793</t>
  </si>
  <si>
    <t>SID-794</t>
  </si>
  <si>
    <t>SID-795</t>
  </si>
  <si>
    <t>SID-796</t>
  </si>
  <si>
    <t>SID-797</t>
  </si>
  <si>
    <t>SID-798</t>
  </si>
  <si>
    <t>SID-799</t>
  </si>
  <si>
    <t>SID-800</t>
  </si>
  <si>
    <t>SID-801</t>
  </si>
  <si>
    <t>SID-802</t>
  </si>
  <si>
    <t>SID-803</t>
  </si>
  <si>
    <t>SID-804</t>
  </si>
  <si>
    <t>SID-805</t>
  </si>
  <si>
    <t>SID-806</t>
  </si>
  <si>
    <t>SID-807</t>
  </si>
  <si>
    <t>SID-808</t>
  </si>
  <si>
    <t>SID-809</t>
  </si>
  <si>
    <t>SID-810</t>
  </si>
  <si>
    <t>SID-811</t>
  </si>
  <si>
    <t>SID-812</t>
  </si>
  <si>
    <t>SID-813</t>
  </si>
  <si>
    <t>SID-814</t>
  </si>
  <si>
    <t>SID-815</t>
  </si>
  <si>
    <t>SID-816</t>
  </si>
  <si>
    <t>SID-817</t>
  </si>
  <si>
    <t>SID-818</t>
  </si>
  <si>
    <t>SID-819</t>
  </si>
  <si>
    <t>SID-820</t>
  </si>
  <si>
    <t>SID-821</t>
  </si>
  <si>
    <t>SID-822</t>
  </si>
  <si>
    <t>SID-823</t>
  </si>
  <si>
    <t>SID-824</t>
  </si>
  <si>
    <t>SID-825</t>
  </si>
  <si>
    <t>SID-826</t>
  </si>
  <si>
    <t>SID-827</t>
  </si>
  <si>
    <t>SID-828</t>
  </si>
  <si>
    <t>SID-829</t>
  </si>
  <si>
    <t>SID-830</t>
  </si>
  <si>
    <t>SID-831</t>
  </si>
  <si>
    <t>SID-832</t>
  </si>
  <si>
    <t>SID-833</t>
  </si>
  <si>
    <t>SID-834</t>
  </si>
  <si>
    <t>SID-835</t>
  </si>
  <si>
    <t>SID-836</t>
  </si>
  <si>
    <t>SID-837</t>
  </si>
  <si>
    <t>SID-838</t>
  </si>
  <si>
    <t>SID-839</t>
  </si>
  <si>
    <t>SID-840</t>
  </si>
  <si>
    <t>SID-841</t>
  </si>
  <si>
    <t>SID-842</t>
  </si>
  <si>
    <t>SID-843</t>
  </si>
  <si>
    <t>SID-844</t>
  </si>
  <si>
    <t>SID-845</t>
  </si>
  <si>
    <t>SID-846</t>
  </si>
  <si>
    <t>SID-847</t>
  </si>
  <si>
    <t>SID-848</t>
  </si>
  <si>
    <t>SID-849</t>
  </si>
  <si>
    <t>SID-850</t>
  </si>
  <si>
    <t>SID-851</t>
  </si>
  <si>
    <t>SID-852</t>
  </si>
  <si>
    <t>SID-853</t>
  </si>
  <si>
    <t>SID-854</t>
  </si>
  <si>
    <t>SID-855</t>
  </si>
  <si>
    <t>SID-856</t>
  </si>
  <si>
    <t>SID-857</t>
  </si>
  <si>
    <t>SID-858</t>
  </si>
  <si>
    <t>SID-859</t>
  </si>
  <si>
    <t>SID-860</t>
  </si>
  <si>
    <t>SID-861</t>
  </si>
  <si>
    <t>SID-862</t>
  </si>
  <si>
    <t>SID-863</t>
  </si>
  <si>
    <t>SID-864</t>
  </si>
  <si>
    <t>SID-865</t>
  </si>
  <si>
    <t>SID-866</t>
  </si>
  <si>
    <t>SID-867</t>
  </si>
  <si>
    <t>SID-868</t>
  </si>
  <si>
    <t>SID-869</t>
  </si>
  <si>
    <t>SID-870</t>
  </si>
  <si>
    <t>SID-871</t>
  </si>
  <si>
    <t>SID-872</t>
  </si>
  <si>
    <t>SID-873</t>
  </si>
  <si>
    <t>SID-874</t>
  </si>
  <si>
    <t>SID-875</t>
  </si>
  <si>
    <t>SID-876</t>
  </si>
  <si>
    <t>SID-877</t>
  </si>
  <si>
    <t>SID-878</t>
  </si>
  <si>
    <t>SID-879</t>
  </si>
  <si>
    <t>SID-880</t>
  </si>
  <si>
    <t>SID-881</t>
  </si>
  <si>
    <t>SID-882</t>
  </si>
  <si>
    <t>SID-883</t>
  </si>
  <si>
    <t>SID-884</t>
  </si>
  <si>
    <t>SID-885</t>
  </si>
  <si>
    <t>SID-886</t>
  </si>
  <si>
    <t>SID-887</t>
  </si>
  <si>
    <t>SID-888</t>
  </si>
  <si>
    <t>SID-889</t>
  </si>
  <si>
    <t>SID-890</t>
  </si>
  <si>
    <t>SID-891</t>
  </si>
  <si>
    <t>SID-892</t>
  </si>
  <si>
    <t>SID-893</t>
  </si>
  <si>
    <t>SID-894</t>
  </si>
  <si>
    <t>SID-895</t>
  </si>
  <si>
    <t>SID-896</t>
  </si>
  <si>
    <t>SID-897</t>
  </si>
  <si>
    <t>SID-898</t>
  </si>
  <si>
    <t>SID-899</t>
  </si>
  <si>
    <t>SID-900</t>
  </si>
  <si>
    <t>SID-901</t>
  </si>
  <si>
    <t>SID-902</t>
  </si>
  <si>
    <t>SID-903</t>
  </si>
  <si>
    <t>SID-904</t>
  </si>
  <si>
    <t>SID-905</t>
  </si>
  <si>
    <t>SID-906</t>
  </si>
  <si>
    <t>SID-907</t>
  </si>
  <si>
    <t>SID-908</t>
  </si>
  <si>
    <t>SID-909</t>
  </si>
  <si>
    <t>SID-910</t>
  </si>
  <si>
    <t>SID-911</t>
  </si>
  <si>
    <t>SID-912</t>
  </si>
  <si>
    <t>SID-913</t>
  </si>
  <si>
    <t>SID-914</t>
  </si>
  <si>
    <t>SID-915</t>
  </si>
  <si>
    <t>SID-916</t>
  </si>
  <si>
    <t>SID-917</t>
  </si>
  <si>
    <t>SID-918</t>
  </si>
  <si>
    <t>SID-919</t>
  </si>
  <si>
    <t>SID-920</t>
  </si>
  <si>
    <t>SID-921</t>
  </si>
  <si>
    <t>SID-922</t>
  </si>
  <si>
    <t>SID-923</t>
  </si>
  <si>
    <t>SID-924</t>
  </si>
  <si>
    <t>SID-925</t>
  </si>
  <si>
    <t>SID-926</t>
  </si>
  <si>
    <t>SID-927</t>
  </si>
  <si>
    <t>SID-928</t>
  </si>
  <si>
    <t>SID-929</t>
  </si>
  <si>
    <t>SID-930</t>
  </si>
  <si>
    <t>SID-931</t>
  </si>
  <si>
    <t>SID-932</t>
  </si>
  <si>
    <t>SID-933</t>
  </si>
  <si>
    <t>SID-934</t>
  </si>
  <si>
    <t>SID-935</t>
  </si>
  <si>
    <t>SID-936</t>
  </si>
  <si>
    <t>SID-937</t>
  </si>
  <si>
    <t>SID-938</t>
  </si>
  <si>
    <t>SID-939</t>
  </si>
  <si>
    <t>SID-940</t>
  </si>
  <si>
    <t>SID-941</t>
  </si>
  <si>
    <t>SID-942</t>
  </si>
  <si>
    <t>SID-943</t>
  </si>
  <si>
    <t>SID-944</t>
  </si>
  <si>
    <t>SID-945</t>
  </si>
  <si>
    <t>SID-946</t>
  </si>
  <si>
    <t>SID-947</t>
  </si>
  <si>
    <t>SID-948</t>
  </si>
  <si>
    <t>SID-949</t>
  </si>
  <si>
    <t>SID-950</t>
  </si>
  <si>
    <t>SID-951</t>
  </si>
  <si>
    <t>SID-952</t>
  </si>
  <si>
    <t>SID-953</t>
  </si>
  <si>
    <t>SID-954</t>
  </si>
  <si>
    <t>SID-955</t>
  </si>
  <si>
    <t>SID-956</t>
  </si>
  <si>
    <t>SID-957</t>
  </si>
  <si>
    <t>SID-958</t>
  </si>
  <si>
    <t>SID-959</t>
  </si>
  <si>
    <t>SID-960</t>
  </si>
  <si>
    <t>SID-961</t>
  </si>
  <si>
    <t>SID-962</t>
  </si>
  <si>
    <t>SID-963</t>
  </si>
  <si>
    <t>SID-964</t>
  </si>
  <si>
    <t>SID-965</t>
  </si>
  <si>
    <t>SID-966</t>
  </si>
  <si>
    <t>SID-967</t>
  </si>
  <si>
    <t>SID-968</t>
  </si>
  <si>
    <t>SID-969</t>
  </si>
  <si>
    <t>SID-970</t>
  </si>
  <si>
    <t>SID-971</t>
  </si>
  <si>
    <t>SID-972</t>
  </si>
  <si>
    <t>SID-973</t>
  </si>
  <si>
    <t>SID-974</t>
  </si>
  <si>
    <t>SID-975</t>
  </si>
  <si>
    <t>SID-976</t>
  </si>
  <si>
    <t>SID-977</t>
  </si>
  <si>
    <t>SID-978</t>
  </si>
  <si>
    <t>SID-979</t>
  </si>
  <si>
    <t>SID-980</t>
  </si>
  <si>
    <t>SID-981</t>
  </si>
  <si>
    <t>SID-982</t>
  </si>
  <si>
    <t>SID-983</t>
  </si>
  <si>
    <t>SID-984</t>
  </si>
  <si>
    <t>SID-985</t>
  </si>
  <si>
    <t>SID-986</t>
  </si>
  <si>
    <t>SID-987</t>
  </si>
  <si>
    <t>SID-988</t>
  </si>
  <si>
    <t>SID-989</t>
  </si>
  <si>
    <t>SID-990</t>
  </si>
  <si>
    <t>SID-991</t>
  </si>
  <si>
    <t>SID-992</t>
  </si>
  <si>
    <t>SID-993</t>
  </si>
  <si>
    <t>SID-994</t>
  </si>
  <si>
    <t>SID-995</t>
  </si>
  <si>
    <t>SID-996</t>
  </si>
  <si>
    <t>SID-997</t>
  </si>
  <si>
    <t>SID-998</t>
  </si>
  <si>
    <t>SID-999</t>
  </si>
  <si>
    <t>SID-1000</t>
  </si>
  <si>
    <t>SID-1001</t>
  </si>
  <si>
    <t>SID-1002</t>
  </si>
  <si>
    <t>SID-1003</t>
  </si>
  <si>
    <t>SID-1004</t>
  </si>
  <si>
    <t>SID-1005</t>
  </si>
  <si>
    <t>SID-1006</t>
  </si>
  <si>
    <t>SID-1007</t>
  </si>
  <si>
    <t>SID-1008</t>
  </si>
  <si>
    <t>SID-1009</t>
  </si>
  <si>
    <t>SID-1010</t>
  </si>
  <si>
    <t>SID-1011</t>
  </si>
  <si>
    <t>SID-1012</t>
  </si>
  <si>
    <t>SID-1013</t>
  </si>
  <si>
    <t>SID-1014</t>
  </si>
  <si>
    <t>SID-1015</t>
  </si>
  <si>
    <t>SID-1016</t>
  </si>
  <si>
    <t>SID-1017</t>
  </si>
  <si>
    <t>SID-1018</t>
  </si>
  <si>
    <t>SID-1019</t>
  </si>
  <si>
    <t>SID-1020</t>
  </si>
  <si>
    <t>SID-1021</t>
  </si>
  <si>
    <t>SID-1022</t>
  </si>
  <si>
    <t>SID-1023</t>
  </si>
  <si>
    <t>SID-1024</t>
  </si>
  <si>
    <t>SID-1025</t>
  </si>
  <si>
    <t>SID-1026</t>
  </si>
  <si>
    <t>SID-1027</t>
  </si>
  <si>
    <t>SID-1028</t>
  </si>
  <si>
    <t>SID-1029</t>
  </si>
  <si>
    <t>SID-1030</t>
  </si>
  <si>
    <t>SID-1031</t>
  </si>
  <si>
    <t>SID-1032</t>
  </si>
  <si>
    <t>SID-1033</t>
  </si>
  <si>
    <t>SID-1034</t>
  </si>
  <si>
    <t>SID-1035</t>
  </si>
  <si>
    <t>SID-1036</t>
  </si>
  <si>
    <t>SID-1037</t>
  </si>
  <si>
    <t>SID-1038</t>
  </si>
  <si>
    <t>SID-1039</t>
  </si>
  <si>
    <t>SID-1040</t>
  </si>
  <si>
    <t>SID-1041</t>
  </si>
  <si>
    <t>SID-1042</t>
  </si>
  <si>
    <t>SID-1043</t>
  </si>
  <si>
    <t>SID-1044</t>
  </si>
  <si>
    <t>SID-1045</t>
  </si>
  <si>
    <t>SID-1046</t>
  </si>
  <si>
    <t>SID-1047</t>
  </si>
  <si>
    <t>SID-1048</t>
  </si>
  <si>
    <t>SID-1049</t>
  </si>
  <si>
    <t>SID-1050</t>
  </si>
  <si>
    <t>SID-1051</t>
  </si>
  <si>
    <t>SID-1052</t>
  </si>
  <si>
    <t>SID-1053</t>
  </si>
  <si>
    <t>SID-1054</t>
  </si>
  <si>
    <t>SID-1055</t>
  </si>
  <si>
    <t>SID-1056</t>
  </si>
  <si>
    <t>SID-1057</t>
  </si>
  <si>
    <t>SID-1058</t>
  </si>
  <si>
    <t>SID-1059</t>
  </si>
  <si>
    <t>SID-1060</t>
  </si>
  <si>
    <t>SID-1061</t>
  </si>
  <si>
    <t>SID-1062</t>
  </si>
  <si>
    <t>SID-1063</t>
  </si>
  <si>
    <t>SID-1064</t>
  </si>
  <si>
    <t>SID-1065</t>
  </si>
  <si>
    <t>SID-1066</t>
  </si>
  <si>
    <t>SID-1067</t>
  </si>
  <si>
    <t>SID-1068</t>
  </si>
  <si>
    <t>SID-1069</t>
  </si>
  <si>
    <t>SID-1070</t>
  </si>
  <si>
    <t>SID-1071</t>
  </si>
  <si>
    <t>SID-1072</t>
  </si>
  <si>
    <t>SID-1073</t>
  </si>
  <si>
    <t>SID-1074</t>
  </si>
  <si>
    <t>SID-1075</t>
  </si>
  <si>
    <t>SID-1076</t>
  </si>
  <si>
    <t>SID-1077</t>
  </si>
  <si>
    <t>SID-1078</t>
  </si>
  <si>
    <t>SID-1079</t>
  </si>
  <si>
    <t>SID-1080</t>
  </si>
  <si>
    <t>SID-1081</t>
  </si>
  <si>
    <t>SID-1082</t>
  </si>
  <si>
    <t>SID-1083</t>
  </si>
  <si>
    <t>SID-1084</t>
  </si>
  <si>
    <t>SID-1085</t>
  </si>
  <si>
    <t>SID-1086</t>
  </si>
  <si>
    <t>SID-1087</t>
  </si>
  <si>
    <t>SID-1088</t>
  </si>
  <si>
    <t>SID-1089</t>
  </si>
  <si>
    <t>SID-1090</t>
  </si>
  <si>
    <t>SID-1091</t>
  </si>
  <si>
    <t>SID-1092</t>
  </si>
  <si>
    <t>SID-1093</t>
  </si>
  <si>
    <t>SID-1094</t>
  </si>
  <si>
    <t>SID-1095</t>
  </si>
  <si>
    <t>SID-1096</t>
  </si>
  <si>
    <t>SID-1097</t>
  </si>
  <si>
    <t>SID-1098</t>
  </si>
  <si>
    <t>SID-1099</t>
  </si>
  <si>
    <t>SID-1100</t>
  </si>
  <si>
    <t>SID-1101</t>
  </si>
  <si>
    <t>SID-1102</t>
  </si>
  <si>
    <t>SID-1103</t>
  </si>
  <si>
    <t>SID-1104</t>
  </si>
  <si>
    <t>SID-1105</t>
  </si>
  <si>
    <t>SID-1106</t>
  </si>
  <si>
    <t>SID-1107</t>
  </si>
  <si>
    <t>SID-1108</t>
  </si>
  <si>
    <t>SID-1109</t>
  </si>
  <si>
    <t>SID-1110</t>
  </si>
  <si>
    <t>SID-1111</t>
  </si>
  <si>
    <t>SID-1112</t>
  </si>
  <si>
    <t>SID-1113</t>
  </si>
  <si>
    <t>SID-1114</t>
  </si>
  <si>
    <t>SID-1115</t>
  </si>
  <si>
    <t>SID-1116</t>
  </si>
  <si>
    <t>SID-1117</t>
  </si>
  <si>
    <t>SID-1118</t>
  </si>
  <si>
    <t>SID-1119</t>
  </si>
  <si>
    <t>SID-1120</t>
  </si>
  <si>
    <t>SID-1121</t>
  </si>
  <si>
    <t>SID-1122</t>
  </si>
  <si>
    <t>SID-1123</t>
  </si>
  <si>
    <t>SID-1124</t>
  </si>
  <si>
    <t>SID-1125</t>
  </si>
  <si>
    <t>SID-1126</t>
  </si>
  <si>
    <t>SID-1127</t>
  </si>
  <si>
    <t>SID-1128</t>
  </si>
  <si>
    <t>SID-1129</t>
  </si>
  <si>
    <t>SID-1130</t>
  </si>
  <si>
    <t>SID-1131</t>
  </si>
  <si>
    <t>SID-1132</t>
  </si>
  <si>
    <t>SID-1133</t>
  </si>
  <si>
    <t>SID-1134</t>
  </si>
  <si>
    <t>SID-1135</t>
  </si>
  <si>
    <t>SID-1136</t>
  </si>
  <si>
    <t>SID-1137</t>
  </si>
  <si>
    <t>SID-1138</t>
  </si>
  <si>
    <t>SID-1139</t>
  </si>
  <si>
    <t>SID-1140</t>
  </si>
  <si>
    <t>SID-1141</t>
  </si>
  <si>
    <t>SID-1142</t>
  </si>
  <si>
    <t>SID-1143</t>
  </si>
  <si>
    <t>SID-1144</t>
  </si>
  <si>
    <t>SID-1145</t>
  </si>
  <si>
    <t>SID-1146</t>
  </si>
  <si>
    <t>SID-1147</t>
  </si>
  <si>
    <t>SID-1148</t>
  </si>
  <si>
    <t>SID-1149</t>
  </si>
  <si>
    <t>SID-1150</t>
  </si>
  <si>
    <t>SID-1151</t>
  </si>
  <si>
    <t>SID-1152</t>
  </si>
  <si>
    <t>SID-1153</t>
  </si>
  <si>
    <t>SID-1154</t>
  </si>
  <si>
    <t>SID-1155</t>
  </si>
  <si>
    <t>SID-1156</t>
  </si>
  <si>
    <t>SID-1157</t>
  </si>
  <si>
    <t>SID-1158</t>
  </si>
  <si>
    <t>SID-1159</t>
  </si>
  <si>
    <t>SID-1160</t>
  </si>
  <si>
    <t>SID-1161</t>
  </si>
  <si>
    <t>SID-1162</t>
  </si>
  <si>
    <t>SID-1163</t>
  </si>
  <si>
    <t>SID-1164</t>
  </si>
  <si>
    <t>SID-1165</t>
  </si>
  <si>
    <t>SID-1166</t>
  </si>
  <si>
    <t>SID-1167</t>
  </si>
  <si>
    <t>SID-1168</t>
  </si>
  <si>
    <t>SID-1169</t>
  </si>
  <si>
    <t>SID-1170</t>
  </si>
  <si>
    <t>SID-1171</t>
  </si>
  <si>
    <t>SID-1172</t>
  </si>
  <si>
    <t>SID-1173</t>
  </si>
  <si>
    <t>SID-1174</t>
  </si>
  <si>
    <t>SID-1175</t>
  </si>
  <si>
    <t>SID-1176</t>
  </si>
  <si>
    <t>SID-1177</t>
  </si>
  <si>
    <t>SID-1178</t>
  </si>
  <si>
    <t>SID-1179</t>
  </si>
  <si>
    <t>SID-1180</t>
  </si>
  <si>
    <t>SID-1181</t>
  </si>
  <si>
    <t>SID-1182</t>
  </si>
  <si>
    <t>SID-1183</t>
  </si>
  <si>
    <t>SID-1184</t>
  </si>
  <si>
    <t>SID-1185</t>
  </si>
  <si>
    <t>SID-1186</t>
  </si>
  <si>
    <t>SID-1187</t>
  </si>
  <si>
    <t>SID-1188</t>
  </si>
  <si>
    <t>SID-1189</t>
  </si>
  <si>
    <t>SID-1190</t>
  </si>
  <si>
    <t>SID-1191</t>
  </si>
  <si>
    <t>SID-1192</t>
  </si>
  <si>
    <t>SID-1193</t>
  </si>
  <si>
    <t>SID-1194</t>
  </si>
  <si>
    <t>SID-1195</t>
  </si>
  <si>
    <t>SID-1196</t>
  </si>
  <si>
    <t>SID-1197</t>
  </si>
  <si>
    <t>SID-1198</t>
  </si>
  <si>
    <t>SID-1199</t>
  </si>
  <si>
    <t>SID-1200</t>
  </si>
  <si>
    <t>SID-1201</t>
  </si>
  <si>
    <t>SID-1202</t>
  </si>
  <si>
    <t>SID-1203</t>
  </si>
  <si>
    <t>SID-1204</t>
  </si>
  <si>
    <t>SID-1205</t>
  </si>
  <si>
    <t>SID-1206</t>
  </si>
  <si>
    <t>SID-1207</t>
  </si>
  <si>
    <t>SID-1208</t>
  </si>
  <si>
    <t>SID-1209</t>
  </si>
  <si>
    <t>SID-1210</t>
  </si>
  <si>
    <t>SID-1211</t>
  </si>
  <si>
    <t>SID-1212</t>
  </si>
  <si>
    <t>SID-1213</t>
  </si>
  <si>
    <t>SID-1214</t>
  </si>
  <si>
    <t>SID-1215</t>
  </si>
  <si>
    <t>SID-1216</t>
  </si>
  <si>
    <t>SID-1217</t>
  </si>
  <si>
    <t>SID-1218</t>
  </si>
  <si>
    <t>SID-1219</t>
  </si>
  <si>
    <t>SID-1220</t>
  </si>
  <si>
    <t>SID-1221</t>
  </si>
  <si>
    <t>SID-1222</t>
  </si>
  <si>
    <t>SID-1223</t>
  </si>
  <si>
    <t>SID-1224</t>
  </si>
  <si>
    <t>SID-1225</t>
  </si>
  <si>
    <t>SID-1226</t>
  </si>
  <si>
    <t>SID-1227</t>
  </si>
  <si>
    <t>SID-1228</t>
  </si>
  <si>
    <t>SID-1229</t>
  </si>
  <si>
    <t>SID-1230</t>
  </si>
  <si>
    <t>SID-1231</t>
  </si>
  <si>
    <t>SID-1232</t>
  </si>
  <si>
    <t>SID-1233</t>
  </si>
  <si>
    <t>SID-1234</t>
  </si>
  <si>
    <t>SID-1235</t>
  </si>
  <si>
    <t>SID-1236</t>
  </si>
  <si>
    <t>SID-1237</t>
  </si>
  <si>
    <t>SID-1238</t>
  </si>
  <si>
    <t>SID-1239</t>
  </si>
  <si>
    <t>SID-1240</t>
  </si>
  <si>
    <t>SID-1241</t>
  </si>
  <si>
    <t>SID-1242</t>
  </si>
  <si>
    <t>SID-1243</t>
  </si>
  <si>
    <t>SID-1244</t>
  </si>
  <si>
    <t>SID-1245</t>
  </si>
  <si>
    <t>SID-1246</t>
  </si>
  <si>
    <t>SID-1247</t>
  </si>
  <si>
    <t>SID-1248</t>
  </si>
  <si>
    <t>SID-1249</t>
  </si>
  <si>
    <t>SID-1250</t>
  </si>
  <si>
    <t>SID-1251</t>
  </si>
  <si>
    <t>SID-1252</t>
  </si>
  <si>
    <t>SID-1253</t>
  </si>
  <si>
    <t>SID-1254</t>
  </si>
  <si>
    <t>SID-1255</t>
  </si>
  <si>
    <t>SID-1256</t>
  </si>
  <si>
    <t>SID-1257</t>
  </si>
  <si>
    <t>SID-1258</t>
  </si>
  <si>
    <t>SID-1259</t>
  </si>
  <si>
    <t>SID-1260</t>
  </si>
  <si>
    <t>SID-1261</t>
  </si>
  <si>
    <t>SID-1262</t>
  </si>
  <si>
    <t>SID-1263</t>
  </si>
  <si>
    <t>SID-1264</t>
  </si>
  <si>
    <t>SID-1265</t>
  </si>
  <si>
    <t>SID-1266</t>
  </si>
  <si>
    <t>SID-1267</t>
  </si>
  <si>
    <t>SID-1268</t>
  </si>
  <si>
    <t>SID-1269</t>
  </si>
  <si>
    <t>SID-1270</t>
  </si>
  <si>
    <t>SID-1271</t>
  </si>
  <si>
    <t>SID-1272</t>
  </si>
  <si>
    <t>SID-1273</t>
  </si>
  <si>
    <t>SID-1274</t>
  </si>
  <si>
    <t>SID-1275</t>
  </si>
  <si>
    <t>SID-1276</t>
  </si>
  <si>
    <t>SID-1277</t>
  </si>
  <si>
    <t>SID-1278</t>
  </si>
  <si>
    <t>SID-1279</t>
  </si>
  <si>
    <t>SID-1280</t>
  </si>
  <si>
    <t>SID-1281</t>
  </si>
  <si>
    <t>SID-1282</t>
  </si>
  <si>
    <t>SID-1283</t>
  </si>
  <si>
    <t>SID-1284</t>
  </si>
  <si>
    <t>SID-1285</t>
  </si>
  <si>
    <t>SID-1286</t>
  </si>
  <si>
    <t>SID-1287</t>
  </si>
  <si>
    <t>SID-1288</t>
  </si>
  <si>
    <t>SID-1289</t>
  </si>
  <si>
    <t>SID-1290</t>
  </si>
  <si>
    <t>SID-1291</t>
  </si>
  <si>
    <t>SID-1292</t>
  </si>
  <si>
    <t>SID-1293</t>
  </si>
  <si>
    <t>SID-1294</t>
  </si>
  <si>
    <t>SID-1295</t>
  </si>
  <si>
    <t>SID-1296</t>
  </si>
  <si>
    <t>SID-1297</t>
  </si>
  <si>
    <t>SID-1298</t>
  </si>
  <si>
    <t>SID-1299</t>
  </si>
  <si>
    <t>SID-1300</t>
  </si>
  <si>
    <t>SID-1301</t>
  </si>
  <si>
    <t>SID-1302</t>
  </si>
  <si>
    <t>SID-1303</t>
  </si>
  <si>
    <t>SID-1304</t>
  </si>
  <si>
    <t>SID-1305</t>
  </si>
  <si>
    <t>SID-1306</t>
  </si>
  <si>
    <t>SID-1307</t>
  </si>
  <si>
    <t>SID-1308</t>
  </si>
  <si>
    <t>SID-1309</t>
  </si>
  <si>
    <t>SID-1310</t>
  </si>
  <si>
    <t>SID-1311</t>
  </si>
  <si>
    <t>SID-1312</t>
  </si>
  <si>
    <t>SID-1313</t>
  </si>
  <si>
    <t>SID-1314</t>
  </si>
  <si>
    <t>SID-1315</t>
  </si>
  <si>
    <t>SID-1316</t>
  </si>
  <si>
    <t>SID-1317</t>
  </si>
  <si>
    <t>SID-1318</t>
  </si>
  <si>
    <t>SID-1319</t>
  </si>
  <si>
    <t>SID-1320</t>
  </si>
  <si>
    <t>SID-1321</t>
  </si>
  <si>
    <t>SID-1322</t>
  </si>
  <si>
    <t>SID-1323</t>
  </si>
  <si>
    <t>SID-1324</t>
  </si>
  <si>
    <t>SID-1325</t>
  </si>
  <si>
    <t>SID-1326</t>
  </si>
  <si>
    <t>SID-1327</t>
  </si>
  <si>
    <t>SID-1328</t>
  </si>
  <si>
    <t>SID-1329</t>
  </si>
  <si>
    <t>SID-1330</t>
  </si>
  <si>
    <t>SID-1331</t>
  </si>
  <si>
    <t>SID-1332</t>
  </si>
  <si>
    <t>SID-1333</t>
  </si>
  <si>
    <t>SID-1334</t>
  </si>
  <si>
    <t>SID-1335</t>
  </si>
  <si>
    <t>SID-1336</t>
  </si>
  <si>
    <t>SID-1337</t>
  </si>
  <si>
    <t>SID-1338</t>
  </si>
  <si>
    <t>SID-1339</t>
  </si>
  <si>
    <t>SID-1340</t>
  </si>
  <si>
    <t>SID-1341</t>
  </si>
  <si>
    <t>SID-1342</t>
  </si>
  <si>
    <t>SID-1343</t>
  </si>
  <si>
    <t>SID-1344</t>
  </si>
  <si>
    <t>SID-1345</t>
  </si>
  <si>
    <t>SID-1346</t>
  </si>
  <si>
    <t>SID-1347</t>
  </si>
  <si>
    <t>SID-1348</t>
  </si>
  <si>
    <t>SID-1349</t>
  </si>
  <si>
    <t>SID-1350</t>
  </si>
  <si>
    <t>SID-1351</t>
  </si>
  <si>
    <t>SID-1352</t>
  </si>
  <si>
    <t>SID-1353</t>
  </si>
  <si>
    <t>SID-1354</t>
  </si>
  <si>
    <t>SID-1355</t>
  </si>
  <si>
    <t>SID-1356</t>
  </si>
  <si>
    <t>SID-1357</t>
  </si>
  <si>
    <t>SID-1358</t>
  </si>
  <si>
    <t>SID-1359</t>
  </si>
  <si>
    <t>SID-1360</t>
  </si>
  <si>
    <t>SID-1361</t>
  </si>
  <si>
    <t>SID-1362</t>
  </si>
  <si>
    <t>SID-1363</t>
  </si>
  <si>
    <t>SID-1364</t>
  </si>
  <si>
    <t>SID-1365</t>
  </si>
  <si>
    <t>SID-1366</t>
  </si>
  <si>
    <t>SID-1367</t>
  </si>
  <si>
    <t>SID-1368</t>
  </si>
  <si>
    <t>SID-1369</t>
  </si>
  <si>
    <t>SID-1370</t>
  </si>
  <si>
    <t>SID-1371</t>
  </si>
  <si>
    <t>SID-1372</t>
  </si>
  <si>
    <t>SID-1373</t>
  </si>
  <si>
    <t>SID-1374</t>
  </si>
  <si>
    <t>SID-1375</t>
  </si>
  <si>
    <t>SID-1376</t>
  </si>
  <si>
    <t>SID-1377</t>
  </si>
  <si>
    <t>SID-1378</t>
  </si>
  <si>
    <t>SID-1379</t>
  </si>
  <si>
    <t>SID-1380</t>
  </si>
  <si>
    <t>SID-1381</t>
  </si>
  <si>
    <t>SID-1382</t>
  </si>
  <si>
    <t>SID-1383</t>
  </si>
  <si>
    <t>SID-1384</t>
  </si>
  <si>
    <t>SID-1385</t>
  </si>
  <si>
    <t>SID-1386</t>
  </si>
  <si>
    <t>SID-1387</t>
  </si>
  <si>
    <t>SID-1388</t>
  </si>
  <si>
    <t>SID-1389</t>
  </si>
  <si>
    <t>SID-1390</t>
  </si>
  <si>
    <t>SID-1391</t>
  </si>
  <si>
    <t>SID-1392</t>
  </si>
  <si>
    <t>SID-1393</t>
  </si>
  <si>
    <t>SID-1394</t>
  </si>
  <si>
    <t>SID-1395</t>
  </si>
  <si>
    <t>SID-1396</t>
  </si>
  <si>
    <t>SID-1397</t>
  </si>
  <si>
    <t>SID-1398</t>
  </si>
  <si>
    <t>SID-1399</t>
  </si>
  <si>
    <t>SID-1400</t>
  </si>
  <si>
    <t>SID-1401</t>
  </si>
  <si>
    <t>SID-1402</t>
  </si>
  <si>
    <t>SID-1403</t>
  </si>
  <si>
    <t>SID-1404</t>
  </si>
  <si>
    <t>SID-1405</t>
  </si>
  <si>
    <t>SID-1406</t>
  </si>
  <si>
    <t>SID-1407</t>
  </si>
  <si>
    <t>SID-1408</t>
  </si>
  <si>
    <t>SID-1409</t>
  </si>
  <si>
    <t>SID-1410</t>
  </si>
  <si>
    <t>SID-1411</t>
  </si>
  <si>
    <t>SID-1412</t>
  </si>
  <si>
    <t>SID-1413</t>
  </si>
  <si>
    <t>SID-1414</t>
  </si>
  <si>
    <t>SID-1415</t>
  </si>
  <si>
    <t>SID-1416</t>
  </si>
  <si>
    <t>SID-1417</t>
  </si>
  <si>
    <t>SID-1418</t>
  </si>
  <si>
    <t>SID-1419</t>
  </si>
  <si>
    <t>SID-1420</t>
  </si>
  <si>
    <t>SID-1421</t>
  </si>
  <si>
    <t>SID-1422</t>
  </si>
  <si>
    <t>SID-1423</t>
  </si>
  <si>
    <t>SID-1424</t>
  </si>
  <si>
    <t>SID-1425</t>
  </si>
  <si>
    <t>SID-1426</t>
  </si>
  <si>
    <t>SID-1427</t>
  </si>
  <si>
    <t>SID-1428</t>
  </si>
  <si>
    <t>SID-1429</t>
  </si>
  <si>
    <t>SID-1430</t>
  </si>
  <si>
    <t>SID-1431</t>
  </si>
  <si>
    <t>SID-1432</t>
  </si>
  <si>
    <t>SID-1433</t>
  </si>
  <si>
    <t>SID-1434</t>
  </si>
  <si>
    <t>SID-1435</t>
  </si>
  <si>
    <t>SID-1436</t>
  </si>
  <si>
    <t>SID-1437</t>
  </si>
  <si>
    <t>SID-1438</t>
  </si>
  <si>
    <t>SID-1439</t>
  </si>
  <si>
    <t>SID-1440</t>
  </si>
  <si>
    <t>SID-1441</t>
  </si>
  <si>
    <t>SID-1442</t>
  </si>
  <si>
    <t>SID-1443</t>
  </si>
  <si>
    <t>SID-1444</t>
  </si>
  <si>
    <t>SID-1445</t>
  </si>
  <si>
    <t>SID-1446</t>
  </si>
  <si>
    <t>SID-1447</t>
  </si>
  <si>
    <t>SID-1448</t>
  </si>
  <si>
    <t>SID-1449</t>
  </si>
  <si>
    <t>SID-1450</t>
  </si>
  <si>
    <t>SID-1451</t>
  </si>
  <si>
    <t>SID-1452</t>
  </si>
  <si>
    <t>SID-1453</t>
  </si>
  <si>
    <t>SID-1454</t>
  </si>
  <si>
    <t>SID-1455</t>
  </si>
  <si>
    <t>SID-1456</t>
  </si>
  <si>
    <t>SID-1457</t>
  </si>
  <si>
    <t>SID-1458</t>
  </si>
  <si>
    <t>SID-1459</t>
  </si>
  <si>
    <t>SID-1460</t>
  </si>
  <si>
    <t>SID-1461</t>
  </si>
  <si>
    <t>SID-1462</t>
  </si>
  <si>
    <t>SID-1463</t>
  </si>
  <si>
    <t>SID-1464</t>
  </si>
  <si>
    <t>SID-1465</t>
  </si>
  <si>
    <t>SID-1466</t>
  </si>
  <si>
    <t>SID-1467</t>
  </si>
  <si>
    <t>SID-1468</t>
  </si>
  <si>
    <t>SID-1469</t>
  </si>
  <si>
    <t>SID-1470</t>
  </si>
  <si>
    <t>SID-1471</t>
  </si>
  <si>
    <t>SID-1472</t>
  </si>
  <si>
    <t>SID-1473</t>
  </si>
  <si>
    <t>SID-1474</t>
  </si>
  <si>
    <t>SID-1475</t>
  </si>
  <si>
    <t>SID-1476</t>
  </si>
  <si>
    <t>SID-1477</t>
  </si>
  <si>
    <t>SID-1478</t>
  </si>
  <si>
    <t>SID-1479</t>
  </si>
  <si>
    <t>SID-1480</t>
  </si>
  <si>
    <t>SID-1481</t>
  </si>
  <si>
    <t>SID-1482</t>
  </si>
  <si>
    <t>SID-1483</t>
  </si>
  <si>
    <t>SID-1484</t>
  </si>
  <si>
    <t>SID-1485</t>
  </si>
  <si>
    <t>SID-1486</t>
  </si>
  <si>
    <t>SID-1487</t>
  </si>
  <si>
    <t>SID-1488</t>
  </si>
  <si>
    <t>SID-1489</t>
  </si>
  <si>
    <t>SID-1490</t>
  </si>
  <si>
    <t>SID-1491</t>
  </si>
  <si>
    <t>SID-1492</t>
  </si>
  <si>
    <t>SID-1493</t>
  </si>
  <si>
    <t>SID-1494</t>
  </si>
  <si>
    <t>SID-1495</t>
  </si>
  <si>
    <t>SID-1496</t>
  </si>
  <si>
    <t>SID-1497</t>
  </si>
  <si>
    <t>SID-1498</t>
  </si>
  <si>
    <t>SID-1499</t>
  </si>
  <si>
    <t>SID-1500</t>
  </si>
  <si>
    <t>SID-1501</t>
  </si>
  <si>
    <t>SID-1502</t>
  </si>
  <si>
    <t>SID-1503</t>
  </si>
  <si>
    <t>SID-1504</t>
  </si>
  <si>
    <t>SID-1505</t>
  </si>
  <si>
    <t>SID-1506</t>
  </si>
  <si>
    <t>SID-1507</t>
  </si>
  <si>
    <t>SID-1508</t>
  </si>
  <si>
    <t>SID-1509</t>
  </si>
  <si>
    <t>SID-1510</t>
  </si>
  <si>
    <t>SID-1511</t>
  </si>
  <si>
    <t>SID-1512</t>
  </si>
  <si>
    <t>SID-1513</t>
  </si>
  <si>
    <t>SID-1514</t>
  </si>
  <si>
    <t>SID-1515</t>
  </si>
  <si>
    <t>SID-1516</t>
  </si>
  <si>
    <t>SID-1517</t>
  </si>
  <si>
    <t>SID-1518</t>
  </si>
  <si>
    <t>SID-1519</t>
  </si>
  <si>
    <t>SID-1520</t>
  </si>
  <si>
    <t>SID-1521</t>
  </si>
  <si>
    <t>SID-1522</t>
  </si>
  <si>
    <t>SID-1523</t>
  </si>
  <si>
    <t>SID-1524</t>
  </si>
  <si>
    <t>SID-1525</t>
  </si>
  <si>
    <t>SID-1526</t>
  </si>
  <si>
    <t>SID-1527</t>
  </si>
  <si>
    <t>SID-1528</t>
  </si>
  <si>
    <t>SID-1529</t>
  </si>
  <si>
    <t>SID-1530</t>
  </si>
  <si>
    <t>SID-1531</t>
  </si>
  <si>
    <t>SID-1532</t>
  </si>
  <si>
    <t>SID-1533</t>
  </si>
  <si>
    <t>SID-1534</t>
  </si>
  <si>
    <t>SID-1535</t>
  </si>
  <si>
    <t>SID-1536</t>
  </si>
  <si>
    <t>SID-1537</t>
  </si>
  <si>
    <t>SID-1538</t>
  </si>
  <si>
    <t>SID-1539</t>
  </si>
  <si>
    <t>SID-1540</t>
  </si>
  <si>
    <t>SID-1541</t>
  </si>
  <si>
    <t>SID-1542</t>
  </si>
  <si>
    <t>SID-1543</t>
  </si>
  <si>
    <t>SID-1544</t>
  </si>
  <si>
    <t>SID-1545</t>
  </si>
  <si>
    <t>SID-1546</t>
  </si>
  <si>
    <t>SID-1547</t>
  </si>
  <si>
    <t>SID-1548</t>
  </si>
  <si>
    <t>SID-1549</t>
  </si>
  <si>
    <t>SID-1550</t>
  </si>
  <si>
    <t>SID-1551</t>
  </si>
  <si>
    <t>SID-1552</t>
  </si>
  <si>
    <t>SID-1553</t>
  </si>
  <si>
    <t>SID-1554</t>
  </si>
  <si>
    <t>SID-1555</t>
  </si>
  <si>
    <t>SID-1556</t>
  </si>
  <si>
    <t>SID-1557</t>
  </si>
  <si>
    <t>SID-1558</t>
  </si>
  <si>
    <t>SID-1559</t>
  </si>
  <si>
    <t>SID-1560</t>
  </si>
  <si>
    <t>SID-1561</t>
  </si>
  <si>
    <t>SID-1562</t>
  </si>
  <si>
    <t>SID-1563</t>
  </si>
  <si>
    <t>SID-1564</t>
  </si>
  <si>
    <t>SID-1565</t>
  </si>
  <si>
    <t>SID-1566</t>
  </si>
  <si>
    <t>SID-1567</t>
  </si>
  <si>
    <t>SID-1568</t>
  </si>
  <si>
    <t>SID-1569</t>
  </si>
  <si>
    <t>SID-1570</t>
  </si>
  <si>
    <t>SID-1571</t>
  </si>
  <si>
    <t>SID-1572</t>
  </si>
  <si>
    <t>SID-1573</t>
  </si>
  <si>
    <t>SID-1574</t>
  </si>
  <si>
    <t>SID-1575</t>
  </si>
  <si>
    <t>SID-1576</t>
  </si>
  <si>
    <t>SID-1577</t>
  </si>
  <si>
    <t>SID-1578</t>
  </si>
  <si>
    <t>SID-1579</t>
  </si>
  <si>
    <t>SID-1580</t>
  </si>
  <si>
    <t>SID-1581</t>
  </si>
  <si>
    <t>SID-1582</t>
  </si>
  <si>
    <t>SID-1583</t>
  </si>
  <si>
    <t>SID-1584</t>
  </si>
  <si>
    <t>SID-1585</t>
  </si>
  <si>
    <t>SID-1586</t>
  </si>
  <si>
    <t>SID-1587</t>
  </si>
  <si>
    <t>SID-1588</t>
  </si>
  <si>
    <t>SID-1589</t>
  </si>
  <si>
    <t>SID-1590</t>
  </si>
  <si>
    <t>SID-1591</t>
  </si>
  <si>
    <t>SID-1592</t>
  </si>
  <si>
    <t>SID-1593</t>
  </si>
  <si>
    <t>SID-1594</t>
  </si>
  <si>
    <t>SID-1595</t>
  </si>
  <si>
    <t>SID-1596</t>
  </si>
  <si>
    <t>SID-1597</t>
  </si>
  <si>
    <t>SID-1598</t>
  </si>
  <si>
    <t>SID-1599</t>
  </si>
  <si>
    <t>SID-1600</t>
  </si>
  <si>
    <t>SID-1601</t>
  </si>
  <si>
    <t>SID-1602</t>
  </si>
  <si>
    <t>SID-1603</t>
  </si>
  <si>
    <t>SID-1604</t>
  </si>
  <si>
    <t>SID-1605</t>
  </si>
  <si>
    <t>SID-1606</t>
  </si>
  <si>
    <t>SID-1607</t>
  </si>
  <si>
    <t>SID-1608</t>
  </si>
  <si>
    <t>SID-1609</t>
  </si>
  <si>
    <t>SID-1610</t>
  </si>
  <si>
    <t>SID-1611</t>
  </si>
  <si>
    <t>SID-1612</t>
  </si>
  <si>
    <t>SID-1613</t>
  </si>
  <si>
    <t>SID-1614</t>
  </si>
  <si>
    <t>SID-1615</t>
  </si>
  <si>
    <t>SID-1616</t>
  </si>
  <si>
    <t>SID-1617</t>
  </si>
  <si>
    <t>SID-1618</t>
  </si>
  <si>
    <t>SID-1619</t>
  </si>
  <si>
    <t>SID-1620</t>
  </si>
  <si>
    <t>SID-1621</t>
  </si>
  <si>
    <t>SID-1622</t>
  </si>
  <si>
    <t>SID-1623</t>
  </si>
  <si>
    <t>SID-1624</t>
  </si>
  <si>
    <t>SID-1625</t>
  </si>
  <si>
    <t>SID-1626</t>
  </si>
  <si>
    <t>SID-1627</t>
  </si>
  <si>
    <t>SID-1628</t>
  </si>
  <si>
    <t>SID-1629</t>
  </si>
  <si>
    <t>SID-1630</t>
  </si>
  <si>
    <t>SID-1631</t>
  </si>
  <si>
    <t>SID-1632</t>
  </si>
  <si>
    <t>SID-1633</t>
  </si>
  <si>
    <t>SID-1634</t>
  </si>
  <si>
    <t>SID-1635</t>
  </si>
  <si>
    <t>SID-1636</t>
  </si>
  <si>
    <t>SID-1637</t>
  </si>
  <si>
    <t>SID-1638</t>
  </si>
  <si>
    <t>SID-1639</t>
  </si>
  <si>
    <t>SID-1640</t>
  </si>
  <si>
    <t>SID-1641</t>
  </si>
  <si>
    <t>SID-1642</t>
  </si>
  <si>
    <t>SID-1643</t>
  </si>
  <si>
    <t>SID-1644</t>
  </si>
  <si>
    <t>SID-1645</t>
  </si>
  <si>
    <t>SID-1646</t>
  </si>
  <si>
    <t>SID-1647</t>
  </si>
  <si>
    <t>SID-1648</t>
  </si>
  <si>
    <t>SID-1649</t>
  </si>
  <si>
    <t>SID-1650</t>
  </si>
  <si>
    <t>SID-1651</t>
  </si>
  <si>
    <t>SID-1652</t>
  </si>
  <si>
    <t>SID-1653</t>
  </si>
  <si>
    <t>SID-1654</t>
  </si>
  <si>
    <t>SID-1655</t>
  </si>
  <si>
    <t>SID-1656</t>
  </si>
  <si>
    <t>SID-1657</t>
  </si>
  <si>
    <t>SID-1658</t>
  </si>
  <si>
    <t>SID-1659</t>
  </si>
  <si>
    <t>SID-1660</t>
  </si>
  <si>
    <t>SID-1661</t>
  </si>
  <si>
    <t>SID-1662</t>
  </si>
  <si>
    <t>SID-1663</t>
  </si>
  <si>
    <t>SID-1664</t>
  </si>
  <si>
    <t>SID-1665</t>
  </si>
  <si>
    <t>SID-1666</t>
  </si>
  <si>
    <t>SID-1667</t>
  </si>
  <si>
    <t>SID-1668</t>
  </si>
  <si>
    <t>SID-1669</t>
  </si>
  <si>
    <t>SID-1670</t>
  </si>
  <si>
    <t>SID-1671</t>
  </si>
  <si>
    <t>SID-1672</t>
  </si>
  <si>
    <t>SID-1673</t>
  </si>
  <si>
    <t>SID-1674</t>
  </si>
  <si>
    <t>SID-1675</t>
  </si>
  <si>
    <t>SID-1676</t>
  </si>
  <si>
    <t>SID-1677</t>
  </si>
  <si>
    <t>SID-1678</t>
  </si>
  <si>
    <t>SID-1679</t>
  </si>
  <si>
    <t>SID-1680</t>
  </si>
  <si>
    <t>SID-1681</t>
  </si>
  <si>
    <t>SID-1682</t>
  </si>
  <si>
    <t>SID-1683</t>
  </si>
  <si>
    <t>SID-1684</t>
  </si>
  <si>
    <t>SID-1685</t>
  </si>
  <si>
    <t>SID-1686</t>
  </si>
  <si>
    <t>SID-1687</t>
  </si>
  <si>
    <t>SID-1688</t>
  </si>
  <si>
    <t>SID-1689</t>
  </si>
  <si>
    <t>SID-1690</t>
  </si>
  <si>
    <t>SID-1691</t>
  </si>
  <si>
    <t>SID-1692</t>
  </si>
  <si>
    <t>SID-1693</t>
  </si>
  <si>
    <t>SID-1694</t>
  </si>
  <si>
    <t>SID-1695</t>
  </si>
  <si>
    <t>SID-1696</t>
  </si>
  <si>
    <t>SID-1697</t>
  </si>
  <si>
    <t>SID-1698</t>
  </si>
  <si>
    <t>SID-1699</t>
  </si>
  <si>
    <t>SID-1700</t>
  </si>
  <si>
    <t>SID-1701</t>
  </si>
  <si>
    <t>SID-1702</t>
  </si>
  <si>
    <t>SID-1703</t>
  </si>
  <si>
    <t>SID-1704</t>
  </si>
  <si>
    <t>SID-1705</t>
  </si>
  <si>
    <t>SID-1706</t>
  </si>
  <si>
    <t>SID-1707</t>
  </si>
  <si>
    <t>SID-1708</t>
  </si>
  <si>
    <t>SID-1709</t>
  </si>
  <si>
    <t>SID-1710</t>
  </si>
  <si>
    <t>SID-1711</t>
  </si>
  <si>
    <t>SID-1712</t>
  </si>
  <si>
    <t>SID-1713</t>
  </si>
  <si>
    <t>SID-1714</t>
  </si>
  <si>
    <t>SID-1715</t>
  </si>
  <si>
    <t>SID-1716</t>
  </si>
  <si>
    <t>SID-1717</t>
  </si>
  <si>
    <t>SID-1718</t>
  </si>
  <si>
    <t>SID-1719</t>
  </si>
  <si>
    <t>SID-1720</t>
  </si>
  <si>
    <t>SID-1721</t>
  </si>
  <si>
    <t>SID-1722</t>
  </si>
  <si>
    <t>SID-1723</t>
  </si>
  <si>
    <t>SID-1724</t>
  </si>
  <si>
    <t>SID-1725</t>
  </si>
  <si>
    <t>SID-1726</t>
  </si>
  <si>
    <t>SID-1727</t>
  </si>
  <si>
    <t>SID-1728</t>
  </si>
  <si>
    <t>SID-1729</t>
  </si>
  <si>
    <t>SID-1730</t>
  </si>
  <si>
    <t>SID-1731</t>
  </si>
  <si>
    <t>SID-1732</t>
  </si>
  <si>
    <t>SID-1733</t>
  </si>
  <si>
    <t>SID-1734</t>
  </si>
  <si>
    <t>SID-1735</t>
  </si>
  <si>
    <t>SID-1736</t>
  </si>
  <si>
    <t>SID-1737</t>
  </si>
  <si>
    <t>SID-1738</t>
  </si>
  <si>
    <t>SID-1739</t>
  </si>
  <si>
    <t>SID-1740</t>
  </si>
  <si>
    <t>SID-1741</t>
  </si>
  <si>
    <t>SID-1742</t>
  </si>
  <si>
    <t>SID-1743</t>
  </si>
  <si>
    <t>SID-1744</t>
  </si>
  <si>
    <t>SID-1745</t>
  </si>
  <si>
    <t>SID-1746</t>
  </si>
  <si>
    <t>SID-1747</t>
  </si>
  <si>
    <t>SID-1748</t>
  </si>
  <si>
    <t>SID-1749</t>
  </si>
  <si>
    <t>SID-1750</t>
  </si>
  <si>
    <t>SID-1751</t>
  </si>
  <si>
    <t>SID-1752</t>
  </si>
  <si>
    <t>SID-1753</t>
  </si>
  <si>
    <t>SID-1754</t>
  </si>
  <si>
    <t>SID-1755</t>
  </si>
  <si>
    <t>SID-1756</t>
  </si>
  <si>
    <t>SID-1757</t>
  </si>
  <si>
    <t>SID-1758</t>
  </si>
  <si>
    <t>SID-1759</t>
  </si>
  <si>
    <t>SID-1760</t>
  </si>
  <si>
    <t>SID-1761</t>
  </si>
  <si>
    <t>SID-1762</t>
  </si>
  <si>
    <t>SID-1763</t>
  </si>
  <si>
    <t>SID-1764</t>
  </si>
  <si>
    <t>SID-1765</t>
  </si>
  <si>
    <t>SID-1766</t>
  </si>
  <si>
    <t>SID-1767</t>
  </si>
  <si>
    <t>SID-1768</t>
  </si>
  <si>
    <t>SID-1769</t>
  </si>
  <si>
    <t>SID-1770</t>
  </si>
  <si>
    <t>SID-1771</t>
  </si>
  <si>
    <t>SID-1772</t>
  </si>
  <si>
    <t>SID-1773</t>
  </si>
  <si>
    <t>SID-1774</t>
  </si>
  <si>
    <t>SID-1775</t>
  </si>
  <si>
    <t>SID-1776</t>
  </si>
  <si>
    <t>SID-1777</t>
  </si>
  <si>
    <t>SID-1778</t>
  </si>
  <si>
    <t>SID-1779</t>
  </si>
  <si>
    <t>SID-1780</t>
  </si>
  <si>
    <t>SID-1781</t>
  </si>
  <si>
    <t>SID-1782</t>
  </si>
  <si>
    <t>SID-1783</t>
  </si>
  <si>
    <t>SID-1784</t>
  </si>
  <si>
    <t>SID-1785</t>
  </si>
  <si>
    <t>SID-1786</t>
  </si>
  <si>
    <t>SID-1787</t>
  </si>
  <si>
    <t>SID-1788</t>
  </si>
  <si>
    <t>SID-1789</t>
  </si>
  <si>
    <t>SID-1790</t>
  </si>
  <si>
    <t>SID-1791</t>
  </si>
  <si>
    <t>SID-1792</t>
  </si>
  <si>
    <t>SID-1793</t>
  </si>
  <si>
    <t>SID-1794</t>
  </si>
  <si>
    <t>SID-1795</t>
  </si>
  <si>
    <t>SID-1796</t>
  </si>
  <si>
    <t>SID-1797</t>
  </si>
  <si>
    <t>SID-1798</t>
  </si>
  <si>
    <t>SID-1799</t>
  </si>
  <si>
    <t>SID-1800</t>
  </si>
  <si>
    <t>SID-1801</t>
  </si>
  <si>
    <t>SID-1802</t>
  </si>
  <si>
    <t>SID-1803</t>
  </si>
  <si>
    <t>SID-1804</t>
  </si>
  <si>
    <t>SID-1805</t>
  </si>
  <si>
    <t>SID-1806</t>
  </si>
  <si>
    <t>SID-1807</t>
  </si>
  <si>
    <t>SID-1808</t>
  </si>
  <si>
    <t>SID-1809</t>
  </si>
  <si>
    <t>SID-1810</t>
  </si>
  <si>
    <t>SID-1811</t>
  </si>
  <si>
    <t>SID-1812</t>
  </si>
  <si>
    <t>SID-1813</t>
  </si>
  <si>
    <t>SID-1814</t>
  </si>
  <si>
    <t>SID-1815</t>
  </si>
  <si>
    <t>SID-1816</t>
  </si>
  <si>
    <t>SID-1817</t>
  </si>
  <si>
    <t>SID-1818</t>
  </si>
  <si>
    <t>SID-1819</t>
  </si>
  <si>
    <t>SID-1820</t>
  </si>
  <si>
    <t>SID-1821</t>
  </si>
  <si>
    <t>SID-1822</t>
  </si>
  <si>
    <t>SID-1823</t>
  </si>
  <si>
    <t>SID-1824</t>
  </si>
  <si>
    <t>SID-1825</t>
  </si>
  <si>
    <t>SID-1826</t>
  </si>
  <si>
    <t>SID-1827</t>
  </si>
  <si>
    <t>SID-1828</t>
  </si>
  <si>
    <t>SID-1829</t>
  </si>
  <si>
    <t>SID-1830</t>
  </si>
  <si>
    <t>SID-1831</t>
  </si>
  <si>
    <t>SID-1832</t>
  </si>
  <si>
    <t>SID-1833</t>
  </si>
  <si>
    <t>SID-1834</t>
  </si>
  <si>
    <t>SID-1835</t>
  </si>
  <si>
    <t>SID-1836</t>
  </si>
  <si>
    <t>SID-1837</t>
  </si>
  <si>
    <t>SID-1838</t>
  </si>
  <si>
    <t>SID-1839</t>
  </si>
  <si>
    <t>SID-1840</t>
  </si>
  <si>
    <t>SID-1841</t>
  </si>
  <si>
    <t>SID-1842</t>
  </si>
  <si>
    <t>SID-1843</t>
  </si>
  <si>
    <t>SID-1844</t>
  </si>
  <si>
    <t>SID-1845</t>
  </si>
  <si>
    <t>SID-1846</t>
  </si>
  <si>
    <t>SID-1847</t>
  </si>
  <si>
    <t>SID-1848</t>
  </si>
  <si>
    <t>SID-1849</t>
  </si>
  <si>
    <t>SID-1850</t>
  </si>
  <si>
    <t>SID-1851</t>
  </si>
  <si>
    <t>SID-1852</t>
  </si>
  <si>
    <t>SID-1853</t>
  </si>
  <si>
    <t>SID-1854</t>
  </si>
  <si>
    <t>SID-1855</t>
  </si>
  <si>
    <t>SID-1856</t>
  </si>
  <si>
    <t>SID-1857</t>
  </si>
  <si>
    <t>SID-1858</t>
  </si>
  <si>
    <t>SID-1859</t>
  </si>
  <si>
    <t>SID-1860</t>
  </si>
  <si>
    <t>SID-1861</t>
  </si>
  <si>
    <t>SID-1862</t>
  </si>
  <si>
    <t>SID-1863</t>
  </si>
  <si>
    <t>SID-1864</t>
  </si>
  <si>
    <t>SID-1865</t>
  </si>
  <si>
    <t>SID-1866</t>
  </si>
  <si>
    <t>SID-1867</t>
  </si>
  <si>
    <t>SID-1868</t>
  </si>
  <si>
    <t>SID-1869</t>
  </si>
  <si>
    <t>SID-1870</t>
  </si>
  <si>
    <t>SID-1871</t>
  </si>
  <si>
    <t>SID-1872</t>
  </si>
  <si>
    <t>SID-1873</t>
  </si>
  <si>
    <t>SID-1874</t>
  </si>
  <si>
    <t>SID-1875</t>
  </si>
  <si>
    <t>SID-1876</t>
  </si>
  <si>
    <t>SID-1877</t>
  </si>
  <si>
    <t>SID-1878</t>
  </si>
  <si>
    <t>SID-1879</t>
  </si>
  <si>
    <t>SID-1880</t>
  </si>
  <si>
    <t>SID-1881</t>
  </si>
  <si>
    <t>SID-1882</t>
  </si>
  <si>
    <t>SID-1883</t>
  </si>
  <si>
    <t>SID-1884</t>
  </si>
  <si>
    <t>SID-1885</t>
  </si>
  <si>
    <t>SID-1886</t>
  </si>
  <si>
    <t>SID-1887</t>
  </si>
  <si>
    <t>SID-1888</t>
  </si>
  <si>
    <t>SID-1889</t>
  </si>
  <si>
    <t>SID-1890</t>
  </si>
  <si>
    <t>SID-1891</t>
  </si>
  <si>
    <t>SID-1892</t>
  </si>
  <si>
    <t>SID-1893</t>
  </si>
  <si>
    <t>SID-1894</t>
  </si>
  <si>
    <t>SID-1895</t>
  </si>
  <si>
    <t>SID-1896</t>
  </si>
  <si>
    <t>SID-1897</t>
  </si>
  <si>
    <t>SID-1898</t>
  </si>
  <si>
    <t>SID-1899</t>
  </si>
  <si>
    <t>SID-1900</t>
  </si>
  <si>
    <t>SID-1901</t>
  </si>
  <si>
    <t>SID-1902</t>
  </si>
  <si>
    <t>SID-1903</t>
  </si>
  <si>
    <t>SID-1904</t>
  </si>
  <si>
    <t>SID-1905</t>
  </si>
  <si>
    <t>SID-1906</t>
  </si>
  <si>
    <t>SID-1907</t>
  </si>
  <si>
    <t>SID-1908</t>
  </si>
  <si>
    <t>SID-1909</t>
  </si>
  <si>
    <t>SID-1910</t>
  </si>
  <si>
    <t>SID-1911</t>
  </si>
  <si>
    <t>SID-1912</t>
  </si>
  <si>
    <t>SID-1913</t>
  </si>
  <si>
    <t>SID-1914</t>
  </si>
  <si>
    <t>SID-1915</t>
  </si>
  <si>
    <t>SID-1916</t>
  </si>
  <si>
    <t>SID-1917</t>
  </si>
  <si>
    <t>SID-1918</t>
  </si>
  <si>
    <t>SID-1919</t>
  </si>
  <si>
    <t>SID-1920</t>
  </si>
  <si>
    <t>SID-1921</t>
  </si>
  <si>
    <t>SID-1922</t>
  </si>
  <si>
    <t>SID-1923</t>
  </si>
  <si>
    <t>SID-1924</t>
  </si>
  <si>
    <t>SID-1925</t>
  </si>
  <si>
    <t>SID-1926</t>
  </si>
  <si>
    <t>SID-1927</t>
  </si>
  <si>
    <t>SID-1928</t>
  </si>
  <si>
    <t>SID-1929</t>
  </si>
  <si>
    <t>SID-1930</t>
  </si>
  <si>
    <t>SID-1931</t>
  </si>
  <si>
    <t>SID-1932</t>
  </si>
  <si>
    <t>SID-1933</t>
  </si>
  <si>
    <t>SID-1934</t>
  </si>
  <si>
    <t>SID-1935</t>
  </si>
  <si>
    <t>SID-1936</t>
  </si>
  <si>
    <t>SID-1937</t>
  </si>
  <si>
    <t>SID-1938</t>
  </si>
  <si>
    <t>SID-1939</t>
  </si>
  <si>
    <t>SID-1940</t>
  </si>
  <si>
    <t>SID-1941</t>
  </si>
  <si>
    <t>SID-1942</t>
  </si>
  <si>
    <t>SID-1943</t>
  </si>
  <si>
    <t>SID-1944</t>
  </si>
  <si>
    <t>SID-1945</t>
  </si>
  <si>
    <t>SID-1946</t>
  </si>
  <si>
    <t>SID-1947</t>
  </si>
  <si>
    <t>SID-1948</t>
  </si>
  <si>
    <t>SID-1949</t>
  </si>
  <si>
    <t>SID-1950</t>
  </si>
  <si>
    <t>SID-1951</t>
  </si>
  <si>
    <t>SID-1952</t>
  </si>
  <si>
    <t>SID-1953</t>
  </si>
  <si>
    <t>SID-1954</t>
  </si>
  <si>
    <t>SID-1955</t>
  </si>
  <si>
    <t>SID-1956</t>
  </si>
  <si>
    <t>SID-1957</t>
  </si>
  <si>
    <t>SID-1958</t>
  </si>
  <si>
    <t>SID-1959</t>
  </si>
  <si>
    <t>SID-1960</t>
  </si>
  <si>
    <t>SID-1961</t>
  </si>
  <si>
    <t>SID-1962</t>
  </si>
  <si>
    <t>SID-1963</t>
  </si>
  <si>
    <t>SID-1964</t>
  </si>
  <si>
    <t>SID-1965</t>
  </si>
  <si>
    <t>SID-1966</t>
  </si>
  <si>
    <t>SID-1967</t>
  </si>
  <si>
    <t>SID-1968</t>
  </si>
  <si>
    <t>SID-1969</t>
  </si>
  <si>
    <t>SID-1970</t>
  </si>
  <si>
    <t>SID-1971</t>
  </si>
  <si>
    <t>SID-1972</t>
  </si>
  <si>
    <t>SID-1973</t>
  </si>
  <si>
    <t>SID-1974</t>
  </si>
  <si>
    <t>SID-1975</t>
  </si>
  <si>
    <t>SID-1976</t>
  </si>
  <si>
    <t>SID-1977</t>
  </si>
  <si>
    <t>SID-1978</t>
  </si>
  <si>
    <t>SID-1979</t>
  </si>
  <si>
    <t>SID-1980</t>
  </si>
  <si>
    <t>SID-1981</t>
  </si>
  <si>
    <t>SID-1982</t>
  </si>
  <si>
    <t>SID-1983</t>
  </si>
  <si>
    <t>SID-1984</t>
  </si>
  <si>
    <t>SID-1985</t>
  </si>
  <si>
    <t>SID-1986</t>
  </si>
  <si>
    <t>SID-1987</t>
  </si>
  <si>
    <t>SID-1988</t>
  </si>
  <si>
    <t>SID-1989</t>
  </si>
  <si>
    <t>SID-1990</t>
  </si>
  <si>
    <t>SID-1991</t>
  </si>
  <si>
    <t>SID-1992</t>
  </si>
  <si>
    <t>SID-1993</t>
  </si>
  <si>
    <t>SID-1994</t>
  </si>
  <si>
    <t>SID-1995</t>
  </si>
  <si>
    <t>SID-1996</t>
  </si>
  <si>
    <t>SID-1997</t>
  </si>
  <si>
    <t>SID-1998</t>
  </si>
  <si>
    <t>SID-1999</t>
  </si>
  <si>
    <t>SID-2000</t>
  </si>
  <si>
    <t>SID-2001</t>
  </si>
  <si>
    <t>SID-2002</t>
  </si>
  <si>
    <t>SID-2003</t>
  </si>
  <si>
    <t>SID-2004</t>
  </si>
  <si>
    <t>SID-2005</t>
  </si>
  <si>
    <t>SID-2006</t>
  </si>
  <si>
    <t>SID-2007</t>
  </si>
  <si>
    <t>SID-2008</t>
  </si>
  <si>
    <t>SID-2009</t>
  </si>
  <si>
    <t>SID-2010</t>
  </si>
  <si>
    <t>SID-2011</t>
  </si>
  <si>
    <t>SID-2012</t>
  </si>
  <si>
    <t>SID-2013</t>
  </si>
  <si>
    <t>SID-2014</t>
  </si>
  <si>
    <t>SID-2015</t>
  </si>
  <si>
    <t>SID-2016</t>
  </si>
  <si>
    <t>SID-2017</t>
  </si>
  <si>
    <t>SID-2018</t>
  </si>
  <si>
    <t>SID-2019</t>
  </si>
  <si>
    <t>SID-2020</t>
  </si>
  <si>
    <t>SID-2021</t>
  </si>
  <si>
    <t>SID-2022</t>
  </si>
  <si>
    <t>SID-2023</t>
  </si>
  <si>
    <t>SID-2024</t>
  </si>
  <si>
    <t>SID-2025</t>
  </si>
  <si>
    <t>SID-2026</t>
  </si>
  <si>
    <t>SID-2027</t>
  </si>
  <si>
    <t>SID-2028</t>
  </si>
  <si>
    <t>SID-2029</t>
  </si>
  <si>
    <t>SID-2030</t>
  </si>
  <si>
    <t>SID-2031</t>
  </si>
  <si>
    <t>SID-2032</t>
  </si>
  <si>
    <t>SID-2033</t>
  </si>
  <si>
    <t>SID-2034</t>
  </si>
  <si>
    <t>SID-2035</t>
  </si>
  <si>
    <t>SID-2036</t>
  </si>
  <si>
    <t>SID-2037</t>
  </si>
  <si>
    <t>SID-2038</t>
  </si>
  <si>
    <t>SID-2039</t>
  </si>
  <si>
    <t>SID-2040</t>
  </si>
  <si>
    <t>SID-2041</t>
  </si>
  <si>
    <t>SID-2042</t>
  </si>
  <si>
    <t>SID-2043</t>
  </si>
  <si>
    <t>SID-2044</t>
  </si>
  <si>
    <t>SID-2045</t>
  </si>
  <si>
    <t>SID-2046</t>
  </si>
  <si>
    <t>SID-2047</t>
  </si>
  <si>
    <t>SID-2048</t>
  </si>
  <si>
    <t>SID-2049</t>
  </si>
  <si>
    <t>SID-2050</t>
  </si>
  <si>
    <t>SID-2051</t>
  </si>
  <si>
    <t>SID-2052</t>
  </si>
  <si>
    <t>SID-2053</t>
  </si>
  <si>
    <t>SID-2054</t>
  </si>
  <si>
    <t>SID-2055</t>
  </si>
  <si>
    <t>SID-2056</t>
  </si>
  <si>
    <t>SID-2057</t>
  </si>
  <si>
    <t>SID-2058</t>
  </si>
  <si>
    <t>SID-2059</t>
  </si>
  <si>
    <t>SID-2060</t>
  </si>
  <si>
    <t>SID-2061</t>
  </si>
  <si>
    <t>SID-2062</t>
  </si>
  <si>
    <t>SID-2063</t>
  </si>
  <si>
    <t>SID-2064</t>
  </si>
  <si>
    <t>SID-2065</t>
  </si>
  <si>
    <t>SID-2066</t>
  </si>
  <si>
    <t>SID-2067</t>
  </si>
  <si>
    <t>SID-2068</t>
  </si>
  <si>
    <t>SID-2069</t>
  </si>
  <si>
    <t>SID-2070</t>
  </si>
  <si>
    <t>SID-2071</t>
  </si>
  <si>
    <t>SID-2072</t>
  </si>
  <si>
    <t>SID-2073</t>
  </si>
  <si>
    <t>SID-2074</t>
  </si>
  <si>
    <t>SID-2075</t>
  </si>
  <si>
    <t>SID-2076</t>
  </si>
  <si>
    <t>SID-2077</t>
  </si>
  <si>
    <t>SID-2078</t>
  </si>
  <si>
    <t>SID-2079</t>
  </si>
  <si>
    <t>SID-2080</t>
  </si>
  <si>
    <t>SID-2081</t>
  </si>
  <si>
    <t>SID-2082</t>
  </si>
  <si>
    <t>SID-2083</t>
  </si>
  <si>
    <t>SID-2084</t>
  </si>
  <si>
    <t>SID-2085</t>
  </si>
  <si>
    <t>SID-2086</t>
  </si>
  <si>
    <t>SID-2087</t>
  </si>
  <si>
    <t>SID-2088</t>
  </si>
  <si>
    <t>SID-2089</t>
  </si>
  <si>
    <t>SID-2090</t>
  </si>
  <si>
    <t>SID-2091</t>
  </si>
  <si>
    <t>SID-2092</t>
  </si>
  <si>
    <t>SID-2093</t>
  </si>
  <si>
    <t>SID-2094</t>
  </si>
  <si>
    <t>SID-2095</t>
  </si>
  <si>
    <t>SID-2096</t>
  </si>
  <si>
    <t>SID-2097</t>
  </si>
  <si>
    <t>SID-2098</t>
  </si>
  <si>
    <t>SID-2099</t>
  </si>
  <si>
    <t>SID-2100</t>
  </si>
  <si>
    <t>SID-2101</t>
  </si>
  <si>
    <t>SID-2102</t>
  </si>
  <si>
    <t>SID-2103</t>
  </si>
  <si>
    <t>SID-2104</t>
  </si>
  <si>
    <t>SID-2105</t>
  </si>
  <si>
    <t>SID-2106</t>
  </si>
  <si>
    <t>SID-2107</t>
  </si>
  <si>
    <t>SID-2108</t>
  </si>
  <si>
    <t>SID-2109</t>
  </si>
  <si>
    <t>SID-2110</t>
  </si>
  <si>
    <t>SID-2111</t>
  </si>
  <si>
    <t>SID-2112</t>
  </si>
  <si>
    <t>SID-2113</t>
  </si>
  <si>
    <t>SID-2114</t>
  </si>
  <si>
    <t>SID-2115</t>
  </si>
  <si>
    <t>SID-2116</t>
  </si>
  <si>
    <t>SID-2117</t>
  </si>
  <si>
    <t>SID-2118</t>
  </si>
  <si>
    <t>SID-2119</t>
  </si>
  <si>
    <t>SID-2120</t>
  </si>
  <si>
    <t>SID-2121</t>
  </si>
  <si>
    <t>SID-2122</t>
  </si>
  <si>
    <t>SID-2123</t>
  </si>
  <si>
    <t>SID-2124</t>
  </si>
  <si>
    <t>SID-2125</t>
  </si>
  <si>
    <t>SID-2126</t>
  </si>
  <si>
    <t>SID-2127</t>
  </si>
  <si>
    <t>SID-2128</t>
  </si>
  <si>
    <t>SID-2129</t>
  </si>
  <si>
    <t>SID-2130</t>
  </si>
  <si>
    <t>SID-2131</t>
  </si>
  <si>
    <t>SID-2132</t>
  </si>
  <si>
    <t>SID-2133</t>
  </si>
  <si>
    <t>SID-2134</t>
  </si>
  <si>
    <t>SID-2135</t>
  </si>
  <si>
    <t>SID-2136</t>
  </si>
  <si>
    <t>SID-2137</t>
  </si>
  <si>
    <t>SID-2138</t>
  </si>
  <si>
    <t>SID-2139</t>
  </si>
  <si>
    <t>SID-2140</t>
  </si>
  <si>
    <t>SID-2141</t>
  </si>
  <si>
    <t>SID-2142</t>
  </si>
  <si>
    <t>SID-2143</t>
  </si>
  <si>
    <t>SID-2144</t>
  </si>
  <si>
    <t>SID-2145</t>
  </si>
  <si>
    <t>SID-2146</t>
  </si>
  <si>
    <t>SID-2147</t>
  </si>
  <si>
    <t>SID-2148</t>
  </si>
  <si>
    <t>SID-2149</t>
  </si>
  <si>
    <t>SID-2150</t>
  </si>
  <si>
    <t>SID-2151</t>
  </si>
  <si>
    <t>SID-2152</t>
  </si>
  <si>
    <t>SID-2153</t>
  </si>
  <si>
    <t>SID-2154</t>
  </si>
  <si>
    <t>SID-2155</t>
  </si>
  <si>
    <t>SID-2156</t>
  </si>
  <si>
    <t>SID-2157</t>
  </si>
  <si>
    <t>SID-2158</t>
  </si>
  <si>
    <t>SID-2159</t>
  </si>
  <si>
    <t>SID-2160</t>
  </si>
  <si>
    <t>SID-2161</t>
  </si>
  <si>
    <t>SID-2162</t>
  </si>
  <si>
    <t>SID-2163</t>
  </si>
  <si>
    <t>SID-2164</t>
  </si>
  <si>
    <t>SID-2165</t>
  </si>
  <si>
    <t>SID-2166</t>
  </si>
  <si>
    <t>SID-2167</t>
  </si>
  <si>
    <t>SID-2168</t>
  </si>
  <si>
    <t>SID-2169</t>
  </si>
  <si>
    <t>SID-2170</t>
  </si>
  <si>
    <t>SID-2171</t>
  </si>
  <si>
    <t>SID-2172</t>
  </si>
  <si>
    <t>SID-2173</t>
  </si>
  <si>
    <t>SID-2174</t>
  </si>
  <si>
    <t>SID-2175</t>
  </si>
  <si>
    <t>SID-2176</t>
  </si>
  <si>
    <t>SID-2177</t>
  </si>
  <si>
    <t>SID-2178</t>
  </si>
  <si>
    <t>SID-2179</t>
  </si>
  <si>
    <t>SID-2180</t>
  </si>
  <si>
    <t>SID-2181</t>
  </si>
  <si>
    <t>SID-2182</t>
  </si>
  <si>
    <t>SID-2183</t>
  </si>
  <si>
    <t>SID-2184</t>
  </si>
  <si>
    <t>SID-2185</t>
  </si>
  <si>
    <t>SID-2186</t>
  </si>
  <si>
    <t>SID-2187</t>
  </si>
  <si>
    <t>SID-2188</t>
  </si>
  <si>
    <t>SID-2189</t>
  </si>
  <si>
    <t>SID-2190</t>
  </si>
  <si>
    <t>SID-2191</t>
  </si>
  <si>
    <t>SID-2192</t>
  </si>
  <si>
    <t>SID-2193</t>
  </si>
  <si>
    <t>SID-2194</t>
  </si>
  <si>
    <t>SID-2195</t>
  </si>
  <si>
    <t>SID-2196</t>
  </si>
  <si>
    <t>SID-2197</t>
  </si>
  <si>
    <t>SID-2198</t>
  </si>
  <si>
    <t>SID-2199</t>
  </si>
  <si>
    <t>SID-2200</t>
  </si>
  <si>
    <t>SID-2201</t>
  </si>
  <si>
    <t>SID-2202</t>
  </si>
  <si>
    <t>SID-2203</t>
  </si>
  <si>
    <t>SID-2204</t>
  </si>
  <si>
    <t>SID-2205</t>
  </si>
  <si>
    <t>SID-2206</t>
  </si>
  <si>
    <t>SID-2207</t>
  </si>
  <si>
    <t>SID-2208</t>
  </si>
  <si>
    <t>SID-2209</t>
  </si>
  <si>
    <t>SID-2210</t>
  </si>
  <si>
    <t>SID-2211</t>
  </si>
  <si>
    <t>SID-2212</t>
  </si>
  <si>
    <t>SID-2213</t>
  </si>
  <si>
    <t>SID-2214</t>
  </si>
  <si>
    <t>SID-2215</t>
  </si>
  <si>
    <t>SID-2216</t>
  </si>
  <si>
    <t>SID-2217</t>
  </si>
  <si>
    <t>SID-2218</t>
  </si>
  <si>
    <t>SID-2219</t>
  </si>
  <si>
    <t>SID-2220</t>
  </si>
  <si>
    <t>SID-2221</t>
  </si>
  <si>
    <t>SID-2222</t>
  </si>
  <si>
    <t>SID-2223</t>
  </si>
  <si>
    <t>SID-2224</t>
  </si>
  <si>
    <t>SID-2225</t>
  </si>
  <si>
    <t>SID-2226</t>
  </si>
  <si>
    <t>SID-2227</t>
  </si>
  <si>
    <t>SID-2228</t>
  </si>
  <si>
    <t>SID-2229</t>
  </si>
  <si>
    <t>SID-2230</t>
  </si>
  <si>
    <t>SID-2231</t>
  </si>
  <si>
    <t>SID-2232</t>
  </si>
  <si>
    <t>SID-2233</t>
  </si>
  <si>
    <t>SID-2234</t>
  </si>
  <si>
    <t>SID-2235</t>
  </si>
  <si>
    <t>SID-2236</t>
  </si>
  <si>
    <t>SID-2237</t>
  </si>
  <si>
    <t>SID-2238</t>
  </si>
  <si>
    <t>SID-2239</t>
  </si>
  <si>
    <t>SID-2240</t>
  </si>
  <si>
    <t>SID-2241</t>
  </si>
  <si>
    <t>SID-2242</t>
  </si>
  <si>
    <t>SID-2243</t>
  </si>
  <si>
    <t>SID-2244</t>
  </si>
  <si>
    <t>SID-2245</t>
  </si>
  <si>
    <t>SID-2246</t>
  </si>
  <si>
    <t>SID-2247</t>
  </si>
  <si>
    <t>SID-2248</t>
  </si>
  <si>
    <t>SID-2249</t>
  </si>
  <si>
    <t>SID-2250</t>
  </si>
  <si>
    <t>SID-2251</t>
  </si>
  <si>
    <t>SID-2252</t>
  </si>
  <si>
    <t>SID-2253</t>
  </si>
  <si>
    <t>SID-2254</t>
  </si>
  <si>
    <t>SID-2255</t>
  </si>
  <si>
    <t>SID-2256</t>
  </si>
  <si>
    <t>SID-2257</t>
  </si>
  <si>
    <t>SID-2258</t>
  </si>
  <si>
    <t>SID-2259</t>
  </si>
  <si>
    <t>SID-2260</t>
  </si>
  <si>
    <t>SID-2261</t>
  </si>
  <si>
    <t>SID-2262</t>
  </si>
  <si>
    <t>SID-2263</t>
  </si>
  <si>
    <t>SID-2264</t>
  </si>
  <si>
    <t>SID-2265</t>
  </si>
  <si>
    <t>SID-2266</t>
  </si>
  <si>
    <t>SID-2267</t>
  </si>
  <si>
    <t>SID-2268</t>
  </si>
  <si>
    <t>SID-2269</t>
  </si>
  <si>
    <t>SID-2270</t>
  </si>
  <si>
    <t>SID-2271</t>
  </si>
  <si>
    <t>SID-2272</t>
  </si>
  <si>
    <t>SID-2273</t>
  </si>
  <si>
    <t>SID-2274</t>
  </si>
  <si>
    <t>SID-2275</t>
  </si>
  <si>
    <t>SID-2276</t>
  </si>
  <si>
    <t>SID-2277</t>
  </si>
  <si>
    <t>SID-2278</t>
  </si>
  <si>
    <t>SID-2279</t>
  </si>
  <si>
    <t>SID-2280</t>
  </si>
  <si>
    <t>SID-2281</t>
  </si>
  <si>
    <t>SID-2282</t>
  </si>
  <si>
    <t>SID-2283</t>
  </si>
  <si>
    <t>SID-2284</t>
  </si>
  <si>
    <t>SID-2285</t>
  </si>
  <si>
    <t>SID-2286</t>
  </si>
  <si>
    <t>SID-2287</t>
  </si>
  <si>
    <t>SID-2288</t>
  </si>
  <si>
    <t>SID-2289</t>
  </si>
  <si>
    <t>SID-2290</t>
  </si>
  <si>
    <t>SID-2291</t>
  </si>
  <si>
    <t>SID-2292</t>
  </si>
  <si>
    <t>SID-2293</t>
  </si>
  <si>
    <t>SID-2294</t>
  </si>
  <si>
    <t>SID-2295</t>
  </si>
  <si>
    <t>SID-2296</t>
  </si>
  <si>
    <t>SID-2297</t>
  </si>
  <si>
    <t>SID-2298</t>
  </si>
  <si>
    <t>SID-2299</t>
  </si>
  <si>
    <t>SID-2300</t>
  </si>
  <si>
    <t>SID-2301</t>
  </si>
  <si>
    <t>SID-2302</t>
  </si>
  <si>
    <t>SID-2303</t>
  </si>
  <si>
    <t>SID-2304</t>
  </si>
  <si>
    <t>SID-2305</t>
  </si>
  <si>
    <t>SID-2306</t>
  </si>
  <si>
    <t>SID-2307</t>
  </si>
  <si>
    <t>SID-2308</t>
  </si>
  <si>
    <t>SID-2309</t>
  </si>
  <si>
    <t>SID-2310</t>
  </si>
  <si>
    <t>SID-2311</t>
  </si>
  <si>
    <t>SID-2312</t>
  </si>
  <si>
    <t>SID-2313</t>
  </si>
  <si>
    <t>SID-2314</t>
  </si>
  <si>
    <t>SID-2315</t>
  </si>
  <si>
    <t>SID-2316</t>
  </si>
  <si>
    <t>SID-2317</t>
  </si>
  <si>
    <t>SID-2318</t>
  </si>
  <si>
    <t>SID-2319</t>
  </si>
  <si>
    <t>SID-2320</t>
  </si>
  <si>
    <t>SID-2321</t>
  </si>
  <si>
    <t>SID-2322</t>
  </si>
  <si>
    <t>SID-2323</t>
  </si>
  <si>
    <t>SID-2324</t>
  </si>
  <si>
    <t>SID-2325</t>
  </si>
  <si>
    <t>SID-2326</t>
  </si>
  <si>
    <t>SID-2327</t>
  </si>
  <si>
    <t>SID-2328</t>
  </si>
  <si>
    <t>SID-2329</t>
  </si>
  <si>
    <t>SID-2330</t>
  </si>
  <si>
    <t>SID-2331</t>
  </si>
  <si>
    <t>SID-2332</t>
  </si>
  <si>
    <t>SID-2333</t>
  </si>
  <si>
    <t>SID-2334</t>
  </si>
  <si>
    <t>SID-2335</t>
  </si>
  <si>
    <t>SID-2336</t>
  </si>
  <si>
    <t>SID-2337</t>
  </si>
  <si>
    <t>SID-2338</t>
  </si>
  <si>
    <t>SID-2339</t>
  </si>
  <si>
    <t>SID-2340</t>
  </si>
  <si>
    <t>SID-2341</t>
  </si>
  <si>
    <t>SID-2342</t>
  </si>
  <si>
    <t>SID-2343</t>
  </si>
  <si>
    <t>SID-2344</t>
  </si>
  <si>
    <t>SID-2345</t>
  </si>
  <si>
    <t>SID-2346</t>
  </si>
  <si>
    <t>SID-2347</t>
  </si>
  <si>
    <t>SID-2348</t>
  </si>
  <si>
    <t>SID-2349</t>
  </si>
  <si>
    <t>SID-2350</t>
  </si>
  <si>
    <t>SID-2351</t>
  </si>
  <si>
    <t>SID-2352</t>
  </si>
  <si>
    <t>SID-2353</t>
  </si>
  <si>
    <t>SID-2354</t>
  </si>
  <si>
    <t>SID-2355</t>
  </si>
  <si>
    <t>SID-2356</t>
  </si>
  <si>
    <t>SID-2357</t>
  </si>
  <si>
    <t>SID-2358</t>
  </si>
  <si>
    <t>SID-2359</t>
  </si>
  <si>
    <t>SID-2360</t>
  </si>
  <si>
    <t>SID-2361</t>
  </si>
  <si>
    <t>SID-2362</t>
  </si>
  <si>
    <t>SID-2363</t>
  </si>
  <si>
    <t>SID-2364</t>
  </si>
  <si>
    <t>SID-2365</t>
  </si>
  <si>
    <t>SID-2366</t>
  </si>
  <si>
    <t>SID-2367</t>
  </si>
  <si>
    <t>SID-2368</t>
  </si>
  <si>
    <t>SID-2369</t>
  </si>
  <si>
    <t>SID-2370</t>
  </si>
  <si>
    <t>SID-2371</t>
  </si>
  <si>
    <t>SID-2372</t>
  </si>
  <si>
    <t>SID-2373</t>
  </si>
  <si>
    <t>SID-2374</t>
  </si>
  <si>
    <t>SID-2375</t>
  </si>
  <si>
    <t>SID-2376</t>
  </si>
  <si>
    <t>SID-2377</t>
  </si>
  <si>
    <t>SID-2378</t>
  </si>
  <si>
    <t>SID-2379</t>
  </si>
  <si>
    <t>SID-2380</t>
  </si>
  <si>
    <t>SID-2381</t>
  </si>
  <si>
    <t>SID-2382</t>
  </si>
  <si>
    <t>SID-2383</t>
  </si>
  <si>
    <t>SID-2384</t>
  </si>
  <si>
    <t>SID-2385</t>
  </si>
  <si>
    <t>SID-2386</t>
  </si>
  <si>
    <t>Channel</t>
  </si>
  <si>
    <t>Gender_category</t>
  </si>
  <si>
    <t>Date_key_0</t>
  </si>
  <si>
    <t>Column1</t>
  </si>
  <si>
    <t>DK-01</t>
  </si>
  <si>
    <t>DK-02</t>
  </si>
  <si>
    <t>DK-03</t>
  </si>
  <si>
    <t>DK-04</t>
  </si>
  <si>
    <t>DK-05</t>
  </si>
  <si>
    <t>DK-06</t>
  </si>
  <si>
    <t>DK-07</t>
  </si>
  <si>
    <t>DK-08</t>
  </si>
  <si>
    <t>DK-09</t>
  </si>
  <si>
    <t>DK-10</t>
  </si>
  <si>
    <t>DK-11</t>
  </si>
  <si>
    <t>DK-12</t>
  </si>
  <si>
    <t>DK-13</t>
  </si>
  <si>
    <t>DK-14</t>
  </si>
  <si>
    <t>DK-15</t>
  </si>
  <si>
    <t>DK-16</t>
  </si>
  <si>
    <t>DK-17</t>
  </si>
  <si>
    <t>DK-18</t>
  </si>
  <si>
    <t>DK-19</t>
  </si>
  <si>
    <t>DK-20</t>
  </si>
  <si>
    <t>DK-21</t>
  </si>
  <si>
    <t>DK-22</t>
  </si>
  <si>
    <t>DK-23</t>
  </si>
  <si>
    <t>DK-24</t>
  </si>
  <si>
    <t>DK-25</t>
  </si>
  <si>
    <t>DK-26</t>
  </si>
  <si>
    <t>DK-27</t>
  </si>
  <si>
    <t>DK-28</t>
  </si>
  <si>
    <t>DK-29</t>
  </si>
  <si>
    <t>DK-30</t>
  </si>
  <si>
    <t>DK-31</t>
  </si>
  <si>
    <t>DK-32</t>
  </si>
  <si>
    <t>DK-33</t>
  </si>
  <si>
    <t>DK-34</t>
  </si>
  <si>
    <t>DK-35</t>
  </si>
  <si>
    <t>DK-36</t>
  </si>
  <si>
    <t>DK-37</t>
  </si>
  <si>
    <t>DK-38</t>
  </si>
  <si>
    <t>DK-39</t>
  </si>
  <si>
    <t>DK-40</t>
  </si>
  <si>
    <t>DK-41</t>
  </si>
  <si>
    <t>DK-42</t>
  </si>
  <si>
    <t>DK-43</t>
  </si>
  <si>
    <t>DK-44</t>
  </si>
  <si>
    <t>DK-45</t>
  </si>
  <si>
    <t>DK-46</t>
  </si>
  <si>
    <t>DK-47</t>
  </si>
  <si>
    <t>DK-48</t>
  </si>
  <si>
    <t>DK-49</t>
  </si>
  <si>
    <t>DK-50</t>
  </si>
  <si>
    <t>DK-51</t>
  </si>
  <si>
    <t>DK-52</t>
  </si>
  <si>
    <t>DK-53</t>
  </si>
  <si>
    <t>DK-54</t>
  </si>
  <si>
    <t>DK-55</t>
  </si>
  <si>
    <t>DK-56</t>
  </si>
  <si>
    <t>DK-57</t>
  </si>
  <si>
    <t>DK-58</t>
  </si>
  <si>
    <t>DK-59</t>
  </si>
  <si>
    <t>DK-60</t>
  </si>
  <si>
    <t>DK-61</t>
  </si>
  <si>
    <t>DK-62</t>
  </si>
  <si>
    <t>DK-63</t>
  </si>
  <si>
    <t>DK-64</t>
  </si>
  <si>
    <t>DK-65</t>
  </si>
  <si>
    <t>DK-66</t>
  </si>
  <si>
    <t>DK-67</t>
  </si>
  <si>
    <t>DK-68</t>
  </si>
  <si>
    <t>DK-69</t>
  </si>
  <si>
    <t>DK-70</t>
  </si>
  <si>
    <t>DK-71</t>
  </si>
  <si>
    <t>DK-72</t>
  </si>
  <si>
    <t>DK-73</t>
  </si>
  <si>
    <t>DK-74</t>
  </si>
  <si>
    <t>DK-75</t>
  </si>
  <si>
    <t>DK-76</t>
  </si>
  <si>
    <t>DK-77</t>
  </si>
  <si>
    <t>DK-78</t>
  </si>
  <si>
    <t>DK-79</t>
  </si>
  <si>
    <t>DK-80</t>
  </si>
  <si>
    <t>DK-81</t>
  </si>
  <si>
    <t>DK-82</t>
  </si>
  <si>
    <t>DK-83</t>
  </si>
  <si>
    <t>DK-84</t>
  </si>
  <si>
    <t>DK-85</t>
  </si>
  <si>
    <t>DK-86</t>
  </si>
  <si>
    <t>DK-87</t>
  </si>
  <si>
    <t>DK-88</t>
  </si>
  <si>
    <t>DK-89</t>
  </si>
  <si>
    <t>DK-90</t>
  </si>
  <si>
    <t>DK-91</t>
  </si>
  <si>
    <t>DK-92</t>
  </si>
  <si>
    <t>DK-93</t>
  </si>
  <si>
    <t>DK-94</t>
  </si>
  <si>
    <t>DK-95</t>
  </si>
  <si>
    <t>DK-96</t>
  </si>
  <si>
    <t>DK-97</t>
  </si>
  <si>
    <t>DK-98</t>
  </si>
  <si>
    <t>DK-99</t>
  </si>
  <si>
    <t>DK-100</t>
  </si>
  <si>
    <t>DK-101</t>
  </si>
  <si>
    <t>DK-102</t>
  </si>
  <si>
    <t>DK-103</t>
  </si>
  <si>
    <t>DK-104</t>
  </si>
  <si>
    <t>DK-105</t>
  </si>
  <si>
    <t>DK-106</t>
  </si>
  <si>
    <t>DK-107</t>
  </si>
  <si>
    <t>DK-108</t>
  </si>
  <si>
    <t>DK-109</t>
  </si>
  <si>
    <t>DK-110</t>
  </si>
  <si>
    <t>DK-111</t>
  </si>
  <si>
    <t>DK-112</t>
  </si>
  <si>
    <t>DK-113</t>
  </si>
  <si>
    <t>DK-114</t>
  </si>
  <si>
    <t>DK-115</t>
  </si>
  <si>
    <t>DK-116</t>
  </si>
  <si>
    <t>DK-117</t>
  </si>
  <si>
    <t>DK-118</t>
  </si>
  <si>
    <t>DK-119</t>
  </si>
  <si>
    <t>DK-120</t>
  </si>
  <si>
    <t>DK-121</t>
  </si>
  <si>
    <t>DK-122</t>
  </si>
  <si>
    <t>DK-123</t>
  </si>
  <si>
    <t>DK-124</t>
  </si>
  <si>
    <t>DK-125</t>
  </si>
  <si>
    <t>DK-126</t>
  </si>
  <si>
    <t>DK-127</t>
  </si>
  <si>
    <t>DK-128</t>
  </si>
  <si>
    <t>DK-129</t>
  </si>
  <si>
    <t>DK-130</t>
  </si>
  <si>
    <t>DK-131</t>
  </si>
  <si>
    <t>DK-132</t>
  </si>
  <si>
    <t>DK-133</t>
  </si>
  <si>
    <t>DK-134</t>
  </si>
  <si>
    <t>DK-135</t>
  </si>
  <si>
    <t>DK-136</t>
  </si>
  <si>
    <t>DK-137</t>
  </si>
  <si>
    <t>DK-138</t>
  </si>
  <si>
    <t>DK-139</t>
  </si>
  <si>
    <t>DK-140</t>
  </si>
  <si>
    <t>DK-141</t>
  </si>
  <si>
    <t>DK-142</t>
  </si>
  <si>
    <t>DK-143</t>
  </si>
  <si>
    <t>DK-144</t>
  </si>
  <si>
    <t>DK-145</t>
  </si>
  <si>
    <t>DK-146</t>
  </si>
  <si>
    <t>DK-147</t>
  </si>
  <si>
    <t>DK-148</t>
  </si>
  <si>
    <t>DK-149</t>
  </si>
  <si>
    <t>DK-150</t>
  </si>
  <si>
    <t>DK-151</t>
  </si>
  <si>
    <t>DK-152</t>
  </si>
  <si>
    <t>DK-153</t>
  </si>
  <si>
    <t>DK-154</t>
  </si>
  <si>
    <t>DK-155</t>
  </si>
  <si>
    <t>DK-156</t>
  </si>
  <si>
    <t>DK-157</t>
  </si>
  <si>
    <t>DK-158</t>
  </si>
  <si>
    <t>DK-159</t>
  </si>
  <si>
    <t>DK-160</t>
  </si>
  <si>
    <t>DK-161</t>
  </si>
  <si>
    <t>DK-162</t>
  </si>
  <si>
    <t>DK-163</t>
  </si>
  <si>
    <t>DK-164</t>
  </si>
  <si>
    <t>DK-165</t>
  </si>
  <si>
    <t>DK-166</t>
  </si>
  <si>
    <t>DK-167</t>
  </si>
  <si>
    <t>DK-168</t>
  </si>
  <si>
    <t>DK-169</t>
  </si>
  <si>
    <t>DK-170</t>
  </si>
  <si>
    <t>DK-171</t>
  </si>
  <si>
    <t>DK-172</t>
  </si>
  <si>
    <t>DK-173</t>
  </si>
  <si>
    <t>DK-174</t>
  </si>
  <si>
    <t>DK-175</t>
  </si>
  <si>
    <t>DK-176</t>
  </si>
  <si>
    <t>DK-177</t>
  </si>
  <si>
    <t>DK-178</t>
  </si>
  <si>
    <t>DK-179</t>
  </si>
  <si>
    <t>DK-180</t>
  </si>
  <si>
    <t>DK-181</t>
  </si>
  <si>
    <t>DK-182</t>
  </si>
  <si>
    <t>DK-183</t>
  </si>
  <si>
    <t>DK-184</t>
  </si>
  <si>
    <t>DK-185</t>
  </si>
  <si>
    <t>DK-186</t>
  </si>
  <si>
    <t>DK-187</t>
  </si>
  <si>
    <t>DK-188</t>
  </si>
  <si>
    <t>DK-189</t>
  </si>
  <si>
    <t>DK-190</t>
  </si>
  <si>
    <t>DK-191</t>
  </si>
  <si>
    <t>DK-192</t>
  </si>
  <si>
    <t>DK-193</t>
  </si>
  <si>
    <t>DK-194</t>
  </si>
  <si>
    <t>DK-195</t>
  </si>
  <si>
    <t>DK-196</t>
  </si>
  <si>
    <t>DK-197</t>
  </si>
  <si>
    <t>DK-198</t>
  </si>
  <si>
    <t>DK-199</t>
  </si>
  <si>
    <t>DK-200</t>
  </si>
  <si>
    <t>DK-201</t>
  </si>
  <si>
    <t>DK-202</t>
  </si>
  <si>
    <t>DK-203</t>
  </si>
  <si>
    <t>DK-204</t>
  </si>
  <si>
    <t>DK-205</t>
  </si>
  <si>
    <t>DK-206</t>
  </si>
  <si>
    <t>DK-207</t>
  </si>
  <si>
    <t>DK-208</t>
  </si>
  <si>
    <t>DK-209</t>
  </si>
  <si>
    <t>DK-210</t>
  </si>
  <si>
    <t>DK-211</t>
  </si>
  <si>
    <t>DK-212</t>
  </si>
  <si>
    <t>DK-213</t>
  </si>
  <si>
    <t>DK-214</t>
  </si>
  <si>
    <t>DK-215</t>
  </si>
  <si>
    <t>DK-216</t>
  </si>
  <si>
    <t>DK-217</t>
  </si>
  <si>
    <t>DK-218</t>
  </si>
  <si>
    <t>DK-219</t>
  </si>
  <si>
    <t>DK-220</t>
  </si>
  <si>
    <t>DK-221</t>
  </si>
  <si>
    <t>DK-222</t>
  </si>
  <si>
    <t>DK-223</t>
  </si>
  <si>
    <t>DK-224</t>
  </si>
  <si>
    <t>DK-225</t>
  </si>
  <si>
    <t>DK-226</t>
  </si>
  <si>
    <t>DK-227</t>
  </si>
  <si>
    <t>DK-228</t>
  </si>
  <si>
    <t>DK-229</t>
  </si>
  <si>
    <t>DK-230</t>
  </si>
  <si>
    <t>DK-231</t>
  </si>
  <si>
    <t>DK-232</t>
  </si>
  <si>
    <t>DK-233</t>
  </si>
  <si>
    <t>DK-234</t>
  </si>
  <si>
    <t>DK-235</t>
  </si>
  <si>
    <t>DK-236</t>
  </si>
  <si>
    <t>DK-237</t>
  </si>
  <si>
    <t>DK-238</t>
  </si>
  <si>
    <t>DK-239</t>
  </si>
  <si>
    <t>DK-240</t>
  </si>
  <si>
    <t>DK-241</t>
  </si>
  <si>
    <t>DK-242</t>
  </si>
  <si>
    <t>DK-243</t>
  </si>
  <si>
    <t>DK-244</t>
  </si>
  <si>
    <t>DK-245</t>
  </si>
  <si>
    <t>DK-246</t>
  </si>
  <si>
    <t>DK-247</t>
  </si>
  <si>
    <t>DK-248</t>
  </si>
  <si>
    <t>DK-249</t>
  </si>
  <si>
    <t>DK-250</t>
  </si>
  <si>
    <t>DK-251</t>
  </si>
  <si>
    <t>DK-252</t>
  </si>
  <si>
    <t>DK-253</t>
  </si>
  <si>
    <t>DK-254</t>
  </si>
  <si>
    <t>DK-255</t>
  </si>
  <si>
    <t>DK-256</t>
  </si>
  <si>
    <t>DK-257</t>
  </si>
  <si>
    <t>DK-258</t>
  </si>
  <si>
    <t>DK-259</t>
  </si>
  <si>
    <t>DK-260</t>
  </si>
  <si>
    <t>DK-261</t>
  </si>
  <si>
    <t>DK-262</t>
  </si>
  <si>
    <t>DK-263</t>
  </si>
  <si>
    <t>DK-264</t>
  </si>
  <si>
    <t>DK-265</t>
  </si>
  <si>
    <t>DK-266</t>
  </si>
  <si>
    <t>DK-267</t>
  </si>
  <si>
    <t>DK-268</t>
  </si>
  <si>
    <t>DK-269</t>
  </si>
  <si>
    <t>DK-270</t>
  </si>
  <si>
    <t>DK-271</t>
  </si>
  <si>
    <t>DK-272</t>
  </si>
  <si>
    <t>DK-273</t>
  </si>
  <si>
    <t>DK-274</t>
  </si>
  <si>
    <t>DK-275</t>
  </si>
  <si>
    <t>DK-276</t>
  </si>
  <si>
    <t>DK-277</t>
  </si>
  <si>
    <t>DK-278</t>
  </si>
  <si>
    <t>DK-279</t>
  </si>
  <si>
    <t>DK-280</t>
  </si>
  <si>
    <t>DK-281</t>
  </si>
  <si>
    <t>DK-282</t>
  </si>
  <si>
    <t>DK-283</t>
  </si>
  <si>
    <t>DK-284</t>
  </si>
  <si>
    <t>DK-285</t>
  </si>
  <si>
    <t>DK-286</t>
  </si>
  <si>
    <t>DK-287</t>
  </si>
  <si>
    <t>DK-288</t>
  </si>
  <si>
    <t>DK-289</t>
  </si>
  <si>
    <t>DK-290</t>
  </si>
  <si>
    <t>DK-291</t>
  </si>
  <si>
    <t>DK-292</t>
  </si>
  <si>
    <t>DK-293</t>
  </si>
  <si>
    <t>DK-294</t>
  </si>
  <si>
    <t>DK-295</t>
  </si>
  <si>
    <t>DK-296</t>
  </si>
  <si>
    <t>DK-297</t>
  </si>
  <si>
    <t>DK-298</t>
  </si>
  <si>
    <t>DK-299</t>
  </si>
  <si>
    <t>DK-300</t>
  </si>
  <si>
    <t>DK-301</t>
  </si>
  <si>
    <t>DK-302</t>
  </si>
  <si>
    <t>DK-303</t>
  </si>
  <si>
    <t>DK-304</t>
  </si>
  <si>
    <t>DK-305</t>
  </si>
  <si>
    <t>DK-306</t>
  </si>
  <si>
    <t>DK-307</t>
  </si>
  <si>
    <t>DK-308</t>
  </si>
  <si>
    <t>DK-309</t>
  </si>
  <si>
    <t>DK-310</t>
  </si>
  <si>
    <t>DK-311</t>
  </si>
  <si>
    <t>DK-312</t>
  </si>
  <si>
    <t>DK-313</t>
  </si>
  <si>
    <t>DK-314</t>
  </si>
  <si>
    <t>DK-315</t>
  </si>
  <si>
    <t>DK-316</t>
  </si>
  <si>
    <t>DK-317</t>
  </si>
  <si>
    <t>DK-318</t>
  </si>
  <si>
    <t>DK-319</t>
  </si>
  <si>
    <t>DK-320</t>
  </si>
  <si>
    <t>DK-321</t>
  </si>
  <si>
    <t>DK-322</t>
  </si>
  <si>
    <t>DK-323</t>
  </si>
  <si>
    <t>DK-324</t>
  </si>
  <si>
    <t>DK-325</t>
  </si>
  <si>
    <t>DK-326</t>
  </si>
  <si>
    <t>DK-327</t>
  </si>
  <si>
    <t>DK-328</t>
  </si>
  <si>
    <t>DK-329</t>
  </si>
  <si>
    <t>DK-330</t>
  </si>
  <si>
    <t>DK-331</t>
  </si>
  <si>
    <t>DK-332</t>
  </si>
  <si>
    <t>DK-333</t>
  </si>
  <si>
    <t>DK-334</t>
  </si>
  <si>
    <t>DK-335</t>
  </si>
  <si>
    <t>DK-336</t>
  </si>
  <si>
    <t>DK-337</t>
  </si>
  <si>
    <t>DK-338</t>
  </si>
  <si>
    <t>DK-339</t>
  </si>
  <si>
    <t>DK-340</t>
  </si>
  <si>
    <t>DK-341</t>
  </si>
  <si>
    <t>DK-342</t>
  </si>
  <si>
    <t>DK-343</t>
  </si>
  <si>
    <t>DK-344</t>
  </si>
  <si>
    <t>DK-345</t>
  </si>
  <si>
    <t>DK-346</t>
  </si>
  <si>
    <t>DK-347</t>
  </si>
  <si>
    <t>DK-348</t>
  </si>
  <si>
    <t>DK-349</t>
  </si>
  <si>
    <t>DK-350</t>
  </si>
  <si>
    <t>DK-351</t>
  </si>
  <si>
    <t>DK-352</t>
  </si>
  <si>
    <t>DK-353</t>
  </si>
  <si>
    <t>DK-354</t>
  </si>
  <si>
    <t>DK-355</t>
  </si>
  <si>
    <t>DK-356</t>
  </si>
  <si>
    <t>DK-357</t>
  </si>
  <si>
    <t>DK-358</t>
  </si>
  <si>
    <t>DK-359</t>
  </si>
  <si>
    <t>DK-360</t>
  </si>
  <si>
    <t>DK-361</t>
  </si>
  <si>
    <t>DK-362</t>
  </si>
  <si>
    <t>DK-363</t>
  </si>
  <si>
    <t>DK-364</t>
  </si>
  <si>
    <t>DK-365</t>
  </si>
  <si>
    <t>DK-366</t>
  </si>
  <si>
    <t>DK-367</t>
  </si>
  <si>
    <t>DK-368</t>
  </si>
  <si>
    <t>DK-369</t>
  </si>
  <si>
    <t>DK-370</t>
  </si>
  <si>
    <t>DK-371</t>
  </si>
  <si>
    <t>DK-372</t>
  </si>
  <si>
    <t>DK-373</t>
  </si>
  <si>
    <t>DK-374</t>
  </si>
  <si>
    <t>DK-375</t>
  </si>
  <si>
    <t>DK-376</t>
  </si>
  <si>
    <t>DK-377</t>
  </si>
  <si>
    <t>DK-378</t>
  </si>
  <si>
    <t>DK-379</t>
  </si>
  <si>
    <t>DK-380</t>
  </si>
  <si>
    <t>DK-381</t>
  </si>
  <si>
    <t>DK-382</t>
  </si>
  <si>
    <t>DK-383</t>
  </si>
  <si>
    <t>DK-384</t>
  </si>
  <si>
    <t>DK-385</t>
  </si>
  <si>
    <t>DK-386</t>
  </si>
  <si>
    <t>DK-387</t>
  </si>
  <si>
    <t>DK-388</t>
  </si>
  <si>
    <t>DK-389</t>
  </si>
  <si>
    <t>DK-390</t>
  </si>
  <si>
    <t>DK-391</t>
  </si>
  <si>
    <t>DK-392</t>
  </si>
  <si>
    <t>DK-393</t>
  </si>
  <si>
    <t>DK-394</t>
  </si>
  <si>
    <t>DK-395</t>
  </si>
  <si>
    <t>DK-396</t>
  </si>
  <si>
    <t>DK-397</t>
  </si>
  <si>
    <t>DK-398</t>
  </si>
  <si>
    <t>DK-399</t>
  </si>
  <si>
    <t>DK-400</t>
  </si>
  <si>
    <t>DK-401</t>
  </si>
  <si>
    <t>DK-402</t>
  </si>
  <si>
    <t>DK-403</t>
  </si>
  <si>
    <t>DK-404</t>
  </si>
  <si>
    <t>DK-405</t>
  </si>
  <si>
    <t>DK-406</t>
  </si>
  <si>
    <t>DK-407</t>
  </si>
  <si>
    <t>DK-408</t>
  </si>
  <si>
    <t>DK-409</t>
  </si>
  <si>
    <t>DK-410</t>
  </si>
  <si>
    <t>DK-411</t>
  </si>
  <si>
    <t>DK-412</t>
  </si>
  <si>
    <t>DK-413</t>
  </si>
  <si>
    <t>DK-414</t>
  </si>
  <si>
    <t>DK-415</t>
  </si>
  <si>
    <t>DK-416</t>
  </si>
  <si>
    <t>DK-417</t>
  </si>
  <si>
    <t>DK-418</t>
  </si>
  <si>
    <t>DK-419</t>
  </si>
  <si>
    <t>DK-420</t>
  </si>
  <si>
    <t>DK-421</t>
  </si>
  <si>
    <t>DK-422</t>
  </si>
  <si>
    <t>DK-423</t>
  </si>
  <si>
    <t>DK-424</t>
  </si>
  <si>
    <t>DK-425</t>
  </si>
  <si>
    <t>DK-426</t>
  </si>
  <si>
    <t>DK-427</t>
  </si>
  <si>
    <t>DK-428</t>
  </si>
  <si>
    <t>DK-429</t>
  </si>
  <si>
    <t>DK-430</t>
  </si>
  <si>
    <t>DK-431</t>
  </si>
  <si>
    <t>DK-432</t>
  </si>
  <si>
    <t>DK-433</t>
  </si>
  <si>
    <t>DK-434</t>
  </si>
  <si>
    <t>DK-435</t>
  </si>
  <si>
    <t>DK-436</t>
  </si>
  <si>
    <t>DK-437</t>
  </si>
  <si>
    <t>DK-438</t>
  </si>
  <si>
    <t>DK-439</t>
  </si>
  <si>
    <t>DK-440</t>
  </si>
  <si>
    <t>DK-441</t>
  </si>
  <si>
    <t>DK-442</t>
  </si>
  <si>
    <t>DK-443</t>
  </si>
  <si>
    <t>DK-444</t>
  </si>
  <si>
    <t>DK-445</t>
  </si>
  <si>
    <t>DK-446</t>
  </si>
  <si>
    <t>DK-447</t>
  </si>
  <si>
    <t>DK-448</t>
  </si>
  <si>
    <t>DK-449</t>
  </si>
  <si>
    <t>DK-450</t>
  </si>
  <si>
    <t>DK-451</t>
  </si>
  <si>
    <t>DK-452</t>
  </si>
  <si>
    <t>DK-453</t>
  </si>
  <si>
    <t>DK-454</t>
  </si>
  <si>
    <t>DK-455</t>
  </si>
  <si>
    <t>DK-456</t>
  </si>
  <si>
    <t>DK-457</t>
  </si>
  <si>
    <t>DK-458</t>
  </si>
  <si>
    <t>DK-459</t>
  </si>
  <si>
    <t>DK-460</t>
  </si>
  <si>
    <t>DK-461</t>
  </si>
  <si>
    <t>DK-462</t>
  </si>
  <si>
    <t>DK-463</t>
  </si>
  <si>
    <t>DK-464</t>
  </si>
  <si>
    <t>DK-465</t>
  </si>
  <si>
    <t>DK-466</t>
  </si>
  <si>
    <t>DK-467</t>
  </si>
  <si>
    <t>DK-468</t>
  </si>
  <si>
    <t>DK-469</t>
  </si>
  <si>
    <t>DK-470</t>
  </si>
  <si>
    <t>DK-471</t>
  </si>
  <si>
    <t>DK-472</t>
  </si>
  <si>
    <t>DK-473</t>
  </si>
  <si>
    <t>DK-474</t>
  </si>
  <si>
    <t>DK-475</t>
  </si>
  <si>
    <t>DK-476</t>
  </si>
  <si>
    <t>DK-477</t>
  </si>
  <si>
    <t>DK-478</t>
  </si>
  <si>
    <t>DK-479</t>
  </si>
  <si>
    <t>DK-480</t>
  </si>
  <si>
    <t>DK-481</t>
  </si>
  <si>
    <t>DK-482</t>
  </si>
  <si>
    <t>DK-483</t>
  </si>
  <si>
    <t>DK-484</t>
  </si>
  <si>
    <t>DK-485</t>
  </si>
  <si>
    <t>DK-486</t>
  </si>
  <si>
    <t>DK-487</t>
  </si>
  <si>
    <t>DK-488</t>
  </si>
  <si>
    <t>DK-489</t>
  </si>
  <si>
    <t>DK-490</t>
  </si>
  <si>
    <t>DK-491</t>
  </si>
  <si>
    <t>DK-492</t>
  </si>
  <si>
    <t>DK-493</t>
  </si>
  <si>
    <t>DK-494</t>
  </si>
  <si>
    <t>DK-495</t>
  </si>
  <si>
    <t>DK-496</t>
  </si>
  <si>
    <t>DK-497</t>
  </si>
  <si>
    <t>DK-498</t>
  </si>
  <si>
    <t>DK-499</t>
  </si>
  <si>
    <t>DK-500</t>
  </si>
  <si>
    <t>DK-501</t>
  </si>
  <si>
    <t>DK-502</t>
  </si>
  <si>
    <t>DK-503</t>
  </si>
  <si>
    <t>DK-504</t>
  </si>
  <si>
    <t>DK-505</t>
  </si>
  <si>
    <t>DK-506</t>
  </si>
  <si>
    <t>DK-507</t>
  </si>
  <si>
    <t>DK-508</t>
  </si>
  <si>
    <t>DK-509</t>
  </si>
  <si>
    <t>DK-510</t>
  </si>
  <si>
    <t>DK-511</t>
  </si>
  <si>
    <t>DK-512</t>
  </si>
  <si>
    <t>DK-513</t>
  </si>
  <si>
    <t>DK-514</t>
  </si>
  <si>
    <t>DK-515</t>
  </si>
  <si>
    <t>DK-516</t>
  </si>
  <si>
    <t>DK-517</t>
  </si>
  <si>
    <t>DK-518</t>
  </si>
  <si>
    <t>DK-519</t>
  </si>
  <si>
    <t>DK-520</t>
  </si>
  <si>
    <t>DK-521</t>
  </si>
  <si>
    <t>DK-522</t>
  </si>
  <si>
    <t>DK-523</t>
  </si>
  <si>
    <t>DK-524</t>
  </si>
  <si>
    <t>DK-525</t>
  </si>
  <si>
    <t>DK-526</t>
  </si>
  <si>
    <t>DK-527</t>
  </si>
  <si>
    <t>DK-528</t>
  </si>
  <si>
    <t>DK-529</t>
  </si>
  <si>
    <t>DK-530</t>
  </si>
  <si>
    <t>DK-531</t>
  </si>
  <si>
    <t>DK-532</t>
  </si>
  <si>
    <t>DK-533</t>
  </si>
  <si>
    <t>DK-534</t>
  </si>
  <si>
    <t>DK-535</t>
  </si>
  <si>
    <t>DK-536</t>
  </si>
  <si>
    <t>DK-537</t>
  </si>
  <si>
    <t>DK-538</t>
  </si>
  <si>
    <t>DK-539</t>
  </si>
  <si>
    <t>DK-540</t>
  </si>
  <si>
    <t>DK-541</t>
  </si>
  <si>
    <t>DK-542</t>
  </si>
  <si>
    <t>DK-543</t>
  </si>
  <si>
    <t>DK-544</t>
  </si>
  <si>
    <t>DK-545</t>
  </si>
  <si>
    <t>DK-546</t>
  </si>
  <si>
    <t>DK-547</t>
  </si>
  <si>
    <t>DK-548</t>
  </si>
  <si>
    <t>DK-549</t>
  </si>
  <si>
    <t>DK-550</t>
  </si>
  <si>
    <t>DK-551</t>
  </si>
  <si>
    <t>DK-552</t>
  </si>
  <si>
    <t>DK-553</t>
  </si>
  <si>
    <t>DK-554</t>
  </si>
  <si>
    <t>DK-555</t>
  </si>
  <si>
    <t>DK-556</t>
  </si>
  <si>
    <t>DK-557</t>
  </si>
  <si>
    <t>DK-558</t>
  </si>
  <si>
    <t>DK-559</t>
  </si>
  <si>
    <t>DK-560</t>
  </si>
  <si>
    <t>DK-561</t>
  </si>
  <si>
    <t>DK-562</t>
  </si>
  <si>
    <t>DK-563</t>
  </si>
  <si>
    <t>DK-564</t>
  </si>
  <si>
    <t>DK-565</t>
  </si>
  <si>
    <t>DK-566</t>
  </si>
  <si>
    <t>DK-567</t>
  </si>
  <si>
    <t>DK-568</t>
  </si>
  <si>
    <t>DK-569</t>
  </si>
  <si>
    <t>DK-570</t>
  </si>
  <si>
    <t>DK-571</t>
  </si>
  <si>
    <t>DK-572</t>
  </si>
  <si>
    <t>DK-573</t>
  </si>
  <si>
    <t>DK-574</t>
  </si>
  <si>
    <t>DK-575</t>
  </si>
  <si>
    <t>DK-576</t>
  </si>
  <si>
    <t>DK-577</t>
  </si>
  <si>
    <t>DK-578</t>
  </si>
  <si>
    <t>DK-579</t>
  </si>
  <si>
    <t>DK-580</t>
  </si>
  <si>
    <t>DK-581</t>
  </si>
  <si>
    <t>DK-582</t>
  </si>
  <si>
    <t>DK-583</t>
  </si>
  <si>
    <t>DK-584</t>
  </si>
  <si>
    <t>DK-585</t>
  </si>
  <si>
    <t>DK-586</t>
  </si>
  <si>
    <t>DK-587</t>
  </si>
  <si>
    <t>DK-588</t>
  </si>
  <si>
    <t>DK-589</t>
  </si>
  <si>
    <t>DK-590</t>
  </si>
  <si>
    <t>DK-591</t>
  </si>
  <si>
    <t>DK-592</t>
  </si>
  <si>
    <t>DK-593</t>
  </si>
  <si>
    <t>DK-594</t>
  </si>
  <si>
    <t>DK-595</t>
  </si>
  <si>
    <t>DK-596</t>
  </si>
  <si>
    <t>DK-597</t>
  </si>
  <si>
    <t>DK-598</t>
  </si>
  <si>
    <t>DK-599</t>
  </si>
  <si>
    <t>DK-600</t>
  </si>
  <si>
    <t>DK-601</t>
  </si>
  <si>
    <t>DK-602</t>
  </si>
  <si>
    <t>DK-603</t>
  </si>
  <si>
    <t>DK-604</t>
  </si>
  <si>
    <t>DK-605</t>
  </si>
  <si>
    <t>DK-606</t>
  </si>
  <si>
    <t>DK-607</t>
  </si>
  <si>
    <t>DK-608</t>
  </si>
  <si>
    <t>DK-609</t>
  </si>
  <si>
    <t>DK-610</t>
  </si>
  <si>
    <t>DK-611</t>
  </si>
  <si>
    <t>DK-612</t>
  </si>
  <si>
    <t>DK-613</t>
  </si>
  <si>
    <t>DK-614</t>
  </si>
  <si>
    <t>DK-615</t>
  </si>
  <si>
    <t>DK-616</t>
  </si>
  <si>
    <t>DK-617</t>
  </si>
  <si>
    <t>DK-618</t>
  </si>
  <si>
    <t>DK-619</t>
  </si>
  <si>
    <t>DK-620</t>
  </si>
  <si>
    <t>DK-621</t>
  </si>
  <si>
    <t>DK-622</t>
  </si>
  <si>
    <t>DK-623</t>
  </si>
  <si>
    <t>DK-624</t>
  </si>
  <si>
    <t>DK-625</t>
  </si>
  <si>
    <t>DK-626</t>
  </si>
  <si>
    <t>DK-627</t>
  </si>
  <si>
    <t>DK-628</t>
  </si>
  <si>
    <t>DK-629</t>
  </si>
  <si>
    <t>DK-630</t>
  </si>
  <si>
    <t>DK-631</t>
  </si>
  <si>
    <t>DK-632</t>
  </si>
  <si>
    <t>DK-633</t>
  </si>
  <si>
    <t>DK-634</t>
  </si>
  <si>
    <t>DK-635</t>
  </si>
  <si>
    <t>DK-636</t>
  </si>
  <si>
    <t>DK-637</t>
  </si>
  <si>
    <t>DK-638</t>
  </si>
  <si>
    <t>DK-639</t>
  </si>
  <si>
    <t>DK-640</t>
  </si>
  <si>
    <t>DK-641</t>
  </si>
  <si>
    <t>DK-642</t>
  </si>
  <si>
    <t>DK-643</t>
  </si>
  <si>
    <t>DK-644</t>
  </si>
  <si>
    <t>DK-645</t>
  </si>
  <si>
    <t>DK-646</t>
  </si>
  <si>
    <t>DK-647</t>
  </si>
  <si>
    <t>DK-648</t>
  </si>
  <si>
    <t>DK-649</t>
  </si>
  <si>
    <t>DK-650</t>
  </si>
  <si>
    <t>DK-651</t>
  </si>
  <si>
    <t>DK-652</t>
  </si>
  <si>
    <t>DK-653</t>
  </si>
  <si>
    <t>DK-654</t>
  </si>
  <si>
    <t>DK-655</t>
  </si>
  <si>
    <t>DK-656</t>
  </si>
  <si>
    <t>DK-657</t>
  </si>
  <si>
    <t>DK-658</t>
  </si>
  <si>
    <t>DK-659</t>
  </si>
  <si>
    <t>DK-660</t>
  </si>
  <si>
    <t>DK-661</t>
  </si>
  <si>
    <t>DK-662</t>
  </si>
  <si>
    <t>DK-663</t>
  </si>
  <si>
    <t>DK-664</t>
  </si>
  <si>
    <t>DK-665</t>
  </si>
  <si>
    <t>DK-666</t>
  </si>
  <si>
    <t>DK-667</t>
  </si>
  <si>
    <t>DK-668</t>
  </si>
  <si>
    <t>DK-669</t>
  </si>
  <si>
    <t>DK-670</t>
  </si>
  <si>
    <t>DK-671</t>
  </si>
  <si>
    <t>DK-672</t>
  </si>
  <si>
    <t>DK-673</t>
  </si>
  <si>
    <t>DK-674</t>
  </si>
  <si>
    <t>DK-675</t>
  </si>
  <si>
    <t>DK-676</t>
  </si>
  <si>
    <t>DK-677</t>
  </si>
  <si>
    <t>DK-678</t>
  </si>
  <si>
    <t>DK-679</t>
  </si>
  <si>
    <t>DK-680</t>
  </si>
  <si>
    <t>DK-681</t>
  </si>
  <si>
    <t>DK-682</t>
  </si>
  <si>
    <t>DK-683</t>
  </si>
  <si>
    <t>DK-684</t>
  </si>
  <si>
    <t>DK-685</t>
  </si>
  <si>
    <t>DK-686</t>
  </si>
  <si>
    <t>DK-687</t>
  </si>
  <si>
    <t>DK-688</t>
  </si>
  <si>
    <t>DK-689</t>
  </si>
  <si>
    <t>DK-690</t>
  </si>
  <si>
    <t>DK-691</t>
  </si>
  <si>
    <t>DK-692</t>
  </si>
  <si>
    <t>DK-693</t>
  </si>
  <si>
    <t>DK-694</t>
  </si>
  <si>
    <t>DK-695</t>
  </si>
  <si>
    <t>DK-696</t>
  </si>
  <si>
    <t>DK-697</t>
  </si>
  <si>
    <t>DK-698</t>
  </si>
  <si>
    <t>DK-699</t>
  </si>
  <si>
    <t>DK-700</t>
  </si>
  <si>
    <t>DK-701</t>
  </si>
  <si>
    <t>DK-702</t>
  </si>
  <si>
    <t>DK-703</t>
  </si>
  <si>
    <t>DK-704</t>
  </si>
  <si>
    <t>DK-705</t>
  </si>
  <si>
    <t>DK-706</t>
  </si>
  <si>
    <t>DK-707</t>
  </si>
  <si>
    <t>DK-708</t>
  </si>
  <si>
    <t>DK-709</t>
  </si>
  <si>
    <t>DK-710</t>
  </si>
  <si>
    <t>DK-711</t>
  </si>
  <si>
    <t>DK-712</t>
  </si>
  <si>
    <t>DK-713</t>
  </si>
  <si>
    <t>DK-714</t>
  </si>
  <si>
    <t>DK-715</t>
  </si>
  <si>
    <t>DK-716</t>
  </si>
  <si>
    <t>DK-717</t>
  </si>
  <si>
    <t>DK-718</t>
  </si>
  <si>
    <t>DK-719</t>
  </si>
  <si>
    <t>DK-720</t>
  </si>
  <si>
    <t>DK-721</t>
  </si>
  <si>
    <t>DK-722</t>
  </si>
  <si>
    <t>DK-723</t>
  </si>
  <si>
    <t>DK-724</t>
  </si>
  <si>
    <t>DK-725</t>
  </si>
  <si>
    <t>DK-726</t>
  </si>
  <si>
    <t>DK-727</t>
  </si>
  <si>
    <t>DK-728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</si>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</sst>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2" fillId="0" borderId="0" xfId="0" pivotButton="1" applyFont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73">
    <dxf>
      <numFmt numFmtId="0" formatCode="General"/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48.575106018521" createdVersion="8" refreshedVersion="8" minRefreshableVersion="3" recordCount="2386" xr:uid="{2A256E49-1346-42BC-9724-B5F65A98DCE5}">
  <cacheSource type="worksheet">
    <worksheetSource ref="A1:M2387" sheet="Cleaned Data"/>
  </cacheSource>
  <cacheFields count="16">
    <cacheField name="Order_ID" numFmtId="0">
      <sharedItems containsSemiMixedTypes="0" containsString="0" containsNumber="1" containsInteger="1" minValue="2000" maxValue="4499"/>
    </cacheField>
    <cacheField name="Gender_Category" numFmtId="0">
      <sharedItems count="3">
        <s v="Kids"/>
        <s v="Women"/>
        <s v="Men"/>
      </sharedItems>
    </cacheField>
    <cacheField name="Product_Line" numFmtId="0">
      <sharedItems count="5">
        <s v="Training"/>
        <s v="Soccer"/>
        <s v="Lifestyle"/>
        <s v="Running"/>
        <s v="Basketball"/>
      </sharedItems>
    </cacheField>
    <cacheField name="Product_Name" numFmtId="0">
      <sharedItems/>
    </cacheField>
    <cacheField name="Size" numFmtId="0">
      <sharedItems/>
    </cacheField>
    <cacheField name="Units_Sold" numFmtId="0">
      <sharedItems containsSemiMixedTypes="0" containsString="0" containsNumber="1" containsInteger="1" minValue="-1" maxValue="4"/>
    </cacheField>
    <cacheField name="MRP" numFmtId="0">
      <sharedItems containsSemiMixedTypes="0" containsString="0" containsNumber="1" minValue="2006.63" maxValue="9996.2199999999993"/>
    </cacheField>
    <cacheField name="Discount_Applied" numFmtId="0">
      <sharedItems containsSemiMixedTypes="0" containsString="0" containsNumber="1" minValue="0" maxValue="1"/>
    </cacheField>
    <cacheField name="Revenue" numFmtId="0">
      <sharedItems containsSemiMixedTypes="0" containsString="0" containsNumber="1" minValue="-7561.59" maxValue="37169.35"/>
    </cacheField>
    <cacheField name="Order_Date" numFmtId="14">
      <sharedItems containsNonDate="0" containsDate="1" containsString="0" containsBlank="1" minDate="2023-07-26T00:00:00" maxDate="2025-07-23T00:00:00" count="554">
        <d v="2024-03-09T00:00:00"/>
        <d v="2024-07-09T00:00:00"/>
        <m/>
        <d v="2024-10-04T00:00:00"/>
        <d v="2024-09-12T00:00:00"/>
        <d v="2025-06-04T00:00:00"/>
        <d v="2024-10-11T00:00:00"/>
        <d v="2025-01-16T00:00:00"/>
        <d v="2024-11-13T00:00:00"/>
        <d v="2024-09-19T00:00:00"/>
        <d v="2025-04-12T00:00:00"/>
        <d v="2025-05-31T00:00:00"/>
        <d v="2025-03-17T00:00:00"/>
        <d v="2025-01-17T00:00:00"/>
        <d v="2025-03-28T00:00:00"/>
        <d v="2024-11-19T00:00:00"/>
        <d v="2024-09-24T00:00:00"/>
        <d v="2025-01-10T00:00:00"/>
        <d v="2024-12-28T00:00:00"/>
        <d v="2024-08-10T00:00:00"/>
        <d v="2023-10-28T00:00:00"/>
        <d v="2025-07-14T00:00:00"/>
        <d v="2024-05-09T00:00:00"/>
        <d v="2025-04-11T00:00:00"/>
        <d v="2025-04-30T00:00:00"/>
        <d v="2024-11-17T00:00:00"/>
        <d v="2025-02-15T00:00:00"/>
        <d v="2025-04-22T00:00:00"/>
        <d v="2025-03-05T00:00:00"/>
        <d v="2025-04-19T00:00:00"/>
        <d v="2024-05-02T00:00:00"/>
        <d v="2023-09-06T00:00:00"/>
        <d v="2025-04-06T00:00:00"/>
        <d v="2024-06-13T00:00:00"/>
        <d v="2024-10-27T00:00:00"/>
        <d v="2024-01-05T00:00:00"/>
        <d v="2024-10-08T00:00:00"/>
        <d v="2024-10-02T00:00:00"/>
        <d v="2025-06-23T00:00:00"/>
        <d v="2024-10-26T00:00:00"/>
        <d v="2024-05-31T00:00:00"/>
        <d v="2023-12-27T00:00:00"/>
        <d v="2024-07-11T00:00:00"/>
        <d v="2024-09-10T00:00:00"/>
        <d v="2025-06-06T00:00:00"/>
        <d v="2024-09-06T00:00:00"/>
        <d v="2025-03-02T00:00:00"/>
        <d v="2024-02-11T00:00:00"/>
        <d v="2024-12-10T00:00:00"/>
        <d v="2025-05-06T00:00:00"/>
        <d v="2024-12-05T00:00:00"/>
        <d v="2025-01-12T00:00:00"/>
        <d v="2024-11-03T00:00:00"/>
        <d v="2024-10-13T00:00:00"/>
        <d v="2023-11-21T00:00:00"/>
        <d v="2025-01-19T00:00:00"/>
        <d v="2025-03-31T00:00:00"/>
        <d v="2024-10-14T00:00:00"/>
        <d v="2023-12-24T00:00:00"/>
        <d v="2024-12-17T00:00:00"/>
        <d v="2024-11-01T00:00:00"/>
        <d v="2025-04-26T00:00:00"/>
        <d v="2024-12-02T00:00:00"/>
        <d v="2024-11-10T00:00:00"/>
        <d v="2024-10-16T00:00:00"/>
        <d v="2024-12-24T00:00:00"/>
        <d v="2024-01-24T00:00:00"/>
        <d v="2025-02-01T00:00:00"/>
        <d v="2025-07-11T00:00:00"/>
        <d v="2025-07-03T00:00:00"/>
        <d v="2025-04-10T00:00:00"/>
        <d v="2025-01-08T00:00:00"/>
        <d v="2024-08-30T00:00:00"/>
        <d v="2024-11-15T00:00:00"/>
        <d v="2025-01-29T00:00:00"/>
        <d v="2024-12-25T00:00:00"/>
        <d v="2024-11-21T00:00:00"/>
        <d v="2023-12-19T00:00:00"/>
        <d v="2024-08-27T00:00:00"/>
        <d v="2024-10-30T00:00:00"/>
        <d v="2023-09-21T00:00:00"/>
        <d v="2025-04-05T00:00:00"/>
        <d v="2024-12-14T00:00:00"/>
        <d v="2024-09-15T00:00:00"/>
        <d v="2025-07-04T00:00:00"/>
        <d v="2023-08-19T00:00:00"/>
        <d v="2024-09-14T00:00:00"/>
        <d v="2024-10-10T00:00:00"/>
        <d v="2024-08-06T00:00:00"/>
        <d v="2025-06-14T00:00:00"/>
        <d v="2025-06-19T00:00:00"/>
        <d v="2025-04-28T00:00:00"/>
        <d v="2023-11-22T00:00:00"/>
        <d v="2024-10-03T00:00:00"/>
        <d v="2025-03-10T00:00:00"/>
        <d v="2025-03-30T00:00:00"/>
        <d v="2024-07-30T00:00:00"/>
        <d v="2025-05-20T00:00:00"/>
        <d v="2025-07-06T00:00:00"/>
        <d v="2025-05-27T00:00:00"/>
        <d v="2024-08-18T00:00:00"/>
        <d v="2025-04-01T00:00:00"/>
        <d v="2024-08-31T00:00:00"/>
        <d v="2025-04-29T00:00:00"/>
        <d v="2025-01-28T00:00:00"/>
        <d v="2025-03-01T00:00:00"/>
        <d v="2025-03-06T00:00:00"/>
        <d v="2024-10-23T00:00:00"/>
        <d v="2024-11-11T00:00:00"/>
        <d v="2024-08-01T00:00:00"/>
        <d v="2025-06-28T00:00:00"/>
        <d v="2025-03-29T00:00:00"/>
        <d v="2025-01-04T00:00:00"/>
        <d v="2025-06-27T00:00:00"/>
        <d v="2024-10-28T00:00:00"/>
        <d v="2024-01-26T00:00:00"/>
        <d v="2024-05-15T00:00:00"/>
        <d v="2025-01-06T00:00:00"/>
        <d v="2025-06-08T00:00:00"/>
        <d v="2024-11-09T00:00:00"/>
        <d v="2024-09-28T00:00:00"/>
        <d v="2023-10-13T00:00:00"/>
        <d v="2025-06-30T00:00:00"/>
        <d v="2024-10-06T00:00:00"/>
        <d v="2025-01-05T00:00:00"/>
        <d v="2024-05-10T00:00:00"/>
        <d v="2025-05-17T00:00:00"/>
        <d v="2025-04-24T00:00:00"/>
        <d v="2024-09-01T00:00:00"/>
        <d v="2024-08-09T00:00:00"/>
        <d v="2024-09-23T00:00:00"/>
        <d v="2024-12-16T00:00:00"/>
        <d v="2025-04-15T00:00:00"/>
        <d v="2024-09-09T00:00:00"/>
        <d v="2024-01-06T00:00:00"/>
        <d v="2024-12-21T00:00:00"/>
        <d v="2024-08-22T00:00:00"/>
        <d v="2025-03-26T00:00:00"/>
        <d v="2025-06-26T00:00:00"/>
        <d v="2024-08-04T00:00:00"/>
        <d v="2025-01-22T00:00:00"/>
        <d v="2025-02-19T00:00:00"/>
        <d v="2024-11-07T00:00:00"/>
        <d v="2025-04-16T00:00:00"/>
        <d v="2024-08-16T00:00:00"/>
        <d v="2024-01-16T00:00:00"/>
        <d v="2024-05-28T00:00:00"/>
        <d v="2024-10-01T00:00:00"/>
        <d v="2025-05-18T00:00:00"/>
        <d v="2025-02-09T00:00:00"/>
        <d v="2024-10-20T00:00:00"/>
        <d v="2024-12-12T00:00:00"/>
        <d v="2024-04-22T00:00:00"/>
        <d v="2024-11-23T00:00:00"/>
        <d v="2025-07-19T00:00:00"/>
        <d v="2024-12-20T00:00:00"/>
        <d v="2023-11-16T00:00:00"/>
        <d v="2024-07-14T00:00:00"/>
        <d v="2024-05-03T00:00:00"/>
        <d v="2024-01-30T00:00:00"/>
        <d v="2025-06-13T00:00:00"/>
        <d v="2023-08-29T00:00:00"/>
        <d v="2025-03-07T00:00:00"/>
        <d v="2024-08-03T00:00:00"/>
        <d v="2025-02-13T00:00:00"/>
        <d v="2025-07-13T00:00:00"/>
        <d v="2024-11-14T00:00:00"/>
        <d v="2024-08-21T00:00:00"/>
        <d v="2024-08-24T00:00:00"/>
        <d v="2024-11-05T00:00:00"/>
        <d v="2025-05-13T00:00:00"/>
        <d v="2025-06-17T00:00:00"/>
        <d v="2024-08-15T00:00:00"/>
        <d v="2024-12-31T00:00:00"/>
        <d v="2025-06-11T00:00:00"/>
        <d v="2025-05-09T00:00:00"/>
        <d v="2024-08-17T00:00:00"/>
        <d v="2024-12-29T00:00:00"/>
        <d v="2025-02-27T00:00:00"/>
        <d v="2024-11-28T00:00:00"/>
        <d v="2025-06-18T00:00:00"/>
        <d v="2025-05-01T00:00:00"/>
        <d v="2025-02-04T00:00:00"/>
        <d v="2024-09-30T00:00:00"/>
        <d v="2024-12-09T00:00:00"/>
        <d v="2024-11-12T00:00:00"/>
        <d v="2024-09-13T00:00:00"/>
        <d v="2025-04-04T00:00:00"/>
        <d v="2025-06-29T00:00:00"/>
        <d v="2025-01-23T00:00:00"/>
        <d v="2024-06-10T00:00:00"/>
        <d v="2025-04-07T00:00:00"/>
        <d v="2025-03-21T00:00:00"/>
        <d v="2025-06-05T00:00:00"/>
        <d v="2024-10-22T00:00:00"/>
        <d v="2024-07-15T00:00:00"/>
        <d v="2024-06-06T00:00:00"/>
        <d v="2023-10-22T00:00:00"/>
        <d v="2024-10-17T00:00:00"/>
        <d v="2024-08-07T00:00:00"/>
        <d v="2024-08-19T00:00:00"/>
        <d v="2024-11-22T00:00:00"/>
        <d v="2025-06-20T00:00:00"/>
        <d v="2025-06-21T00:00:00"/>
        <d v="2024-09-21T00:00:00"/>
        <d v="2023-10-25T00:00:00"/>
        <d v="2024-07-29T00:00:00"/>
        <d v="2025-03-24T00:00:00"/>
        <d v="2024-07-26T00:00:00"/>
        <d v="2025-02-17T00:00:00"/>
        <d v="2025-02-24T00:00:00"/>
        <d v="2024-12-07T00:00:00"/>
        <d v="2025-07-01T00:00:00"/>
        <d v="2025-05-08T00:00:00"/>
        <d v="2023-08-04T00:00:00"/>
        <d v="2025-05-23T00:00:00"/>
        <d v="2024-09-22T00:00:00"/>
        <d v="2025-07-02T00:00:00"/>
        <d v="2024-11-04T00:00:00"/>
        <d v="2024-04-09T00:00:00"/>
        <d v="2024-10-12T00:00:00"/>
        <d v="2024-09-05T00:00:00"/>
        <d v="2024-09-02T00:00:00"/>
        <d v="2025-05-24T00:00:00"/>
        <d v="2023-08-18T00:00:00"/>
        <d v="2025-07-08T00:00:00"/>
        <d v="2025-06-09T00:00:00"/>
        <d v="2025-03-09T00:00:00"/>
        <d v="2024-01-25T00:00:00"/>
        <d v="2023-09-17T00:00:00"/>
        <d v="2023-12-30T00:00:00"/>
        <d v="2024-10-09T00:00:00"/>
        <d v="2025-03-27T00:00:00"/>
        <d v="2024-07-22T00:00:00"/>
        <d v="2024-04-11T00:00:00"/>
        <d v="2024-07-23T00:00:00"/>
        <d v="2024-12-30T00:00:00"/>
        <d v="2025-05-25T00:00:00"/>
        <d v="2025-07-09T00:00:00"/>
        <d v="2025-02-11T00:00:00"/>
        <d v="2024-04-01T00:00:00"/>
        <d v="2024-07-31T00:00:00"/>
        <d v="2024-11-24T00:00:00"/>
        <d v="2025-03-03T00:00:00"/>
        <d v="2025-01-26T00:00:00"/>
        <d v="2025-03-15T00:00:00"/>
        <d v="2024-05-04T00:00:00"/>
        <d v="2023-11-04T00:00:00"/>
        <d v="2025-02-25T00:00:00"/>
        <d v="2025-03-22T00:00:00"/>
        <d v="2025-03-04T00:00:00"/>
        <d v="2023-12-20T00:00:00"/>
        <d v="2024-04-20T00:00:00"/>
        <d v="2024-06-30T00:00:00"/>
        <d v="2025-07-05T00:00:00"/>
        <d v="2023-11-05T00:00:00"/>
        <d v="2025-05-21T00:00:00"/>
        <d v="2025-01-07T00:00:00"/>
        <d v="2025-05-12T00:00:00"/>
        <d v="2024-08-20T00:00:00"/>
        <d v="2025-04-17T00:00:00"/>
        <d v="2025-05-10T00:00:00"/>
        <d v="2024-11-26T00:00:00"/>
        <d v="2025-05-28T00:00:00"/>
        <d v="2024-11-20T00:00:00"/>
        <d v="2025-01-20T00:00:00"/>
        <d v="2023-11-29T00:00:00"/>
        <d v="2025-06-01T00:00:00"/>
        <d v="2024-06-07T00:00:00"/>
        <d v="2023-09-10T00:00:00"/>
        <d v="2024-03-13T00:00:00"/>
        <d v="2025-05-26T00:00:00"/>
        <d v="2024-01-21T00:00:00"/>
        <d v="2024-07-03T00:00:00"/>
        <d v="2024-09-25T00:00:00"/>
        <d v="2024-02-13T00:00:00"/>
        <d v="2025-02-18T00:00:00"/>
        <d v="2024-03-18T00:00:00"/>
        <d v="2025-06-10T00:00:00"/>
        <d v="2025-04-09T00:00:00"/>
        <d v="2024-01-31T00:00:00"/>
        <d v="2025-01-25T00:00:00"/>
        <d v="2025-05-30T00:00:00"/>
        <d v="2025-02-26T00:00:00"/>
        <d v="2025-01-09T00:00:00"/>
        <d v="2025-05-19T00:00:00"/>
        <d v="2025-04-23T00:00:00"/>
        <d v="2023-09-08T00:00:00"/>
        <d v="2025-05-03T00:00:00"/>
        <d v="2025-01-13T00:00:00"/>
        <d v="2025-02-10T00:00:00"/>
        <d v="2024-03-25T00:00:00"/>
        <d v="2025-04-13T00:00:00"/>
        <d v="2023-08-07T00:00:00"/>
        <d v="2024-09-18T00:00:00"/>
        <d v="2023-11-28T00:00:00"/>
        <d v="2024-08-29T00:00:00"/>
        <d v="2024-12-06T00:00:00"/>
        <d v="2024-09-03T00:00:00"/>
        <d v="2024-09-17T00:00:00"/>
        <d v="2024-02-23T00:00:00"/>
        <d v="2024-09-27T00:00:00"/>
        <d v="2025-03-18T00:00:00"/>
        <d v="2023-08-31T00:00:00"/>
        <d v="2023-08-10T00:00:00"/>
        <d v="2024-08-05T00:00:00"/>
        <d v="2024-01-22T00:00:00"/>
        <d v="2024-05-19T00:00:00"/>
        <d v="2025-04-08T00:00:00"/>
        <d v="2025-02-05T00:00:00"/>
        <d v="2025-04-21T00:00:00"/>
        <d v="2023-12-31T00:00:00"/>
        <d v="2025-03-16T00:00:00"/>
        <d v="2024-03-10T00:00:00"/>
        <d v="2024-02-28T00:00:00"/>
        <d v="2025-04-20T00:00:00"/>
        <d v="2025-06-25T00:00:00"/>
        <d v="2024-08-02T00:00:00"/>
        <d v="2024-11-27T00:00:00"/>
        <d v="2023-08-14T00:00:00"/>
        <d v="2024-07-21T00:00:00"/>
        <d v="2024-12-11T00:00:00"/>
        <d v="2025-03-23T00:00:00"/>
        <d v="2024-11-06T00:00:00"/>
        <d v="2024-07-05T00:00:00"/>
        <d v="2025-07-21T00:00:00"/>
        <d v="2024-08-28T00:00:00"/>
        <d v="2025-06-12T00:00:00"/>
        <d v="2025-05-22T00:00:00"/>
        <d v="2024-06-02T00:00:00"/>
        <d v="2025-05-11T00:00:00"/>
        <d v="2024-07-25T00:00:00"/>
        <d v="2025-02-21T00:00:00"/>
        <d v="2024-11-29T00:00:00"/>
        <d v="2025-06-24T00:00:00"/>
        <d v="2024-01-07T00:00:00"/>
        <d v="2025-03-08T00:00:00"/>
        <d v="2024-03-22T00:00:00"/>
        <d v="2023-11-11T00:00:00"/>
        <d v="2025-07-10T00:00:00"/>
        <d v="2025-02-22T00:00:00"/>
        <d v="2025-01-15T00:00:00"/>
        <d v="2024-08-14T00:00:00"/>
        <d v="2025-02-23T00:00:00"/>
        <d v="2025-01-03T00:00:00"/>
        <d v="2024-12-23T00:00:00"/>
        <d v="2025-04-02T00:00:00"/>
        <d v="2023-09-03T00:00:00"/>
        <d v="2024-09-08T00:00:00"/>
        <d v="2024-01-04T00:00:00"/>
        <d v="2024-01-15T00:00:00"/>
        <d v="2024-05-29T00:00:00"/>
        <d v="2023-11-08T00:00:00"/>
        <d v="2025-03-13T00:00:00"/>
        <d v="2024-01-19T00:00:00"/>
        <d v="2023-11-02T00:00:00"/>
        <d v="2023-08-28T00:00:00"/>
        <d v="2024-02-10T00:00:00"/>
        <d v="2025-01-24T00:00:00"/>
        <d v="2024-08-08T00:00:00"/>
        <d v="2024-10-07T00:00:00"/>
        <d v="2024-07-27T00:00:00"/>
        <d v="2024-11-02T00:00:00"/>
        <d v="2025-01-27T00:00:00"/>
        <d v="2024-07-17T00:00:00"/>
        <d v="2024-05-17T00:00:00"/>
        <d v="2025-07-22T00:00:00"/>
        <d v="2025-04-25T00:00:00"/>
        <d v="2023-10-31T00:00:00"/>
        <d v="2024-10-29T00:00:00"/>
        <d v="2024-11-16T00:00:00"/>
        <d v="2025-02-06T00:00:00"/>
        <d v="2023-11-07T00:00:00"/>
        <d v="2023-10-12T00:00:00"/>
        <d v="2024-08-25T00:00:00"/>
        <d v="2025-02-20T00:00:00"/>
        <d v="2024-10-05T00:00:00"/>
        <d v="2024-01-08T00:00:00"/>
        <d v="2024-03-04T00:00:00"/>
        <d v="2024-09-16T00:00:00"/>
        <d v="2024-12-08T00:00:00"/>
        <d v="2025-02-03T00:00:00"/>
        <d v="2024-02-25T00:00:00"/>
        <d v="2025-07-15T00:00:00"/>
        <d v="2023-10-26T00:00:00"/>
        <d v="2024-03-07T00:00:00"/>
        <d v="2025-03-25T00:00:00"/>
        <d v="2024-09-07T00:00:00"/>
        <d v="2023-08-25T00:00:00"/>
        <d v="2024-04-13T00:00:00"/>
        <d v="2024-03-14T00:00:00"/>
        <d v="2024-05-13T00:00:00"/>
        <d v="2025-01-14T00:00:00"/>
        <d v="2025-05-02T00:00:00"/>
        <d v="2024-12-04T00:00:00"/>
        <d v="2024-05-16T00:00:00"/>
        <d v="2025-05-07T00:00:00"/>
        <d v="2024-06-17T00:00:00"/>
        <d v="2024-10-31T00:00:00"/>
        <d v="2025-04-14T00:00:00"/>
        <d v="2025-06-07T00:00:00"/>
        <d v="2024-02-14T00:00:00"/>
        <d v="2024-10-24T00:00:00"/>
        <d v="2023-08-03T00:00:00"/>
        <d v="2025-05-05T00:00:00"/>
        <d v="2025-06-16T00:00:00"/>
        <d v="2025-01-30T00:00:00"/>
        <d v="2025-05-14T00:00:00"/>
        <d v="2025-03-12T00:00:00"/>
        <d v="2024-10-25T00:00:00"/>
        <d v="2023-08-08T00:00:00"/>
        <d v="2023-10-11T00:00:00"/>
        <d v="2024-10-15T00:00:00"/>
        <d v="2024-03-17T00:00:00"/>
        <d v="2024-08-12T00:00:00"/>
        <d v="2025-07-17T00:00:00"/>
        <d v="2025-06-22T00:00:00"/>
        <d v="2024-07-28T00:00:00"/>
        <d v="2025-01-21T00:00:00"/>
        <d v="2023-08-01T00:00:00"/>
        <d v="2025-03-19T00:00:00"/>
        <d v="2024-01-11T00:00:00"/>
        <d v="2024-03-01T00:00:00"/>
        <d v="2024-03-05T00:00:00"/>
        <d v="2023-10-21T00:00:00"/>
        <d v="2024-08-26T00:00:00"/>
        <d v="2024-01-10T00:00:00"/>
        <d v="2024-08-11T00:00:00"/>
        <d v="2023-12-11T00:00:00"/>
        <d v="2025-02-16T00:00:00"/>
        <d v="2024-10-21T00:00:00"/>
        <d v="2024-11-30T00:00:00"/>
        <d v="2023-08-12T00:00:00"/>
        <d v="2025-05-16T00:00:00"/>
        <d v="2025-07-12T00:00:00"/>
        <d v="2024-04-15T00:00:00"/>
        <d v="2023-11-19T00:00:00"/>
        <d v="2024-08-23T00:00:00"/>
        <d v="2023-09-11T00:00:00"/>
        <d v="2025-02-02T00:00:00"/>
        <d v="2025-01-11T00:00:00"/>
        <d v="2024-02-24T00:00:00"/>
        <d v="2025-02-28T00:00:00"/>
        <d v="2025-05-15T00:00:00"/>
        <d v="2023-11-14T00:00:00"/>
        <d v="2025-02-08T00:00:00"/>
        <d v="2025-03-11T00:00:00"/>
        <d v="2024-09-11T00:00:00"/>
        <d v="2024-02-20T00:00:00"/>
        <d v="2024-09-29T00:00:00"/>
        <d v="2025-02-12T00:00:00"/>
        <d v="2024-05-27T00:00:00"/>
        <d v="2024-03-26T00:00:00"/>
        <d v="2024-12-26T00:00:00"/>
        <d v="2024-12-03T00:00:00"/>
        <d v="2025-06-03T00:00:00"/>
        <d v="2024-02-04T00:00:00"/>
        <d v="2024-10-18T00:00:00"/>
        <d v="2025-02-07T00:00:00"/>
        <d v="2024-12-18T00:00:00"/>
        <d v="2024-10-19T00:00:00"/>
        <d v="2023-09-12T00:00:00"/>
        <d v="2025-04-18T00:00:00"/>
        <d v="2024-04-25T00:00:00"/>
        <d v="2024-01-01T00:00:00"/>
        <d v="2024-09-20T00:00:00"/>
        <d v="2024-04-28T00:00:00"/>
        <d v="2024-03-23T00:00:00"/>
        <d v="2024-09-26T00:00:00"/>
        <d v="2024-12-15T00:00:00"/>
        <d v="2023-08-27T00:00:00"/>
        <d v="2025-01-18T00:00:00"/>
        <d v="2025-01-01T00:00:00"/>
        <d v="2023-07-31T00:00:00"/>
        <d v="2024-03-06T00:00:00"/>
        <d v="2024-01-18T00:00:00"/>
        <d v="2023-10-15T00:00:00"/>
        <d v="2024-08-13T00:00:00"/>
        <d v="2023-11-09T00:00:00"/>
        <d v="2024-06-09T00:00:00"/>
        <d v="2023-09-25T00:00:00"/>
        <d v="2024-05-07T00:00:00"/>
        <d v="2024-12-01T00:00:00"/>
        <d v="2025-06-15T00:00:00"/>
        <d v="2024-09-04T00:00:00"/>
        <d v="2024-03-12T00:00:00"/>
        <d v="2023-08-02T00:00:00"/>
        <d v="2023-07-26T00:00:00"/>
        <d v="2024-07-24T00:00:00"/>
        <d v="2024-11-08T00:00:00"/>
        <d v="2023-09-05T00:00:00"/>
        <d v="2025-02-14T00:00:00"/>
        <d v="2025-03-14T00:00:00"/>
        <d v="2025-05-29T00:00:00"/>
        <d v="2024-07-06T00:00:00"/>
        <d v="2023-12-28T00:00:00"/>
        <d v="2023-08-23T00:00:00"/>
        <d v="2024-06-20T00:00:00"/>
        <d v="2024-06-12T00:00:00"/>
        <d v="2024-11-18T00:00:00"/>
        <d v="2024-02-22T00:00:00"/>
        <d v="2024-02-03T00:00:00"/>
        <d v="2024-07-02T00:00:00"/>
        <d v="2024-02-21T00:00:00"/>
        <d v="2025-07-07T00:00:00"/>
        <d v="2024-12-22T00:00:00"/>
        <d v="2024-01-03T00:00:00"/>
        <d v="2025-03-20T00:00:00"/>
        <d v="2025-01-31T00:00:00"/>
        <d v="2023-11-17T00:00:00"/>
        <d v="2025-04-27T00:00:00"/>
        <d v="2024-06-08T00:00:00"/>
        <d v="2025-01-02T00:00:00"/>
        <d v="2023-07-28T00:00:00"/>
        <d v="2024-04-27T00:00:00"/>
        <d v="2023-12-21T00:00:00"/>
        <d v="2023-12-15T00:00:00"/>
        <d v="2024-03-30T00:00:00"/>
        <d v="2024-06-25T00:00:00"/>
        <d v="2024-12-13T00:00:00"/>
        <d v="2023-09-22T00:00:00"/>
        <d v="2024-03-28T00:00:00"/>
        <d v="2025-04-03T00:00:00"/>
        <d v="2024-04-03T00:00:00"/>
        <d v="2024-03-19T00:00:00"/>
        <d v="2024-07-10T00:00:00"/>
        <d v="2025-07-16T00:00:00"/>
        <d v="2024-05-25T00:00:00"/>
        <d v="2023-11-25T00:00:00"/>
        <d v="2023-10-16T00:00:00"/>
        <d v="2025-07-20T00:00:00"/>
        <d v="2025-07-18T00:00:00"/>
        <d v="2024-05-20T00:00:00"/>
        <d v="2023-09-02T00:00:00"/>
        <d v="2023-09-23T00:00:00"/>
        <d v="2023-12-03T00:00:00"/>
        <d v="2023-07-29T00:00:00"/>
        <d v="2024-05-26T00:00:00"/>
        <d v="2024-02-08T00:00:00"/>
        <d v="2024-12-27T00:00:00"/>
        <d v="2024-07-07T00:00:00"/>
        <d v="2023-08-16T00:00:00"/>
        <d v="2025-05-04T00:00:00"/>
        <d v="2024-05-30T00:00:00"/>
        <d v="2024-06-15T00:00:00"/>
        <d v="2023-12-13T00:00:00"/>
        <d v="2024-06-29T00:00:00"/>
        <d v="2024-11-25T00:00:00"/>
        <d v="2023-09-04T00:00:00"/>
        <d v="2024-05-05T00:00:00"/>
        <d v="2024-05-22T00:00:00"/>
        <d v="2023-12-16T00:00:00"/>
        <d v="2023-11-27T00:00:00"/>
        <d v="2024-07-16T00:00:00"/>
      </sharedItems>
      <fieldGroup par="15"/>
    </cacheField>
    <cacheField name="Sales_Channel" numFmtId="0">
      <sharedItems/>
    </cacheField>
    <cacheField name="Region" numFmtId="0">
      <sharedItems count="6">
        <s v="Bangalore"/>
        <s v="Hyderabad"/>
        <s v="Mumbai"/>
        <s v="Pune"/>
        <s v="Delhi"/>
        <s v="Kolkata"/>
      </sharedItems>
    </cacheField>
    <cacheField name="Profit" numFmtId="0">
      <sharedItems containsSemiMixedTypes="0" containsString="0" containsNumber="1" minValue="-1199.32" maxValue="3999.21"/>
    </cacheField>
    <cacheField name="Months (Order_Date)" numFmtId="0" databaseField="0">
      <fieldGroup base="9">
        <rangePr groupBy="months" startDate="2023-07-26T00:00:00" endDate="2025-07-23T00:00:00"/>
        <groupItems count="14">
          <s v="&lt;26-07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3-07-2025"/>
        </groupItems>
      </fieldGroup>
    </cacheField>
    <cacheField name="Quarters (Order_Date)" numFmtId="0" databaseField="0">
      <fieldGroup base="9">
        <rangePr groupBy="quarters" startDate="2023-07-26T00:00:00" endDate="2025-07-23T00:00:00"/>
        <groupItems count="6">
          <s v="&lt;26-07-2023"/>
          <s v="Qtr1"/>
          <s v="Qtr2"/>
          <s v="Qtr3"/>
          <s v="Qtr4"/>
          <s v="&gt;23-07-2025"/>
        </groupItems>
      </fieldGroup>
    </cacheField>
    <cacheField name="Years (Order_Date)" numFmtId="0" databaseField="0">
      <fieldGroup base="9">
        <rangePr groupBy="years" startDate="2023-07-26T00:00:00" endDate="2025-07-23T00:00:00"/>
        <groupItems count="5">
          <s v="&lt;26-07-2023"/>
          <s v="2023"/>
          <s v="2024"/>
          <s v="2025"/>
          <s v="&gt;23-07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6">
  <r>
    <n v="2000"/>
    <x v="0"/>
    <x v="0"/>
    <s v="SuperRep Go"/>
    <s v="M"/>
    <n v="2"/>
    <n v="6110.0300000000007"/>
    <n v="0.47"/>
    <n v="0"/>
    <x v="0"/>
    <s v="Online"/>
    <x v="0"/>
    <n v="-770.45"/>
  </r>
  <r>
    <n v="2001"/>
    <x v="1"/>
    <x v="1"/>
    <s v="Tiempo Legend"/>
    <s v="M"/>
    <n v="3"/>
    <n v="4957.93"/>
    <n v="0"/>
    <n v="0"/>
    <x v="1"/>
    <s v="Retail"/>
    <x v="1"/>
    <n v="-112.53"/>
  </r>
  <r>
    <n v="2002"/>
    <x v="1"/>
    <x v="1"/>
    <s v="Premier III"/>
    <s v="M"/>
    <n v="4"/>
    <n v="6110.0300000000007"/>
    <n v="0"/>
    <n v="0"/>
    <x v="2"/>
    <s v="Retail"/>
    <x v="2"/>
    <n v="3337.34"/>
  </r>
  <r>
    <n v="2003"/>
    <x v="0"/>
    <x v="2"/>
    <s v="Blazer Mid"/>
    <s v="L"/>
    <n v="2"/>
    <n v="9673.57"/>
    <n v="0"/>
    <n v="0"/>
    <x v="3"/>
    <s v="Online"/>
    <x v="3"/>
    <n v="3376.85"/>
  </r>
  <r>
    <n v="2004"/>
    <x v="0"/>
    <x v="3"/>
    <s v="React Infinity"/>
    <s v="XL"/>
    <n v="2"/>
    <n v="6110.0300000000007"/>
    <n v="0"/>
    <n v="0"/>
    <x v="4"/>
    <s v="Retail"/>
    <x v="4"/>
    <n v="187.89"/>
  </r>
  <r>
    <n v="2005"/>
    <x v="1"/>
    <x v="0"/>
    <s v="Flex Trainer"/>
    <s v="M"/>
    <n v="1"/>
    <n v="7363.96"/>
    <n v="0"/>
    <n v="0"/>
    <x v="2"/>
    <s v="Retail"/>
    <x v="4"/>
    <n v="1415.98"/>
  </r>
  <r>
    <n v="2006"/>
    <x v="2"/>
    <x v="0"/>
    <s v="SuperRep Go"/>
    <s v="M"/>
    <n v="2"/>
    <n v="6819.78"/>
    <n v="0"/>
    <n v="0"/>
    <x v="5"/>
    <s v="Online"/>
    <x v="0"/>
    <n v="1802.09"/>
  </r>
  <r>
    <n v="2007"/>
    <x v="0"/>
    <x v="0"/>
    <s v="SuperRep Go"/>
    <s v="M"/>
    <n v="1"/>
    <n v="6110.0300000000007"/>
    <n v="0.32"/>
    <n v="0"/>
    <x v="2"/>
    <s v="Retail"/>
    <x v="0"/>
    <n v="2928.36"/>
  </r>
  <r>
    <n v="2008"/>
    <x v="1"/>
    <x v="1"/>
    <s v="Premier III"/>
    <s v="11"/>
    <n v="-1"/>
    <n v="6110.0300000000007"/>
    <n v="0"/>
    <n v="0"/>
    <x v="6"/>
    <s v="Online"/>
    <x v="1"/>
    <n v="-731.18"/>
  </r>
  <r>
    <n v="2009"/>
    <x v="2"/>
    <x v="1"/>
    <s v="Mercurial Superfly"/>
    <s v="M"/>
    <n v="4"/>
    <n v="6110.0300000000007"/>
    <n v="0"/>
    <n v="0"/>
    <x v="2"/>
    <s v="Online"/>
    <x v="3"/>
    <n v="3929.61"/>
  </r>
  <r>
    <n v="2010"/>
    <x v="0"/>
    <x v="2"/>
    <s v="Waffle One"/>
    <s v="L"/>
    <n v="1"/>
    <n v="7949.83"/>
    <n v="0"/>
    <n v="0"/>
    <x v="7"/>
    <s v="Online"/>
    <x v="3"/>
    <n v="1965.56"/>
  </r>
  <r>
    <n v="2011"/>
    <x v="1"/>
    <x v="0"/>
    <s v="Flex Trainer"/>
    <s v="L"/>
    <n v="-1"/>
    <n v="9586.08"/>
    <n v="0"/>
    <n v="0"/>
    <x v="2"/>
    <s v="Retail"/>
    <x v="1"/>
    <n v="1667.08"/>
  </r>
  <r>
    <n v="2018"/>
    <x v="0"/>
    <x v="2"/>
    <s v="Blazer Mid"/>
    <s v="NA"/>
    <n v="-1"/>
    <n v="6110.0300000000007"/>
    <n v="0.86"/>
    <n v="0"/>
    <x v="8"/>
    <s v="Online"/>
    <x v="4"/>
    <n v="2109.48"/>
  </r>
  <r>
    <n v="2013"/>
    <x v="0"/>
    <x v="0"/>
    <s v="SuperRep Go"/>
    <s v="NA"/>
    <n v="2"/>
    <n v="9671.0499999999993"/>
    <n v="0"/>
    <n v="0"/>
    <x v="9"/>
    <s v="Online"/>
    <x v="1"/>
    <n v="299.33999999999997"/>
  </r>
  <r>
    <n v="2014"/>
    <x v="1"/>
    <x v="3"/>
    <s v="React Infinity"/>
    <s v="11"/>
    <n v="2"/>
    <n v="6110.0300000000007"/>
    <n v="0"/>
    <n v="0"/>
    <x v="10"/>
    <s v="Online"/>
    <x v="0"/>
    <n v="-1044.4000000000001"/>
  </r>
  <r>
    <n v="2015"/>
    <x v="0"/>
    <x v="4"/>
    <s v="Air Jordan"/>
    <s v="NA"/>
    <n v="2"/>
    <n v="3285.52"/>
    <n v="0"/>
    <n v="0"/>
    <x v="11"/>
    <s v="Retail"/>
    <x v="5"/>
    <n v="1193.21"/>
  </r>
  <r>
    <n v="2016"/>
    <x v="1"/>
    <x v="4"/>
    <s v="Air Jordan"/>
    <s v="M"/>
    <n v="1"/>
    <n v="9871.75"/>
    <n v="0.3"/>
    <n v="6910.22"/>
    <x v="2"/>
    <s v="Retail"/>
    <x v="1"/>
    <n v="2452.69"/>
  </r>
  <r>
    <n v="2017"/>
    <x v="1"/>
    <x v="4"/>
    <s v="Air Jordan"/>
    <s v="9"/>
    <n v="4"/>
    <n v="6110.0300000000007"/>
    <n v="0"/>
    <n v="0"/>
    <x v="12"/>
    <s v="Retail"/>
    <x v="4"/>
    <n v="1946.24"/>
  </r>
  <r>
    <n v="2019"/>
    <x v="0"/>
    <x v="3"/>
    <s v="Air Zoom"/>
    <s v="6"/>
    <n v="0"/>
    <n v="3424.06"/>
    <n v="0.32"/>
    <n v="0"/>
    <x v="13"/>
    <s v="Online"/>
    <x v="1"/>
    <n v="1915.24"/>
  </r>
  <r>
    <n v="2020"/>
    <x v="0"/>
    <x v="1"/>
    <s v="Tiempo Legend"/>
    <s v="L"/>
    <n v="-1"/>
    <n v="6110.0300000000007"/>
    <n v="0.67"/>
    <n v="0"/>
    <x v="14"/>
    <s v="Retail"/>
    <x v="2"/>
    <n v="439.96"/>
  </r>
  <r>
    <n v="2021"/>
    <x v="2"/>
    <x v="3"/>
    <s v="Free RN"/>
    <s v="L"/>
    <n v="-1"/>
    <n v="7086.7"/>
    <n v="0.66"/>
    <n v="-2409.48"/>
    <x v="15"/>
    <s v="Retail"/>
    <x v="1"/>
    <n v="-1120.49"/>
  </r>
  <r>
    <n v="2022"/>
    <x v="1"/>
    <x v="1"/>
    <s v="Premier III"/>
    <s v="M"/>
    <n v="2"/>
    <n v="6110.0300000000007"/>
    <n v="0"/>
    <n v="0"/>
    <x v="16"/>
    <s v="Online"/>
    <x v="3"/>
    <n v="3427.16"/>
  </r>
  <r>
    <n v="2023"/>
    <x v="2"/>
    <x v="2"/>
    <s v="Waffle One"/>
    <s v="M"/>
    <n v="2"/>
    <n v="5003.95"/>
    <n v="0"/>
    <n v="0"/>
    <x v="17"/>
    <s v="Online"/>
    <x v="2"/>
    <n v="1498.37"/>
  </r>
  <r>
    <n v="2024"/>
    <x v="0"/>
    <x v="0"/>
    <s v="SuperRep Go"/>
    <s v="XL"/>
    <n v="0"/>
    <n v="6110.0300000000007"/>
    <n v="0.5"/>
    <n v="0"/>
    <x v="18"/>
    <s v="Retail"/>
    <x v="0"/>
    <n v="1842.35"/>
  </r>
  <r>
    <n v="2025"/>
    <x v="1"/>
    <x v="4"/>
    <s v="Kyrie Flytrap"/>
    <s v="M"/>
    <n v="3"/>
    <n v="9820.5"/>
    <n v="0"/>
    <n v="0"/>
    <x v="2"/>
    <s v="Retail"/>
    <x v="2"/>
    <n v="1900.15"/>
  </r>
  <r>
    <n v="2026"/>
    <x v="0"/>
    <x v="2"/>
    <s v="Blazer Mid"/>
    <s v="XL"/>
    <n v="1"/>
    <n v="6110.0300000000007"/>
    <n v="0.16"/>
    <n v="0"/>
    <x v="19"/>
    <s v="Retail"/>
    <x v="5"/>
    <n v="2301.64"/>
  </r>
  <r>
    <n v="2027"/>
    <x v="2"/>
    <x v="4"/>
    <s v="Zoom Freak"/>
    <s v="XL"/>
    <n v="2"/>
    <n v="6110.0300000000007"/>
    <n v="0.22"/>
    <n v="0"/>
    <x v="2"/>
    <s v="Online"/>
    <x v="3"/>
    <n v="-138.74"/>
  </r>
  <r>
    <n v="2028"/>
    <x v="2"/>
    <x v="0"/>
    <s v="Flex Trainer"/>
    <s v="12"/>
    <n v="2"/>
    <n v="3270.23"/>
    <n v="0"/>
    <n v="0"/>
    <x v="2"/>
    <s v="Retail"/>
    <x v="4"/>
    <n v="-946.86"/>
  </r>
  <r>
    <n v="2029"/>
    <x v="2"/>
    <x v="0"/>
    <s v="ZoomX Invincible"/>
    <s v="12"/>
    <n v="0"/>
    <n v="6110.0300000000007"/>
    <n v="0"/>
    <n v="0"/>
    <x v="20"/>
    <s v="Online"/>
    <x v="0"/>
    <n v="-185.67"/>
  </r>
  <r>
    <n v="2030"/>
    <x v="2"/>
    <x v="1"/>
    <s v="Phantom GT"/>
    <s v="XL"/>
    <n v="2"/>
    <n v="6110.0300000000007"/>
    <n v="0"/>
    <n v="0"/>
    <x v="21"/>
    <s v="Retail"/>
    <x v="1"/>
    <n v="-122.93"/>
  </r>
  <r>
    <n v="2031"/>
    <x v="2"/>
    <x v="1"/>
    <s v="Premier III"/>
    <s v="NA"/>
    <n v="4"/>
    <n v="3493.04"/>
    <n v="0.82"/>
    <n v="2514.9899999999998"/>
    <x v="22"/>
    <s v="Online"/>
    <x v="4"/>
    <n v="350.7"/>
  </r>
  <r>
    <n v="2032"/>
    <x v="1"/>
    <x v="2"/>
    <s v="Blazer Mid"/>
    <s v="XL"/>
    <n v="1"/>
    <n v="6110.0300000000007"/>
    <n v="0"/>
    <n v="0"/>
    <x v="23"/>
    <s v="Retail"/>
    <x v="2"/>
    <n v="-555.16"/>
  </r>
  <r>
    <n v="2033"/>
    <x v="2"/>
    <x v="1"/>
    <s v="Mercurial Superfly"/>
    <s v="XL"/>
    <n v="-1"/>
    <n v="6110.0300000000007"/>
    <n v="0"/>
    <n v="0"/>
    <x v="2"/>
    <s v="Retail"/>
    <x v="5"/>
    <n v="-1005.71"/>
  </r>
  <r>
    <n v="2034"/>
    <x v="2"/>
    <x v="4"/>
    <s v="Air Jordan"/>
    <s v="6"/>
    <n v="2"/>
    <n v="6235.71"/>
    <n v="0"/>
    <n v="0"/>
    <x v="24"/>
    <s v="Retail"/>
    <x v="4"/>
    <n v="-267.37"/>
  </r>
  <r>
    <n v="2035"/>
    <x v="0"/>
    <x v="4"/>
    <s v="Zoom Freak"/>
    <s v="NA"/>
    <n v="4"/>
    <n v="6110.0300000000007"/>
    <n v="0.38"/>
    <n v="0"/>
    <x v="25"/>
    <s v="Online"/>
    <x v="0"/>
    <n v="2914.83"/>
  </r>
  <r>
    <n v="2036"/>
    <x v="2"/>
    <x v="0"/>
    <s v="Metcon 7"/>
    <s v="NA"/>
    <n v="3"/>
    <n v="6110.0300000000007"/>
    <n v="0"/>
    <n v="0"/>
    <x v="26"/>
    <s v="Retail"/>
    <x v="0"/>
    <n v="-143.80000000000001"/>
  </r>
  <r>
    <n v="2037"/>
    <x v="0"/>
    <x v="3"/>
    <s v="Pegasus Turbo"/>
    <s v="7"/>
    <n v="3"/>
    <n v="5653.14"/>
    <n v="0"/>
    <n v="-169.59"/>
    <x v="2"/>
    <s v="Retail"/>
    <x v="3"/>
    <n v="2776.96"/>
  </r>
  <r>
    <n v="2038"/>
    <x v="0"/>
    <x v="3"/>
    <s v="Free RN"/>
    <s v="NA"/>
    <n v="0"/>
    <n v="6110.0300000000007"/>
    <n v="0.83"/>
    <n v="0"/>
    <x v="2"/>
    <s v="Online"/>
    <x v="4"/>
    <n v="1163.21"/>
  </r>
  <r>
    <n v="2039"/>
    <x v="1"/>
    <x v="0"/>
    <s v="Flex Trainer"/>
    <s v="M"/>
    <n v="2"/>
    <n v="2767.7"/>
    <n v="0.63"/>
    <n v="0"/>
    <x v="27"/>
    <s v="Retail"/>
    <x v="1"/>
    <n v="-336.3"/>
  </r>
  <r>
    <n v="2041"/>
    <x v="0"/>
    <x v="1"/>
    <s v="Tiempo Legend"/>
    <s v="12"/>
    <n v="2"/>
    <n v="5553.88"/>
    <n v="0"/>
    <n v="0"/>
    <x v="28"/>
    <s v="Online"/>
    <x v="1"/>
    <n v="2371.66"/>
  </r>
  <r>
    <n v="2042"/>
    <x v="1"/>
    <x v="4"/>
    <s v="Kyrie Flytrap"/>
    <s v="L"/>
    <n v="2"/>
    <n v="6110.0300000000007"/>
    <n v="0"/>
    <n v="0"/>
    <x v="29"/>
    <s v="Online"/>
    <x v="1"/>
    <n v="-862.16"/>
  </r>
  <r>
    <n v="2043"/>
    <x v="2"/>
    <x v="1"/>
    <s v="Premier III"/>
    <s v="XL"/>
    <n v="2"/>
    <n v="3492.89"/>
    <n v="0.77"/>
    <n v="0"/>
    <x v="30"/>
    <s v="Retail"/>
    <x v="4"/>
    <n v="3770.75"/>
  </r>
  <r>
    <n v="2044"/>
    <x v="0"/>
    <x v="0"/>
    <s v="SuperRep Go"/>
    <s v="NA"/>
    <n v="2"/>
    <n v="6110.0300000000007"/>
    <n v="0"/>
    <n v="0"/>
    <x v="31"/>
    <s v="Online"/>
    <x v="4"/>
    <n v="2174.71"/>
  </r>
  <r>
    <n v="2045"/>
    <x v="0"/>
    <x v="2"/>
    <s v="Dunk Low"/>
    <s v="XL"/>
    <n v="4"/>
    <n v="6110.0300000000007"/>
    <n v="0"/>
    <n v="0"/>
    <x v="32"/>
    <s v="Retail"/>
    <x v="4"/>
    <n v="1833.94"/>
  </r>
  <r>
    <n v="2046"/>
    <x v="0"/>
    <x v="3"/>
    <s v="Air Zoom"/>
    <s v="12"/>
    <n v="2"/>
    <n v="6110.0300000000007"/>
    <n v="0"/>
    <n v="0"/>
    <x v="2"/>
    <s v="Online"/>
    <x v="5"/>
    <n v="1284.33"/>
  </r>
  <r>
    <n v="2047"/>
    <x v="1"/>
    <x v="0"/>
    <s v="SuperRep Go"/>
    <s v="10"/>
    <n v="1"/>
    <n v="8577.75"/>
    <n v="0"/>
    <n v="0"/>
    <x v="33"/>
    <s v="Retail"/>
    <x v="0"/>
    <n v="2888.68"/>
  </r>
  <r>
    <n v="2048"/>
    <x v="1"/>
    <x v="4"/>
    <s v="Air Jordan"/>
    <s v="XL"/>
    <n v="2"/>
    <n v="6110.0300000000007"/>
    <n v="0"/>
    <n v="0"/>
    <x v="34"/>
    <s v="Online"/>
    <x v="0"/>
    <n v="2875.86"/>
  </r>
  <r>
    <n v="2049"/>
    <x v="0"/>
    <x v="1"/>
    <s v="Tiempo Legend"/>
    <s v="L"/>
    <n v="1"/>
    <n v="7767.2"/>
    <n v="0"/>
    <n v="0"/>
    <x v="2"/>
    <s v="Retail"/>
    <x v="3"/>
    <n v="311.48"/>
  </r>
  <r>
    <n v="2050"/>
    <x v="2"/>
    <x v="3"/>
    <s v="Air Zoom"/>
    <s v="L"/>
    <n v="1"/>
    <n v="6110.0300000000007"/>
    <n v="0.56999999999999995"/>
    <n v="0"/>
    <x v="2"/>
    <s v="Retail"/>
    <x v="5"/>
    <n v="682.12"/>
  </r>
  <r>
    <n v="2051"/>
    <x v="1"/>
    <x v="4"/>
    <s v="Air Jordan"/>
    <s v="XL"/>
    <n v="2"/>
    <n v="6110.0300000000007"/>
    <n v="0.37"/>
    <n v="0"/>
    <x v="35"/>
    <s v="Retail"/>
    <x v="4"/>
    <n v="3135.98"/>
  </r>
  <r>
    <n v="2052"/>
    <x v="2"/>
    <x v="0"/>
    <s v="Flex Trainer"/>
    <s v="10"/>
    <n v="3"/>
    <n v="9155.9599999999991"/>
    <n v="0"/>
    <n v="0"/>
    <x v="36"/>
    <s v="Retail"/>
    <x v="3"/>
    <n v="2184.8000000000002"/>
  </r>
  <r>
    <n v="2053"/>
    <x v="2"/>
    <x v="2"/>
    <s v="Air Force 1"/>
    <s v="XL"/>
    <n v="3"/>
    <n v="6009.58"/>
    <n v="0"/>
    <n v="0"/>
    <x v="37"/>
    <s v="Online"/>
    <x v="4"/>
    <n v="3384.92"/>
  </r>
  <r>
    <n v="2054"/>
    <x v="1"/>
    <x v="0"/>
    <s v="Flex Trainer"/>
    <s v="11"/>
    <n v="-1"/>
    <n v="6110.0300000000007"/>
    <n v="0"/>
    <n v="0"/>
    <x v="38"/>
    <s v="Online"/>
    <x v="2"/>
    <n v="-549.76"/>
  </r>
  <r>
    <n v="2055"/>
    <x v="2"/>
    <x v="4"/>
    <s v="Kyrie Flytrap"/>
    <s v="L"/>
    <n v="2"/>
    <n v="6110.0300000000007"/>
    <n v="0"/>
    <n v="0"/>
    <x v="39"/>
    <s v="Online"/>
    <x v="1"/>
    <n v="-1078.76"/>
  </r>
  <r>
    <n v="2056"/>
    <x v="2"/>
    <x v="3"/>
    <s v="React Infinity"/>
    <s v="L"/>
    <n v="3"/>
    <n v="6110.0300000000007"/>
    <n v="0"/>
    <n v="0"/>
    <x v="40"/>
    <s v="Retail"/>
    <x v="0"/>
    <n v="-244.44"/>
  </r>
  <r>
    <n v="2058"/>
    <x v="1"/>
    <x v="0"/>
    <s v="Flex Trainer"/>
    <s v="11"/>
    <n v="2"/>
    <n v="4985.92"/>
    <n v="0"/>
    <n v="0"/>
    <x v="2"/>
    <s v="Online"/>
    <x v="5"/>
    <n v="361.54"/>
  </r>
  <r>
    <n v="2059"/>
    <x v="0"/>
    <x v="1"/>
    <s v="Phantom GT"/>
    <s v="NA"/>
    <n v="-1"/>
    <n v="9507.5400000000009"/>
    <n v="0"/>
    <n v="0"/>
    <x v="41"/>
    <s v="Retail"/>
    <x v="4"/>
    <n v="291.27999999999997"/>
  </r>
  <r>
    <n v="2060"/>
    <x v="2"/>
    <x v="2"/>
    <s v="Waffle One"/>
    <s v="L"/>
    <n v="2"/>
    <n v="7979.26"/>
    <n v="0"/>
    <n v="0"/>
    <x v="42"/>
    <s v="Online"/>
    <x v="0"/>
    <n v="2821.59"/>
  </r>
  <r>
    <n v="2061"/>
    <x v="1"/>
    <x v="4"/>
    <s v="LeBron 20"/>
    <s v="L"/>
    <n v="2"/>
    <n v="6110.0300000000007"/>
    <n v="0"/>
    <n v="0"/>
    <x v="43"/>
    <s v="Online"/>
    <x v="2"/>
    <n v="-501.68"/>
  </r>
  <r>
    <n v="2062"/>
    <x v="2"/>
    <x v="4"/>
    <s v="Air Jordan"/>
    <s v="NA"/>
    <n v="2"/>
    <n v="6110.0300000000007"/>
    <n v="0"/>
    <n v="0"/>
    <x v="44"/>
    <s v="Online"/>
    <x v="0"/>
    <n v="1823.91"/>
  </r>
  <r>
    <n v="2063"/>
    <x v="1"/>
    <x v="4"/>
    <s v="Air Jordan"/>
    <s v="M"/>
    <n v="1"/>
    <n v="9751"/>
    <n v="0.16"/>
    <n v="8190.84"/>
    <x v="45"/>
    <s v="Retail"/>
    <x v="3"/>
    <n v="1130.31"/>
  </r>
  <r>
    <n v="2064"/>
    <x v="0"/>
    <x v="3"/>
    <s v="React Infinity"/>
    <s v="L"/>
    <n v="2"/>
    <n v="7557.71"/>
    <n v="0"/>
    <n v="0"/>
    <x v="46"/>
    <s v="Online"/>
    <x v="0"/>
    <n v="3277.44"/>
  </r>
  <r>
    <n v="2065"/>
    <x v="1"/>
    <x v="2"/>
    <s v="Waffle One"/>
    <s v="10"/>
    <n v="2"/>
    <n v="6110.0300000000007"/>
    <n v="0.78"/>
    <n v="0"/>
    <x v="47"/>
    <s v="Retail"/>
    <x v="1"/>
    <n v="21.58"/>
  </r>
  <r>
    <n v="2066"/>
    <x v="2"/>
    <x v="1"/>
    <s v="Phantom GT"/>
    <s v="XL"/>
    <n v="-1"/>
    <n v="5259.05"/>
    <n v="0"/>
    <n v="0"/>
    <x v="48"/>
    <s v="Online"/>
    <x v="2"/>
    <n v="1022.82"/>
  </r>
  <r>
    <n v="2067"/>
    <x v="0"/>
    <x v="4"/>
    <s v="LeBron 20"/>
    <s v="L"/>
    <n v="4"/>
    <n v="3588.38"/>
    <n v="0"/>
    <n v="0"/>
    <x v="49"/>
    <s v="Online"/>
    <x v="5"/>
    <n v="161.5"/>
  </r>
  <r>
    <n v="2068"/>
    <x v="2"/>
    <x v="3"/>
    <s v="Free RN"/>
    <s v="NA"/>
    <n v="4"/>
    <n v="2553.29"/>
    <n v="0"/>
    <n v="0"/>
    <x v="50"/>
    <s v="Retail"/>
    <x v="2"/>
    <n v="984.9"/>
  </r>
  <r>
    <n v="2069"/>
    <x v="1"/>
    <x v="0"/>
    <s v="SuperRep Go"/>
    <s v="NA"/>
    <n v="2"/>
    <n v="7502.24"/>
    <n v="0"/>
    <n v="0"/>
    <x v="21"/>
    <s v="Online"/>
    <x v="3"/>
    <n v="3554.58"/>
  </r>
  <r>
    <n v="2070"/>
    <x v="0"/>
    <x v="3"/>
    <s v="React Infinity"/>
    <s v="L"/>
    <n v="2"/>
    <n v="6110.0300000000007"/>
    <n v="0"/>
    <n v="0"/>
    <x v="2"/>
    <s v="Retail"/>
    <x v="2"/>
    <n v="1112.43"/>
  </r>
  <r>
    <n v="2071"/>
    <x v="0"/>
    <x v="2"/>
    <s v="Blazer Mid"/>
    <s v="M"/>
    <n v="3"/>
    <n v="7849.81"/>
    <n v="0.49"/>
    <n v="12010.21"/>
    <x v="51"/>
    <s v="Retail"/>
    <x v="3"/>
    <n v="-882.96"/>
  </r>
  <r>
    <n v="2072"/>
    <x v="2"/>
    <x v="0"/>
    <s v="Flex Trainer"/>
    <s v="NA"/>
    <n v="3"/>
    <n v="6110.0300000000007"/>
    <n v="0"/>
    <n v="0"/>
    <x v="2"/>
    <s v="Retail"/>
    <x v="3"/>
    <n v="3639.2"/>
  </r>
  <r>
    <n v="2073"/>
    <x v="1"/>
    <x v="2"/>
    <s v="Blazer Mid"/>
    <s v="12"/>
    <n v="4"/>
    <n v="6110.0300000000007"/>
    <n v="0.85"/>
    <n v="0"/>
    <x v="52"/>
    <s v="Online"/>
    <x v="1"/>
    <n v="443.86"/>
  </r>
  <r>
    <n v="2074"/>
    <x v="2"/>
    <x v="0"/>
    <s v="Flex Trainer"/>
    <s v="L"/>
    <n v="-1"/>
    <n v="6110.0300000000007"/>
    <n v="0.56999999999999995"/>
    <n v="0"/>
    <x v="2"/>
    <s v="Online"/>
    <x v="5"/>
    <n v="1958.47"/>
  </r>
  <r>
    <n v="2075"/>
    <x v="0"/>
    <x v="4"/>
    <s v="Air Jordan"/>
    <s v="L"/>
    <n v="4"/>
    <n v="4251.74"/>
    <n v="0"/>
    <n v="0"/>
    <x v="21"/>
    <s v="Online"/>
    <x v="3"/>
    <n v="2345.35"/>
  </r>
  <r>
    <n v="2076"/>
    <x v="1"/>
    <x v="0"/>
    <s v="ZoomX Invincible"/>
    <s v="11"/>
    <n v="2"/>
    <n v="6110.0300000000007"/>
    <n v="0"/>
    <n v="0"/>
    <x v="53"/>
    <s v="Retail"/>
    <x v="0"/>
    <n v="2011.25"/>
  </r>
  <r>
    <n v="2077"/>
    <x v="2"/>
    <x v="0"/>
    <s v="ZoomX Invincible"/>
    <s v="L"/>
    <n v="2"/>
    <n v="6110.0300000000007"/>
    <n v="0"/>
    <n v="0"/>
    <x v="54"/>
    <s v="Online"/>
    <x v="3"/>
    <n v="3332.66"/>
  </r>
  <r>
    <n v="2078"/>
    <x v="1"/>
    <x v="4"/>
    <s v="LeBron 20"/>
    <s v="NA"/>
    <n v="0"/>
    <n v="6970.47"/>
    <n v="0"/>
    <n v="0"/>
    <x v="2"/>
    <s v="Online"/>
    <x v="2"/>
    <n v="262.79000000000002"/>
  </r>
  <r>
    <n v="2079"/>
    <x v="2"/>
    <x v="3"/>
    <s v="Pegasus Turbo"/>
    <s v="XL"/>
    <n v="-1"/>
    <n v="4322.0600000000004"/>
    <n v="0"/>
    <n v="0"/>
    <x v="55"/>
    <s v="Online"/>
    <x v="0"/>
    <n v="279.77999999999997"/>
  </r>
  <r>
    <n v="2080"/>
    <x v="2"/>
    <x v="2"/>
    <s v="Blazer Mid"/>
    <s v="L"/>
    <n v="2"/>
    <n v="6110.0300000000007"/>
    <n v="0"/>
    <n v="0"/>
    <x v="56"/>
    <s v="Online"/>
    <x v="0"/>
    <n v="-1005.89"/>
  </r>
  <r>
    <n v="2081"/>
    <x v="2"/>
    <x v="0"/>
    <s v="ZoomX Invincible"/>
    <s v="L"/>
    <n v="2"/>
    <n v="6110.0300000000007"/>
    <n v="0"/>
    <n v="0"/>
    <x v="2"/>
    <s v="Online"/>
    <x v="2"/>
    <n v="2810.49"/>
  </r>
  <r>
    <n v="2083"/>
    <x v="2"/>
    <x v="3"/>
    <s v="Free RN"/>
    <s v="NA"/>
    <n v="2"/>
    <n v="9291.74"/>
    <n v="0"/>
    <n v="0"/>
    <x v="57"/>
    <s v="Retail"/>
    <x v="4"/>
    <n v="-981.21"/>
  </r>
  <r>
    <n v="2084"/>
    <x v="2"/>
    <x v="0"/>
    <s v="Metcon 7"/>
    <s v="M"/>
    <n v="2"/>
    <n v="6110.0300000000007"/>
    <n v="0"/>
    <n v="0"/>
    <x v="58"/>
    <s v="Online"/>
    <x v="2"/>
    <n v="408.39"/>
  </r>
  <r>
    <n v="2085"/>
    <x v="2"/>
    <x v="4"/>
    <s v="Kyrie Flytrap"/>
    <s v="NA"/>
    <n v="2"/>
    <n v="7561.85"/>
    <n v="0"/>
    <n v="0"/>
    <x v="59"/>
    <s v="Retail"/>
    <x v="5"/>
    <n v="98.72"/>
  </r>
  <r>
    <n v="2086"/>
    <x v="2"/>
    <x v="1"/>
    <s v="Mercurial Superfly"/>
    <s v="L"/>
    <n v="0"/>
    <n v="6110.0300000000007"/>
    <n v="0.45"/>
    <n v="0"/>
    <x v="6"/>
    <s v="Online"/>
    <x v="5"/>
    <n v="1742.66"/>
  </r>
  <r>
    <n v="2087"/>
    <x v="0"/>
    <x v="4"/>
    <s v="Zoom Freak"/>
    <s v="NA"/>
    <n v="2"/>
    <n v="4656.28"/>
    <n v="0"/>
    <n v="0"/>
    <x v="60"/>
    <s v="Online"/>
    <x v="5"/>
    <n v="3777.5"/>
  </r>
  <r>
    <n v="2088"/>
    <x v="1"/>
    <x v="3"/>
    <s v="Free RN"/>
    <s v="XL"/>
    <n v="4"/>
    <n v="6110.0300000000007"/>
    <n v="0"/>
    <n v="0"/>
    <x v="61"/>
    <s v="Online"/>
    <x v="0"/>
    <n v="2702.93"/>
  </r>
  <r>
    <n v="2089"/>
    <x v="1"/>
    <x v="0"/>
    <s v="Flex Trainer"/>
    <s v="L"/>
    <n v="2"/>
    <n v="6874.77"/>
    <n v="0.6"/>
    <n v="5499.82"/>
    <x v="62"/>
    <s v="Online"/>
    <x v="2"/>
    <n v="-1076.6600000000001"/>
  </r>
  <r>
    <n v="2090"/>
    <x v="0"/>
    <x v="2"/>
    <s v="Dunk Low"/>
    <s v="8"/>
    <n v="2"/>
    <n v="6110.0300000000007"/>
    <n v="0"/>
    <n v="0"/>
    <x v="2"/>
    <s v="Retail"/>
    <x v="0"/>
    <n v="163.15"/>
  </r>
  <r>
    <n v="2091"/>
    <x v="0"/>
    <x v="3"/>
    <s v="Air Zoom"/>
    <s v="11"/>
    <n v="2"/>
    <n v="9246.8799999999992"/>
    <n v="0"/>
    <n v="0"/>
    <x v="2"/>
    <s v="Retail"/>
    <x v="2"/>
    <n v="1917.55"/>
  </r>
  <r>
    <n v="2092"/>
    <x v="0"/>
    <x v="4"/>
    <s v="Zoom Freak"/>
    <s v="XL"/>
    <n v="2"/>
    <n v="6110.0300000000007"/>
    <n v="0"/>
    <n v="0"/>
    <x v="2"/>
    <s v="Online"/>
    <x v="4"/>
    <n v="207.2"/>
  </r>
  <r>
    <n v="2093"/>
    <x v="2"/>
    <x v="3"/>
    <s v="Free RN"/>
    <s v="XL"/>
    <n v="0"/>
    <n v="6110.0300000000007"/>
    <n v="0.28999999999999998"/>
    <n v="0"/>
    <x v="2"/>
    <s v="Online"/>
    <x v="5"/>
    <n v="-146.72999999999999"/>
  </r>
  <r>
    <n v="2094"/>
    <x v="0"/>
    <x v="0"/>
    <s v="Flex Trainer"/>
    <s v="10"/>
    <n v="1"/>
    <n v="4276.3599999999997"/>
    <n v="0"/>
    <n v="0"/>
    <x v="63"/>
    <s v="Retail"/>
    <x v="4"/>
    <n v="2974.58"/>
  </r>
  <r>
    <n v="2095"/>
    <x v="2"/>
    <x v="2"/>
    <s v="Waffle One"/>
    <s v="M"/>
    <n v="2"/>
    <n v="6110.0300000000007"/>
    <n v="0"/>
    <n v="0"/>
    <x v="64"/>
    <s v="Online"/>
    <x v="4"/>
    <n v="880.57"/>
  </r>
  <r>
    <n v="2096"/>
    <x v="2"/>
    <x v="3"/>
    <s v="Pegasus Turbo"/>
    <s v="XL"/>
    <n v="2"/>
    <n v="6110.0300000000007"/>
    <n v="0"/>
    <n v="0"/>
    <x v="65"/>
    <s v="Online"/>
    <x v="5"/>
    <n v="288.66000000000003"/>
  </r>
  <r>
    <n v="2097"/>
    <x v="1"/>
    <x v="0"/>
    <s v="ZoomX Invincible"/>
    <s v="XL"/>
    <n v="2"/>
    <n v="7978.89"/>
    <n v="0"/>
    <n v="0"/>
    <x v="2"/>
    <s v="Online"/>
    <x v="0"/>
    <n v="769.05"/>
  </r>
  <r>
    <n v="2098"/>
    <x v="2"/>
    <x v="0"/>
    <s v="ZoomX Invincible"/>
    <s v="L"/>
    <n v="2"/>
    <n v="5690.69"/>
    <n v="0.69"/>
    <n v="0"/>
    <x v="66"/>
    <s v="Online"/>
    <x v="1"/>
    <n v="98.3"/>
  </r>
  <r>
    <n v="2099"/>
    <x v="0"/>
    <x v="1"/>
    <s v="Mercurial Superfly"/>
    <s v="M"/>
    <n v="2"/>
    <n v="6110.0300000000007"/>
    <n v="0.32"/>
    <n v="0"/>
    <x v="67"/>
    <s v="Retail"/>
    <x v="2"/>
    <n v="360.97"/>
  </r>
  <r>
    <n v="2100"/>
    <x v="0"/>
    <x v="1"/>
    <s v="Phantom GT"/>
    <s v="8"/>
    <n v="1"/>
    <n v="5937.52"/>
    <n v="0"/>
    <n v="0"/>
    <x v="68"/>
    <s v="Retail"/>
    <x v="2"/>
    <n v="2287.5700000000002"/>
  </r>
  <r>
    <n v="2101"/>
    <x v="0"/>
    <x v="3"/>
    <s v="Free RN"/>
    <s v="XL"/>
    <n v="2"/>
    <n v="2010.07"/>
    <n v="0"/>
    <n v="0"/>
    <x v="69"/>
    <s v="Online"/>
    <x v="1"/>
    <n v="3398.01"/>
  </r>
  <r>
    <n v="2102"/>
    <x v="1"/>
    <x v="1"/>
    <s v="Mercurial Superfly"/>
    <s v="XL"/>
    <n v="-1"/>
    <n v="6110.0300000000007"/>
    <n v="0.77"/>
    <n v="0"/>
    <x v="70"/>
    <s v="Online"/>
    <x v="3"/>
    <n v="284.17"/>
  </r>
  <r>
    <n v="2103"/>
    <x v="1"/>
    <x v="4"/>
    <s v="LeBron 20"/>
    <s v="XL"/>
    <n v="-1"/>
    <n v="6777.88"/>
    <n v="0"/>
    <n v="0"/>
    <x v="71"/>
    <s v="Online"/>
    <x v="5"/>
    <n v="469.61"/>
  </r>
  <r>
    <n v="2104"/>
    <x v="2"/>
    <x v="4"/>
    <s v="Kyrie Flytrap"/>
    <s v="NA"/>
    <n v="2"/>
    <n v="6110.0300000000007"/>
    <n v="0"/>
    <n v="0"/>
    <x v="2"/>
    <s v="Retail"/>
    <x v="4"/>
    <n v="2905.91"/>
  </r>
  <r>
    <n v="2105"/>
    <x v="0"/>
    <x v="0"/>
    <s v="Metcon 7"/>
    <s v="NA"/>
    <n v="2"/>
    <n v="5744.7"/>
    <n v="0"/>
    <n v="0"/>
    <x v="25"/>
    <s v="Retail"/>
    <x v="2"/>
    <n v="1716.04"/>
  </r>
  <r>
    <n v="2106"/>
    <x v="1"/>
    <x v="3"/>
    <s v="Free RN"/>
    <s v="NA"/>
    <n v="2"/>
    <n v="6110.0300000000007"/>
    <n v="0"/>
    <n v="0"/>
    <x v="2"/>
    <s v="Retail"/>
    <x v="0"/>
    <n v="76.95"/>
  </r>
  <r>
    <n v="2107"/>
    <x v="1"/>
    <x v="3"/>
    <s v="React Infinity"/>
    <s v="M"/>
    <n v="4"/>
    <n v="6110.0300000000007"/>
    <n v="0"/>
    <n v="0"/>
    <x v="72"/>
    <s v="Online"/>
    <x v="1"/>
    <n v="-184.69"/>
  </r>
  <r>
    <n v="2108"/>
    <x v="0"/>
    <x v="2"/>
    <s v="Air Force 1"/>
    <s v="XL"/>
    <n v="2"/>
    <n v="6110.0300000000007"/>
    <n v="0.27"/>
    <n v="0"/>
    <x v="73"/>
    <s v="Retail"/>
    <x v="2"/>
    <n v="-338.77"/>
  </r>
  <r>
    <n v="2109"/>
    <x v="0"/>
    <x v="4"/>
    <s v="Zoom Freak"/>
    <s v="M"/>
    <n v="0"/>
    <n v="6110.0300000000007"/>
    <n v="0"/>
    <n v="0"/>
    <x v="74"/>
    <s v="Retail"/>
    <x v="5"/>
    <n v="3791.88"/>
  </r>
  <r>
    <n v="2110"/>
    <x v="0"/>
    <x v="3"/>
    <s v="Air Zoom"/>
    <s v="12"/>
    <n v="1"/>
    <n v="6110.0300000000007"/>
    <n v="0.42"/>
    <n v="0"/>
    <x v="75"/>
    <s v="Retail"/>
    <x v="3"/>
    <n v="-259.29000000000002"/>
  </r>
  <r>
    <n v="2111"/>
    <x v="2"/>
    <x v="2"/>
    <s v="Waffle One"/>
    <s v="NA"/>
    <n v="2"/>
    <n v="6110.0300000000007"/>
    <n v="0"/>
    <n v="0"/>
    <x v="76"/>
    <s v="Retail"/>
    <x v="0"/>
    <n v="1326.67"/>
  </r>
  <r>
    <n v="2112"/>
    <x v="1"/>
    <x v="0"/>
    <s v="Metcon 7"/>
    <s v="NA"/>
    <n v="2"/>
    <n v="2201.54"/>
    <n v="0"/>
    <n v="0"/>
    <x v="2"/>
    <s v="Retail"/>
    <x v="0"/>
    <n v="697.42"/>
  </r>
  <r>
    <n v="2113"/>
    <x v="1"/>
    <x v="4"/>
    <s v="Air Jordan"/>
    <s v="XL"/>
    <n v="2"/>
    <n v="3939.34"/>
    <n v="0"/>
    <n v="0"/>
    <x v="77"/>
    <s v="Retail"/>
    <x v="3"/>
    <n v="2918.93"/>
  </r>
  <r>
    <n v="2114"/>
    <x v="1"/>
    <x v="0"/>
    <s v="Flex Trainer"/>
    <s v="XL"/>
    <n v="1"/>
    <n v="3167.33"/>
    <n v="0.53"/>
    <n v="1488.65"/>
    <x v="2"/>
    <s v="Retail"/>
    <x v="3"/>
    <n v="1567.37"/>
  </r>
  <r>
    <n v="2115"/>
    <x v="0"/>
    <x v="1"/>
    <s v="Phantom GT"/>
    <s v="6"/>
    <n v="2"/>
    <n v="7607.45"/>
    <n v="0"/>
    <n v="0"/>
    <x v="2"/>
    <s v="Online"/>
    <x v="5"/>
    <n v="1969.03"/>
  </r>
  <r>
    <n v="2116"/>
    <x v="1"/>
    <x v="4"/>
    <s v="LeBron 20"/>
    <s v="NA"/>
    <n v="2"/>
    <n v="4038.32"/>
    <n v="0"/>
    <n v="0"/>
    <x v="78"/>
    <s v="Online"/>
    <x v="1"/>
    <n v="2088.5500000000002"/>
  </r>
  <r>
    <n v="2117"/>
    <x v="1"/>
    <x v="0"/>
    <s v="SuperRep Go"/>
    <s v="L"/>
    <n v="0"/>
    <n v="7645.96"/>
    <n v="0"/>
    <n v="0"/>
    <x v="79"/>
    <s v="Online"/>
    <x v="3"/>
    <n v="2037.43"/>
  </r>
  <r>
    <n v="2118"/>
    <x v="0"/>
    <x v="4"/>
    <s v="Zoom Freak"/>
    <s v="XL"/>
    <n v="2"/>
    <n v="8426.5400000000009"/>
    <n v="0"/>
    <n v="0"/>
    <x v="80"/>
    <s v="Online"/>
    <x v="1"/>
    <n v="2696.85"/>
  </r>
  <r>
    <n v="2119"/>
    <x v="1"/>
    <x v="0"/>
    <s v="Metcon 7"/>
    <s v="11"/>
    <n v="-1"/>
    <n v="6110.0300000000007"/>
    <n v="0.41"/>
    <n v="0"/>
    <x v="81"/>
    <s v="Retail"/>
    <x v="5"/>
    <n v="2887.81"/>
  </r>
  <r>
    <n v="2120"/>
    <x v="2"/>
    <x v="1"/>
    <s v="Phantom GT"/>
    <s v="12"/>
    <n v="2"/>
    <n v="6110.0300000000007"/>
    <n v="0"/>
    <n v="0"/>
    <x v="82"/>
    <s v="Retail"/>
    <x v="3"/>
    <n v="-328"/>
  </r>
  <r>
    <n v="2122"/>
    <x v="0"/>
    <x v="1"/>
    <s v="Mercurial Superfly"/>
    <s v="NA"/>
    <n v="0"/>
    <n v="6110.0300000000007"/>
    <n v="0"/>
    <n v="0"/>
    <x v="2"/>
    <s v="Retail"/>
    <x v="0"/>
    <n v="1078.48"/>
  </r>
  <r>
    <n v="2123"/>
    <x v="2"/>
    <x v="3"/>
    <s v="Air Zoom"/>
    <s v="L"/>
    <n v="2"/>
    <n v="6110.0300000000007"/>
    <n v="0"/>
    <n v="0"/>
    <x v="83"/>
    <s v="Retail"/>
    <x v="1"/>
    <n v="2195.52"/>
  </r>
  <r>
    <n v="2124"/>
    <x v="0"/>
    <x v="4"/>
    <s v="Kyrie Flytrap"/>
    <s v="L"/>
    <n v="2"/>
    <n v="6436.11"/>
    <n v="0"/>
    <n v="0"/>
    <x v="84"/>
    <s v="Online"/>
    <x v="5"/>
    <n v="432.04"/>
  </r>
  <r>
    <n v="2125"/>
    <x v="1"/>
    <x v="1"/>
    <s v="Tiempo Legend"/>
    <s v="M"/>
    <n v="2"/>
    <n v="6110.0300000000007"/>
    <n v="0"/>
    <n v="0"/>
    <x v="48"/>
    <s v="Retail"/>
    <x v="1"/>
    <n v="1051.22"/>
  </r>
  <r>
    <n v="2126"/>
    <x v="0"/>
    <x v="3"/>
    <s v="Pegasus Turbo"/>
    <s v="L"/>
    <n v="-1"/>
    <n v="5399.58"/>
    <n v="0"/>
    <n v="0"/>
    <x v="82"/>
    <s v="Retail"/>
    <x v="3"/>
    <n v="2508.34"/>
  </r>
  <r>
    <n v="2127"/>
    <x v="2"/>
    <x v="0"/>
    <s v="Metcon 7"/>
    <s v="L"/>
    <n v="-1"/>
    <n v="4020.5"/>
    <n v="0"/>
    <n v="0"/>
    <x v="85"/>
    <s v="Online"/>
    <x v="2"/>
    <n v="3718.37"/>
  </r>
  <r>
    <n v="2128"/>
    <x v="1"/>
    <x v="4"/>
    <s v="LeBron 20"/>
    <s v="L"/>
    <n v="2"/>
    <n v="8750.7099999999991"/>
    <n v="0"/>
    <n v="0"/>
    <x v="2"/>
    <s v="Retail"/>
    <x v="0"/>
    <n v="1411.29"/>
  </r>
  <r>
    <n v="2129"/>
    <x v="2"/>
    <x v="4"/>
    <s v="Zoom Freak"/>
    <s v="9"/>
    <n v="2"/>
    <n v="6110.0300000000007"/>
    <n v="0"/>
    <n v="0"/>
    <x v="2"/>
    <s v="Retail"/>
    <x v="4"/>
    <n v="841.4"/>
  </r>
  <r>
    <n v="2130"/>
    <x v="2"/>
    <x v="1"/>
    <s v="Premier III"/>
    <s v="10"/>
    <n v="3"/>
    <n v="6110.0300000000007"/>
    <n v="0.24"/>
    <n v="0"/>
    <x v="86"/>
    <s v="Online"/>
    <x v="0"/>
    <n v="2962.75"/>
  </r>
  <r>
    <n v="2131"/>
    <x v="0"/>
    <x v="3"/>
    <s v="Free RN"/>
    <s v="XL"/>
    <n v="2"/>
    <n v="5561.82"/>
    <n v="0"/>
    <n v="0"/>
    <x v="2"/>
    <s v="Retail"/>
    <x v="2"/>
    <n v="2227.48"/>
  </r>
  <r>
    <n v="2132"/>
    <x v="2"/>
    <x v="3"/>
    <s v="Free RN"/>
    <s v="L"/>
    <n v="2"/>
    <n v="6110.0300000000007"/>
    <n v="0"/>
    <n v="0"/>
    <x v="2"/>
    <s v="Online"/>
    <x v="4"/>
    <n v="3882.22"/>
  </r>
  <r>
    <n v="2133"/>
    <x v="2"/>
    <x v="0"/>
    <s v="Metcon 7"/>
    <s v="XL"/>
    <n v="2"/>
    <n v="6789.53"/>
    <n v="0"/>
    <n v="0"/>
    <x v="87"/>
    <s v="Retail"/>
    <x v="3"/>
    <n v="-166.81"/>
  </r>
  <r>
    <n v="2134"/>
    <x v="2"/>
    <x v="0"/>
    <s v="ZoomX Invincible"/>
    <s v="M"/>
    <n v="2"/>
    <n v="4738.62"/>
    <n v="0"/>
    <n v="0"/>
    <x v="88"/>
    <s v="Online"/>
    <x v="1"/>
    <n v="1009.28"/>
  </r>
  <r>
    <n v="2135"/>
    <x v="2"/>
    <x v="4"/>
    <s v="Zoom Freak"/>
    <s v="L"/>
    <n v="2"/>
    <n v="9106.61"/>
    <n v="0.74"/>
    <n v="4735.4399999999996"/>
    <x v="52"/>
    <s v="Retail"/>
    <x v="1"/>
    <n v="2422.38"/>
  </r>
  <r>
    <n v="2136"/>
    <x v="0"/>
    <x v="0"/>
    <s v="ZoomX Invincible"/>
    <s v="L"/>
    <n v="1"/>
    <n v="6110.0300000000007"/>
    <n v="0"/>
    <n v="0"/>
    <x v="83"/>
    <s v="Online"/>
    <x v="3"/>
    <n v="3672.24"/>
  </r>
  <r>
    <n v="2137"/>
    <x v="2"/>
    <x v="1"/>
    <s v="Phantom GT"/>
    <s v="NA"/>
    <n v="0"/>
    <n v="5222.0200000000004"/>
    <n v="0.95"/>
    <n v="0"/>
    <x v="51"/>
    <s v="Online"/>
    <x v="4"/>
    <n v="1796.76"/>
  </r>
  <r>
    <n v="2138"/>
    <x v="2"/>
    <x v="3"/>
    <s v="Pegasus Turbo"/>
    <s v="11"/>
    <n v="2"/>
    <n v="8055.2"/>
    <n v="0"/>
    <n v="0"/>
    <x v="89"/>
    <s v="Online"/>
    <x v="2"/>
    <n v="1840.09"/>
  </r>
  <r>
    <n v="2139"/>
    <x v="1"/>
    <x v="4"/>
    <s v="Air Jordan"/>
    <s v="M"/>
    <n v="2"/>
    <n v="6110.0300000000007"/>
    <n v="0"/>
    <n v="0"/>
    <x v="90"/>
    <s v="Retail"/>
    <x v="2"/>
    <n v="-334.52"/>
  </r>
  <r>
    <n v="2140"/>
    <x v="2"/>
    <x v="4"/>
    <s v="Zoom Freak"/>
    <s v="M"/>
    <n v="2"/>
    <n v="6765.74"/>
    <n v="0"/>
    <n v="0"/>
    <x v="91"/>
    <s v="Online"/>
    <x v="0"/>
    <n v="-875.45"/>
  </r>
  <r>
    <n v="2141"/>
    <x v="0"/>
    <x v="1"/>
    <s v="Tiempo Legend"/>
    <s v="NA"/>
    <n v="2"/>
    <n v="6110.0300000000007"/>
    <n v="0"/>
    <n v="0"/>
    <x v="92"/>
    <s v="Retail"/>
    <x v="5"/>
    <n v="-1032.47"/>
  </r>
  <r>
    <n v="2142"/>
    <x v="0"/>
    <x v="1"/>
    <s v="Mercurial Superfly"/>
    <s v="NA"/>
    <n v="2"/>
    <n v="6110.0300000000007"/>
    <n v="0"/>
    <n v="0"/>
    <x v="93"/>
    <s v="Retail"/>
    <x v="5"/>
    <n v="-995.59"/>
  </r>
  <r>
    <n v="2143"/>
    <x v="0"/>
    <x v="0"/>
    <s v="ZoomX Invincible"/>
    <s v="L"/>
    <n v="-1"/>
    <n v="6110.0300000000007"/>
    <n v="0"/>
    <n v="0"/>
    <x v="94"/>
    <s v="Online"/>
    <x v="4"/>
    <n v="1006.66"/>
  </r>
  <r>
    <n v="2144"/>
    <x v="1"/>
    <x v="2"/>
    <s v="Waffle One"/>
    <s v="NA"/>
    <n v="4"/>
    <n v="6110.0300000000007"/>
    <n v="0"/>
    <n v="0"/>
    <x v="95"/>
    <s v="Online"/>
    <x v="5"/>
    <n v="2385.1"/>
  </r>
  <r>
    <n v="2145"/>
    <x v="2"/>
    <x v="2"/>
    <s v="Blazer Mid"/>
    <s v="6"/>
    <n v="0"/>
    <n v="6110.0300000000007"/>
    <n v="0.67"/>
    <n v="0"/>
    <x v="96"/>
    <s v="Online"/>
    <x v="0"/>
    <n v="1335.45"/>
  </r>
  <r>
    <n v="2146"/>
    <x v="0"/>
    <x v="4"/>
    <s v="Air Jordan"/>
    <s v="XL"/>
    <n v="2"/>
    <n v="6110.0300000000007"/>
    <n v="0"/>
    <n v="0"/>
    <x v="26"/>
    <s v="Retail"/>
    <x v="2"/>
    <n v="-908.85"/>
  </r>
  <r>
    <n v="2147"/>
    <x v="1"/>
    <x v="1"/>
    <s v="Phantom GT"/>
    <s v="XL"/>
    <n v="-1"/>
    <n v="6110.0300000000007"/>
    <n v="0"/>
    <n v="0"/>
    <x v="86"/>
    <s v="Online"/>
    <x v="1"/>
    <n v="-426.53"/>
  </r>
  <r>
    <n v="2148"/>
    <x v="2"/>
    <x v="4"/>
    <s v="Kyrie Flytrap"/>
    <s v="NA"/>
    <n v="2"/>
    <n v="6110.0300000000007"/>
    <n v="0"/>
    <n v="0"/>
    <x v="90"/>
    <s v="Online"/>
    <x v="1"/>
    <n v="520.54999999999995"/>
  </r>
  <r>
    <n v="2149"/>
    <x v="1"/>
    <x v="3"/>
    <s v="Pegasus Turbo"/>
    <s v="NA"/>
    <n v="2"/>
    <n v="6110.0300000000007"/>
    <n v="0"/>
    <n v="0"/>
    <x v="97"/>
    <s v="Online"/>
    <x v="5"/>
    <n v="-595.69000000000005"/>
  </r>
  <r>
    <n v="2150"/>
    <x v="1"/>
    <x v="4"/>
    <s v="LeBron 20"/>
    <s v="M"/>
    <n v="2"/>
    <n v="3313.21"/>
    <n v="0.48"/>
    <n v="3445.74"/>
    <x v="98"/>
    <s v="Online"/>
    <x v="0"/>
    <n v="3221.62"/>
  </r>
  <r>
    <n v="2151"/>
    <x v="0"/>
    <x v="1"/>
    <s v="Tiempo Legend"/>
    <s v="L"/>
    <n v="4"/>
    <n v="5619.75"/>
    <n v="0"/>
    <n v="0"/>
    <x v="99"/>
    <s v="Online"/>
    <x v="0"/>
    <n v="2000.85"/>
  </r>
  <r>
    <n v="2152"/>
    <x v="1"/>
    <x v="3"/>
    <s v="Free RN"/>
    <s v="8"/>
    <n v="2"/>
    <n v="6110.0300000000007"/>
    <n v="0"/>
    <n v="0"/>
    <x v="2"/>
    <s v="Online"/>
    <x v="0"/>
    <n v="3819.41"/>
  </r>
  <r>
    <n v="2153"/>
    <x v="2"/>
    <x v="3"/>
    <s v="React Infinity"/>
    <s v="NA"/>
    <n v="0"/>
    <n v="6110.0300000000007"/>
    <n v="0.09"/>
    <n v="0"/>
    <x v="100"/>
    <s v="Retail"/>
    <x v="3"/>
    <n v="1246.58"/>
  </r>
  <r>
    <n v="2154"/>
    <x v="0"/>
    <x v="2"/>
    <s v="Blazer Mid"/>
    <s v="XL"/>
    <n v="2"/>
    <n v="2963.16"/>
    <n v="0"/>
    <n v="0"/>
    <x v="101"/>
    <s v="Online"/>
    <x v="0"/>
    <n v="2381.85"/>
  </r>
  <r>
    <n v="2155"/>
    <x v="2"/>
    <x v="1"/>
    <s v="Phantom GT"/>
    <s v="NA"/>
    <n v="3"/>
    <n v="6110.0300000000007"/>
    <n v="0"/>
    <n v="0"/>
    <x v="2"/>
    <s v="Online"/>
    <x v="1"/>
    <n v="1475.15"/>
  </r>
  <r>
    <n v="2156"/>
    <x v="2"/>
    <x v="1"/>
    <s v="Tiempo Legend"/>
    <s v="M"/>
    <n v="0"/>
    <n v="6110.0300000000007"/>
    <n v="0"/>
    <n v="0"/>
    <x v="102"/>
    <s v="Online"/>
    <x v="3"/>
    <n v="-286.07"/>
  </r>
  <r>
    <n v="2157"/>
    <x v="0"/>
    <x v="1"/>
    <s v="Premier III"/>
    <s v="NA"/>
    <n v="1"/>
    <n v="6110.0300000000007"/>
    <n v="0"/>
    <n v="0"/>
    <x v="103"/>
    <s v="Online"/>
    <x v="4"/>
    <n v="-701.01"/>
  </r>
  <r>
    <n v="2158"/>
    <x v="1"/>
    <x v="3"/>
    <s v="React Infinity"/>
    <s v="M"/>
    <n v="-1"/>
    <n v="6110.0300000000007"/>
    <n v="0.5"/>
    <n v="0"/>
    <x v="104"/>
    <s v="Online"/>
    <x v="2"/>
    <n v="514.79"/>
  </r>
  <r>
    <n v="2159"/>
    <x v="1"/>
    <x v="0"/>
    <s v="ZoomX Invincible"/>
    <s v="XL"/>
    <n v="2"/>
    <n v="3987.65"/>
    <n v="0"/>
    <n v="0"/>
    <x v="2"/>
    <s v="Retail"/>
    <x v="4"/>
    <n v="2781.72"/>
  </r>
  <r>
    <n v="2160"/>
    <x v="0"/>
    <x v="3"/>
    <s v="Air Zoom"/>
    <s v="XL"/>
    <n v="2"/>
    <n v="6110.0300000000007"/>
    <n v="0"/>
    <n v="0"/>
    <x v="105"/>
    <s v="Retail"/>
    <x v="2"/>
    <n v="3744.91"/>
  </r>
  <r>
    <n v="2161"/>
    <x v="0"/>
    <x v="2"/>
    <s v="Waffle One"/>
    <s v="M"/>
    <n v="0"/>
    <n v="5119.41"/>
    <n v="0.8"/>
    <n v="0"/>
    <x v="2"/>
    <s v="Online"/>
    <x v="3"/>
    <n v="1956.8"/>
  </r>
  <r>
    <n v="2162"/>
    <x v="2"/>
    <x v="2"/>
    <s v="Blazer Mid"/>
    <s v="8"/>
    <n v="2"/>
    <n v="7662.11"/>
    <n v="0"/>
    <n v="0"/>
    <x v="2"/>
    <s v="Online"/>
    <x v="2"/>
    <n v="2398.5500000000002"/>
  </r>
  <r>
    <n v="2163"/>
    <x v="2"/>
    <x v="2"/>
    <s v="Dunk Low"/>
    <s v="7"/>
    <n v="2"/>
    <n v="6110.0300000000007"/>
    <n v="0"/>
    <n v="0"/>
    <x v="106"/>
    <s v="Retail"/>
    <x v="1"/>
    <n v="3344.98"/>
  </r>
  <r>
    <n v="2164"/>
    <x v="1"/>
    <x v="1"/>
    <s v="Mercurial Superfly"/>
    <s v="8"/>
    <n v="0"/>
    <n v="6110.0300000000007"/>
    <n v="0.95"/>
    <n v="0"/>
    <x v="107"/>
    <s v="Online"/>
    <x v="3"/>
    <n v="-872.9"/>
  </r>
  <r>
    <n v="2165"/>
    <x v="0"/>
    <x v="0"/>
    <s v="SuperRep Go"/>
    <s v="L"/>
    <n v="4"/>
    <n v="4577.6499999999996"/>
    <n v="0"/>
    <n v="0"/>
    <x v="108"/>
    <s v="Retail"/>
    <x v="5"/>
    <n v="2460.19"/>
  </r>
  <r>
    <n v="2166"/>
    <x v="1"/>
    <x v="2"/>
    <s v="Air Force 1"/>
    <s v="M"/>
    <n v="2"/>
    <n v="7312.38"/>
    <n v="0"/>
    <n v="0"/>
    <x v="67"/>
    <s v="Online"/>
    <x v="2"/>
    <n v="3364.05"/>
  </r>
  <r>
    <n v="2167"/>
    <x v="2"/>
    <x v="3"/>
    <s v="React Infinity"/>
    <s v="XL"/>
    <n v="3"/>
    <n v="3055.79"/>
    <n v="0"/>
    <n v="0"/>
    <x v="2"/>
    <s v="Retail"/>
    <x v="2"/>
    <n v="1259.58"/>
  </r>
  <r>
    <n v="2168"/>
    <x v="1"/>
    <x v="3"/>
    <s v="Pegasus Turbo"/>
    <s v="NA"/>
    <n v="2"/>
    <n v="6110.0300000000007"/>
    <n v="0.85"/>
    <n v="0"/>
    <x v="109"/>
    <s v="Retail"/>
    <x v="5"/>
    <n v="3011.49"/>
  </r>
  <r>
    <n v="2169"/>
    <x v="0"/>
    <x v="0"/>
    <s v="Flex Trainer"/>
    <s v="NA"/>
    <n v="4"/>
    <n v="4046.05"/>
    <n v="0.01"/>
    <n v="16022.36"/>
    <x v="82"/>
    <s v="Retail"/>
    <x v="4"/>
    <n v="1057.58"/>
  </r>
  <r>
    <n v="2170"/>
    <x v="0"/>
    <x v="2"/>
    <s v="Air Force 1"/>
    <s v="M"/>
    <n v="0"/>
    <n v="6110.0300000000007"/>
    <n v="0"/>
    <n v="0"/>
    <x v="110"/>
    <s v="Online"/>
    <x v="5"/>
    <n v="3218.82"/>
  </r>
  <r>
    <n v="2172"/>
    <x v="1"/>
    <x v="0"/>
    <s v="ZoomX Invincible"/>
    <s v="M"/>
    <n v="2"/>
    <n v="7988.99"/>
    <n v="0"/>
    <n v="0"/>
    <x v="59"/>
    <s v="Online"/>
    <x v="0"/>
    <n v="-909.86"/>
  </r>
  <r>
    <n v="2173"/>
    <x v="2"/>
    <x v="3"/>
    <s v="Free RN"/>
    <s v="L"/>
    <n v="-1"/>
    <n v="6620.78"/>
    <n v="0"/>
    <n v="0"/>
    <x v="111"/>
    <s v="Online"/>
    <x v="0"/>
    <n v="3770.03"/>
  </r>
  <r>
    <n v="2174"/>
    <x v="1"/>
    <x v="1"/>
    <s v="Phantom GT"/>
    <s v="L"/>
    <n v="2"/>
    <n v="3883.92"/>
    <n v="0"/>
    <n v="0"/>
    <x v="2"/>
    <s v="Retail"/>
    <x v="3"/>
    <n v="428.5"/>
  </r>
  <r>
    <n v="2175"/>
    <x v="1"/>
    <x v="2"/>
    <s v="Blazer Mid"/>
    <s v="NA"/>
    <n v="2"/>
    <n v="6110.0300000000007"/>
    <n v="0"/>
    <n v="0"/>
    <x v="2"/>
    <s v="Online"/>
    <x v="3"/>
    <n v="2457.7800000000002"/>
  </r>
  <r>
    <n v="2176"/>
    <x v="2"/>
    <x v="1"/>
    <s v="Mercurial Superfly"/>
    <s v="NA"/>
    <n v="4"/>
    <n v="6110.0300000000007"/>
    <n v="0"/>
    <n v="0"/>
    <x v="112"/>
    <s v="Online"/>
    <x v="0"/>
    <n v="3908.28"/>
  </r>
  <r>
    <n v="2177"/>
    <x v="1"/>
    <x v="2"/>
    <s v="Waffle One"/>
    <s v="XL"/>
    <n v="2"/>
    <n v="6110.0300000000007"/>
    <n v="0"/>
    <n v="0"/>
    <x v="113"/>
    <s v="Retail"/>
    <x v="2"/>
    <n v="885.37"/>
  </r>
  <r>
    <n v="2178"/>
    <x v="2"/>
    <x v="3"/>
    <s v="Free RN"/>
    <s v="NA"/>
    <n v="1"/>
    <n v="6110.0300000000007"/>
    <n v="0"/>
    <n v="0"/>
    <x v="114"/>
    <s v="Retail"/>
    <x v="0"/>
    <n v="-983.37"/>
  </r>
  <r>
    <n v="2179"/>
    <x v="1"/>
    <x v="0"/>
    <s v="ZoomX Invincible"/>
    <s v="M"/>
    <n v="3"/>
    <n v="6110.0300000000007"/>
    <n v="0"/>
    <n v="0"/>
    <x v="115"/>
    <s v="Retail"/>
    <x v="3"/>
    <n v="3135.92"/>
  </r>
  <r>
    <n v="2180"/>
    <x v="1"/>
    <x v="4"/>
    <s v="LeBron 20"/>
    <s v="XL"/>
    <n v="2"/>
    <n v="6110.0300000000007"/>
    <n v="0"/>
    <n v="0"/>
    <x v="116"/>
    <s v="Online"/>
    <x v="3"/>
    <n v="2189.84"/>
  </r>
  <r>
    <n v="2181"/>
    <x v="1"/>
    <x v="2"/>
    <s v="Air Force 1"/>
    <s v="XL"/>
    <n v="2"/>
    <n v="6110.0300000000007"/>
    <n v="0"/>
    <n v="0"/>
    <x v="117"/>
    <s v="Retail"/>
    <x v="4"/>
    <n v="419.58"/>
  </r>
  <r>
    <n v="2182"/>
    <x v="0"/>
    <x v="4"/>
    <s v="Zoom Freak"/>
    <s v="11"/>
    <n v="2"/>
    <n v="7214.55"/>
    <n v="0"/>
    <n v="0"/>
    <x v="2"/>
    <s v="Online"/>
    <x v="2"/>
    <n v="-662.77"/>
  </r>
  <r>
    <n v="2183"/>
    <x v="0"/>
    <x v="2"/>
    <s v="Waffle One"/>
    <s v="M"/>
    <n v="2"/>
    <n v="5389.56"/>
    <n v="0"/>
    <n v="0"/>
    <x v="2"/>
    <s v="Online"/>
    <x v="3"/>
    <n v="2927.93"/>
  </r>
  <r>
    <n v="2184"/>
    <x v="2"/>
    <x v="1"/>
    <s v="Mercurial Superfly"/>
    <s v="XL"/>
    <n v="4"/>
    <n v="6110.0300000000007"/>
    <n v="0"/>
    <n v="0"/>
    <x v="2"/>
    <s v="Retail"/>
    <x v="1"/>
    <n v="1980.73"/>
  </r>
  <r>
    <n v="2185"/>
    <x v="1"/>
    <x v="0"/>
    <s v="ZoomX Invincible"/>
    <s v="XL"/>
    <n v="4"/>
    <n v="4207.4399999999996"/>
    <n v="0.59"/>
    <n v="6900.2"/>
    <x v="118"/>
    <s v="Online"/>
    <x v="5"/>
    <n v="-615.48"/>
  </r>
  <r>
    <n v="2186"/>
    <x v="2"/>
    <x v="3"/>
    <s v="React Infinity"/>
    <s v="NA"/>
    <n v="0"/>
    <n v="6110.0300000000007"/>
    <n v="0"/>
    <n v="0"/>
    <x v="2"/>
    <s v="Retail"/>
    <x v="0"/>
    <n v="540.83000000000004"/>
  </r>
  <r>
    <n v="2187"/>
    <x v="2"/>
    <x v="3"/>
    <s v="React Infinity"/>
    <s v="L"/>
    <n v="2"/>
    <n v="7795.32"/>
    <n v="0"/>
    <n v="0"/>
    <x v="119"/>
    <s v="Online"/>
    <x v="2"/>
    <n v="2402.9899999999998"/>
  </r>
  <r>
    <n v="2188"/>
    <x v="2"/>
    <x v="3"/>
    <s v="React Infinity"/>
    <s v="L"/>
    <n v="-1"/>
    <n v="6110.0300000000007"/>
    <n v="0"/>
    <n v="0"/>
    <x v="2"/>
    <s v="Online"/>
    <x v="3"/>
    <n v="1278.03"/>
  </r>
  <r>
    <n v="2189"/>
    <x v="2"/>
    <x v="0"/>
    <s v="SuperRep Go"/>
    <s v="L"/>
    <n v="3"/>
    <n v="6110.0300000000007"/>
    <n v="0.9"/>
    <n v="0"/>
    <x v="37"/>
    <s v="Online"/>
    <x v="1"/>
    <n v="3628.46"/>
  </r>
  <r>
    <n v="2190"/>
    <x v="0"/>
    <x v="4"/>
    <s v="Kyrie Flytrap"/>
    <s v="L"/>
    <n v="2"/>
    <n v="4280.01"/>
    <n v="0.66"/>
    <n v="0"/>
    <x v="2"/>
    <s v="Online"/>
    <x v="4"/>
    <n v="1949.77"/>
  </r>
  <r>
    <n v="2191"/>
    <x v="2"/>
    <x v="2"/>
    <s v="Air Force 1"/>
    <s v="8"/>
    <n v="3"/>
    <n v="6110.0300000000007"/>
    <n v="0"/>
    <n v="0"/>
    <x v="120"/>
    <s v="Retail"/>
    <x v="3"/>
    <n v="-1032.8800000000001"/>
  </r>
  <r>
    <n v="2192"/>
    <x v="2"/>
    <x v="4"/>
    <s v="Kyrie Flytrap"/>
    <s v="XL"/>
    <n v="-1"/>
    <n v="6110.0300000000007"/>
    <n v="0"/>
    <n v="0"/>
    <x v="121"/>
    <s v="Retail"/>
    <x v="4"/>
    <n v="554.91"/>
  </r>
  <r>
    <n v="2193"/>
    <x v="1"/>
    <x v="2"/>
    <s v="Waffle One"/>
    <s v="XL"/>
    <n v="-1"/>
    <n v="6110.0300000000007"/>
    <n v="0"/>
    <n v="0"/>
    <x v="13"/>
    <s v="Retail"/>
    <x v="4"/>
    <n v="1803.66"/>
  </r>
  <r>
    <n v="2194"/>
    <x v="2"/>
    <x v="1"/>
    <s v="Mercurial Superfly"/>
    <s v="M"/>
    <n v="2"/>
    <n v="6196.01"/>
    <n v="0"/>
    <n v="0"/>
    <x v="34"/>
    <s v="Online"/>
    <x v="1"/>
    <n v="926.03"/>
  </r>
  <r>
    <n v="2195"/>
    <x v="1"/>
    <x v="0"/>
    <s v="SuperRep Go"/>
    <s v="NA"/>
    <n v="2"/>
    <n v="6110.0300000000007"/>
    <n v="0.51"/>
    <n v="0"/>
    <x v="2"/>
    <s v="Online"/>
    <x v="4"/>
    <n v="1041.81"/>
  </r>
  <r>
    <n v="2196"/>
    <x v="0"/>
    <x v="1"/>
    <s v="Premier III"/>
    <s v="L"/>
    <n v="2"/>
    <n v="2708.73"/>
    <n v="0"/>
    <n v="0"/>
    <x v="122"/>
    <s v="Online"/>
    <x v="4"/>
    <n v="925.63"/>
  </r>
  <r>
    <n v="2197"/>
    <x v="0"/>
    <x v="0"/>
    <s v="ZoomX Invincible"/>
    <s v="L"/>
    <n v="3"/>
    <n v="6110.0300000000007"/>
    <n v="0"/>
    <n v="0"/>
    <x v="123"/>
    <s v="Online"/>
    <x v="0"/>
    <n v="-418.5"/>
  </r>
  <r>
    <n v="2198"/>
    <x v="2"/>
    <x v="0"/>
    <s v="SuperRep Go"/>
    <s v="7"/>
    <n v="4"/>
    <n v="6110.0300000000007"/>
    <n v="0.65"/>
    <n v="0"/>
    <x v="124"/>
    <s v="Online"/>
    <x v="3"/>
    <n v="-169.33"/>
  </r>
  <r>
    <n v="2199"/>
    <x v="2"/>
    <x v="1"/>
    <s v="Premier III"/>
    <s v="M"/>
    <n v="1"/>
    <n v="6110.0300000000007"/>
    <n v="0"/>
    <n v="0"/>
    <x v="2"/>
    <s v="Retail"/>
    <x v="5"/>
    <n v="389.94"/>
  </r>
  <r>
    <n v="2200"/>
    <x v="2"/>
    <x v="4"/>
    <s v="Air Jordan"/>
    <s v="9"/>
    <n v="3"/>
    <n v="5570.72"/>
    <n v="0"/>
    <n v="0"/>
    <x v="2"/>
    <s v="Online"/>
    <x v="4"/>
    <n v="1513.76"/>
  </r>
  <r>
    <n v="2201"/>
    <x v="1"/>
    <x v="0"/>
    <s v="SuperRep Go"/>
    <s v="11"/>
    <n v="2"/>
    <n v="6110.0300000000007"/>
    <n v="0"/>
    <n v="0"/>
    <x v="125"/>
    <s v="Online"/>
    <x v="2"/>
    <n v="1403.56"/>
  </r>
  <r>
    <n v="2202"/>
    <x v="2"/>
    <x v="4"/>
    <s v="Kyrie Flytrap"/>
    <s v="M"/>
    <n v="-1"/>
    <n v="7918.93"/>
    <n v="0"/>
    <n v="475.14"/>
    <x v="84"/>
    <s v="Retail"/>
    <x v="0"/>
    <n v="1994.42"/>
  </r>
  <r>
    <n v="2203"/>
    <x v="2"/>
    <x v="2"/>
    <s v="Air Force 1"/>
    <s v="M"/>
    <n v="0"/>
    <n v="6903.22"/>
    <n v="0"/>
    <n v="0"/>
    <x v="2"/>
    <s v="Online"/>
    <x v="3"/>
    <n v="1556.95"/>
  </r>
  <r>
    <n v="2204"/>
    <x v="2"/>
    <x v="4"/>
    <s v="LeBron 20"/>
    <s v="7"/>
    <n v="2"/>
    <n v="7660.41"/>
    <n v="0"/>
    <n v="0"/>
    <x v="126"/>
    <s v="Online"/>
    <x v="4"/>
    <n v="2076.75"/>
  </r>
  <r>
    <n v="2205"/>
    <x v="1"/>
    <x v="3"/>
    <s v="React Infinity"/>
    <s v="XL"/>
    <n v="0"/>
    <n v="6110.0300000000007"/>
    <n v="0"/>
    <n v="0"/>
    <x v="127"/>
    <s v="Retail"/>
    <x v="3"/>
    <n v="-467.52"/>
  </r>
  <r>
    <n v="2206"/>
    <x v="2"/>
    <x v="0"/>
    <s v="Flex Trainer"/>
    <s v="M"/>
    <n v="2"/>
    <n v="6110.0300000000007"/>
    <n v="0"/>
    <n v="0"/>
    <x v="2"/>
    <s v="Online"/>
    <x v="4"/>
    <n v="-524.85"/>
  </r>
  <r>
    <n v="2207"/>
    <x v="1"/>
    <x v="3"/>
    <s v="Pegasus Turbo"/>
    <s v="XL"/>
    <n v="2"/>
    <n v="6110.0300000000007"/>
    <n v="0"/>
    <n v="0"/>
    <x v="2"/>
    <s v="Online"/>
    <x v="1"/>
    <n v="2101.41"/>
  </r>
  <r>
    <n v="2208"/>
    <x v="1"/>
    <x v="4"/>
    <s v="LeBron 20"/>
    <s v="M"/>
    <n v="2"/>
    <n v="5172.62"/>
    <n v="0.97"/>
    <n v="0"/>
    <x v="2"/>
    <s v="Retail"/>
    <x v="1"/>
    <n v="-1074.04"/>
  </r>
  <r>
    <n v="2209"/>
    <x v="0"/>
    <x v="0"/>
    <s v="SuperRep Go"/>
    <s v="NA"/>
    <n v="2"/>
    <n v="6110.0300000000007"/>
    <n v="0"/>
    <n v="0"/>
    <x v="128"/>
    <s v="Retail"/>
    <x v="1"/>
    <n v="1956.7"/>
  </r>
  <r>
    <n v="2210"/>
    <x v="2"/>
    <x v="2"/>
    <s v="Blazer Mid"/>
    <s v="XL"/>
    <n v="2"/>
    <n v="6110.0300000000007"/>
    <n v="0"/>
    <n v="0"/>
    <x v="129"/>
    <s v="Retail"/>
    <x v="5"/>
    <n v="701.02"/>
  </r>
  <r>
    <n v="2212"/>
    <x v="1"/>
    <x v="2"/>
    <s v="Blazer Mid"/>
    <s v="L"/>
    <n v="2"/>
    <n v="7670.82"/>
    <n v="0"/>
    <n v="0"/>
    <x v="130"/>
    <s v="Online"/>
    <x v="5"/>
    <n v="-87.95"/>
  </r>
  <r>
    <n v="2213"/>
    <x v="1"/>
    <x v="3"/>
    <s v="Air Zoom"/>
    <s v="9"/>
    <n v="2"/>
    <n v="5714.92"/>
    <n v="0"/>
    <n v="0"/>
    <x v="2"/>
    <s v="Online"/>
    <x v="4"/>
    <n v="3741.14"/>
  </r>
  <r>
    <n v="2214"/>
    <x v="2"/>
    <x v="4"/>
    <s v="LeBron 20"/>
    <s v="XL"/>
    <n v="2"/>
    <n v="5016.03"/>
    <n v="0"/>
    <n v="0"/>
    <x v="2"/>
    <s v="Retail"/>
    <x v="2"/>
    <n v="1446"/>
  </r>
  <r>
    <n v="2215"/>
    <x v="2"/>
    <x v="4"/>
    <s v="Zoom Freak"/>
    <s v="XL"/>
    <n v="3"/>
    <n v="6110.0300000000007"/>
    <n v="0.36"/>
    <n v="0"/>
    <x v="131"/>
    <s v="Online"/>
    <x v="5"/>
    <n v="3254.06"/>
  </r>
  <r>
    <n v="2216"/>
    <x v="1"/>
    <x v="2"/>
    <s v="Air Force 1"/>
    <s v="M"/>
    <n v="1"/>
    <n v="3111.62"/>
    <n v="0"/>
    <n v="0"/>
    <x v="2"/>
    <s v="Online"/>
    <x v="1"/>
    <n v="2617.56"/>
  </r>
  <r>
    <n v="2217"/>
    <x v="1"/>
    <x v="2"/>
    <s v="Waffle One"/>
    <s v="L"/>
    <n v="2"/>
    <n v="6110.0300000000007"/>
    <n v="0"/>
    <n v="0"/>
    <x v="132"/>
    <s v="Retail"/>
    <x v="4"/>
    <n v="2190.84"/>
  </r>
  <r>
    <n v="2218"/>
    <x v="0"/>
    <x v="1"/>
    <s v="Premier III"/>
    <s v="6"/>
    <n v="2"/>
    <n v="6110.0300000000007"/>
    <n v="0"/>
    <n v="0"/>
    <x v="2"/>
    <s v="Online"/>
    <x v="0"/>
    <n v="1440.02"/>
  </r>
  <r>
    <n v="2219"/>
    <x v="1"/>
    <x v="4"/>
    <s v="Air Jordan"/>
    <s v="M"/>
    <n v="-1"/>
    <n v="6110.0300000000007"/>
    <n v="0"/>
    <n v="0"/>
    <x v="2"/>
    <s v="Online"/>
    <x v="0"/>
    <n v="3305.72"/>
  </r>
  <r>
    <n v="2220"/>
    <x v="0"/>
    <x v="0"/>
    <s v="SuperRep Go"/>
    <s v="M"/>
    <n v="2"/>
    <n v="6110.0300000000007"/>
    <n v="0"/>
    <n v="0"/>
    <x v="133"/>
    <s v="Online"/>
    <x v="5"/>
    <n v="890.14"/>
  </r>
  <r>
    <n v="2221"/>
    <x v="0"/>
    <x v="2"/>
    <s v="Waffle One"/>
    <s v="L"/>
    <n v="2"/>
    <n v="3375.97"/>
    <n v="0"/>
    <n v="0"/>
    <x v="134"/>
    <s v="Retail"/>
    <x v="2"/>
    <n v="-297.05"/>
  </r>
  <r>
    <n v="2222"/>
    <x v="2"/>
    <x v="0"/>
    <s v="ZoomX Invincible"/>
    <s v="XL"/>
    <n v="2"/>
    <n v="8897.19"/>
    <n v="0.11"/>
    <n v="15837"/>
    <x v="135"/>
    <s v="Retail"/>
    <x v="2"/>
    <n v="2821.69"/>
  </r>
  <r>
    <n v="2223"/>
    <x v="0"/>
    <x v="0"/>
    <s v="Flex Trainer"/>
    <s v="M"/>
    <n v="-1"/>
    <n v="9180.15"/>
    <n v="0"/>
    <n v="0"/>
    <x v="26"/>
    <s v="Online"/>
    <x v="5"/>
    <n v="799.28"/>
  </r>
  <r>
    <n v="2224"/>
    <x v="0"/>
    <x v="2"/>
    <s v="Dunk Low"/>
    <s v="NA"/>
    <n v="-1"/>
    <n v="6110.0300000000007"/>
    <n v="0.12"/>
    <n v="0"/>
    <x v="16"/>
    <s v="Online"/>
    <x v="3"/>
    <n v="3278.7"/>
  </r>
  <r>
    <n v="2225"/>
    <x v="0"/>
    <x v="4"/>
    <s v="Kyrie Flytrap"/>
    <s v="11"/>
    <n v="2"/>
    <n v="6110.0300000000007"/>
    <n v="0"/>
    <n v="0"/>
    <x v="2"/>
    <s v="Retail"/>
    <x v="1"/>
    <n v="1136.6300000000001"/>
  </r>
  <r>
    <n v="2226"/>
    <x v="1"/>
    <x v="4"/>
    <s v="Zoom Freak"/>
    <s v="NA"/>
    <n v="2"/>
    <n v="6110.0300000000007"/>
    <n v="0.31"/>
    <n v="0"/>
    <x v="110"/>
    <s v="Online"/>
    <x v="4"/>
    <n v="-131.04"/>
  </r>
  <r>
    <n v="2228"/>
    <x v="0"/>
    <x v="4"/>
    <s v="Zoom Freak"/>
    <s v="NA"/>
    <n v="2"/>
    <n v="9382.15"/>
    <n v="0"/>
    <n v="0"/>
    <x v="136"/>
    <s v="Online"/>
    <x v="5"/>
    <n v="-127.34"/>
  </r>
  <r>
    <n v="2229"/>
    <x v="2"/>
    <x v="3"/>
    <s v="Air Zoom"/>
    <s v="XL"/>
    <n v="2"/>
    <n v="7143.23"/>
    <n v="0"/>
    <n v="0"/>
    <x v="137"/>
    <s v="Retail"/>
    <x v="2"/>
    <n v="3284.36"/>
  </r>
  <r>
    <n v="2230"/>
    <x v="0"/>
    <x v="2"/>
    <s v="Dunk Low"/>
    <s v="10"/>
    <n v="2"/>
    <n v="6110.0300000000007"/>
    <n v="0"/>
    <n v="0"/>
    <x v="2"/>
    <s v="Online"/>
    <x v="0"/>
    <n v="781.56"/>
  </r>
  <r>
    <n v="2231"/>
    <x v="0"/>
    <x v="0"/>
    <s v="Flex Trainer"/>
    <s v="9"/>
    <n v="0"/>
    <n v="6110.0300000000007"/>
    <n v="0"/>
    <n v="0"/>
    <x v="112"/>
    <s v="Online"/>
    <x v="0"/>
    <n v="-39.479999999999997"/>
  </r>
  <r>
    <n v="2232"/>
    <x v="1"/>
    <x v="3"/>
    <s v="Free RN"/>
    <s v="XL"/>
    <n v="2"/>
    <n v="2149.2800000000002"/>
    <n v="0.32"/>
    <n v="0"/>
    <x v="25"/>
    <s v="Online"/>
    <x v="5"/>
    <n v="2409.87"/>
  </r>
  <r>
    <n v="2233"/>
    <x v="2"/>
    <x v="2"/>
    <s v="Air Force 1"/>
    <s v="XL"/>
    <n v="0"/>
    <n v="6110.0300000000007"/>
    <n v="0"/>
    <n v="0"/>
    <x v="2"/>
    <s v="Online"/>
    <x v="5"/>
    <n v="2398.0700000000002"/>
  </r>
  <r>
    <n v="2234"/>
    <x v="2"/>
    <x v="0"/>
    <s v="Flex Trainer"/>
    <s v="NA"/>
    <n v="4"/>
    <n v="6189.1"/>
    <n v="0"/>
    <n v="-2970.77"/>
    <x v="135"/>
    <s v="Retail"/>
    <x v="0"/>
    <n v="2085.62"/>
  </r>
  <r>
    <n v="2236"/>
    <x v="2"/>
    <x v="1"/>
    <s v="Mercurial Superfly"/>
    <s v="M"/>
    <n v="2"/>
    <n v="6110.0300000000007"/>
    <n v="0"/>
    <n v="0"/>
    <x v="2"/>
    <s v="Online"/>
    <x v="4"/>
    <n v="880.62"/>
  </r>
  <r>
    <n v="2237"/>
    <x v="0"/>
    <x v="0"/>
    <s v="Metcon 7"/>
    <s v="M"/>
    <n v="2"/>
    <n v="5089.88"/>
    <n v="0"/>
    <n v="0"/>
    <x v="138"/>
    <s v="Online"/>
    <x v="2"/>
    <n v="-238.18"/>
  </r>
  <r>
    <n v="2238"/>
    <x v="0"/>
    <x v="0"/>
    <s v="SuperRep Go"/>
    <s v="NA"/>
    <n v="3"/>
    <n v="4348.8599999999997"/>
    <n v="0"/>
    <n v="0"/>
    <x v="2"/>
    <s v="Online"/>
    <x v="4"/>
    <n v="662.02"/>
  </r>
  <r>
    <n v="2239"/>
    <x v="2"/>
    <x v="0"/>
    <s v="SuperRep Go"/>
    <s v="XL"/>
    <n v="2"/>
    <n v="6110.0300000000007"/>
    <n v="0"/>
    <n v="0"/>
    <x v="139"/>
    <s v="Online"/>
    <x v="5"/>
    <n v="1750.71"/>
  </r>
  <r>
    <n v="2240"/>
    <x v="0"/>
    <x v="4"/>
    <s v="Air Jordan"/>
    <s v="M"/>
    <n v="2"/>
    <n v="9520.5"/>
    <n v="0.48"/>
    <n v="0"/>
    <x v="140"/>
    <s v="Retail"/>
    <x v="5"/>
    <n v="-928.85"/>
  </r>
  <r>
    <n v="2241"/>
    <x v="1"/>
    <x v="1"/>
    <s v="Tiempo Legend"/>
    <s v="12"/>
    <n v="2"/>
    <n v="9662.0400000000009"/>
    <n v="0"/>
    <n v="0"/>
    <x v="141"/>
    <s v="Online"/>
    <x v="1"/>
    <n v="-233.74"/>
  </r>
  <r>
    <n v="2243"/>
    <x v="2"/>
    <x v="2"/>
    <s v="Blazer Mid"/>
    <s v="L"/>
    <n v="2"/>
    <n v="9747.58"/>
    <n v="0"/>
    <n v="0"/>
    <x v="142"/>
    <s v="Retail"/>
    <x v="4"/>
    <n v="266.31"/>
  </r>
  <r>
    <n v="2244"/>
    <x v="0"/>
    <x v="0"/>
    <s v="Metcon 7"/>
    <s v="L"/>
    <n v="2"/>
    <n v="6110.0300000000007"/>
    <n v="0"/>
    <n v="0"/>
    <x v="2"/>
    <s v="Online"/>
    <x v="4"/>
    <n v="1904.11"/>
  </r>
  <r>
    <n v="2245"/>
    <x v="0"/>
    <x v="3"/>
    <s v="React Infinity"/>
    <s v="NA"/>
    <n v="2"/>
    <n v="4128.3500000000004"/>
    <n v="0"/>
    <n v="0"/>
    <x v="143"/>
    <s v="Online"/>
    <x v="3"/>
    <n v="-290.33"/>
  </r>
  <r>
    <n v="2246"/>
    <x v="0"/>
    <x v="4"/>
    <s v="LeBron 20"/>
    <s v="L"/>
    <n v="-1"/>
    <n v="7806.98"/>
    <n v="0"/>
    <n v="0"/>
    <x v="37"/>
    <s v="Online"/>
    <x v="1"/>
    <n v="-943.35"/>
  </r>
  <r>
    <n v="2247"/>
    <x v="1"/>
    <x v="0"/>
    <s v="Metcon 7"/>
    <s v="NA"/>
    <n v="2"/>
    <n v="6110.0300000000007"/>
    <n v="0"/>
    <n v="0"/>
    <x v="144"/>
    <s v="Online"/>
    <x v="2"/>
    <n v="-1158.1500000000001"/>
  </r>
  <r>
    <n v="2248"/>
    <x v="2"/>
    <x v="0"/>
    <s v="Metcon 7"/>
    <s v="M"/>
    <n v="4"/>
    <n v="8249.9599999999991"/>
    <n v="0.24"/>
    <n v="25079.88"/>
    <x v="145"/>
    <s v="Online"/>
    <x v="0"/>
    <n v="1625.14"/>
  </r>
  <r>
    <n v="2249"/>
    <x v="2"/>
    <x v="0"/>
    <s v="Flex Trainer"/>
    <s v="M"/>
    <n v="2"/>
    <n v="7730.77"/>
    <n v="0"/>
    <n v="0"/>
    <x v="146"/>
    <s v="Online"/>
    <x v="4"/>
    <n v="-692.94"/>
  </r>
  <r>
    <n v="2250"/>
    <x v="2"/>
    <x v="4"/>
    <s v="Kyrie Flytrap"/>
    <s v="XL"/>
    <n v="2"/>
    <n v="6110.0300000000007"/>
    <n v="0"/>
    <n v="0"/>
    <x v="147"/>
    <s v="Retail"/>
    <x v="3"/>
    <n v="821.13"/>
  </r>
  <r>
    <n v="2252"/>
    <x v="1"/>
    <x v="3"/>
    <s v="Free RN"/>
    <s v="L"/>
    <n v="2"/>
    <n v="6110.0300000000007"/>
    <n v="0"/>
    <n v="0"/>
    <x v="2"/>
    <s v="Retail"/>
    <x v="4"/>
    <n v="934.87"/>
  </r>
  <r>
    <n v="2253"/>
    <x v="2"/>
    <x v="0"/>
    <s v="Flex Trainer"/>
    <s v="M"/>
    <n v="0"/>
    <n v="6110.0300000000007"/>
    <n v="0"/>
    <n v="0"/>
    <x v="148"/>
    <s v="Online"/>
    <x v="0"/>
    <n v="1516.72"/>
  </r>
  <r>
    <n v="2254"/>
    <x v="1"/>
    <x v="4"/>
    <s v="LeBron 20"/>
    <s v="M"/>
    <n v="2"/>
    <n v="6110.0300000000007"/>
    <n v="0.89"/>
    <n v="0"/>
    <x v="127"/>
    <s v="Online"/>
    <x v="1"/>
    <n v="1642"/>
  </r>
  <r>
    <n v="2255"/>
    <x v="0"/>
    <x v="4"/>
    <s v="LeBron 20"/>
    <s v="XL"/>
    <n v="2"/>
    <n v="2222.5500000000002"/>
    <n v="0.84"/>
    <n v="0"/>
    <x v="32"/>
    <s v="Retail"/>
    <x v="2"/>
    <n v="586.55999999999995"/>
  </r>
  <r>
    <n v="2256"/>
    <x v="2"/>
    <x v="1"/>
    <s v="Phantom GT"/>
    <s v="NA"/>
    <n v="2"/>
    <n v="6110.0300000000007"/>
    <n v="0"/>
    <n v="0"/>
    <x v="95"/>
    <s v="Online"/>
    <x v="1"/>
    <n v="3175.83"/>
  </r>
  <r>
    <n v="2257"/>
    <x v="2"/>
    <x v="4"/>
    <s v="Kyrie Flytrap"/>
    <s v="XL"/>
    <n v="1"/>
    <n v="6110.0300000000007"/>
    <n v="0"/>
    <n v="0"/>
    <x v="149"/>
    <s v="Online"/>
    <x v="2"/>
    <n v="-365.42"/>
  </r>
  <r>
    <n v="2258"/>
    <x v="1"/>
    <x v="2"/>
    <s v="Dunk Low"/>
    <s v="L"/>
    <n v="2"/>
    <n v="6110.0300000000007"/>
    <n v="0.39"/>
    <n v="0"/>
    <x v="54"/>
    <s v="Online"/>
    <x v="2"/>
    <n v="2824.7"/>
  </r>
  <r>
    <n v="2259"/>
    <x v="1"/>
    <x v="1"/>
    <s v="Mercurial Superfly"/>
    <s v="M"/>
    <n v="2"/>
    <n v="6110.0300000000007"/>
    <n v="0"/>
    <n v="0"/>
    <x v="150"/>
    <s v="Retail"/>
    <x v="4"/>
    <n v="2323.89"/>
  </r>
  <r>
    <n v="2260"/>
    <x v="1"/>
    <x v="2"/>
    <s v="Dunk Low"/>
    <s v="M"/>
    <n v="2"/>
    <n v="6110.0300000000007"/>
    <n v="0"/>
    <n v="0"/>
    <x v="151"/>
    <s v="Retail"/>
    <x v="3"/>
    <n v="-352.18"/>
  </r>
  <r>
    <n v="2261"/>
    <x v="1"/>
    <x v="0"/>
    <s v="ZoomX Invincible"/>
    <s v="NA"/>
    <n v="2"/>
    <n v="2503.6"/>
    <n v="0.54"/>
    <n v="0"/>
    <x v="3"/>
    <s v="Retail"/>
    <x v="3"/>
    <n v="1574.74"/>
  </r>
  <r>
    <n v="2262"/>
    <x v="1"/>
    <x v="3"/>
    <s v="Pegasus Turbo"/>
    <s v="L"/>
    <n v="0"/>
    <n v="6110.0300000000007"/>
    <n v="0"/>
    <n v="0"/>
    <x v="83"/>
    <s v="Retail"/>
    <x v="3"/>
    <n v="3146.93"/>
  </r>
  <r>
    <n v="2263"/>
    <x v="1"/>
    <x v="1"/>
    <s v="Premier III"/>
    <s v="M"/>
    <n v="0"/>
    <n v="5172.1400000000003"/>
    <n v="0"/>
    <n v="0"/>
    <x v="36"/>
    <s v="Online"/>
    <x v="5"/>
    <n v="2510.5500000000002"/>
  </r>
  <r>
    <n v="2264"/>
    <x v="2"/>
    <x v="0"/>
    <s v="ZoomX Invincible"/>
    <s v="NA"/>
    <n v="4"/>
    <n v="5622.32"/>
    <n v="0"/>
    <n v="-1799.14"/>
    <x v="152"/>
    <s v="Retail"/>
    <x v="0"/>
    <n v="1248.25"/>
  </r>
  <r>
    <n v="2265"/>
    <x v="1"/>
    <x v="1"/>
    <s v="Premier III"/>
    <s v="7"/>
    <n v="2"/>
    <n v="2422.9699999999998"/>
    <n v="0"/>
    <n v="0"/>
    <x v="153"/>
    <s v="Retail"/>
    <x v="4"/>
    <n v="-67.739999999999995"/>
  </r>
  <r>
    <n v="2266"/>
    <x v="1"/>
    <x v="4"/>
    <s v="LeBron 20"/>
    <s v="L"/>
    <n v="2"/>
    <n v="6110.0300000000007"/>
    <n v="0"/>
    <n v="0"/>
    <x v="154"/>
    <s v="Retail"/>
    <x v="5"/>
    <n v="3475.59"/>
  </r>
  <r>
    <n v="2267"/>
    <x v="1"/>
    <x v="3"/>
    <s v="Air Zoom"/>
    <s v="M"/>
    <n v="-1"/>
    <n v="3075.72"/>
    <n v="0"/>
    <n v="0"/>
    <x v="155"/>
    <s v="Retail"/>
    <x v="5"/>
    <n v="238.78"/>
  </r>
  <r>
    <n v="2268"/>
    <x v="2"/>
    <x v="1"/>
    <s v="Mercurial Superfly"/>
    <s v="M"/>
    <n v="3"/>
    <n v="7330.81"/>
    <n v="0"/>
    <n v="0"/>
    <x v="156"/>
    <s v="Online"/>
    <x v="5"/>
    <n v="518.71"/>
  </r>
  <r>
    <n v="2269"/>
    <x v="1"/>
    <x v="0"/>
    <s v="ZoomX Invincible"/>
    <s v="11"/>
    <n v="4"/>
    <n v="6424.32"/>
    <n v="0"/>
    <n v="0"/>
    <x v="157"/>
    <s v="Retail"/>
    <x v="2"/>
    <n v="-405.26"/>
  </r>
  <r>
    <n v="2270"/>
    <x v="2"/>
    <x v="3"/>
    <s v="React Infinity"/>
    <s v="XL"/>
    <n v="1"/>
    <n v="6110.0300000000007"/>
    <n v="0"/>
    <n v="0"/>
    <x v="44"/>
    <s v="Retail"/>
    <x v="3"/>
    <n v="3088.25"/>
  </r>
  <r>
    <n v="2271"/>
    <x v="0"/>
    <x v="2"/>
    <s v="Waffle One"/>
    <s v="9"/>
    <n v="2"/>
    <n v="5116.58"/>
    <n v="7.0000000000000007E-2"/>
    <n v="0"/>
    <x v="158"/>
    <s v="Retail"/>
    <x v="4"/>
    <n v="1293.94"/>
  </r>
  <r>
    <n v="2273"/>
    <x v="0"/>
    <x v="3"/>
    <s v="Free RN"/>
    <s v="M"/>
    <n v="-1"/>
    <n v="4004.36"/>
    <n v="0"/>
    <n v="0"/>
    <x v="159"/>
    <s v="Online"/>
    <x v="5"/>
    <n v="-614.66"/>
  </r>
  <r>
    <n v="2274"/>
    <x v="1"/>
    <x v="0"/>
    <s v="Metcon 7"/>
    <s v="6"/>
    <n v="4"/>
    <n v="6110.0300000000007"/>
    <n v="0.45"/>
    <n v="0"/>
    <x v="160"/>
    <s v="Online"/>
    <x v="0"/>
    <n v="2561.89"/>
  </r>
  <r>
    <n v="2275"/>
    <x v="0"/>
    <x v="3"/>
    <s v="Pegasus Turbo"/>
    <s v="M"/>
    <n v="-1"/>
    <n v="6110.0300000000007"/>
    <n v="0"/>
    <n v="0"/>
    <x v="69"/>
    <s v="Online"/>
    <x v="3"/>
    <n v="-783.71"/>
  </r>
  <r>
    <n v="2276"/>
    <x v="0"/>
    <x v="2"/>
    <s v="Air Force 1"/>
    <s v="L"/>
    <n v="-1"/>
    <n v="6066.5"/>
    <n v="0"/>
    <n v="0"/>
    <x v="161"/>
    <s v="Retail"/>
    <x v="5"/>
    <n v="1181.8699999999999"/>
  </r>
  <r>
    <n v="2277"/>
    <x v="0"/>
    <x v="4"/>
    <s v="LeBron 20"/>
    <s v="M"/>
    <n v="2"/>
    <n v="3682.84"/>
    <n v="0"/>
    <n v="0"/>
    <x v="18"/>
    <s v="Online"/>
    <x v="1"/>
    <n v="3967.77"/>
  </r>
  <r>
    <n v="2278"/>
    <x v="2"/>
    <x v="0"/>
    <s v="SuperRep Go"/>
    <s v="11"/>
    <n v="2"/>
    <n v="6110.0300000000007"/>
    <n v="0"/>
    <n v="0"/>
    <x v="162"/>
    <s v="Retail"/>
    <x v="3"/>
    <n v="3638.15"/>
  </r>
  <r>
    <n v="2279"/>
    <x v="1"/>
    <x v="2"/>
    <s v="Blazer Mid"/>
    <s v="6"/>
    <n v="2"/>
    <n v="6110.0300000000007"/>
    <n v="0"/>
    <n v="0"/>
    <x v="163"/>
    <s v="Retail"/>
    <x v="2"/>
    <n v="766.72"/>
  </r>
  <r>
    <n v="2280"/>
    <x v="1"/>
    <x v="1"/>
    <s v="Mercurial Superfly"/>
    <s v="M"/>
    <n v="-1"/>
    <n v="6110.0300000000007"/>
    <n v="0"/>
    <n v="0"/>
    <x v="164"/>
    <s v="Online"/>
    <x v="4"/>
    <n v="3069.57"/>
  </r>
  <r>
    <n v="2281"/>
    <x v="0"/>
    <x v="2"/>
    <s v="Waffle One"/>
    <s v="M"/>
    <n v="2"/>
    <n v="6110.0300000000007"/>
    <n v="0"/>
    <n v="0"/>
    <x v="165"/>
    <s v="Retail"/>
    <x v="5"/>
    <n v="1753.48"/>
  </r>
  <r>
    <n v="2282"/>
    <x v="2"/>
    <x v="3"/>
    <s v="Free RN"/>
    <s v="NA"/>
    <n v="2"/>
    <n v="6110.0300000000007"/>
    <n v="0.26"/>
    <n v="0"/>
    <x v="166"/>
    <s v="Retail"/>
    <x v="2"/>
    <n v="-1002.46"/>
  </r>
  <r>
    <n v="2283"/>
    <x v="2"/>
    <x v="1"/>
    <s v="Mercurial Superfly"/>
    <s v="10"/>
    <n v="1"/>
    <n v="6110.0300000000007"/>
    <n v="0"/>
    <n v="0"/>
    <x v="167"/>
    <s v="Retail"/>
    <x v="4"/>
    <n v="468.59"/>
  </r>
  <r>
    <n v="2284"/>
    <x v="0"/>
    <x v="1"/>
    <s v="Mercurial Superfly"/>
    <s v="M"/>
    <n v="2"/>
    <n v="6110.0300000000007"/>
    <n v="0.53"/>
    <n v="0"/>
    <x v="36"/>
    <s v="Online"/>
    <x v="5"/>
    <n v="1370.01"/>
  </r>
  <r>
    <n v="2285"/>
    <x v="1"/>
    <x v="4"/>
    <s v="LeBron 20"/>
    <s v="L"/>
    <n v="-1"/>
    <n v="6110.0300000000007"/>
    <n v="0"/>
    <n v="0"/>
    <x v="2"/>
    <s v="Retail"/>
    <x v="4"/>
    <n v="2211.71"/>
  </r>
  <r>
    <n v="2286"/>
    <x v="1"/>
    <x v="2"/>
    <s v="Waffle One"/>
    <s v="NA"/>
    <n v="2"/>
    <n v="6110.0300000000007"/>
    <n v="0"/>
    <n v="0"/>
    <x v="64"/>
    <s v="Online"/>
    <x v="0"/>
    <n v="2419.09"/>
  </r>
  <r>
    <n v="2287"/>
    <x v="1"/>
    <x v="3"/>
    <s v="React Infinity"/>
    <s v="9"/>
    <n v="3"/>
    <n v="6110.0300000000007"/>
    <n v="0"/>
    <n v="0"/>
    <x v="2"/>
    <s v="Online"/>
    <x v="2"/>
    <n v="-650.67999999999995"/>
  </r>
  <r>
    <n v="2288"/>
    <x v="1"/>
    <x v="0"/>
    <s v="ZoomX Invincible"/>
    <s v="NA"/>
    <n v="2"/>
    <n v="6110.0300000000007"/>
    <n v="0.25"/>
    <n v="0"/>
    <x v="168"/>
    <s v="Retail"/>
    <x v="1"/>
    <n v="1570.91"/>
  </r>
  <r>
    <n v="2289"/>
    <x v="1"/>
    <x v="3"/>
    <s v="Air Zoom"/>
    <s v="L"/>
    <n v="2"/>
    <n v="6110.0300000000007"/>
    <n v="0.51"/>
    <n v="0"/>
    <x v="2"/>
    <s v="Retail"/>
    <x v="2"/>
    <n v="3161.45"/>
  </r>
  <r>
    <n v="2290"/>
    <x v="1"/>
    <x v="0"/>
    <s v="Flex Trainer"/>
    <s v="L"/>
    <n v="2"/>
    <n v="6110.0300000000007"/>
    <n v="0"/>
    <n v="0"/>
    <x v="150"/>
    <s v="Online"/>
    <x v="5"/>
    <n v="546.66"/>
  </r>
  <r>
    <n v="2291"/>
    <x v="1"/>
    <x v="4"/>
    <s v="LeBron 20"/>
    <s v="L"/>
    <n v="-1"/>
    <n v="6110.0300000000007"/>
    <n v="0"/>
    <n v="0"/>
    <x v="2"/>
    <s v="Retail"/>
    <x v="3"/>
    <n v="2729.23"/>
  </r>
  <r>
    <n v="2292"/>
    <x v="1"/>
    <x v="3"/>
    <s v="Free RN"/>
    <s v="M"/>
    <n v="2"/>
    <n v="6110.0300000000007"/>
    <n v="0"/>
    <n v="0"/>
    <x v="169"/>
    <s v="Online"/>
    <x v="5"/>
    <n v="1192.5"/>
  </r>
  <r>
    <n v="2293"/>
    <x v="1"/>
    <x v="4"/>
    <s v="Air Jordan"/>
    <s v="XL"/>
    <n v="3"/>
    <n v="6110.0300000000007"/>
    <n v="0"/>
    <n v="0"/>
    <x v="170"/>
    <s v="Retail"/>
    <x v="2"/>
    <n v="2525.87"/>
  </r>
  <r>
    <n v="2012"/>
    <x v="1"/>
    <x v="1"/>
    <s v="Phantom GT"/>
    <s v="NA"/>
    <n v="2"/>
    <n v="6110.0300000000007"/>
    <n v="0"/>
    <n v="0"/>
    <x v="128"/>
    <s v="Retail"/>
    <x v="1"/>
    <n v="-914.59"/>
  </r>
  <r>
    <n v="2295"/>
    <x v="0"/>
    <x v="2"/>
    <s v="Dunk Low"/>
    <s v="NA"/>
    <n v="2"/>
    <n v="6110.0300000000007"/>
    <n v="0.81"/>
    <n v="0"/>
    <x v="171"/>
    <s v="Retail"/>
    <x v="1"/>
    <n v="3901.16"/>
  </r>
  <r>
    <n v="2296"/>
    <x v="1"/>
    <x v="1"/>
    <s v="Phantom GT"/>
    <s v="NA"/>
    <n v="2"/>
    <n v="6110.0300000000007"/>
    <n v="0"/>
    <n v="0"/>
    <x v="172"/>
    <s v="Online"/>
    <x v="4"/>
    <n v="-1188.8599999999999"/>
  </r>
  <r>
    <n v="2297"/>
    <x v="0"/>
    <x v="4"/>
    <s v="LeBron 20"/>
    <s v="M"/>
    <n v="2"/>
    <n v="6356.31"/>
    <n v="0.74"/>
    <n v="0"/>
    <x v="173"/>
    <s v="Online"/>
    <x v="3"/>
    <n v="454.97"/>
  </r>
  <r>
    <n v="2298"/>
    <x v="2"/>
    <x v="0"/>
    <s v="SuperRep Go"/>
    <s v="NA"/>
    <n v="2"/>
    <n v="5571.14"/>
    <n v="0.49"/>
    <n v="0"/>
    <x v="174"/>
    <s v="Retail"/>
    <x v="5"/>
    <n v="3445.5"/>
  </r>
  <r>
    <n v="2299"/>
    <x v="0"/>
    <x v="1"/>
    <s v="Phantom GT"/>
    <s v="NA"/>
    <n v="2"/>
    <n v="6110.0300000000007"/>
    <n v="0.77"/>
    <n v="0"/>
    <x v="175"/>
    <s v="Online"/>
    <x v="1"/>
    <n v="2596.8000000000002"/>
  </r>
  <r>
    <n v="2300"/>
    <x v="2"/>
    <x v="4"/>
    <s v="Air Jordan"/>
    <s v="L"/>
    <n v="3"/>
    <n v="6331.64"/>
    <n v="0.78"/>
    <n v="4178.88"/>
    <x v="176"/>
    <s v="Retail"/>
    <x v="4"/>
    <n v="3380.28"/>
  </r>
  <r>
    <n v="2301"/>
    <x v="2"/>
    <x v="1"/>
    <s v="Mercurial Superfly"/>
    <s v="XL"/>
    <n v="2"/>
    <n v="7982.2"/>
    <n v="0"/>
    <n v="0"/>
    <x v="177"/>
    <s v="Online"/>
    <x v="3"/>
    <n v="-505.58"/>
  </r>
  <r>
    <n v="2302"/>
    <x v="1"/>
    <x v="3"/>
    <s v="Air Zoom"/>
    <s v="XL"/>
    <n v="0"/>
    <n v="6110.0300000000007"/>
    <n v="0"/>
    <n v="0"/>
    <x v="178"/>
    <s v="Retail"/>
    <x v="1"/>
    <n v="1489.99"/>
  </r>
  <r>
    <n v="2303"/>
    <x v="0"/>
    <x v="3"/>
    <s v="Free RN"/>
    <s v="L"/>
    <n v="2"/>
    <n v="2504.09"/>
    <n v="0"/>
    <n v="0"/>
    <x v="65"/>
    <s v="Retail"/>
    <x v="1"/>
    <n v="2971.55"/>
  </r>
  <r>
    <n v="2304"/>
    <x v="2"/>
    <x v="0"/>
    <s v="Flex Trainer"/>
    <s v="11"/>
    <n v="2"/>
    <n v="6110.0300000000007"/>
    <n v="0"/>
    <n v="0"/>
    <x v="179"/>
    <s v="Online"/>
    <x v="1"/>
    <n v="2055.87"/>
  </r>
  <r>
    <n v="2305"/>
    <x v="0"/>
    <x v="3"/>
    <s v="Pegasus Turbo"/>
    <s v="L"/>
    <n v="2"/>
    <n v="4803.7"/>
    <n v="0.08"/>
    <n v="0"/>
    <x v="2"/>
    <s v="Retail"/>
    <x v="2"/>
    <n v="2794.61"/>
  </r>
  <r>
    <n v="2306"/>
    <x v="0"/>
    <x v="4"/>
    <s v="Air Jordan"/>
    <s v="NA"/>
    <n v="1"/>
    <n v="8267.56"/>
    <n v="0.28999999999999998"/>
    <n v="5869.97"/>
    <x v="63"/>
    <s v="Retail"/>
    <x v="0"/>
    <n v="476.25"/>
  </r>
  <r>
    <n v="2307"/>
    <x v="1"/>
    <x v="3"/>
    <s v="Free RN"/>
    <s v="XL"/>
    <n v="2"/>
    <n v="9369.1"/>
    <n v="0"/>
    <n v="0"/>
    <x v="180"/>
    <s v="Retail"/>
    <x v="5"/>
    <n v="2390.6999999999998"/>
  </r>
  <r>
    <n v="2308"/>
    <x v="2"/>
    <x v="3"/>
    <s v="Pegasus Turbo"/>
    <s v="NA"/>
    <n v="0"/>
    <n v="6110.0300000000007"/>
    <n v="0.65"/>
    <n v="0"/>
    <x v="181"/>
    <s v="Online"/>
    <x v="0"/>
    <n v="2282.0100000000002"/>
  </r>
  <r>
    <n v="2310"/>
    <x v="2"/>
    <x v="3"/>
    <s v="Air Zoom"/>
    <s v="XL"/>
    <n v="2"/>
    <n v="6110.0300000000007"/>
    <n v="0"/>
    <n v="0"/>
    <x v="182"/>
    <s v="Online"/>
    <x v="5"/>
    <n v="-1061.45"/>
  </r>
  <r>
    <n v="2312"/>
    <x v="0"/>
    <x v="1"/>
    <s v="Premier III"/>
    <s v="NA"/>
    <n v="2"/>
    <n v="6110.0300000000007"/>
    <n v="0"/>
    <n v="0"/>
    <x v="183"/>
    <s v="Online"/>
    <x v="0"/>
    <n v="249.56"/>
  </r>
  <r>
    <n v="2313"/>
    <x v="1"/>
    <x v="0"/>
    <s v="SuperRep Go"/>
    <s v="M"/>
    <n v="0"/>
    <n v="6110.0300000000007"/>
    <n v="0"/>
    <n v="0"/>
    <x v="2"/>
    <s v="Online"/>
    <x v="4"/>
    <n v="480.74"/>
  </r>
  <r>
    <n v="2314"/>
    <x v="1"/>
    <x v="1"/>
    <s v="Mercurial Superfly"/>
    <s v="M"/>
    <n v="2"/>
    <n v="6110.0300000000007"/>
    <n v="0.86"/>
    <n v="0"/>
    <x v="184"/>
    <s v="Retail"/>
    <x v="2"/>
    <n v="1505.11"/>
  </r>
  <r>
    <n v="2315"/>
    <x v="2"/>
    <x v="4"/>
    <s v="Kyrie Flytrap"/>
    <s v="M"/>
    <n v="2"/>
    <n v="9149.8799999999992"/>
    <n v="0.71"/>
    <n v="0"/>
    <x v="185"/>
    <s v="Retail"/>
    <x v="1"/>
    <n v="143.06"/>
  </r>
  <r>
    <n v="2316"/>
    <x v="2"/>
    <x v="1"/>
    <s v="Phantom GT"/>
    <s v="M"/>
    <n v="1"/>
    <n v="6110.0300000000007"/>
    <n v="0.39"/>
    <n v="0"/>
    <x v="2"/>
    <s v="Retail"/>
    <x v="4"/>
    <n v="3862.6"/>
  </r>
  <r>
    <n v="2317"/>
    <x v="2"/>
    <x v="0"/>
    <s v="Flex Trainer"/>
    <s v="M"/>
    <n v="2"/>
    <n v="9695.44"/>
    <n v="0"/>
    <n v="0"/>
    <x v="186"/>
    <s v="Online"/>
    <x v="5"/>
    <n v="32.450000000000003"/>
  </r>
  <r>
    <n v="2318"/>
    <x v="2"/>
    <x v="1"/>
    <s v="Phantom GT"/>
    <s v="11"/>
    <n v="2"/>
    <n v="6110.0300000000007"/>
    <n v="0.25"/>
    <n v="0"/>
    <x v="187"/>
    <s v="Retail"/>
    <x v="4"/>
    <n v="1894.17"/>
  </r>
  <r>
    <n v="2319"/>
    <x v="1"/>
    <x v="4"/>
    <s v="Kyrie Flytrap"/>
    <s v="L"/>
    <n v="-1"/>
    <n v="5649.99"/>
    <n v="0"/>
    <n v="0"/>
    <x v="188"/>
    <s v="Online"/>
    <x v="4"/>
    <n v="2141.6799999999998"/>
  </r>
  <r>
    <n v="2320"/>
    <x v="0"/>
    <x v="3"/>
    <s v="Pegasus Turbo"/>
    <s v="XL"/>
    <n v="2"/>
    <n v="4033.28"/>
    <n v="0"/>
    <n v="0"/>
    <x v="189"/>
    <s v="Retail"/>
    <x v="1"/>
    <n v="1265.74"/>
  </r>
  <r>
    <n v="2321"/>
    <x v="2"/>
    <x v="2"/>
    <s v="Dunk Low"/>
    <s v="8"/>
    <n v="2"/>
    <n v="6110.0300000000007"/>
    <n v="0"/>
    <n v="0"/>
    <x v="190"/>
    <s v="Online"/>
    <x v="2"/>
    <n v="-362.47"/>
  </r>
  <r>
    <n v="2322"/>
    <x v="1"/>
    <x v="3"/>
    <s v="Pegasus Turbo"/>
    <s v="L"/>
    <n v="0"/>
    <n v="8016.24"/>
    <n v="0"/>
    <n v="0"/>
    <x v="191"/>
    <s v="Retail"/>
    <x v="4"/>
    <n v="1333.86"/>
  </r>
  <r>
    <n v="2323"/>
    <x v="2"/>
    <x v="2"/>
    <s v="Dunk Low"/>
    <s v="NA"/>
    <n v="2"/>
    <n v="6537.29"/>
    <n v="0"/>
    <n v="0"/>
    <x v="124"/>
    <s v="Online"/>
    <x v="0"/>
    <n v="-453.11"/>
  </r>
  <r>
    <n v="2324"/>
    <x v="1"/>
    <x v="1"/>
    <s v="Mercurial Superfly"/>
    <s v="M"/>
    <n v="0"/>
    <n v="6110.0300000000007"/>
    <n v="0.21"/>
    <n v="0"/>
    <x v="178"/>
    <s v="Online"/>
    <x v="5"/>
    <n v="2640.1"/>
  </r>
  <r>
    <n v="2325"/>
    <x v="2"/>
    <x v="4"/>
    <s v="Zoom Freak"/>
    <s v="M"/>
    <n v="0"/>
    <n v="8031.83"/>
    <n v="0.56000000000000005"/>
    <n v="0"/>
    <x v="148"/>
    <s v="Online"/>
    <x v="5"/>
    <n v="3954.38"/>
  </r>
  <r>
    <n v="2326"/>
    <x v="1"/>
    <x v="2"/>
    <s v="Dunk Low"/>
    <s v="XL"/>
    <n v="4"/>
    <n v="9936.94"/>
    <n v="0"/>
    <n v="0"/>
    <x v="48"/>
    <s v="Retail"/>
    <x v="5"/>
    <n v="2047.65"/>
  </r>
  <r>
    <n v="2327"/>
    <x v="2"/>
    <x v="0"/>
    <s v="Flex Trainer"/>
    <s v="XL"/>
    <n v="4"/>
    <n v="6640.67"/>
    <n v="0"/>
    <n v="0"/>
    <x v="192"/>
    <s v="Retail"/>
    <x v="4"/>
    <n v="3402.41"/>
  </r>
  <r>
    <n v="2328"/>
    <x v="2"/>
    <x v="2"/>
    <s v="Waffle One"/>
    <s v="6"/>
    <n v="2"/>
    <n v="6449.46"/>
    <n v="0.28999999999999998"/>
    <n v="9158.23"/>
    <x v="119"/>
    <s v="Online"/>
    <x v="2"/>
    <n v="39.69"/>
  </r>
  <r>
    <n v="2329"/>
    <x v="2"/>
    <x v="4"/>
    <s v="Kyrie Flytrap"/>
    <s v="L"/>
    <n v="4"/>
    <n v="4981.26"/>
    <n v="0"/>
    <n v="0"/>
    <x v="193"/>
    <s v="Online"/>
    <x v="2"/>
    <n v="1833.07"/>
  </r>
  <r>
    <n v="2330"/>
    <x v="1"/>
    <x v="0"/>
    <s v="Flex Trainer"/>
    <s v="XL"/>
    <n v="2"/>
    <n v="6110.0300000000007"/>
    <n v="0.06"/>
    <n v="0"/>
    <x v="194"/>
    <s v="Online"/>
    <x v="2"/>
    <n v="-648.08000000000004"/>
  </r>
  <r>
    <n v="2331"/>
    <x v="0"/>
    <x v="4"/>
    <s v="Kyrie Flytrap"/>
    <s v="L"/>
    <n v="2"/>
    <n v="9023.07"/>
    <n v="0"/>
    <n v="0"/>
    <x v="153"/>
    <s v="Retail"/>
    <x v="2"/>
    <n v="-304.92"/>
  </r>
  <r>
    <n v="2332"/>
    <x v="0"/>
    <x v="0"/>
    <s v="Flex Trainer"/>
    <s v="NA"/>
    <n v="-1"/>
    <n v="6110.0300000000007"/>
    <n v="0.22"/>
    <n v="0"/>
    <x v="195"/>
    <s v="Retail"/>
    <x v="3"/>
    <n v="2914.06"/>
  </r>
  <r>
    <n v="2333"/>
    <x v="0"/>
    <x v="3"/>
    <s v="Free RN"/>
    <s v="NA"/>
    <n v="2"/>
    <n v="4638.25"/>
    <n v="0"/>
    <n v="0"/>
    <x v="2"/>
    <s v="Online"/>
    <x v="1"/>
    <n v="-614.05999999999995"/>
  </r>
  <r>
    <n v="2334"/>
    <x v="1"/>
    <x v="0"/>
    <s v="SuperRep Go"/>
    <s v="L"/>
    <n v="4"/>
    <n v="6110.0300000000007"/>
    <n v="0.82"/>
    <n v="0"/>
    <x v="196"/>
    <s v="Retail"/>
    <x v="2"/>
    <n v="-80.25"/>
  </r>
  <r>
    <n v="2335"/>
    <x v="1"/>
    <x v="3"/>
    <s v="Free RN"/>
    <s v="XL"/>
    <n v="0"/>
    <n v="5620.64"/>
    <n v="0"/>
    <n v="0"/>
    <x v="35"/>
    <s v="Online"/>
    <x v="2"/>
    <n v="217.22"/>
  </r>
  <r>
    <n v="2336"/>
    <x v="0"/>
    <x v="1"/>
    <s v="Mercurial Superfly"/>
    <s v="8"/>
    <n v="4"/>
    <n v="8482.43"/>
    <n v="0"/>
    <n v="0"/>
    <x v="197"/>
    <s v="Online"/>
    <x v="3"/>
    <n v="3854.71"/>
  </r>
  <r>
    <n v="2337"/>
    <x v="1"/>
    <x v="0"/>
    <s v="SuperRep Go"/>
    <s v="NA"/>
    <n v="2"/>
    <n v="6110.0300000000007"/>
    <n v="0"/>
    <n v="0"/>
    <x v="198"/>
    <s v="Online"/>
    <x v="3"/>
    <n v="3186.84"/>
  </r>
  <r>
    <n v="2338"/>
    <x v="1"/>
    <x v="1"/>
    <s v="Premier III"/>
    <s v="XL"/>
    <n v="2"/>
    <n v="6110.0300000000007"/>
    <n v="0"/>
    <n v="0"/>
    <x v="2"/>
    <s v="Retail"/>
    <x v="4"/>
    <n v="3529.93"/>
  </r>
  <r>
    <n v="2339"/>
    <x v="1"/>
    <x v="4"/>
    <s v="LeBron 20"/>
    <s v="L"/>
    <n v="4"/>
    <n v="6110.0300000000007"/>
    <n v="0"/>
    <n v="0"/>
    <x v="2"/>
    <s v="Retail"/>
    <x v="5"/>
    <n v="3196.02"/>
  </r>
  <r>
    <n v="2340"/>
    <x v="1"/>
    <x v="3"/>
    <s v="Free RN"/>
    <s v="7"/>
    <n v="3"/>
    <n v="6110.0300000000007"/>
    <n v="0.91"/>
    <n v="0"/>
    <x v="199"/>
    <s v="Online"/>
    <x v="2"/>
    <n v="-425.99"/>
  </r>
  <r>
    <n v="2341"/>
    <x v="1"/>
    <x v="2"/>
    <s v="Waffle One"/>
    <s v="11"/>
    <n v="2"/>
    <n v="6110.0300000000007"/>
    <n v="0"/>
    <n v="0"/>
    <x v="27"/>
    <s v="Online"/>
    <x v="1"/>
    <n v="-280.18"/>
  </r>
  <r>
    <n v="2342"/>
    <x v="1"/>
    <x v="0"/>
    <s v="Metcon 7"/>
    <s v="XL"/>
    <n v="2"/>
    <n v="6110.0300000000007"/>
    <n v="0"/>
    <n v="0"/>
    <x v="200"/>
    <s v="Retail"/>
    <x v="5"/>
    <n v="3463.09"/>
  </r>
  <r>
    <n v="2343"/>
    <x v="1"/>
    <x v="4"/>
    <s v="Zoom Freak"/>
    <s v="NA"/>
    <n v="0"/>
    <n v="7507.91"/>
    <n v="0"/>
    <n v="0"/>
    <x v="201"/>
    <s v="Retail"/>
    <x v="5"/>
    <n v="1900.24"/>
  </r>
  <r>
    <n v="2344"/>
    <x v="0"/>
    <x v="0"/>
    <s v="ZoomX Invincible"/>
    <s v="10"/>
    <n v="-1"/>
    <n v="6110.0300000000007"/>
    <n v="0.65"/>
    <n v="0"/>
    <x v="202"/>
    <s v="Online"/>
    <x v="5"/>
    <n v="938.88"/>
  </r>
  <r>
    <n v="2345"/>
    <x v="2"/>
    <x v="3"/>
    <s v="React Infinity"/>
    <s v="NA"/>
    <n v="0"/>
    <n v="6110.0300000000007"/>
    <n v="0"/>
    <n v="0"/>
    <x v="203"/>
    <s v="Retail"/>
    <x v="1"/>
    <n v="3039.05"/>
  </r>
  <r>
    <n v="2346"/>
    <x v="2"/>
    <x v="1"/>
    <s v="Phantom GT"/>
    <s v="7"/>
    <n v="2"/>
    <n v="6320.59"/>
    <n v="0.93"/>
    <n v="0"/>
    <x v="2"/>
    <s v="Retail"/>
    <x v="2"/>
    <n v="324.45"/>
  </r>
  <r>
    <n v="2347"/>
    <x v="2"/>
    <x v="0"/>
    <s v="Flex Trainer"/>
    <s v="L"/>
    <n v="2"/>
    <n v="9653.35"/>
    <n v="0"/>
    <n v="0"/>
    <x v="204"/>
    <s v="Retail"/>
    <x v="0"/>
    <n v="3511.89"/>
  </r>
  <r>
    <n v="2348"/>
    <x v="0"/>
    <x v="0"/>
    <s v="Metcon 7"/>
    <s v="XL"/>
    <n v="2"/>
    <n v="6591.41"/>
    <n v="0"/>
    <n v="0"/>
    <x v="103"/>
    <s v="Retail"/>
    <x v="4"/>
    <n v="2604.6799999999998"/>
  </r>
  <r>
    <n v="2349"/>
    <x v="0"/>
    <x v="1"/>
    <s v="Tiempo Legend"/>
    <s v="10"/>
    <n v="3"/>
    <n v="6110.0300000000007"/>
    <n v="0"/>
    <n v="0"/>
    <x v="205"/>
    <s v="Online"/>
    <x v="4"/>
    <n v="-902.62"/>
  </r>
  <r>
    <n v="2350"/>
    <x v="2"/>
    <x v="3"/>
    <s v="Air Zoom"/>
    <s v="NA"/>
    <n v="4"/>
    <n v="8228.8799999999992"/>
    <n v="0"/>
    <n v="0"/>
    <x v="192"/>
    <s v="Retail"/>
    <x v="4"/>
    <n v="2494.5"/>
  </r>
  <r>
    <n v="2351"/>
    <x v="2"/>
    <x v="4"/>
    <s v="LeBron 20"/>
    <s v="11"/>
    <n v="3"/>
    <n v="4179.34"/>
    <n v="0"/>
    <n v="0"/>
    <x v="206"/>
    <s v="Retail"/>
    <x v="3"/>
    <n v="2363.69"/>
  </r>
  <r>
    <n v="2352"/>
    <x v="2"/>
    <x v="4"/>
    <s v="LeBron 20"/>
    <s v="M"/>
    <n v="2"/>
    <n v="6110.0300000000007"/>
    <n v="0"/>
    <n v="0"/>
    <x v="207"/>
    <s v="Online"/>
    <x v="0"/>
    <n v="599.21"/>
  </r>
  <r>
    <n v="2353"/>
    <x v="0"/>
    <x v="0"/>
    <s v="ZoomX Invincible"/>
    <s v="9"/>
    <n v="0"/>
    <n v="6110.0300000000007"/>
    <n v="0.22"/>
    <n v="0"/>
    <x v="93"/>
    <s v="Retail"/>
    <x v="0"/>
    <n v="818.35"/>
  </r>
  <r>
    <n v="2354"/>
    <x v="2"/>
    <x v="4"/>
    <s v="Kyrie Flytrap"/>
    <s v="L"/>
    <n v="0"/>
    <n v="6110.0300000000007"/>
    <n v="0"/>
    <n v="0"/>
    <x v="45"/>
    <s v="Online"/>
    <x v="1"/>
    <n v="1445.09"/>
  </r>
  <r>
    <n v="2355"/>
    <x v="1"/>
    <x v="2"/>
    <s v="Waffle One"/>
    <s v="L"/>
    <n v="1"/>
    <n v="6110.0300000000007"/>
    <n v="0"/>
    <n v="0"/>
    <x v="208"/>
    <s v="Retail"/>
    <x v="0"/>
    <n v="-887.83"/>
  </r>
  <r>
    <n v="2356"/>
    <x v="2"/>
    <x v="4"/>
    <s v="Air Jordan"/>
    <s v="L"/>
    <n v="2"/>
    <n v="6110.0300000000007"/>
    <n v="0"/>
    <n v="0"/>
    <x v="209"/>
    <s v="Retail"/>
    <x v="3"/>
    <n v="543.26"/>
  </r>
  <r>
    <n v="2357"/>
    <x v="1"/>
    <x v="2"/>
    <s v="Air Force 1"/>
    <s v="M"/>
    <n v="2"/>
    <n v="6110.0300000000007"/>
    <n v="0"/>
    <n v="0"/>
    <x v="91"/>
    <s v="Retail"/>
    <x v="0"/>
    <n v="-1199.32"/>
  </r>
  <r>
    <n v="2358"/>
    <x v="2"/>
    <x v="4"/>
    <s v="LeBron 20"/>
    <s v="M"/>
    <n v="4"/>
    <n v="6110.0300000000007"/>
    <n v="0"/>
    <n v="0"/>
    <x v="210"/>
    <s v="Online"/>
    <x v="3"/>
    <n v="1819.6"/>
  </r>
  <r>
    <n v="2359"/>
    <x v="2"/>
    <x v="2"/>
    <s v="Waffle One"/>
    <s v="L"/>
    <n v="-1"/>
    <n v="9836.48"/>
    <n v="0.34"/>
    <n v="-6492.08"/>
    <x v="2"/>
    <s v="Retail"/>
    <x v="3"/>
    <n v="-874.96"/>
  </r>
  <r>
    <n v="2360"/>
    <x v="1"/>
    <x v="0"/>
    <s v="Metcon 7"/>
    <s v="XL"/>
    <n v="2"/>
    <n v="6110.0300000000007"/>
    <n v="0.85"/>
    <n v="0"/>
    <x v="211"/>
    <s v="Online"/>
    <x v="1"/>
    <n v="1947.5"/>
  </r>
  <r>
    <n v="2361"/>
    <x v="0"/>
    <x v="0"/>
    <s v="Flex Trainer"/>
    <s v="L"/>
    <n v="0"/>
    <n v="6110.0300000000007"/>
    <n v="0"/>
    <n v="0"/>
    <x v="96"/>
    <s v="Retail"/>
    <x v="2"/>
    <n v="1302.98"/>
  </r>
  <r>
    <n v="2362"/>
    <x v="1"/>
    <x v="2"/>
    <s v="Blazer Mid"/>
    <s v="XL"/>
    <n v="2"/>
    <n v="6110.0300000000007"/>
    <n v="0"/>
    <n v="0"/>
    <x v="184"/>
    <s v="Online"/>
    <x v="0"/>
    <n v="3817.26"/>
  </r>
  <r>
    <n v="2363"/>
    <x v="0"/>
    <x v="3"/>
    <s v="Pegasus Turbo"/>
    <s v="XL"/>
    <n v="2"/>
    <n v="5419.15"/>
    <n v="0"/>
    <n v="0"/>
    <x v="212"/>
    <s v="Retail"/>
    <x v="1"/>
    <n v="-597.61"/>
  </r>
  <r>
    <n v="2364"/>
    <x v="1"/>
    <x v="2"/>
    <s v="Dunk Low"/>
    <s v="M"/>
    <n v="2"/>
    <n v="6110.0300000000007"/>
    <n v="0.27"/>
    <n v="0"/>
    <x v="2"/>
    <s v="Online"/>
    <x v="4"/>
    <n v="1414.23"/>
  </r>
  <r>
    <n v="2365"/>
    <x v="1"/>
    <x v="3"/>
    <s v="React Infinity"/>
    <s v="10"/>
    <n v="2"/>
    <n v="6110.0300000000007"/>
    <n v="0"/>
    <n v="0"/>
    <x v="176"/>
    <s v="Online"/>
    <x v="1"/>
    <n v="3555.61"/>
  </r>
  <r>
    <n v="2366"/>
    <x v="0"/>
    <x v="2"/>
    <s v="Waffle One"/>
    <s v="M"/>
    <n v="2"/>
    <n v="6110.0300000000007"/>
    <n v="0.63"/>
    <n v="0"/>
    <x v="213"/>
    <s v="Retail"/>
    <x v="0"/>
    <n v="3737.47"/>
  </r>
  <r>
    <n v="2367"/>
    <x v="0"/>
    <x v="2"/>
    <s v="Dunk Low"/>
    <s v="XL"/>
    <n v="4"/>
    <n v="6202.99"/>
    <n v="0.84"/>
    <n v="3969.91"/>
    <x v="185"/>
    <s v="Online"/>
    <x v="0"/>
    <n v="-202.12"/>
  </r>
  <r>
    <n v="2368"/>
    <x v="1"/>
    <x v="2"/>
    <s v="Waffle One"/>
    <s v="L"/>
    <n v="2"/>
    <n v="5582.98"/>
    <n v="0"/>
    <n v="0"/>
    <x v="214"/>
    <s v="Retail"/>
    <x v="4"/>
    <n v="2369.2800000000002"/>
  </r>
  <r>
    <n v="2369"/>
    <x v="2"/>
    <x v="4"/>
    <s v="LeBron 20"/>
    <s v="XL"/>
    <n v="0"/>
    <n v="4248.21"/>
    <n v="0.5"/>
    <n v="0"/>
    <x v="68"/>
    <s v="Online"/>
    <x v="1"/>
    <n v="2427.86"/>
  </r>
  <r>
    <n v="2370"/>
    <x v="2"/>
    <x v="3"/>
    <s v="Pegasus Turbo"/>
    <s v="L"/>
    <n v="2"/>
    <n v="6110.0300000000007"/>
    <n v="0"/>
    <n v="0"/>
    <x v="182"/>
    <s v="Online"/>
    <x v="4"/>
    <n v="867.37"/>
  </r>
  <r>
    <n v="2371"/>
    <x v="0"/>
    <x v="0"/>
    <s v="Flex Trainer"/>
    <s v="NA"/>
    <n v="1"/>
    <n v="6110.0300000000007"/>
    <n v="0.05"/>
    <n v="0"/>
    <x v="132"/>
    <s v="Online"/>
    <x v="5"/>
    <n v="3424.65"/>
  </r>
  <r>
    <n v="2372"/>
    <x v="2"/>
    <x v="3"/>
    <s v="Free RN"/>
    <s v="NA"/>
    <n v="2"/>
    <n v="7624.86"/>
    <n v="0"/>
    <n v="0"/>
    <x v="215"/>
    <s v="Online"/>
    <x v="5"/>
    <n v="3365.96"/>
  </r>
  <r>
    <n v="2373"/>
    <x v="1"/>
    <x v="2"/>
    <s v="Air Force 1"/>
    <s v="XL"/>
    <n v="2"/>
    <n v="8637.25"/>
    <n v="0.35"/>
    <n v="0"/>
    <x v="216"/>
    <s v="Retail"/>
    <x v="5"/>
    <n v="2738.82"/>
  </r>
  <r>
    <n v="2375"/>
    <x v="2"/>
    <x v="0"/>
    <s v="Metcon 7"/>
    <s v="NA"/>
    <n v="-1"/>
    <n v="9061.25"/>
    <n v="0"/>
    <n v="0"/>
    <x v="81"/>
    <s v="Retail"/>
    <x v="2"/>
    <n v="990.59"/>
  </r>
  <r>
    <n v="2376"/>
    <x v="2"/>
    <x v="2"/>
    <s v="Dunk Low"/>
    <s v="XL"/>
    <n v="2"/>
    <n v="3718.82"/>
    <n v="0.88"/>
    <n v="0"/>
    <x v="93"/>
    <s v="Online"/>
    <x v="4"/>
    <n v="-234.66"/>
  </r>
  <r>
    <n v="2377"/>
    <x v="2"/>
    <x v="4"/>
    <s v="LeBron 20"/>
    <s v="NA"/>
    <n v="4"/>
    <n v="6110.0300000000007"/>
    <n v="0"/>
    <n v="0"/>
    <x v="217"/>
    <s v="Online"/>
    <x v="2"/>
    <n v="2438.2399999999998"/>
  </r>
  <r>
    <n v="2378"/>
    <x v="1"/>
    <x v="4"/>
    <s v="LeBron 20"/>
    <s v="XL"/>
    <n v="-1"/>
    <n v="6110.0300000000007"/>
    <n v="0"/>
    <n v="0"/>
    <x v="218"/>
    <s v="Retail"/>
    <x v="2"/>
    <n v="2107.42"/>
  </r>
  <r>
    <n v="2379"/>
    <x v="2"/>
    <x v="2"/>
    <s v="Air Force 1"/>
    <s v="L"/>
    <n v="4"/>
    <n v="6110.0300000000007"/>
    <n v="0"/>
    <n v="0"/>
    <x v="219"/>
    <s v="Online"/>
    <x v="2"/>
    <n v="3289.77"/>
  </r>
  <r>
    <n v="2380"/>
    <x v="2"/>
    <x v="1"/>
    <s v="Phantom GT"/>
    <s v="M"/>
    <n v="1"/>
    <n v="7932.85"/>
    <n v="0"/>
    <n v="0"/>
    <x v="184"/>
    <s v="Retail"/>
    <x v="4"/>
    <n v="2707.27"/>
  </r>
  <r>
    <n v="2381"/>
    <x v="0"/>
    <x v="2"/>
    <s v="Dunk Low"/>
    <s v="M"/>
    <n v="3"/>
    <n v="4834.6499999999996"/>
    <n v="0"/>
    <n v="-290.08"/>
    <x v="220"/>
    <s v="Retail"/>
    <x v="3"/>
    <n v="213.96"/>
  </r>
  <r>
    <n v="2382"/>
    <x v="2"/>
    <x v="2"/>
    <s v="Waffle One"/>
    <s v="L"/>
    <n v="4"/>
    <n v="6110.0300000000007"/>
    <n v="0"/>
    <n v="0"/>
    <x v="0"/>
    <s v="Retail"/>
    <x v="2"/>
    <n v="787.42"/>
  </r>
  <r>
    <n v="2384"/>
    <x v="1"/>
    <x v="0"/>
    <s v="SuperRep Go"/>
    <s v="NA"/>
    <n v="3"/>
    <n v="2070.9699999999998"/>
    <n v="0"/>
    <n v="-1553.23"/>
    <x v="221"/>
    <s v="Online"/>
    <x v="4"/>
    <n v="42.89"/>
  </r>
  <r>
    <n v="2385"/>
    <x v="2"/>
    <x v="0"/>
    <s v="Metcon 7"/>
    <s v="NA"/>
    <n v="2"/>
    <n v="6110.0300000000007"/>
    <n v="0"/>
    <n v="0"/>
    <x v="93"/>
    <s v="Retail"/>
    <x v="4"/>
    <n v="1443.09"/>
  </r>
  <r>
    <n v="2386"/>
    <x v="2"/>
    <x v="4"/>
    <s v="Kyrie Flytrap"/>
    <s v="M"/>
    <n v="2"/>
    <n v="2271.77"/>
    <n v="0"/>
    <n v="0"/>
    <x v="165"/>
    <s v="Online"/>
    <x v="3"/>
    <n v="2029.55"/>
  </r>
  <r>
    <n v="2387"/>
    <x v="1"/>
    <x v="4"/>
    <s v="Kyrie Flytrap"/>
    <s v="NA"/>
    <n v="3"/>
    <n v="6110.0300000000007"/>
    <n v="0"/>
    <n v="0"/>
    <x v="204"/>
    <s v="Online"/>
    <x v="3"/>
    <n v="1042.0899999999999"/>
  </r>
  <r>
    <n v="2388"/>
    <x v="0"/>
    <x v="3"/>
    <s v="Air Zoom"/>
    <s v="L"/>
    <n v="1"/>
    <n v="5321.46"/>
    <n v="0"/>
    <n v="0"/>
    <x v="222"/>
    <s v="Retail"/>
    <x v="0"/>
    <n v="2587.2600000000002"/>
  </r>
  <r>
    <n v="2389"/>
    <x v="1"/>
    <x v="4"/>
    <s v="Kyrie Flytrap"/>
    <s v="XL"/>
    <n v="0"/>
    <n v="7901.16"/>
    <n v="0.77"/>
    <n v="0"/>
    <x v="36"/>
    <s v="Online"/>
    <x v="4"/>
    <n v="-406.39"/>
  </r>
  <r>
    <n v="2390"/>
    <x v="0"/>
    <x v="2"/>
    <s v="Waffle One"/>
    <s v="XL"/>
    <n v="-1"/>
    <n v="6110.0300000000007"/>
    <n v="0"/>
    <n v="0"/>
    <x v="223"/>
    <s v="Online"/>
    <x v="4"/>
    <n v="496.54"/>
  </r>
  <r>
    <n v="2392"/>
    <x v="0"/>
    <x v="4"/>
    <s v="Zoom Freak"/>
    <s v="XL"/>
    <n v="2"/>
    <n v="8631.0300000000007"/>
    <n v="0"/>
    <n v="0"/>
    <x v="2"/>
    <s v="Retail"/>
    <x v="0"/>
    <n v="1356.18"/>
  </r>
  <r>
    <n v="2394"/>
    <x v="0"/>
    <x v="2"/>
    <s v="Air Force 1"/>
    <s v="XL"/>
    <n v="2"/>
    <n v="6110.0300000000007"/>
    <n v="0.2"/>
    <n v="0"/>
    <x v="224"/>
    <s v="Online"/>
    <x v="4"/>
    <n v="-133.03"/>
  </r>
  <r>
    <n v="2395"/>
    <x v="0"/>
    <x v="1"/>
    <s v="Premier III"/>
    <s v="XL"/>
    <n v="1"/>
    <n v="6110.0300000000007"/>
    <n v="0"/>
    <n v="0"/>
    <x v="225"/>
    <s v="Online"/>
    <x v="3"/>
    <n v="85"/>
  </r>
  <r>
    <n v="2396"/>
    <x v="2"/>
    <x v="4"/>
    <s v="Air Jordan"/>
    <s v="L"/>
    <n v="2"/>
    <n v="5967.92"/>
    <n v="0.03"/>
    <n v="0"/>
    <x v="226"/>
    <s v="Retail"/>
    <x v="3"/>
    <n v="859.93"/>
  </r>
  <r>
    <n v="2397"/>
    <x v="2"/>
    <x v="1"/>
    <s v="Phantom GT"/>
    <s v="XL"/>
    <n v="2"/>
    <n v="6110.0300000000007"/>
    <n v="0"/>
    <n v="0"/>
    <x v="41"/>
    <s v="Retail"/>
    <x v="2"/>
    <n v="3996.96"/>
  </r>
  <r>
    <n v="2398"/>
    <x v="1"/>
    <x v="1"/>
    <s v="Mercurial Superfly"/>
    <s v="L"/>
    <n v="2"/>
    <n v="4301.8500000000004"/>
    <n v="0.74"/>
    <n v="0"/>
    <x v="2"/>
    <s v="Retail"/>
    <x v="0"/>
    <n v="3888.42"/>
  </r>
  <r>
    <n v="2399"/>
    <x v="1"/>
    <x v="3"/>
    <s v="Air Zoom"/>
    <s v="L"/>
    <n v="-1"/>
    <n v="6188.29"/>
    <n v="0"/>
    <n v="0"/>
    <x v="199"/>
    <s v="Retail"/>
    <x v="3"/>
    <n v="515.6"/>
  </r>
  <r>
    <n v="2402"/>
    <x v="0"/>
    <x v="3"/>
    <s v="React Infinity"/>
    <s v="NA"/>
    <n v="2"/>
    <n v="6437.85"/>
    <n v="0"/>
    <n v="0"/>
    <x v="227"/>
    <s v="Online"/>
    <x v="2"/>
    <n v="1231.3"/>
  </r>
  <r>
    <n v="2403"/>
    <x v="1"/>
    <x v="3"/>
    <s v="React Infinity"/>
    <s v="XL"/>
    <n v="2"/>
    <n v="6110.0300000000007"/>
    <n v="0"/>
    <n v="0"/>
    <x v="168"/>
    <s v="Retail"/>
    <x v="4"/>
    <n v="1309.54"/>
  </r>
  <r>
    <n v="2404"/>
    <x v="2"/>
    <x v="2"/>
    <s v="Blazer Mid"/>
    <s v="XL"/>
    <n v="2"/>
    <n v="6110.0300000000007"/>
    <n v="0.09"/>
    <n v="0"/>
    <x v="228"/>
    <s v="Online"/>
    <x v="3"/>
    <n v="-501.36"/>
  </r>
  <r>
    <n v="2405"/>
    <x v="2"/>
    <x v="4"/>
    <s v="Kyrie Flytrap"/>
    <s v="6"/>
    <n v="1"/>
    <n v="6110.0300000000007"/>
    <n v="0"/>
    <n v="0"/>
    <x v="25"/>
    <s v="Online"/>
    <x v="5"/>
    <n v="69.95"/>
  </r>
  <r>
    <n v="2406"/>
    <x v="2"/>
    <x v="0"/>
    <s v="Metcon 7"/>
    <s v="L"/>
    <n v="4"/>
    <n v="6458.72"/>
    <n v="0"/>
    <n v="0"/>
    <x v="229"/>
    <s v="Online"/>
    <x v="2"/>
    <n v="402"/>
  </r>
  <r>
    <n v="2407"/>
    <x v="0"/>
    <x v="3"/>
    <s v="Free RN"/>
    <s v="6"/>
    <n v="2"/>
    <n v="9193.15"/>
    <n v="0"/>
    <n v="0"/>
    <x v="230"/>
    <s v="Online"/>
    <x v="5"/>
    <n v="521.77"/>
  </r>
  <r>
    <n v="2408"/>
    <x v="2"/>
    <x v="1"/>
    <s v="Premier III"/>
    <s v="XL"/>
    <n v="1"/>
    <n v="6110.0300000000007"/>
    <n v="0"/>
    <n v="0"/>
    <x v="231"/>
    <s v="Retail"/>
    <x v="0"/>
    <n v="1731.86"/>
  </r>
  <r>
    <n v="2409"/>
    <x v="2"/>
    <x v="4"/>
    <s v="Zoom Freak"/>
    <s v="M"/>
    <n v="2"/>
    <n v="6110.0300000000007"/>
    <n v="0"/>
    <n v="0"/>
    <x v="55"/>
    <s v="Retail"/>
    <x v="0"/>
    <n v="2993.72"/>
  </r>
  <r>
    <n v="2410"/>
    <x v="0"/>
    <x v="4"/>
    <s v="Air Jordan"/>
    <s v="NA"/>
    <n v="2"/>
    <n v="6110.0300000000007"/>
    <n v="0"/>
    <n v="0"/>
    <x v="232"/>
    <s v="Retail"/>
    <x v="1"/>
    <n v="1344.49"/>
  </r>
  <r>
    <n v="2412"/>
    <x v="0"/>
    <x v="2"/>
    <s v="Blazer Mid"/>
    <s v="XL"/>
    <n v="1"/>
    <n v="4920.3"/>
    <n v="0.14000000000000001"/>
    <n v="4231.46"/>
    <x v="2"/>
    <s v="Retail"/>
    <x v="2"/>
    <n v="1135.72"/>
  </r>
  <r>
    <n v="2413"/>
    <x v="2"/>
    <x v="0"/>
    <s v="Flex Trainer"/>
    <s v="XL"/>
    <n v="3"/>
    <n v="7005.67"/>
    <n v="0.15"/>
    <n v="17864.46"/>
    <x v="2"/>
    <s v="Retail"/>
    <x v="5"/>
    <n v="2329.98"/>
  </r>
  <r>
    <n v="2414"/>
    <x v="1"/>
    <x v="4"/>
    <s v="Air Jordan"/>
    <s v="XL"/>
    <n v="2"/>
    <n v="8141.8"/>
    <n v="0"/>
    <n v="0"/>
    <x v="228"/>
    <s v="Online"/>
    <x v="1"/>
    <n v="-829.35"/>
  </r>
  <r>
    <n v="2415"/>
    <x v="1"/>
    <x v="3"/>
    <s v="Free RN"/>
    <s v="8"/>
    <n v="3"/>
    <n v="6178.39"/>
    <n v="0"/>
    <n v="0"/>
    <x v="233"/>
    <s v="Retail"/>
    <x v="0"/>
    <n v="73.75"/>
  </r>
  <r>
    <n v="2416"/>
    <x v="0"/>
    <x v="1"/>
    <s v="Mercurial Superfly"/>
    <s v="9"/>
    <n v="3"/>
    <n v="6245.23"/>
    <n v="0"/>
    <n v="-2810.35"/>
    <x v="82"/>
    <s v="Retail"/>
    <x v="2"/>
    <n v="3485.64"/>
  </r>
  <r>
    <n v="2417"/>
    <x v="2"/>
    <x v="2"/>
    <s v="Dunk Low"/>
    <s v="NA"/>
    <n v="2"/>
    <n v="8293.3799999999992"/>
    <n v="0"/>
    <n v="0"/>
    <x v="177"/>
    <s v="Retail"/>
    <x v="0"/>
    <n v="1727.06"/>
  </r>
  <r>
    <n v="2418"/>
    <x v="2"/>
    <x v="1"/>
    <s v="Phantom GT"/>
    <s v="XL"/>
    <n v="2"/>
    <n v="9288.75"/>
    <n v="0.54"/>
    <n v="0"/>
    <x v="103"/>
    <s v="Retail"/>
    <x v="2"/>
    <n v="3110.43"/>
  </r>
  <r>
    <n v="2419"/>
    <x v="2"/>
    <x v="2"/>
    <s v="Dunk Low"/>
    <s v="L"/>
    <n v="2"/>
    <n v="8738.99"/>
    <n v="0.47"/>
    <n v="0"/>
    <x v="157"/>
    <s v="Online"/>
    <x v="1"/>
    <n v="2868.49"/>
  </r>
  <r>
    <n v="2420"/>
    <x v="0"/>
    <x v="4"/>
    <s v="Zoom Freak"/>
    <s v="9"/>
    <n v="2"/>
    <n v="6110.0300000000007"/>
    <n v="0"/>
    <n v="0"/>
    <x v="234"/>
    <s v="Online"/>
    <x v="1"/>
    <n v="1664.6"/>
  </r>
  <r>
    <n v="2421"/>
    <x v="1"/>
    <x v="3"/>
    <s v="React Infinity"/>
    <s v="M"/>
    <n v="2"/>
    <n v="8136.39"/>
    <n v="0"/>
    <n v="0"/>
    <x v="94"/>
    <s v="Retail"/>
    <x v="3"/>
    <n v="3398.15"/>
  </r>
  <r>
    <n v="2422"/>
    <x v="0"/>
    <x v="1"/>
    <s v="Tiempo Legend"/>
    <s v="NA"/>
    <n v="4"/>
    <n v="6110.0300000000007"/>
    <n v="0"/>
    <n v="0"/>
    <x v="235"/>
    <s v="Retail"/>
    <x v="2"/>
    <n v="3044.66"/>
  </r>
  <r>
    <n v="2424"/>
    <x v="1"/>
    <x v="4"/>
    <s v="Air Jordan"/>
    <s v="10"/>
    <n v="2"/>
    <n v="7634.65"/>
    <n v="0"/>
    <n v="0"/>
    <x v="2"/>
    <s v="Online"/>
    <x v="5"/>
    <n v="1749.8"/>
  </r>
  <r>
    <n v="2425"/>
    <x v="0"/>
    <x v="0"/>
    <s v="ZoomX Invincible"/>
    <s v="XL"/>
    <n v="2"/>
    <n v="6110.0300000000007"/>
    <n v="0.38"/>
    <n v="0"/>
    <x v="236"/>
    <s v="Online"/>
    <x v="0"/>
    <n v="3058.78"/>
  </r>
  <r>
    <n v="2426"/>
    <x v="0"/>
    <x v="2"/>
    <s v="Dunk Low"/>
    <s v="M"/>
    <n v="2"/>
    <n v="2278.67"/>
    <n v="0.56000000000000005"/>
    <n v="0"/>
    <x v="28"/>
    <s v="Retail"/>
    <x v="3"/>
    <n v="-72.52"/>
  </r>
  <r>
    <n v="2427"/>
    <x v="2"/>
    <x v="3"/>
    <s v="Pegasus Turbo"/>
    <s v="7"/>
    <n v="2"/>
    <n v="2904.11"/>
    <n v="0"/>
    <n v="0"/>
    <x v="160"/>
    <s v="Online"/>
    <x v="4"/>
    <n v="1683.98"/>
  </r>
  <r>
    <n v="2428"/>
    <x v="0"/>
    <x v="4"/>
    <s v="Kyrie Flytrap"/>
    <s v="12"/>
    <n v="2"/>
    <n v="6110.0300000000007"/>
    <n v="0"/>
    <n v="0"/>
    <x v="211"/>
    <s v="Retail"/>
    <x v="2"/>
    <n v="427.51"/>
  </r>
  <r>
    <n v="2429"/>
    <x v="0"/>
    <x v="2"/>
    <s v="Dunk Low"/>
    <s v="L"/>
    <n v="2"/>
    <n v="6110.0300000000007"/>
    <n v="0"/>
    <n v="0"/>
    <x v="237"/>
    <s v="Online"/>
    <x v="2"/>
    <n v="550.48"/>
  </r>
  <r>
    <n v="2430"/>
    <x v="1"/>
    <x v="1"/>
    <s v="Tiempo Legend"/>
    <s v="12"/>
    <n v="3"/>
    <n v="6110.0300000000007"/>
    <n v="0.1"/>
    <n v="0"/>
    <x v="238"/>
    <s v="Online"/>
    <x v="3"/>
    <n v="215.3"/>
  </r>
  <r>
    <n v="2431"/>
    <x v="1"/>
    <x v="2"/>
    <s v="Blazer Mid"/>
    <s v="L"/>
    <n v="1"/>
    <n v="6110.0300000000007"/>
    <n v="0"/>
    <n v="0"/>
    <x v="73"/>
    <s v="Online"/>
    <x v="1"/>
    <n v="1627.78"/>
  </r>
  <r>
    <n v="2432"/>
    <x v="1"/>
    <x v="4"/>
    <s v="Zoom Freak"/>
    <s v="L"/>
    <n v="1"/>
    <n v="3036.61"/>
    <n v="0.86"/>
    <n v="425.13"/>
    <x v="39"/>
    <s v="Online"/>
    <x v="2"/>
    <n v="3754.3"/>
  </r>
  <r>
    <n v="2433"/>
    <x v="2"/>
    <x v="4"/>
    <s v="Zoom Freak"/>
    <s v="NA"/>
    <n v="4"/>
    <n v="7154.83"/>
    <n v="0"/>
    <n v="0"/>
    <x v="2"/>
    <s v="Retail"/>
    <x v="3"/>
    <n v="-620.53"/>
  </r>
  <r>
    <n v="2434"/>
    <x v="0"/>
    <x v="0"/>
    <s v="Metcon 7"/>
    <s v="M"/>
    <n v="-1"/>
    <n v="3019.25"/>
    <n v="0.79"/>
    <n v="-634.04"/>
    <x v="239"/>
    <s v="Online"/>
    <x v="1"/>
    <n v="387.15"/>
  </r>
  <r>
    <n v="2435"/>
    <x v="0"/>
    <x v="2"/>
    <s v="Waffle One"/>
    <s v="XL"/>
    <n v="2"/>
    <n v="5853.58"/>
    <n v="0"/>
    <n v="0"/>
    <x v="240"/>
    <s v="Retail"/>
    <x v="5"/>
    <n v="2378.8200000000002"/>
  </r>
  <r>
    <n v="2436"/>
    <x v="0"/>
    <x v="4"/>
    <s v="LeBron 20"/>
    <s v="8"/>
    <n v="0"/>
    <n v="6110.0300000000007"/>
    <n v="0.81"/>
    <n v="0"/>
    <x v="2"/>
    <s v="Online"/>
    <x v="0"/>
    <n v="2213.84"/>
  </r>
  <r>
    <n v="2437"/>
    <x v="1"/>
    <x v="3"/>
    <s v="Pegasus Turbo"/>
    <s v="XL"/>
    <n v="3"/>
    <n v="6110.0300000000007"/>
    <n v="0.53"/>
    <n v="0"/>
    <x v="241"/>
    <s v="Retail"/>
    <x v="1"/>
    <n v="-281.42"/>
  </r>
  <r>
    <n v="2438"/>
    <x v="2"/>
    <x v="0"/>
    <s v="Metcon 7"/>
    <s v="8"/>
    <n v="2"/>
    <n v="6110.0300000000007"/>
    <n v="0"/>
    <n v="0"/>
    <x v="242"/>
    <s v="Retail"/>
    <x v="2"/>
    <n v="2965.39"/>
  </r>
  <r>
    <n v="2439"/>
    <x v="2"/>
    <x v="2"/>
    <s v="Blazer Mid"/>
    <s v="L"/>
    <n v="-1"/>
    <n v="3239.59"/>
    <n v="0"/>
    <n v="0"/>
    <x v="243"/>
    <s v="Retail"/>
    <x v="0"/>
    <n v="3467.1"/>
  </r>
  <r>
    <n v="2440"/>
    <x v="1"/>
    <x v="4"/>
    <s v="Kyrie Flytrap"/>
    <s v="XL"/>
    <n v="-1"/>
    <n v="7510.8"/>
    <n v="0"/>
    <n v="0"/>
    <x v="185"/>
    <s v="Retail"/>
    <x v="5"/>
    <n v="2989.6"/>
  </r>
  <r>
    <n v="2441"/>
    <x v="1"/>
    <x v="0"/>
    <s v="Metcon 7"/>
    <s v="XL"/>
    <n v="2"/>
    <n v="6110.0300000000007"/>
    <n v="0"/>
    <n v="0"/>
    <x v="2"/>
    <s v="Retail"/>
    <x v="3"/>
    <n v="-219.02"/>
  </r>
  <r>
    <n v="2442"/>
    <x v="2"/>
    <x v="1"/>
    <s v="Tiempo Legend"/>
    <s v="L"/>
    <n v="2"/>
    <n v="6110.0300000000007"/>
    <n v="0.04"/>
    <n v="0"/>
    <x v="244"/>
    <s v="Online"/>
    <x v="2"/>
    <n v="3083.26"/>
  </r>
  <r>
    <n v="2443"/>
    <x v="1"/>
    <x v="4"/>
    <s v="LeBron 20"/>
    <s v="M"/>
    <n v="1"/>
    <n v="6271.66"/>
    <n v="0"/>
    <n v="0"/>
    <x v="245"/>
    <s v="Retail"/>
    <x v="2"/>
    <n v="2449.4299999999998"/>
  </r>
  <r>
    <n v="2444"/>
    <x v="1"/>
    <x v="2"/>
    <s v="Blazer Mid"/>
    <s v="XL"/>
    <n v="3"/>
    <n v="3676.04"/>
    <n v="0"/>
    <n v="0"/>
    <x v="237"/>
    <s v="Retail"/>
    <x v="3"/>
    <n v="1621.74"/>
  </r>
  <r>
    <n v="2445"/>
    <x v="1"/>
    <x v="4"/>
    <s v="Air Jordan"/>
    <s v="XL"/>
    <n v="2"/>
    <n v="6110.0300000000007"/>
    <n v="0"/>
    <n v="0"/>
    <x v="62"/>
    <s v="Online"/>
    <x v="5"/>
    <n v="141.93"/>
  </r>
  <r>
    <n v="2446"/>
    <x v="2"/>
    <x v="1"/>
    <s v="Mercurial Superfly"/>
    <s v="NA"/>
    <n v="2"/>
    <n v="8062.11"/>
    <n v="0"/>
    <n v="0"/>
    <x v="2"/>
    <s v="Online"/>
    <x v="5"/>
    <n v="3198.97"/>
  </r>
  <r>
    <n v="2447"/>
    <x v="0"/>
    <x v="2"/>
    <s v="Waffle One"/>
    <s v="XL"/>
    <n v="2"/>
    <n v="6110.0300000000007"/>
    <n v="0"/>
    <n v="0"/>
    <x v="246"/>
    <s v="Online"/>
    <x v="5"/>
    <n v="1291.8"/>
  </r>
  <r>
    <n v="2449"/>
    <x v="1"/>
    <x v="0"/>
    <s v="SuperRep Go"/>
    <s v="NA"/>
    <n v="-1"/>
    <n v="3664.69"/>
    <n v="0"/>
    <n v="0"/>
    <x v="46"/>
    <s v="Retail"/>
    <x v="1"/>
    <n v="-173.68"/>
  </r>
  <r>
    <n v="2450"/>
    <x v="2"/>
    <x v="4"/>
    <s v="Air Jordan"/>
    <s v="12"/>
    <n v="2"/>
    <n v="7520.63"/>
    <n v="0"/>
    <n v="0"/>
    <x v="154"/>
    <s v="Online"/>
    <x v="5"/>
    <n v="1786.43"/>
  </r>
  <r>
    <n v="2451"/>
    <x v="0"/>
    <x v="1"/>
    <s v="Premier III"/>
    <s v="NA"/>
    <n v="2"/>
    <n v="6110.0300000000007"/>
    <n v="0.54"/>
    <n v="0"/>
    <x v="247"/>
    <s v="Online"/>
    <x v="2"/>
    <n v="2233.5700000000002"/>
  </r>
  <r>
    <n v="2452"/>
    <x v="2"/>
    <x v="2"/>
    <s v="Dunk Low"/>
    <s v="XL"/>
    <n v="2"/>
    <n v="8780.66"/>
    <n v="0"/>
    <n v="0"/>
    <x v="2"/>
    <s v="Online"/>
    <x v="0"/>
    <n v="176.96"/>
  </r>
  <r>
    <n v="2453"/>
    <x v="1"/>
    <x v="3"/>
    <s v="React Infinity"/>
    <s v="M"/>
    <n v="2"/>
    <n v="9344.52"/>
    <n v="0"/>
    <n v="0"/>
    <x v="2"/>
    <s v="Online"/>
    <x v="3"/>
    <n v="387.79"/>
  </r>
  <r>
    <n v="2454"/>
    <x v="1"/>
    <x v="1"/>
    <s v="Tiempo Legend"/>
    <s v="XL"/>
    <n v="2"/>
    <n v="6110.0300000000007"/>
    <n v="0.19"/>
    <n v="0"/>
    <x v="248"/>
    <s v="Online"/>
    <x v="0"/>
    <n v="3100.44"/>
  </r>
  <r>
    <n v="2455"/>
    <x v="1"/>
    <x v="0"/>
    <s v="Metcon 7"/>
    <s v="NA"/>
    <n v="2"/>
    <n v="4071.46"/>
    <n v="0"/>
    <n v="0"/>
    <x v="249"/>
    <s v="Retail"/>
    <x v="4"/>
    <n v="2003.31"/>
  </r>
  <r>
    <n v="2456"/>
    <x v="1"/>
    <x v="1"/>
    <s v="Premier III"/>
    <s v="M"/>
    <n v="0"/>
    <n v="4254.68"/>
    <n v="0"/>
    <n v="0"/>
    <x v="245"/>
    <s v="Retail"/>
    <x v="5"/>
    <n v="3498.64"/>
  </r>
  <r>
    <n v="2457"/>
    <x v="1"/>
    <x v="1"/>
    <s v="Mercurial Superfly"/>
    <s v="NA"/>
    <n v="0"/>
    <n v="8206.2199999999993"/>
    <n v="0"/>
    <n v="0"/>
    <x v="250"/>
    <s v="Retail"/>
    <x v="0"/>
    <n v="2443.4"/>
  </r>
  <r>
    <n v="2458"/>
    <x v="0"/>
    <x v="1"/>
    <s v="Phantom GT"/>
    <s v="NA"/>
    <n v="2"/>
    <n v="6110.0300000000007"/>
    <n v="0"/>
    <n v="0"/>
    <x v="251"/>
    <s v="Retail"/>
    <x v="3"/>
    <n v="573.21"/>
  </r>
  <r>
    <n v="2459"/>
    <x v="0"/>
    <x v="4"/>
    <s v="Air Jordan"/>
    <s v="M"/>
    <n v="2"/>
    <n v="3572.52"/>
    <n v="0"/>
    <n v="0"/>
    <x v="252"/>
    <s v="Retail"/>
    <x v="5"/>
    <n v="-404.04"/>
  </r>
  <r>
    <n v="2460"/>
    <x v="1"/>
    <x v="4"/>
    <s v="Zoom Freak"/>
    <s v="XL"/>
    <n v="2"/>
    <n v="5482.96"/>
    <n v="0.35"/>
    <n v="7127.85"/>
    <x v="218"/>
    <s v="Online"/>
    <x v="5"/>
    <n v="-823.8"/>
  </r>
  <r>
    <n v="2461"/>
    <x v="1"/>
    <x v="4"/>
    <s v="LeBron 20"/>
    <s v="L"/>
    <n v="2"/>
    <n v="3939.92"/>
    <n v="0.63"/>
    <n v="0"/>
    <x v="2"/>
    <s v="Online"/>
    <x v="3"/>
    <n v="3146.03"/>
  </r>
  <r>
    <n v="2462"/>
    <x v="2"/>
    <x v="4"/>
    <s v="Zoom Freak"/>
    <s v="8"/>
    <n v="2"/>
    <n v="4468.7"/>
    <n v="0.49"/>
    <n v="0"/>
    <x v="189"/>
    <s v="Retail"/>
    <x v="3"/>
    <n v="2143.6"/>
  </r>
  <r>
    <n v="2464"/>
    <x v="1"/>
    <x v="2"/>
    <s v="Blazer Mid"/>
    <s v="XL"/>
    <n v="3"/>
    <n v="2699.59"/>
    <n v="0"/>
    <n v="0"/>
    <x v="253"/>
    <s v="Retail"/>
    <x v="1"/>
    <n v="3507.56"/>
  </r>
  <r>
    <n v="2465"/>
    <x v="0"/>
    <x v="2"/>
    <s v="Blazer Mid"/>
    <s v="7"/>
    <n v="1"/>
    <n v="7814.02"/>
    <n v="0"/>
    <n v="0"/>
    <x v="249"/>
    <s v="Retail"/>
    <x v="3"/>
    <n v="684.07"/>
  </r>
  <r>
    <n v="2466"/>
    <x v="1"/>
    <x v="1"/>
    <s v="Mercurial Superfly"/>
    <s v="NA"/>
    <n v="-1"/>
    <n v="6569.65"/>
    <n v="0"/>
    <n v="0"/>
    <x v="254"/>
    <s v="Retail"/>
    <x v="3"/>
    <n v="3056.38"/>
  </r>
  <r>
    <n v="2467"/>
    <x v="0"/>
    <x v="0"/>
    <s v="SuperRep Go"/>
    <s v="M"/>
    <n v="1"/>
    <n v="8484.82"/>
    <n v="0"/>
    <n v="0"/>
    <x v="255"/>
    <s v="Online"/>
    <x v="2"/>
    <n v="1899.54"/>
  </r>
  <r>
    <n v="2468"/>
    <x v="1"/>
    <x v="1"/>
    <s v="Phantom GT"/>
    <s v="7"/>
    <n v="0"/>
    <n v="6012.23"/>
    <n v="0.62"/>
    <n v="0"/>
    <x v="39"/>
    <s v="Retail"/>
    <x v="0"/>
    <n v="-1113.25"/>
  </r>
  <r>
    <n v="2469"/>
    <x v="2"/>
    <x v="0"/>
    <s v="Metcon 7"/>
    <s v="XL"/>
    <n v="4"/>
    <n v="6110.0300000000007"/>
    <n v="0"/>
    <n v="0"/>
    <x v="256"/>
    <s v="Retail"/>
    <x v="2"/>
    <n v="-279.26"/>
  </r>
  <r>
    <n v="2470"/>
    <x v="2"/>
    <x v="1"/>
    <s v="Mercurial Superfly"/>
    <s v="L"/>
    <n v="2"/>
    <n v="6110.0300000000007"/>
    <n v="0"/>
    <n v="0"/>
    <x v="142"/>
    <s v="Online"/>
    <x v="4"/>
    <n v="1099.17"/>
  </r>
  <r>
    <n v="2471"/>
    <x v="2"/>
    <x v="4"/>
    <s v="Kyrie Flytrap"/>
    <s v="L"/>
    <n v="2"/>
    <n v="4527.6400000000003"/>
    <n v="0"/>
    <n v="0"/>
    <x v="2"/>
    <s v="Retail"/>
    <x v="3"/>
    <n v="464.96"/>
  </r>
  <r>
    <n v="2472"/>
    <x v="2"/>
    <x v="4"/>
    <s v="LeBron 20"/>
    <s v="L"/>
    <n v="2"/>
    <n v="2255.65"/>
    <n v="0"/>
    <n v="0"/>
    <x v="81"/>
    <s v="Online"/>
    <x v="2"/>
    <n v="560.70000000000005"/>
  </r>
  <r>
    <n v="2473"/>
    <x v="2"/>
    <x v="0"/>
    <s v="ZoomX Invincible"/>
    <s v="NA"/>
    <n v="2"/>
    <n v="8752.02"/>
    <n v="0"/>
    <n v="0"/>
    <x v="2"/>
    <s v="Retail"/>
    <x v="3"/>
    <n v="283.56"/>
  </r>
  <r>
    <n v="2474"/>
    <x v="0"/>
    <x v="0"/>
    <s v="Metcon 7"/>
    <s v="M"/>
    <n v="2"/>
    <n v="6110.0300000000007"/>
    <n v="0"/>
    <n v="0"/>
    <x v="135"/>
    <s v="Retail"/>
    <x v="4"/>
    <n v="115.11"/>
  </r>
  <r>
    <n v="2475"/>
    <x v="2"/>
    <x v="3"/>
    <s v="Free RN"/>
    <s v="L"/>
    <n v="2"/>
    <n v="6110.0300000000007"/>
    <n v="0"/>
    <n v="0"/>
    <x v="257"/>
    <s v="Online"/>
    <x v="0"/>
    <n v="3885.97"/>
  </r>
  <r>
    <n v="2476"/>
    <x v="2"/>
    <x v="1"/>
    <s v="Premier III"/>
    <s v="M"/>
    <n v="2"/>
    <n v="6110.0300000000007"/>
    <n v="0"/>
    <n v="0"/>
    <x v="2"/>
    <s v="Retail"/>
    <x v="3"/>
    <n v="-627.07000000000005"/>
  </r>
  <r>
    <n v="2477"/>
    <x v="1"/>
    <x v="0"/>
    <s v="ZoomX Invincible"/>
    <s v="M"/>
    <n v="2"/>
    <n v="5923.67"/>
    <n v="0"/>
    <n v="0"/>
    <x v="183"/>
    <s v="Online"/>
    <x v="1"/>
    <n v="-177.68"/>
  </r>
  <r>
    <n v="2478"/>
    <x v="1"/>
    <x v="1"/>
    <s v="Mercurial Superfly"/>
    <s v="NA"/>
    <n v="2"/>
    <n v="6110.0300000000007"/>
    <n v="0.62"/>
    <n v="0"/>
    <x v="258"/>
    <s v="Online"/>
    <x v="3"/>
    <n v="-223.4"/>
  </r>
  <r>
    <n v="2479"/>
    <x v="1"/>
    <x v="3"/>
    <s v="Air Zoom"/>
    <s v="NA"/>
    <n v="2"/>
    <n v="2708.99"/>
    <n v="0"/>
    <n v="0"/>
    <x v="2"/>
    <s v="Online"/>
    <x v="4"/>
    <n v="952.78"/>
  </r>
  <r>
    <n v="2480"/>
    <x v="2"/>
    <x v="4"/>
    <s v="Kyrie Flytrap"/>
    <s v="M"/>
    <n v="2"/>
    <n v="6110.0300000000007"/>
    <n v="0"/>
    <n v="0"/>
    <x v="259"/>
    <s v="Retail"/>
    <x v="3"/>
    <n v="25.18"/>
  </r>
  <r>
    <n v="2481"/>
    <x v="1"/>
    <x v="1"/>
    <s v="Premier III"/>
    <s v="7"/>
    <n v="1"/>
    <n v="9145.3700000000008"/>
    <n v="7.0000000000000007E-2"/>
    <n v="8505.19"/>
    <x v="260"/>
    <s v="Online"/>
    <x v="3"/>
    <n v="1755.19"/>
  </r>
  <r>
    <n v="2482"/>
    <x v="2"/>
    <x v="2"/>
    <s v="Air Force 1"/>
    <s v="XL"/>
    <n v="2"/>
    <n v="6110.0300000000007"/>
    <n v="0"/>
    <n v="0"/>
    <x v="86"/>
    <s v="Online"/>
    <x v="2"/>
    <n v="2642.8"/>
  </r>
  <r>
    <n v="2483"/>
    <x v="0"/>
    <x v="3"/>
    <s v="Free RN"/>
    <s v="NA"/>
    <n v="-1"/>
    <n v="6110.0300000000007"/>
    <n v="0"/>
    <n v="0"/>
    <x v="126"/>
    <s v="Retail"/>
    <x v="4"/>
    <n v="856.75"/>
  </r>
  <r>
    <n v="2484"/>
    <x v="2"/>
    <x v="1"/>
    <s v="Mercurial Superfly"/>
    <s v="10"/>
    <n v="2"/>
    <n v="5308.26"/>
    <n v="0"/>
    <n v="0"/>
    <x v="261"/>
    <s v="Retail"/>
    <x v="0"/>
    <n v="1189.82"/>
  </r>
  <r>
    <n v="2485"/>
    <x v="0"/>
    <x v="3"/>
    <s v="Air Zoom"/>
    <s v="M"/>
    <n v="2"/>
    <n v="9307.2000000000007"/>
    <n v="0"/>
    <n v="0"/>
    <x v="59"/>
    <s v="Online"/>
    <x v="1"/>
    <n v="16.059999999999999"/>
  </r>
  <r>
    <n v="2486"/>
    <x v="0"/>
    <x v="1"/>
    <s v="Mercurial Superfly"/>
    <s v="M"/>
    <n v="2"/>
    <n v="6110.0300000000007"/>
    <n v="0.33"/>
    <n v="0"/>
    <x v="2"/>
    <s v="Retail"/>
    <x v="1"/>
    <n v="1332.57"/>
  </r>
  <r>
    <n v="2487"/>
    <x v="2"/>
    <x v="3"/>
    <s v="Air Zoom"/>
    <s v="L"/>
    <n v="3"/>
    <n v="5881.13"/>
    <n v="0.8"/>
    <n v="3528.68"/>
    <x v="56"/>
    <s v="Online"/>
    <x v="1"/>
    <n v="2108.4"/>
  </r>
  <r>
    <n v="2488"/>
    <x v="0"/>
    <x v="3"/>
    <s v="Free RN"/>
    <s v="6"/>
    <n v="4"/>
    <n v="6387.51"/>
    <n v="0"/>
    <n v="0"/>
    <x v="2"/>
    <s v="Retail"/>
    <x v="5"/>
    <n v="300.76"/>
  </r>
  <r>
    <n v="2489"/>
    <x v="2"/>
    <x v="2"/>
    <s v="Air Force 1"/>
    <s v="NA"/>
    <n v="4"/>
    <n v="6110.0300000000007"/>
    <n v="0.18"/>
    <n v="0"/>
    <x v="37"/>
    <s v="Retail"/>
    <x v="1"/>
    <n v="1415.34"/>
  </r>
  <r>
    <n v="2490"/>
    <x v="1"/>
    <x v="1"/>
    <s v="Premier III"/>
    <s v="L"/>
    <n v="3"/>
    <n v="5015.1899999999996"/>
    <n v="0.75"/>
    <n v="3761.39"/>
    <x v="262"/>
    <s v="Online"/>
    <x v="1"/>
    <n v="-494.53"/>
  </r>
  <r>
    <n v="2491"/>
    <x v="0"/>
    <x v="1"/>
    <s v="Phantom GT"/>
    <s v="M"/>
    <n v="2"/>
    <n v="8998.44"/>
    <n v="0"/>
    <n v="0"/>
    <x v="263"/>
    <s v="Online"/>
    <x v="0"/>
    <n v="-432.44"/>
  </r>
  <r>
    <n v="2492"/>
    <x v="0"/>
    <x v="4"/>
    <s v="LeBron 20"/>
    <s v="L"/>
    <n v="2"/>
    <n v="6110.0300000000007"/>
    <n v="0"/>
    <n v="0"/>
    <x v="2"/>
    <s v="Online"/>
    <x v="5"/>
    <n v="473.22"/>
  </r>
  <r>
    <n v="2493"/>
    <x v="1"/>
    <x v="1"/>
    <s v="Premier III"/>
    <s v="NA"/>
    <n v="3"/>
    <n v="6042.94"/>
    <n v="0"/>
    <n v="0"/>
    <x v="262"/>
    <s v="Retail"/>
    <x v="5"/>
    <n v="1659.75"/>
  </r>
  <r>
    <n v="2494"/>
    <x v="0"/>
    <x v="2"/>
    <s v="Dunk Low"/>
    <s v="NA"/>
    <n v="2"/>
    <n v="6110.0300000000007"/>
    <n v="0"/>
    <n v="0"/>
    <x v="264"/>
    <s v="Retail"/>
    <x v="2"/>
    <n v="1007.7"/>
  </r>
  <r>
    <n v="2495"/>
    <x v="0"/>
    <x v="4"/>
    <s v="LeBron 20"/>
    <s v="NA"/>
    <n v="3"/>
    <n v="6110.0300000000007"/>
    <n v="0"/>
    <n v="0"/>
    <x v="265"/>
    <s v="Retail"/>
    <x v="0"/>
    <n v="36.159999999999997"/>
  </r>
  <r>
    <n v="2496"/>
    <x v="0"/>
    <x v="3"/>
    <s v="React Infinity"/>
    <s v="M"/>
    <n v="2"/>
    <n v="4110.72"/>
    <n v="0.32"/>
    <n v="5590.58"/>
    <x v="65"/>
    <s v="Retail"/>
    <x v="0"/>
    <n v="3894.95"/>
  </r>
  <r>
    <n v="2497"/>
    <x v="0"/>
    <x v="4"/>
    <s v="Air Jordan"/>
    <s v="XL"/>
    <n v="1"/>
    <n v="6110.0300000000007"/>
    <n v="0"/>
    <n v="0"/>
    <x v="266"/>
    <s v="Online"/>
    <x v="2"/>
    <n v="2592.98"/>
  </r>
  <r>
    <n v="2498"/>
    <x v="0"/>
    <x v="0"/>
    <s v="ZoomX Invincible"/>
    <s v="NA"/>
    <n v="2"/>
    <n v="6110.0300000000007"/>
    <n v="0"/>
    <n v="0"/>
    <x v="267"/>
    <s v="Retail"/>
    <x v="3"/>
    <n v="1574.98"/>
  </r>
  <r>
    <n v="2499"/>
    <x v="1"/>
    <x v="1"/>
    <s v="Premier III"/>
    <s v="L"/>
    <n v="2"/>
    <n v="8347.8700000000008"/>
    <n v="0"/>
    <n v="0"/>
    <x v="268"/>
    <s v="Retail"/>
    <x v="1"/>
    <n v="1488.3"/>
  </r>
  <r>
    <n v="2500"/>
    <x v="0"/>
    <x v="3"/>
    <s v="Pegasus Turbo"/>
    <s v="NA"/>
    <n v="2"/>
    <n v="6110.0300000000007"/>
    <n v="0.99"/>
    <n v="0"/>
    <x v="98"/>
    <s v="Online"/>
    <x v="0"/>
    <n v="3100.16"/>
  </r>
  <r>
    <n v="2501"/>
    <x v="1"/>
    <x v="2"/>
    <s v="Air Force 1"/>
    <s v="L"/>
    <n v="2"/>
    <n v="6453.36"/>
    <n v="0"/>
    <n v="0"/>
    <x v="5"/>
    <s v="Retail"/>
    <x v="5"/>
    <n v="2321.06"/>
  </r>
  <r>
    <n v="2502"/>
    <x v="1"/>
    <x v="4"/>
    <s v="Kyrie Flytrap"/>
    <s v="M"/>
    <n v="0"/>
    <n v="6110.0300000000007"/>
    <n v="0"/>
    <n v="0"/>
    <x v="269"/>
    <s v="Retail"/>
    <x v="2"/>
    <n v="2412.8200000000002"/>
  </r>
  <r>
    <n v="2503"/>
    <x v="1"/>
    <x v="0"/>
    <s v="ZoomX Invincible"/>
    <s v="XL"/>
    <n v="-1"/>
    <n v="6110.0300000000007"/>
    <n v="0"/>
    <n v="0"/>
    <x v="265"/>
    <s v="Online"/>
    <x v="0"/>
    <n v="-173.16"/>
  </r>
  <r>
    <n v="2504"/>
    <x v="2"/>
    <x v="4"/>
    <s v="Zoom Freak"/>
    <s v="NA"/>
    <n v="3"/>
    <n v="6110.0300000000007"/>
    <n v="0"/>
    <n v="0"/>
    <x v="2"/>
    <s v="Online"/>
    <x v="1"/>
    <n v="-278.07"/>
  </r>
  <r>
    <n v="2505"/>
    <x v="1"/>
    <x v="3"/>
    <s v="Free RN"/>
    <s v="9"/>
    <n v="2"/>
    <n v="6110.0300000000007"/>
    <n v="0"/>
    <n v="0"/>
    <x v="69"/>
    <s v="Online"/>
    <x v="0"/>
    <n v="3748.24"/>
  </r>
  <r>
    <n v="2506"/>
    <x v="2"/>
    <x v="0"/>
    <s v="SuperRep Go"/>
    <s v="NA"/>
    <n v="2"/>
    <n v="2225.73"/>
    <n v="0"/>
    <n v="0"/>
    <x v="99"/>
    <s v="Online"/>
    <x v="4"/>
    <n v="276.63"/>
  </r>
  <r>
    <n v="2507"/>
    <x v="2"/>
    <x v="1"/>
    <s v="Phantom GT"/>
    <s v="L"/>
    <n v="2"/>
    <n v="6110.0300000000007"/>
    <n v="0"/>
    <n v="0"/>
    <x v="270"/>
    <s v="Retail"/>
    <x v="1"/>
    <n v="2116.5300000000002"/>
  </r>
  <r>
    <n v="2508"/>
    <x v="0"/>
    <x v="1"/>
    <s v="Premier III"/>
    <s v="XL"/>
    <n v="1"/>
    <n v="6110.0300000000007"/>
    <n v="0"/>
    <n v="0"/>
    <x v="2"/>
    <s v="Retail"/>
    <x v="5"/>
    <n v="1811.51"/>
  </r>
  <r>
    <n v="2509"/>
    <x v="2"/>
    <x v="3"/>
    <s v="React Infinity"/>
    <s v="L"/>
    <n v="2"/>
    <n v="6110.0300000000007"/>
    <n v="0"/>
    <n v="0"/>
    <x v="153"/>
    <s v="Online"/>
    <x v="0"/>
    <n v="1086.0899999999999"/>
  </r>
  <r>
    <n v="2510"/>
    <x v="0"/>
    <x v="3"/>
    <s v="React Infinity"/>
    <s v="NA"/>
    <n v="0"/>
    <n v="2165.14"/>
    <n v="0.36"/>
    <n v="0"/>
    <x v="2"/>
    <s v="Online"/>
    <x v="2"/>
    <n v="3012.1"/>
  </r>
  <r>
    <n v="2511"/>
    <x v="2"/>
    <x v="3"/>
    <s v="Pegasus Turbo"/>
    <s v="NA"/>
    <n v="-1"/>
    <n v="6310.25"/>
    <n v="0.1"/>
    <n v="-5679.23"/>
    <x v="164"/>
    <s v="Online"/>
    <x v="0"/>
    <n v="2399.42"/>
  </r>
  <r>
    <n v="2512"/>
    <x v="2"/>
    <x v="0"/>
    <s v="Metcon 7"/>
    <s v="M"/>
    <n v="2"/>
    <n v="6110.96"/>
    <n v="0"/>
    <n v="0"/>
    <x v="2"/>
    <s v="Online"/>
    <x v="5"/>
    <n v="3074.69"/>
  </r>
  <r>
    <n v="2513"/>
    <x v="1"/>
    <x v="4"/>
    <s v="Zoom Freak"/>
    <s v="XL"/>
    <n v="4"/>
    <n v="9848.7999999999993"/>
    <n v="0"/>
    <n v="0"/>
    <x v="6"/>
    <s v="Online"/>
    <x v="3"/>
    <n v="2764.66"/>
  </r>
  <r>
    <n v="2514"/>
    <x v="0"/>
    <x v="4"/>
    <s v="Air Jordan"/>
    <s v="M"/>
    <n v="1"/>
    <n v="6110.0300000000007"/>
    <n v="0"/>
    <n v="0"/>
    <x v="271"/>
    <s v="Online"/>
    <x v="0"/>
    <n v="1790.41"/>
  </r>
  <r>
    <n v="2515"/>
    <x v="1"/>
    <x v="0"/>
    <s v="SuperRep Go"/>
    <s v="NA"/>
    <n v="1"/>
    <n v="7532.24"/>
    <n v="0"/>
    <n v="0"/>
    <x v="2"/>
    <s v="Retail"/>
    <x v="3"/>
    <n v="1060.53"/>
  </r>
  <r>
    <n v="2516"/>
    <x v="0"/>
    <x v="3"/>
    <s v="React Infinity"/>
    <s v="NA"/>
    <n v="2"/>
    <n v="6110.0300000000007"/>
    <n v="0"/>
    <n v="0"/>
    <x v="272"/>
    <s v="Online"/>
    <x v="3"/>
    <n v="157.65"/>
  </r>
  <r>
    <n v="2517"/>
    <x v="2"/>
    <x v="2"/>
    <s v="Air Force 1"/>
    <s v="7"/>
    <n v="1"/>
    <n v="3059.89"/>
    <n v="0"/>
    <n v="0"/>
    <x v="2"/>
    <s v="Online"/>
    <x v="1"/>
    <n v="1968.82"/>
  </r>
  <r>
    <n v="2518"/>
    <x v="1"/>
    <x v="4"/>
    <s v="Air Jordan"/>
    <s v="L"/>
    <n v="2"/>
    <n v="6110.0300000000007"/>
    <n v="0"/>
    <n v="0"/>
    <x v="273"/>
    <s v="Retail"/>
    <x v="4"/>
    <n v="-703.61"/>
  </r>
  <r>
    <n v="2519"/>
    <x v="1"/>
    <x v="3"/>
    <s v="React Infinity"/>
    <s v="L"/>
    <n v="2"/>
    <n v="9701.7199999999993"/>
    <n v="0"/>
    <n v="0"/>
    <x v="63"/>
    <s v="Online"/>
    <x v="1"/>
    <n v="-835.82"/>
  </r>
  <r>
    <n v="2520"/>
    <x v="0"/>
    <x v="1"/>
    <s v="Mercurial Superfly"/>
    <s v="NA"/>
    <n v="2"/>
    <n v="6110.0300000000007"/>
    <n v="0.14000000000000001"/>
    <n v="0"/>
    <x v="175"/>
    <s v="Online"/>
    <x v="0"/>
    <n v="-945.88"/>
  </r>
  <r>
    <n v="2521"/>
    <x v="0"/>
    <x v="2"/>
    <s v="Blazer Mid"/>
    <s v="M"/>
    <n v="4"/>
    <n v="3645.35"/>
    <n v="0"/>
    <n v="0"/>
    <x v="274"/>
    <s v="Online"/>
    <x v="5"/>
    <n v="3265.83"/>
  </r>
  <r>
    <n v="2522"/>
    <x v="2"/>
    <x v="3"/>
    <s v="Pegasus Turbo"/>
    <s v="XL"/>
    <n v="4"/>
    <n v="6243.91"/>
    <n v="0"/>
    <n v="0"/>
    <x v="275"/>
    <s v="Retail"/>
    <x v="5"/>
    <n v="-199.13"/>
  </r>
  <r>
    <n v="2523"/>
    <x v="2"/>
    <x v="4"/>
    <s v="LeBron 20"/>
    <s v="M"/>
    <n v="2"/>
    <n v="7007.6"/>
    <n v="0"/>
    <n v="0"/>
    <x v="199"/>
    <s v="Retail"/>
    <x v="5"/>
    <n v="2068.4899999999998"/>
  </r>
  <r>
    <n v="2524"/>
    <x v="1"/>
    <x v="2"/>
    <s v="Air Force 1"/>
    <s v="XL"/>
    <n v="2"/>
    <n v="6110.0300000000007"/>
    <n v="0"/>
    <n v="0"/>
    <x v="76"/>
    <s v="Online"/>
    <x v="5"/>
    <n v="997.53"/>
  </r>
  <r>
    <n v="2525"/>
    <x v="1"/>
    <x v="0"/>
    <s v="Metcon 7"/>
    <s v="XL"/>
    <n v="2"/>
    <n v="6110.0300000000007"/>
    <n v="0"/>
    <n v="0"/>
    <x v="276"/>
    <s v="Retail"/>
    <x v="5"/>
    <n v="3453.18"/>
  </r>
  <r>
    <n v="2526"/>
    <x v="0"/>
    <x v="2"/>
    <s v="Waffle One"/>
    <s v="10"/>
    <n v="1"/>
    <n v="6110.0300000000007"/>
    <n v="0"/>
    <n v="0"/>
    <x v="109"/>
    <s v="Retail"/>
    <x v="1"/>
    <n v="3188.07"/>
  </r>
  <r>
    <n v="2527"/>
    <x v="2"/>
    <x v="2"/>
    <s v="Air Force 1"/>
    <s v="XL"/>
    <n v="2"/>
    <n v="7408.91"/>
    <n v="0"/>
    <n v="0"/>
    <x v="277"/>
    <s v="Online"/>
    <x v="4"/>
    <n v="-138.78"/>
  </r>
  <r>
    <n v="2528"/>
    <x v="1"/>
    <x v="0"/>
    <s v="ZoomX Invincible"/>
    <s v="11"/>
    <n v="2"/>
    <n v="6110.0300000000007"/>
    <n v="0"/>
    <n v="0"/>
    <x v="278"/>
    <s v="Online"/>
    <x v="4"/>
    <n v="134.1"/>
  </r>
  <r>
    <n v="2529"/>
    <x v="2"/>
    <x v="3"/>
    <s v="React Infinity"/>
    <s v="XL"/>
    <n v="2"/>
    <n v="6110.0300000000007"/>
    <n v="0"/>
    <n v="0"/>
    <x v="2"/>
    <s v="Online"/>
    <x v="5"/>
    <n v="3008.62"/>
  </r>
  <r>
    <n v="2530"/>
    <x v="1"/>
    <x v="2"/>
    <s v="Dunk Low"/>
    <s v="M"/>
    <n v="2"/>
    <n v="4357.79"/>
    <n v="0"/>
    <n v="0"/>
    <x v="178"/>
    <s v="Retail"/>
    <x v="2"/>
    <n v="3936.13"/>
  </r>
  <r>
    <n v="2531"/>
    <x v="2"/>
    <x v="1"/>
    <s v="Premier III"/>
    <s v="XL"/>
    <n v="2"/>
    <n v="6110.0300000000007"/>
    <n v="0"/>
    <n v="0"/>
    <x v="279"/>
    <s v="Online"/>
    <x v="1"/>
    <n v="2875.41"/>
  </r>
  <r>
    <n v="2532"/>
    <x v="2"/>
    <x v="1"/>
    <s v="Tiempo Legend"/>
    <s v="L"/>
    <n v="2"/>
    <n v="6110.0300000000007"/>
    <n v="0"/>
    <n v="0"/>
    <x v="260"/>
    <s v="Retail"/>
    <x v="0"/>
    <n v="72.78"/>
  </r>
  <r>
    <n v="2533"/>
    <x v="1"/>
    <x v="0"/>
    <s v="Flex Trainer"/>
    <s v="L"/>
    <n v="2"/>
    <n v="6110.0300000000007"/>
    <n v="0"/>
    <n v="0"/>
    <x v="280"/>
    <s v="Online"/>
    <x v="2"/>
    <n v="2155.46"/>
  </r>
  <r>
    <n v="2534"/>
    <x v="1"/>
    <x v="0"/>
    <s v="SuperRep Go"/>
    <s v="M"/>
    <n v="2"/>
    <n v="6110.0300000000007"/>
    <n v="0"/>
    <n v="0"/>
    <x v="2"/>
    <s v="Online"/>
    <x v="3"/>
    <n v="506.26"/>
  </r>
  <r>
    <n v="2535"/>
    <x v="2"/>
    <x v="1"/>
    <s v="Tiempo Legend"/>
    <s v="XL"/>
    <n v="2"/>
    <n v="2786.84"/>
    <n v="0.21"/>
    <n v="4403.21"/>
    <x v="281"/>
    <s v="Online"/>
    <x v="2"/>
    <n v="3345.36"/>
  </r>
  <r>
    <n v="2536"/>
    <x v="0"/>
    <x v="3"/>
    <s v="Air Zoom"/>
    <s v="M"/>
    <n v="2"/>
    <n v="2221.7800000000002"/>
    <n v="0.55000000000000004"/>
    <n v="0"/>
    <x v="37"/>
    <s v="Retail"/>
    <x v="4"/>
    <n v="-1091.6600000000001"/>
  </r>
  <r>
    <n v="2537"/>
    <x v="1"/>
    <x v="2"/>
    <s v="Waffle One"/>
    <s v="M"/>
    <n v="2"/>
    <n v="6110.0300000000007"/>
    <n v="0"/>
    <n v="0"/>
    <x v="282"/>
    <s v="Retail"/>
    <x v="0"/>
    <n v="2596.8000000000002"/>
  </r>
  <r>
    <n v="2538"/>
    <x v="2"/>
    <x v="2"/>
    <s v="Waffle One"/>
    <s v="NA"/>
    <n v="2"/>
    <n v="9701.24"/>
    <n v="0"/>
    <n v="0"/>
    <x v="123"/>
    <s v="Retail"/>
    <x v="5"/>
    <n v="223.82"/>
  </r>
  <r>
    <n v="2539"/>
    <x v="1"/>
    <x v="3"/>
    <s v="Free RN"/>
    <s v="L"/>
    <n v="2"/>
    <n v="6110.0300000000007"/>
    <n v="0"/>
    <n v="0"/>
    <x v="283"/>
    <s v="Online"/>
    <x v="0"/>
    <n v="3748.73"/>
  </r>
  <r>
    <n v="2540"/>
    <x v="1"/>
    <x v="2"/>
    <s v="Air Force 1"/>
    <s v="L"/>
    <n v="2"/>
    <n v="8794.64"/>
    <n v="0"/>
    <n v="0"/>
    <x v="284"/>
    <s v="Online"/>
    <x v="2"/>
    <n v="-938.07"/>
  </r>
  <r>
    <n v="2541"/>
    <x v="0"/>
    <x v="3"/>
    <s v="React Infinity"/>
    <s v="M"/>
    <n v="2"/>
    <n v="6110.0300000000007"/>
    <n v="0"/>
    <n v="0"/>
    <x v="285"/>
    <s v="Retail"/>
    <x v="2"/>
    <n v="-1180.1099999999999"/>
  </r>
  <r>
    <n v="2542"/>
    <x v="0"/>
    <x v="3"/>
    <s v="React Infinity"/>
    <s v="XL"/>
    <n v="2"/>
    <n v="6110.0300000000007"/>
    <n v="0.18"/>
    <n v="0"/>
    <x v="2"/>
    <s v="Retail"/>
    <x v="1"/>
    <n v="-1115.8900000000001"/>
  </r>
  <r>
    <n v="2543"/>
    <x v="1"/>
    <x v="2"/>
    <s v="Waffle One"/>
    <s v="NA"/>
    <n v="2"/>
    <n v="6110.0300000000007"/>
    <n v="0"/>
    <n v="0"/>
    <x v="2"/>
    <s v="Retail"/>
    <x v="1"/>
    <n v="-244.09"/>
  </r>
  <r>
    <n v="2544"/>
    <x v="2"/>
    <x v="0"/>
    <s v="ZoomX Invincible"/>
    <s v="L"/>
    <n v="2"/>
    <n v="8856.07"/>
    <n v="0"/>
    <n v="0"/>
    <x v="2"/>
    <s v="Online"/>
    <x v="0"/>
    <n v="2069.9299999999998"/>
  </r>
  <r>
    <n v="2545"/>
    <x v="2"/>
    <x v="0"/>
    <s v="Metcon 7"/>
    <s v="L"/>
    <n v="2"/>
    <n v="6110.0300000000007"/>
    <n v="0"/>
    <n v="0"/>
    <x v="61"/>
    <s v="Retail"/>
    <x v="0"/>
    <n v="924.07"/>
  </r>
  <r>
    <n v="2546"/>
    <x v="0"/>
    <x v="0"/>
    <s v="ZoomX Invincible"/>
    <s v="XL"/>
    <n v="2"/>
    <n v="5179.57"/>
    <n v="0"/>
    <n v="0"/>
    <x v="93"/>
    <s v="Retail"/>
    <x v="0"/>
    <n v="2084.9899999999998"/>
  </r>
  <r>
    <n v="2547"/>
    <x v="1"/>
    <x v="1"/>
    <s v="Mercurial Superfly"/>
    <s v="M"/>
    <n v="1"/>
    <n v="3068.13"/>
    <n v="0"/>
    <n v="0"/>
    <x v="225"/>
    <s v="Retail"/>
    <x v="5"/>
    <n v="-586.29"/>
  </r>
  <r>
    <n v="2548"/>
    <x v="0"/>
    <x v="3"/>
    <s v="Pegasus Turbo"/>
    <s v="L"/>
    <n v="2"/>
    <n v="9557"/>
    <n v="0"/>
    <n v="0"/>
    <x v="286"/>
    <s v="Online"/>
    <x v="4"/>
    <n v="3847.47"/>
  </r>
  <r>
    <n v="2549"/>
    <x v="2"/>
    <x v="0"/>
    <s v="Flex Trainer"/>
    <s v="XL"/>
    <n v="2"/>
    <n v="4366.09"/>
    <n v="0"/>
    <n v="0"/>
    <x v="2"/>
    <s v="Retail"/>
    <x v="4"/>
    <n v="1696.1"/>
  </r>
  <r>
    <n v="2550"/>
    <x v="2"/>
    <x v="1"/>
    <s v="Premier III"/>
    <s v="XL"/>
    <n v="1"/>
    <n v="6121.21"/>
    <n v="0.05"/>
    <n v="5815.15"/>
    <x v="287"/>
    <s v="Online"/>
    <x v="5"/>
    <n v="2470.08"/>
  </r>
  <r>
    <n v="2551"/>
    <x v="2"/>
    <x v="0"/>
    <s v="ZoomX Invincible"/>
    <s v="XL"/>
    <n v="2"/>
    <n v="6110.0300000000007"/>
    <n v="0"/>
    <n v="0"/>
    <x v="2"/>
    <s v="Retail"/>
    <x v="2"/>
    <n v="853.25"/>
  </r>
  <r>
    <n v="2552"/>
    <x v="1"/>
    <x v="1"/>
    <s v="Premier III"/>
    <s v="10"/>
    <n v="1"/>
    <n v="6110.0300000000007"/>
    <n v="0.41"/>
    <n v="0"/>
    <x v="288"/>
    <s v="Retail"/>
    <x v="1"/>
    <n v="3389.34"/>
  </r>
  <r>
    <n v="2553"/>
    <x v="0"/>
    <x v="4"/>
    <s v="Kyrie Flytrap"/>
    <s v="NA"/>
    <n v="2"/>
    <n v="6708.16"/>
    <n v="0"/>
    <n v="0"/>
    <x v="210"/>
    <s v="Online"/>
    <x v="4"/>
    <n v="-739.72"/>
  </r>
  <r>
    <n v="2554"/>
    <x v="1"/>
    <x v="0"/>
    <s v="Flex Trainer"/>
    <s v="M"/>
    <n v="1"/>
    <n v="6755.56"/>
    <n v="0"/>
    <n v="0"/>
    <x v="289"/>
    <s v="Retail"/>
    <x v="0"/>
    <n v="1002.19"/>
  </r>
  <r>
    <n v="2555"/>
    <x v="1"/>
    <x v="4"/>
    <s v="Kyrie Flytrap"/>
    <s v="7"/>
    <n v="2"/>
    <n v="2685.95"/>
    <n v="0"/>
    <n v="0"/>
    <x v="2"/>
    <s v="Retail"/>
    <x v="1"/>
    <n v="3675.97"/>
  </r>
  <r>
    <n v="2556"/>
    <x v="0"/>
    <x v="2"/>
    <s v="Air Force 1"/>
    <s v="10"/>
    <n v="1"/>
    <n v="6110.0300000000007"/>
    <n v="0"/>
    <n v="0"/>
    <x v="2"/>
    <s v="Retail"/>
    <x v="5"/>
    <n v="1327.26"/>
  </r>
  <r>
    <n v="2557"/>
    <x v="2"/>
    <x v="4"/>
    <s v="LeBron 20"/>
    <s v="M"/>
    <n v="3"/>
    <n v="6110.0300000000007"/>
    <n v="0"/>
    <n v="0"/>
    <x v="119"/>
    <s v="Retail"/>
    <x v="5"/>
    <n v="1115.74"/>
  </r>
  <r>
    <n v="2558"/>
    <x v="0"/>
    <x v="4"/>
    <s v="Kyrie Flytrap"/>
    <s v="L"/>
    <n v="-1"/>
    <n v="3134.87"/>
    <n v="0"/>
    <n v="0"/>
    <x v="2"/>
    <s v="Online"/>
    <x v="2"/>
    <n v="-1077.81"/>
  </r>
  <r>
    <n v="2559"/>
    <x v="2"/>
    <x v="2"/>
    <s v="Air Force 1"/>
    <s v="7"/>
    <n v="3"/>
    <n v="6011.84"/>
    <n v="0"/>
    <n v="0"/>
    <x v="290"/>
    <s v="Online"/>
    <x v="5"/>
    <n v="-99.73"/>
  </r>
  <r>
    <n v="2560"/>
    <x v="0"/>
    <x v="4"/>
    <s v="Zoom Freak"/>
    <s v="M"/>
    <n v="2"/>
    <n v="6110.0300000000007"/>
    <n v="0"/>
    <n v="0"/>
    <x v="7"/>
    <s v="Retail"/>
    <x v="4"/>
    <n v="3493.16"/>
  </r>
  <r>
    <n v="2561"/>
    <x v="1"/>
    <x v="1"/>
    <s v="Tiempo Legend"/>
    <s v="XL"/>
    <n v="2"/>
    <n v="3642.21"/>
    <n v="0"/>
    <n v="0"/>
    <x v="291"/>
    <s v="Online"/>
    <x v="0"/>
    <n v="3900.7"/>
  </r>
  <r>
    <n v="2562"/>
    <x v="0"/>
    <x v="0"/>
    <s v="ZoomX Invincible"/>
    <s v="L"/>
    <n v="1"/>
    <n v="6110.0300000000007"/>
    <n v="0"/>
    <n v="0"/>
    <x v="135"/>
    <s v="Retail"/>
    <x v="2"/>
    <n v="-79.099999999999994"/>
  </r>
  <r>
    <n v="2563"/>
    <x v="2"/>
    <x v="1"/>
    <s v="Mercurial Superfly"/>
    <s v="M"/>
    <n v="2"/>
    <n v="9443.35"/>
    <n v="0.54"/>
    <n v="8687.8799999999992"/>
    <x v="292"/>
    <s v="Retail"/>
    <x v="5"/>
    <n v="2706.61"/>
  </r>
  <r>
    <n v="2564"/>
    <x v="1"/>
    <x v="4"/>
    <s v="LeBron 20"/>
    <s v="M"/>
    <n v="2"/>
    <n v="6110.0300000000007"/>
    <n v="0.72"/>
    <n v="0"/>
    <x v="293"/>
    <s v="Online"/>
    <x v="4"/>
    <n v="1279.03"/>
  </r>
  <r>
    <n v="2565"/>
    <x v="1"/>
    <x v="2"/>
    <s v="Dunk Low"/>
    <s v="XL"/>
    <n v="4"/>
    <n v="3028.41"/>
    <n v="0"/>
    <n v="0"/>
    <x v="294"/>
    <s v="Online"/>
    <x v="2"/>
    <n v="1754.48"/>
  </r>
  <r>
    <n v="2567"/>
    <x v="1"/>
    <x v="3"/>
    <s v="Air Zoom"/>
    <s v="M"/>
    <n v="3"/>
    <n v="6110.0300000000007"/>
    <n v="0"/>
    <n v="0"/>
    <x v="83"/>
    <s v="Online"/>
    <x v="3"/>
    <n v="1162.3"/>
  </r>
  <r>
    <n v="2569"/>
    <x v="1"/>
    <x v="4"/>
    <s v="Air Jordan"/>
    <s v="L"/>
    <n v="2"/>
    <n v="9605.11"/>
    <n v="0.88"/>
    <n v="2305.23"/>
    <x v="168"/>
    <s v="Online"/>
    <x v="1"/>
    <n v="128.88999999999999"/>
  </r>
  <r>
    <n v="2570"/>
    <x v="2"/>
    <x v="4"/>
    <s v="Air Jordan"/>
    <s v="L"/>
    <n v="2"/>
    <n v="6110.0300000000007"/>
    <n v="0"/>
    <n v="0"/>
    <x v="249"/>
    <s v="Online"/>
    <x v="0"/>
    <n v="2986.69"/>
  </r>
  <r>
    <n v="2571"/>
    <x v="0"/>
    <x v="1"/>
    <s v="Phantom GT"/>
    <s v="6"/>
    <n v="2"/>
    <n v="4728.95"/>
    <n v="0"/>
    <n v="0"/>
    <x v="295"/>
    <s v="Retail"/>
    <x v="2"/>
    <n v="276.98"/>
  </r>
  <r>
    <n v="2572"/>
    <x v="2"/>
    <x v="2"/>
    <s v="Waffle One"/>
    <s v="XL"/>
    <n v="-1"/>
    <n v="2729.99"/>
    <n v="0.76"/>
    <n v="-655.20000000000005"/>
    <x v="280"/>
    <s v="Retail"/>
    <x v="3"/>
    <n v="1204.81"/>
  </r>
  <r>
    <n v="2573"/>
    <x v="2"/>
    <x v="1"/>
    <s v="Premier III"/>
    <s v="NA"/>
    <n v="2"/>
    <n v="6110.0300000000007"/>
    <n v="0.75"/>
    <n v="0"/>
    <x v="296"/>
    <s v="Online"/>
    <x v="4"/>
    <n v="301.42"/>
  </r>
  <r>
    <n v="2574"/>
    <x v="1"/>
    <x v="1"/>
    <s v="Tiempo Legend"/>
    <s v="NA"/>
    <n v="2"/>
    <n v="3502.97"/>
    <n v="0"/>
    <n v="0"/>
    <x v="9"/>
    <s v="Retail"/>
    <x v="4"/>
    <n v="-542.87"/>
  </r>
  <r>
    <n v="2575"/>
    <x v="2"/>
    <x v="0"/>
    <s v="Metcon 7"/>
    <s v="XL"/>
    <n v="2"/>
    <n v="3582.67"/>
    <n v="0"/>
    <n v="0"/>
    <x v="69"/>
    <s v="Online"/>
    <x v="1"/>
    <n v="1982.16"/>
  </r>
  <r>
    <n v="2576"/>
    <x v="0"/>
    <x v="3"/>
    <s v="Pegasus Turbo"/>
    <s v="10"/>
    <n v="2"/>
    <n v="9134.77"/>
    <n v="0"/>
    <n v="0"/>
    <x v="112"/>
    <s v="Online"/>
    <x v="3"/>
    <n v="-427.11"/>
  </r>
  <r>
    <n v="2577"/>
    <x v="1"/>
    <x v="3"/>
    <s v="Air Zoom"/>
    <s v="L"/>
    <n v="-1"/>
    <n v="5545.52"/>
    <n v="0"/>
    <n v="0"/>
    <x v="156"/>
    <s v="Retail"/>
    <x v="2"/>
    <n v="1185.56"/>
  </r>
  <r>
    <n v="2578"/>
    <x v="2"/>
    <x v="2"/>
    <s v="Blazer Mid"/>
    <s v="9"/>
    <n v="2"/>
    <n v="6110.0300000000007"/>
    <n v="0"/>
    <n v="0"/>
    <x v="261"/>
    <s v="Retail"/>
    <x v="0"/>
    <n v="3550"/>
  </r>
  <r>
    <n v="2579"/>
    <x v="0"/>
    <x v="2"/>
    <s v="Dunk Low"/>
    <s v="7"/>
    <n v="3"/>
    <n v="9541.83"/>
    <n v="0"/>
    <n v="0"/>
    <x v="208"/>
    <s v="Online"/>
    <x v="4"/>
    <n v="589.29999999999995"/>
  </r>
  <r>
    <n v="2580"/>
    <x v="0"/>
    <x v="0"/>
    <s v="Flex Trainer"/>
    <s v="M"/>
    <n v="1"/>
    <n v="2749.79"/>
    <n v="0"/>
    <n v="0"/>
    <x v="297"/>
    <s v="Retail"/>
    <x v="5"/>
    <n v="2978.85"/>
  </r>
  <r>
    <n v="2581"/>
    <x v="0"/>
    <x v="3"/>
    <s v="Free RN"/>
    <s v="10"/>
    <n v="0"/>
    <n v="6110.0300000000007"/>
    <n v="0.53"/>
    <n v="0"/>
    <x v="79"/>
    <s v="Online"/>
    <x v="2"/>
    <n v="800.45"/>
  </r>
  <r>
    <n v="2582"/>
    <x v="2"/>
    <x v="0"/>
    <s v="Metcon 7"/>
    <s v="M"/>
    <n v="2"/>
    <n v="6110.0300000000007"/>
    <n v="0"/>
    <n v="0"/>
    <x v="2"/>
    <s v="Online"/>
    <x v="5"/>
    <n v="909.76"/>
  </r>
  <r>
    <n v="2583"/>
    <x v="2"/>
    <x v="1"/>
    <s v="Tiempo Legend"/>
    <s v="M"/>
    <n v="2"/>
    <n v="6110.0300000000007"/>
    <n v="0"/>
    <n v="0"/>
    <x v="298"/>
    <s v="Retail"/>
    <x v="2"/>
    <n v="3051.16"/>
  </r>
  <r>
    <n v="2584"/>
    <x v="0"/>
    <x v="3"/>
    <s v="React Infinity"/>
    <s v="M"/>
    <n v="0"/>
    <n v="6110.0300000000007"/>
    <n v="0"/>
    <n v="0"/>
    <x v="2"/>
    <s v="Retail"/>
    <x v="1"/>
    <n v="-123.93"/>
  </r>
  <r>
    <n v="2585"/>
    <x v="0"/>
    <x v="4"/>
    <s v="Kyrie Flytrap"/>
    <s v="NA"/>
    <n v="2"/>
    <n v="5066.1400000000003"/>
    <n v="0"/>
    <n v="0"/>
    <x v="13"/>
    <s v="Retail"/>
    <x v="5"/>
    <n v="-148.71"/>
  </r>
  <r>
    <n v="2586"/>
    <x v="2"/>
    <x v="3"/>
    <s v="Air Zoom"/>
    <s v="L"/>
    <n v="2"/>
    <n v="6110.0300000000007"/>
    <n v="0.99"/>
    <n v="0"/>
    <x v="242"/>
    <s v="Online"/>
    <x v="2"/>
    <n v="1146.73"/>
  </r>
  <r>
    <n v="2587"/>
    <x v="1"/>
    <x v="3"/>
    <s v="React Infinity"/>
    <s v="6"/>
    <n v="4"/>
    <n v="6110.0300000000007"/>
    <n v="0.37"/>
    <n v="0"/>
    <x v="2"/>
    <s v="Online"/>
    <x v="0"/>
    <n v="-480.01"/>
  </r>
  <r>
    <n v="2588"/>
    <x v="0"/>
    <x v="4"/>
    <s v="LeBron 20"/>
    <s v="M"/>
    <n v="2"/>
    <n v="6110.0300000000007"/>
    <n v="0"/>
    <n v="0"/>
    <x v="154"/>
    <s v="Online"/>
    <x v="3"/>
    <n v="2861.32"/>
  </r>
  <r>
    <n v="2589"/>
    <x v="2"/>
    <x v="0"/>
    <s v="Metcon 7"/>
    <s v="M"/>
    <n v="3"/>
    <n v="6110.0300000000007"/>
    <n v="0"/>
    <n v="0"/>
    <x v="299"/>
    <s v="Online"/>
    <x v="5"/>
    <n v="1429.18"/>
  </r>
  <r>
    <n v="2590"/>
    <x v="2"/>
    <x v="1"/>
    <s v="Premier III"/>
    <s v="XL"/>
    <n v="2"/>
    <n v="6110.0300000000007"/>
    <n v="0"/>
    <n v="0"/>
    <x v="2"/>
    <s v="Retail"/>
    <x v="0"/>
    <n v="1766.46"/>
  </r>
  <r>
    <n v="2591"/>
    <x v="1"/>
    <x v="0"/>
    <s v="SuperRep Go"/>
    <s v="NA"/>
    <n v="2"/>
    <n v="6110.0300000000007"/>
    <n v="0"/>
    <n v="0"/>
    <x v="203"/>
    <s v="Retail"/>
    <x v="5"/>
    <n v="1261.67"/>
  </r>
  <r>
    <n v="2592"/>
    <x v="1"/>
    <x v="2"/>
    <s v="Blazer Mid"/>
    <s v="M"/>
    <n v="2"/>
    <n v="6110.0300000000007"/>
    <n v="0"/>
    <n v="0"/>
    <x v="53"/>
    <s v="Retail"/>
    <x v="2"/>
    <n v="-907.48"/>
  </r>
  <r>
    <n v="2593"/>
    <x v="2"/>
    <x v="2"/>
    <s v="Dunk Low"/>
    <s v="L"/>
    <n v="2"/>
    <n v="8747.18"/>
    <n v="0"/>
    <n v="0"/>
    <x v="112"/>
    <s v="Retail"/>
    <x v="2"/>
    <n v="2505.6"/>
  </r>
  <r>
    <n v="2594"/>
    <x v="1"/>
    <x v="0"/>
    <s v="ZoomX Invincible"/>
    <s v="XL"/>
    <n v="3"/>
    <n v="7944.34"/>
    <n v="0.67"/>
    <n v="7864.9"/>
    <x v="300"/>
    <s v="Retail"/>
    <x v="1"/>
    <n v="1534.91"/>
  </r>
  <r>
    <n v="2595"/>
    <x v="2"/>
    <x v="4"/>
    <s v="LeBron 20"/>
    <s v="XL"/>
    <n v="0"/>
    <n v="6110.0300000000007"/>
    <n v="0"/>
    <n v="0"/>
    <x v="300"/>
    <s v="Retail"/>
    <x v="4"/>
    <n v="420.27"/>
  </r>
  <r>
    <n v="2597"/>
    <x v="0"/>
    <x v="3"/>
    <s v="Air Zoom"/>
    <s v="NA"/>
    <n v="3"/>
    <n v="3348.83"/>
    <n v="0"/>
    <n v="0"/>
    <x v="50"/>
    <s v="Online"/>
    <x v="0"/>
    <n v="-540.08000000000004"/>
  </r>
  <r>
    <n v="2598"/>
    <x v="1"/>
    <x v="0"/>
    <s v="Metcon 7"/>
    <s v="8"/>
    <n v="2"/>
    <n v="9488.84"/>
    <n v="0"/>
    <n v="0"/>
    <x v="297"/>
    <s v="Retail"/>
    <x v="0"/>
    <n v="3505.24"/>
  </r>
  <r>
    <n v="2599"/>
    <x v="0"/>
    <x v="0"/>
    <s v="Flex Trainer"/>
    <s v="12"/>
    <n v="4"/>
    <n v="6110.0300000000007"/>
    <n v="0"/>
    <n v="0"/>
    <x v="2"/>
    <s v="Retail"/>
    <x v="1"/>
    <n v="-562.30999999999995"/>
  </r>
  <r>
    <n v="2600"/>
    <x v="0"/>
    <x v="2"/>
    <s v="Air Force 1"/>
    <s v="M"/>
    <n v="3"/>
    <n v="6110.0300000000007"/>
    <n v="0"/>
    <n v="0"/>
    <x v="218"/>
    <s v="Online"/>
    <x v="3"/>
    <n v="803.62"/>
  </r>
  <r>
    <n v="2601"/>
    <x v="1"/>
    <x v="1"/>
    <s v="Tiempo Legend"/>
    <s v="XL"/>
    <n v="1"/>
    <n v="6110.0300000000007"/>
    <n v="0"/>
    <n v="0"/>
    <x v="301"/>
    <s v="Retail"/>
    <x v="4"/>
    <n v="3739.4"/>
  </r>
  <r>
    <n v="2602"/>
    <x v="0"/>
    <x v="3"/>
    <s v="Free RN"/>
    <s v="XL"/>
    <n v="2"/>
    <n v="3518.53"/>
    <n v="0"/>
    <n v="0"/>
    <x v="25"/>
    <s v="Online"/>
    <x v="3"/>
    <n v="3494.88"/>
  </r>
  <r>
    <n v="2603"/>
    <x v="1"/>
    <x v="3"/>
    <s v="Air Zoom"/>
    <s v="L"/>
    <n v="0"/>
    <n v="6110.0300000000007"/>
    <n v="0"/>
    <n v="0"/>
    <x v="302"/>
    <s v="Online"/>
    <x v="1"/>
    <n v="-144.08000000000001"/>
  </r>
  <r>
    <n v="2605"/>
    <x v="0"/>
    <x v="2"/>
    <s v="Dunk Low"/>
    <s v="NA"/>
    <n v="-1"/>
    <n v="7206.45"/>
    <n v="0"/>
    <n v="0"/>
    <x v="67"/>
    <s v="Online"/>
    <x v="0"/>
    <n v="-228.84"/>
  </r>
  <r>
    <n v="2606"/>
    <x v="1"/>
    <x v="2"/>
    <s v="Air Force 1"/>
    <s v="L"/>
    <n v="2"/>
    <n v="4040.65"/>
    <n v="0"/>
    <n v="0"/>
    <x v="5"/>
    <s v="Retail"/>
    <x v="2"/>
    <n v="805.92"/>
  </r>
  <r>
    <n v="2607"/>
    <x v="1"/>
    <x v="4"/>
    <s v="LeBron 20"/>
    <s v="NA"/>
    <n v="2"/>
    <n v="6110.0300000000007"/>
    <n v="0"/>
    <n v="0"/>
    <x v="303"/>
    <s v="Online"/>
    <x v="5"/>
    <n v="3522.02"/>
  </r>
  <r>
    <n v="2608"/>
    <x v="1"/>
    <x v="2"/>
    <s v="Waffle One"/>
    <s v="L"/>
    <n v="2"/>
    <n v="6110.0300000000007"/>
    <n v="0"/>
    <n v="0"/>
    <x v="2"/>
    <s v="Online"/>
    <x v="5"/>
    <n v="354.67"/>
  </r>
  <r>
    <n v="2609"/>
    <x v="0"/>
    <x v="1"/>
    <s v="Premier III"/>
    <s v="M"/>
    <n v="2"/>
    <n v="9649.2800000000007"/>
    <n v="0"/>
    <n v="0"/>
    <x v="61"/>
    <s v="Online"/>
    <x v="0"/>
    <n v="2712.88"/>
  </r>
  <r>
    <n v="2610"/>
    <x v="1"/>
    <x v="2"/>
    <s v="Blazer Mid"/>
    <s v="M"/>
    <n v="2"/>
    <n v="8359.07"/>
    <n v="0"/>
    <n v="0"/>
    <x v="49"/>
    <s v="Online"/>
    <x v="0"/>
    <n v="167.72"/>
  </r>
  <r>
    <n v="2612"/>
    <x v="1"/>
    <x v="0"/>
    <s v="Flex Trainer"/>
    <s v="M"/>
    <n v="0"/>
    <n v="6110.0300000000007"/>
    <n v="0"/>
    <n v="0"/>
    <x v="304"/>
    <s v="Retail"/>
    <x v="2"/>
    <n v="507.1"/>
  </r>
  <r>
    <n v="2613"/>
    <x v="1"/>
    <x v="2"/>
    <s v="Waffle One"/>
    <s v="7"/>
    <n v="3"/>
    <n v="4374.83"/>
    <n v="0.27"/>
    <n v="9580.8799999999992"/>
    <x v="2"/>
    <s v="Retail"/>
    <x v="4"/>
    <n v="1473.37"/>
  </r>
  <r>
    <n v="2614"/>
    <x v="1"/>
    <x v="3"/>
    <s v="React Infinity"/>
    <s v="XL"/>
    <n v="2"/>
    <n v="2265"/>
    <n v="0"/>
    <n v="0"/>
    <x v="305"/>
    <s v="Retail"/>
    <x v="0"/>
    <n v="2095.44"/>
  </r>
  <r>
    <n v="2615"/>
    <x v="1"/>
    <x v="1"/>
    <s v="Phantom GT"/>
    <s v="XL"/>
    <n v="3"/>
    <n v="3042.37"/>
    <n v="0.12"/>
    <n v="8031.86"/>
    <x v="207"/>
    <s v="Online"/>
    <x v="3"/>
    <n v="2105.48"/>
  </r>
  <r>
    <n v="2616"/>
    <x v="2"/>
    <x v="2"/>
    <s v="Waffle One"/>
    <s v="XL"/>
    <n v="2"/>
    <n v="6110.0300000000007"/>
    <n v="0.2"/>
    <n v="0"/>
    <x v="268"/>
    <s v="Online"/>
    <x v="5"/>
    <n v="2788.41"/>
  </r>
  <r>
    <n v="2617"/>
    <x v="0"/>
    <x v="1"/>
    <s v="Premier III"/>
    <s v="XL"/>
    <n v="0"/>
    <n v="6110.0300000000007"/>
    <n v="0"/>
    <n v="0"/>
    <x v="2"/>
    <s v="Online"/>
    <x v="4"/>
    <n v="2772.05"/>
  </r>
  <r>
    <n v="2618"/>
    <x v="0"/>
    <x v="2"/>
    <s v="Dunk Low"/>
    <s v="XL"/>
    <n v="2"/>
    <n v="6110.0300000000007"/>
    <n v="0"/>
    <n v="0"/>
    <x v="38"/>
    <s v="Retail"/>
    <x v="3"/>
    <n v="3718.11"/>
  </r>
  <r>
    <n v="2619"/>
    <x v="0"/>
    <x v="2"/>
    <s v="Waffle One"/>
    <s v="L"/>
    <n v="4"/>
    <n v="6110.0300000000007"/>
    <n v="0.65"/>
    <n v="0"/>
    <x v="306"/>
    <s v="Online"/>
    <x v="1"/>
    <n v="-300.27999999999997"/>
  </r>
  <r>
    <n v="2620"/>
    <x v="0"/>
    <x v="0"/>
    <s v="Flex Trainer"/>
    <s v="XL"/>
    <n v="0"/>
    <n v="6110.0300000000007"/>
    <n v="0"/>
    <n v="0"/>
    <x v="2"/>
    <s v="Online"/>
    <x v="1"/>
    <n v="3874.67"/>
  </r>
  <r>
    <n v="2621"/>
    <x v="0"/>
    <x v="1"/>
    <s v="Phantom GT"/>
    <s v="L"/>
    <n v="3"/>
    <n v="6466.57"/>
    <n v="0.59"/>
    <n v="7953.88"/>
    <x v="307"/>
    <s v="Online"/>
    <x v="0"/>
    <n v="-1152.8599999999999"/>
  </r>
  <r>
    <n v="2622"/>
    <x v="0"/>
    <x v="2"/>
    <s v="Blazer Mid"/>
    <s v="M"/>
    <n v="2"/>
    <n v="8073.58"/>
    <n v="0"/>
    <n v="0"/>
    <x v="191"/>
    <s v="Online"/>
    <x v="3"/>
    <n v="-82.31"/>
  </r>
  <r>
    <n v="2623"/>
    <x v="2"/>
    <x v="3"/>
    <s v="Pegasus Turbo"/>
    <s v="L"/>
    <n v="2"/>
    <n v="4658.42"/>
    <n v="0"/>
    <n v="0"/>
    <x v="308"/>
    <s v="Retail"/>
    <x v="2"/>
    <n v="1622.42"/>
  </r>
  <r>
    <n v="2624"/>
    <x v="2"/>
    <x v="2"/>
    <s v="Blazer Mid"/>
    <s v="XL"/>
    <n v="0"/>
    <n v="6110.0300000000007"/>
    <n v="0"/>
    <n v="0"/>
    <x v="2"/>
    <s v="Retail"/>
    <x v="0"/>
    <n v="2085.94"/>
  </r>
  <r>
    <n v="2625"/>
    <x v="0"/>
    <x v="0"/>
    <s v="Flex Trainer"/>
    <s v="M"/>
    <n v="-1"/>
    <n v="6815.44"/>
    <n v="0"/>
    <n v="0"/>
    <x v="309"/>
    <s v="Online"/>
    <x v="3"/>
    <n v="3874.57"/>
  </r>
  <r>
    <n v="2626"/>
    <x v="2"/>
    <x v="3"/>
    <s v="Air Zoom"/>
    <s v="7"/>
    <n v="2"/>
    <n v="5550.99"/>
    <n v="0"/>
    <n v="0"/>
    <x v="310"/>
    <s v="Retail"/>
    <x v="0"/>
    <n v="-757.9"/>
  </r>
  <r>
    <n v="2627"/>
    <x v="1"/>
    <x v="4"/>
    <s v="LeBron 20"/>
    <s v="7"/>
    <n v="2"/>
    <n v="6110.0300000000007"/>
    <n v="0"/>
    <n v="0"/>
    <x v="311"/>
    <s v="Online"/>
    <x v="4"/>
    <n v="282.13"/>
  </r>
  <r>
    <n v="2628"/>
    <x v="0"/>
    <x v="4"/>
    <s v="Kyrie Flytrap"/>
    <s v="L"/>
    <n v="4"/>
    <n v="6110.0300000000007"/>
    <n v="0.44"/>
    <n v="0"/>
    <x v="188"/>
    <s v="Retail"/>
    <x v="3"/>
    <n v="-348.88"/>
  </r>
  <r>
    <n v="2629"/>
    <x v="0"/>
    <x v="2"/>
    <s v="Waffle One"/>
    <s v="XL"/>
    <n v="2"/>
    <n v="6110.0300000000007"/>
    <n v="0"/>
    <n v="0"/>
    <x v="107"/>
    <s v="Retail"/>
    <x v="0"/>
    <n v="1198.75"/>
  </r>
  <r>
    <n v="2630"/>
    <x v="0"/>
    <x v="3"/>
    <s v="Pegasus Turbo"/>
    <s v="NA"/>
    <n v="2"/>
    <n v="5846.21"/>
    <n v="0"/>
    <n v="-233.85"/>
    <x v="2"/>
    <s v="Online"/>
    <x v="4"/>
    <n v="3880.6"/>
  </r>
  <r>
    <n v="2631"/>
    <x v="1"/>
    <x v="4"/>
    <s v="Zoom Freak"/>
    <s v="NA"/>
    <n v="2"/>
    <n v="6110.0300000000007"/>
    <n v="0"/>
    <n v="0"/>
    <x v="312"/>
    <s v="Online"/>
    <x v="5"/>
    <n v="2848.46"/>
  </r>
  <r>
    <n v="2632"/>
    <x v="2"/>
    <x v="3"/>
    <s v="Pegasus Turbo"/>
    <s v="L"/>
    <n v="-1"/>
    <n v="7504.2"/>
    <n v="0.99"/>
    <n v="-75.040000000000006"/>
    <x v="313"/>
    <s v="Online"/>
    <x v="3"/>
    <n v="2413.42"/>
  </r>
  <r>
    <n v="2633"/>
    <x v="0"/>
    <x v="4"/>
    <s v="Air Jordan"/>
    <s v="10"/>
    <n v="0"/>
    <n v="6110.0300000000007"/>
    <n v="0.71"/>
    <n v="0"/>
    <x v="160"/>
    <s v="Online"/>
    <x v="0"/>
    <n v="3634.35"/>
  </r>
  <r>
    <n v="2634"/>
    <x v="2"/>
    <x v="2"/>
    <s v="Waffle One"/>
    <s v="NA"/>
    <n v="2"/>
    <n v="5815.75"/>
    <n v="0"/>
    <n v="0"/>
    <x v="136"/>
    <s v="Retail"/>
    <x v="0"/>
    <n v="3190.46"/>
  </r>
  <r>
    <n v="2635"/>
    <x v="1"/>
    <x v="3"/>
    <s v="React Infinity"/>
    <s v="M"/>
    <n v="2"/>
    <n v="3934.22"/>
    <n v="0"/>
    <n v="0"/>
    <x v="314"/>
    <s v="Online"/>
    <x v="5"/>
    <n v="430.63"/>
  </r>
  <r>
    <n v="2636"/>
    <x v="2"/>
    <x v="4"/>
    <s v="LeBron 20"/>
    <s v="11"/>
    <n v="2"/>
    <n v="6110.0300000000007"/>
    <n v="0"/>
    <n v="0"/>
    <x v="2"/>
    <s v="Online"/>
    <x v="0"/>
    <n v="3269.14"/>
  </r>
  <r>
    <n v="2637"/>
    <x v="0"/>
    <x v="0"/>
    <s v="SuperRep Go"/>
    <s v="L"/>
    <n v="2"/>
    <n v="6110.0300000000007"/>
    <n v="0"/>
    <n v="0"/>
    <x v="315"/>
    <s v="Retail"/>
    <x v="1"/>
    <n v="3847.48"/>
  </r>
  <r>
    <n v="2638"/>
    <x v="2"/>
    <x v="1"/>
    <s v="Premier III"/>
    <s v="8"/>
    <n v="1"/>
    <n v="5028.99"/>
    <n v="0"/>
    <n v="0"/>
    <x v="306"/>
    <s v="Online"/>
    <x v="3"/>
    <n v="654.11"/>
  </r>
  <r>
    <n v="2639"/>
    <x v="2"/>
    <x v="2"/>
    <s v="Blazer Mid"/>
    <s v="XL"/>
    <n v="2"/>
    <n v="2597.9299999999998"/>
    <n v="0"/>
    <n v="0"/>
    <x v="316"/>
    <s v="Retail"/>
    <x v="3"/>
    <n v="374.95"/>
  </r>
  <r>
    <n v="2640"/>
    <x v="0"/>
    <x v="0"/>
    <s v="ZoomX Invincible"/>
    <s v="9"/>
    <n v="2"/>
    <n v="7900.02"/>
    <n v="0"/>
    <n v="0"/>
    <x v="317"/>
    <s v="Online"/>
    <x v="0"/>
    <n v="861.92"/>
  </r>
  <r>
    <n v="2641"/>
    <x v="2"/>
    <x v="3"/>
    <s v="React Infinity"/>
    <s v="NA"/>
    <n v="2"/>
    <n v="2890.77"/>
    <n v="0"/>
    <n v="0"/>
    <x v="318"/>
    <s v="Online"/>
    <x v="0"/>
    <n v="1709.06"/>
  </r>
  <r>
    <n v="2642"/>
    <x v="1"/>
    <x v="2"/>
    <s v="Air Force 1"/>
    <s v="XL"/>
    <n v="2"/>
    <n v="6110.0300000000007"/>
    <n v="0"/>
    <n v="0"/>
    <x v="126"/>
    <s v="Retail"/>
    <x v="3"/>
    <n v="-785.16"/>
  </r>
  <r>
    <n v="2643"/>
    <x v="2"/>
    <x v="1"/>
    <s v="Mercurial Superfly"/>
    <s v="NA"/>
    <n v="2"/>
    <n v="6110.0300000000007"/>
    <n v="0"/>
    <n v="0"/>
    <x v="260"/>
    <s v="Retail"/>
    <x v="2"/>
    <n v="2715.31"/>
  </r>
  <r>
    <n v="2644"/>
    <x v="2"/>
    <x v="0"/>
    <s v="SuperRep Go"/>
    <s v="M"/>
    <n v="1"/>
    <n v="2640.04"/>
    <n v="0"/>
    <n v="0"/>
    <x v="2"/>
    <s v="Retail"/>
    <x v="0"/>
    <n v="1466.96"/>
  </r>
  <r>
    <n v="2646"/>
    <x v="2"/>
    <x v="1"/>
    <s v="Premier III"/>
    <s v="XL"/>
    <n v="1"/>
    <n v="6110.0300000000007"/>
    <n v="0.89"/>
    <n v="0"/>
    <x v="150"/>
    <s v="Retail"/>
    <x v="5"/>
    <n v="2676.52"/>
  </r>
  <r>
    <n v="2647"/>
    <x v="1"/>
    <x v="4"/>
    <s v="Zoom Freak"/>
    <s v="NA"/>
    <n v="4"/>
    <n v="6110.0300000000007"/>
    <n v="0"/>
    <n v="0"/>
    <x v="2"/>
    <s v="Online"/>
    <x v="2"/>
    <n v="747.29"/>
  </r>
  <r>
    <n v="2648"/>
    <x v="2"/>
    <x v="3"/>
    <s v="React Infinity"/>
    <s v="L"/>
    <n v="2"/>
    <n v="3477.49"/>
    <n v="0.54"/>
    <n v="0"/>
    <x v="106"/>
    <s v="Retail"/>
    <x v="4"/>
    <n v="3487.39"/>
  </r>
  <r>
    <n v="2649"/>
    <x v="1"/>
    <x v="4"/>
    <s v="Kyrie Flytrap"/>
    <s v="L"/>
    <n v="2"/>
    <n v="6798.48"/>
    <n v="0"/>
    <n v="0"/>
    <x v="67"/>
    <s v="Retail"/>
    <x v="2"/>
    <n v="2297.4"/>
  </r>
  <r>
    <n v="2650"/>
    <x v="2"/>
    <x v="2"/>
    <s v="Blazer Mid"/>
    <s v="NA"/>
    <n v="2"/>
    <n v="6110.0300000000007"/>
    <n v="0"/>
    <n v="0"/>
    <x v="319"/>
    <s v="Retail"/>
    <x v="0"/>
    <n v="3703.68"/>
  </r>
  <r>
    <n v="2651"/>
    <x v="0"/>
    <x v="4"/>
    <s v="Air Jordan"/>
    <s v="L"/>
    <n v="1"/>
    <n v="6110.0300000000007"/>
    <n v="0"/>
    <n v="0"/>
    <x v="34"/>
    <s v="Online"/>
    <x v="5"/>
    <n v="-819.33"/>
  </r>
  <r>
    <n v="2652"/>
    <x v="1"/>
    <x v="4"/>
    <s v="Air Jordan"/>
    <s v="NA"/>
    <n v="2"/>
    <n v="6110.0300000000007"/>
    <n v="0"/>
    <n v="0"/>
    <x v="70"/>
    <s v="Online"/>
    <x v="4"/>
    <n v="-240.8"/>
  </r>
  <r>
    <n v="2653"/>
    <x v="2"/>
    <x v="3"/>
    <s v="Pegasus Turbo"/>
    <s v="M"/>
    <n v="2"/>
    <n v="6178.85"/>
    <n v="0"/>
    <n v="0"/>
    <x v="48"/>
    <s v="Online"/>
    <x v="1"/>
    <n v="2550.88"/>
  </r>
  <r>
    <n v="2654"/>
    <x v="0"/>
    <x v="1"/>
    <s v="Tiempo Legend"/>
    <s v="M"/>
    <n v="2"/>
    <n v="6110.0300000000007"/>
    <n v="0"/>
    <n v="0"/>
    <x v="320"/>
    <s v="Online"/>
    <x v="0"/>
    <n v="2933.02"/>
  </r>
  <r>
    <n v="2655"/>
    <x v="0"/>
    <x v="0"/>
    <s v="SuperRep Go"/>
    <s v="10"/>
    <n v="2"/>
    <n v="4993.9399999999996"/>
    <n v="0"/>
    <n v="0"/>
    <x v="2"/>
    <s v="Retail"/>
    <x v="2"/>
    <n v="2420.85"/>
  </r>
  <r>
    <n v="2656"/>
    <x v="1"/>
    <x v="1"/>
    <s v="Premier III"/>
    <s v="M"/>
    <n v="1"/>
    <n v="5246.43"/>
    <n v="0"/>
    <n v="0"/>
    <x v="2"/>
    <s v="Retail"/>
    <x v="0"/>
    <n v="1891.48"/>
  </r>
  <r>
    <n v="2657"/>
    <x v="0"/>
    <x v="3"/>
    <s v="Air Zoom"/>
    <s v="M"/>
    <n v="4"/>
    <n v="6110.0300000000007"/>
    <n v="0"/>
    <n v="0"/>
    <x v="191"/>
    <s v="Online"/>
    <x v="4"/>
    <n v="494.45"/>
  </r>
  <r>
    <n v="2658"/>
    <x v="1"/>
    <x v="2"/>
    <s v="Dunk Low"/>
    <s v="L"/>
    <n v="1"/>
    <n v="6110.0300000000007"/>
    <n v="0"/>
    <n v="0"/>
    <x v="61"/>
    <s v="Online"/>
    <x v="4"/>
    <n v="155.53"/>
  </r>
  <r>
    <n v="2659"/>
    <x v="0"/>
    <x v="4"/>
    <s v="LeBron 20"/>
    <s v="M"/>
    <n v="2"/>
    <n v="9945.56"/>
    <n v="0"/>
    <n v="0"/>
    <x v="258"/>
    <s v="Online"/>
    <x v="1"/>
    <n v="-1116.54"/>
  </r>
  <r>
    <n v="2660"/>
    <x v="2"/>
    <x v="0"/>
    <s v="Flex Trainer"/>
    <s v="NA"/>
    <n v="2"/>
    <n v="6110.0300000000007"/>
    <n v="0"/>
    <n v="0"/>
    <x v="60"/>
    <s v="Retail"/>
    <x v="3"/>
    <n v="2519.25"/>
  </r>
  <r>
    <n v="2661"/>
    <x v="0"/>
    <x v="1"/>
    <s v="Tiempo Legend"/>
    <s v="XL"/>
    <n v="2"/>
    <n v="2006.63"/>
    <n v="0"/>
    <n v="0"/>
    <x v="2"/>
    <s v="Online"/>
    <x v="4"/>
    <n v="3171.69"/>
  </r>
  <r>
    <n v="2662"/>
    <x v="0"/>
    <x v="0"/>
    <s v="SuperRep Go"/>
    <s v="M"/>
    <n v="0"/>
    <n v="6110.0300000000007"/>
    <n v="0"/>
    <n v="0"/>
    <x v="2"/>
    <s v="Online"/>
    <x v="4"/>
    <n v="2104.46"/>
  </r>
  <r>
    <n v="2663"/>
    <x v="0"/>
    <x v="0"/>
    <s v="Metcon 7"/>
    <s v="L"/>
    <n v="2"/>
    <n v="6110.0300000000007"/>
    <n v="0.43"/>
    <n v="0"/>
    <x v="171"/>
    <s v="Retail"/>
    <x v="4"/>
    <n v="3174.81"/>
  </r>
  <r>
    <n v="2664"/>
    <x v="0"/>
    <x v="3"/>
    <s v="Pegasus Turbo"/>
    <s v="L"/>
    <n v="2"/>
    <n v="9103.08"/>
    <n v="0"/>
    <n v="0"/>
    <x v="321"/>
    <s v="Online"/>
    <x v="2"/>
    <n v="1726.8"/>
  </r>
  <r>
    <n v="2665"/>
    <x v="2"/>
    <x v="2"/>
    <s v="Waffle One"/>
    <s v="L"/>
    <n v="2"/>
    <n v="6140.7"/>
    <n v="0"/>
    <n v="0"/>
    <x v="2"/>
    <s v="Online"/>
    <x v="4"/>
    <n v="506.87"/>
  </r>
  <r>
    <n v="2666"/>
    <x v="1"/>
    <x v="1"/>
    <s v="Phantom GT"/>
    <s v="M"/>
    <n v="2"/>
    <n v="3700.75"/>
    <n v="0"/>
    <n v="0"/>
    <x v="2"/>
    <s v="Online"/>
    <x v="5"/>
    <n v="-963.73"/>
  </r>
  <r>
    <n v="2667"/>
    <x v="1"/>
    <x v="2"/>
    <s v="Air Force 1"/>
    <s v="XL"/>
    <n v="3"/>
    <n v="9367.66"/>
    <n v="0"/>
    <n v="0"/>
    <x v="322"/>
    <s v="Online"/>
    <x v="4"/>
    <n v="-623.95000000000005"/>
  </r>
  <r>
    <n v="2668"/>
    <x v="1"/>
    <x v="0"/>
    <s v="ZoomX Invincible"/>
    <s v="M"/>
    <n v="2"/>
    <n v="6110.0300000000007"/>
    <n v="0.45"/>
    <n v="0"/>
    <x v="155"/>
    <s v="Retail"/>
    <x v="0"/>
    <n v="3138.32"/>
  </r>
  <r>
    <n v="2669"/>
    <x v="1"/>
    <x v="0"/>
    <s v="Flex Trainer"/>
    <s v="XL"/>
    <n v="2"/>
    <n v="6110.0300000000007"/>
    <n v="0.51"/>
    <n v="0"/>
    <x v="2"/>
    <s v="Retail"/>
    <x v="3"/>
    <n v="1737.23"/>
  </r>
  <r>
    <n v="2671"/>
    <x v="0"/>
    <x v="3"/>
    <s v="Air Zoom"/>
    <s v="XL"/>
    <n v="2"/>
    <n v="9264.49"/>
    <n v="0"/>
    <n v="0"/>
    <x v="138"/>
    <s v="Retail"/>
    <x v="3"/>
    <n v="491.18"/>
  </r>
  <r>
    <n v="2672"/>
    <x v="1"/>
    <x v="2"/>
    <s v="Air Force 1"/>
    <s v="XL"/>
    <n v="2"/>
    <n v="6110.0300000000007"/>
    <n v="0"/>
    <n v="0"/>
    <x v="139"/>
    <s v="Online"/>
    <x v="2"/>
    <n v="67.58"/>
  </r>
  <r>
    <n v="2673"/>
    <x v="0"/>
    <x v="3"/>
    <s v="Pegasus Turbo"/>
    <s v="11"/>
    <n v="2"/>
    <n v="6891.25"/>
    <n v="0.63"/>
    <n v="0"/>
    <x v="2"/>
    <s v="Retail"/>
    <x v="3"/>
    <n v="-742.85"/>
  </r>
  <r>
    <n v="2674"/>
    <x v="1"/>
    <x v="2"/>
    <s v="Waffle One"/>
    <s v="7"/>
    <n v="-1"/>
    <n v="4784.45"/>
    <n v="0"/>
    <n v="0"/>
    <x v="281"/>
    <s v="Online"/>
    <x v="3"/>
    <n v="3357.12"/>
  </r>
  <r>
    <n v="2675"/>
    <x v="1"/>
    <x v="1"/>
    <s v="Premier III"/>
    <s v="12"/>
    <n v="3"/>
    <n v="6110.0300000000007"/>
    <n v="0"/>
    <n v="0"/>
    <x v="187"/>
    <s v="Online"/>
    <x v="1"/>
    <n v="2731.71"/>
  </r>
  <r>
    <n v="2676"/>
    <x v="2"/>
    <x v="3"/>
    <s v="Air Zoom"/>
    <s v="10"/>
    <n v="2"/>
    <n v="6110.0300000000007"/>
    <n v="0"/>
    <n v="0"/>
    <x v="170"/>
    <s v="Online"/>
    <x v="4"/>
    <n v="3932.36"/>
  </r>
  <r>
    <n v="2677"/>
    <x v="2"/>
    <x v="2"/>
    <s v="Air Force 1"/>
    <s v="M"/>
    <n v="2"/>
    <n v="5618.62"/>
    <n v="0"/>
    <n v="0"/>
    <x v="2"/>
    <s v="Retail"/>
    <x v="0"/>
    <n v="1745.96"/>
  </r>
  <r>
    <n v="2678"/>
    <x v="0"/>
    <x v="3"/>
    <s v="Pegasus Turbo"/>
    <s v="NA"/>
    <n v="0"/>
    <n v="4240.24"/>
    <n v="0"/>
    <n v="0"/>
    <x v="323"/>
    <s v="Retail"/>
    <x v="3"/>
    <n v="3483.11"/>
  </r>
  <r>
    <n v="2679"/>
    <x v="2"/>
    <x v="0"/>
    <s v="Flex Trainer"/>
    <s v="M"/>
    <n v="2"/>
    <n v="2758.08"/>
    <n v="0.04"/>
    <n v="0"/>
    <x v="324"/>
    <s v="Online"/>
    <x v="0"/>
    <n v="2447.58"/>
  </r>
  <r>
    <n v="2680"/>
    <x v="0"/>
    <x v="0"/>
    <s v="Metcon 7"/>
    <s v="NA"/>
    <n v="2"/>
    <n v="6110.0300000000007"/>
    <n v="0"/>
    <n v="0"/>
    <x v="325"/>
    <s v="Retail"/>
    <x v="3"/>
    <n v="1044.98"/>
  </r>
  <r>
    <n v="2681"/>
    <x v="1"/>
    <x v="3"/>
    <s v="Pegasus Turbo"/>
    <s v="8"/>
    <n v="2"/>
    <n v="5996.09"/>
    <n v="0"/>
    <n v="0"/>
    <x v="2"/>
    <s v="Online"/>
    <x v="4"/>
    <n v="3597.08"/>
  </r>
  <r>
    <n v="2682"/>
    <x v="2"/>
    <x v="4"/>
    <s v="LeBron 20"/>
    <s v="XL"/>
    <n v="4"/>
    <n v="6110.0300000000007"/>
    <n v="0.41"/>
    <n v="0"/>
    <x v="326"/>
    <s v="Retail"/>
    <x v="3"/>
    <n v="3614.76"/>
  </r>
  <r>
    <n v="2683"/>
    <x v="0"/>
    <x v="2"/>
    <s v="Dunk Low"/>
    <s v="XL"/>
    <n v="1"/>
    <n v="6110.0300000000007"/>
    <n v="0"/>
    <n v="0"/>
    <x v="327"/>
    <s v="Online"/>
    <x v="2"/>
    <n v="1119.71"/>
  </r>
  <r>
    <n v="2684"/>
    <x v="2"/>
    <x v="2"/>
    <s v="Blazer Mid"/>
    <s v="L"/>
    <n v="0"/>
    <n v="6110.0300000000007"/>
    <n v="0.73"/>
    <n v="0"/>
    <x v="23"/>
    <s v="Retail"/>
    <x v="2"/>
    <n v="1556.61"/>
  </r>
  <r>
    <n v="2685"/>
    <x v="0"/>
    <x v="2"/>
    <s v="Dunk Low"/>
    <s v="M"/>
    <n v="4"/>
    <n v="6110.0300000000007"/>
    <n v="0"/>
    <n v="0"/>
    <x v="328"/>
    <s v="Retail"/>
    <x v="1"/>
    <n v="1377.72"/>
  </r>
  <r>
    <n v="2686"/>
    <x v="1"/>
    <x v="2"/>
    <s v="Blazer Mid"/>
    <s v="L"/>
    <n v="2"/>
    <n v="9585.39"/>
    <n v="0"/>
    <n v="0"/>
    <x v="69"/>
    <s v="Retail"/>
    <x v="1"/>
    <n v="761.26"/>
  </r>
  <r>
    <n v="2687"/>
    <x v="1"/>
    <x v="2"/>
    <s v="Waffle One"/>
    <s v="8"/>
    <n v="-1"/>
    <n v="2381.94"/>
    <n v="0"/>
    <n v="0"/>
    <x v="183"/>
    <s v="Retail"/>
    <x v="4"/>
    <n v="1457.93"/>
  </r>
  <r>
    <n v="2689"/>
    <x v="1"/>
    <x v="4"/>
    <s v="LeBron 20"/>
    <s v="NA"/>
    <n v="2"/>
    <n v="5260.17"/>
    <n v="0"/>
    <n v="0"/>
    <x v="104"/>
    <s v="Retail"/>
    <x v="2"/>
    <n v="1402.81"/>
  </r>
  <r>
    <n v="2690"/>
    <x v="0"/>
    <x v="0"/>
    <s v="Metcon 7"/>
    <s v="6"/>
    <n v="2"/>
    <n v="6110.0300000000007"/>
    <n v="0"/>
    <n v="0"/>
    <x v="76"/>
    <s v="Online"/>
    <x v="2"/>
    <n v="1125.71"/>
  </r>
  <r>
    <n v="2692"/>
    <x v="1"/>
    <x v="0"/>
    <s v="Metcon 7"/>
    <s v="XL"/>
    <n v="2"/>
    <n v="6110.0300000000007"/>
    <n v="0.47"/>
    <n v="0"/>
    <x v="329"/>
    <s v="Online"/>
    <x v="0"/>
    <n v="2528.27"/>
  </r>
  <r>
    <n v="2693"/>
    <x v="0"/>
    <x v="0"/>
    <s v="ZoomX Invincible"/>
    <s v="10"/>
    <n v="2"/>
    <n v="6110.0300000000007"/>
    <n v="0"/>
    <n v="0"/>
    <x v="330"/>
    <s v="Online"/>
    <x v="0"/>
    <n v="262.12"/>
  </r>
  <r>
    <n v="2694"/>
    <x v="1"/>
    <x v="0"/>
    <s v="Metcon 7"/>
    <s v="M"/>
    <n v="2"/>
    <n v="6110.0300000000007"/>
    <n v="0"/>
    <n v="0"/>
    <x v="331"/>
    <s v="Online"/>
    <x v="1"/>
    <n v="-249.45"/>
  </r>
  <r>
    <n v="2695"/>
    <x v="2"/>
    <x v="4"/>
    <s v="Air Jordan"/>
    <s v="L"/>
    <n v="-1"/>
    <n v="6110.0300000000007"/>
    <n v="0"/>
    <n v="0"/>
    <x v="220"/>
    <s v="Online"/>
    <x v="1"/>
    <n v="3234.28"/>
  </r>
  <r>
    <n v="2696"/>
    <x v="1"/>
    <x v="2"/>
    <s v="Blazer Mid"/>
    <s v="L"/>
    <n v="2"/>
    <n v="6110.0300000000007"/>
    <n v="1"/>
    <n v="0"/>
    <x v="201"/>
    <s v="Online"/>
    <x v="2"/>
    <n v="66.430000000000007"/>
  </r>
  <r>
    <n v="2697"/>
    <x v="2"/>
    <x v="4"/>
    <s v="Air Jordan"/>
    <s v="M"/>
    <n v="-1"/>
    <n v="6110.0300000000007"/>
    <n v="0.09"/>
    <n v="0"/>
    <x v="316"/>
    <s v="Online"/>
    <x v="4"/>
    <n v="681.86"/>
  </r>
  <r>
    <n v="2698"/>
    <x v="2"/>
    <x v="4"/>
    <s v="LeBron 20"/>
    <s v="XL"/>
    <n v="2"/>
    <n v="6110.0300000000007"/>
    <n v="0.02"/>
    <n v="0"/>
    <x v="2"/>
    <s v="Retail"/>
    <x v="2"/>
    <n v="1680.5"/>
  </r>
  <r>
    <n v="2699"/>
    <x v="2"/>
    <x v="2"/>
    <s v="Dunk Low"/>
    <s v="XL"/>
    <n v="0"/>
    <n v="6110.0300000000007"/>
    <n v="0"/>
    <n v="0"/>
    <x v="332"/>
    <s v="Online"/>
    <x v="2"/>
    <n v="1052.6500000000001"/>
  </r>
  <r>
    <n v="2700"/>
    <x v="0"/>
    <x v="0"/>
    <s v="Metcon 7"/>
    <s v="XL"/>
    <n v="0"/>
    <n v="6110.0300000000007"/>
    <n v="0.48"/>
    <n v="0"/>
    <x v="68"/>
    <s v="Retail"/>
    <x v="0"/>
    <n v="1423.83"/>
  </r>
  <r>
    <n v="2701"/>
    <x v="2"/>
    <x v="0"/>
    <s v="SuperRep Go"/>
    <s v="XL"/>
    <n v="2"/>
    <n v="6110.0300000000007"/>
    <n v="0"/>
    <n v="0"/>
    <x v="333"/>
    <s v="Online"/>
    <x v="4"/>
    <n v="2007.01"/>
  </r>
  <r>
    <n v="2702"/>
    <x v="2"/>
    <x v="4"/>
    <s v="Kyrie Flytrap"/>
    <s v="XL"/>
    <n v="0"/>
    <n v="6110.0300000000007"/>
    <n v="0"/>
    <n v="0"/>
    <x v="131"/>
    <s v="Online"/>
    <x v="3"/>
    <n v="687.32"/>
  </r>
  <r>
    <n v="2703"/>
    <x v="0"/>
    <x v="3"/>
    <s v="Pegasus Turbo"/>
    <s v="L"/>
    <n v="2"/>
    <n v="5214.32"/>
    <n v="0"/>
    <n v="0"/>
    <x v="334"/>
    <s v="Online"/>
    <x v="5"/>
    <n v="-637.13"/>
  </r>
  <r>
    <n v="2704"/>
    <x v="1"/>
    <x v="4"/>
    <s v="LeBron 20"/>
    <s v="L"/>
    <n v="2"/>
    <n v="5094.43"/>
    <n v="0"/>
    <n v="0"/>
    <x v="2"/>
    <s v="Online"/>
    <x v="1"/>
    <n v="1765.36"/>
  </r>
  <r>
    <n v="2705"/>
    <x v="2"/>
    <x v="3"/>
    <s v="Pegasus Turbo"/>
    <s v="NA"/>
    <n v="2"/>
    <n v="6110.0300000000007"/>
    <n v="0"/>
    <n v="0"/>
    <x v="335"/>
    <s v="Retail"/>
    <x v="3"/>
    <n v="-37.880000000000003"/>
  </r>
  <r>
    <n v="2706"/>
    <x v="1"/>
    <x v="0"/>
    <s v="ZoomX Invincible"/>
    <s v="XL"/>
    <n v="0"/>
    <n v="6110.0300000000007"/>
    <n v="0"/>
    <n v="0"/>
    <x v="213"/>
    <s v="Retail"/>
    <x v="5"/>
    <n v="3153.1"/>
  </r>
  <r>
    <n v="2707"/>
    <x v="2"/>
    <x v="3"/>
    <s v="Free RN"/>
    <s v="XL"/>
    <n v="2"/>
    <n v="2996.2"/>
    <n v="0.49"/>
    <n v="0"/>
    <x v="2"/>
    <s v="Online"/>
    <x v="1"/>
    <n v="2913.41"/>
  </r>
  <r>
    <n v="2708"/>
    <x v="0"/>
    <x v="4"/>
    <s v="Kyrie Flytrap"/>
    <s v="L"/>
    <n v="2"/>
    <n v="4523.72"/>
    <n v="0"/>
    <n v="0"/>
    <x v="57"/>
    <s v="Online"/>
    <x v="1"/>
    <n v="-237.9"/>
  </r>
  <r>
    <n v="2709"/>
    <x v="0"/>
    <x v="3"/>
    <s v="Free RN"/>
    <s v="10"/>
    <n v="1"/>
    <n v="6302.98"/>
    <n v="0.48"/>
    <n v="3277.55"/>
    <x v="336"/>
    <s v="Retail"/>
    <x v="4"/>
    <n v="2835.93"/>
  </r>
  <r>
    <n v="2710"/>
    <x v="1"/>
    <x v="2"/>
    <s v="Blazer Mid"/>
    <s v="M"/>
    <n v="2"/>
    <n v="4669.75"/>
    <n v="0"/>
    <n v="0"/>
    <x v="2"/>
    <s v="Retail"/>
    <x v="0"/>
    <n v="-987.12"/>
  </r>
  <r>
    <n v="2711"/>
    <x v="2"/>
    <x v="1"/>
    <s v="Mercurial Superfly"/>
    <s v="7"/>
    <n v="2"/>
    <n v="6110.0300000000007"/>
    <n v="0"/>
    <n v="0"/>
    <x v="2"/>
    <s v="Online"/>
    <x v="4"/>
    <n v="756.18"/>
  </r>
  <r>
    <n v="2712"/>
    <x v="1"/>
    <x v="3"/>
    <s v="Pegasus Turbo"/>
    <s v="XL"/>
    <n v="2"/>
    <n v="6110.0300000000007"/>
    <n v="0"/>
    <n v="0"/>
    <x v="233"/>
    <s v="Retail"/>
    <x v="4"/>
    <n v="3024.11"/>
  </r>
  <r>
    <n v="2713"/>
    <x v="2"/>
    <x v="2"/>
    <s v="Air Force 1"/>
    <s v="L"/>
    <n v="1"/>
    <n v="7877.36"/>
    <n v="0.55000000000000004"/>
    <n v="3544.81"/>
    <x v="261"/>
    <s v="Retail"/>
    <x v="5"/>
    <n v="3663.49"/>
  </r>
  <r>
    <n v="2715"/>
    <x v="0"/>
    <x v="4"/>
    <s v="LeBron 20"/>
    <s v="L"/>
    <n v="0"/>
    <n v="6110.0300000000007"/>
    <n v="0"/>
    <n v="0"/>
    <x v="160"/>
    <s v="Online"/>
    <x v="5"/>
    <n v="-1164.3699999999999"/>
  </r>
  <r>
    <n v="2716"/>
    <x v="0"/>
    <x v="0"/>
    <s v="SuperRep Go"/>
    <s v="M"/>
    <n v="0"/>
    <n v="4830.96"/>
    <n v="0"/>
    <n v="0"/>
    <x v="25"/>
    <s v="Online"/>
    <x v="3"/>
    <n v="1344.73"/>
  </r>
  <r>
    <n v="2717"/>
    <x v="2"/>
    <x v="3"/>
    <s v="Free RN"/>
    <s v="M"/>
    <n v="0"/>
    <n v="9473.09"/>
    <n v="0"/>
    <n v="0"/>
    <x v="25"/>
    <s v="Online"/>
    <x v="4"/>
    <n v="3055.36"/>
  </r>
  <r>
    <n v="2718"/>
    <x v="2"/>
    <x v="4"/>
    <s v="LeBron 20"/>
    <s v="7"/>
    <n v="2"/>
    <n v="8485.23"/>
    <n v="0"/>
    <n v="0"/>
    <x v="2"/>
    <s v="Retail"/>
    <x v="0"/>
    <n v="637.62"/>
  </r>
  <r>
    <n v="2719"/>
    <x v="1"/>
    <x v="0"/>
    <s v="Metcon 7"/>
    <s v="NA"/>
    <n v="2"/>
    <n v="4819.76"/>
    <n v="0"/>
    <n v="0"/>
    <x v="337"/>
    <s v="Retail"/>
    <x v="5"/>
    <n v="2066.12"/>
  </r>
  <r>
    <n v="2720"/>
    <x v="0"/>
    <x v="0"/>
    <s v="ZoomX Invincible"/>
    <s v="M"/>
    <n v="2"/>
    <n v="6110.0300000000007"/>
    <n v="0"/>
    <n v="0"/>
    <x v="2"/>
    <s v="Retail"/>
    <x v="4"/>
    <n v="2548.7800000000002"/>
  </r>
  <r>
    <n v="2721"/>
    <x v="0"/>
    <x v="0"/>
    <s v="Flex Trainer"/>
    <s v="L"/>
    <n v="0"/>
    <n v="6110.0300000000007"/>
    <n v="0"/>
    <n v="0"/>
    <x v="338"/>
    <s v="Online"/>
    <x v="0"/>
    <n v="1275.23"/>
  </r>
  <r>
    <n v="2722"/>
    <x v="1"/>
    <x v="2"/>
    <s v="Dunk Low"/>
    <s v="L"/>
    <n v="0"/>
    <n v="6110.0300000000007"/>
    <n v="0.09"/>
    <n v="0"/>
    <x v="183"/>
    <s v="Online"/>
    <x v="5"/>
    <n v="818.65"/>
  </r>
  <r>
    <n v="2723"/>
    <x v="1"/>
    <x v="2"/>
    <s v="Dunk Low"/>
    <s v="XL"/>
    <n v="2"/>
    <n v="3403.54"/>
    <n v="0"/>
    <n v="0"/>
    <x v="94"/>
    <s v="Online"/>
    <x v="5"/>
    <n v="221.41"/>
  </r>
  <r>
    <n v="2724"/>
    <x v="1"/>
    <x v="0"/>
    <s v="Flex Trainer"/>
    <s v="L"/>
    <n v="2"/>
    <n v="8007.22"/>
    <n v="0"/>
    <n v="0"/>
    <x v="7"/>
    <s v="Online"/>
    <x v="4"/>
    <n v="1190.2"/>
  </r>
  <r>
    <n v="2726"/>
    <x v="1"/>
    <x v="0"/>
    <s v="Flex Trainer"/>
    <s v="NA"/>
    <n v="2"/>
    <n v="6110.0300000000007"/>
    <n v="0.48"/>
    <n v="0"/>
    <x v="200"/>
    <s v="Retail"/>
    <x v="3"/>
    <n v="1392.27"/>
  </r>
  <r>
    <n v="2727"/>
    <x v="2"/>
    <x v="2"/>
    <s v="Waffle One"/>
    <s v="M"/>
    <n v="2"/>
    <n v="6154.32"/>
    <n v="0.94"/>
    <n v="0"/>
    <x v="2"/>
    <s v="Online"/>
    <x v="5"/>
    <n v="2004.4"/>
  </r>
  <r>
    <n v="2729"/>
    <x v="0"/>
    <x v="0"/>
    <s v="Flex Trainer"/>
    <s v="NA"/>
    <n v="2"/>
    <n v="6383.55"/>
    <n v="0"/>
    <n v="0"/>
    <x v="103"/>
    <s v="Retail"/>
    <x v="4"/>
    <n v="2079.06"/>
  </r>
  <r>
    <n v="2730"/>
    <x v="1"/>
    <x v="2"/>
    <s v="Dunk Low"/>
    <s v="NA"/>
    <n v="1"/>
    <n v="6110.0300000000007"/>
    <n v="0"/>
    <n v="0"/>
    <x v="2"/>
    <s v="Online"/>
    <x v="1"/>
    <n v="2140.9299999999998"/>
  </r>
  <r>
    <n v="2731"/>
    <x v="0"/>
    <x v="2"/>
    <s v="Dunk Low"/>
    <s v="M"/>
    <n v="3"/>
    <n v="6110.0300000000007"/>
    <n v="0"/>
    <n v="0"/>
    <x v="14"/>
    <s v="Online"/>
    <x v="5"/>
    <n v="3961.27"/>
  </r>
  <r>
    <n v="2732"/>
    <x v="1"/>
    <x v="0"/>
    <s v="SuperRep Go"/>
    <s v="M"/>
    <n v="0"/>
    <n v="3402.8"/>
    <n v="0"/>
    <n v="0"/>
    <x v="105"/>
    <s v="Online"/>
    <x v="1"/>
    <n v="1045.5"/>
  </r>
  <r>
    <n v="2733"/>
    <x v="1"/>
    <x v="3"/>
    <s v="Free RN"/>
    <s v="L"/>
    <n v="2"/>
    <n v="6743.38"/>
    <n v="0"/>
    <n v="0"/>
    <x v="201"/>
    <s v="Online"/>
    <x v="3"/>
    <n v="1908.63"/>
  </r>
  <r>
    <n v="2734"/>
    <x v="1"/>
    <x v="1"/>
    <s v="Tiempo Legend"/>
    <s v="NA"/>
    <n v="-1"/>
    <n v="6110.0300000000007"/>
    <n v="0"/>
    <n v="0"/>
    <x v="339"/>
    <s v="Online"/>
    <x v="0"/>
    <n v="1229.08"/>
  </r>
  <r>
    <n v="2735"/>
    <x v="0"/>
    <x v="3"/>
    <s v="Free RN"/>
    <s v="XL"/>
    <n v="2"/>
    <n v="6110.0300000000007"/>
    <n v="0"/>
    <n v="0"/>
    <x v="305"/>
    <s v="Online"/>
    <x v="5"/>
    <n v="928.63"/>
  </r>
  <r>
    <n v="2736"/>
    <x v="2"/>
    <x v="1"/>
    <s v="Tiempo Legend"/>
    <s v="NA"/>
    <n v="2"/>
    <n v="6110.0300000000007"/>
    <n v="0.49"/>
    <n v="0"/>
    <x v="340"/>
    <s v="Retail"/>
    <x v="4"/>
    <n v="3042.49"/>
  </r>
  <r>
    <n v="2737"/>
    <x v="0"/>
    <x v="4"/>
    <s v="Kyrie Flytrap"/>
    <s v="XL"/>
    <n v="2"/>
    <n v="6110.0300000000007"/>
    <n v="0"/>
    <n v="0"/>
    <x v="43"/>
    <s v="Retail"/>
    <x v="2"/>
    <n v="144.37"/>
  </r>
  <r>
    <n v="2738"/>
    <x v="1"/>
    <x v="0"/>
    <s v="ZoomX Invincible"/>
    <s v="M"/>
    <n v="3"/>
    <n v="6110.0300000000007"/>
    <n v="0.39"/>
    <n v="0"/>
    <x v="330"/>
    <s v="Retail"/>
    <x v="3"/>
    <n v="-712.53"/>
  </r>
  <r>
    <n v="2739"/>
    <x v="0"/>
    <x v="3"/>
    <s v="Free RN"/>
    <s v="L"/>
    <n v="2"/>
    <n v="6110.0300000000007"/>
    <n v="0.26"/>
    <n v="0"/>
    <x v="182"/>
    <s v="Online"/>
    <x v="5"/>
    <n v="2350.69"/>
  </r>
  <r>
    <n v="2740"/>
    <x v="1"/>
    <x v="2"/>
    <s v="Air Force 1"/>
    <s v="XL"/>
    <n v="1"/>
    <n v="4922.1899999999996"/>
    <n v="0"/>
    <n v="0"/>
    <x v="2"/>
    <s v="Retail"/>
    <x v="0"/>
    <n v="3820.48"/>
  </r>
  <r>
    <n v="2741"/>
    <x v="1"/>
    <x v="0"/>
    <s v="SuperRep Go"/>
    <s v="L"/>
    <n v="2"/>
    <n v="5241.8999999999996"/>
    <n v="0"/>
    <n v="0"/>
    <x v="341"/>
    <s v="Online"/>
    <x v="1"/>
    <n v="-295.49"/>
  </r>
  <r>
    <n v="2742"/>
    <x v="0"/>
    <x v="2"/>
    <s v="Blazer Mid"/>
    <s v="XL"/>
    <n v="2"/>
    <n v="7063.25"/>
    <n v="0"/>
    <n v="0"/>
    <x v="166"/>
    <s v="Online"/>
    <x v="2"/>
    <n v="3746.48"/>
  </r>
  <r>
    <n v="2744"/>
    <x v="2"/>
    <x v="3"/>
    <s v="Pegasus Turbo"/>
    <s v="NA"/>
    <n v="1"/>
    <n v="7951.27"/>
    <n v="0"/>
    <n v="0"/>
    <x v="2"/>
    <s v="Retail"/>
    <x v="4"/>
    <n v="-154.16999999999999"/>
  </r>
  <r>
    <n v="2745"/>
    <x v="2"/>
    <x v="1"/>
    <s v="Phantom GT"/>
    <s v="XL"/>
    <n v="-1"/>
    <n v="6110.0300000000007"/>
    <n v="0.94"/>
    <n v="0"/>
    <x v="173"/>
    <s v="Retail"/>
    <x v="1"/>
    <n v="501.65"/>
  </r>
  <r>
    <n v="2746"/>
    <x v="1"/>
    <x v="4"/>
    <s v="Air Jordan"/>
    <s v="L"/>
    <n v="-1"/>
    <n v="9795.69"/>
    <n v="0"/>
    <n v="0"/>
    <x v="204"/>
    <s v="Online"/>
    <x v="2"/>
    <n v="1044.46"/>
  </r>
  <r>
    <n v="2747"/>
    <x v="2"/>
    <x v="1"/>
    <s v="Tiempo Legend"/>
    <s v="XL"/>
    <n v="4"/>
    <n v="2483.9699999999998"/>
    <n v="0"/>
    <n v="0"/>
    <x v="2"/>
    <s v="Online"/>
    <x v="4"/>
    <n v="-609.36"/>
  </r>
  <r>
    <n v="2748"/>
    <x v="2"/>
    <x v="4"/>
    <s v="Kyrie Flytrap"/>
    <s v="XL"/>
    <n v="2"/>
    <n v="6110.0300000000007"/>
    <n v="0.05"/>
    <n v="0"/>
    <x v="342"/>
    <s v="Retail"/>
    <x v="3"/>
    <n v="1010.96"/>
  </r>
  <r>
    <n v="2750"/>
    <x v="1"/>
    <x v="2"/>
    <s v="Dunk Low"/>
    <s v="L"/>
    <n v="2"/>
    <n v="6110.0300000000007"/>
    <n v="0"/>
    <n v="0"/>
    <x v="2"/>
    <s v="Online"/>
    <x v="1"/>
    <n v="2924.09"/>
  </r>
  <r>
    <n v="2751"/>
    <x v="2"/>
    <x v="4"/>
    <s v="Air Jordan"/>
    <s v="XL"/>
    <n v="2"/>
    <n v="4776.83"/>
    <n v="0"/>
    <n v="0"/>
    <x v="227"/>
    <s v="Retail"/>
    <x v="4"/>
    <n v="2857.99"/>
  </r>
  <r>
    <n v="2752"/>
    <x v="0"/>
    <x v="2"/>
    <s v="Waffle One"/>
    <s v="NA"/>
    <n v="0"/>
    <n v="6110.0300000000007"/>
    <n v="0"/>
    <n v="0"/>
    <x v="343"/>
    <s v="Retail"/>
    <x v="3"/>
    <n v="341.26"/>
  </r>
  <r>
    <n v="2753"/>
    <x v="2"/>
    <x v="3"/>
    <s v="Pegasus Turbo"/>
    <s v="L"/>
    <n v="2"/>
    <n v="6110.0300000000007"/>
    <n v="0"/>
    <n v="0"/>
    <x v="62"/>
    <s v="Retail"/>
    <x v="5"/>
    <n v="-364.23"/>
  </r>
  <r>
    <n v="2754"/>
    <x v="0"/>
    <x v="0"/>
    <s v="ZoomX Invincible"/>
    <s v="XL"/>
    <n v="1"/>
    <n v="6110.0300000000007"/>
    <n v="0"/>
    <n v="0"/>
    <x v="344"/>
    <s v="Online"/>
    <x v="5"/>
    <n v="3565.12"/>
  </r>
  <r>
    <n v="2755"/>
    <x v="2"/>
    <x v="3"/>
    <s v="React Infinity"/>
    <s v="M"/>
    <n v="3"/>
    <n v="8574"/>
    <n v="0"/>
    <n v="0"/>
    <x v="65"/>
    <s v="Online"/>
    <x v="0"/>
    <n v="161.94999999999999"/>
  </r>
  <r>
    <n v="2756"/>
    <x v="1"/>
    <x v="2"/>
    <s v="Waffle One"/>
    <s v="NA"/>
    <n v="2"/>
    <n v="8510.85"/>
    <n v="0"/>
    <n v="0"/>
    <x v="80"/>
    <s v="Retail"/>
    <x v="0"/>
    <n v="1491.91"/>
  </r>
  <r>
    <n v="2757"/>
    <x v="2"/>
    <x v="1"/>
    <s v="Phantom GT"/>
    <s v="NA"/>
    <n v="0"/>
    <n v="3101.14"/>
    <n v="0"/>
    <n v="0"/>
    <x v="256"/>
    <s v="Online"/>
    <x v="1"/>
    <n v="-271.85000000000002"/>
  </r>
  <r>
    <n v="2758"/>
    <x v="1"/>
    <x v="2"/>
    <s v="Waffle One"/>
    <s v="M"/>
    <n v="2"/>
    <n v="6110.0300000000007"/>
    <n v="0"/>
    <n v="0"/>
    <x v="2"/>
    <s v="Online"/>
    <x v="3"/>
    <n v="3986.03"/>
  </r>
  <r>
    <n v="2759"/>
    <x v="0"/>
    <x v="1"/>
    <s v="Premier III"/>
    <s v="NA"/>
    <n v="2"/>
    <n v="6110.0300000000007"/>
    <n v="0"/>
    <n v="0"/>
    <x v="115"/>
    <s v="Retail"/>
    <x v="4"/>
    <n v="1822.72"/>
  </r>
  <r>
    <n v="2760"/>
    <x v="2"/>
    <x v="0"/>
    <s v="SuperRep Go"/>
    <s v="7"/>
    <n v="2"/>
    <n v="6110.0300000000007"/>
    <n v="0"/>
    <n v="0"/>
    <x v="263"/>
    <s v="Online"/>
    <x v="2"/>
    <n v="1496.19"/>
  </r>
  <r>
    <n v="2761"/>
    <x v="0"/>
    <x v="1"/>
    <s v="Premier III"/>
    <s v="M"/>
    <n v="4"/>
    <n v="6110.0300000000007"/>
    <n v="0"/>
    <n v="0"/>
    <x v="2"/>
    <s v="Retail"/>
    <x v="4"/>
    <n v="2588.0300000000002"/>
  </r>
  <r>
    <n v="2762"/>
    <x v="1"/>
    <x v="3"/>
    <s v="Pegasus Turbo"/>
    <s v="L"/>
    <n v="2"/>
    <n v="6110.0300000000007"/>
    <n v="0"/>
    <n v="0"/>
    <x v="2"/>
    <s v="Retail"/>
    <x v="2"/>
    <n v="-355.55"/>
  </r>
  <r>
    <n v="2763"/>
    <x v="1"/>
    <x v="1"/>
    <s v="Phantom GT"/>
    <s v="10"/>
    <n v="4"/>
    <n v="3328.58"/>
    <n v="0"/>
    <n v="0"/>
    <x v="241"/>
    <s v="Online"/>
    <x v="3"/>
    <n v="-763.34"/>
  </r>
  <r>
    <n v="2764"/>
    <x v="0"/>
    <x v="2"/>
    <s v="Blazer Mid"/>
    <s v="NA"/>
    <n v="2"/>
    <n v="7776.94"/>
    <n v="0"/>
    <n v="0"/>
    <x v="12"/>
    <s v="Retail"/>
    <x v="5"/>
    <n v="-532.24"/>
  </r>
  <r>
    <n v="2765"/>
    <x v="1"/>
    <x v="1"/>
    <s v="Premier III"/>
    <s v="M"/>
    <n v="2"/>
    <n v="6370.84"/>
    <n v="0"/>
    <n v="0"/>
    <x v="334"/>
    <s v="Online"/>
    <x v="2"/>
    <n v="1609.7"/>
  </r>
  <r>
    <n v="2766"/>
    <x v="1"/>
    <x v="2"/>
    <s v="Dunk Low"/>
    <s v="NA"/>
    <n v="-1"/>
    <n v="2609.0700000000002"/>
    <n v="0"/>
    <n v="0"/>
    <x v="345"/>
    <s v="Retail"/>
    <x v="2"/>
    <n v="-265.27"/>
  </r>
  <r>
    <n v="2767"/>
    <x v="0"/>
    <x v="4"/>
    <s v="Zoom Freak"/>
    <s v="L"/>
    <n v="2"/>
    <n v="6887.39"/>
    <n v="0"/>
    <n v="0"/>
    <x v="325"/>
    <s v="Online"/>
    <x v="4"/>
    <n v="1562.76"/>
  </r>
  <r>
    <n v="2768"/>
    <x v="2"/>
    <x v="4"/>
    <s v="LeBron 20"/>
    <s v="NA"/>
    <n v="2"/>
    <n v="6110.0300000000007"/>
    <n v="0"/>
    <n v="0"/>
    <x v="344"/>
    <s v="Online"/>
    <x v="3"/>
    <n v="3525.96"/>
  </r>
  <r>
    <n v="2770"/>
    <x v="2"/>
    <x v="1"/>
    <s v="Tiempo Legend"/>
    <s v="9"/>
    <n v="2"/>
    <n v="6110.0300000000007"/>
    <n v="0.7"/>
    <n v="0"/>
    <x v="136"/>
    <s v="Online"/>
    <x v="5"/>
    <n v="-1095.1199999999999"/>
  </r>
  <r>
    <n v="2771"/>
    <x v="2"/>
    <x v="3"/>
    <s v="Pegasus Turbo"/>
    <s v="M"/>
    <n v="2"/>
    <n v="5222.92"/>
    <n v="0"/>
    <n v="0"/>
    <x v="271"/>
    <s v="Online"/>
    <x v="4"/>
    <n v="1804.67"/>
  </r>
  <r>
    <n v="2772"/>
    <x v="0"/>
    <x v="4"/>
    <s v="Zoom Freak"/>
    <s v="12"/>
    <n v="2"/>
    <n v="6110.0300000000007"/>
    <n v="0"/>
    <n v="0"/>
    <x v="112"/>
    <s v="Online"/>
    <x v="3"/>
    <n v="2332.29"/>
  </r>
  <r>
    <n v="2773"/>
    <x v="1"/>
    <x v="0"/>
    <s v="ZoomX Invincible"/>
    <s v="M"/>
    <n v="1"/>
    <n v="5045.62"/>
    <n v="0"/>
    <n v="-1059.58"/>
    <x v="346"/>
    <s v="Online"/>
    <x v="1"/>
    <n v="1191.02"/>
  </r>
  <r>
    <n v="2774"/>
    <x v="1"/>
    <x v="3"/>
    <s v="Free RN"/>
    <s v="XL"/>
    <n v="2"/>
    <n v="6110.0300000000007"/>
    <n v="0"/>
    <n v="0"/>
    <x v="2"/>
    <s v="Online"/>
    <x v="0"/>
    <n v="585.97"/>
  </r>
  <r>
    <n v="2775"/>
    <x v="2"/>
    <x v="2"/>
    <s v="Air Force 1"/>
    <s v="NA"/>
    <n v="2"/>
    <n v="6110.0300000000007"/>
    <n v="0.73"/>
    <n v="0"/>
    <x v="2"/>
    <s v="Online"/>
    <x v="3"/>
    <n v="2329.33"/>
  </r>
  <r>
    <n v="2776"/>
    <x v="2"/>
    <x v="0"/>
    <s v="Flex Trainer"/>
    <s v="L"/>
    <n v="2"/>
    <n v="6110.0300000000007"/>
    <n v="0"/>
    <n v="0"/>
    <x v="12"/>
    <s v="Retail"/>
    <x v="2"/>
    <n v="1143.68"/>
  </r>
  <r>
    <n v="2777"/>
    <x v="0"/>
    <x v="4"/>
    <s v="Air Jordan"/>
    <s v="XL"/>
    <n v="2"/>
    <n v="9062.25"/>
    <n v="0"/>
    <n v="0"/>
    <x v="2"/>
    <s v="Retail"/>
    <x v="5"/>
    <n v="-9.69"/>
  </r>
  <r>
    <n v="2778"/>
    <x v="0"/>
    <x v="1"/>
    <s v="Phantom GT"/>
    <s v="11"/>
    <n v="0"/>
    <n v="4462.26"/>
    <n v="0"/>
    <n v="0"/>
    <x v="202"/>
    <s v="Online"/>
    <x v="1"/>
    <n v="1006.73"/>
  </r>
  <r>
    <n v="2779"/>
    <x v="0"/>
    <x v="4"/>
    <s v="Kyrie Flytrap"/>
    <s v="NA"/>
    <n v="2"/>
    <n v="6110.0300000000007"/>
    <n v="0.09"/>
    <n v="0"/>
    <x v="297"/>
    <s v="Online"/>
    <x v="0"/>
    <n v="-187.36"/>
  </r>
  <r>
    <n v="2780"/>
    <x v="2"/>
    <x v="0"/>
    <s v="Metcon 7"/>
    <s v="6"/>
    <n v="1"/>
    <n v="4308.75"/>
    <n v="0.32"/>
    <n v="2929.95"/>
    <x v="2"/>
    <s v="Online"/>
    <x v="1"/>
    <n v="799.35"/>
  </r>
  <r>
    <n v="2781"/>
    <x v="2"/>
    <x v="0"/>
    <s v="Metcon 7"/>
    <s v="12"/>
    <n v="1"/>
    <n v="6546.59"/>
    <n v="0.68"/>
    <n v="2094.91"/>
    <x v="347"/>
    <s v="Retail"/>
    <x v="0"/>
    <n v="1504.31"/>
  </r>
  <r>
    <n v="2782"/>
    <x v="1"/>
    <x v="0"/>
    <s v="ZoomX Invincible"/>
    <s v="8"/>
    <n v="2"/>
    <n v="8292.3700000000008"/>
    <n v="0"/>
    <n v="0"/>
    <x v="2"/>
    <s v="Online"/>
    <x v="3"/>
    <n v="-816.55"/>
  </r>
  <r>
    <n v="2783"/>
    <x v="1"/>
    <x v="3"/>
    <s v="React Infinity"/>
    <s v="NA"/>
    <n v="2"/>
    <n v="6110.0300000000007"/>
    <n v="0.36"/>
    <n v="0"/>
    <x v="348"/>
    <s v="Retail"/>
    <x v="3"/>
    <n v="134.94999999999999"/>
  </r>
  <r>
    <n v="2784"/>
    <x v="1"/>
    <x v="4"/>
    <s v="Kyrie Flytrap"/>
    <s v="M"/>
    <n v="2"/>
    <n v="6110.0300000000007"/>
    <n v="0"/>
    <n v="0"/>
    <x v="104"/>
    <s v="Online"/>
    <x v="3"/>
    <n v="2982.03"/>
  </r>
  <r>
    <n v="2785"/>
    <x v="1"/>
    <x v="2"/>
    <s v="Blazer Mid"/>
    <s v="L"/>
    <n v="2"/>
    <n v="6110.0300000000007"/>
    <n v="0"/>
    <n v="0"/>
    <x v="150"/>
    <s v="Retail"/>
    <x v="1"/>
    <n v="-834.71"/>
  </r>
  <r>
    <n v="2786"/>
    <x v="1"/>
    <x v="2"/>
    <s v="Blazer Mid"/>
    <s v="9"/>
    <n v="2"/>
    <n v="6110.0300000000007"/>
    <n v="0.59"/>
    <n v="0"/>
    <x v="150"/>
    <s v="Online"/>
    <x v="1"/>
    <n v="3872.35"/>
  </r>
  <r>
    <n v="2787"/>
    <x v="0"/>
    <x v="0"/>
    <s v="Metcon 7"/>
    <s v="12"/>
    <n v="3"/>
    <n v="3440.88"/>
    <n v="0"/>
    <n v="0"/>
    <x v="102"/>
    <s v="Online"/>
    <x v="3"/>
    <n v="22.93"/>
  </r>
  <r>
    <n v="2788"/>
    <x v="1"/>
    <x v="1"/>
    <s v="Mercurial Superfly"/>
    <s v="M"/>
    <n v="2"/>
    <n v="7478.84"/>
    <n v="0"/>
    <n v="0"/>
    <x v="349"/>
    <s v="Retail"/>
    <x v="1"/>
    <n v="-18.399999999999999"/>
  </r>
  <r>
    <n v="2789"/>
    <x v="0"/>
    <x v="2"/>
    <s v="Dunk Low"/>
    <s v="M"/>
    <n v="2"/>
    <n v="6110.0300000000007"/>
    <n v="0"/>
    <n v="0"/>
    <x v="350"/>
    <s v="Retail"/>
    <x v="5"/>
    <n v="1756.75"/>
  </r>
  <r>
    <n v="2790"/>
    <x v="0"/>
    <x v="3"/>
    <s v="React Infinity"/>
    <s v="XL"/>
    <n v="2"/>
    <n v="6110.0300000000007"/>
    <n v="0"/>
    <n v="0"/>
    <x v="176"/>
    <s v="Retail"/>
    <x v="4"/>
    <n v="2554.8200000000002"/>
  </r>
  <r>
    <n v="2791"/>
    <x v="0"/>
    <x v="0"/>
    <s v="Metcon 7"/>
    <s v="M"/>
    <n v="2"/>
    <n v="6110.0300000000007"/>
    <n v="0"/>
    <n v="0"/>
    <x v="351"/>
    <s v="Retail"/>
    <x v="4"/>
    <n v="1194.43"/>
  </r>
  <r>
    <n v="2792"/>
    <x v="0"/>
    <x v="2"/>
    <s v="Waffle One"/>
    <s v="L"/>
    <n v="-1"/>
    <n v="4338.16"/>
    <n v="0"/>
    <n v="0"/>
    <x v="213"/>
    <s v="Online"/>
    <x v="5"/>
    <n v="-328.05"/>
  </r>
  <r>
    <n v="2793"/>
    <x v="2"/>
    <x v="3"/>
    <s v="Pegasus Turbo"/>
    <s v="XL"/>
    <n v="0"/>
    <n v="6110.0300000000007"/>
    <n v="0"/>
    <n v="0"/>
    <x v="220"/>
    <s v="Retail"/>
    <x v="0"/>
    <n v="922.24"/>
  </r>
  <r>
    <n v="2794"/>
    <x v="1"/>
    <x v="1"/>
    <s v="Mercurial Superfly"/>
    <s v="NA"/>
    <n v="2"/>
    <n v="6110.0300000000007"/>
    <n v="0"/>
    <n v="0"/>
    <x v="2"/>
    <s v="Online"/>
    <x v="2"/>
    <n v="3833.78"/>
  </r>
  <r>
    <n v="2795"/>
    <x v="1"/>
    <x v="3"/>
    <s v="React Infinity"/>
    <s v="L"/>
    <n v="0"/>
    <n v="6110.0300000000007"/>
    <n v="0"/>
    <n v="0"/>
    <x v="2"/>
    <s v="Retail"/>
    <x v="4"/>
    <n v="-615.37"/>
  </r>
  <r>
    <n v="2796"/>
    <x v="2"/>
    <x v="2"/>
    <s v="Dunk Low"/>
    <s v="12"/>
    <n v="-1"/>
    <n v="2849.49"/>
    <n v="0"/>
    <n v="0"/>
    <x v="352"/>
    <s v="Retail"/>
    <x v="2"/>
    <n v="2597.58"/>
  </r>
  <r>
    <n v="2797"/>
    <x v="1"/>
    <x v="2"/>
    <s v="Dunk Low"/>
    <s v="NA"/>
    <n v="2"/>
    <n v="2162.29"/>
    <n v="0"/>
    <n v="0"/>
    <x v="95"/>
    <s v="Retail"/>
    <x v="4"/>
    <n v="3158.47"/>
  </r>
  <r>
    <n v="2798"/>
    <x v="0"/>
    <x v="2"/>
    <s v="Dunk Low"/>
    <s v="M"/>
    <n v="2"/>
    <n v="8546.98"/>
    <n v="0"/>
    <n v="0"/>
    <x v="2"/>
    <s v="Retail"/>
    <x v="2"/>
    <n v="430.88"/>
  </r>
  <r>
    <n v="2799"/>
    <x v="0"/>
    <x v="0"/>
    <s v="SuperRep Go"/>
    <s v="NA"/>
    <n v="3"/>
    <n v="2359.4699999999998"/>
    <n v="0.54"/>
    <n v="3256.07"/>
    <x v="225"/>
    <s v="Online"/>
    <x v="2"/>
    <n v="3165.65"/>
  </r>
  <r>
    <n v="2800"/>
    <x v="1"/>
    <x v="3"/>
    <s v="React Infinity"/>
    <s v="6"/>
    <n v="0"/>
    <n v="8737.08"/>
    <n v="0.9"/>
    <n v="0"/>
    <x v="353"/>
    <s v="Online"/>
    <x v="4"/>
    <n v="1737"/>
  </r>
  <r>
    <n v="2801"/>
    <x v="1"/>
    <x v="3"/>
    <s v="React Infinity"/>
    <s v="8"/>
    <n v="2"/>
    <n v="6110.0300000000007"/>
    <n v="0"/>
    <n v="0"/>
    <x v="275"/>
    <s v="Retail"/>
    <x v="2"/>
    <n v="2966.12"/>
  </r>
  <r>
    <n v="2802"/>
    <x v="2"/>
    <x v="3"/>
    <s v="Free RN"/>
    <s v="L"/>
    <n v="3"/>
    <n v="6110.0300000000007"/>
    <n v="0"/>
    <n v="0"/>
    <x v="354"/>
    <s v="Online"/>
    <x v="5"/>
    <n v="-231.73"/>
  </r>
  <r>
    <n v="2803"/>
    <x v="1"/>
    <x v="1"/>
    <s v="Mercurial Superfly"/>
    <s v="XL"/>
    <n v="0"/>
    <n v="6110.0300000000007"/>
    <n v="0"/>
    <n v="0"/>
    <x v="355"/>
    <s v="Online"/>
    <x v="1"/>
    <n v="83.11"/>
  </r>
  <r>
    <n v="2804"/>
    <x v="0"/>
    <x v="3"/>
    <s v="Pegasus Turbo"/>
    <s v="XL"/>
    <n v="-1"/>
    <n v="6110.0300000000007"/>
    <n v="0"/>
    <n v="0"/>
    <x v="2"/>
    <s v="Online"/>
    <x v="1"/>
    <n v="2270.96"/>
  </r>
  <r>
    <n v="2805"/>
    <x v="1"/>
    <x v="3"/>
    <s v="Pegasus Turbo"/>
    <s v="L"/>
    <n v="-1"/>
    <n v="6110.0300000000007"/>
    <n v="0.82"/>
    <n v="0"/>
    <x v="356"/>
    <s v="Online"/>
    <x v="3"/>
    <n v="2037.76"/>
  </r>
  <r>
    <n v="2806"/>
    <x v="0"/>
    <x v="4"/>
    <s v="Kyrie Flytrap"/>
    <s v="7"/>
    <n v="3"/>
    <n v="4466.78"/>
    <n v="0"/>
    <n v="0"/>
    <x v="357"/>
    <s v="Online"/>
    <x v="0"/>
    <n v="2407.08"/>
  </r>
  <r>
    <n v="2807"/>
    <x v="0"/>
    <x v="0"/>
    <s v="ZoomX Invincible"/>
    <s v="L"/>
    <n v="2"/>
    <n v="6110.0300000000007"/>
    <n v="0"/>
    <n v="0"/>
    <x v="147"/>
    <s v="Online"/>
    <x v="1"/>
    <n v="875.36"/>
  </r>
  <r>
    <n v="2808"/>
    <x v="1"/>
    <x v="3"/>
    <s v="Pegasus Turbo"/>
    <s v="L"/>
    <n v="0"/>
    <n v="7810.49"/>
    <n v="0"/>
    <n v="0"/>
    <x v="2"/>
    <s v="Online"/>
    <x v="0"/>
    <n v="-65.849999999999994"/>
  </r>
  <r>
    <n v="2809"/>
    <x v="1"/>
    <x v="3"/>
    <s v="Free RN"/>
    <s v="NA"/>
    <n v="0"/>
    <n v="3260.38"/>
    <n v="0.08"/>
    <n v="0"/>
    <x v="2"/>
    <s v="Retail"/>
    <x v="2"/>
    <n v="-554.84"/>
  </r>
  <r>
    <n v="2810"/>
    <x v="2"/>
    <x v="3"/>
    <s v="Air Zoom"/>
    <s v="7"/>
    <n v="2"/>
    <n v="2943.44"/>
    <n v="0.53"/>
    <n v="2766.83"/>
    <x v="2"/>
    <s v="Retail"/>
    <x v="1"/>
    <n v="405.67"/>
  </r>
  <r>
    <n v="2811"/>
    <x v="2"/>
    <x v="4"/>
    <s v="Zoom Freak"/>
    <s v="8"/>
    <n v="3"/>
    <n v="9153.02"/>
    <n v="0"/>
    <n v="0"/>
    <x v="358"/>
    <s v="Retail"/>
    <x v="0"/>
    <n v="-77.61"/>
  </r>
  <r>
    <n v="2812"/>
    <x v="2"/>
    <x v="4"/>
    <s v="LeBron 20"/>
    <s v="NA"/>
    <n v="2"/>
    <n v="9507.39"/>
    <n v="0.01"/>
    <n v="18824.63"/>
    <x v="359"/>
    <s v="Online"/>
    <x v="5"/>
    <n v="2570.0100000000002"/>
  </r>
  <r>
    <n v="2813"/>
    <x v="2"/>
    <x v="3"/>
    <s v="Free RN"/>
    <s v="M"/>
    <n v="4"/>
    <n v="7450.8"/>
    <n v="0"/>
    <n v="0"/>
    <x v="2"/>
    <s v="Online"/>
    <x v="0"/>
    <n v="2098.29"/>
  </r>
  <r>
    <n v="2814"/>
    <x v="0"/>
    <x v="3"/>
    <s v="React Infinity"/>
    <s v="M"/>
    <n v="0"/>
    <n v="6110.0300000000007"/>
    <n v="0"/>
    <n v="0"/>
    <x v="360"/>
    <s v="Online"/>
    <x v="4"/>
    <n v="1702.06"/>
  </r>
  <r>
    <n v="2815"/>
    <x v="0"/>
    <x v="0"/>
    <s v="Flex Trainer"/>
    <s v="L"/>
    <n v="0"/>
    <n v="6110.0300000000007"/>
    <n v="0"/>
    <n v="0"/>
    <x v="2"/>
    <s v="Online"/>
    <x v="5"/>
    <n v="3281.98"/>
  </r>
  <r>
    <n v="2816"/>
    <x v="2"/>
    <x v="4"/>
    <s v="LeBron 20"/>
    <s v="M"/>
    <n v="3"/>
    <n v="5983.35"/>
    <n v="0"/>
    <n v="0"/>
    <x v="140"/>
    <s v="Retail"/>
    <x v="1"/>
    <n v="916.13"/>
  </r>
  <r>
    <n v="2818"/>
    <x v="0"/>
    <x v="1"/>
    <s v="Premier III"/>
    <s v="NA"/>
    <n v="-1"/>
    <n v="6110.0300000000007"/>
    <n v="0"/>
    <n v="0"/>
    <x v="213"/>
    <s v="Retail"/>
    <x v="3"/>
    <n v="-797.91"/>
  </r>
  <r>
    <n v="2819"/>
    <x v="0"/>
    <x v="1"/>
    <s v="Premier III"/>
    <s v="9"/>
    <n v="2"/>
    <n v="7645.41"/>
    <n v="0"/>
    <n v="0"/>
    <x v="265"/>
    <s v="Retail"/>
    <x v="0"/>
    <n v="593.62"/>
  </r>
  <r>
    <n v="2820"/>
    <x v="1"/>
    <x v="2"/>
    <s v="Blazer Mid"/>
    <s v="M"/>
    <n v="4"/>
    <n v="8659.15"/>
    <n v="0"/>
    <n v="0"/>
    <x v="305"/>
    <s v="Online"/>
    <x v="2"/>
    <n v="2078.39"/>
  </r>
  <r>
    <n v="2821"/>
    <x v="0"/>
    <x v="2"/>
    <s v="Air Force 1"/>
    <s v="NA"/>
    <n v="0"/>
    <n v="3360.35"/>
    <n v="0"/>
    <n v="0"/>
    <x v="308"/>
    <s v="Online"/>
    <x v="4"/>
    <n v="2991.25"/>
  </r>
  <r>
    <n v="2822"/>
    <x v="1"/>
    <x v="2"/>
    <s v="Blazer Mid"/>
    <s v="11"/>
    <n v="2"/>
    <n v="8314.34"/>
    <n v="0"/>
    <n v="0"/>
    <x v="339"/>
    <s v="Retail"/>
    <x v="0"/>
    <n v="-1145.98"/>
  </r>
  <r>
    <n v="2823"/>
    <x v="2"/>
    <x v="1"/>
    <s v="Mercurial Superfly"/>
    <s v="L"/>
    <n v="1"/>
    <n v="6110.0300000000007"/>
    <n v="0"/>
    <n v="0"/>
    <x v="361"/>
    <s v="Retail"/>
    <x v="2"/>
    <n v="-1125.9100000000001"/>
  </r>
  <r>
    <n v="2824"/>
    <x v="2"/>
    <x v="4"/>
    <s v="Air Jordan"/>
    <s v="L"/>
    <n v="4"/>
    <n v="5123.3500000000004"/>
    <n v="0"/>
    <n v="0"/>
    <x v="362"/>
    <s v="Online"/>
    <x v="2"/>
    <n v="1620.37"/>
  </r>
  <r>
    <n v="2825"/>
    <x v="0"/>
    <x v="0"/>
    <s v="SuperRep Go"/>
    <s v="M"/>
    <n v="2"/>
    <n v="6110.0300000000007"/>
    <n v="0"/>
    <n v="0"/>
    <x v="2"/>
    <s v="Retail"/>
    <x v="3"/>
    <n v="2322.87"/>
  </r>
  <r>
    <n v="2826"/>
    <x v="0"/>
    <x v="2"/>
    <s v="Blazer Mid"/>
    <s v="M"/>
    <n v="2"/>
    <n v="6110.0300000000007"/>
    <n v="0.01"/>
    <n v="0"/>
    <x v="2"/>
    <s v="Retail"/>
    <x v="0"/>
    <n v="262.81"/>
  </r>
  <r>
    <n v="2827"/>
    <x v="2"/>
    <x v="4"/>
    <s v="Air Jordan"/>
    <s v="L"/>
    <n v="0"/>
    <n v="4278.28"/>
    <n v="0"/>
    <n v="0"/>
    <x v="363"/>
    <s v="Retail"/>
    <x v="1"/>
    <n v="860.32"/>
  </r>
  <r>
    <n v="2828"/>
    <x v="1"/>
    <x v="0"/>
    <s v="ZoomX Invincible"/>
    <s v="XL"/>
    <n v="2"/>
    <n v="2095"/>
    <n v="0"/>
    <n v="0"/>
    <x v="221"/>
    <s v="Online"/>
    <x v="1"/>
    <n v="-831.4"/>
  </r>
  <r>
    <n v="2829"/>
    <x v="2"/>
    <x v="4"/>
    <s v="LeBron 20"/>
    <s v="XL"/>
    <n v="2"/>
    <n v="6110.0300000000007"/>
    <n v="0"/>
    <n v="0"/>
    <x v="364"/>
    <s v="Online"/>
    <x v="5"/>
    <n v="2539.92"/>
  </r>
  <r>
    <n v="2830"/>
    <x v="2"/>
    <x v="4"/>
    <s v="Air Jordan"/>
    <s v="NA"/>
    <n v="-1"/>
    <n v="8572.48"/>
    <n v="0.88"/>
    <n v="-1028.7"/>
    <x v="2"/>
    <s v="Online"/>
    <x v="4"/>
    <n v="1221.0899999999999"/>
  </r>
  <r>
    <n v="2831"/>
    <x v="1"/>
    <x v="0"/>
    <s v="SuperRep Go"/>
    <s v="7"/>
    <n v="4"/>
    <n v="6110.0300000000007"/>
    <n v="0"/>
    <n v="0"/>
    <x v="63"/>
    <s v="Online"/>
    <x v="2"/>
    <n v="3134.87"/>
  </r>
  <r>
    <n v="2832"/>
    <x v="0"/>
    <x v="4"/>
    <s v="Kyrie Flytrap"/>
    <s v="NA"/>
    <n v="0"/>
    <n v="6110.0300000000007"/>
    <n v="0.15"/>
    <n v="0"/>
    <x v="365"/>
    <s v="Retail"/>
    <x v="1"/>
    <n v="752"/>
  </r>
  <r>
    <n v="2833"/>
    <x v="1"/>
    <x v="0"/>
    <s v="Flex Trainer"/>
    <s v="XL"/>
    <n v="4"/>
    <n v="2224.9"/>
    <n v="0"/>
    <n v="0"/>
    <x v="55"/>
    <s v="Online"/>
    <x v="3"/>
    <n v="-16.04"/>
  </r>
  <r>
    <n v="2834"/>
    <x v="0"/>
    <x v="0"/>
    <s v="Flex Trainer"/>
    <s v="M"/>
    <n v="-1"/>
    <n v="9544.08"/>
    <n v="0"/>
    <n v="0"/>
    <x v="221"/>
    <s v="Retail"/>
    <x v="5"/>
    <n v="575.58000000000004"/>
  </r>
  <r>
    <n v="2835"/>
    <x v="1"/>
    <x v="2"/>
    <s v="Air Force 1"/>
    <s v="NA"/>
    <n v="2"/>
    <n v="9240.64"/>
    <n v="0.63"/>
    <n v="0"/>
    <x v="360"/>
    <s v="Retail"/>
    <x v="3"/>
    <n v="1873.76"/>
  </r>
  <r>
    <n v="2836"/>
    <x v="2"/>
    <x v="4"/>
    <s v="Kyrie Flytrap"/>
    <s v="L"/>
    <n v="0"/>
    <n v="9098.9"/>
    <n v="0.75"/>
    <n v="0"/>
    <x v="366"/>
    <s v="Retail"/>
    <x v="4"/>
    <n v="2729.87"/>
  </r>
  <r>
    <n v="2837"/>
    <x v="1"/>
    <x v="3"/>
    <s v="Pegasus Turbo"/>
    <s v="L"/>
    <n v="2"/>
    <n v="8889.68"/>
    <n v="0"/>
    <n v="0"/>
    <x v="2"/>
    <s v="Online"/>
    <x v="2"/>
    <n v="2191.17"/>
  </r>
  <r>
    <n v="2838"/>
    <x v="1"/>
    <x v="4"/>
    <s v="Air Jordan"/>
    <s v="XL"/>
    <n v="4"/>
    <n v="8605.73"/>
    <n v="0"/>
    <n v="0"/>
    <x v="71"/>
    <s v="Retail"/>
    <x v="3"/>
    <n v="-990.99"/>
  </r>
  <r>
    <n v="2839"/>
    <x v="2"/>
    <x v="2"/>
    <s v="Waffle One"/>
    <s v="6"/>
    <n v="2"/>
    <n v="6110.0300000000007"/>
    <n v="0"/>
    <n v="0"/>
    <x v="243"/>
    <s v="Online"/>
    <x v="1"/>
    <n v="2992.52"/>
  </r>
  <r>
    <n v="2841"/>
    <x v="2"/>
    <x v="4"/>
    <s v="LeBron 20"/>
    <s v="M"/>
    <n v="1"/>
    <n v="4166.9399999999996"/>
    <n v="0"/>
    <n v="0"/>
    <x v="2"/>
    <s v="Online"/>
    <x v="4"/>
    <n v="2865.93"/>
  </r>
  <r>
    <n v="2842"/>
    <x v="1"/>
    <x v="1"/>
    <s v="Phantom GT"/>
    <s v="M"/>
    <n v="-1"/>
    <n v="6110.0300000000007"/>
    <n v="0"/>
    <n v="0"/>
    <x v="55"/>
    <s v="Online"/>
    <x v="0"/>
    <n v="-1193.98"/>
  </r>
  <r>
    <n v="2843"/>
    <x v="2"/>
    <x v="0"/>
    <s v="SuperRep Go"/>
    <s v="12"/>
    <n v="2"/>
    <n v="6110.0300000000007"/>
    <n v="0"/>
    <n v="0"/>
    <x v="367"/>
    <s v="Online"/>
    <x v="2"/>
    <n v="3574.05"/>
  </r>
  <r>
    <n v="2844"/>
    <x v="2"/>
    <x v="2"/>
    <s v="Waffle One"/>
    <s v="NA"/>
    <n v="2"/>
    <n v="6495.53"/>
    <n v="0.23"/>
    <n v="10003.120000000001"/>
    <x v="2"/>
    <s v="Retail"/>
    <x v="2"/>
    <n v="-951.85"/>
  </r>
  <r>
    <n v="2845"/>
    <x v="2"/>
    <x v="0"/>
    <s v="ZoomX Invincible"/>
    <s v="NA"/>
    <n v="2"/>
    <n v="6110.0300000000007"/>
    <n v="0"/>
    <n v="0"/>
    <x v="368"/>
    <s v="Retail"/>
    <x v="3"/>
    <n v="40.98"/>
  </r>
  <r>
    <n v="2846"/>
    <x v="0"/>
    <x v="0"/>
    <s v="ZoomX Invincible"/>
    <s v="L"/>
    <n v="2"/>
    <n v="2932.99"/>
    <n v="0"/>
    <n v="0"/>
    <x v="369"/>
    <s v="Online"/>
    <x v="3"/>
    <n v="-543.26"/>
  </r>
  <r>
    <n v="2847"/>
    <x v="2"/>
    <x v="0"/>
    <s v="Metcon 7"/>
    <s v="XL"/>
    <n v="0"/>
    <n v="6110.0300000000007"/>
    <n v="0.16"/>
    <n v="0"/>
    <x v="370"/>
    <s v="Online"/>
    <x v="0"/>
    <n v="3988.85"/>
  </r>
  <r>
    <n v="2848"/>
    <x v="0"/>
    <x v="3"/>
    <s v="Free RN"/>
    <s v="8"/>
    <n v="2"/>
    <n v="9476.7999999999993"/>
    <n v="0.03"/>
    <n v="0"/>
    <x v="342"/>
    <s v="Online"/>
    <x v="1"/>
    <n v="-350.03"/>
  </r>
  <r>
    <n v="2850"/>
    <x v="0"/>
    <x v="2"/>
    <s v="Waffle One"/>
    <s v="XL"/>
    <n v="2"/>
    <n v="6110.0300000000007"/>
    <n v="0"/>
    <n v="0"/>
    <x v="63"/>
    <s v="Retail"/>
    <x v="3"/>
    <n v="458.86"/>
  </r>
  <r>
    <n v="2851"/>
    <x v="0"/>
    <x v="2"/>
    <s v="Blazer Mid"/>
    <s v="XL"/>
    <n v="2"/>
    <n v="2241.11"/>
    <n v="0"/>
    <n v="0"/>
    <x v="18"/>
    <s v="Online"/>
    <x v="2"/>
    <n v="1243.95"/>
  </r>
  <r>
    <n v="2852"/>
    <x v="0"/>
    <x v="3"/>
    <s v="React Infinity"/>
    <s v="8"/>
    <n v="2"/>
    <n v="6110.0300000000007"/>
    <n v="0"/>
    <n v="0"/>
    <x v="2"/>
    <s v="Online"/>
    <x v="4"/>
    <n v="-234.16"/>
  </r>
  <r>
    <n v="2853"/>
    <x v="1"/>
    <x v="4"/>
    <s v="Kyrie Flytrap"/>
    <s v="XL"/>
    <n v="2"/>
    <n v="6110.0300000000007"/>
    <n v="0"/>
    <n v="0"/>
    <x v="371"/>
    <s v="Retail"/>
    <x v="1"/>
    <n v="3841.05"/>
  </r>
  <r>
    <n v="2854"/>
    <x v="1"/>
    <x v="4"/>
    <s v="LeBron 20"/>
    <s v="NA"/>
    <n v="-1"/>
    <n v="6110.0300000000007"/>
    <n v="0.98"/>
    <n v="0"/>
    <x v="372"/>
    <s v="Online"/>
    <x v="3"/>
    <n v="1103.3499999999999"/>
  </r>
  <r>
    <n v="2855"/>
    <x v="0"/>
    <x v="4"/>
    <s v="Air Jordan"/>
    <s v="NA"/>
    <n v="2"/>
    <n v="2809.8"/>
    <n v="0"/>
    <n v="0"/>
    <x v="315"/>
    <s v="Online"/>
    <x v="2"/>
    <n v="-425.73"/>
  </r>
  <r>
    <n v="2856"/>
    <x v="0"/>
    <x v="4"/>
    <s v="Kyrie Flytrap"/>
    <s v="M"/>
    <n v="2"/>
    <n v="6110.0300000000007"/>
    <n v="0"/>
    <n v="0"/>
    <x v="373"/>
    <s v="Online"/>
    <x v="5"/>
    <n v="3137.85"/>
  </r>
  <r>
    <n v="2857"/>
    <x v="1"/>
    <x v="3"/>
    <s v="React Infinity"/>
    <s v="10"/>
    <n v="2"/>
    <n v="4105.4399999999996"/>
    <n v="0.73"/>
    <n v="0"/>
    <x v="374"/>
    <s v="Online"/>
    <x v="5"/>
    <n v="3197.09"/>
  </r>
  <r>
    <n v="2858"/>
    <x v="0"/>
    <x v="2"/>
    <s v="Air Force 1"/>
    <s v="NA"/>
    <n v="0"/>
    <n v="6110.0300000000007"/>
    <n v="0.6"/>
    <n v="0"/>
    <x v="39"/>
    <s v="Retail"/>
    <x v="3"/>
    <n v="2847.01"/>
  </r>
  <r>
    <n v="2859"/>
    <x v="1"/>
    <x v="2"/>
    <s v="Air Force 1"/>
    <s v="7"/>
    <n v="2"/>
    <n v="6110.0300000000007"/>
    <n v="0"/>
    <n v="0"/>
    <x v="2"/>
    <s v="Online"/>
    <x v="3"/>
    <n v="566.34"/>
  </r>
  <r>
    <n v="2860"/>
    <x v="0"/>
    <x v="2"/>
    <s v="Air Force 1"/>
    <s v="XL"/>
    <n v="-1"/>
    <n v="7568.04"/>
    <n v="0"/>
    <n v="0"/>
    <x v="191"/>
    <s v="Retail"/>
    <x v="1"/>
    <n v="1365.3"/>
  </r>
  <r>
    <n v="2861"/>
    <x v="0"/>
    <x v="0"/>
    <s v="ZoomX Invincible"/>
    <s v="XL"/>
    <n v="0"/>
    <n v="6110.0300000000007"/>
    <n v="0"/>
    <n v="0"/>
    <x v="315"/>
    <s v="Online"/>
    <x v="3"/>
    <n v="650.99"/>
  </r>
  <r>
    <n v="2862"/>
    <x v="0"/>
    <x v="1"/>
    <s v="Phantom GT"/>
    <s v="9"/>
    <n v="4"/>
    <n v="7940.29"/>
    <n v="0"/>
    <n v="-635.22"/>
    <x v="108"/>
    <s v="Retail"/>
    <x v="4"/>
    <n v="1803.25"/>
  </r>
  <r>
    <n v="2863"/>
    <x v="1"/>
    <x v="0"/>
    <s v="Metcon 7"/>
    <s v="6"/>
    <n v="2"/>
    <n v="8609.77"/>
    <n v="0"/>
    <n v="0"/>
    <x v="153"/>
    <s v="Retail"/>
    <x v="3"/>
    <n v="-711.07"/>
  </r>
  <r>
    <n v="2864"/>
    <x v="0"/>
    <x v="1"/>
    <s v="Tiempo Legend"/>
    <s v="NA"/>
    <n v="-1"/>
    <n v="6445.79"/>
    <n v="0.45"/>
    <n v="-3545.18"/>
    <x v="322"/>
    <s v="Online"/>
    <x v="0"/>
    <n v="1534.89"/>
  </r>
  <r>
    <n v="2865"/>
    <x v="1"/>
    <x v="1"/>
    <s v="Phantom GT"/>
    <s v="NA"/>
    <n v="1"/>
    <n v="6110.0300000000007"/>
    <n v="0.71"/>
    <n v="0"/>
    <x v="131"/>
    <s v="Retail"/>
    <x v="5"/>
    <n v="-94.06"/>
  </r>
  <r>
    <n v="2866"/>
    <x v="0"/>
    <x v="0"/>
    <s v="SuperRep Go"/>
    <s v="11"/>
    <n v="2"/>
    <n v="6110.0300000000007"/>
    <n v="0"/>
    <n v="0"/>
    <x v="284"/>
    <s v="Online"/>
    <x v="3"/>
    <n v="273.27999999999997"/>
  </r>
  <r>
    <n v="2867"/>
    <x v="2"/>
    <x v="1"/>
    <s v="Mercurial Superfly"/>
    <s v="11"/>
    <n v="1"/>
    <n v="9936.58"/>
    <n v="0"/>
    <n v="0"/>
    <x v="375"/>
    <s v="Online"/>
    <x v="1"/>
    <n v="3190.43"/>
  </r>
  <r>
    <n v="2868"/>
    <x v="1"/>
    <x v="3"/>
    <s v="React Infinity"/>
    <s v="M"/>
    <n v="2"/>
    <n v="7379.45"/>
    <n v="0"/>
    <n v="0"/>
    <x v="107"/>
    <s v="Retail"/>
    <x v="4"/>
    <n v="-688.14"/>
  </r>
  <r>
    <n v="2869"/>
    <x v="0"/>
    <x v="1"/>
    <s v="Premier III"/>
    <s v="M"/>
    <n v="4"/>
    <n v="6110.0300000000007"/>
    <n v="0"/>
    <n v="0"/>
    <x v="208"/>
    <s v="Online"/>
    <x v="3"/>
    <n v="1550.3"/>
  </r>
  <r>
    <n v="2870"/>
    <x v="0"/>
    <x v="0"/>
    <s v="Metcon 7"/>
    <s v="M"/>
    <n v="1"/>
    <n v="9633.68"/>
    <n v="0"/>
    <n v="0"/>
    <x v="376"/>
    <s v="Retail"/>
    <x v="4"/>
    <n v="771.96"/>
  </r>
  <r>
    <n v="2871"/>
    <x v="2"/>
    <x v="0"/>
    <s v="Flex Trainer"/>
    <s v="M"/>
    <n v="1"/>
    <n v="2294.09"/>
    <n v="0"/>
    <n v="0"/>
    <x v="366"/>
    <s v="Retail"/>
    <x v="0"/>
    <n v="1002.21"/>
  </r>
  <r>
    <n v="2872"/>
    <x v="2"/>
    <x v="4"/>
    <s v="Kyrie Flytrap"/>
    <s v="M"/>
    <n v="2"/>
    <n v="3953.13"/>
    <n v="0"/>
    <n v="0"/>
    <x v="377"/>
    <s v="Online"/>
    <x v="5"/>
    <n v="3414.32"/>
  </r>
  <r>
    <n v="2873"/>
    <x v="1"/>
    <x v="3"/>
    <s v="Air Zoom"/>
    <s v="NA"/>
    <n v="2"/>
    <n v="9050.52"/>
    <n v="0.86"/>
    <n v="0"/>
    <x v="2"/>
    <s v="Retail"/>
    <x v="0"/>
    <n v="3364.79"/>
  </r>
  <r>
    <n v="2874"/>
    <x v="1"/>
    <x v="1"/>
    <s v="Mercurial Superfly"/>
    <s v="L"/>
    <n v="2"/>
    <n v="6110.0300000000007"/>
    <n v="0.01"/>
    <n v="0"/>
    <x v="378"/>
    <s v="Retail"/>
    <x v="4"/>
    <n v="-109.71"/>
  </r>
  <r>
    <n v="2875"/>
    <x v="1"/>
    <x v="2"/>
    <s v="Dunk Low"/>
    <s v="L"/>
    <n v="4"/>
    <n v="7401.53"/>
    <n v="0"/>
    <n v="0"/>
    <x v="379"/>
    <s v="Retail"/>
    <x v="0"/>
    <n v="1559.28"/>
  </r>
  <r>
    <n v="2876"/>
    <x v="0"/>
    <x v="2"/>
    <s v="Waffle One"/>
    <s v="NA"/>
    <n v="2"/>
    <n v="6110.0300000000007"/>
    <n v="0"/>
    <n v="0"/>
    <x v="167"/>
    <s v="Retail"/>
    <x v="1"/>
    <n v="-94.98"/>
  </r>
  <r>
    <n v="2877"/>
    <x v="1"/>
    <x v="4"/>
    <s v="Kyrie Flytrap"/>
    <s v="NA"/>
    <n v="2"/>
    <n v="6110.0300000000007"/>
    <n v="0"/>
    <n v="0"/>
    <x v="380"/>
    <s v="Retail"/>
    <x v="5"/>
    <n v="3327.04"/>
  </r>
  <r>
    <n v="2878"/>
    <x v="1"/>
    <x v="0"/>
    <s v="ZoomX Invincible"/>
    <s v="M"/>
    <n v="2"/>
    <n v="9213.58"/>
    <n v="0"/>
    <n v="0"/>
    <x v="2"/>
    <s v="Retail"/>
    <x v="1"/>
    <n v="3968.86"/>
  </r>
  <r>
    <n v="2879"/>
    <x v="0"/>
    <x v="4"/>
    <s v="Zoom Freak"/>
    <s v="M"/>
    <n v="2"/>
    <n v="2831.62"/>
    <n v="0"/>
    <n v="0"/>
    <x v="381"/>
    <s v="Retail"/>
    <x v="0"/>
    <n v="1053.25"/>
  </r>
  <r>
    <n v="2880"/>
    <x v="0"/>
    <x v="4"/>
    <s v="Air Jordan"/>
    <s v="9"/>
    <n v="0"/>
    <n v="8132.33"/>
    <n v="0.63"/>
    <n v="0"/>
    <x v="285"/>
    <s v="Retail"/>
    <x v="4"/>
    <n v="191.67"/>
  </r>
  <r>
    <n v="2882"/>
    <x v="2"/>
    <x v="0"/>
    <s v="Metcon 7"/>
    <s v="9"/>
    <n v="2"/>
    <n v="6110.0300000000007"/>
    <n v="0.9"/>
    <n v="0"/>
    <x v="2"/>
    <s v="Retail"/>
    <x v="5"/>
    <n v="-127.44"/>
  </r>
  <r>
    <n v="2883"/>
    <x v="0"/>
    <x v="1"/>
    <s v="Premier III"/>
    <s v="NA"/>
    <n v="2"/>
    <n v="6110.0300000000007"/>
    <n v="0"/>
    <n v="0"/>
    <x v="207"/>
    <s v="Online"/>
    <x v="4"/>
    <n v="1627.33"/>
  </r>
  <r>
    <n v="2884"/>
    <x v="0"/>
    <x v="3"/>
    <s v="Pegasus Turbo"/>
    <s v="7"/>
    <n v="2"/>
    <n v="9897"/>
    <n v="0"/>
    <n v="0"/>
    <x v="261"/>
    <s v="Online"/>
    <x v="1"/>
    <n v="-156.47"/>
  </r>
  <r>
    <n v="2885"/>
    <x v="1"/>
    <x v="2"/>
    <s v="Blazer Mid"/>
    <s v="XL"/>
    <n v="0"/>
    <n v="7671.31"/>
    <n v="0"/>
    <n v="0"/>
    <x v="2"/>
    <s v="Retail"/>
    <x v="5"/>
    <n v="3394.27"/>
  </r>
  <r>
    <n v="2886"/>
    <x v="0"/>
    <x v="3"/>
    <s v="Free RN"/>
    <s v="XL"/>
    <n v="0"/>
    <n v="8164.32"/>
    <n v="0.94"/>
    <n v="0"/>
    <x v="200"/>
    <s v="Retail"/>
    <x v="3"/>
    <n v="286.3"/>
  </r>
  <r>
    <n v="2887"/>
    <x v="1"/>
    <x v="2"/>
    <s v="Waffle One"/>
    <s v="L"/>
    <n v="2"/>
    <n v="9292.33"/>
    <n v="0"/>
    <n v="0"/>
    <x v="382"/>
    <s v="Online"/>
    <x v="1"/>
    <n v="3747.95"/>
  </r>
  <r>
    <n v="2888"/>
    <x v="0"/>
    <x v="3"/>
    <s v="Air Zoom"/>
    <s v="L"/>
    <n v="2"/>
    <n v="8956.73"/>
    <n v="0"/>
    <n v="0"/>
    <x v="334"/>
    <s v="Online"/>
    <x v="3"/>
    <n v="2320.4899999999998"/>
  </r>
  <r>
    <n v="2889"/>
    <x v="1"/>
    <x v="4"/>
    <s v="Zoom Freak"/>
    <s v="M"/>
    <n v="2"/>
    <n v="6110.0300000000007"/>
    <n v="0"/>
    <n v="0"/>
    <x v="128"/>
    <s v="Online"/>
    <x v="1"/>
    <n v="2447.88"/>
  </r>
  <r>
    <n v="2890"/>
    <x v="2"/>
    <x v="1"/>
    <s v="Phantom GT"/>
    <s v="L"/>
    <n v="2"/>
    <n v="6110.0300000000007"/>
    <n v="0"/>
    <n v="0"/>
    <x v="215"/>
    <s v="Retail"/>
    <x v="0"/>
    <n v="-147.78"/>
  </r>
  <r>
    <n v="2891"/>
    <x v="1"/>
    <x v="3"/>
    <s v="Air Zoom"/>
    <s v="NA"/>
    <n v="0"/>
    <n v="6110.0300000000007"/>
    <n v="0"/>
    <n v="0"/>
    <x v="2"/>
    <s v="Retail"/>
    <x v="1"/>
    <n v="439.35"/>
  </r>
  <r>
    <n v="2892"/>
    <x v="1"/>
    <x v="3"/>
    <s v="Free RN"/>
    <s v="M"/>
    <n v="4"/>
    <n v="6110.0300000000007"/>
    <n v="0"/>
    <n v="0"/>
    <x v="242"/>
    <s v="Online"/>
    <x v="0"/>
    <n v="-1195.79"/>
  </r>
  <r>
    <n v="2893"/>
    <x v="1"/>
    <x v="3"/>
    <s v="React Infinity"/>
    <s v="10"/>
    <n v="1"/>
    <n v="6110.0300000000007"/>
    <n v="0.61"/>
    <n v="0"/>
    <x v="101"/>
    <s v="Retail"/>
    <x v="4"/>
    <n v="780.43"/>
  </r>
  <r>
    <n v="2894"/>
    <x v="1"/>
    <x v="2"/>
    <s v="Air Force 1"/>
    <s v="L"/>
    <n v="2"/>
    <n v="6110.0300000000007"/>
    <n v="0"/>
    <n v="0"/>
    <x v="264"/>
    <s v="Retail"/>
    <x v="1"/>
    <n v="1796.17"/>
  </r>
  <r>
    <n v="2895"/>
    <x v="0"/>
    <x v="3"/>
    <s v="React Infinity"/>
    <s v="NA"/>
    <n v="3"/>
    <n v="6110.0300000000007"/>
    <n v="0"/>
    <n v="0"/>
    <x v="163"/>
    <s v="Online"/>
    <x v="3"/>
    <n v="677.85"/>
  </r>
  <r>
    <n v="2896"/>
    <x v="0"/>
    <x v="0"/>
    <s v="SuperRep Go"/>
    <s v="7"/>
    <n v="2"/>
    <n v="6252.51"/>
    <n v="0.47"/>
    <n v="0"/>
    <x v="26"/>
    <s v="Online"/>
    <x v="4"/>
    <n v="-1104.33"/>
  </r>
  <r>
    <n v="2897"/>
    <x v="2"/>
    <x v="2"/>
    <s v="Waffle One"/>
    <s v="NA"/>
    <n v="1"/>
    <n v="6110.0300000000007"/>
    <n v="0.11"/>
    <n v="0"/>
    <x v="2"/>
    <s v="Retail"/>
    <x v="5"/>
    <n v="221.95"/>
  </r>
  <r>
    <n v="2898"/>
    <x v="1"/>
    <x v="3"/>
    <s v="Free RN"/>
    <s v="6"/>
    <n v="1"/>
    <n v="6110.0300000000007"/>
    <n v="0"/>
    <n v="0"/>
    <x v="2"/>
    <s v="Retail"/>
    <x v="5"/>
    <n v="-744.45"/>
  </r>
  <r>
    <n v="2899"/>
    <x v="2"/>
    <x v="4"/>
    <s v="LeBron 20"/>
    <s v="L"/>
    <n v="3"/>
    <n v="6531.36"/>
    <n v="0"/>
    <n v="0"/>
    <x v="126"/>
    <s v="Online"/>
    <x v="2"/>
    <n v="-91.78"/>
  </r>
  <r>
    <n v="2902"/>
    <x v="0"/>
    <x v="4"/>
    <s v="Kyrie Flytrap"/>
    <s v="10"/>
    <n v="2"/>
    <n v="8138.68"/>
    <n v="0"/>
    <n v="0"/>
    <x v="170"/>
    <s v="Retail"/>
    <x v="5"/>
    <n v="2604.35"/>
  </r>
  <r>
    <n v="2903"/>
    <x v="2"/>
    <x v="1"/>
    <s v="Phantom GT"/>
    <s v="M"/>
    <n v="2"/>
    <n v="2735.54"/>
    <n v="0"/>
    <n v="0"/>
    <x v="221"/>
    <s v="Retail"/>
    <x v="4"/>
    <n v="2944.26"/>
  </r>
  <r>
    <n v="2904"/>
    <x v="1"/>
    <x v="1"/>
    <s v="Tiempo Legend"/>
    <s v="9"/>
    <n v="2"/>
    <n v="8644.67"/>
    <n v="0.54"/>
    <n v="7953.1"/>
    <x v="103"/>
    <s v="Online"/>
    <x v="0"/>
    <n v="2711.75"/>
  </r>
  <r>
    <n v="2905"/>
    <x v="2"/>
    <x v="3"/>
    <s v="React Infinity"/>
    <s v="M"/>
    <n v="2"/>
    <n v="5762.39"/>
    <n v="0"/>
    <n v="0"/>
    <x v="383"/>
    <s v="Retail"/>
    <x v="1"/>
    <n v="-584.1"/>
  </r>
  <r>
    <n v="2906"/>
    <x v="1"/>
    <x v="2"/>
    <s v="Waffle One"/>
    <s v="7"/>
    <n v="1"/>
    <n v="6110.0300000000007"/>
    <n v="0"/>
    <n v="0"/>
    <x v="374"/>
    <s v="Retail"/>
    <x v="4"/>
    <n v="-291.45"/>
  </r>
  <r>
    <n v="2907"/>
    <x v="2"/>
    <x v="1"/>
    <s v="Premier III"/>
    <s v="L"/>
    <n v="2"/>
    <n v="8432.5"/>
    <n v="0"/>
    <n v="0"/>
    <x v="382"/>
    <s v="Retail"/>
    <x v="5"/>
    <n v="3790.63"/>
  </r>
  <r>
    <n v="2908"/>
    <x v="2"/>
    <x v="3"/>
    <s v="Pegasus Turbo"/>
    <s v="M"/>
    <n v="2"/>
    <n v="6110.0300000000007"/>
    <n v="0.53"/>
    <n v="0"/>
    <x v="201"/>
    <s v="Retail"/>
    <x v="1"/>
    <n v="-74"/>
  </r>
  <r>
    <n v="2909"/>
    <x v="1"/>
    <x v="3"/>
    <s v="Air Zoom"/>
    <s v="XL"/>
    <n v="2"/>
    <n v="7617.75"/>
    <n v="0.33"/>
    <n v="0"/>
    <x v="259"/>
    <s v="Retail"/>
    <x v="3"/>
    <n v="-186.9"/>
  </r>
  <r>
    <n v="2910"/>
    <x v="0"/>
    <x v="0"/>
    <s v="Flex Trainer"/>
    <s v="9"/>
    <n v="2"/>
    <n v="6110.0300000000007"/>
    <n v="0.49"/>
    <n v="0"/>
    <x v="132"/>
    <s v="Retail"/>
    <x v="0"/>
    <n v="1818.49"/>
  </r>
  <r>
    <n v="2911"/>
    <x v="0"/>
    <x v="4"/>
    <s v="Zoom Freak"/>
    <s v="M"/>
    <n v="2"/>
    <n v="6110.0300000000007"/>
    <n v="0"/>
    <n v="0"/>
    <x v="384"/>
    <s v="Retail"/>
    <x v="2"/>
    <n v="927.88"/>
  </r>
  <r>
    <n v="2912"/>
    <x v="0"/>
    <x v="3"/>
    <s v="React Infinity"/>
    <s v="XL"/>
    <n v="2"/>
    <n v="9839.6299999999992"/>
    <n v="0.98"/>
    <n v="393.59"/>
    <x v="385"/>
    <s v="Online"/>
    <x v="0"/>
    <n v="1218.22"/>
  </r>
  <r>
    <n v="2913"/>
    <x v="1"/>
    <x v="2"/>
    <s v="Dunk Low"/>
    <s v="8"/>
    <n v="2"/>
    <n v="6110.0300000000007"/>
    <n v="0.3"/>
    <n v="0"/>
    <x v="316"/>
    <s v="Online"/>
    <x v="3"/>
    <n v="-1036.78"/>
  </r>
  <r>
    <n v="2914"/>
    <x v="2"/>
    <x v="1"/>
    <s v="Tiempo Legend"/>
    <s v="L"/>
    <n v="2"/>
    <n v="7603.38"/>
    <n v="0"/>
    <n v="0"/>
    <x v="386"/>
    <s v="Online"/>
    <x v="2"/>
    <n v="-950.86"/>
  </r>
  <r>
    <n v="2915"/>
    <x v="2"/>
    <x v="4"/>
    <s v="Kyrie Flytrap"/>
    <s v="XL"/>
    <n v="1"/>
    <n v="4994.83"/>
    <n v="0"/>
    <n v="0"/>
    <x v="2"/>
    <s v="Retail"/>
    <x v="2"/>
    <n v="629.34"/>
  </r>
  <r>
    <n v="2916"/>
    <x v="0"/>
    <x v="2"/>
    <s v="Blazer Mid"/>
    <s v="XL"/>
    <n v="2"/>
    <n v="6110.0300000000007"/>
    <n v="0"/>
    <n v="0"/>
    <x v="305"/>
    <s v="Retail"/>
    <x v="1"/>
    <n v="-1121.25"/>
  </r>
  <r>
    <n v="2917"/>
    <x v="2"/>
    <x v="1"/>
    <s v="Phantom GT"/>
    <s v="NA"/>
    <n v="1"/>
    <n v="3204.72"/>
    <n v="0"/>
    <n v="0"/>
    <x v="135"/>
    <s v="Retail"/>
    <x v="0"/>
    <n v="1916.14"/>
  </r>
  <r>
    <n v="2918"/>
    <x v="2"/>
    <x v="0"/>
    <s v="SuperRep Go"/>
    <s v="M"/>
    <n v="2"/>
    <n v="6110.0300000000007"/>
    <n v="0"/>
    <n v="0"/>
    <x v="142"/>
    <s v="Retail"/>
    <x v="2"/>
    <n v="1398.13"/>
  </r>
  <r>
    <n v="2919"/>
    <x v="2"/>
    <x v="1"/>
    <s v="Premier III"/>
    <s v="M"/>
    <n v="2"/>
    <n v="7323.53"/>
    <n v="0"/>
    <n v="0"/>
    <x v="101"/>
    <s v="Retail"/>
    <x v="0"/>
    <n v="488.37"/>
  </r>
  <r>
    <n v="2920"/>
    <x v="0"/>
    <x v="1"/>
    <s v="Mercurial Superfly"/>
    <s v="9"/>
    <n v="2"/>
    <n v="5891.32"/>
    <n v="0"/>
    <n v="-2120.88"/>
    <x v="2"/>
    <s v="Retail"/>
    <x v="5"/>
    <n v="345.7"/>
  </r>
  <r>
    <n v="2921"/>
    <x v="0"/>
    <x v="0"/>
    <s v="Metcon 7"/>
    <s v="M"/>
    <n v="2"/>
    <n v="9092.33"/>
    <n v="0.39"/>
    <n v="0"/>
    <x v="289"/>
    <s v="Retail"/>
    <x v="0"/>
    <n v="2826.57"/>
  </r>
  <r>
    <n v="2922"/>
    <x v="0"/>
    <x v="1"/>
    <s v="Tiempo Legend"/>
    <s v="XL"/>
    <n v="2"/>
    <n v="6110.0300000000007"/>
    <n v="0"/>
    <n v="0"/>
    <x v="7"/>
    <s v="Online"/>
    <x v="5"/>
    <n v="3495.67"/>
  </r>
  <r>
    <n v="2923"/>
    <x v="1"/>
    <x v="0"/>
    <s v="Metcon 7"/>
    <s v="XL"/>
    <n v="2"/>
    <n v="6991.93"/>
    <n v="0"/>
    <n v="0"/>
    <x v="2"/>
    <s v="Online"/>
    <x v="2"/>
    <n v="-371.76"/>
  </r>
  <r>
    <n v="2924"/>
    <x v="1"/>
    <x v="4"/>
    <s v="LeBron 20"/>
    <s v="XL"/>
    <n v="2"/>
    <n v="8776.01"/>
    <n v="0"/>
    <n v="0"/>
    <x v="2"/>
    <s v="Retail"/>
    <x v="0"/>
    <n v="-71.05"/>
  </r>
  <r>
    <n v="2927"/>
    <x v="2"/>
    <x v="0"/>
    <s v="Flex Trainer"/>
    <s v="L"/>
    <n v="2"/>
    <n v="6316.75"/>
    <n v="0"/>
    <n v="0"/>
    <x v="2"/>
    <s v="Retail"/>
    <x v="2"/>
    <n v="1560.89"/>
  </r>
  <r>
    <n v="2928"/>
    <x v="1"/>
    <x v="2"/>
    <s v="Waffle One"/>
    <s v="6"/>
    <n v="3"/>
    <n v="6110.0300000000007"/>
    <n v="0"/>
    <n v="0"/>
    <x v="387"/>
    <s v="Online"/>
    <x v="4"/>
    <n v="-1064.8599999999999"/>
  </r>
  <r>
    <n v="2929"/>
    <x v="0"/>
    <x v="1"/>
    <s v="Tiempo Legend"/>
    <s v="M"/>
    <n v="2"/>
    <n v="6589.95"/>
    <n v="0"/>
    <n v="0"/>
    <x v="240"/>
    <s v="Retail"/>
    <x v="1"/>
    <n v="157.26"/>
  </r>
  <r>
    <n v="2930"/>
    <x v="1"/>
    <x v="4"/>
    <s v="Air Jordan"/>
    <s v="L"/>
    <n v="2"/>
    <n v="6110.0300000000007"/>
    <n v="0.56999999999999995"/>
    <n v="0"/>
    <x v="155"/>
    <s v="Retail"/>
    <x v="0"/>
    <n v="819.42"/>
  </r>
  <r>
    <n v="2931"/>
    <x v="2"/>
    <x v="4"/>
    <s v="Zoom Freak"/>
    <s v="7"/>
    <n v="2"/>
    <n v="6110.0300000000007"/>
    <n v="0"/>
    <n v="0"/>
    <x v="388"/>
    <s v="Retail"/>
    <x v="3"/>
    <n v="3751.45"/>
  </r>
  <r>
    <n v="2932"/>
    <x v="0"/>
    <x v="3"/>
    <s v="Air Zoom"/>
    <s v="12"/>
    <n v="0"/>
    <n v="6110.0300000000007"/>
    <n v="0.35"/>
    <n v="0"/>
    <x v="105"/>
    <s v="Online"/>
    <x v="0"/>
    <n v="-427.86"/>
  </r>
  <r>
    <n v="2933"/>
    <x v="1"/>
    <x v="0"/>
    <s v="ZoomX Invincible"/>
    <s v="NA"/>
    <n v="2"/>
    <n v="9501.17"/>
    <n v="0"/>
    <n v="0"/>
    <x v="389"/>
    <s v="Retail"/>
    <x v="1"/>
    <n v="1069.32"/>
  </r>
  <r>
    <n v="2934"/>
    <x v="1"/>
    <x v="4"/>
    <s v="LeBron 20"/>
    <s v="XL"/>
    <n v="-1"/>
    <n v="2370.91"/>
    <n v="0"/>
    <n v="0"/>
    <x v="390"/>
    <s v="Online"/>
    <x v="2"/>
    <n v="3043.95"/>
  </r>
  <r>
    <n v="2935"/>
    <x v="2"/>
    <x v="2"/>
    <s v="Dunk Low"/>
    <s v="L"/>
    <n v="4"/>
    <n v="6110.0300000000007"/>
    <n v="0"/>
    <n v="0"/>
    <x v="391"/>
    <s v="Online"/>
    <x v="1"/>
    <n v="478.07"/>
  </r>
  <r>
    <n v="2936"/>
    <x v="1"/>
    <x v="0"/>
    <s v="Flex Trainer"/>
    <s v="XL"/>
    <n v="1"/>
    <n v="6496.58"/>
    <n v="0.28999999999999998"/>
    <n v="4612.57"/>
    <x v="241"/>
    <s v="Retail"/>
    <x v="3"/>
    <n v="1933.1"/>
  </r>
  <r>
    <n v="2937"/>
    <x v="1"/>
    <x v="0"/>
    <s v="Metcon 7"/>
    <s v="8"/>
    <n v="2"/>
    <n v="6110.0300000000007"/>
    <n v="0"/>
    <n v="0"/>
    <x v="2"/>
    <s v="Online"/>
    <x v="4"/>
    <n v="1558.24"/>
  </r>
  <r>
    <n v="2938"/>
    <x v="0"/>
    <x v="1"/>
    <s v="Phantom GT"/>
    <s v="L"/>
    <n v="1"/>
    <n v="6110.0300000000007"/>
    <n v="0"/>
    <n v="0"/>
    <x v="392"/>
    <s v="Online"/>
    <x v="4"/>
    <n v="2596.64"/>
  </r>
  <r>
    <n v="2939"/>
    <x v="1"/>
    <x v="4"/>
    <s v="Air Jordan"/>
    <s v="XL"/>
    <n v="4"/>
    <n v="6858.76"/>
    <n v="0"/>
    <n v="0"/>
    <x v="2"/>
    <s v="Retail"/>
    <x v="2"/>
    <n v="639.03"/>
  </r>
  <r>
    <n v="2940"/>
    <x v="1"/>
    <x v="1"/>
    <s v="Premier III"/>
    <s v="L"/>
    <n v="-1"/>
    <n v="8412.43"/>
    <n v="0"/>
    <n v="0"/>
    <x v="49"/>
    <s v="Retail"/>
    <x v="1"/>
    <n v="-344.67"/>
  </r>
  <r>
    <n v="2941"/>
    <x v="2"/>
    <x v="2"/>
    <s v="Blazer Mid"/>
    <s v="XL"/>
    <n v="-1"/>
    <n v="9331.65"/>
    <n v="0"/>
    <n v="0"/>
    <x v="393"/>
    <s v="Retail"/>
    <x v="5"/>
    <n v="492.35"/>
  </r>
  <r>
    <n v="2942"/>
    <x v="1"/>
    <x v="0"/>
    <s v="Flex Trainer"/>
    <s v="10"/>
    <n v="4"/>
    <n v="5222.3900000000003"/>
    <n v="0.56999999999999995"/>
    <n v="8982.51"/>
    <x v="143"/>
    <s v="Online"/>
    <x v="0"/>
    <n v="-68.53"/>
  </r>
  <r>
    <n v="2943"/>
    <x v="1"/>
    <x v="0"/>
    <s v="SuperRep Go"/>
    <s v="7"/>
    <n v="-1"/>
    <n v="3390"/>
    <n v="0"/>
    <n v="0"/>
    <x v="231"/>
    <s v="Retail"/>
    <x v="2"/>
    <n v="-429.78"/>
  </r>
  <r>
    <n v="2944"/>
    <x v="1"/>
    <x v="0"/>
    <s v="ZoomX Invincible"/>
    <s v="NA"/>
    <n v="2"/>
    <n v="9738.93"/>
    <n v="0"/>
    <n v="0"/>
    <x v="123"/>
    <s v="Retail"/>
    <x v="3"/>
    <n v="261.36"/>
  </r>
  <r>
    <n v="2945"/>
    <x v="0"/>
    <x v="4"/>
    <s v="LeBron 20"/>
    <s v="XL"/>
    <n v="-1"/>
    <n v="3519.94"/>
    <n v="0"/>
    <n v="0"/>
    <x v="2"/>
    <s v="Online"/>
    <x v="2"/>
    <n v="3456.5"/>
  </r>
  <r>
    <n v="2946"/>
    <x v="0"/>
    <x v="3"/>
    <s v="Free RN"/>
    <s v="XL"/>
    <n v="2"/>
    <n v="5691.68"/>
    <n v="0.62"/>
    <n v="0"/>
    <x v="2"/>
    <s v="Retail"/>
    <x v="0"/>
    <n v="3129.43"/>
  </r>
  <r>
    <n v="2947"/>
    <x v="1"/>
    <x v="2"/>
    <s v="Blazer Mid"/>
    <s v="XL"/>
    <n v="2"/>
    <n v="4113.4799999999996"/>
    <n v="0.38"/>
    <n v="0"/>
    <x v="394"/>
    <s v="Online"/>
    <x v="2"/>
    <n v="1604.63"/>
  </r>
  <r>
    <n v="2948"/>
    <x v="2"/>
    <x v="4"/>
    <s v="Kyrie Flytrap"/>
    <s v="6"/>
    <n v="0"/>
    <n v="6110.0300000000007"/>
    <n v="0.16"/>
    <n v="0"/>
    <x v="29"/>
    <s v="Online"/>
    <x v="5"/>
    <n v="1708.88"/>
  </r>
  <r>
    <n v="2949"/>
    <x v="2"/>
    <x v="3"/>
    <s v="React Infinity"/>
    <s v="M"/>
    <n v="2"/>
    <n v="6110.0300000000007"/>
    <n v="0.49"/>
    <n v="0"/>
    <x v="254"/>
    <s v="Online"/>
    <x v="4"/>
    <n v="698.79"/>
  </r>
  <r>
    <n v="2950"/>
    <x v="1"/>
    <x v="3"/>
    <s v="React Infinity"/>
    <s v="M"/>
    <n v="2"/>
    <n v="9151.36"/>
    <n v="0"/>
    <n v="0"/>
    <x v="2"/>
    <s v="Online"/>
    <x v="3"/>
    <n v="2540.27"/>
  </r>
  <r>
    <n v="2952"/>
    <x v="0"/>
    <x v="0"/>
    <s v="SuperRep Go"/>
    <s v="XL"/>
    <n v="2"/>
    <n v="5443.44"/>
    <n v="0"/>
    <n v="0"/>
    <x v="186"/>
    <s v="Retail"/>
    <x v="5"/>
    <n v="2237.39"/>
  </r>
  <r>
    <n v="2954"/>
    <x v="1"/>
    <x v="0"/>
    <s v="Flex Trainer"/>
    <s v="L"/>
    <n v="-1"/>
    <n v="4709.79"/>
    <n v="0"/>
    <n v="0"/>
    <x v="2"/>
    <s v="Retail"/>
    <x v="3"/>
    <n v="3397.29"/>
  </r>
  <r>
    <n v="2955"/>
    <x v="0"/>
    <x v="4"/>
    <s v="LeBron 20"/>
    <s v="XL"/>
    <n v="2"/>
    <n v="9846.09"/>
    <n v="0.12"/>
    <n v="0"/>
    <x v="96"/>
    <s v="Retail"/>
    <x v="5"/>
    <n v="2250.9299999999998"/>
  </r>
  <r>
    <n v="2956"/>
    <x v="0"/>
    <x v="0"/>
    <s v="ZoomX Invincible"/>
    <s v="NA"/>
    <n v="4"/>
    <n v="6110.0300000000007"/>
    <n v="0.86"/>
    <n v="0"/>
    <x v="395"/>
    <s v="Online"/>
    <x v="2"/>
    <n v="3144.87"/>
  </r>
  <r>
    <n v="2957"/>
    <x v="2"/>
    <x v="4"/>
    <s v="Zoom Freak"/>
    <s v="XL"/>
    <n v="2"/>
    <n v="5348.89"/>
    <n v="0.47"/>
    <n v="0"/>
    <x v="15"/>
    <s v="Online"/>
    <x v="5"/>
    <n v="753.26"/>
  </r>
  <r>
    <n v="2958"/>
    <x v="1"/>
    <x v="2"/>
    <s v="Blazer Mid"/>
    <s v="NA"/>
    <n v="4"/>
    <n v="7898.87"/>
    <n v="0"/>
    <n v="0"/>
    <x v="396"/>
    <s v="Online"/>
    <x v="2"/>
    <n v="1097.55"/>
  </r>
  <r>
    <n v="2959"/>
    <x v="1"/>
    <x v="0"/>
    <s v="SuperRep Go"/>
    <s v="M"/>
    <n v="2"/>
    <n v="6110.0300000000007"/>
    <n v="0"/>
    <n v="0"/>
    <x v="2"/>
    <s v="Retail"/>
    <x v="4"/>
    <n v="3166.22"/>
  </r>
  <r>
    <n v="2960"/>
    <x v="2"/>
    <x v="0"/>
    <s v="ZoomX Invincible"/>
    <s v="M"/>
    <n v="2"/>
    <n v="6110.0300000000007"/>
    <n v="0"/>
    <n v="0"/>
    <x v="2"/>
    <s v="Retail"/>
    <x v="1"/>
    <n v="2620.9299999999998"/>
  </r>
  <r>
    <n v="2961"/>
    <x v="0"/>
    <x v="1"/>
    <s v="Tiempo Legend"/>
    <s v="XL"/>
    <n v="2"/>
    <n v="6110.0300000000007"/>
    <n v="0"/>
    <n v="0"/>
    <x v="76"/>
    <s v="Retail"/>
    <x v="2"/>
    <n v="665.39"/>
  </r>
  <r>
    <n v="2962"/>
    <x v="1"/>
    <x v="2"/>
    <s v="Air Force 1"/>
    <s v="9"/>
    <n v="-1"/>
    <n v="2446.23"/>
    <n v="0"/>
    <n v="0"/>
    <x v="2"/>
    <s v="Online"/>
    <x v="1"/>
    <n v="727.92"/>
  </r>
  <r>
    <n v="2963"/>
    <x v="0"/>
    <x v="0"/>
    <s v="Flex Trainer"/>
    <s v="XL"/>
    <n v="2"/>
    <n v="6110.0300000000007"/>
    <n v="0"/>
    <n v="0"/>
    <x v="278"/>
    <s v="Retail"/>
    <x v="0"/>
    <n v="1172.3900000000001"/>
  </r>
  <r>
    <n v="2964"/>
    <x v="0"/>
    <x v="4"/>
    <s v="Zoom Freak"/>
    <s v="NA"/>
    <n v="-1"/>
    <n v="6110.0300000000007"/>
    <n v="0"/>
    <n v="0"/>
    <x v="397"/>
    <s v="Online"/>
    <x v="2"/>
    <n v="995.42"/>
  </r>
  <r>
    <n v="2965"/>
    <x v="2"/>
    <x v="0"/>
    <s v="Metcon 7"/>
    <s v="XL"/>
    <n v="2"/>
    <n v="2171.48"/>
    <n v="0"/>
    <n v="0"/>
    <x v="91"/>
    <s v="Retail"/>
    <x v="0"/>
    <n v="3079.48"/>
  </r>
  <r>
    <n v="2966"/>
    <x v="0"/>
    <x v="0"/>
    <s v="Flex Trainer"/>
    <s v="8"/>
    <n v="3"/>
    <n v="6110.0300000000007"/>
    <n v="0"/>
    <n v="0"/>
    <x v="178"/>
    <s v="Online"/>
    <x v="3"/>
    <n v="333.36"/>
  </r>
  <r>
    <n v="2968"/>
    <x v="0"/>
    <x v="0"/>
    <s v="Flex Trainer"/>
    <s v="XL"/>
    <n v="2"/>
    <n v="5283.1"/>
    <n v="0"/>
    <n v="0"/>
    <x v="358"/>
    <s v="Retail"/>
    <x v="0"/>
    <n v="575.73"/>
  </r>
  <r>
    <n v="2969"/>
    <x v="2"/>
    <x v="0"/>
    <s v="ZoomX Invincible"/>
    <s v="M"/>
    <n v="2"/>
    <n v="6110.0300000000007"/>
    <n v="0"/>
    <n v="0"/>
    <x v="154"/>
    <s v="Online"/>
    <x v="3"/>
    <n v="2323.02"/>
  </r>
  <r>
    <n v="2970"/>
    <x v="2"/>
    <x v="4"/>
    <s v="Air Jordan"/>
    <s v="NA"/>
    <n v="2"/>
    <n v="6110.0300000000007"/>
    <n v="0"/>
    <n v="0"/>
    <x v="2"/>
    <s v="Online"/>
    <x v="0"/>
    <n v="-617.91"/>
  </r>
  <r>
    <n v="2971"/>
    <x v="1"/>
    <x v="2"/>
    <s v="Dunk Low"/>
    <s v="NA"/>
    <n v="2"/>
    <n v="9330.31"/>
    <n v="0"/>
    <n v="0"/>
    <x v="63"/>
    <s v="Online"/>
    <x v="3"/>
    <n v="-610.6"/>
  </r>
  <r>
    <n v="2972"/>
    <x v="1"/>
    <x v="1"/>
    <s v="Phantom GT"/>
    <s v="M"/>
    <n v="2"/>
    <n v="6110.0300000000007"/>
    <n v="0"/>
    <n v="0"/>
    <x v="376"/>
    <s v="Online"/>
    <x v="5"/>
    <n v="1995.69"/>
  </r>
  <r>
    <n v="2973"/>
    <x v="0"/>
    <x v="1"/>
    <s v="Phantom GT"/>
    <s v="XL"/>
    <n v="2"/>
    <n v="3347.42"/>
    <n v="0"/>
    <n v="0"/>
    <x v="398"/>
    <s v="Online"/>
    <x v="0"/>
    <n v="2234.16"/>
  </r>
  <r>
    <n v="2974"/>
    <x v="2"/>
    <x v="3"/>
    <s v="Pegasus Turbo"/>
    <s v="NA"/>
    <n v="3"/>
    <n v="6110.0300000000007"/>
    <n v="0"/>
    <n v="0"/>
    <x v="2"/>
    <s v="Online"/>
    <x v="0"/>
    <n v="-29.28"/>
  </r>
  <r>
    <n v="2975"/>
    <x v="0"/>
    <x v="1"/>
    <s v="Mercurial Superfly"/>
    <s v="10"/>
    <n v="1"/>
    <n v="5037.43"/>
    <n v="0"/>
    <n v="0"/>
    <x v="63"/>
    <s v="Online"/>
    <x v="4"/>
    <n v="3279.17"/>
  </r>
  <r>
    <n v="2976"/>
    <x v="2"/>
    <x v="3"/>
    <s v="Pegasus Turbo"/>
    <s v="NA"/>
    <n v="2"/>
    <n v="6703.48"/>
    <n v="0"/>
    <n v="0"/>
    <x v="359"/>
    <s v="Retail"/>
    <x v="1"/>
    <n v="2966.44"/>
  </r>
  <r>
    <n v="2977"/>
    <x v="0"/>
    <x v="0"/>
    <s v="ZoomX Invincible"/>
    <s v="8"/>
    <n v="3"/>
    <n v="2959.26"/>
    <n v="0.37"/>
    <n v="5593"/>
    <x v="2"/>
    <s v="Online"/>
    <x v="5"/>
    <n v="-821.76"/>
  </r>
  <r>
    <n v="2978"/>
    <x v="1"/>
    <x v="3"/>
    <s v="Air Zoom"/>
    <s v="NA"/>
    <n v="2"/>
    <n v="6110.0300000000007"/>
    <n v="0"/>
    <n v="0"/>
    <x v="399"/>
    <s v="Retail"/>
    <x v="5"/>
    <n v="-581.26"/>
  </r>
  <r>
    <n v="2979"/>
    <x v="2"/>
    <x v="1"/>
    <s v="Mercurial Superfly"/>
    <s v="NA"/>
    <n v="2"/>
    <n v="6110.0300000000007"/>
    <n v="0"/>
    <n v="0"/>
    <x v="2"/>
    <s v="Retail"/>
    <x v="0"/>
    <n v="762.54"/>
  </r>
  <r>
    <n v="2980"/>
    <x v="1"/>
    <x v="3"/>
    <s v="React Infinity"/>
    <s v="L"/>
    <n v="4"/>
    <n v="8899.81"/>
    <n v="0"/>
    <n v="0"/>
    <x v="2"/>
    <s v="Retail"/>
    <x v="0"/>
    <n v="3075.35"/>
  </r>
  <r>
    <n v="2981"/>
    <x v="0"/>
    <x v="1"/>
    <s v="Premier III"/>
    <s v="M"/>
    <n v="4"/>
    <n v="5185.5200000000004"/>
    <n v="0"/>
    <n v="0"/>
    <x v="17"/>
    <s v="Retail"/>
    <x v="3"/>
    <n v="2777.67"/>
  </r>
  <r>
    <n v="2982"/>
    <x v="2"/>
    <x v="2"/>
    <s v="Dunk Low"/>
    <s v="L"/>
    <n v="2"/>
    <n v="6110.0300000000007"/>
    <n v="0.54"/>
    <n v="0"/>
    <x v="400"/>
    <s v="Online"/>
    <x v="5"/>
    <n v="1541.73"/>
  </r>
  <r>
    <n v="2983"/>
    <x v="1"/>
    <x v="3"/>
    <s v="Pegasus Turbo"/>
    <s v="XL"/>
    <n v="2"/>
    <n v="8203.7999999999993"/>
    <n v="0.03"/>
    <n v="0"/>
    <x v="2"/>
    <s v="Retail"/>
    <x v="0"/>
    <n v="2968.2"/>
  </r>
  <r>
    <n v="2984"/>
    <x v="2"/>
    <x v="1"/>
    <s v="Phantom GT"/>
    <s v="XL"/>
    <n v="2"/>
    <n v="4343.12"/>
    <n v="0"/>
    <n v="0"/>
    <x v="45"/>
    <s v="Online"/>
    <x v="5"/>
    <n v="3073.4"/>
  </r>
  <r>
    <n v="2985"/>
    <x v="0"/>
    <x v="3"/>
    <s v="Free RN"/>
    <s v="NA"/>
    <n v="2"/>
    <n v="8996.0499999999993"/>
    <n v="0.48"/>
    <n v="0"/>
    <x v="395"/>
    <s v="Online"/>
    <x v="0"/>
    <n v="3419.45"/>
  </r>
  <r>
    <n v="2986"/>
    <x v="0"/>
    <x v="4"/>
    <s v="LeBron 20"/>
    <s v="M"/>
    <n v="2"/>
    <n v="6877.77"/>
    <n v="0.09"/>
    <n v="0"/>
    <x v="70"/>
    <s v="Online"/>
    <x v="3"/>
    <n v="2303.27"/>
  </r>
  <r>
    <n v="2987"/>
    <x v="1"/>
    <x v="1"/>
    <s v="Premier III"/>
    <s v="L"/>
    <n v="2"/>
    <n v="6110.0300000000007"/>
    <n v="0"/>
    <n v="0"/>
    <x v="359"/>
    <s v="Online"/>
    <x v="3"/>
    <n v="2365.6999999999998"/>
  </r>
  <r>
    <n v="2989"/>
    <x v="2"/>
    <x v="1"/>
    <s v="Mercurial Superfly"/>
    <s v="M"/>
    <n v="1"/>
    <n v="6429.61"/>
    <n v="0"/>
    <n v="0"/>
    <x v="401"/>
    <s v="Online"/>
    <x v="0"/>
    <n v="2459.52"/>
  </r>
  <r>
    <n v="2990"/>
    <x v="0"/>
    <x v="4"/>
    <s v="Kyrie Flytrap"/>
    <s v="XL"/>
    <n v="2"/>
    <n v="2601.9899999999998"/>
    <n v="0"/>
    <n v="0"/>
    <x v="130"/>
    <s v="Retail"/>
    <x v="0"/>
    <n v="570.47"/>
  </r>
  <r>
    <n v="2991"/>
    <x v="2"/>
    <x v="0"/>
    <s v="SuperRep Go"/>
    <s v="M"/>
    <n v="2"/>
    <n v="4004.4"/>
    <n v="0"/>
    <n v="0"/>
    <x v="2"/>
    <s v="Retail"/>
    <x v="3"/>
    <n v="3772.99"/>
  </r>
  <r>
    <n v="2992"/>
    <x v="2"/>
    <x v="1"/>
    <s v="Premier III"/>
    <s v="L"/>
    <n v="2"/>
    <n v="6110.0300000000007"/>
    <n v="0"/>
    <n v="0"/>
    <x v="402"/>
    <s v="Online"/>
    <x v="5"/>
    <n v="2276.9899999999998"/>
  </r>
  <r>
    <n v="2993"/>
    <x v="2"/>
    <x v="1"/>
    <s v="Premier III"/>
    <s v="M"/>
    <n v="4"/>
    <n v="6110.0300000000007"/>
    <n v="0"/>
    <n v="0"/>
    <x v="53"/>
    <s v="Retail"/>
    <x v="1"/>
    <n v="1770.74"/>
  </r>
  <r>
    <n v="2994"/>
    <x v="1"/>
    <x v="2"/>
    <s v="Air Force 1"/>
    <s v="11"/>
    <n v="2"/>
    <n v="2932.39"/>
    <n v="0.98"/>
    <n v="0"/>
    <x v="211"/>
    <s v="Retail"/>
    <x v="2"/>
    <n v="2962.69"/>
  </r>
  <r>
    <n v="2995"/>
    <x v="0"/>
    <x v="2"/>
    <s v="Blazer Mid"/>
    <s v="L"/>
    <n v="2"/>
    <n v="8679.9699999999993"/>
    <n v="0"/>
    <n v="0"/>
    <x v="2"/>
    <s v="Online"/>
    <x v="4"/>
    <n v="-651.61"/>
  </r>
  <r>
    <n v="2996"/>
    <x v="1"/>
    <x v="4"/>
    <s v="Air Jordan"/>
    <s v="11"/>
    <n v="2"/>
    <n v="6110.0300000000007"/>
    <n v="0"/>
    <n v="0"/>
    <x v="212"/>
    <s v="Online"/>
    <x v="3"/>
    <n v="3753.82"/>
  </r>
  <r>
    <n v="2998"/>
    <x v="1"/>
    <x v="0"/>
    <s v="Flex Trainer"/>
    <s v="NA"/>
    <n v="2"/>
    <n v="8835.27"/>
    <n v="0.76"/>
    <n v="0"/>
    <x v="193"/>
    <s v="Online"/>
    <x v="4"/>
    <n v="1637.2"/>
  </r>
  <r>
    <n v="3000"/>
    <x v="0"/>
    <x v="3"/>
    <s v="Free RN"/>
    <s v="M"/>
    <n v="1"/>
    <n v="6110.0300000000007"/>
    <n v="0"/>
    <n v="0"/>
    <x v="2"/>
    <s v="Retail"/>
    <x v="2"/>
    <n v="-1110.6199999999999"/>
  </r>
  <r>
    <n v="3001"/>
    <x v="2"/>
    <x v="1"/>
    <s v="Premier III"/>
    <s v="L"/>
    <n v="2"/>
    <n v="6110.0300000000007"/>
    <n v="0"/>
    <n v="0"/>
    <x v="228"/>
    <s v="Online"/>
    <x v="4"/>
    <n v="-362.26"/>
  </r>
  <r>
    <n v="3002"/>
    <x v="1"/>
    <x v="2"/>
    <s v="Waffle One"/>
    <s v="NA"/>
    <n v="4"/>
    <n v="6110.0300000000007"/>
    <n v="0"/>
    <n v="0"/>
    <x v="201"/>
    <s v="Retail"/>
    <x v="4"/>
    <n v="3535.87"/>
  </r>
  <r>
    <n v="3003"/>
    <x v="2"/>
    <x v="4"/>
    <s v="Zoom Freak"/>
    <s v="XL"/>
    <n v="2"/>
    <n v="6110.0300000000007"/>
    <n v="0"/>
    <n v="0"/>
    <x v="403"/>
    <s v="Online"/>
    <x v="0"/>
    <n v="-646.26"/>
  </r>
  <r>
    <n v="3004"/>
    <x v="2"/>
    <x v="0"/>
    <s v="ZoomX Invincible"/>
    <s v="XL"/>
    <n v="2"/>
    <n v="6897.68"/>
    <n v="0"/>
    <n v="0"/>
    <x v="2"/>
    <s v="Retail"/>
    <x v="3"/>
    <n v="2708.1"/>
  </r>
  <r>
    <n v="3005"/>
    <x v="1"/>
    <x v="4"/>
    <s v="Zoom Freak"/>
    <s v="9"/>
    <n v="2"/>
    <n v="6110.0300000000007"/>
    <n v="0.19"/>
    <n v="0"/>
    <x v="286"/>
    <s v="Online"/>
    <x v="4"/>
    <n v="3295.17"/>
  </r>
  <r>
    <n v="3006"/>
    <x v="0"/>
    <x v="2"/>
    <s v="Blazer Mid"/>
    <s v="8"/>
    <n v="4"/>
    <n v="6110.0300000000007"/>
    <n v="0.89"/>
    <n v="0"/>
    <x v="2"/>
    <s v="Online"/>
    <x v="3"/>
    <n v="1932.88"/>
  </r>
  <r>
    <n v="3007"/>
    <x v="1"/>
    <x v="1"/>
    <s v="Tiempo Legend"/>
    <s v="12"/>
    <n v="1"/>
    <n v="7680.16"/>
    <n v="0"/>
    <n v="-1766.44"/>
    <x v="282"/>
    <s v="Online"/>
    <x v="0"/>
    <n v="-1076.72"/>
  </r>
  <r>
    <n v="3008"/>
    <x v="2"/>
    <x v="1"/>
    <s v="Phantom GT"/>
    <s v="NA"/>
    <n v="2"/>
    <n v="6110.0300000000007"/>
    <n v="0.28000000000000003"/>
    <n v="0"/>
    <x v="2"/>
    <s v="Online"/>
    <x v="3"/>
    <n v="401.12"/>
  </r>
  <r>
    <n v="3009"/>
    <x v="2"/>
    <x v="2"/>
    <s v="Waffle One"/>
    <s v="L"/>
    <n v="2"/>
    <n v="6110.0300000000007"/>
    <n v="0"/>
    <n v="0"/>
    <x v="172"/>
    <s v="Online"/>
    <x v="0"/>
    <n v="3724.01"/>
  </r>
  <r>
    <n v="3010"/>
    <x v="1"/>
    <x v="1"/>
    <s v="Tiempo Legend"/>
    <s v="NA"/>
    <n v="2"/>
    <n v="6110.0300000000007"/>
    <n v="0"/>
    <n v="0"/>
    <x v="404"/>
    <s v="Online"/>
    <x v="3"/>
    <n v="-311.32"/>
  </r>
  <r>
    <n v="3011"/>
    <x v="1"/>
    <x v="3"/>
    <s v="Pegasus Turbo"/>
    <s v="7"/>
    <n v="1"/>
    <n v="6110.0300000000007"/>
    <n v="0.5"/>
    <n v="0"/>
    <x v="2"/>
    <s v="Retail"/>
    <x v="1"/>
    <n v="3074.24"/>
  </r>
  <r>
    <n v="3012"/>
    <x v="2"/>
    <x v="2"/>
    <s v="Blazer Mid"/>
    <s v="L"/>
    <n v="2"/>
    <n v="3758.51"/>
    <n v="0"/>
    <n v="0"/>
    <x v="2"/>
    <s v="Retail"/>
    <x v="1"/>
    <n v="94.77"/>
  </r>
  <r>
    <n v="3013"/>
    <x v="0"/>
    <x v="4"/>
    <s v="Zoom Freak"/>
    <s v="XL"/>
    <n v="4"/>
    <n v="6110.0300000000007"/>
    <n v="0.96"/>
    <n v="0"/>
    <x v="405"/>
    <s v="Retail"/>
    <x v="5"/>
    <n v="1039.0899999999999"/>
  </r>
  <r>
    <n v="3014"/>
    <x v="2"/>
    <x v="3"/>
    <s v="Air Zoom"/>
    <s v="NA"/>
    <n v="0"/>
    <n v="6110.0300000000007"/>
    <n v="0"/>
    <n v="0"/>
    <x v="406"/>
    <s v="Retail"/>
    <x v="1"/>
    <n v="-1004.97"/>
  </r>
  <r>
    <n v="3015"/>
    <x v="1"/>
    <x v="3"/>
    <s v="React Infinity"/>
    <s v="NA"/>
    <n v="-1"/>
    <n v="6110.0300000000007"/>
    <n v="0"/>
    <n v="0"/>
    <x v="2"/>
    <s v="Online"/>
    <x v="5"/>
    <n v="2688.31"/>
  </r>
  <r>
    <n v="3016"/>
    <x v="1"/>
    <x v="3"/>
    <s v="Air Zoom"/>
    <s v="M"/>
    <n v="0"/>
    <n v="8931.44"/>
    <n v="0"/>
    <n v="0"/>
    <x v="102"/>
    <s v="Retail"/>
    <x v="0"/>
    <n v="868.59"/>
  </r>
  <r>
    <n v="3017"/>
    <x v="1"/>
    <x v="4"/>
    <s v="LeBron 20"/>
    <s v="6"/>
    <n v="2"/>
    <n v="8240.15"/>
    <n v="0"/>
    <n v="0"/>
    <x v="2"/>
    <s v="Retail"/>
    <x v="4"/>
    <n v="3355.12"/>
  </r>
  <r>
    <n v="3018"/>
    <x v="0"/>
    <x v="1"/>
    <s v="Premier III"/>
    <s v="11"/>
    <n v="2"/>
    <n v="6110.0300000000007"/>
    <n v="0"/>
    <n v="0"/>
    <x v="136"/>
    <s v="Retail"/>
    <x v="5"/>
    <n v="3364.85"/>
  </r>
  <r>
    <n v="3019"/>
    <x v="1"/>
    <x v="3"/>
    <s v="Free RN"/>
    <s v="XL"/>
    <n v="2"/>
    <n v="9942.61"/>
    <n v="0"/>
    <n v="0"/>
    <x v="77"/>
    <s v="Retail"/>
    <x v="5"/>
    <n v="1316.3"/>
  </r>
  <r>
    <n v="3020"/>
    <x v="0"/>
    <x v="2"/>
    <s v="Dunk Low"/>
    <s v="L"/>
    <n v="1"/>
    <n v="6153.37"/>
    <n v="0"/>
    <n v="0"/>
    <x v="2"/>
    <s v="Retail"/>
    <x v="1"/>
    <n v="493.35"/>
  </r>
  <r>
    <n v="3021"/>
    <x v="1"/>
    <x v="1"/>
    <s v="Mercurial Superfly"/>
    <s v="6"/>
    <n v="4"/>
    <n v="6110.0300000000007"/>
    <n v="0.42"/>
    <n v="0"/>
    <x v="80"/>
    <s v="Retail"/>
    <x v="1"/>
    <n v="3050.7"/>
  </r>
  <r>
    <n v="3022"/>
    <x v="0"/>
    <x v="0"/>
    <s v="ZoomX Invincible"/>
    <s v="L"/>
    <n v="-1"/>
    <n v="4318.4799999999996"/>
    <n v="0"/>
    <n v="0"/>
    <x v="407"/>
    <s v="Online"/>
    <x v="4"/>
    <n v="271.37"/>
  </r>
  <r>
    <n v="3023"/>
    <x v="0"/>
    <x v="4"/>
    <s v="Zoom Freak"/>
    <s v="NA"/>
    <n v="2"/>
    <n v="2493.2800000000002"/>
    <n v="0"/>
    <n v="0"/>
    <x v="307"/>
    <s v="Retail"/>
    <x v="4"/>
    <n v="708.93"/>
  </r>
  <r>
    <n v="3024"/>
    <x v="0"/>
    <x v="3"/>
    <s v="Free RN"/>
    <s v="NA"/>
    <n v="2"/>
    <n v="6110.0300000000007"/>
    <n v="0"/>
    <n v="0"/>
    <x v="211"/>
    <s v="Online"/>
    <x v="2"/>
    <n v="-687.3"/>
  </r>
  <r>
    <n v="3025"/>
    <x v="0"/>
    <x v="2"/>
    <s v="Blazer Mid"/>
    <s v="L"/>
    <n v="4"/>
    <n v="6110.0300000000007"/>
    <n v="0"/>
    <n v="0"/>
    <x v="374"/>
    <s v="Retail"/>
    <x v="1"/>
    <n v="3005.88"/>
  </r>
  <r>
    <n v="3026"/>
    <x v="1"/>
    <x v="2"/>
    <s v="Blazer Mid"/>
    <s v="10"/>
    <n v="2"/>
    <n v="6110.0300000000007"/>
    <n v="0"/>
    <n v="0"/>
    <x v="408"/>
    <s v="Online"/>
    <x v="0"/>
    <n v="-127.25"/>
  </r>
  <r>
    <n v="3027"/>
    <x v="1"/>
    <x v="0"/>
    <s v="SuperRep Go"/>
    <s v="L"/>
    <n v="2"/>
    <n v="9593.27"/>
    <n v="0"/>
    <n v="0"/>
    <x v="409"/>
    <s v="Retail"/>
    <x v="4"/>
    <n v="-1038.79"/>
  </r>
  <r>
    <n v="3028"/>
    <x v="0"/>
    <x v="3"/>
    <s v="Air Zoom"/>
    <s v="L"/>
    <n v="4"/>
    <n v="5837.53"/>
    <n v="0"/>
    <n v="0"/>
    <x v="74"/>
    <s v="Retail"/>
    <x v="5"/>
    <n v="-471.86"/>
  </r>
  <r>
    <n v="3029"/>
    <x v="0"/>
    <x v="0"/>
    <s v="ZoomX Invincible"/>
    <s v="M"/>
    <n v="2"/>
    <n v="6110.0300000000007"/>
    <n v="0"/>
    <n v="0"/>
    <x v="2"/>
    <s v="Retail"/>
    <x v="0"/>
    <n v="2696.49"/>
  </r>
  <r>
    <n v="3030"/>
    <x v="2"/>
    <x v="1"/>
    <s v="Mercurial Superfly"/>
    <s v="NA"/>
    <n v="3"/>
    <n v="6969.28"/>
    <n v="0.57999999999999996"/>
    <n v="8781.2900000000009"/>
    <x v="410"/>
    <s v="Online"/>
    <x v="5"/>
    <n v="98.19"/>
  </r>
  <r>
    <n v="3031"/>
    <x v="0"/>
    <x v="1"/>
    <s v="Premier III"/>
    <s v="M"/>
    <n v="4"/>
    <n v="8588.14"/>
    <n v="0"/>
    <n v="0"/>
    <x v="411"/>
    <s v="Online"/>
    <x v="5"/>
    <n v="-117.68"/>
  </r>
  <r>
    <n v="3032"/>
    <x v="2"/>
    <x v="3"/>
    <s v="React Infinity"/>
    <s v="XL"/>
    <n v="0"/>
    <n v="6110.0300000000007"/>
    <n v="0"/>
    <n v="0"/>
    <x v="7"/>
    <s v="Online"/>
    <x v="2"/>
    <n v="450.75"/>
  </r>
  <r>
    <n v="3033"/>
    <x v="2"/>
    <x v="0"/>
    <s v="ZoomX Invincible"/>
    <s v="M"/>
    <n v="2"/>
    <n v="9397.68"/>
    <n v="0.74"/>
    <n v="0"/>
    <x v="76"/>
    <s v="Retail"/>
    <x v="1"/>
    <n v="313.58"/>
  </r>
  <r>
    <n v="3034"/>
    <x v="2"/>
    <x v="1"/>
    <s v="Premier III"/>
    <s v="M"/>
    <n v="2"/>
    <n v="6110.0300000000007"/>
    <n v="0.79"/>
    <n v="0"/>
    <x v="2"/>
    <s v="Online"/>
    <x v="3"/>
    <n v="460.06"/>
  </r>
  <r>
    <n v="3035"/>
    <x v="0"/>
    <x v="0"/>
    <s v="Flex Trainer"/>
    <s v="12"/>
    <n v="4"/>
    <n v="9625.4699999999993"/>
    <n v="0"/>
    <n v="0"/>
    <x v="2"/>
    <s v="Retail"/>
    <x v="1"/>
    <n v="-419.24"/>
  </r>
  <r>
    <n v="3036"/>
    <x v="0"/>
    <x v="2"/>
    <s v="Dunk Low"/>
    <s v="11"/>
    <n v="2"/>
    <n v="2879.09"/>
    <n v="0"/>
    <n v="0"/>
    <x v="412"/>
    <s v="Retail"/>
    <x v="1"/>
    <n v="1129.1099999999999"/>
  </r>
  <r>
    <n v="3038"/>
    <x v="0"/>
    <x v="2"/>
    <s v="Air Force 1"/>
    <s v="M"/>
    <n v="0"/>
    <n v="4195.03"/>
    <n v="0"/>
    <n v="0"/>
    <x v="363"/>
    <s v="Retail"/>
    <x v="4"/>
    <n v="1068.18"/>
  </r>
  <r>
    <n v="3039"/>
    <x v="0"/>
    <x v="1"/>
    <s v="Premier III"/>
    <s v="10"/>
    <n v="2"/>
    <n v="5366.19"/>
    <n v="0"/>
    <n v="0"/>
    <x v="413"/>
    <s v="Online"/>
    <x v="3"/>
    <n v="638.29999999999995"/>
  </r>
  <r>
    <n v="3040"/>
    <x v="1"/>
    <x v="2"/>
    <s v="Waffle One"/>
    <s v="XL"/>
    <n v="2"/>
    <n v="6110.0300000000007"/>
    <n v="0"/>
    <n v="0"/>
    <x v="414"/>
    <s v="Online"/>
    <x v="1"/>
    <n v="3833.04"/>
  </r>
  <r>
    <n v="3041"/>
    <x v="0"/>
    <x v="2"/>
    <s v="Waffle One"/>
    <s v="9"/>
    <n v="2"/>
    <n v="4884.55"/>
    <n v="0"/>
    <n v="0"/>
    <x v="344"/>
    <s v="Online"/>
    <x v="0"/>
    <n v="-1182.29"/>
  </r>
  <r>
    <n v="3042"/>
    <x v="2"/>
    <x v="2"/>
    <s v="Air Force 1"/>
    <s v="M"/>
    <n v="1"/>
    <n v="6110.0300000000007"/>
    <n v="0"/>
    <n v="0"/>
    <x v="2"/>
    <s v="Online"/>
    <x v="4"/>
    <n v="3750.11"/>
  </r>
  <r>
    <n v="3043"/>
    <x v="2"/>
    <x v="3"/>
    <s v="React Infinity"/>
    <s v="L"/>
    <n v="2"/>
    <n v="6110.0300000000007"/>
    <n v="0"/>
    <n v="0"/>
    <x v="23"/>
    <s v="Retail"/>
    <x v="4"/>
    <n v="147.79"/>
  </r>
  <r>
    <n v="3044"/>
    <x v="0"/>
    <x v="2"/>
    <s v="Air Force 1"/>
    <s v="7"/>
    <n v="3"/>
    <n v="4222.2"/>
    <n v="0"/>
    <n v="0"/>
    <x v="2"/>
    <s v="Retail"/>
    <x v="1"/>
    <n v="931.4"/>
  </r>
  <r>
    <n v="3045"/>
    <x v="0"/>
    <x v="1"/>
    <s v="Premier III"/>
    <s v="XL"/>
    <n v="1"/>
    <n v="2196.1999999999998"/>
    <n v="0"/>
    <n v="0"/>
    <x v="2"/>
    <s v="Retail"/>
    <x v="0"/>
    <n v="3809.54"/>
  </r>
  <r>
    <n v="3046"/>
    <x v="2"/>
    <x v="4"/>
    <s v="Air Jordan"/>
    <s v="11"/>
    <n v="2"/>
    <n v="4597.2299999999996"/>
    <n v="0"/>
    <n v="0"/>
    <x v="271"/>
    <s v="Online"/>
    <x v="0"/>
    <n v="3277.67"/>
  </r>
  <r>
    <n v="3047"/>
    <x v="1"/>
    <x v="4"/>
    <s v="Kyrie Flytrap"/>
    <s v="NA"/>
    <n v="3"/>
    <n v="6175.84"/>
    <n v="0.9"/>
    <n v="1852.75"/>
    <x v="57"/>
    <s v="Online"/>
    <x v="1"/>
    <n v="-960.94"/>
  </r>
  <r>
    <n v="3048"/>
    <x v="1"/>
    <x v="2"/>
    <s v="Waffle One"/>
    <s v="6"/>
    <n v="1"/>
    <n v="6110.0300000000007"/>
    <n v="0.23"/>
    <n v="0"/>
    <x v="415"/>
    <s v="Retail"/>
    <x v="1"/>
    <n v="517.16999999999996"/>
  </r>
  <r>
    <n v="3049"/>
    <x v="0"/>
    <x v="2"/>
    <s v="Air Force 1"/>
    <s v="11"/>
    <n v="2"/>
    <n v="6110.0300000000007"/>
    <n v="0"/>
    <n v="0"/>
    <x v="416"/>
    <s v="Online"/>
    <x v="3"/>
    <n v="-156.44999999999999"/>
  </r>
  <r>
    <n v="3050"/>
    <x v="0"/>
    <x v="4"/>
    <s v="Kyrie Flytrap"/>
    <s v="NA"/>
    <n v="4"/>
    <n v="6110.0300000000007"/>
    <n v="0"/>
    <n v="0"/>
    <x v="2"/>
    <s v="Online"/>
    <x v="4"/>
    <n v="205.25"/>
  </r>
  <r>
    <n v="3051"/>
    <x v="2"/>
    <x v="0"/>
    <s v="Metcon 7"/>
    <s v="M"/>
    <n v="2"/>
    <n v="6110.0300000000007"/>
    <n v="0"/>
    <n v="0"/>
    <x v="417"/>
    <s v="Online"/>
    <x v="0"/>
    <n v="166.42"/>
  </r>
  <r>
    <n v="3052"/>
    <x v="0"/>
    <x v="3"/>
    <s v="React Infinity"/>
    <s v="M"/>
    <n v="2"/>
    <n v="9448.34"/>
    <n v="0.78"/>
    <n v="0"/>
    <x v="243"/>
    <s v="Online"/>
    <x v="4"/>
    <n v="-871.1"/>
  </r>
  <r>
    <n v="3053"/>
    <x v="1"/>
    <x v="2"/>
    <s v="Air Force 1"/>
    <s v="L"/>
    <n v="2"/>
    <n v="6323.09"/>
    <n v="1"/>
    <n v="0"/>
    <x v="294"/>
    <s v="Retail"/>
    <x v="2"/>
    <n v="1283.6199999999999"/>
  </r>
  <r>
    <n v="3054"/>
    <x v="2"/>
    <x v="1"/>
    <s v="Premier III"/>
    <s v="M"/>
    <n v="2"/>
    <n v="6667.47"/>
    <n v="0"/>
    <n v="0"/>
    <x v="59"/>
    <s v="Retail"/>
    <x v="3"/>
    <n v="-402.6"/>
  </r>
  <r>
    <n v="3056"/>
    <x v="2"/>
    <x v="0"/>
    <s v="ZoomX Invincible"/>
    <s v="12"/>
    <n v="2"/>
    <n v="6110.0300000000007"/>
    <n v="0"/>
    <n v="0"/>
    <x v="2"/>
    <s v="Online"/>
    <x v="2"/>
    <n v="544.14"/>
  </r>
  <r>
    <n v="3057"/>
    <x v="1"/>
    <x v="1"/>
    <s v="Mercurial Superfly"/>
    <s v="NA"/>
    <n v="2"/>
    <n v="4244.95"/>
    <n v="0"/>
    <n v="0"/>
    <x v="418"/>
    <s v="Retail"/>
    <x v="0"/>
    <n v="3693.98"/>
  </r>
  <r>
    <n v="3058"/>
    <x v="2"/>
    <x v="1"/>
    <s v="Phantom GT"/>
    <s v="M"/>
    <n v="-1"/>
    <n v="8048.66"/>
    <n v="0"/>
    <n v="0"/>
    <x v="419"/>
    <s v="Retail"/>
    <x v="5"/>
    <n v="3860.59"/>
  </r>
  <r>
    <n v="3059"/>
    <x v="1"/>
    <x v="3"/>
    <s v="React Infinity"/>
    <s v="L"/>
    <n v="3"/>
    <n v="6110.0300000000007"/>
    <n v="1"/>
    <n v="0"/>
    <x v="90"/>
    <s v="Online"/>
    <x v="1"/>
    <n v="3692.43"/>
  </r>
  <r>
    <n v="3060"/>
    <x v="1"/>
    <x v="3"/>
    <s v="Free RN"/>
    <s v="L"/>
    <n v="2"/>
    <n v="6110.0300000000007"/>
    <n v="0"/>
    <n v="0"/>
    <x v="133"/>
    <s v="Retail"/>
    <x v="0"/>
    <n v="-1137.29"/>
  </r>
  <r>
    <n v="3061"/>
    <x v="0"/>
    <x v="3"/>
    <s v="Pegasus Turbo"/>
    <s v="XL"/>
    <n v="2"/>
    <n v="6110.0300000000007"/>
    <n v="0"/>
    <n v="0"/>
    <x v="2"/>
    <s v="Retail"/>
    <x v="2"/>
    <n v="-549.04999999999995"/>
  </r>
  <r>
    <n v="3062"/>
    <x v="1"/>
    <x v="1"/>
    <s v="Phantom GT"/>
    <s v="NA"/>
    <n v="1"/>
    <n v="6936.34"/>
    <n v="0.46"/>
    <n v="3745.62"/>
    <x v="420"/>
    <s v="Retail"/>
    <x v="2"/>
    <n v="1647.34"/>
  </r>
  <r>
    <n v="3063"/>
    <x v="0"/>
    <x v="3"/>
    <s v="Air Zoom"/>
    <s v="M"/>
    <n v="2"/>
    <n v="9676.61"/>
    <n v="0"/>
    <n v="0"/>
    <x v="315"/>
    <s v="Online"/>
    <x v="2"/>
    <n v="3674.74"/>
  </r>
  <r>
    <n v="3064"/>
    <x v="2"/>
    <x v="1"/>
    <s v="Tiempo Legend"/>
    <s v="NA"/>
    <n v="2"/>
    <n v="6041.3"/>
    <n v="0"/>
    <n v="0"/>
    <x v="421"/>
    <s v="Retail"/>
    <x v="3"/>
    <n v="-1048.54"/>
  </r>
  <r>
    <n v="3065"/>
    <x v="1"/>
    <x v="3"/>
    <s v="Free RN"/>
    <s v="12"/>
    <n v="2"/>
    <n v="6110.0300000000007"/>
    <n v="0"/>
    <n v="0"/>
    <x v="2"/>
    <s v="Online"/>
    <x v="5"/>
    <n v="3909.92"/>
  </r>
  <r>
    <n v="3066"/>
    <x v="0"/>
    <x v="0"/>
    <s v="ZoomX Invincible"/>
    <s v="L"/>
    <n v="2"/>
    <n v="6110.0300000000007"/>
    <n v="0"/>
    <n v="0"/>
    <x v="422"/>
    <s v="Online"/>
    <x v="2"/>
    <n v="1383.01"/>
  </r>
  <r>
    <n v="3067"/>
    <x v="2"/>
    <x v="2"/>
    <s v="Blazer Mid"/>
    <s v="9"/>
    <n v="4"/>
    <n v="6110.0300000000007"/>
    <n v="0"/>
    <n v="0"/>
    <x v="423"/>
    <s v="Retail"/>
    <x v="1"/>
    <n v="1939.56"/>
  </r>
  <r>
    <n v="3068"/>
    <x v="0"/>
    <x v="2"/>
    <s v="Air Force 1"/>
    <s v="L"/>
    <n v="4"/>
    <n v="4867.07"/>
    <n v="0"/>
    <n v="-4088.34"/>
    <x v="237"/>
    <s v="Online"/>
    <x v="4"/>
    <n v="2863.56"/>
  </r>
  <r>
    <n v="3069"/>
    <x v="2"/>
    <x v="0"/>
    <s v="Metcon 7"/>
    <s v="L"/>
    <n v="1"/>
    <n v="6110.0300000000007"/>
    <n v="0"/>
    <n v="0"/>
    <x v="292"/>
    <s v="Online"/>
    <x v="1"/>
    <n v="-6.91"/>
  </r>
  <r>
    <n v="3070"/>
    <x v="1"/>
    <x v="3"/>
    <s v="Air Zoom"/>
    <s v="M"/>
    <n v="2"/>
    <n v="6737.19"/>
    <n v="0"/>
    <n v="0"/>
    <x v="2"/>
    <s v="Online"/>
    <x v="1"/>
    <n v="2150.16"/>
  </r>
  <r>
    <n v="3071"/>
    <x v="1"/>
    <x v="3"/>
    <s v="Air Zoom"/>
    <s v="NA"/>
    <n v="2"/>
    <n v="5081.53"/>
    <n v="0"/>
    <n v="0"/>
    <x v="424"/>
    <s v="Online"/>
    <x v="2"/>
    <n v="-663.86"/>
  </r>
  <r>
    <n v="3072"/>
    <x v="2"/>
    <x v="0"/>
    <s v="Flex Trainer"/>
    <s v="9"/>
    <n v="2"/>
    <n v="6110.0300000000007"/>
    <n v="0"/>
    <n v="0"/>
    <x v="425"/>
    <s v="Retail"/>
    <x v="2"/>
    <n v="2621.5"/>
  </r>
  <r>
    <n v="3073"/>
    <x v="2"/>
    <x v="0"/>
    <s v="ZoomX Invincible"/>
    <s v="NA"/>
    <n v="2"/>
    <n v="6110.0300000000007"/>
    <n v="0"/>
    <n v="0"/>
    <x v="89"/>
    <s v="Retail"/>
    <x v="2"/>
    <n v="1992.12"/>
  </r>
  <r>
    <n v="3074"/>
    <x v="1"/>
    <x v="3"/>
    <s v="Free RN"/>
    <s v="M"/>
    <n v="2"/>
    <n v="6110.0300000000007"/>
    <n v="0"/>
    <n v="0"/>
    <x v="2"/>
    <s v="Online"/>
    <x v="1"/>
    <n v="1216.3399999999999"/>
  </r>
  <r>
    <n v="3075"/>
    <x v="0"/>
    <x v="1"/>
    <s v="Premier III"/>
    <s v="L"/>
    <n v="2"/>
    <n v="6110.0300000000007"/>
    <n v="0.91"/>
    <n v="0"/>
    <x v="263"/>
    <s v="Retail"/>
    <x v="2"/>
    <n v="3594.94"/>
  </r>
  <r>
    <n v="3077"/>
    <x v="2"/>
    <x v="2"/>
    <s v="Dunk Low"/>
    <s v="XL"/>
    <n v="2"/>
    <n v="6110.0300000000007"/>
    <n v="0.46"/>
    <n v="0"/>
    <x v="2"/>
    <s v="Online"/>
    <x v="3"/>
    <n v="3700.77"/>
  </r>
  <r>
    <n v="3078"/>
    <x v="2"/>
    <x v="3"/>
    <s v="Free RN"/>
    <s v="M"/>
    <n v="1"/>
    <n v="2555.1799999999998"/>
    <n v="0"/>
    <n v="0"/>
    <x v="86"/>
    <s v="Online"/>
    <x v="4"/>
    <n v="1820.38"/>
  </r>
  <r>
    <n v="3079"/>
    <x v="1"/>
    <x v="3"/>
    <s v="React Infinity"/>
    <s v="L"/>
    <n v="2"/>
    <n v="6110.0300000000007"/>
    <n v="0"/>
    <n v="0"/>
    <x v="426"/>
    <s v="Retail"/>
    <x v="0"/>
    <n v="2815.43"/>
  </r>
  <r>
    <n v="3080"/>
    <x v="0"/>
    <x v="3"/>
    <s v="Air Zoom"/>
    <s v="L"/>
    <n v="4"/>
    <n v="3317.71"/>
    <n v="0"/>
    <n v="0"/>
    <x v="2"/>
    <s v="Online"/>
    <x v="1"/>
    <n v="-198"/>
  </r>
  <r>
    <n v="3081"/>
    <x v="0"/>
    <x v="0"/>
    <s v="Flex Trainer"/>
    <s v="6"/>
    <n v="2"/>
    <n v="8442.39"/>
    <n v="0"/>
    <n v="0"/>
    <x v="290"/>
    <s v="Retail"/>
    <x v="2"/>
    <n v="3126.66"/>
  </r>
  <r>
    <n v="3082"/>
    <x v="2"/>
    <x v="0"/>
    <s v="Metcon 7"/>
    <s v="L"/>
    <n v="-1"/>
    <n v="6110.0300000000007"/>
    <n v="0"/>
    <n v="0"/>
    <x v="427"/>
    <s v="Online"/>
    <x v="4"/>
    <n v="-65.959999999999994"/>
  </r>
  <r>
    <n v="3083"/>
    <x v="0"/>
    <x v="0"/>
    <s v="ZoomX Invincible"/>
    <s v="XL"/>
    <n v="2"/>
    <n v="8535.31"/>
    <n v="0"/>
    <n v="0"/>
    <x v="296"/>
    <s v="Retail"/>
    <x v="4"/>
    <n v="1159.57"/>
  </r>
  <r>
    <n v="3084"/>
    <x v="1"/>
    <x v="2"/>
    <s v="Blazer Mid"/>
    <s v="L"/>
    <n v="2"/>
    <n v="8955.52"/>
    <n v="0"/>
    <n v="0"/>
    <x v="2"/>
    <s v="Retail"/>
    <x v="3"/>
    <n v="491.85"/>
  </r>
  <r>
    <n v="3085"/>
    <x v="2"/>
    <x v="1"/>
    <s v="Phantom GT"/>
    <s v="L"/>
    <n v="2"/>
    <n v="6110.0300000000007"/>
    <n v="0"/>
    <n v="0"/>
    <x v="2"/>
    <s v="Online"/>
    <x v="4"/>
    <n v="2484.31"/>
  </r>
  <r>
    <n v="3086"/>
    <x v="0"/>
    <x v="4"/>
    <s v="Kyrie Flytrap"/>
    <s v="9"/>
    <n v="-1"/>
    <n v="6110.0300000000007"/>
    <n v="0"/>
    <n v="0"/>
    <x v="2"/>
    <s v="Retail"/>
    <x v="0"/>
    <n v="-592.41"/>
  </r>
  <r>
    <n v="3087"/>
    <x v="0"/>
    <x v="2"/>
    <s v="Waffle One"/>
    <s v="M"/>
    <n v="3"/>
    <n v="2765.77"/>
    <n v="0"/>
    <n v="0"/>
    <x v="71"/>
    <s v="Retail"/>
    <x v="0"/>
    <n v="2785.94"/>
  </r>
  <r>
    <n v="3088"/>
    <x v="0"/>
    <x v="0"/>
    <s v="ZoomX Invincible"/>
    <s v="XL"/>
    <n v="3"/>
    <n v="6110.0300000000007"/>
    <n v="0"/>
    <n v="0"/>
    <x v="2"/>
    <s v="Online"/>
    <x v="4"/>
    <n v="2418.7399999999998"/>
  </r>
  <r>
    <n v="3089"/>
    <x v="1"/>
    <x v="4"/>
    <s v="Zoom Freak"/>
    <s v="XL"/>
    <n v="2"/>
    <n v="8399.35"/>
    <n v="0"/>
    <n v="0"/>
    <x v="11"/>
    <s v="Online"/>
    <x v="2"/>
    <n v="2967.22"/>
  </r>
  <r>
    <n v="3090"/>
    <x v="1"/>
    <x v="4"/>
    <s v="LeBron 20"/>
    <s v="NA"/>
    <n v="2"/>
    <n v="8187.65"/>
    <n v="0"/>
    <n v="0"/>
    <x v="428"/>
    <s v="Retail"/>
    <x v="3"/>
    <n v="196.88"/>
  </r>
  <r>
    <n v="3091"/>
    <x v="1"/>
    <x v="4"/>
    <s v="Air Jordan"/>
    <s v="NA"/>
    <n v="1"/>
    <n v="8666.84"/>
    <n v="0.3"/>
    <n v="6066.79"/>
    <x v="164"/>
    <s v="Online"/>
    <x v="1"/>
    <n v="204.77"/>
  </r>
  <r>
    <n v="3092"/>
    <x v="0"/>
    <x v="0"/>
    <s v="Metcon 7"/>
    <s v="L"/>
    <n v="2"/>
    <n v="3005.37"/>
    <n v="0"/>
    <n v="0"/>
    <x v="227"/>
    <s v="Retail"/>
    <x v="5"/>
    <n v="-288.77"/>
  </r>
  <r>
    <n v="3093"/>
    <x v="1"/>
    <x v="1"/>
    <s v="Tiempo Legend"/>
    <s v="10"/>
    <n v="3"/>
    <n v="6110.0300000000007"/>
    <n v="0"/>
    <n v="0"/>
    <x v="188"/>
    <s v="Retail"/>
    <x v="5"/>
    <n v="28.77"/>
  </r>
  <r>
    <n v="3094"/>
    <x v="2"/>
    <x v="4"/>
    <s v="Zoom Freak"/>
    <s v="NA"/>
    <n v="2"/>
    <n v="4731.54"/>
    <n v="0"/>
    <n v="0"/>
    <x v="42"/>
    <s v="Online"/>
    <x v="4"/>
    <n v="3485.33"/>
  </r>
  <r>
    <n v="3095"/>
    <x v="2"/>
    <x v="3"/>
    <s v="Free RN"/>
    <s v="L"/>
    <n v="2"/>
    <n v="9297.64"/>
    <n v="0.16"/>
    <n v="0"/>
    <x v="429"/>
    <s v="Retail"/>
    <x v="4"/>
    <n v="36.700000000000003"/>
  </r>
  <r>
    <n v="3096"/>
    <x v="2"/>
    <x v="0"/>
    <s v="ZoomX Invincible"/>
    <s v="NA"/>
    <n v="4"/>
    <n v="6110.0300000000007"/>
    <n v="0.9"/>
    <n v="0"/>
    <x v="28"/>
    <s v="Online"/>
    <x v="1"/>
    <n v="20.309999999999999"/>
  </r>
  <r>
    <n v="3097"/>
    <x v="2"/>
    <x v="2"/>
    <s v="Blazer Mid"/>
    <s v="L"/>
    <n v="2"/>
    <n v="6110.0300000000007"/>
    <n v="0.5"/>
    <n v="0"/>
    <x v="358"/>
    <s v="Online"/>
    <x v="1"/>
    <n v="3419.32"/>
  </r>
  <r>
    <n v="3098"/>
    <x v="1"/>
    <x v="4"/>
    <s v="Kyrie Flytrap"/>
    <s v="M"/>
    <n v="2"/>
    <n v="5562.46"/>
    <n v="0"/>
    <n v="0"/>
    <x v="399"/>
    <s v="Retail"/>
    <x v="5"/>
    <n v="1090.52"/>
  </r>
  <r>
    <n v="3099"/>
    <x v="1"/>
    <x v="2"/>
    <s v="Waffle One"/>
    <s v="L"/>
    <n v="2"/>
    <n v="8462.09"/>
    <n v="0.08"/>
    <n v="0"/>
    <x v="430"/>
    <s v="Online"/>
    <x v="2"/>
    <n v="1720.4"/>
  </r>
  <r>
    <n v="3100"/>
    <x v="1"/>
    <x v="0"/>
    <s v="ZoomX Invincible"/>
    <s v="7"/>
    <n v="4"/>
    <n v="6110.0300000000007"/>
    <n v="0.97"/>
    <n v="0"/>
    <x v="122"/>
    <s v="Retail"/>
    <x v="2"/>
    <n v="1861.15"/>
  </r>
  <r>
    <n v="3102"/>
    <x v="0"/>
    <x v="4"/>
    <s v="LeBron 20"/>
    <s v="M"/>
    <n v="2"/>
    <n v="6110.0300000000007"/>
    <n v="0"/>
    <n v="0"/>
    <x v="180"/>
    <s v="Retail"/>
    <x v="0"/>
    <n v="-1117.98"/>
  </r>
  <r>
    <n v="3103"/>
    <x v="0"/>
    <x v="2"/>
    <s v="Blazer Mid"/>
    <s v="NA"/>
    <n v="2"/>
    <n v="6110.0300000000007"/>
    <n v="0"/>
    <n v="0"/>
    <x v="117"/>
    <s v="Online"/>
    <x v="2"/>
    <n v="1567.18"/>
  </r>
  <r>
    <n v="3104"/>
    <x v="2"/>
    <x v="3"/>
    <s v="Free RN"/>
    <s v="L"/>
    <n v="0"/>
    <n v="7734.26"/>
    <n v="0.47"/>
    <n v="0"/>
    <x v="149"/>
    <s v="Online"/>
    <x v="0"/>
    <n v="1921.82"/>
  </r>
  <r>
    <n v="3105"/>
    <x v="1"/>
    <x v="1"/>
    <s v="Phantom GT"/>
    <s v="L"/>
    <n v="4"/>
    <n v="6110.0300000000007"/>
    <n v="0.56999999999999995"/>
    <n v="0"/>
    <x v="431"/>
    <s v="Online"/>
    <x v="3"/>
    <n v="3176.71"/>
  </r>
  <r>
    <n v="3106"/>
    <x v="2"/>
    <x v="3"/>
    <s v="Pegasus Turbo"/>
    <s v="NA"/>
    <n v="2"/>
    <n v="6110.0300000000007"/>
    <n v="0"/>
    <n v="0"/>
    <x v="227"/>
    <s v="Online"/>
    <x v="0"/>
    <n v="3276.53"/>
  </r>
  <r>
    <n v="3107"/>
    <x v="2"/>
    <x v="3"/>
    <s v="Pegasus Turbo"/>
    <s v="11"/>
    <n v="2"/>
    <n v="9572.44"/>
    <n v="0"/>
    <n v="0"/>
    <x v="336"/>
    <s v="Retail"/>
    <x v="1"/>
    <n v="-694.97"/>
  </r>
  <r>
    <n v="3108"/>
    <x v="0"/>
    <x v="1"/>
    <s v="Phantom GT"/>
    <s v="M"/>
    <n v="-1"/>
    <n v="6110.0300000000007"/>
    <n v="0.38"/>
    <n v="0"/>
    <x v="131"/>
    <s v="Online"/>
    <x v="2"/>
    <n v="1350.25"/>
  </r>
  <r>
    <n v="3109"/>
    <x v="2"/>
    <x v="3"/>
    <s v="React Infinity"/>
    <s v="XL"/>
    <n v="2"/>
    <n v="6323.74"/>
    <n v="0.8"/>
    <n v="0"/>
    <x v="2"/>
    <s v="Retail"/>
    <x v="5"/>
    <n v="492.62"/>
  </r>
  <r>
    <n v="3110"/>
    <x v="2"/>
    <x v="3"/>
    <s v="React Infinity"/>
    <s v="L"/>
    <n v="2"/>
    <n v="8431.5499999999993"/>
    <n v="0"/>
    <n v="0"/>
    <x v="53"/>
    <s v="Retail"/>
    <x v="2"/>
    <n v="3977.41"/>
  </r>
  <r>
    <n v="3111"/>
    <x v="1"/>
    <x v="4"/>
    <s v="Air Jordan"/>
    <s v="XL"/>
    <n v="3"/>
    <n v="6110.0300000000007"/>
    <n v="0"/>
    <n v="0"/>
    <x v="2"/>
    <s v="Retail"/>
    <x v="1"/>
    <n v="2732.23"/>
  </r>
  <r>
    <n v="3112"/>
    <x v="2"/>
    <x v="4"/>
    <s v="Kyrie Flytrap"/>
    <s v="L"/>
    <n v="1"/>
    <n v="6110.0300000000007"/>
    <n v="0.49"/>
    <n v="0"/>
    <x v="2"/>
    <s v="Retail"/>
    <x v="4"/>
    <n v="-532.65"/>
  </r>
  <r>
    <n v="3113"/>
    <x v="1"/>
    <x v="1"/>
    <s v="Tiempo Legend"/>
    <s v="11"/>
    <n v="2"/>
    <n v="6110.0300000000007"/>
    <n v="0"/>
    <n v="0"/>
    <x v="2"/>
    <s v="Online"/>
    <x v="0"/>
    <n v="1328.68"/>
  </r>
  <r>
    <n v="3114"/>
    <x v="1"/>
    <x v="3"/>
    <s v="React Infinity"/>
    <s v="L"/>
    <n v="1"/>
    <n v="7627.37"/>
    <n v="0"/>
    <n v="0"/>
    <x v="232"/>
    <s v="Retail"/>
    <x v="0"/>
    <n v="2752.18"/>
  </r>
  <r>
    <n v="3115"/>
    <x v="2"/>
    <x v="3"/>
    <s v="React Infinity"/>
    <s v="6"/>
    <n v="4"/>
    <n v="6110.0300000000007"/>
    <n v="0"/>
    <n v="0"/>
    <x v="2"/>
    <s v="Retail"/>
    <x v="4"/>
    <n v="693.29"/>
  </r>
  <r>
    <n v="3116"/>
    <x v="0"/>
    <x v="4"/>
    <s v="Zoom Freak"/>
    <s v="M"/>
    <n v="3"/>
    <n v="6110.0300000000007"/>
    <n v="0.06"/>
    <n v="0"/>
    <x v="76"/>
    <s v="Retail"/>
    <x v="5"/>
    <n v="-236.15"/>
  </r>
  <r>
    <n v="3117"/>
    <x v="2"/>
    <x v="4"/>
    <s v="Air Jordan"/>
    <s v="M"/>
    <n v="2"/>
    <n v="6435.2"/>
    <n v="0"/>
    <n v="0"/>
    <x v="204"/>
    <s v="Retail"/>
    <x v="4"/>
    <n v="-1181.06"/>
  </r>
  <r>
    <n v="3118"/>
    <x v="0"/>
    <x v="2"/>
    <s v="Air Force 1"/>
    <s v="8"/>
    <n v="2"/>
    <n v="6110.0300000000007"/>
    <n v="0"/>
    <n v="0"/>
    <x v="2"/>
    <s v="Online"/>
    <x v="0"/>
    <n v="2058.9899999999998"/>
  </r>
  <r>
    <n v="3119"/>
    <x v="0"/>
    <x v="2"/>
    <s v="Air Force 1"/>
    <s v="NA"/>
    <n v="2"/>
    <n v="6110.0300000000007"/>
    <n v="0"/>
    <n v="0"/>
    <x v="432"/>
    <s v="Online"/>
    <x v="1"/>
    <n v="3995.49"/>
  </r>
  <r>
    <n v="3120"/>
    <x v="0"/>
    <x v="4"/>
    <s v="Kyrie Flytrap"/>
    <s v="XL"/>
    <n v="2"/>
    <n v="8869.93"/>
    <n v="0"/>
    <n v="0"/>
    <x v="2"/>
    <s v="Retail"/>
    <x v="0"/>
    <n v="551.46"/>
  </r>
  <r>
    <n v="3121"/>
    <x v="0"/>
    <x v="0"/>
    <s v="Flex Trainer"/>
    <s v="8"/>
    <n v="2"/>
    <n v="2514"/>
    <n v="0.69"/>
    <n v="0"/>
    <x v="106"/>
    <s v="Online"/>
    <x v="5"/>
    <n v="1345.4"/>
  </r>
  <r>
    <n v="3122"/>
    <x v="1"/>
    <x v="4"/>
    <s v="Air Jordan"/>
    <s v="8"/>
    <n v="1"/>
    <n v="5835.6"/>
    <n v="0"/>
    <n v="-233.42"/>
    <x v="2"/>
    <s v="Online"/>
    <x v="5"/>
    <n v="-1197.5999999999999"/>
  </r>
  <r>
    <n v="3123"/>
    <x v="0"/>
    <x v="3"/>
    <s v="Free RN"/>
    <s v="L"/>
    <n v="2"/>
    <n v="9804.7800000000007"/>
    <n v="0"/>
    <n v="0"/>
    <x v="271"/>
    <s v="Online"/>
    <x v="3"/>
    <n v="-965.5"/>
  </r>
  <r>
    <n v="3124"/>
    <x v="0"/>
    <x v="1"/>
    <s v="Mercurial Superfly"/>
    <s v="NA"/>
    <n v="2"/>
    <n v="7538.96"/>
    <n v="0"/>
    <n v="0"/>
    <x v="56"/>
    <s v="Online"/>
    <x v="4"/>
    <n v="2407.4"/>
  </r>
  <r>
    <n v="3125"/>
    <x v="0"/>
    <x v="1"/>
    <s v="Phantom GT"/>
    <s v="XL"/>
    <n v="2"/>
    <n v="6110.0300000000007"/>
    <n v="0.7"/>
    <n v="0"/>
    <x v="94"/>
    <s v="Online"/>
    <x v="0"/>
    <n v="1561.59"/>
  </r>
  <r>
    <n v="3126"/>
    <x v="0"/>
    <x v="3"/>
    <s v="React Infinity"/>
    <s v="NA"/>
    <n v="2"/>
    <n v="6110.0300000000007"/>
    <n v="0"/>
    <n v="0"/>
    <x v="190"/>
    <s v="Online"/>
    <x v="0"/>
    <n v="2772.69"/>
  </r>
  <r>
    <n v="3127"/>
    <x v="2"/>
    <x v="0"/>
    <s v="ZoomX Invincible"/>
    <s v="XL"/>
    <n v="1"/>
    <n v="4614.33"/>
    <n v="0.47"/>
    <n v="2445.59"/>
    <x v="360"/>
    <s v="Online"/>
    <x v="3"/>
    <n v="-440.44"/>
  </r>
  <r>
    <n v="3128"/>
    <x v="2"/>
    <x v="3"/>
    <s v="Air Zoom"/>
    <s v="M"/>
    <n v="2"/>
    <n v="6110.0300000000007"/>
    <n v="0"/>
    <n v="0"/>
    <x v="2"/>
    <s v="Retail"/>
    <x v="5"/>
    <n v="2219.8200000000002"/>
  </r>
  <r>
    <n v="3129"/>
    <x v="0"/>
    <x v="4"/>
    <s v="Kyrie Flytrap"/>
    <s v="XL"/>
    <n v="2"/>
    <n v="5732.66"/>
    <n v="0"/>
    <n v="0"/>
    <x v="159"/>
    <s v="Retail"/>
    <x v="4"/>
    <n v="3187.59"/>
  </r>
  <r>
    <n v="3130"/>
    <x v="2"/>
    <x v="4"/>
    <s v="Air Jordan"/>
    <s v="XL"/>
    <n v="2"/>
    <n v="3015.02"/>
    <n v="0"/>
    <n v="0"/>
    <x v="433"/>
    <s v="Online"/>
    <x v="3"/>
    <n v="2868.91"/>
  </r>
  <r>
    <n v="3131"/>
    <x v="0"/>
    <x v="0"/>
    <s v="SuperRep Go"/>
    <s v="10"/>
    <n v="2"/>
    <n v="5171.4399999999996"/>
    <n v="0.33"/>
    <n v="0"/>
    <x v="99"/>
    <s v="Online"/>
    <x v="3"/>
    <n v="634.64"/>
  </r>
  <r>
    <n v="3132"/>
    <x v="0"/>
    <x v="2"/>
    <s v="Dunk Low"/>
    <s v="NA"/>
    <n v="2"/>
    <n v="5073.6899999999996"/>
    <n v="0"/>
    <n v="0"/>
    <x v="434"/>
    <s v="Online"/>
    <x v="1"/>
    <n v="-1033.3499999999999"/>
  </r>
  <r>
    <n v="3133"/>
    <x v="0"/>
    <x v="1"/>
    <s v="Mercurial Superfly"/>
    <s v="L"/>
    <n v="2"/>
    <n v="6110.0300000000007"/>
    <n v="0.77"/>
    <n v="0"/>
    <x v="435"/>
    <s v="Retail"/>
    <x v="4"/>
    <n v="88.55"/>
  </r>
  <r>
    <n v="3134"/>
    <x v="2"/>
    <x v="4"/>
    <s v="Air Jordan"/>
    <s v="L"/>
    <n v="2"/>
    <n v="6110.0300000000007"/>
    <n v="0.19"/>
    <n v="0"/>
    <x v="407"/>
    <s v="Retail"/>
    <x v="4"/>
    <n v="31.3"/>
  </r>
  <r>
    <n v="3135"/>
    <x v="1"/>
    <x v="1"/>
    <s v="Mercurial Superfly"/>
    <s v="XL"/>
    <n v="3"/>
    <n v="4009.47"/>
    <n v="0"/>
    <n v="-2525.9699999999998"/>
    <x v="326"/>
    <s v="Online"/>
    <x v="3"/>
    <n v="2434.87"/>
  </r>
  <r>
    <n v="3136"/>
    <x v="0"/>
    <x v="2"/>
    <s v="Blazer Mid"/>
    <s v="NA"/>
    <n v="2"/>
    <n v="6110.0300000000007"/>
    <n v="0"/>
    <n v="0"/>
    <x v="2"/>
    <s v="Retail"/>
    <x v="2"/>
    <n v="-518.65"/>
  </r>
  <r>
    <n v="3137"/>
    <x v="0"/>
    <x v="1"/>
    <s v="Premier III"/>
    <s v="NA"/>
    <n v="2"/>
    <n v="7176.21"/>
    <n v="0"/>
    <n v="0"/>
    <x v="225"/>
    <s v="Online"/>
    <x v="0"/>
    <n v="659.4"/>
  </r>
  <r>
    <n v="3138"/>
    <x v="0"/>
    <x v="2"/>
    <s v="Blazer Mid"/>
    <s v="L"/>
    <n v="2"/>
    <n v="3911.84"/>
    <n v="0.42"/>
    <n v="0"/>
    <x v="119"/>
    <s v="Online"/>
    <x v="1"/>
    <n v="3601.48"/>
  </r>
  <r>
    <n v="3139"/>
    <x v="0"/>
    <x v="2"/>
    <s v="Blazer Mid"/>
    <s v="XL"/>
    <n v="2"/>
    <n v="9682.4599999999991"/>
    <n v="0"/>
    <n v="0"/>
    <x v="2"/>
    <s v="Online"/>
    <x v="0"/>
    <n v="3095.64"/>
  </r>
  <r>
    <n v="3140"/>
    <x v="1"/>
    <x v="2"/>
    <s v="Blazer Mid"/>
    <s v="L"/>
    <n v="2"/>
    <n v="6110.0300000000007"/>
    <n v="0"/>
    <n v="0"/>
    <x v="436"/>
    <s v="Retail"/>
    <x v="0"/>
    <n v="3855.21"/>
  </r>
  <r>
    <n v="3141"/>
    <x v="1"/>
    <x v="0"/>
    <s v="ZoomX Invincible"/>
    <s v="11"/>
    <n v="-1"/>
    <n v="6110.0300000000007"/>
    <n v="0"/>
    <n v="0"/>
    <x v="2"/>
    <s v="Retail"/>
    <x v="5"/>
    <n v="-734.72"/>
  </r>
  <r>
    <n v="3142"/>
    <x v="0"/>
    <x v="1"/>
    <s v="Phantom GT"/>
    <s v="XL"/>
    <n v="2"/>
    <n v="6110.0300000000007"/>
    <n v="0"/>
    <n v="0"/>
    <x v="220"/>
    <s v="Online"/>
    <x v="4"/>
    <n v="2520.02"/>
  </r>
  <r>
    <n v="3143"/>
    <x v="2"/>
    <x v="0"/>
    <s v="Flex Trainer"/>
    <s v="7"/>
    <n v="3"/>
    <n v="3938.59"/>
    <n v="0.98"/>
    <n v="236.32"/>
    <x v="437"/>
    <s v="Online"/>
    <x v="2"/>
    <n v="635.39"/>
  </r>
  <r>
    <n v="3144"/>
    <x v="1"/>
    <x v="3"/>
    <s v="Free RN"/>
    <s v="7"/>
    <n v="2"/>
    <n v="8613.08"/>
    <n v="0"/>
    <n v="0"/>
    <x v="438"/>
    <s v="Retail"/>
    <x v="1"/>
    <n v="-1049.73"/>
  </r>
  <r>
    <n v="3145"/>
    <x v="1"/>
    <x v="4"/>
    <s v="Air Jordan"/>
    <s v="9"/>
    <n v="2"/>
    <n v="3427.03"/>
    <n v="0.37"/>
    <n v="0"/>
    <x v="439"/>
    <s v="Retail"/>
    <x v="3"/>
    <n v="2527.96"/>
  </r>
  <r>
    <n v="3146"/>
    <x v="1"/>
    <x v="1"/>
    <s v="Premier III"/>
    <s v="XL"/>
    <n v="1"/>
    <n v="6110.0300000000007"/>
    <n v="0"/>
    <n v="0"/>
    <x v="177"/>
    <s v="Retail"/>
    <x v="1"/>
    <n v="1087.27"/>
  </r>
  <r>
    <n v="3147"/>
    <x v="0"/>
    <x v="0"/>
    <s v="SuperRep Go"/>
    <s v="11"/>
    <n v="2"/>
    <n v="2579.36"/>
    <n v="0"/>
    <n v="0"/>
    <x v="353"/>
    <s v="Online"/>
    <x v="2"/>
    <n v="939.38"/>
  </r>
  <r>
    <n v="3148"/>
    <x v="0"/>
    <x v="1"/>
    <s v="Tiempo Legend"/>
    <s v="8"/>
    <n v="3"/>
    <n v="6110.0300000000007"/>
    <n v="0"/>
    <n v="0"/>
    <x v="2"/>
    <s v="Retail"/>
    <x v="0"/>
    <n v="1125.29"/>
  </r>
  <r>
    <n v="3149"/>
    <x v="0"/>
    <x v="1"/>
    <s v="Premier III"/>
    <s v="L"/>
    <n v="2"/>
    <n v="6110.0300000000007"/>
    <n v="0"/>
    <n v="0"/>
    <x v="2"/>
    <s v="Retail"/>
    <x v="5"/>
    <n v="3435.01"/>
  </r>
  <r>
    <n v="3150"/>
    <x v="1"/>
    <x v="2"/>
    <s v="Dunk Low"/>
    <s v="NA"/>
    <n v="0"/>
    <n v="6110.0300000000007"/>
    <n v="0"/>
    <n v="0"/>
    <x v="3"/>
    <s v="Online"/>
    <x v="5"/>
    <n v="-848.63"/>
  </r>
  <r>
    <n v="3151"/>
    <x v="2"/>
    <x v="2"/>
    <s v="Air Force 1"/>
    <s v="L"/>
    <n v="2"/>
    <n v="6110.0300000000007"/>
    <n v="0"/>
    <n v="0"/>
    <x v="154"/>
    <s v="Online"/>
    <x v="5"/>
    <n v="2968.24"/>
  </r>
  <r>
    <n v="3152"/>
    <x v="0"/>
    <x v="3"/>
    <s v="Free RN"/>
    <s v="NA"/>
    <n v="2"/>
    <n v="2415.31"/>
    <n v="0"/>
    <n v="0"/>
    <x v="2"/>
    <s v="Retail"/>
    <x v="4"/>
    <n v="2077.98"/>
  </r>
  <r>
    <n v="3153"/>
    <x v="1"/>
    <x v="0"/>
    <s v="SuperRep Go"/>
    <s v="NA"/>
    <n v="2"/>
    <n v="3693.3"/>
    <n v="0"/>
    <n v="0"/>
    <x v="299"/>
    <s v="Online"/>
    <x v="0"/>
    <n v="1480.99"/>
  </r>
  <r>
    <n v="3154"/>
    <x v="0"/>
    <x v="3"/>
    <s v="Free RN"/>
    <s v="L"/>
    <n v="2"/>
    <n v="6110.0300000000007"/>
    <n v="0.95"/>
    <n v="0"/>
    <x v="310"/>
    <s v="Online"/>
    <x v="4"/>
    <n v="-1100.45"/>
  </r>
  <r>
    <n v="3155"/>
    <x v="1"/>
    <x v="2"/>
    <s v="Waffle One"/>
    <s v="L"/>
    <n v="2"/>
    <n v="6110.0300000000007"/>
    <n v="0"/>
    <n v="0"/>
    <x v="2"/>
    <s v="Retail"/>
    <x v="0"/>
    <n v="2013.96"/>
  </r>
  <r>
    <n v="3156"/>
    <x v="1"/>
    <x v="1"/>
    <s v="Phantom GT"/>
    <s v="XL"/>
    <n v="2"/>
    <n v="6700.68"/>
    <n v="0"/>
    <n v="0"/>
    <x v="440"/>
    <s v="Retail"/>
    <x v="2"/>
    <n v="611.80999999999995"/>
  </r>
  <r>
    <n v="3157"/>
    <x v="0"/>
    <x v="3"/>
    <s v="Pegasus Turbo"/>
    <s v="7"/>
    <n v="2"/>
    <n v="2991.75"/>
    <n v="0"/>
    <n v="0"/>
    <x v="2"/>
    <s v="Online"/>
    <x v="0"/>
    <n v="-92.45"/>
  </r>
  <r>
    <n v="3158"/>
    <x v="0"/>
    <x v="2"/>
    <s v="Air Force 1"/>
    <s v="12"/>
    <n v="2"/>
    <n v="6110.0300000000007"/>
    <n v="0"/>
    <n v="0"/>
    <x v="2"/>
    <s v="Online"/>
    <x v="3"/>
    <n v="324.37"/>
  </r>
  <r>
    <n v="3159"/>
    <x v="1"/>
    <x v="3"/>
    <s v="Air Zoom"/>
    <s v="10"/>
    <n v="-1"/>
    <n v="6110.0300000000007"/>
    <n v="0"/>
    <n v="0"/>
    <x v="308"/>
    <s v="Retail"/>
    <x v="3"/>
    <n v="2494.21"/>
  </r>
  <r>
    <n v="3160"/>
    <x v="1"/>
    <x v="4"/>
    <s v="Air Jordan"/>
    <s v="M"/>
    <n v="2"/>
    <n v="6110.0300000000007"/>
    <n v="0"/>
    <n v="0"/>
    <x v="331"/>
    <s v="Retail"/>
    <x v="4"/>
    <n v="888.87"/>
  </r>
  <r>
    <n v="3161"/>
    <x v="2"/>
    <x v="3"/>
    <s v="React Infinity"/>
    <s v="NA"/>
    <n v="2"/>
    <n v="8369.2999999999993"/>
    <n v="0"/>
    <n v="0"/>
    <x v="84"/>
    <s v="Online"/>
    <x v="1"/>
    <n v="1663.79"/>
  </r>
  <r>
    <n v="3162"/>
    <x v="2"/>
    <x v="1"/>
    <s v="Tiempo Legend"/>
    <s v="XL"/>
    <n v="2"/>
    <n v="6110.0300000000007"/>
    <n v="0"/>
    <n v="0"/>
    <x v="441"/>
    <s v="Online"/>
    <x v="3"/>
    <n v="1686.78"/>
  </r>
  <r>
    <n v="3163"/>
    <x v="1"/>
    <x v="3"/>
    <s v="Free RN"/>
    <s v="NA"/>
    <n v="2"/>
    <n v="8204.14"/>
    <n v="0"/>
    <n v="0"/>
    <x v="416"/>
    <s v="Retail"/>
    <x v="4"/>
    <n v="961.65"/>
  </r>
  <r>
    <n v="3164"/>
    <x v="2"/>
    <x v="1"/>
    <s v="Premier III"/>
    <s v="NA"/>
    <n v="4"/>
    <n v="6110.0300000000007"/>
    <n v="0"/>
    <n v="0"/>
    <x v="91"/>
    <s v="Online"/>
    <x v="0"/>
    <n v="-382.88"/>
  </r>
  <r>
    <n v="3165"/>
    <x v="1"/>
    <x v="1"/>
    <s v="Phantom GT"/>
    <s v="XL"/>
    <n v="2"/>
    <n v="2530.29"/>
    <n v="0.28999999999999998"/>
    <n v="3593.01"/>
    <x v="209"/>
    <s v="Online"/>
    <x v="5"/>
    <n v="3264.03"/>
  </r>
  <r>
    <n v="3166"/>
    <x v="2"/>
    <x v="1"/>
    <s v="Premier III"/>
    <s v="NA"/>
    <n v="2"/>
    <n v="6110.0300000000007"/>
    <n v="0"/>
    <n v="0"/>
    <x v="52"/>
    <s v="Online"/>
    <x v="1"/>
    <n v="-209.36"/>
  </r>
  <r>
    <n v="3167"/>
    <x v="1"/>
    <x v="4"/>
    <s v="Zoom Freak"/>
    <s v="12"/>
    <n v="2"/>
    <n v="3212.74"/>
    <n v="0"/>
    <n v="0"/>
    <x v="2"/>
    <s v="Online"/>
    <x v="1"/>
    <n v="3517.65"/>
  </r>
  <r>
    <n v="3168"/>
    <x v="1"/>
    <x v="2"/>
    <s v="Air Force 1"/>
    <s v="7"/>
    <n v="2"/>
    <n v="6125.15"/>
    <n v="0"/>
    <n v="0"/>
    <x v="442"/>
    <s v="Retail"/>
    <x v="4"/>
    <n v="61.83"/>
  </r>
  <r>
    <n v="3169"/>
    <x v="2"/>
    <x v="2"/>
    <s v="Blazer Mid"/>
    <s v="M"/>
    <n v="2"/>
    <n v="6110.0300000000007"/>
    <n v="0"/>
    <n v="0"/>
    <x v="87"/>
    <s v="Retail"/>
    <x v="4"/>
    <n v="-744.54"/>
  </r>
  <r>
    <n v="3170"/>
    <x v="2"/>
    <x v="0"/>
    <s v="Flex Trainer"/>
    <s v="L"/>
    <n v="2"/>
    <n v="6110.0300000000007"/>
    <n v="0"/>
    <n v="0"/>
    <x v="443"/>
    <s v="Online"/>
    <x v="3"/>
    <n v="-367.73"/>
  </r>
  <r>
    <n v="3171"/>
    <x v="2"/>
    <x v="2"/>
    <s v="Air Force 1"/>
    <s v="NA"/>
    <n v="2"/>
    <n v="6110.0300000000007"/>
    <n v="0"/>
    <n v="0"/>
    <x v="156"/>
    <s v="Online"/>
    <x v="0"/>
    <n v="-445.89"/>
  </r>
  <r>
    <n v="3172"/>
    <x v="2"/>
    <x v="0"/>
    <s v="Metcon 7"/>
    <s v="9"/>
    <n v="-1"/>
    <n v="6110.0300000000007"/>
    <n v="0.39"/>
    <n v="0"/>
    <x v="444"/>
    <s v="Retail"/>
    <x v="3"/>
    <n v="1877.19"/>
  </r>
  <r>
    <n v="3173"/>
    <x v="1"/>
    <x v="1"/>
    <s v="Premier III"/>
    <s v="XL"/>
    <n v="2"/>
    <n v="6110.0300000000007"/>
    <n v="0"/>
    <n v="0"/>
    <x v="218"/>
    <s v="Retail"/>
    <x v="3"/>
    <n v="1560.81"/>
  </r>
  <r>
    <n v="3174"/>
    <x v="2"/>
    <x v="1"/>
    <s v="Phantom GT"/>
    <s v="NA"/>
    <n v="2"/>
    <n v="6110.0300000000007"/>
    <n v="0"/>
    <n v="0"/>
    <x v="2"/>
    <s v="Online"/>
    <x v="1"/>
    <n v="1570.71"/>
  </r>
  <r>
    <n v="3175"/>
    <x v="1"/>
    <x v="2"/>
    <s v="Dunk Low"/>
    <s v="10"/>
    <n v="-1"/>
    <n v="6583.76"/>
    <n v="0.71"/>
    <n v="-1909.29"/>
    <x v="184"/>
    <s v="Retail"/>
    <x v="2"/>
    <n v="2194.69"/>
  </r>
  <r>
    <n v="3176"/>
    <x v="2"/>
    <x v="2"/>
    <s v="Blazer Mid"/>
    <s v="NA"/>
    <n v="2"/>
    <n v="9352.6200000000008"/>
    <n v="0.97"/>
    <n v="0"/>
    <x v="265"/>
    <s v="Retail"/>
    <x v="0"/>
    <n v="903.31"/>
  </r>
  <r>
    <n v="3177"/>
    <x v="0"/>
    <x v="2"/>
    <s v="Air Force 1"/>
    <s v="L"/>
    <n v="3"/>
    <n v="7042.12"/>
    <n v="0.89"/>
    <n v="2323.9"/>
    <x v="2"/>
    <s v="Online"/>
    <x v="2"/>
    <n v="-411.55"/>
  </r>
  <r>
    <n v="3178"/>
    <x v="1"/>
    <x v="0"/>
    <s v="SuperRep Go"/>
    <s v="11"/>
    <n v="2"/>
    <n v="6110.0300000000007"/>
    <n v="0"/>
    <n v="0"/>
    <x v="9"/>
    <s v="Retail"/>
    <x v="4"/>
    <n v="-271.02999999999997"/>
  </r>
  <r>
    <n v="3179"/>
    <x v="1"/>
    <x v="0"/>
    <s v="SuperRep Go"/>
    <s v="NA"/>
    <n v="3"/>
    <n v="6110.0300000000007"/>
    <n v="0.36"/>
    <n v="0"/>
    <x v="127"/>
    <s v="Online"/>
    <x v="2"/>
    <n v="517.77"/>
  </r>
  <r>
    <n v="3180"/>
    <x v="2"/>
    <x v="4"/>
    <s v="Zoom Freak"/>
    <s v="XL"/>
    <n v="2"/>
    <n v="6110.0300000000007"/>
    <n v="0.65"/>
    <n v="0"/>
    <x v="28"/>
    <s v="Online"/>
    <x v="3"/>
    <n v="1603.13"/>
  </r>
  <r>
    <n v="3181"/>
    <x v="1"/>
    <x v="3"/>
    <s v="Air Zoom"/>
    <s v="XL"/>
    <n v="1"/>
    <n v="6110.0300000000007"/>
    <n v="0"/>
    <n v="0"/>
    <x v="2"/>
    <s v="Retail"/>
    <x v="4"/>
    <n v="2808"/>
  </r>
  <r>
    <n v="3182"/>
    <x v="2"/>
    <x v="1"/>
    <s v="Premier III"/>
    <s v="L"/>
    <n v="2"/>
    <n v="6110.0300000000007"/>
    <n v="0"/>
    <n v="0"/>
    <x v="2"/>
    <s v="Retail"/>
    <x v="2"/>
    <n v="42.14"/>
  </r>
  <r>
    <n v="3183"/>
    <x v="0"/>
    <x v="1"/>
    <s v="Phantom GT"/>
    <s v="XL"/>
    <n v="2"/>
    <n v="8074.82"/>
    <n v="0"/>
    <n v="0"/>
    <x v="2"/>
    <s v="Retail"/>
    <x v="2"/>
    <n v="2968.78"/>
  </r>
  <r>
    <n v="3184"/>
    <x v="2"/>
    <x v="0"/>
    <s v="ZoomX Invincible"/>
    <s v="M"/>
    <n v="2"/>
    <n v="6110.0300000000007"/>
    <n v="0.42"/>
    <n v="0"/>
    <x v="412"/>
    <s v="Online"/>
    <x v="2"/>
    <n v="-760.63"/>
  </r>
  <r>
    <n v="3185"/>
    <x v="0"/>
    <x v="0"/>
    <s v="SuperRep Go"/>
    <s v="NA"/>
    <n v="2"/>
    <n v="9715.85"/>
    <n v="0"/>
    <n v="0"/>
    <x v="408"/>
    <s v="Online"/>
    <x v="3"/>
    <n v="-542.20000000000005"/>
  </r>
  <r>
    <n v="3186"/>
    <x v="2"/>
    <x v="4"/>
    <s v="Zoom Freak"/>
    <s v="NA"/>
    <n v="2"/>
    <n v="3156.31"/>
    <n v="0"/>
    <n v="0"/>
    <x v="64"/>
    <s v="Retail"/>
    <x v="4"/>
    <n v="540.77"/>
  </r>
  <r>
    <n v="3187"/>
    <x v="0"/>
    <x v="3"/>
    <s v="Air Zoom"/>
    <s v="NA"/>
    <n v="0"/>
    <n v="8979.4500000000007"/>
    <n v="0"/>
    <n v="0"/>
    <x v="341"/>
    <s v="Online"/>
    <x v="1"/>
    <n v="1709.08"/>
  </r>
  <r>
    <n v="3188"/>
    <x v="0"/>
    <x v="2"/>
    <s v="Air Force 1"/>
    <s v="L"/>
    <n v="2"/>
    <n v="8024.17"/>
    <n v="0.6"/>
    <n v="0"/>
    <x v="149"/>
    <s v="Retail"/>
    <x v="3"/>
    <n v="2328.33"/>
  </r>
  <r>
    <n v="3189"/>
    <x v="2"/>
    <x v="4"/>
    <s v="LeBron 20"/>
    <s v="L"/>
    <n v="3"/>
    <n v="6730.48"/>
    <n v="0.33"/>
    <n v="13528.26"/>
    <x v="445"/>
    <s v="Online"/>
    <x v="5"/>
    <n v="1456.87"/>
  </r>
  <r>
    <n v="3190"/>
    <x v="1"/>
    <x v="1"/>
    <s v="Phantom GT"/>
    <s v="7"/>
    <n v="2"/>
    <n v="6110.0300000000007"/>
    <n v="0"/>
    <n v="0"/>
    <x v="2"/>
    <s v="Online"/>
    <x v="5"/>
    <n v="457.93"/>
  </r>
  <r>
    <n v="3191"/>
    <x v="0"/>
    <x v="1"/>
    <s v="Mercurial Superfly"/>
    <s v="L"/>
    <n v="4"/>
    <n v="6110.0300000000007"/>
    <n v="0"/>
    <n v="0"/>
    <x v="182"/>
    <s v="Retail"/>
    <x v="3"/>
    <n v="2709.18"/>
  </r>
  <r>
    <n v="3192"/>
    <x v="0"/>
    <x v="3"/>
    <s v="Free RN"/>
    <s v="M"/>
    <n v="1"/>
    <n v="6110.0300000000007"/>
    <n v="0"/>
    <n v="0"/>
    <x v="312"/>
    <s v="Online"/>
    <x v="3"/>
    <n v="2055.67"/>
  </r>
  <r>
    <n v="3193"/>
    <x v="0"/>
    <x v="3"/>
    <s v="Pegasus Turbo"/>
    <s v="11"/>
    <n v="2"/>
    <n v="8581.98"/>
    <n v="0"/>
    <n v="0"/>
    <x v="210"/>
    <s v="Retail"/>
    <x v="3"/>
    <n v="3969.18"/>
  </r>
  <r>
    <n v="3194"/>
    <x v="0"/>
    <x v="0"/>
    <s v="SuperRep Go"/>
    <s v="M"/>
    <n v="-1"/>
    <n v="6110.0300000000007"/>
    <n v="0"/>
    <n v="0"/>
    <x v="424"/>
    <s v="Online"/>
    <x v="1"/>
    <n v="896.94"/>
  </r>
  <r>
    <n v="3195"/>
    <x v="2"/>
    <x v="2"/>
    <s v="Blazer Mid"/>
    <s v="NA"/>
    <n v="1"/>
    <n v="3259.95"/>
    <n v="0"/>
    <n v="0"/>
    <x v="227"/>
    <s v="Retail"/>
    <x v="4"/>
    <n v="1423.92"/>
  </r>
  <r>
    <n v="3196"/>
    <x v="1"/>
    <x v="0"/>
    <s v="ZoomX Invincible"/>
    <s v="11"/>
    <n v="1"/>
    <n v="6110.0300000000007"/>
    <n v="0"/>
    <n v="0"/>
    <x v="2"/>
    <s v="Retail"/>
    <x v="5"/>
    <n v="425.5"/>
  </r>
  <r>
    <n v="3197"/>
    <x v="2"/>
    <x v="0"/>
    <s v="Metcon 7"/>
    <s v="M"/>
    <n v="-1"/>
    <n v="6110.0300000000007"/>
    <n v="0"/>
    <n v="0"/>
    <x v="2"/>
    <s v="Online"/>
    <x v="4"/>
    <n v="751.76"/>
  </r>
  <r>
    <n v="3198"/>
    <x v="1"/>
    <x v="3"/>
    <s v="Air Zoom"/>
    <s v="XL"/>
    <n v="2"/>
    <n v="6110.0300000000007"/>
    <n v="0"/>
    <n v="0"/>
    <x v="2"/>
    <s v="Online"/>
    <x v="4"/>
    <n v="2009.69"/>
  </r>
  <r>
    <n v="3199"/>
    <x v="1"/>
    <x v="0"/>
    <s v="ZoomX Invincible"/>
    <s v="NA"/>
    <n v="2"/>
    <n v="6110.0300000000007"/>
    <n v="0"/>
    <n v="0"/>
    <x v="2"/>
    <s v="Online"/>
    <x v="5"/>
    <n v="3873.48"/>
  </r>
  <r>
    <n v="3200"/>
    <x v="2"/>
    <x v="1"/>
    <s v="Premier III"/>
    <s v="L"/>
    <n v="2"/>
    <n v="6308.83"/>
    <n v="0"/>
    <n v="0"/>
    <x v="2"/>
    <s v="Retail"/>
    <x v="3"/>
    <n v="-582.02"/>
  </r>
  <r>
    <n v="3201"/>
    <x v="1"/>
    <x v="0"/>
    <s v="Flex Trainer"/>
    <s v="L"/>
    <n v="2"/>
    <n v="9608.99"/>
    <n v="0"/>
    <n v="0"/>
    <x v="2"/>
    <s v="Retail"/>
    <x v="2"/>
    <n v="2866.39"/>
  </r>
  <r>
    <n v="3202"/>
    <x v="0"/>
    <x v="3"/>
    <s v="Pegasus Turbo"/>
    <s v="10"/>
    <n v="2"/>
    <n v="8926.14"/>
    <n v="0"/>
    <n v="0"/>
    <x v="2"/>
    <s v="Online"/>
    <x v="0"/>
    <n v="1565.51"/>
  </r>
  <r>
    <n v="3203"/>
    <x v="1"/>
    <x v="0"/>
    <s v="SuperRep Go"/>
    <s v="11"/>
    <n v="2"/>
    <n v="6110.0300000000007"/>
    <n v="0"/>
    <n v="0"/>
    <x v="446"/>
    <s v="Retail"/>
    <x v="3"/>
    <n v="2854.21"/>
  </r>
  <r>
    <n v="3204"/>
    <x v="2"/>
    <x v="1"/>
    <s v="Phantom GT"/>
    <s v="NA"/>
    <n v="2"/>
    <n v="6110.0300000000007"/>
    <n v="0.18"/>
    <n v="0"/>
    <x v="184"/>
    <s v="Online"/>
    <x v="5"/>
    <n v="3367.72"/>
  </r>
  <r>
    <n v="3206"/>
    <x v="0"/>
    <x v="4"/>
    <s v="Kyrie Flytrap"/>
    <s v="L"/>
    <n v="-1"/>
    <n v="4694.72"/>
    <n v="0.57999999999999996"/>
    <n v="-1971.78"/>
    <x v="291"/>
    <s v="Retail"/>
    <x v="0"/>
    <n v="3611.24"/>
  </r>
  <r>
    <n v="3207"/>
    <x v="0"/>
    <x v="0"/>
    <s v="SuperRep Go"/>
    <s v="NA"/>
    <n v="2"/>
    <n v="6110.0300000000007"/>
    <n v="0"/>
    <n v="0"/>
    <x v="2"/>
    <s v="Retail"/>
    <x v="3"/>
    <n v="3909.06"/>
  </r>
  <r>
    <n v="3208"/>
    <x v="0"/>
    <x v="0"/>
    <s v="Metcon 7"/>
    <s v="NA"/>
    <n v="0"/>
    <n v="6110.0300000000007"/>
    <n v="0.97"/>
    <n v="0"/>
    <x v="10"/>
    <s v="Retail"/>
    <x v="2"/>
    <n v="2190.7199999999998"/>
  </r>
  <r>
    <n v="3209"/>
    <x v="1"/>
    <x v="0"/>
    <s v="Flex Trainer"/>
    <s v="M"/>
    <n v="2"/>
    <n v="6110.0300000000007"/>
    <n v="0.17"/>
    <n v="0"/>
    <x v="259"/>
    <s v="Retail"/>
    <x v="0"/>
    <n v="1986.27"/>
  </r>
  <r>
    <n v="3210"/>
    <x v="1"/>
    <x v="0"/>
    <s v="SuperRep Go"/>
    <s v="M"/>
    <n v="4"/>
    <n v="6344.63"/>
    <n v="0"/>
    <n v="0"/>
    <x v="2"/>
    <s v="Online"/>
    <x v="2"/>
    <n v="160.72999999999999"/>
  </r>
  <r>
    <n v="3211"/>
    <x v="1"/>
    <x v="2"/>
    <s v="Blazer Mid"/>
    <s v="L"/>
    <n v="2"/>
    <n v="8346.17"/>
    <n v="0.82"/>
    <n v="0"/>
    <x v="317"/>
    <s v="Retail"/>
    <x v="5"/>
    <n v="1368.59"/>
  </r>
  <r>
    <n v="3212"/>
    <x v="0"/>
    <x v="1"/>
    <s v="Mercurial Superfly"/>
    <s v="M"/>
    <n v="4"/>
    <n v="7670.57"/>
    <n v="0"/>
    <n v="0"/>
    <x v="376"/>
    <s v="Retail"/>
    <x v="5"/>
    <n v="2025.11"/>
  </r>
  <r>
    <n v="3213"/>
    <x v="2"/>
    <x v="3"/>
    <s v="Air Zoom"/>
    <s v="XL"/>
    <n v="2"/>
    <n v="6110.0300000000007"/>
    <n v="0"/>
    <n v="0"/>
    <x v="18"/>
    <s v="Online"/>
    <x v="5"/>
    <n v="3221.7"/>
  </r>
  <r>
    <n v="3214"/>
    <x v="0"/>
    <x v="2"/>
    <s v="Dunk Low"/>
    <s v="XL"/>
    <n v="2"/>
    <n v="6110.0300000000007"/>
    <n v="0"/>
    <n v="0"/>
    <x v="447"/>
    <s v="Online"/>
    <x v="5"/>
    <n v="-857.15"/>
  </r>
  <r>
    <n v="3215"/>
    <x v="2"/>
    <x v="1"/>
    <s v="Phantom GT"/>
    <s v="XL"/>
    <n v="2"/>
    <n v="6110.0300000000007"/>
    <n v="0"/>
    <n v="0"/>
    <x v="448"/>
    <s v="Online"/>
    <x v="5"/>
    <n v="2109.6799999999998"/>
  </r>
  <r>
    <n v="3216"/>
    <x v="2"/>
    <x v="4"/>
    <s v="Air Jordan"/>
    <s v="XL"/>
    <n v="2"/>
    <n v="6110.0300000000007"/>
    <n v="0"/>
    <n v="0"/>
    <x v="319"/>
    <s v="Online"/>
    <x v="2"/>
    <n v="2508.13"/>
  </r>
  <r>
    <n v="3217"/>
    <x v="2"/>
    <x v="1"/>
    <s v="Tiempo Legend"/>
    <s v="6"/>
    <n v="1"/>
    <n v="4819.75"/>
    <n v="0.22"/>
    <n v="3759.41"/>
    <x v="26"/>
    <s v="Retail"/>
    <x v="3"/>
    <n v="-514.9"/>
  </r>
  <r>
    <n v="3218"/>
    <x v="2"/>
    <x v="3"/>
    <s v="Air Zoom"/>
    <s v="6"/>
    <n v="2"/>
    <n v="4854.18"/>
    <n v="0"/>
    <n v="0"/>
    <x v="449"/>
    <s v="Retail"/>
    <x v="5"/>
    <n v="3807.88"/>
  </r>
  <r>
    <n v="3219"/>
    <x v="1"/>
    <x v="4"/>
    <s v="Air Jordan"/>
    <s v="XL"/>
    <n v="2"/>
    <n v="2277.83"/>
    <n v="0"/>
    <n v="0"/>
    <x v="12"/>
    <s v="Online"/>
    <x v="4"/>
    <n v="1151.76"/>
  </r>
  <r>
    <n v="3220"/>
    <x v="1"/>
    <x v="2"/>
    <s v="Dunk Low"/>
    <s v="11"/>
    <n v="2"/>
    <n v="6110.0300000000007"/>
    <n v="0"/>
    <n v="0"/>
    <x v="429"/>
    <s v="Online"/>
    <x v="0"/>
    <n v="2731.04"/>
  </r>
  <r>
    <n v="3221"/>
    <x v="1"/>
    <x v="4"/>
    <s v="LeBron 20"/>
    <s v="NA"/>
    <n v="2"/>
    <n v="9682.68"/>
    <n v="0.88"/>
    <n v="2323.84"/>
    <x v="204"/>
    <s v="Online"/>
    <x v="3"/>
    <n v="1650.44"/>
  </r>
  <r>
    <n v="3222"/>
    <x v="0"/>
    <x v="4"/>
    <s v="Air Jordan"/>
    <s v="XL"/>
    <n v="-1"/>
    <n v="5300.32"/>
    <n v="0"/>
    <n v="0"/>
    <x v="36"/>
    <s v="Online"/>
    <x v="0"/>
    <n v="2593.48"/>
  </r>
  <r>
    <n v="3223"/>
    <x v="2"/>
    <x v="1"/>
    <s v="Mercurial Superfly"/>
    <s v="M"/>
    <n v="2"/>
    <n v="6110.0300000000007"/>
    <n v="0"/>
    <n v="0"/>
    <x v="2"/>
    <s v="Online"/>
    <x v="4"/>
    <n v="3088.54"/>
  </r>
  <r>
    <n v="3224"/>
    <x v="1"/>
    <x v="1"/>
    <s v="Phantom GT"/>
    <s v="NA"/>
    <n v="1"/>
    <n v="9872.3799999999992"/>
    <n v="0.18"/>
    <n v="8095.35"/>
    <x v="302"/>
    <s v="Retail"/>
    <x v="3"/>
    <n v="233.85"/>
  </r>
  <r>
    <n v="3225"/>
    <x v="0"/>
    <x v="4"/>
    <s v="Kyrie Flytrap"/>
    <s v="L"/>
    <n v="2"/>
    <n v="7364.6"/>
    <n v="0"/>
    <n v="0"/>
    <x v="251"/>
    <s v="Retail"/>
    <x v="5"/>
    <n v="-458.05"/>
  </r>
  <r>
    <n v="3226"/>
    <x v="2"/>
    <x v="1"/>
    <s v="Mercurial Superfly"/>
    <s v="NA"/>
    <n v="2"/>
    <n v="4585.7700000000004"/>
    <n v="0"/>
    <n v="0"/>
    <x v="450"/>
    <s v="Retail"/>
    <x v="3"/>
    <n v="-241.59"/>
  </r>
  <r>
    <n v="3227"/>
    <x v="1"/>
    <x v="0"/>
    <s v="ZoomX Invincible"/>
    <s v="7"/>
    <n v="1"/>
    <n v="6110.0300000000007"/>
    <n v="0.2"/>
    <n v="0"/>
    <x v="2"/>
    <s v="Online"/>
    <x v="4"/>
    <n v="-604.23"/>
  </r>
  <r>
    <n v="3228"/>
    <x v="0"/>
    <x v="4"/>
    <s v="LeBron 20"/>
    <s v="XL"/>
    <n v="2"/>
    <n v="6745.63"/>
    <n v="0"/>
    <n v="0"/>
    <x v="29"/>
    <s v="Retail"/>
    <x v="0"/>
    <n v="3620.9"/>
  </r>
  <r>
    <n v="3229"/>
    <x v="0"/>
    <x v="3"/>
    <s v="Free RN"/>
    <s v="NA"/>
    <n v="2"/>
    <n v="6110.0300000000007"/>
    <n v="1"/>
    <n v="0"/>
    <x v="200"/>
    <s v="Retail"/>
    <x v="3"/>
    <n v="188.96"/>
  </r>
  <r>
    <n v="3230"/>
    <x v="2"/>
    <x v="1"/>
    <s v="Phantom GT"/>
    <s v="XL"/>
    <n v="2"/>
    <n v="7398.98"/>
    <n v="0.87"/>
    <n v="0"/>
    <x v="2"/>
    <s v="Retail"/>
    <x v="4"/>
    <n v="3634.75"/>
  </r>
  <r>
    <n v="3231"/>
    <x v="2"/>
    <x v="2"/>
    <s v="Dunk Low"/>
    <s v="L"/>
    <n v="2"/>
    <n v="6406.53"/>
    <n v="0.9"/>
    <n v="0"/>
    <x v="59"/>
    <s v="Online"/>
    <x v="5"/>
    <n v="2859.55"/>
  </r>
  <r>
    <n v="3232"/>
    <x v="0"/>
    <x v="2"/>
    <s v="Air Force 1"/>
    <s v="NA"/>
    <n v="0"/>
    <n v="6110.0300000000007"/>
    <n v="0"/>
    <n v="0"/>
    <x v="338"/>
    <s v="Online"/>
    <x v="3"/>
    <n v="2083.5700000000002"/>
  </r>
  <r>
    <n v="3233"/>
    <x v="2"/>
    <x v="1"/>
    <s v="Phantom GT"/>
    <s v="M"/>
    <n v="1"/>
    <n v="4091.68"/>
    <n v="0"/>
    <n v="0"/>
    <x v="61"/>
    <s v="Retail"/>
    <x v="1"/>
    <n v="571.79999999999995"/>
  </r>
  <r>
    <n v="3234"/>
    <x v="0"/>
    <x v="1"/>
    <s v="Phantom GT"/>
    <s v="XL"/>
    <n v="2"/>
    <n v="6110.0300000000007"/>
    <n v="0"/>
    <n v="0"/>
    <x v="407"/>
    <s v="Online"/>
    <x v="4"/>
    <n v="327.76"/>
  </r>
  <r>
    <n v="3235"/>
    <x v="1"/>
    <x v="0"/>
    <s v="SuperRep Go"/>
    <s v="NA"/>
    <n v="0"/>
    <n v="6110.0300000000007"/>
    <n v="0.75"/>
    <n v="0"/>
    <x v="2"/>
    <s v="Retail"/>
    <x v="1"/>
    <n v="1899.62"/>
  </r>
  <r>
    <n v="3236"/>
    <x v="0"/>
    <x v="2"/>
    <s v="Blazer Mid"/>
    <s v="NA"/>
    <n v="4"/>
    <n v="6110.0300000000007"/>
    <n v="0.68"/>
    <n v="0"/>
    <x v="325"/>
    <s v="Retail"/>
    <x v="1"/>
    <n v="-37.369999999999997"/>
  </r>
  <r>
    <n v="3237"/>
    <x v="0"/>
    <x v="4"/>
    <s v="LeBron 20"/>
    <s v="L"/>
    <n v="3"/>
    <n v="5596.52"/>
    <n v="0"/>
    <n v="0"/>
    <x v="144"/>
    <s v="Retail"/>
    <x v="2"/>
    <n v="2926.28"/>
  </r>
  <r>
    <n v="3238"/>
    <x v="1"/>
    <x v="0"/>
    <s v="SuperRep Go"/>
    <s v="XL"/>
    <n v="1"/>
    <n v="4420.21"/>
    <n v="0.32"/>
    <n v="3005.74"/>
    <x v="2"/>
    <s v="Retail"/>
    <x v="2"/>
    <n v="705.58"/>
  </r>
  <r>
    <n v="3239"/>
    <x v="2"/>
    <x v="3"/>
    <s v="Pegasus Turbo"/>
    <s v="XL"/>
    <n v="-1"/>
    <n v="6110.0300000000007"/>
    <n v="0"/>
    <n v="0"/>
    <x v="2"/>
    <s v="Retail"/>
    <x v="2"/>
    <n v="1810.07"/>
  </r>
  <r>
    <n v="3240"/>
    <x v="0"/>
    <x v="4"/>
    <s v="Zoom Freak"/>
    <s v="9"/>
    <n v="-1"/>
    <n v="8776.59"/>
    <n v="0"/>
    <n v="0"/>
    <x v="451"/>
    <s v="Retail"/>
    <x v="1"/>
    <n v="-1020.05"/>
  </r>
  <r>
    <n v="3241"/>
    <x v="1"/>
    <x v="4"/>
    <s v="LeBron 20"/>
    <s v="XL"/>
    <n v="2"/>
    <n v="7477.49"/>
    <n v="0"/>
    <n v="0"/>
    <x v="62"/>
    <s v="Retail"/>
    <x v="0"/>
    <n v="3176.2"/>
  </r>
  <r>
    <n v="3242"/>
    <x v="2"/>
    <x v="4"/>
    <s v="LeBron 20"/>
    <s v="L"/>
    <n v="2"/>
    <n v="9677.18"/>
    <n v="0.59"/>
    <n v="0"/>
    <x v="168"/>
    <s v="Retail"/>
    <x v="0"/>
    <n v="609.45000000000005"/>
  </r>
  <r>
    <n v="3243"/>
    <x v="2"/>
    <x v="2"/>
    <s v="Air Force 1"/>
    <s v="L"/>
    <n v="3"/>
    <n v="6110.0300000000007"/>
    <n v="0"/>
    <n v="0"/>
    <x v="409"/>
    <s v="Retail"/>
    <x v="3"/>
    <n v="1943.22"/>
  </r>
  <r>
    <n v="3244"/>
    <x v="1"/>
    <x v="0"/>
    <s v="Metcon 7"/>
    <s v="M"/>
    <n v="0"/>
    <n v="6110.0300000000007"/>
    <n v="0"/>
    <n v="0"/>
    <x v="353"/>
    <s v="Online"/>
    <x v="1"/>
    <n v="1750.18"/>
  </r>
  <r>
    <n v="3245"/>
    <x v="1"/>
    <x v="3"/>
    <s v="React Infinity"/>
    <s v="L"/>
    <n v="3"/>
    <n v="6110.0300000000007"/>
    <n v="0"/>
    <n v="0"/>
    <x v="307"/>
    <s v="Retail"/>
    <x v="3"/>
    <n v="3102.91"/>
  </r>
  <r>
    <n v="3246"/>
    <x v="2"/>
    <x v="3"/>
    <s v="Air Zoom"/>
    <s v="7"/>
    <n v="2"/>
    <n v="7787.74"/>
    <n v="0"/>
    <n v="0"/>
    <x v="407"/>
    <s v="Online"/>
    <x v="3"/>
    <n v="479.25"/>
  </r>
  <r>
    <n v="3247"/>
    <x v="2"/>
    <x v="0"/>
    <s v="ZoomX Invincible"/>
    <s v="NA"/>
    <n v="1"/>
    <n v="5888.37"/>
    <n v="0"/>
    <n v="0"/>
    <x v="2"/>
    <s v="Online"/>
    <x v="2"/>
    <n v="3687.47"/>
  </r>
  <r>
    <n v="3248"/>
    <x v="1"/>
    <x v="2"/>
    <s v="Blazer Mid"/>
    <s v="12"/>
    <n v="0"/>
    <n v="8234.91"/>
    <n v="0"/>
    <n v="0"/>
    <x v="242"/>
    <s v="Online"/>
    <x v="2"/>
    <n v="2984.1"/>
  </r>
  <r>
    <n v="3249"/>
    <x v="0"/>
    <x v="2"/>
    <s v="Blazer Mid"/>
    <s v="M"/>
    <n v="1"/>
    <n v="4738.25"/>
    <n v="0"/>
    <n v="0"/>
    <x v="248"/>
    <s v="Online"/>
    <x v="0"/>
    <n v="731.1"/>
  </r>
  <r>
    <n v="3250"/>
    <x v="1"/>
    <x v="2"/>
    <s v="Air Force 1"/>
    <s v="L"/>
    <n v="2"/>
    <n v="6110.0300000000007"/>
    <n v="0"/>
    <n v="0"/>
    <x v="294"/>
    <s v="Online"/>
    <x v="3"/>
    <n v="1172.07"/>
  </r>
  <r>
    <n v="3251"/>
    <x v="2"/>
    <x v="1"/>
    <s v="Premier III"/>
    <s v="7"/>
    <n v="-1"/>
    <n v="6735.33"/>
    <n v="0"/>
    <n v="0"/>
    <x v="147"/>
    <s v="Retail"/>
    <x v="5"/>
    <n v="3462.04"/>
  </r>
  <r>
    <n v="3252"/>
    <x v="2"/>
    <x v="4"/>
    <s v="Zoom Freak"/>
    <s v="10"/>
    <n v="1"/>
    <n v="6110.0300000000007"/>
    <n v="0"/>
    <n v="0"/>
    <x v="452"/>
    <s v="Online"/>
    <x v="2"/>
    <n v="-563.83000000000004"/>
  </r>
  <r>
    <n v="3253"/>
    <x v="0"/>
    <x v="3"/>
    <s v="Air Zoom"/>
    <s v="10"/>
    <n v="2"/>
    <n v="6110.0300000000007"/>
    <n v="0"/>
    <n v="0"/>
    <x v="260"/>
    <s v="Online"/>
    <x v="0"/>
    <n v="2267.92"/>
  </r>
  <r>
    <n v="3254"/>
    <x v="1"/>
    <x v="1"/>
    <s v="Mercurial Superfly"/>
    <s v="NA"/>
    <n v="2"/>
    <n v="6110.0300000000007"/>
    <n v="0.51"/>
    <n v="0"/>
    <x v="218"/>
    <s v="Retail"/>
    <x v="2"/>
    <n v="3035.41"/>
  </r>
  <r>
    <n v="3255"/>
    <x v="0"/>
    <x v="4"/>
    <s v="Air Jordan"/>
    <s v="XL"/>
    <n v="-1"/>
    <n v="6975.67"/>
    <n v="0"/>
    <n v="0"/>
    <x v="46"/>
    <s v="Online"/>
    <x v="0"/>
    <n v="960.65"/>
  </r>
  <r>
    <n v="3256"/>
    <x v="2"/>
    <x v="0"/>
    <s v="SuperRep Go"/>
    <s v="M"/>
    <n v="2"/>
    <n v="4814.32"/>
    <n v="0"/>
    <n v="0"/>
    <x v="2"/>
    <s v="Retail"/>
    <x v="1"/>
    <n v="-583.08000000000004"/>
  </r>
  <r>
    <n v="3257"/>
    <x v="1"/>
    <x v="3"/>
    <s v="Free RN"/>
    <s v="7"/>
    <n v="-1"/>
    <n v="7056.01"/>
    <n v="0"/>
    <n v="0"/>
    <x v="55"/>
    <s v="Retail"/>
    <x v="5"/>
    <n v="1190.8900000000001"/>
  </r>
  <r>
    <n v="3258"/>
    <x v="2"/>
    <x v="2"/>
    <s v="Dunk Low"/>
    <s v="M"/>
    <n v="0"/>
    <n v="6110.0300000000007"/>
    <n v="0"/>
    <n v="0"/>
    <x v="2"/>
    <s v="Online"/>
    <x v="2"/>
    <n v="853.35"/>
  </r>
  <r>
    <n v="3259"/>
    <x v="1"/>
    <x v="2"/>
    <s v="Air Force 1"/>
    <s v="6"/>
    <n v="0"/>
    <n v="7305.78"/>
    <n v="0"/>
    <n v="0"/>
    <x v="84"/>
    <s v="Retail"/>
    <x v="2"/>
    <n v="573.79"/>
  </r>
  <r>
    <n v="3260"/>
    <x v="2"/>
    <x v="1"/>
    <s v="Mercurial Superfly"/>
    <s v="7"/>
    <n v="1"/>
    <n v="6110.0300000000007"/>
    <n v="0"/>
    <n v="0"/>
    <x v="110"/>
    <s v="Online"/>
    <x v="2"/>
    <n v="1287.17"/>
  </r>
  <r>
    <n v="3261"/>
    <x v="2"/>
    <x v="4"/>
    <s v="Air Jordan"/>
    <s v="XL"/>
    <n v="2"/>
    <n v="6110.0300000000007"/>
    <n v="0"/>
    <n v="0"/>
    <x v="262"/>
    <s v="Online"/>
    <x v="1"/>
    <n v="472.79"/>
  </r>
  <r>
    <n v="3262"/>
    <x v="1"/>
    <x v="4"/>
    <s v="LeBron 20"/>
    <s v="6"/>
    <n v="2"/>
    <n v="6110.0300000000007"/>
    <n v="0"/>
    <n v="0"/>
    <x v="453"/>
    <s v="Retail"/>
    <x v="0"/>
    <n v="1490.29"/>
  </r>
  <r>
    <n v="3263"/>
    <x v="1"/>
    <x v="3"/>
    <s v="React Infinity"/>
    <s v="L"/>
    <n v="4"/>
    <n v="6110.0300000000007"/>
    <n v="0"/>
    <n v="0"/>
    <x v="343"/>
    <s v="Online"/>
    <x v="2"/>
    <n v="2278.12"/>
  </r>
  <r>
    <n v="3264"/>
    <x v="2"/>
    <x v="0"/>
    <s v="Metcon 7"/>
    <s v="NA"/>
    <n v="2"/>
    <n v="6110.0300000000007"/>
    <n v="0.13"/>
    <n v="0"/>
    <x v="118"/>
    <s v="Online"/>
    <x v="0"/>
    <n v="-992.25"/>
  </r>
  <r>
    <n v="3265"/>
    <x v="1"/>
    <x v="1"/>
    <s v="Mercurial Superfly"/>
    <s v="M"/>
    <n v="4"/>
    <n v="6110.0300000000007"/>
    <n v="0"/>
    <n v="0"/>
    <x v="216"/>
    <s v="Retail"/>
    <x v="0"/>
    <n v="2860.71"/>
  </r>
  <r>
    <n v="3267"/>
    <x v="0"/>
    <x v="2"/>
    <s v="Air Force 1"/>
    <s v="NA"/>
    <n v="2"/>
    <n v="6110.0300000000007"/>
    <n v="0.52"/>
    <n v="0"/>
    <x v="26"/>
    <s v="Retail"/>
    <x v="3"/>
    <n v="345.92"/>
  </r>
  <r>
    <n v="3268"/>
    <x v="2"/>
    <x v="1"/>
    <s v="Mercurial Superfly"/>
    <s v="L"/>
    <n v="2"/>
    <n v="6110.0300000000007"/>
    <n v="0"/>
    <n v="0"/>
    <x v="68"/>
    <s v="Retail"/>
    <x v="2"/>
    <n v="1586.4"/>
  </r>
  <r>
    <n v="3269"/>
    <x v="1"/>
    <x v="1"/>
    <s v="Mercurial Superfly"/>
    <s v="M"/>
    <n v="2"/>
    <n v="7268.31"/>
    <n v="0"/>
    <n v="0"/>
    <x v="454"/>
    <s v="Online"/>
    <x v="2"/>
    <n v="-719.57"/>
  </r>
  <r>
    <n v="3270"/>
    <x v="0"/>
    <x v="2"/>
    <s v="Dunk Low"/>
    <s v="XL"/>
    <n v="2"/>
    <n v="6110.0300000000007"/>
    <n v="0"/>
    <n v="0"/>
    <x v="455"/>
    <s v="Online"/>
    <x v="3"/>
    <n v="3619.8"/>
  </r>
  <r>
    <n v="3271"/>
    <x v="2"/>
    <x v="4"/>
    <s v="LeBron 20"/>
    <s v="6"/>
    <n v="2"/>
    <n v="6110.0300000000007"/>
    <n v="0"/>
    <n v="0"/>
    <x v="148"/>
    <s v="Retail"/>
    <x v="1"/>
    <n v="545.1"/>
  </r>
  <r>
    <n v="3272"/>
    <x v="2"/>
    <x v="2"/>
    <s v="Blazer Mid"/>
    <s v="8"/>
    <n v="2"/>
    <n v="6110.0300000000007"/>
    <n v="0"/>
    <n v="0"/>
    <x v="2"/>
    <s v="Retail"/>
    <x v="1"/>
    <n v="-321.24"/>
  </r>
  <r>
    <n v="3273"/>
    <x v="1"/>
    <x v="1"/>
    <s v="Phantom GT"/>
    <s v="M"/>
    <n v="-1"/>
    <n v="5527.7"/>
    <n v="0.17"/>
    <n v="-4587.99"/>
    <x v="456"/>
    <s v="Online"/>
    <x v="0"/>
    <n v="2577.59"/>
  </r>
  <r>
    <n v="3274"/>
    <x v="2"/>
    <x v="0"/>
    <s v="SuperRep Go"/>
    <s v="L"/>
    <n v="3"/>
    <n v="6031.14"/>
    <n v="0.15"/>
    <n v="15379.41"/>
    <x v="288"/>
    <s v="Retail"/>
    <x v="1"/>
    <n v="169.05"/>
  </r>
  <r>
    <n v="3275"/>
    <x v="1"/>
    <x v="1"/>
    <s v="Premier III"/>
    <s v="L"/>
    <n v="4"/>
    <n v="6110.0300000000007"/>
    <n v="0"/>
    <n v="0"/>
    <x v="99"/>
    <s v="Retail"/>
    <x v="1"/>
    <n v="1652.12"/>
  </r>
  <r>
    <n v="3277"/>
    <x v="2"/>
    <x v="0"/>
    <s v="SuperRep Go"/>
    <s v="NA"/>
    <n v="4"/>
    <n v="6110.0300000000007"/>
    <n v="0"/>
    <n v="0"/>
    <x v="221"/>
    <s v="Online"/>
    <x v="0"/>
    <n v="293.58999999999997"/>
  </r>
  <r>
    <n v="3278"/>
    <x v="0"/>
    <x v="2"/>
    <s v="Dunk Low"/>
    <s v="L"/>
    <n v="2"/>
    <n v="6110.0300000000007"/>
    <n v="0"/>
    <n v="0"/>
    <x v="117"/>
    <s v="Retail"/>
    <x v="3"/>
    <n v="107.83"/>
  </r>
  <r>
    <n v="3279"/>
    <x v="0"/>
    <x v="1"/>
    <s v="Mercurial Superfly"/>
    <s v="XL"/>
    <n v="4"/>
    <n v="2572.41"/>
    <n v="0.1"/>
    <n v="9260.68"/>
    <x v="119"/>
    <s v="Retail"/>
    <x v="4"/>
    <n v="3098.28"/>
  </r>
  <r>
    <n v="3280"/>
    <x v="0"/>
    <x v="0"/>
    <s v="SuperRep Go"/>
    <s v="XL"/>
    <n v="-1"/>
    <n v="7709.7"/>
    <n v="0"/>
    <n v="0"/>
    <x v="220"/>
    <s v="Online"/>
    <x v="2"/>
    <n v="663.54"/>
  </r>
  <r>
    <n v="3281"/>
    <x v="2"/>
    <x v="1"/>
    <s v="Mercurial Superfly"/>
    <s v="L"/>
    <n v="2"/>
    <n v="6075.6"/>
    <n v="0"/>
    <n v="0"/>
    <x v="2"/>
    <s v="Retail"/>
    <x v="3"/>
    <n v="93.8"/>
  </r>
  <r>
    <n v="3282"/>
    <x v="0"/>
    <x v="4"/>
    <s v="Air Jordan"/>
    <s v="XL"/>
    <n v="4"/>
    <n v="6110.0300000000007"/>
    <n v="0.23"/>
    <n v="0"/>
    <x v="307"/>
    <s v="Retail"/>
    <x v="4"/>
    <n v="-190.17"/>
  </r>
  <r>
    <n v="3283"/>
    <x v="2"/>
    <x v="1"/>
    <s v="Premier III"/>
    <s v="XL"/>
    <n v="2"/>
    <n v="6110.0300000000007"/>
    <n v="0"/>
    <n v="0"/>
    <x v="457"/>
    <s v="Online"/>
    <x v="2"/>
    <n v="3871.51"/>
  </r>
  <r>
    <n v="3284"/>
    <x v="1"/>
    <x v="3"/>
    <s v="Free RN"/>
    <s v="NA"/>
    <n v="4"/>
    <n v="5776.74"/>
    <n v="0"/>
    <n v="0"/>
    <x v="259"/>
    <s v="Online"/>
    <x v="5"/>
    <n v="210.83"/>
  </r>
  <r>
    <n v="3285"/>
    <x v="2"/>
    <x v="0"/>
    <s v="Metcon 7"/>
    <s v="XL"/>
    <n v="4"/>
    <n v="6110.0300000000007"/>
    <n v="0"/>
    <n v="0"/>
    <x v="376"/>
    <s v="Online"/>
    <x v="1"/>
    <n v="-401.38"/>
  </r>
  <r>
    <n v="3286"/>
    <x v="0"/>
    <x v="4"/>
    <s v="LeBron 20"/>
    <s v="NA"/>
    <n v="0"/>
    <n v="4323.8599999999997"/>
    <n v="0"/>
    <n v="0"/>
    <x v="7"/>
    <s v="Retail"/>
    <x v="1"/>
    <n v="-577.54"/>
  </r>
  <r>
    <n v="3287"/>
    <x v="0"/>
    <x v="3"/>
    <s v="Free RN"/>
    <s v="NA"/>
    <n v="2"/>
    <n v="6110.0300000000007"/>
    <n v="0"/>
    <n v="0"/>
    <x v="2"/>
    <s v="Retail"/>
    <x v="2"/>
    <n v="-1184.98"/>
  </r>
  <r>
    <n v="3288"/>
    <x v="0"/>
    <x v="2"/>
    <s v="Dunk Low"/>
    <s v="10"/>
    <n v="4"/>
    <n v="6110.0300000000007"/>
    <n v="0"/>
    <n v="0"/>
    <x v="331"/>
    <s v="Retail"/>
    <x v="4"/>
    <n v="3852.98"/>
  </r>
  <r>
    <n v="3289"/>
    <x v="2"/>
    <x v="0"/>
    <s v="Metcon 7"/>
    <s v="M"/>
    <n v="-1"/>
    <n v="6110.0300000000007"/>
    <n v="0"/>
    <n v="0"/>
    <x v="186"/>
    <s v="Online"/>
    <x v="3"/>
    <n v="-878.7"/>
  </r>
  <r>
    <n v="3290"/>
    <x v="0"/>
    <x v="2"/>
    <s v="Air Force 1"/>
    <s v="XL"/>
    <n v="2"/>
    <n v="7377.71"/>
    <n v="0"/>
    <n v="0"/>
    <x v="2"/>
    <s v="Online"/>
    <x v="3"/>
    <n v="2588.85"/>
  </r>
  <r>
    <n v="3291"/>
    <x v="1"/>
    <x v="3"/>
    <s v="Free RN"/>
    <s v="XL"/>
    <n v="2"/>
    <n v="6110.0300000000007"/>
    <n v="0"/>
    <n v="0"/>
    <x v="2"/>
    <s v="Retail"/>
    <x v="1"/>
    <n v="-231.54"/>
  </r>
  <r>
    <n v="3292"/>
    <x v="1"/>
    <x v="0"/>
    <s v="Metcon 7"/>
    <s v="M"/>
    <n v="2"/>
    <n v="6110.0300000000007"/>
    <n v="0"/>
    <n v="0"/>
    <x v="215"/>
    <s v="Online"/>
    <x v="1"/>
    <n v="2299.04"/>
  </r>
  <r>
    <n v="3293"/>
    <x v="0"/>
    <x v="2"/>
    <s v="Blazer Mid"/>
    <s v="NA"/>
    <n v="2"/>
    <n v="6110.0300000000007"/>
    <n v="0"/>
    <n v="0"/>
    <x v="2"/>
    <s v="Online"/>
    <x v="5"/>
    <n v="1013.24"/>
  </r>
  <r>
    <n v="3294"/>
    <x v="1"/>
    <x v="4"/>
    <s v="LeBron 20"/>
    <s v="NA"/>
    <n v="2"/>
    <n v="6110.0300000000007"/>
    <n v="0"/>
    <n v="0"/>
    <x v="2"/>
    <s v="Retail"/>
    <x v="5"/>
    <n v="-101.37"/>
  </r>
  <r>
    <n v="3295"/>
    <x v="1"/>
    <x v="0"/>
    <s v="SuperRep Go"/>
    <s v="10"/>
    <n v="2"/>
    <n v="2983.6"/>
    <n v="0"/>
    <n v="0"/>
    <x v="177"/>
    <s v="Online"/>
    <x v="4"/>
    <n v="3650.65"/>
  </r>
  <r>
    <n v="3297"/>
    <x v="2"/>
    <x v="2"/>
    <s v="Air Force 1"/>
    <s v="L"/>
    <n v="2"/>
    <n v="5875.99"/>
    <n v="0"/>
    <n v="0"/>
    <x v="458"/>
    <s v="Online"/>
    <x v="4"/>
    <n v="3803.18"/>
  </r>
  <r>
    <n v="3298"/>
    <x v="2"/>
    <x v="0"/>
    <s v="ZoomX Invincible"/>
    <s v="NA"/>
    <n v="4"/>
    <n v="9716.0300000000007"/>
    <n v="0"/>
    <n v="0"/>
    <x v="2"/>
    <s v="Online"/>
    <x v="2"/>
    <n v="2961.23"/>
  </r>
  <r>
    <n v="3299"/>
    <x v="2"/>
    <x v="4"/>
    <s v="Kyrie Flytrap"/>
    <s v="NA"/>
    <n v="2"/>
    <n v="6110.0300000000007"/>
    <n v="0.68"/>
    <n v="0"/>
    <x v="2"/>
    <s v="Retail"/>
    <x v="0"/>
    <n v="1517.07"/>
  </r>
  <r>
    <n v="3300"/>
    <x v="1"/>
    <x v="4"/>
    <s v="Air Jordan"/>
    <s v="L"/>
    <n v="2"/>
    <n v="6110.0300000000007"/>
    <n v="0"/>
    <n v="0"/>
    <x v="459"/>
    <s v="Retail"/>
    <x v="0"/>
    <n v="3436.23"/>
  </r>
  <r>
    <n v="3301"/>
    <x v="1"/>
    <x v="2"/>
    <s v="Waffle One"/>
    <s v="L"/>
    <n v="0"/>
    <n v="4492.46"/>
    <n v="0"/>
    <n v="0"/>
    <x v="2"/>
    <s v="Retail"/>
    <x v="1"/>
    <n v="1018.52"/>
  </r>
  <r>
    <n v="3302"/>
    <x v="1"/>
    <x v="1"/>
    <s v="Tiempo Legend"/>
    <s v="M"/>
    <n v="2"/>
    <n v="6226.74"/>
    <n v="0"/>
    <n v="0"/>
    <x v="258"/>
    <s v="Retail"/>
    <x v="3"/>
    <n v="-316.51"/>
  </r>
  <r>
    <n v="3303"/>
    <x v="0"/>
    <x v="1"/>
    <s v="Tiempo Legend"/>
    <s v="9"/>
    <n v="2"/>
    <n v="6380.5"/>
    <n v="0"/>
    <n v="0"/>
    <x v="460"/>
    <s v="Online"/>
    <x v="5"/>
    <n v="2846.02"/>
  </r>
  <r>
    <n v="3304"/>
    <x v="1"/>
    <x v="3"/>
    <s v="React Infinity"/>
    <s v="M"/>
    <n v="2"/>
    <n v="6110.0300000000007"/>
    <n v="0.65"/>
    <n v="0"/>
    <x v="73"/>
    <s v="Online"/>
    <x v="2"/>
    <n v="2405.3000000000002"/>
  </r>
  <r>
    <n v="3305"/>
    <x v="0"/>
    <x v="3"/>
    <s v="Free RN"/>
    <s v="NA"/>
    <n v="2"/>
    <n v="4216.1400000000003"/>
    <n v="0"/>
    <n v="0"/>
    <x v="198"/>
    <s v="Retail"/>
    <x v="1"/>
    <n v="-687.95"/>
  </r>
  <r>
    <n v="3306"/>
    <x v="0"/>
    <x v="4"/>
    <s v="LeBron 20"/>
    <s v="L"/>
    <n v="2"/>
    <n v="6110.0300000000007"/>
    <n v="0.25"/>
    <n v="0"/>
    <x v="96"/>
    <s v="Retail"/>
    <x v="2"/>
    <n v="3052.49"/>
  </r>
  <r>
    <n v="3307"/>
    <x v="1"/>
    <x v="1"/>
    <s v="Mercurial Superfly"/>
    <s v="M"/>
    <n v="2"/>
    <n v="7127.99"/>
    <n v="0"/>
    <n v="0"/>
    <x v="414"/>
    <s v="Online"/>
    <x v="2"/>
    <n v="818.55"/>
  </r>
  <r>
    <n v="3308"/>
    <x v="2"/>
    <x v="0"/>
    <s v="ZoomX Invincible"/>
    <s v="NA"/>
    <n v="0"/>
    <n v="6110.0300000000007"/>
    <n v="0.85"/>
    <n v="0"/>
    <x v="308"/>
    <s v="Online"/>
    <x v="0"/>
    <n v="2625.19"/>
  </r>
  <r>
    <n v="3309"/>
    <x v="2"/>
    <x v="2"/>
    <s v="Air Force 1"/>
    <s v="NA"/>
    <n v="2"/>
    <n v="5594.08"/>
    <n v="0"/>
    <n v="0"/>
    <x v="461"/>
    <s v="Retail"/>
    <x v="1"/>
    <n v="626.95000000000005"/>
  </r>
  <r>
    <n v="3310"/>
    <x v="1"/>
    <x v="3"/>
    <s v="Free RN"/>
    <s v="M"/>
    <n v="4"/>
    <n v="6110.0300000000007"/>
    <n v="0.21"/>
    <n v="0"/>
    <x v="462"/>
    <s v="Retail"/>
    <x v="5"/>
    <n v="2856.16"/>
  </r>
  <r>
    <n v="3311"/>
    <x v="0"/>
    <x v="1"/>
    <s v="Premier III"/>
    <s v="M"/>
    <n v="0"/>
    <n v="6110.0300000000007"/>
    <n v="0.04"/>
    <n v="0"/>
    <x v="393"/>
    <s v="Online"/>
    <x v="4"/>
    <n v="3152.21"/>
  </r>
  <r>
    <n v="3312"/>
    <x v="1"/>
    <x v="4"/>
    <s v="Zoom Freak"/>
    <s v="M"/>
    <n v="1"/>
    <n v="8069.3"/>
    <n v="0"/>
    <n v="0"/>
    <x v="237"/>
    <s v="Retail"/>
    <x v="3"/>
    <n v="-95.96"/>
  </r>
  <r>
    <n v="3313"/>
    <x v="0"/>
    <x v="4"/>
    <s v="Kyrie Flytrap"/>
    <s v="8"/>
    <n v="0"/>
    <n v="9460.52"/>
    <n v="0"/>
    <n v="0"/>
    <x v="2"/>
    <s v="Retail"/>
    <x v="1"/>
    <n v="-476.54"/>
  </r>
  <r>
    <n v="3314"/>
    <x v="2"/>
    <x v="0"/>
    <s v="ZoomX Invincible"/>
    <s v="9"/>
    <n v="2"/>
    <n v="7050.14"/>
    <n v="0"/>
    <n v="0"/>
    <x v="2"/>
    <s v="Retail"/>
    <x v="1"/>
    <n v="-815.54"/>
  </r>
  <r>
    <n v="3315"/>
    <x v="1"/>
    <x v="0"/>
    <s v="Metcon 7"/>
    <s v="XL"/>
    <n v="2"/>
    <n v="6110.0300000000007"/>
    <n v="0"/>
    <n v="0"/>
    <x v="2"/>
    <s v="Retail"/>
    <x v="0"/>
    <n v="1345.26"/>
  </r>
  <r>
    <n v="3316"/>
    <x v="1"/>
    <x v="3"/>
    <s v="React Infinity"/>
    <s v="L"/>
    <n v="2"/>
    <n v="6110.0300000000007"/>
    <n v="0"/>
    <n v="0"/>
    <x v="463"/>
    <s v="Online"/>
    <x v="0"/>
    <n v="27.15"/>
  </r>
  <r>
    <n v="3317"/>
    <x v="0"/>
    <x v="4"/>
    <s v="Air Jordan"/>
    <s v="10"/>
    <n v="3"/>
    <n v="6110.0300000000007"/>
    <n v="0"/>
    <n v="0"/>
    <x v="2"/>
    <s v="Online"/>
    <x v="1"/>
    <n v="3852.52"/>
  </r>
  <r>
    <n v="3318"/>
    <x v="2"/>
    <x v="0"/>
    <s v="Flex Trainer"/>
    <s v="XL"/>
    <n v="2"/>
    <n v="6110.0300000000007"/>
    <n v="0"/>
    <n v="0"/>
    <x v="23"/>
    <s v="Online"/>
    <x v="4"/>
    <n v="1096.06"/>
  </r>
  <r>
    <n v="3319"/>
    <x v="1"/>
    <x v="3"/>
    <s v="Air Zoom"/>
    <s v="XL"/>
    <n v="2"/>
    <n v="6109.1"/>
    <n v="0.37"/>
    <n v="0"/>
    <x v="120"/>
    <s v="Retail"/>
    <x v="2"/>
    <n v="-846.73"/>
  </r>
  <r>
    <n v="3320"/>
    <x v="0"/>
    <x v="4"/>
    <s v="Air Jordan"/>
    <s v="NA"/>
    <n v="2"/>
    <n v="8046.47"/>
    <n v="0.05"/>
    <n v="0"/>
    <x v="4"/>
    <s v="Online"/>
    <x v="5"/>
    <n v="-274.91000000000003"/>
  </r>
  <r>
    <n v="3321"/>
    <x v="0"/>
    <x v="1"/>
    <s v="Tiempo Legend"/>
    <s v="M"/>
    <n v="4"/>
    <n v="4986.67"/>
    <n v="0"/>
    <n v="-1396.27"/>
    <x v="341"/>
    <s v="Retail"/>
    <x v="2"/>
    <n v="3170.16"/>
  </r>
  <r>
    <n v="3322"/>
    <x v="2"/>
    <x v="0"/>
    <s v="Metcon 7"/>
    <s v="M"/>
    <n v="2"/>
    <n v="6110.0300000000007"/>
    <n v="0"/>
    <n v="0"/>
    <x v="356"/>
    <s v="Online"/>
    <x v="1"/>
    <n v="864.55"/>
  </r>
  <r>
    <n v="3323"/>
    <x v="2"/>
    <x v="3"/>
    <s v="Air Zoom"/>
    <s v="NA"/>
    <n v="-1"/>
    <n v="8130.74"/>
    <n v="7.0000000000000007E-2"/>
    <n v="-7561.59"/>
    <x v="464"/>
    <s v="Retail"/>
    <x v="4"/>
    <n v="-687.56"/>
  </r>
  <r>
    <n v="3324"/>
    <x v="1"/>
    <x v="2"/>
    <s v="Dunk Low"/>
    <s v="NA"/>
    <n v="2"/>
    <n v="6110.0300000000007"/>
    <n v="0"/>
    <n v="0"/>
    <x v="176"/>
    <s v="Retail"/>
    <x v="1"/>
    <n v="-871.48"/>
  </r>
  <r>
    <n v="3325"/>
    <x v="0"/>
    <x v="4"/>
    <s v="LeBron 20"/>
    <s v="L"/>
    <n v="2"/>
    <n v="6110.0300000000007"/>
    <n v="0"/>
    <n v="0"/>
    <x v="323"/>
    <s v="Online"/>
    <x v="1"/>
    <n v="1115.7"/>
  </r>
  <r>
    <n v="3326"/>
    <x v="2"/>
    <x v="0"/>
    <s v="SuperRep Go"/>
    <s v="M"/>
    <n v="2"/>
    <n v="6110.0300000000007"/>
    <n v="0.88"/>
    <n v="0"/>
    <x v="282"/>
    <s v="Online"/>
    <x v="2"/>
    <n v="991.04"/>
  </r>
  <r>
    <n v="3327"/>
    <x v="2"/>
    <x v="0"/>
    <s v="Flex Trainer"/>
    <s v="12"/>
    <n v="3"/>
    <n v="6110.0300000000007"/>
    <n v="0"/>
    <n v="0"/>
    <x v="94"/>
    <s v="Online"/>
    <x v="0"/>
    <n v="-1155.6099999999999"/>
  </r>
  <r>
    <n v="3328"/>
    <x v="1"/>
    <x v="1"/>
    <s v="Phantom GT"/>
    <s v="NA"/>
    <n v="-1"/>
    <n v="6110.0300000000007"/>
    <n v="0.25"/>
    <n v="0"/>
    <x v="465"/>
    <s v="Online"/>
    <x v="3"/>
    <n v="2132.4899999999998"/>
  </r>
  <r>
    <n v="3329"/>
    <x v="0"/>
    <x v="0"/>
    <s v="ZoomX Invincible"/>
    <s v="M"/>
    <n v="2"/>
    <n v="6110.0300000000007"/>
    <n v="0"/>
    <n v="0"/>
    <x v="466"/>
    <s v="Retail"/>
    <x v="5"/>
    <n v="530.29"/>
  </r>
  <r>
    <n v="3330"/>
    <x v="1"/>
    <x v="0"/>
    <s v="Metcon 7"/>
    <s v="M"/>
    <n v="-1"/>
    <n v="6110.0300000000007"/>
    <n v="0.85"/>
    <n v="0"/>
    <x v="2"/>
    <s v="Online"/>
    <x v="5"/>
    <n v="1714.75"/>
  </r>
  <r>
    <n v="3331"/>
    <x v="0"/>
    <x v="1"/>
    <s v="Phantom GT"/>
    <s v="L"/>
    <n v="-1"/>
    <n v="9040.5499999999993"/>
    <n v="0"/>
    <n v="0"/>
    <x v="2"/>
    <s v="Retail"/>
    <x v="2"/>
    <n v="2233.5700000000002"/>
  </r>
  <r>
    <n v="3332"/>
    <x v="2"/>
    <x v="0"/>
    <s v="SuperRep Go"/>
    <s v="L"/>
    <n v="2"/>
    <n v="3106.54"/>
    <n v="0"/>
    <n v="0"/>
    <x v="2"/>
    <s v="Retail"/>
    <x v="3"/>
    <n v="3793.25"/>
  </r>
  <r>
    <n v="3333"/>
    <x v="0"/>
    <x v="0"/>
    <s v="SuperRep Go"/>
    <s v="L"/>
    <n v="2"/>
    <n v="6110.0300000000007"/>
    <n v="0"/>
    <n v="0"/>
    <x v="2"/>
    <s v="Retail"/>
    <x v="5"/>
    <n v="1519.97"/>
  </r>
  <r>
    <n v="3334"/>
    <x v="0"/>
    <x v="1"/>
    <s v="Tiempo Legend"/>
    <s v="L"/>
    <n v="3"/>
    <n v="2471.71"/>
    <n v="0"/>
    <n v="0"/>
    <x v="444"/>
    <s v="Online"/>
    <x v="2"/>
    <n v="1190.8900000000001"/>
  </r>
  <r>
    <n v="3335"/>
    <x v="2"/>
    <x v="1"/>
    <s v="Premier III"/>
    <s v="NA"/>
    <n v="2"/>
    <n v="3138.53"/>
    <n v="0"/>
    <n v="0"/>
    <x v="176"/>
    <s v="Retail"/>
    <x v="4"/>
    <n v="1221.99"/>
  </r>
  <r>
    <n v="3336"/>
    <x v="0"/>
    <x v="3"/>
    <s v="React Infinity"/>
    <s v="XL"/>
    <n v="2"/>
    <n v="4334.53"/>
    <n v="0"/>
    <n v="0"/>
    <x v="56"/>
    <s v="Online"/>
    <x v="1"/>
    <n v="2759.16"/>
  </r>
  <r>
    <n v="3337"/>
    <x v="2"/>
    <x v="0"/>
    <s v="ZoomX Invincible"/>
    <s v="L"/>
    <n v="4"/>
    <n v="6110.0300000000007"/>
    <n v="0"/>
    <n v="0"/>
    <x v="87"/>
    <s v="Online"/>
    <x v="4"/>
    <n v="2915.13"/>
  </r>
  <r>
    <n v="3338"/>
    <x v="1"/>
    <x v="0"/>
    <s v="ZoomX Invincible"/>
    <s v="L"/>
    <n v="2"/>
    <n v="6110.0300000000007"/>
    <n v="0"/>
    <n v="0"/>
    <x v="226"/>
    <s v="Online"/>
    <x v="5"/>
    <n v="3011.73"/>
  </r>
  <r>
    <n v="3339"/>
    <x v="2"/>
    <x v="2"/>
    <s v="Air Force 1"/>
    <s v="NA"/>
    <n v="2"/>
    <n v="6656.01"/>
    <n v="0"/>
    <n v="0"/>
    <x v="443"/>
    <s v="Retail"/>
    <x v="4"/>
    <n v="2014.52"/>
  </r>
  <r>
    <n v="3340"/>
    <x v="0"/>
    <x v="1"/>
    <s v="Premier III"/>
    <s v="M"/>
    <n v="3"/>
    <n v="3248.74"/>
    <n v="0"/>
    <n v="0"/>
    <x v="177"/>
    <s v="Retail"/>
    <x v="2"/>
    <n v="2551.4699999999998"/>
  </r>
  <r>
    <n v="3341"/>
    <x v="0"/>
    <x v="0"/>
    <s v="Metcon 7"/>
    <s v="8"/>
    <n v="3"/>
    <n v="8387.99"/>
    <n v="0"/>
    <n v="0"/>
    <x v="467"/>
    <s v="Online"/>
    <x v="0"/>
    <n v="1693.41"/>
  </r>
  <r>
    <n v="3343"/>
    <x v="0"/>
    <x v="4"/>
    <s v="Air Jordan"/>
    <s v="L"/>
    <n v="3"/>
    <n v="9405.77"/>
    <n v="0"/>
    <n v="0"/>
    <x v="185"/>
    <s v="Retail"/>
    <x v="1"/>
    <n v="1688.78"/>
  </r>
  <r>
    <n v="3344"/>
    <x v="0"/>
    <x v="1"/>
    <s v="Mercurial Superfly"/>
    <s v="12"/>
    <n v="2"/>
    <n v="8217.3700000000008"/>
    <n v="0"/>
    <n v="0"/>
    <x v="334"/>
    <s v="Retail"/>
    <x v="1"/>
    <n v="303.77"/>
  </r>
  <r>
    <n v="3346"/>
    <x v="0"/>
    <x v="0"/>
    <s v="SuperRep Go"/>
    <s v="12"/>
    <n v="4"/>
    <n v="6110.0300000000007"/>
    <n v="0.15"/>
    <n v="0"/>
    <x v="2"/>
    <s v="Retail"/>
    <x v="4"/>
    <n v="3392.46"/>
  </r>
  <r>
    <n v="3347"/>
    <x v="2"/>
    <x v="0"/>
    <s v="ZoomX Invincible"/>
    <s v="L"/>
    <n v="2"/>
    <n v="4389.4399999999996"/>
    <n v="0"/>
    <n v="0"/>
    <x v="2"/>
    <s v="Online"/>
    <x v="2"/>
    <n v="1546.55"/>
  </r>
  <r>
    <n v="3348"/>
    <x v="1"/>
    <x v="1"/>
    <s v="Mercurial Superfly"/>
    <s v="9"/>
    <n v="2"/>
    <n v="2114.86"/>
    <n v="0"/>
    <n v="0"/>
    <x v="468"/>
    <s v="Online"/>
    <x v="1"/>
    <n v="2636.76"/>
  </r>
  <r>
    <n v="3349"/>
    <x v="2"/>
    <x v="0"/>
    <s v="ZoomX Invincible"/>
    <s v="M"/>
    <n v="0"/>
    <n v="8180.92"/>
    <n v="0"/>
    <n v="0"/>
    <x v="2"/>
    <s v="Retail"/>
    <x v="1"/>
    <n v="-481.2"/>
  </r>
  <r>
    <n v="3350"/>
    <x v="1"/>
    <x v="4"/>
    <s v="Zoom Freak"/>
    <s v="L"/>
    <n v="2"/>
    <n v="6110.0300000000007"/>
    <n v="0.48"/>
    <n v="0"/>
    <x v="263"/>
    <s v="Online"/>
    <x v="0"/>
    <n v="2199.4299999999998"/>
  </r>
  <r>
    <n v="3351"/>
    <x v="2"/>
    <x v="0"/>
    <s v="SuperRep Go"/>
    <s v="NA"/>
    <n v="2"/>
    <n v="5319.24"/>
    <n v="0.48"/>
    <n v="0"/>
    <x v="2"/>
    <s v="Online"/>
    <x v="5"/>
    <n v="-382.32"/>
  </r>
  <r>
    <n v="3352"/>
    <x v="1"/>
    <x v="0"/>
    <s v="SuperRep Go"/>
    <s v="9"/>
    <n v="2"/>
    <n v="6622.41"/>
    <n v="0.23"/>
    <n v="0"/>
    <x v="105"/>
    <s v="Retail"/>
    <x v="3"/>
    <n v="1437.43"/>
  </r>
  <r>
    <n v="3354"/>
    <x v="2"/>
    <x v="2"/>
    <s v="Dunk Low"/>
    <s v="L"/>
    <n v="2"/>
    <n v="6110.0300000000007"/>
    <n v="0.4"/>
    <n v="0"/>
    <x v="60"/>
    <s v="Retail"/>
    <x v="5"/>
    <n v="-987.6"/>
  </r>
  <r>
    <n v="3355"/>
    <x v="0"/>
    <x v="4"/>
    <s v="LeBron 20"/>
    <s v="6"/>
    <n v="0"/>
    <n v="7781.4"/>
    <n v="0"/>
    <n v="0"/>
    <x v="7"/>
    <s v="Online"/>
    <x v="3"/>
    <n v="1815.96"/>
  </r>
  <r>
    <n v="3356"/>
    <x v="1"/>
    <x v="1"/>
    <s v="Tiempo Legend"/>
    <s v="M"/>
    <n v="4"/>
    <n v="6110.0300000000007"/>
    <n v="0"/>
    <n v="0"/>
    <x v="353"/>
    <s v="Online"/>
    <x v="2"/>
    <n v="724.11"/>
  </r>
  <r>
    <n v="3357"/>
    <x v="0"/>
    <x v="0"/>
    <s v="Flex Trainer"/>
    <s v="M"/>
    <n v="4"/>
    <n v="6206.45"/>
    <n v="0.5"/>
    <n v="12412.9"/>
    <x v="81"/>
    <s v="Online"/>
    <x v="4"/>
    <n v="678.42"/>
  </r>
  <r>
    <n v="3358"/>
    <x v="2"/>
    <x v="4"/>
    <s v="Kyrie Flytrap"/>
    <s v="M"/>
    <n v="2"/>
    <n v="6110.0300000000007"/>
    <n v="0.43"/>
    <n v="0"/>
    <x v="109"/>
    <s v="Online"/>
    <x v="1"/>
    <n v="2019.56"/>
  </r>
  <r>
    <n v="3359"/>
    <x v="0"/>
    <x v="4"/>
    <s v="LeBron 20"/>
    <s v="NA"/>
    <n v="2"/>
    <n v="9362.81"/>
    <n v="0"/>
    <n v="0"/>
    <x v="128"/>
    <s v="Retail"/>
    <x v="2"/>
    <n v="2963.03"/>
  </r>
  <r>
    <n v="3360"/>
    <x v="1"/>
    <x v="0"/>
    <s v="Metcon 7"/>
    <s v="M"/>
    <n v="4"/>
    <n v="6110.0300000000007"/>
    <n v="0.06"/>
    <n v="0"/>
    <x v="241"/>
    <s v="Online"/>
    <x v="0"/>
    <n v="304.12"/>
  </r>
  <r>
    <n v="3361"/>
    <x v="1"/>
    <x v="4"/>
    <s v="LeBron 20"/>
    <s v="XL"/>
    <n v="0"/>
    <n v="6110.0300000000007"/>
    <n v="0"/>
    <n v="0"/>
    <x v="2"/>
    <s v="Retail"/>
    <x v="0"/>
    <n v="3007.91"/>
  </r>
  <r>
    <n v="3362"/>
    <x v="2"/>
    <x v="2"/>
    <s v="Air Force 1"/>
    <s v="L"/>
    <n v="2"/>
    <n v="6110.0300000000007"/>
    <n v="0"/>
    <n v="0"/>
    <x v="313"/>
    <s v="Retail"/>
    <x v="4"/>
    <n v="2730.12"/>
  </r>
  <r>
    <n v="3363"/>
    <x v="1"/>
    <x v="4"/>
    <s v="Kyrie Flytrap"/>
    <s v="NA"/>
    <n v="3"/>
    <n v="6110.0300000000007"/>
    <n v="0.6"/>
    <n v="0"/>
    <x v="276"/>
    <s v="Online"/>
    <x v="0"/>
    <n v="39.86"/>
  </r>
  <r>
    <n v="3364"/>
    <x v="0"/>
    <x v="1"/>
    <s v="Premier III"/>
    <s v="M"/>
    <n v="2"/>
    <n v="6110.0300000000007"/>
    <n v="0.24"/>
    <n v="0"/>
    <x v="447"/>
    <s v="Online"/>
    <x v="3"/>
    <n v="-371.86"/>
  </r>
  <r>
    <n v="3365"/>
    <x v="0"/>
    <x v="3"/>
    <s v="Air Zoom"/>
    <s v="M"/>
    <n v="2"/>
    <n v="6110.0300000000007"/>
    <n v="0.95"/>
    <n v="0"/>
    <x v="2"/>
    <s v="Retail"/>
    <x v="3"/>
    <n v="-445.03"/>
  </r>
  <r>
    <n v="3366"/>
    <x v="2"/>
    <x v="4"/>
    <s v="LeBron 20"/>
    <s v="M"/>
    <n v="2"/>
    <n v="6110.0300000000007"/>
    <n v="0"/>
    <n v="0"/>
    <x v="469"/>
    <s v="Retail"/>
    <x v="3"/>
    <n v="2762.68"/>
  </r>
  <r>
    <n v="3368"/>
    <x v="1"/>
    <x v="0"/>
    <s v="Flex Trainer"/>
    <s v="M"/>
    <n v="2"/>
    <n v="6110.0300000000007"/>
    <n v="0"/>
    <n v="0"/>
    <x v="399"/>
    <s v="Retail"/>
    <x v="4"/>
    <n v="2027.47"/>
  </r>
  <r>
    <n v="3369"/>
    <x v="2"/>
    <x v="3"/>
    <s v="React Infinity"/>
    <s v="L"/>
    <n v="2"/>
    <n v="5103.34"/>
    <n v="0.05"/>
    <n v="0"/>
    <x v="301"/>
    <s v="Online"/>
    <x v="5"/>
    <n v="1247.02"/>
  </r>
  <r>
    <n v="3370"/>
    <x v="1"/>
    <x v="4"/>
    <s v="Air Jordan"/>
    <s v="XL"/>
    <n v="2"/>
    <n v="3328.45"/>
    <n v="0"/>
    <n v="0"/>
    <x v="254"/>
    <s v="Retail"/>
    <x v="0"/>
    <n v="-1137.54"/>
  </r>
  <r>
    <n v="3371"/>
    <x v="2"/>
    <x v="0"/>
    <s v="Flex Trainer"/>
    <s v="XL"/>
    <n v="1"/>
    <n v="2636.01"/>
    <n v="0"/>
    <n v="0"/>
    <x v="61"/>
    <s v="Retail"/>
    <x v="4"/>
    <n v="2255.4299999999998"/>
  </r>
  <r>
    <n v="3372"/>
    <x v="0"/>
    <x v="4"/>
    <s v="Kyrie Flytrap"/>
    <s v="M"/>
    <n v="2"/>
    <n v="6110.0300000000007"/>
    <n v="0.77"/>
    <n v="0"/>
    <x v="210"/>
    <s v="Online"/>
    <x v="4"/>
    <n v="-1088.45"/>
  </r>
  <r>
    <n v="3373"/>
    <x v="0"/>
    <x v="0"/>
    <s v="SuperRep Go"/>
    <s v="8"/>
    <n v="2"/>
    <n v="6110.0300000000007"/>
    <n v="0.76"/>
    <n v="0"/>
    <x v="2"/>
    <s v="Retail"/>
    <x v="3"/>
    <n v="1069.43"/>
  </r>
  <r>
    <n v="3374"/>
    <x v="2"/>
    <x v="0"/>
    <s v="Flex Trainer"/>
    <s v="M"/>
    <n v="4"/>
    <n v="4500.96"/>
    <n v="0"/>
    <n v="0"/>
    <x v="131"/>
    <s v="Online"/>
    <x v="3"/>
    <n v="1905.25"/>
  </r>
  <r>
    <n v="3375"/>
    <x v="0"/>
    <x v="3"/>
    <s v="Free RN"/>
    <s v="M"/>
    <n v="0"/>
    <n v="2134.23"/>
    <n v="0"/>
    <n v="0"/>
    <x v="201"/>
    <s v="Online"/>
    <x v="0"/>
    <n v="1647.39"/>
  </r>
  <r>
    <n v="3376"/>
    <x v="0"/>
    <x v="1"/>
    <s v="Phantom GT"/>
    <s v="6"/>
    <n v="2"/>
    <n v="6110.0300000000007"/>
    <n v="0"/>
    <n v="0"/>
    <x v="2"/>
    <s v="Retail"/>
    <x v="5"/>
    <n v="1286.6400000000001"/>
  </r>
  <r>
    <n v="3377"/>
    <x v="2"/>
    <x v="4"/>
    <s v="Kyrie Flytrap"/>
    <s v="M"/>
    <n v="0"/>
    <n v="6110.0300000000007"/>
    <n v="0.38"/>
    <n v="0"/>
    <x v="2"/>
    <s v="Online"/>
    <x v="1"/>
    <n v="1295.93"/>
  </r>
  <r>
    <n v="3378"/>
    <x v="0"/>
    <x v="1"/>
    <s v="Phantom GT"/>
    <s v="XL"/>
    <n v="1"/>
    <n v="3642.74"/>
    <n v="0"/>
    <n v="0"/>
    <x v="2"/>
    <s v="Online"/>
    <x v="5"/>
    <n v="2416.87"/>
  </r>
  <r>
    <n v="3379"/>
    <x v="2"/>
    <x v="4"/>
    <s v="Air Jordan"/>
    <s v="NA"/>
    <n v="2"/>
    <n v="5000.49"/>
    <n v="0.86"/>
    <n v="1400.14"/>
    <x v="107"/>
    <s v="Retail"/>
    <x v="3"/>
    <n v="3000.14"/>
  </r>
  <r>
    <n v="3380"/>
    <x v="1"/>
    <x v="4"/>
    <s v="Kyrie Flytrap"/>
    <s v="NA"/>
    <n v="2"/>
    <n v="2557.29"/>
    <n v="0"/>
    <n v="0"/>
    <x v="2"/>
    <s v="Online"/>
    <x v="2"/>
    <n v="3463.32"/>
  </r>
  <r>
    <n v="3381"/>
    <x v="2"/>
    <x v="0"/>
    <s v="ZoomX Invincible"/>
    <s v="NA"/>
    <n v="1"/>
    <n v="6110.0300000000007"/>
    <n v="0"/>
    <n v="0"/>
    <x v="300"/>
    <s v="Retail"/>
    <x v="2"/>
    <n v="2718.47"/>
  </r>
  <r>
    <n v="3382"/>
    <x v="2"/>
    <x v="4"/>
    <s v="LeBron 20"/>
    <s v="XL"/>
    <n v="2"/>
    <n v="9187.23"/>
    <n v="0"/>
    <n v="0"/>
    <x v="17"/>
    <s v="Retail"/>
    <x v="1"/>
    <n v="1710.15"/>
  </r>
  <r>
    <n v="3383"/>
    <x v="1"/>
    <x v="2"/>
    <s v="Air Force 1"/>
    <s v="XL"/>
    <n v="2"/>
    <n v="6110.0300000000007"/>
    <n v="0"/>
    <n v="0"/>
    <x v="414"/>
    <s v="Retail"/>
    <x v="0"/>
    <n v="3793.87"/>
  </r>
  <r>
    <n v="3384"/>
    <x v="1"/>
    <x v="4"/>
    <s v="Air Jordan"/>
    <s v="10"/>
    <n v="2"/>
    <n v="6110.0300000000007"/>
    <n v="0.27"/>
    <n v="0"/>
    <x v="366"/>
    <s v="Retail"/>
    <x v="0"/>
    <n v="144.65"/>
  </r>
  <r>
    <n v="3385"/>
    <x v="2"/>
    <x v="0"/>
    <s v="ZoomX Invincible"/>
    <s v="NA"/>
    <n v="2"/>
    <n v="9019.91"/>
    <n v="0"/>
    <n v="0"/>
    <x v="192"/>
    <s v="Online"/>
    <x v="1"/>
    <n v="-643.92999999999995"/>
  </r>
  <r>
    <n v="3386"/>
    <x v="1"/>
    <x v="1"/>
    <s v="Phantom GT"/>
    <s v="8"/>
    <n v="2"/>
    <n v="9212.82"/>
    <n v="0"/>
    <n v="0"/>
    <x v="64"/>
    <s v="Retail"/>
    <x v="1"/>
    <n v="3827.83"/>
  </r>
  <r>
    <n v="3387"/>
    <x v="2"/>
    <x v="1"/>
    <s v="Phantom GT"/>
    <s v="10"/>
    <n v="4"/>
    <n v="6110.0300000000007"/>
    <n v="0"/>
    <n v="0"/>
    <x v="203"/>
    <s v="Retail"/>
    <x v="0"/>
    <n v="2821.58"/>
  </r>
  <r>
    <n v="3388"/>
    <x v="1"/>
    <x v="3"/>
    <s v="Free RN"/>
    <s v="7"/>
    <n v="2"/>
    <n v="4042.33"/>
    <n v="0"/>
    <n v="0"/>
    <x v="288"/>
    <s v="Online"/>
    <x v="3"/>
    <n v="1915.52"/>
  </r>
  <r>
    <n v="3389"/>
    <x v="1"/>
    <x v="3"/>
    <s v="Air Zoom"/>
    <s v="M"/>
    <n v="3"/>
    <n v="9764.91"/>
    <n v="0"/>
    <n v="0"/>
    <x v="187"/>
    <s v="Online"/>
    <x v="2"/>
    <n v="3491.49"/>
  </r>
  <r>
    <n v="3391"/>
    <x v="1"/>
    <x v="1"/>
    <s v="Mercurial Superfly"/>
    <s v="M"/>
    <n v="2"/>
    <n v="6110.0300000000007"/>
    <n v="0"/>
    <n v="0"/>
    <x v="444"/>
    <s v="Retail"/>
    <x v="1"/>
    <n v="1628.31"/>
  </r>
  <r>
    <n v="3392"/>
    <x v="0"/>
    <x v="2"/>
    <s v="Dunk Low"/>
    <s v="NA"/>
    <n v="-1"/>
    <n v="6110.0300000000007"/>
    <n v="0"/>
    <n v="0"/>
    <x v="2"/>
    <s v="Online"/>
    <x v="3"/>
    <n v="-433.47"/>
  </r>
  <r>
    <n v="3393"/>
    <x v="0"/>
    <x v="4"/>
    <s v="Air Jordan"/>
    <s v="M"/>
    <n v="2"/>
    <n v="6110.0300000000007"/>
    <n v="0.68"/>
    <n v="0"/>
    <x v="118"/>
    <s v="Online"/>
    <x v="0"/>
    <n v="1329.32"/>
  </r>
  <r>
    <n v="3394"/>
    <x v="0"/>
    <x v="2"/>
    <s v="Dunk Low"/>
    <s v="XL"/>
    <n v="1"/>
    <n v="6110.0300000000007"/>
    <n v="0"/>
    <n v="0"/>
    <x v="52"/>
    <s v="Online"/>
    <x v="1"/>
    <n v="2396.11"/>
  </r>
  <r>
    <n v="3395"/>
    <x v="1"/>
    <x v="3"/>
    <s v="Free RN"/>
    <s v="L"/>
    <n v="3"/>
    <n v="6110.0300000000007"/>
    <n v="0"/>
    <n v="0"/>
    <x v="341"/>
    <s v="Online"/>
    <x v="2"/>
    <n v="3069.77"/>
  </r>
  <r>
    <n v="3396"/>
    <x v="0"/>
    <x v="3"/>
    <s v="Free RN"/>
    <s v="L"/>
    <n v="2"/>
    <n v="6325.01"/>
    <n v="0"/>
    <n v="0"/>
    <x v="2"/>
    <s v="Retail"/>
    <x v="0"/>
    <n v="-1047.8"/>
  </r>
  <r>
    <n v="3397"/>
    <x v="1"/>
    <x v="2"/>
    <s v="Dunk Low"/>
    <s v="M"/>
    <n v="2"/>
    <n v="9972.81"/>
    <n v="0"/>
    <n v="0"/>
    <x v="2"/>
    <s v="Online"/>
    <x v="2"/>
    <n v="3478.84"/>
  </r>
  <r>
    <n v="3398"/>
    <x v="2"/>
    <x v="4"/>
    <s v="LeBron 20"/>
    <s v="XL"/>
    <n v="2"/>
    <n v="2082.4899999999998"/>
    <n v="0"/>
    <n v="0"/>
    <x v="470"/>
    <s v="Retail"/>
    <x v="5"/>
    <n v="415.57"/>
  </r>
  <r>
    <n v="3399"/>
    <x v="1"/>
    <x v="4"/>
    <s v="LeBron 20"/>
    <s v="6"/>
    <n v="2"/>
    <n v="4507.45"/>
    <n v="0"/>
    <n v="0"/>
    <x v="239"/>
    <s v="Online"/>
    <x v="1"/>
    <n v="-1021.01"/>
  </r>
  <r>
    <n v="3400"/>
    <x v="0"/>
    <x v="2"/>
    <s v="Waffle One"/>
    <s v="M"/>
    <n v="2"/>
    <n v="6110.0300000000007"/>
    <n v="0.23"/>
    <n v="0"/>
    <x v="6"/>
    <s v="Retail"/>
    <x v="1"/>
    <n v="703.25"/>
  </r>
  <r>
    <n v="3401"/>
    <x v="0"/>
    <x v="4"/>
    <s v="Zoom Freak"/>
    <s v="M"/>
    <n v="2"/>
    <n v="6110.0300000000007"/>
    <n v="0"/>
    <n v="0"/>
    <x v="2"/>
    <s v="Retail"/>
    <x v="5"/>
    <n v="3834.84"/>
  </r>
  <r>
    <n v="3402"/>
    <x v="1"/>
    <x v="3"/>
    <s v="Pegasus Turbo"/>
    <s v="NA"/>
    <n v="2"/>
    <n v="9706.84"/>
    <n v="0.03"/>
    <n v="0"/>
    <x v="2"/>
    <s v="Online"/>
    <x v="3"/>
    <n v="-229.84"/>
  </r>
  <r>
    <n v="3403"/>
    <x v="0"/>
    <x v="0"/>
    <s v="Flex Trainer"/>
    <s v="M"/>
    <n v="2"/>
    <n v="6110.0300000000007"/>
    <n v="0"/>
    <n v="0"/>
    <x v="79"/>
    <s v="Retail"/>
    <x v="3"/>
    <n v="-200.19"/>
  </r>
  <r>
    <n v="3404"/>
    <x v="0"/>
    <x v="4"/>
    <s v="Zoom Freak"/>
    <s v="XL"/>
    <n v="2"/>
    <n v="6110.0300000000007"/>
    <n v="0"/>
    <n v="0"/>
    <x v="81"/>
    <s v="Online"/>
    <x v="3"/>
    <n v="1505.06"/>
  </r>
  <r>
    <n v="3405"/>
    <x v="1"/>
    <x v="2"/>
    <s v="Dunk Low"/>
    <s v="M"/>
    <n v="0"/>
    <n v="9986.17"/>
    <n v="0"/>
    <n v="0"/>
    <x v="112"/>
    <s v="Online"/>
    <x v="5"/>
    <n v="1861.72"/>
  </r>
  <r>
    <n v="3406"/>
    <x v="1"/>
    <x v="4"/>
    <s v="Zoom Freak"/>
    <s v="10"/>
    <n v="2"/>
    <n v="6110.0300000000007"/>
    <n v="0"/>
    <n v="0"/>
    <x v="200"/>
    <s v="Online"/>
    <x v="0"/>
    <n v="3314.92"/>
  </r>
  <r>
    <n v="3407"/>
    <x v="1"/>
    <x v="2"/>
    <s v="Air Force 1"/>
    <s v="11"/>
    <n v="0"/>
    <n v="5704.39"/>
    <n v="0"/>
    <n v="0"/>
    <x v="471"/>
    <s v="Retail"/>
    <x v="4"/>
    <n v="-4.0999999999999996"/>
  </r>
  <r>
    <n v="3408"/>
    <x v="2"/>
    <x v="4"/>
    <s v="Air Jordan"/>
    <s v="XL"/>
    <n v="2"/>
    <n v="6110.0300000000007"/>
    <n v="0"/>
    <n v="0"/>
    <x v="442"/>
    <s v="Retail"/>
    <x v="4"/>
    <n v="1675.58"/>
  </r>
  <r>
    <n v="3409"/>
    <x v="0"/>
    <x v="3"/>
    <s v="Air Zoom"/>
    <s v="M"/>
    <n v="1"/>
    <n v="6312.01"/>
    <n v="0.3"/>
    <n v="4418.41"/>
    <x v="348"/>
    <s v="Retail"/>
    <x v="4"/>
    <n v="-1106.07"/>
  </r>
  <r>
    <n v="3410"/>
    <x v="0"/>
    <x v="3"/>
    <s v="Free RN"/>
    <s v="NA"/>
    <n v="0"/>
    <n v="6110.0300000000007"/>
    <n v="0"/>
    <n v="0"/>
    <x v="472"/>
    <s v="Retail"/>
    <x v="1"/>
    <n v="2396.5500000000002"/>
  </r>
  <r>
    <n v="3411"/>
    <x v="0"/>
    <x v="1"/>
    <s v="Mercurial Superfly"/>
    <s v="9"/>
    <n v="0"/>
    <n v="6110.0300000000007"/>
    <n v="0"/>
    <n v="0"/>
    <x v="2"/>
    <s v="Retail"/>
    <x v="3"/>
    <n v="-970.59"/>
  </r>
  <r>
    <n v="3412"/>
    <x v="2"/>
    <x v="0"/>
    <s v="Flex Trainer"/>
    <s v="XL"/>
    <n v="2"/>
    <n v="6983.68"/>
    <n v="0"/>
    <n v="0"/>
    <x v="2"/>
    <s v="Online"/>
    <x v="1"/>
    <n v="2789.29"/>
  </r>
  <r>
    <n v="3413"/>
    <x v="0"/>
    <x v="1"/>
    <s v="Phantom GT"/>
    <s v="XL"/>
    <n v="2"/>
    <n v="6110.0300000000007"/>
    <n v="0"/>
    <n v="0"/>
    <x v="473"/>
    <s v="Online"/>
    <x v="1"/>
    <n v="2752.65"/>
  </r>
  <r>
    <n v="3414"/>
    <x v="2"/>
    <x v="2"/>
    <s v="Dunk Low"/>
    <s v="7"/>
    <n v="4"/>
    <n v="9996.2199999999993"/>
    <n v="0"/>
    <n v="0"/>
    <x v="418"/>
    <s v="Online"/>
    <x v="2"/>
    <n v="520.63"/>
  </r>
  <r>
    <n v="3415"/>
    <x v="0"/>
    <x v="4"/>
    <s v="Air Jordan"/>
    <s v="L"/>
    <n v="-1"/>
    <n v="6165.08"/>
    <n v="0"/>
    <n v="0"/>
    <x v="474"/>
    <s v="Online"/>
    <x v="1"/>
    <n v="-426.97"/>
  </r>
  <r>
    <n v="3416"/>
    <x v="2"/>
    <x v="1"/>
    <s v="Phantom GT"/>
    <s v="XL"/>
    <n v="2"/>
    <n v="8954.59"/>
    <n v="0.33"/>
    <n v="0"/>
    <x v="5"/>
    <s v="Retail"/>
    <x v="1"/>
    <n v="-819.45"/>
  </r>
  <r>
    <n v="3417"/>
    <x v="2"/>
    <x v="4"/>
    <s v="LeBron 20"/>
    <s v="XL"/>
    <n v="2"/>
    <n v="5700.61"/>
    <n v="0"/>
    <n v="0"/>
    <x v="95"/>
    <s v="Online"/>
    <x v="5"/>
    <n v="-409.81"/>
  </r>
  <r>
    <n v="3418"/>
    <x v="2"/>
    <x v="1"/>
    <s v="Tiempo Legend"/>
    <s v="M"/>
    <n v="1"/>
    <n v="6110.0300000000007"/>
    <n v="0"/>
    <n v="0"/>
    <x v="2"/>
    <s v="Retail"/>
    <x v="0"/>
    <n v="639.28"/>
  </r>
  <r>
    <n v="3419"/>
    <x v="0"/>
    <x v="0"/>
    <s v="SuperRep Go"/>
    <s v="NA"/>
    <n v="4"/>
    <n v="6110.0300000000007"/>
    <n v="0.92"/>
    <n v="0"/>
    <x v="2"/>
    <s v="Online"/>
    <x v="2"/>
    <n v="-1180.1600000000001"/>
  </r>
  <r>
    <n v="3420"/>
    <x v="1"/>
    <x v="1"/>
    <s v="Premier III"/>
    <s v="NA"/>
    <n v="1"/>
    <n v="3395.24"/>
    <n v="0"/>
    <n v="0"/>
    <x v="2"/>
    <s v="Online"/>
    <x v="4"/>
    <n v="1266.29"/>
  </r>
  <r>
    <n v="3421"/>
    <x v="1"/>
    <x v="4"/>
    <s v="Zoom Freak"/>
    <s v="L"/>
    <n v="2"/>
    <n v="6110.0300000000007"/>
    <n v="0"/>
    <n v="0"/>
    <x v="211"/>
    <s v="Online"/>
    <x v="1"/>
    <n v="-242.44"/>
  </r>
  <r>
    <n v="3422"/>
    <x v="0"/>
    <x v="0"/>
    <s v="Metcon 7"/>
    <s v="XL"/>
    <n v="2"/>
    <n v="3197.01"/>
    <n v="0"/>
    <n v="0"/>
    <x v="475"/>
    <s v="Retail"/>
    <x v="1"/>
    <n v="2432.7600000000002"/>
  </r>
  <r>
    <n v="3423"/>
    <x v="0"/>
    <x v="4"/>
    <s v="Kyrie Flytrap"/>
    <s v="L"/>
    <n v="2"/>
    <n v="6110.0300000000007"/>
    <n v="0"/>
    <n v="0"/>
    <x v="88"/>
    <s v="Retail"/>
    <x v="2"/>
    <n v="106"/>
  </r>
  <r>
    <n v="3424"/>
    <x v="1"/>
    <x v="0"/>
    <s v="SuperRep Go"/>
    <s v="M"/>
    <n v="2"/>
    <n v="7007.84"/>
    <n v="0.32"/>
    <n v="0"/>
    <x v="239"/>
    <s v="Online"/>
    <x v="2"/>
    <n v="1955.19"/>
  </r>
  <r>
    <n v="3425"/>
    <x v="1"/>
    <x v="2"/>
    <s v="Dunk Low"/>
    <s v="NA"/>
    <n v="-1"/>
    <n v="2276.09"/>
    <n v="0"/>
    <n v="0"/>
    <x v="331"/>
    <s v="Online"/>
    <x v="5"/>
    <n v="2342.64"/>
  </r>
  <r>
    <n v="3426"/>
    <x v="2"/>
    <x v="3"/>
    <s v="Free RN"/>
    <s v="L"/>
    <n v="2"/>
    <n v="8124.38"/>
    <n v="0"/>
    <n v="0"/>
    <x v="2"/>
    <s v="Online"/>
    <x v="4"/>
    <n v="3119.24"/>
  </r>
  <r>
    <n v="3427"/>
    <x v="2"/>
    <x v="3"/>
    <s v="Pegasus Turbo"/>
    <s v="8"/>
    <n v="1"/>
    <n v="6110.0300000000007"/>
    <n v="0"/>
    <n v="0"/>
    <x v="2"/>
    <s v="Retail"/>
    <x v="2"/>
    <n v="2741.85"/>
  </r>
  <r>
    <n v="3428"/>
    <x v="1"/>
    <x v="4"/>
    <s v="Air Jordan"/>
    <s v="6"/>
    <n v="1"/>
    <n v="2825.86"/>
    <n v="0.23"/>
    <n v="2175.91"/>
    <x v="454"/>
    <s v="Online"/>
    <x v="0"/>
    <n v="625.29999999999995"/>
  </r>
  <r>
    <n v="3429"/>
    <x v="2"/>
    <x v="1"/>
    <s v="Premier III"/>
    <s v="10"/>
    <n v="0"/>
    <n v="6110.0300000000007"/>
    <n v="0"/>
    <n v="0"/>
    <x v="98"/>
    <s v="Retail"/>
    <x v="4"/>
    <n v="-77.97"/>
  </r>
  <r>
    <n v="3430"/>
    <x v="2"/>
    <x v="0"/>
    <s v="Flex Trainer"/>
    <s v="M"/>
    <n v="2"/>
    <n v="7036.03"/>
    <n v="0"/>
    <n v="0"/>
    <x v="2"/>
    <s v="Online"/>
    <x v="0"/>
    <n v="-890.2"/>
  </r>
  <r>
    <n v="3431"/>
    <x v="1"/>
    <x v="0"/>
    <s v="Metcon 7"/>
    <s v="L"/>
    <n v="-1"/>
    <n v="6110.0300000000007"/>
    <n v="0.96"/>
    <n v="0"/>
    <x v="147"/>
    <s v="Retail"/>
    <x v="4"/>
    <n v="3816.31"/>
  </r>
  <r>
    <n v="3432"/>
    <x v="0"/>
    <x v="4"/>
    <s v="Kyrie Flytrap"/>
    <s v="XL"/>
    <n v="2"/>
    <n v="6110.0300000000007"/>
    <n v="0"/>
    <n v="0"/>
    <x v="455"/>
    <s v="Online"/>
    <x v="5"/>
    <n v="-640.44000000000005"/>
  </r>
  <r>
    <n v="3434"/>
    <x v="0"/>
    <x v="4"/>
    <s v="Air Jordan"/>
    <s v="XL"/>
    <n v="2"/>
    <n v="8741.65"/>
    <n v="0"/>
    <n v="0"/>
    <x v="430"/>
    <s v="Online"/>
    <x v="4"/>
    <n v="570.25"/>
  </r>
  <r>
    <n v="3435"/>
    <x v="2"/>
    <x v="0"/>
    <s v="SuperRep Go"/>
    <s v="NA"/>
    <n v="4"/>
    <n v="6110.0300000000007"/>
    <n v="0"/>
    <n v="0"/>
    <x v="2"/>
    <s v="Online"/>
    <x v="4"/>
    <n v="2936.54"/>
  </r>
  <r>
    <n v="3436"/>
    <x v="0"/>
    <x v="1"/>
    <s v="Mercurial Superfly"/>
    <s v="L"/>
    <n v="2"/>
    <n v="6110.0300000000007"/>
    <n v="0"/>
    <n v="0"/>
    <x v="174"/>
    <s v="Retail"/>
    <x v="0"/>
    <n v="2107.65"/>
  </r>
  <r>
    <n v="3437"/>
    <x v="0"/>
    <x v="1"/>
    <s v="Tiempo Legend"/>
    <s v="M"/>
    <n v="2"/>
    <n v="6110.0300000000007"/>
    <n v="0"/>
    <n v="0"/>
    <x v="125"/>
    <s v="Retail"/>
    <x v="2"/>
    <n v="-113.52"/>
  </r>
  <r>
    <n v="3438"/>
    <x v="1"/>
    <x v="1"/>
    <s v="Phantom GT"/>
    <s v="7"/>
    <n v="3"/>
    <n v="6110.0300000000007"/>
    <n v="0.18"/>
    <n v="0"/>
    <x v="221"/>
    <s v="Retail"/>
    <x v="1"/>
    <n v="1669.74"/>
  </r>
  <r>
    <n v="3440"/>
    <x v="0"/>
    <x v="2"/>
    <s v="Waffle One"/>
    <s v="M"/>
    <n v="3"/>
    <n v="6110.0300000000007"/>
    <n v="0"/>
    <n v="0"/>
    <x v="2"/>
    <s v="Online"/>
    <x v="2"/>
    <n v="-510.72"/>
  </r>
  <r>
    <n v="3441"/>
    <x v="0"/>
    <x v="3"/>
    <s v="Free RN"/>
    <s v="12"/>
    <n v="2"/>
    <n v="9313.98"/>
    <n v="0"/>
    <n v="0"/>
    <x v="213"/>
    <s v="Retail"/>
    <x v="4"/>
    <n v="3301.27"/>
  </r>
  <r>
    <n v="3442"/>
    <x v="0"/>
    <x v="4"/>
    <s v="Zoom Freak"/>
    <s v="XL"/>
    <n v="4"/>
    <n v="6110.0300000000007"/>
    <n v="0"/>
    <n v="0"/>
    <x v="418"/>
    <s v="Online"/>
    <x v="2"/>
    <n v="3129.5"/>
  </r>
  <r>
    <n v="3443"/>
    <x v="0"/>
    <x v="4"/>
    <s v="Zoom Freak"/>
    <s v="8"/>
    <n v="2"/>
    <n v="2989.01"/>
    <n v="0"/>
    <n v="0"/>
    <x v="2"/>
    <s v="Retail"/>
    <x v="2"/>
    <n v="3549.06"/>
  </r>
  <r>
    <n v="3444"/>
    <x v="2"/>
    <x v="4"/>
    <s v="LeBron 20"/>
    <s v="L"/>
    <n v="2"/>
    <n v="6110.0300000000007"/>
    <n v="0"/>
    <n v="0"/>
    <x v="84"/>
    <s v="Online"/>
    <x v="5"/>
    <n v="-382.31"/>
  </r>
  <r>
    <n v="3445"/>
    <x v="2"/>
    <x v="2"/>
    <s v="Blazer Mid"/>
    <s v="10"/>
    <n v="-1"/>
    <n v="4693.8100000000004"/>
    <n v="0"/>
    <n v="0"/>
    <x v="2"/>
    <s v="Retail"/>
    <x v="0"/>
    <n v="3658.04"/>
  </r>
  <r>
    <n v="3446"/>
    <x v="2"/>
    <x v="2"/>
    <s v="Dunk Low"/>
    <s v="8"/>
    <n v="2"/>
    <n v="6110.0300000000007"/>
    <n v="0"/>
    <n v="0"/>
    <x v="387"/>
    <s v="Retail"/>
    <x v="0"/>
    <n v="1680.5"/>
  </r>
  <r>
    <n v="3447"/>
    <x v="1"/>
    <x v="4"/>
    <s v="LeBron 20"/>
    <s v="M"/>
    <n v="2"/>
    <n v="6110.0300000000007"/>
    <n v="0"/>
    <n v="0"/>
    <x v="407"/>
    <s v="Retail"/>
    <x v="1"/>
    <n v="1860.15"/>
  </r>
  <r>
    <n v="3449"/>
    <x v="2"/>
    <x v="0"/>
    <s v="ZoomX Invincible"/>
    <s v="NA"/>
    <n v="0"/>
    <n v="6110.0300000000007"/>
    <n v="0.25"/>
    <n v="0"/>
    <x v="332"/>
    <s v="Retail"/>
    <x v="4"/>
    <n v="1586.59"/>
  </r>
  <r>
    <n v="3450"/>
    <x v="2"/>
    <x v="3"/>
    <s v="React Infinity"/>
    <s v="M"/>
    <n v="3"/>
    <n v="6110.0300000000007"/>
    <n v="0"/>
    <n v="0"/>
    <x v="145"/>
    <s v="Retail"/>
    <x v="0"/>
    <n v="904.82"/>
  </r>
  <r>
    <n v="3451"/>
    <x v="2"/>
    <x v="0"/>
    <s v="SuperRep Go"/>
    <s v="7"/>
    <n v="2"/>
    <n v="6110.0300000000007"/>
    <n v="0"/>
    <n v="0"/>
    <x v="254"/>
    <s v="Retail"/>
    <x v="2"/>
    <n v="720.76"/>
  </r>
  <r>
    <n v="3452"/>
    <x v="2"/>
    <x v="0"/>
    <s v="SuperRep Go"/>
    <s v="11"/>
    <n v="2"/>
    <n v="6110.0300000000007"/>
    <n v="0"/>
    <n v="0"/>
    <x v="305"/>
    <s v="Online"/>
    <x v="4"/>
    <n v="1239.1099999999999"/>
  </r>
  <r>
    <n v="3453"/>
    <x v="0"/>
    <x v="1"/>
    <s v="Phantom GT"/>
    <s v="NA"/>
    <n v="0"/>
    <n v="2033.28"/>
    <n v="0"/>
    <n v="0"/>
    <x v="50"/>
    <s v="Retail"/>
    <x v="4"/>
    <n v="2003.05"/>
  </r>
  <r>
    <n v="3454"/>
    <x v="0"/>
    <x v="4"/>
    <s v="Zoom Freak"/>
    <s v="XL"/>
    <n v="2"/>
    <n v="6110.0300000000007"/>
    <n v="0"/>
    <n v="0"/>
    <x v="2"/>
    <s v="Online"/>
    <x v="4"/>
    <n v="2313.9499999999998"/>
  </r>
  <r>
    <n v="3455"/>
    <x v="1"/>
    <x v="1"/>
    <s v="Premier III"/>
    <s v="NA"/>
    <n v="2"/>
    <n v="5947.51"/>
    <n v="0"/>
    <n v="0"/>
    <x v="13"/>
    <s v="Retail"/>
    <x v="1"/>
    <n v="1352.56"/>
  </r>
  <r>
    <n v="3456"/>
    <x v="1"/>
    <x v="4"/>
    <s v="Air Jordan"/>
    <s v="12"/>
    <n v="-1"/>
    <n v="3011.32"/>
    <n v="0"/>
    <n v="0"/>
    <x v="2"/>
    <s v="Online"/>
    <x v="4"/>
    <n v="2531.2199999999998"/>
  </r>
  <r>
    <n v="3457"/>
    <x v="1"/>
    <x v="0"/>
    <s v="Flex Trainer"/>
    <s v="11"/>
    <n v="2"/>
    <n v="6110.0300000000007"/>
    <n v="0.81"/>
    <n v="0"/>
    <x v="210"/>
    <s v="Online"/>
    <x v="3"/>
    <n v="3777.72"/>
  </r>
  <r>
    <n v="3458"/>
    <x v="1"/>
    <x v="3"/>
    <s v="Pegasus Turbo"/>
    <s v="NA"/>
    <n v="2"/>
    <n v="6110.0300000000007"/>
    <n v="0.83"/>
    <n v="0"/>
    <x v="140"/>
    <s v="Online"/>
    <x v="2"/>
    <n v="257.87"/>
  </r>
  <r>
    <n v="3459"/>
    <x v="2"/>
    <x v="2"/>
    <s v="Blazer Mid"/>
    <s v="NA"/>
    <n v="2"/>
    <n v="6100.23"/>
    <n v="0"/>
    <n v="0"/>
    <x v="232"/>
    <s v="Retail"/>
    <x v="1"/>
    <n v="2745.91"/>
  </r>
  <r>
    <n v="3460"/>
    <x v="1"/>
    <x v="3"/>
    <s v="React Infinity"/>
    <s v="XL"/>
    <n v="0"/>
    <n v="5403.67"/>
    <n v="0"/>
    <n v="0"/>
    <x v="2"/>
    <s v="Online"/>
    <x v="3"/>
    <n v="1372.6"/>
  </r>
  <r>
    <n v="3462"/>
    <x v="1"/>
    <x v="4"/>
    <s v="Kyrie Flytrap"/>
    <s v="NA"/>
    <n v="3"/>
    <n v="2610.98"/>
    <n v="0"/>
    <n v="0"/>
    <x v="135"/>
    <s v="Retail"/>
    <x v="0"/>
    <n v="274.97000000000003"/>
  </r>
  <r>
    <n v="3463"/>
    <x v="1"/>
    <x v="1"/>
    <s v="Phantom GT"/>
    <s v="12"/>
    <n v="1"/>
    <n v="6110.0300000000007"/>
    <n v="0"/>
    <n v="0"/>
    <x v="210"/>
    <s v="Retail"/>
    <x v="3"/>
    <n v="1853.7"/>
  </r>
  <r>
    <n v="3464"/>
    <x v="0"/>
    <x v="0"/>
    <s v="Flex Trainer"/>
    <s v="XL"/>
    <n v="0"/>
    <n v="3362.64"/>
    <n v="0"/>
    <n v="0"/>
    <x v="2"/>
    <s v="Online"/>
    <x v="0"/>
    <n v="1587.01"/>
  </r>
  <r>
    <n v="3465"/>
    <x v="2"/>
    <x v="2"/>
    <s v="Dunk Low"/>
    <s v="NA"/>
    <n v="2"/>
    <n v="6110.0300000000007"/>
    <n v="0"/>
    <n v="0"/>
    <x v="266"/>
    <s v="Online"/>
    <x v="4"/>
    <n v="1698.7"/>
  </r>
  <r>
    <n v="3466"/>
    <x v="2"/>
    <x v="4"/>
    <s v="Kyrie Flytrap"/>
    <s v="NA"/>
    <n v="2"/>
    <n v="6498.22"/>
    <n v="0.5"/>
    <n v="6498.22"/>
    <x v="402"/>
    <s v="Retail"/>
    <x v="2"/>
    <n v="-360.53"/>
  </r>
  <r>
    <n v="3467"/>
    <x v="2"/>
    <x v="2"/>
    <s v="Air Force 1"/>
    <s v="M"/>
    <n v="2"/>
    <n v="6110.0300000000007"/>
    <n v="0"/>
    <n v="0"/>
    <x v="353"/>
    <s v="Online"/>
    <x v="0"/>
    <n v="1472.83"/>
  </r>
  <r>
    <n v="3468"/>
    <x v="2"/>
    <x v="1"/>
    <s v="Phantom GT"/>
    <s v="NA"/>
    <n v="4"/>
    <n v="9577.99"/>
    <n v="0.93"/>
    <n v="2681.84"/>
    <x v="2"/>
    <s v="Online"/>
    <x v="5"/>
    <n v="-259.93"/>
  </r>
  <r>
    <n v="3469"/>
    <x v="0"/>
    <x v="3"/>
    <s v="Air Zoom"/>
    <s v="10"/>
    <n v="1"/>
    <n v="4590.24"/>
    <n v="0"/>
    <n v="0"/>
    <x v="147"/>
    <s v="Online"/>
    <x v="2"/>
    <n v="3792.66"/>
  </r>
  <r>
    <n v="3470"/>
    <x v="0"/>
    <x v="1"/>
    <s v="Tiempo Legend"/>
    <s v="M"/>
    <n v="2"/>
    <n v="6110.0300000000007"/>
    <n v="0"/>
    <n v="0"/>
    <x v="239"/>
    <s v="Online"/>
    <x v="5"/>
    <n v="284.95999999999998"/>
  </r>
  <r>
    <n v="3471"/>
    <x v="0"/>
    <x v="2"/>
    <s v="Waffle One"/>
    <s v="L"/>
    <n v="0"/>
    <n v="5637.46"/>
    <n v="0"/>
    <n v="0"/>
    <x v="182"/>
    <s v="Retail"/>
    <x v="5"/>
    <n v="-364.01"/>
  </r>
  <r>
    <n v="3472"/>
    <x v="2"/>
    <x v="4"/>
    <s v="Air Jordan"/>
    <s v="XL"/>
    <n v="2"/>
    <n v="6110.0300000000007"/>
    <n v="0"/>
    <n v="0"/>
    <x v="102"/>
    <s v="Online"/>
    <x v="1"/>
    <n v="1750.67"/>
  </r>
  <r>
    <n v="3473"/>
    <x v="0"/>
    <x v="1"/>
    <s v="Premier III"/>
    <s v="M"/>
    <n v="4"/>
    <n v="3551.05"/>
    <n v="0"/>
    <n v="0"/>
    <x v="50"/>
    <s v="Online"/>
    <x v="4"/>
    <n v="63.47"/>
  </r>
  <r>
    <n v="3474"/>
    <x v="1"/>
    <x v="4"/>
    <s v="LeBron 20"/>
    <s v="M"/>
    <n v="2"/>
    <n v="6506.07"/>
    <n v="0"/>
    <n v="0"/>
    <x v="2"/>
    <s v="Retail"/>
    <x v="1"/>
    <n v="3969.54"/>
  </r>
  <r>
    <n v="3475"/>
    <x v="0"/>
    <x v="1"/>
    <s v="Tiempo Legend"/>
    <s v="L"/>
    <n v="1"/>
    <n v="2120.44"/>
    <n v="0"/>
    <n v="0"/>
    <x v="206"/>
    <s v="Online"/>
    <x v="2"/>
    <n v="2996.47"/>
  </r>
  <r>
    <n v="3476"/>
    <x v="2"/>
    <x v="0"/>
    <s v="Flex Trainer"/>
    <s v="11"/>
    <n v="2"/>
    <n v="3891.22"/>
    <n v="0.37"/>
    <n v="0"/>
    <x v="316"/>
    <s v="Retail"/>
    <x v="2"/>
    <n v="1881.61"/>
  </r>
  <r>
    <n v="3477"/>
    <x v="2"/>
    <x v="4"/>
    <s v="Air Jordan"/>
    <s v="M"/>
    <n v="2"/>
    <n v="4135.26"/>
    <n v="0"/>
    <n v="0"/>
    <x v="367"/>
    <s v="Online"/>
    <x v="4"/>
    <n v="1691.28"/>
  </r>
  <r>
    <n v="3478"/>
    <x v="0"/>
    <x v="0"/>
    <s v="Flex Trainer"/>
    <s v="9"/>
    <n v="2"/>
    <n v="6110.0300000000007"/>
    <n v="0"/>
    <n v="0"/>
    <x v="126"/>
    <s v="Retail"/>
    <x v="2"/>
    <n v="2192.6799999999998"/>
  </r>
  <r>
    <n v="3479"/>
    <x v="1"/>
    <x v="0"/>
    <s v="ZoomX Invincible"/>
    <s v="XL"/>
    <n v="4"/>
    <n v="6110.0300000000007"/>
    <n v="0"/>
    <n v="0"/>
    <x v="379"/>
    <s v="Retail"/>
    <x v="2"/>
    <n v="1909.78"/>
  </r>
  <r>
    <n v="3480"/>
    <x v="0"/>
    <x v="3"/>
    <s v="Free RN"/>
    <s v="M"/>
    <n v="4"/>
    <n v="2917.45"/>
    <n v="0"/>
    <n v="0"/>
    <x v="2"/>
    <s v="Online"/>
    <x v="0"/>
    <n v="2872.75"/>
  </r>
  <r>
    <n v="3481"/>
    <x v="1"/>
    <x v="2"/>
    <s v="Air Force 1"/>
    <s v="XL"/>
    <n v="4"/>
    <n v="6110.0300000000007"/>
    <n v="0"/>
    <n v="0"/>
    <x v="476"/>
    <s v="Online"/>
    <x v="0"/>
    <n v="2564.61"/>
  </r>
  <r>
    <n v="3482"/>
    <x v="2"/>
    <x v="1"/>
    <s v="Mercurial Superfly"/>
    <s v="M"/>
    <n v="2"/>
    <n v="6110.0300000000007"/>
    <n v="0"/>
    <n v="0"/>
    <x v="200"/>
    <s v="Online"/>
    <x v="1"/>
    <n v="1660.47"/>
  </r>
  <r>
    <n v="3483"/>
    <x v="2"/>
    <x v="2"/>
    <s v="Air Force 1"/>
    <s v="L"/>
    <n v="4"/>
    <n v="4733.92"/>
    <n v="0"/>
    <n v="0"/>
    <x v="394"/>
    <s v="Online"/>
    <x v="5"/>
    <n v="738.19"/>
  </r>
  <r>
    <n v="3484"/>
    <x v="0"/>
    <x v="2"/>
    <s v="Dunk Low"/>
    <s v="12"/>
    <n v="2"/>
    <n v="2638.44"/>
    <n v="0"/>
    <n v="0"/>
    <x v="100"/>
    <s v="Online"/>
    <x v="0"/>
    <n v="1395.41"/>
  </r>
  <r>
    <n v="3485"/>
    <x v="1"/>
    <x v="2"/>
    <s v="Dunk Low"/>
    <s v="NA"/>
    <n v="2"/>
    <n v="6110.0300000000007"/>
    <n v="0"/>
    <n v="0"/>
    <x v="82"/>
    <s v="Retail"/>
    <x v="1"/>
    <n v="1722.38"/>
  </r>
  <r>
    <n v="3486"/>
    <x v="0"/>
    <x v="0"/>
    <s v="SuperRep Go"/>
    <s v="L"/>
    <n v="4"/>
    <n v="6110.0300000000007"/>
    <n v="0"/>
    <n v="0"/>
    <x v="57"/>
    <s v="Retail"/>
    <x v="4"/>
    <n v="1451.77"/>
  </r>
  <r>
    <n v="3487"/>
    <x v="2"/>
    <x v="2"/>
    <s v="Dunk Low"/>
    <s v="M"/>
    <n v="2"/>
    <n v="3240.99"/>
    <n v="0.42"/>
    <n v="0"/>
    <x v="263"/>
    <s v="Online"/>
    <x v="1"/>
    <n v="2927.35"/>
  </r>
  <r>
    <n v="3488"/>
    <x v="1"/>
    <x v="1"/>
    <s v="Tiempo Legend"/>
    <s v="XL"/>
    <n v="4"/>
    <n v="6110.0300000000007"/>
    <n v="0"/>
    <n v="0"/>
    <x v="408"/>
    <s v="Online"/>
    <x v="5"/>
    <n v="86.25"/>
  </r>
  <r>
    <n v="3489"/>
    <x v="0"/>
    <x v="3"/>
    <s v="React Infinity"/>
    <s v="8"/>
    <n v="2"/>
    <n v="6110.0300000000007"/>
    <n v="0"/>
    <n v="0"/>
    <x v="187"/>
    <s v="Online"/>
    <x v="2"/>
    <n v="1734.72"/>
  </r>
  <r>
    <n v="3490"/>
    <x v="2"/>
    <x v="3"/>
    <s v="Free RN"/>
    <s v="L"/>
    <n v="0"/>
    <n v="6110.0300000000007"/>
    <n v="0.98"/>
    <n v="0"/>
    <x v="225"/>
    <s v="Online"/>
    <x v="4"/>
    <n v="1591.77"/>
  </r>
  <r>
    <n v="3491"/>
    <x v="2"/>
    <x v="1"/>
    <s v="Premier III"/>
    <s v="XL"/>
    <n v="2"/>
    <n v="6110.0300000000007"/>
    <n v="0.39"/>
    <n v="0"/>
    <x v="460"/>
    <s v="Online"/>
    <x v="2"/>
    <n v="-473.94"/>
  </r>
  <r>
    <n v="3493"/>
    <x v="2"/>
    <x v="2"/>
    <s v="Dunk Low"/>
    <s v="NA"/>
    <n v="2"/>
    <n v="9446.34"/>
    <n v="0"/>
    <n v="0"/>
    <x v="2"/>
    <s v="Online"/>
    <x v="0"/>
    <n v="568.71"/>
  </r>
  <r>
    <n v="3494"/>
    <x v="0"/>
    <x v="3"/>
    <s v="Pegasus Turbo"/>
    <s v="NA"/>
    <n v="2"/>
    <n v="6110.0300000000007"/>
    <n v="0.87"/>
    <n v="0"/>
    <x v="299"/>
    <s v="Retail"/>
    <x v="3"/>
    <n v="3566.05"/>
  </r>
  <r>
    <n v="3495"/>
    <x v="1"/>
    <x v="4"/>
    <s v="LeBron 20"/>
    <s v="M"/>
    <n v="-1"/>
    <n v="6110.0300000000007"/>
    <n v="0"/>
    <n v="0"/>
    <x v="477"/>
    <s v="Retail"/>
    <x v="3"/>
    <n v="3572.8"/>
  </r>
  <r>
    <n v="3496"/>
    <x v="2"/>
    <x v="3"/>
    <s v="Air Zoom"/>
    <s v="M"/>
    <n v="3"/>
    <n v="6110.0300000000007"/>
    <n v="0.77"/>
    <n v="0"/>
    <x v="36"/>
    <s v="Retail"/>
    <x v="4"/>
    <n v="-786.91"/>
  </r>
  <r>
    <n v="3497"/>
    <x v="1"/>
    <x v="4"/>
    <s v="Zoom Freak"/>
    <s v="L"/>
    <n v="2"/>
    <n v="8688.92"/>
    <n v="0"/>
    <n v="0"/>
    <x v="380"/>
    <s v="Online"/>
    <x v="2"/>
    <n v="1878.22"/>
  </r>
  <r>
    <n v="3498"/>
    <x v="1"/>
    <x v="0"/>
    <s v="SuperRep Go"/>
    <s v="M"/>
    <n v="0"/>
    <n v="8797.69"/>
    <n v="0"/>
    <n v="0"/>
    <x v="43"/>
    <s v="Retail"/>
    <x v="3"/>
    <n v="-910.3"/>
  </r>
  <r>
    <n v="3499"/>
    <x v="1"/>
    <x v="0"/>
    <s v="ZoomX Invincible"/>
    <s v="NA"/>
    <n v="2"/>
    <n v="5864.29"/>
    <n v="0"/>
    <n v="0"/>
    <x v="95"/>
    <s v="Retail"/>
    <x v="5"/>
    <n v="357.03"/>
  </r>
  <r>
    <n v="3500"/>
    <x v="0"/>
    <x v="2"/>
    <s v="Blazer Mid"/>
    <s v="L"/>
    <n v="2"/>
    <n v="5471.81"/>
    <n v="0.56000000000000005"/>
    <n v="0"/>
    <x v="386"/>
    <s v="Retail"/>
    <x v="5"/>
    <n v="361.86"/>
  </r>
  <r>
    <n v="3501"/>
    <x v="2"/>
    <x v="2"/>
    <s v="Blazer Mid"/>
    <s v="NA"/>
    <n v="-1"/>
    <n v="6110.0300000000007"/>
    <n v="0"/>
    <n v="0"/>
    <x v="119"/>
    <s v="Retail"/>
    <x v="2"/>
    <n v="2016.85"/>
  </r>
  <r>
    <n v="3502"/>
    <x v="2"/>
    <x v="2"/>
    <s v="Blazer Mid"/>
    <s v="L"/>
    <n v="2"/>
    <n v="6418.29"/>
    <n v="0.89"/>
    <n v="0"/>
    <x v="478"/>
    <s v="Online"/>
    <x v="4"/>
    <n v="3665.75"/>
  </r>
  <r>
    <n v="3503"/>
    <x v="2"/>
    <x v="0"/>
    <s v="SuperRep Go"/>
    <s v="M"/>
    <n v="2"/>
    <n v="6992.17"/>
    <n v="0"/>
    <n v="0"/>
    <x v="370"/>
    <s v="Online"/>
    <x v="2"/>
    <n v="-1048.24"/>
  </r>
  <r>
    <n v="3504"/>
    <x v="1"/>
    <x v="0"/>
    <s v="SuperRep Go"/>
    <s v="NA"/>
    <n v="2"/>
    <n v="9075.41"/>
    <n v="0.03"/>
    <n v="0"/>
    <x v="100"/>
    <s v="Retail"/>
    <x v="4"/>
    <n v="3035.95"/>
  </r>
  <r>
    <n v="3506"/>
    <x v="2"/>
    <x v="0"/>
    <s v="Metcon 7"/>
    <s v="L"/>
    <n v="0"/>
    <n v="9701.91"/>
    <n v="0.51"/>
    <n v="0"/>
    <x v="2"/>
    <s v="Online"/>
    <x v="3"/>
    <n v="2393.61"/>
  </r>
  <r>
    <n v="3507"/>
    <x v="0"/>
    <x v="3"/>
    <s v="Free RN"/>
    <s v="7"/>
    <n v="2"/>
    <n v="6110.0300000000007"/>
    <n v="0.05"/>
    <n v="0"/>
    <x v="2"/>
    <s v="Retail"/>
    <x v="2"/>
    <n v="11.97"/>
  </r>
  <r>
    <n v="3508"/>
    <x v="0"/>
    <x v="0"/>
    <s v="ZoomX Invincible"/>
    <s v="NA"/>
    <n v="2"/>
    <n v="6110.0300000000007"/>
    <n v="0"/>
    <n v="0"/>
    <x v="220"/>
    <s v="Retail"/>
    <x v="0"/>
    <n v="3466.92"/>
  </r>
  <r>
    <n v="3509"/>
    <x v="0"/>
    <x v="2"/>
    <s v="Blazer Mid"/>
    <s v="12"/>
    <n v="2"/>
    <n v="2066.04"/>
    <n v="0"/>
    <n v="0"/>
    <x v="366"/>
    <s v="Online"/>
    <x v="2"/>
    <n v="2278.11"/>
  </r>
  <r>
    <n v="3510"/>
    <x v="2"/>
    <x v="1"/>
    <s v="Tiempo Legend"/>
    <s v="M"/>
    <n v="2"/>
    <n v="6110.0300000000007"/>
    <n v="0"/>
    <n v="0"/>
    <x v="260"/>
    <s v="Retail"/>
    <x v="1"/>
    <n v="3445.21"/>
  </r>
  <r>
    <n v="3511"/>
    <x v="0"/>
    <x v="2"/>
    <s v="Blazer Mid"/>
    <s v="XL"/>
    <n v="2"/>
    <n v="3248.17"/>
    <n v="0.06"/>
    <n v="0"/>
    <x v="26"/>
    <s v="Retail"/>
    <x v="1"/>
    <n v="877.12"/>
  </r>
  <r>
    <n v="3512"/>
    <x v="0"/>
    <x v="4"/>
    <s v="Zoom Freak"/>
    <s v="M"/>
    <n v="4"/>
    <n v="6110.0300000000007"/>
    <n v="0.96"/>
    <n v="0"/>
    <x v="193"/>
    <s v="Retail"/>
    <x v="3"/>
    <n v="2516.79"/>
  </r>
  <r>
    <n v="3513"/>
    <x v="1"/>
    <x v="0"/>
    <s v="SuperRep Go"/>
    <s v="NA"/>
    <n v="0"/>
    <n v="6145.98"/>
    <n v="0"/>
    <n v="0"/>
    <x v="143"/>
    <s v="Retail"/>
    <x v="1"/>
    <n v="2625.95"/>
  </r>
  <r>
    <n v="3514"/>
    <x v="0"/>
    <x v="3"/>
    <s v="React Infinity"/>
    <s v="7"/>
    <n v="2"/>
    <n v="6546.46"/>
    <n v="0"/>
    <n v="0"/>
    <x v="19"/>
    <s v="Retail"/>
    <x v="1"/>
    <n v="2804.16"/>
  </r>
  <r>
    <n v="3515"/>
    <x v="2"/>
    <x v="0"/>
    <s v="Flex Trainer"/>
    <s v="XL"/>
    <n v="2"/>
    <n v="2604.11"/>
    <n v="0.9"/>
    <n v="0"/>
    <x v="2"/>
    <s v="Online"/>
    <x v="5"/>
    <n v="699.6"/>
  </r>
  <r>
    <n v="3516"/>
    <x v="2"/>
    <x v="0"/>
    <s v="ZoomX Invincible"/>
    <s v="M"/>
    <n v="2"/>
    <n v="7495.24"/>
    <n v="0.42"/>
    <n v="0"/>
    <x v="2"/>
    <s v="Online"/>
    <x v="3"/>
    <n v="3844.73"/>
  </r>
  <r>
    <n v="3517"/>
    <x v="1"/>
    <x v="3"/>
    <s v="Air Zoom"/>
    <s v="NA"/>
    <n v="2"/>
    <n v="9962.36"/>
    <n v="0"/>
    <n v="0"/>
    <x v="2"/>
    <s v="Retail"/>
    <x v="1"/>
    <n v="2661.74"/>
  </r>
  <r>
    <n v="3518"/>
    <x v="1"/>
    <x v="4"/>
    <s v="Air Jordan"/>
    <s v="XL"/>
    <n v="2"/>
    <n v="6110.0300000000007"/>
    <n v="0"/>
    <n v="0"/>
    <x v="342"/>
    <s v="Retail"/>
    <x v="4"/>
    <n v="3047.69"/>
  </r>
  <r>
    <n v="3519"/>
    <x v="0"/>
    <x v="1"/>
    <s v="Premier III"/>
    <s v="NA"/>
    <n v="2"/>
    <n v="6110.0300000000007"/>
    <n v="0"/>
    <n v="0"/>
    <x v="237"/>
    <s v="Retail"/>
    <x v="5"/>
    <n v="3491.18"/>
  </r>
  <r>
    <n v="3520"/>
    <x v="1"/>
    <x v="2"/>
    <s v="Waffle One"/>
    <s v="XL"/>
    <n v="2"/>
    <n v="2080.85"/>
    <n v="0"/>
    <n v="-998.81"/>
    <x v="337"/>
    <s v="Retail"/>
    <x v="4"/>
    <n v="-776.21"/>
  </r>
  <r>
    <n v="3521"/>
    <x v="1"/>
    <x v="0"/>
    <s v="ZoomX Invincible"/>
    <s v="M"/>
    <n v="2"/>
    <n v="8565.24"/>
    <n v="0"/>
    <n v="0"/>
    <x v="2"/>
    <s v="Online"/>
    <x v="5"/>
    <n v="3721.9"/>
  </r>
  <r>
    <n v="3523"/>
    <x v="0"/>
    <x v="0"/>
    <s v="SuperRep Go"/>
    <s v="6"/>
    <n v="2"/>
    <n v="7061.5"/>
    <n v="0"/>
    <n v="0"/>
    <x v="479"/>
    <s v="Retail"/>
    <x v="5"/>
    <n v="825.03"/>
  </r>
  <r>
    <n v="3524"/>
    <x v="0"/>
    <x v="0"/>
    <s v="SuperRep Go"/>
    <s v="9"/>
    <n v="2"/>
    <n v="6110.0300000000007"/>
    <n v="0"/>
    <n v="0"/>
    <x v="185"/>
    <s v="Online"/>
    <x v="2"/>
    <n v="1646.1"/>
  </r>
  <r>
    <n v="3525"/>
    <x v="0"/>
    <x v="3"/>
    <s v="React Infinity"/>
    <s v="NA"/>
    <n v="2"/>
    <n v="7170.91"/>
    <n v="0"/>
    <n v="0"/>
    <x v="74"/>
    <s v="Retail"/>
    <x v="2"/>
    <n v="3030.5"/>
  </r>
  <r>
    <n v="3527"/>
    <x v="2"/>
    <x v="1"/>
    <s v="Phantom GT"/>
    <s v="NA"/>
    <n v="3"/>
    <n v="6110.0300000000007"/>
    <n v="0"/>
    <n v="0"/>
    <x v="327"/>
    <s v="Online"/>
    <x v="2"/>
    <n v="-257.35000000000002"/>
  </r>
  <r>
    <n v="3528"/>
    <x v="0"/>
    <x v="3"/>
    <s v="React Infinity"/>
    <s v="L"/>
    <n v="2"/>
    <n v="3742.67"/>
    <n v="0"/>
    <n v="0"/>
    <x v="167"/>
    <s v="Retail"/>
    <x v="1"/>
    <n v="2662.77"/>
  </r>
  <r>
    <n v="3529"/>
    <x v="2"/>
    <x v="0"/>
    <s v="SuperRep Go"/>
    <s v="L"/>
    <n v="1"/>
    <n v="6110.0300000000007"/>
    <n v="0.2"/>
    <n v="0"/>
    <x v="14"/>
    <s v="Retail"/>
    <x v="4"/>
    <n v="1448.77"/>
  </r>
  <r>
    <n v="3530"/>
    <x v="1"/>
    <x v="1"/>
    <s v="Mercurial Superfly"/>
    <s v="NA"/>
    <n v="0"/>
    <n v="3034.73"/>
    <n v="0"/>
    <n v="0"/>
    <x v="480"/>
    <s v="Retail"/>
    <x v="5"/>
    <n v="2458.14"/>
  </r>
  <r>
    <n v="3531"/>
    <x v="1"/>
    <x v="4"/>
    <s v="LeBron 20"/>
    <s v="NA"/>
    <n v="2"/>
    <n v="9015.65"/>
    <n v="7.0000000000000007E-2"/>
    <n v="0"/>
    <x v="2"/>
    <s v="Online"/>
    <x v="4"/>
    <n v="1932.99"/>
  </r>
  <r>
    <n v="3532"/>
    <x v="0"/>
    <x v="3"/>
    <s v="React Infinity"/>
    <s v="XL"/>
    <n v="2"/>
    <n v="9244.9599999999991"/>
    <n v="0.47"/>
    <n v="0"/>
    <x v="481"/>
    <s v="Online"/>
    <x v="2"/>
    <n v="-955.19"/>
  </r>
  <r>
    <n v="3533"/>
    <x v="0"/>
    <x v="3"/>
    <s v="Air Zoom"/>
    <s v="L"/>
    <n v="2"/>
    <n v="6110.0300000000007"/>
    <n v="0"/>
    <n v="0"/>
    <x v="255"/>
    <s v="Retail"/>
    <x v="1"/>
    <n v="451.71"/>
  </r>
  <r>
    <n v="3534"/>
    <x v="0"/>
    <x v="4"/>
    <s v="Zoom Freak"/>
    <s v="NA"/>
    <n v="3"/>
    <n v="3280.57"/>
    <n v="0.62"/>
    <n v="3739.85"/>
    <x v="119"/>
    <s v="Retail"/>
    <x v="5"/>
    <n v="427.76"/>
  </r>
  <r>
    <n v="3535"/>
    <x v="0"/>
    <x v="4"/>
    <s v="LeBron 20"/>
    <s v="XL"/>
    <n v="2"/>
    <n v="6302.89"/>
    <n v="0.82"/>
    <n v="0"/>
    <x v="65"/>
    <s v="Retail"/>
    <x v="3"/>
    <n v="169.86"/>
  </r>
  <r>
    <n v="3536"/>
    <x v="1"/>
    <x v="2"/>
    <s v="Dunk Low"/>
    <s v="12"/>
    <n v="2"/>
    <n v="3929.3"/>
    <n v="0"/>
    <n v="0"/>
    <x v="482"/>
    <s v="Retail"/>
    <x v="0"/>
    <n v="3934.31"/>
  </r>
  <r>
    <n v="3537"/>
    <x v="2"/>
    <x v="2"/>
    <s v="Blazer Mid"/>
    <s v="XL"/>
    <n v="2"/>
    <n v="5464.07"/>
    <n v="0"/>
    <n v="-109.28"/>
    <x v="483"/>
    <s v="Online"/>
    <x v="5"/>
    <n v="3170.78"/>
  </r>
  <r>
    <n v="3538"/>
    <x v="0"/>
    <x v="4"/>
    <s v="Kyrie Flytrap"/>
    <s v="L"/>
    <n v="0"/>
    <n v="6110.0300000000007"/>
    <n v="0"/>
    <n v="0"/>
    <x v="151"/>
    <s v="Online"/>
    <x v="0"/>
    <n v="2787.81"/>
  </r>
  <r>
    <n v="3539"/>
    <x v="0"/>
    <x v="2"/>
    <s v="Air Force 1"/>
    <s v="XL"/>
    <n v="3"/>
    <n v="7706.3"/>
    <n v="0"/>
    <n v="-3467.83"/>
    <x v="2"/>
    <s v="Retail"/>
    <x v="1"/>
    <n v="2366.58"/>
  </r>
  <r>
    <n v="3540"/>
    <x v="0"/>
    <x v="0"/>
    <s v="Flex Trainer"/>
    <s v="XL"/>
    <n v="-1"/>
    <n v="9564.4"/>
    <n v="0"/>
    <n v="0"/>
    <x v="433"/>
    <s v="Retail"/>
    <x v="4"/>
    <n v="1850.13"/>
  </r>
  <r>
    <n v="3541"/>
    <x v="0"/>
    <x v="0"/>
    <s v="SuperRep Go"/>
    <s v="M"/>
    <n v="-1"/>
    <n v="3644.5"/>
    <n v="0"/>
    <n v="0"/>
    <x v="484"/>
    <s v="Online"/>
    <x v="2"/>
    <n v="2011.76"/>
  </r>
  <r>
    <n v="3542"/>
    <x v="2"/>
    <x v="2"/>
    <s v="Air Force 1"/>
    <s v="NA"/>
    <n v="2"/>
    <n v="7199.03"/>
    <n v="0.61"/>
    <n v="0"/>
    <x v="179"/>
    <s v="Retail"/>
    <x v="2"/>
    <n v="1826.07"/>
  </r>
  <r>
    <n v="3543"/>
    <x v="0"/>
    <x v="2"/>
    <s v="Dunk Low"/>
    <s v="NA"/>
    <n v="2"/>
    <n v="6110.0300000000007"/>
    <n v="0"/>
    <n v="0"/>
    <x v="201"/>
    <s v="Retail"/>
    <x v="3"/>
    <n v="2712.79"/>
  </r>
  <r>
    <n v="3544"/>
    <x v="2"/>
    <x v="3"/>
    <s v="Air Zoom"/>
    <s v="M"/>
    <n v="2"/>
    <n v="3923.39"/>
    <n v="0"/>
    <n v="0"/>
    <x v="2"/>
    <s v="Retail"/>
    <x v="5"/>
    <n v="-684.88"/>
  </r>
  <r>
    <n v="3545"/>
    <x v="2"/>
    <x v="0"/>
    <s v="Flex Trainer"/>
    <s v="12"/>
    <n v="3"/>
    <n v="6110.0300000000007"/>
    <n v="0"/>
    <n v="0"/>
    <x v="403"/>
    <s v="Online"/>
    <x v="4"/>
    <n v="2239.86"/>
  </r>
  <r>
    <n v="3546"/>
    <x v="2"/>
    <x v="2"/>
    <s v="Waffle One"/>
    <s v="L"/>
    <n v="2"/>
    <n v="6110.0300000000007"/>
    <n v="0"/>
    <n v="0"/>
    <x v="2"/>
    <s v="Retail"/>
    <x v="4"/>
    <n v="945.11"/>
  </r>
  <r>
    <n v="3547"/>
    <x v="0"/>
    <x v="1"/>
    <s v="Tiempo Legend"/>
    <s v="XL"/>
    <n v="4"/>
    <n v="6110.0300000000007"/>
    <n v="0"/>
    <n v="0"/>
    <x v="2"/>
    <s v="Online"/>
    <x v="4"/>
    <n v="2157.7399999999998"/>
  </r>
  <r>
    <n v="3548"/>
    <x v="0"/>
    <x v="1"/>
    <s v="Phantom GT"/>
    <s v="NA"/>
    <n v="3"/>
    <n v="6110.0300000000007"/>
    <n v="0"/>
    <n v="0"/>
    <x v="485"/>
    <s v="Online"/>
    <x v="5"/>
    <n v="3366.32"/>
  </r>
  <r>
    <n v="3549"/>
    <x v="0"/>
    <x v="0"/>
    <s v="SuperRep Go"/>
    <s v="L"/>
    <n v="0"/>
    <n v="4493.0200000000004"/>
    <n v="0.81"/>
    <n v="0"/>
    <x v="2"/>
    <s v="Online"/>
    <x v="2"/>
    <n v="14.79"/>
  </r>
  <r>
    <n v="3550"/>
    <x v="1"/>
    <x v="2"/>
    <s v="Air Force 1"/>
    <s v="M"/>
    <n v="2"/>
    <n v="8645.09"/>
    <n v="0"/>
    <n v="0"/>
    <x v="2"/>
    <s v="Online"/>
    <x v="0"/>
    <n v="3289.86"/>
  </r>
  <r>
    <n v="3551"/>
    <x v="1"/>
    <x v="0"/>
    <s v="SuperRep Go"/>
    <s v="10"/>
    <n v="2"/>
    <n v="9948.15"/>
    <n v="0"/>
    <n v="0"/>
    <x v="486"/>
    <s v="Retail"/>
    <x v="5"/>
    <n v="-259.16000000000003"/>
  </r>
  <r>
    <n v="3552"/>
    <x v="2"/>
    <x v="3"/>
    <s v="React Infinity"/>
    <s v="XL"/>
    <n v="4"/>
    <n v="6110.0300000000007"/>
    <n v="0"/>
    <n v="0"/>
    <x v="126"/>
    <s v="Retail"/>
    <x v="2"/>
    <n v="762.95"/>
  </r>
  <r>
    <n v="3553"/>
    <x v="1"/>
    <x v="3"/>
    <s v="Air Zoom"/>
    <s v="XL"/>
    <n v="2"/>
    <n v="5216.2700000000004"/>
    <n v="0"/>
    <n v="0"/>
    <x v="316"/>
    <s v="Online"/>
    <x v="3"/>
    <n v="-720.87"/>
  </r>
  <r>
    <n v="3554"/>
    <x v="2"/>
    <x v="1"/>
    <s v="Premier III"/>
    <s v="L"/>
    <n v="2"/>
    <n v="6110.0300000000007"/>
    <n v="0"/>
    <n v="0"/>
    <x v="2"/>
    <s v="Retail"/>
    <x v="0"/>
    <n v="2052.71"/>
  </r>
  <r>
    <n v="3555"/>
    <x v="0"/>
    <x v="1"/>
    <s v="Phantom GT"/>
    <s v="9"/>
    <n v="2"/>
    <n v="6110.0300000000007"/>
    <n v="0"/>
    <n v="0"/>
    <x v="61"/>
    <s v="Retail"/>
    <x v="1"/>
    <n v="-1069.25"/>
  </r>
  <r>
    <n v="3556"/>
    <x v="1"/>
    <x v="4"/>
    <s v="Kyrie Flytrap"/>
    <s v="M"/>
    <n v="4"/>
    <n v="6110.0300000000007"/>
    <n v="0"/>
    <n v="0"/>
    <x v="353"/>
    <s v="Retail"/>
    <x v="5"/>
    <n v="-843.61"/>
  </r>
  <r>
    <n v="3557"/>
    <x v="0"/>
    <x v="4"/>
    <s v="Air Jordan"/>
    <s v="L"/>
    <n v="1"/>
    <n v="6110.0300000000007"/>
    <n v="0.66"/>
    <n v="0"/>
    <x v="129"/>
    <s v="Retail"/>
    <x v="1"/>
    <n v="-884.81"/>
  </r>
  <r>
    <n v="3558"/>
    <x v="1"/>
    <x v="0"/>
    <s v="Flex Trainer"/>
    <s v="L"/>
    <n v="4"/>
    <n v="4045.21"/>
    <n v="0"/>
    <n v="0"/>
    <x v="72"/>
    <s v="Online"/>
    <x v="2"/>
    <n v="-113.44"/>
  </r>
  <r>
    <n v="3559"/>
    <x v="1"/>
    <x v="3"/>
    <s v="Pegasus Turbo"/>
    <s v="M"/>
    <n v="2"/>
    <n v="6110.0300000000007"/>
    <n v="0"/>
    <n v="0"/>
    <x v="2"/>
    <s v="Online"/>
    <x v="4"/>
    <n v="-787.01"/>
  </r>
  <r>
    <n v="3560"/>
    <x v="1"/>
    <x v="1"/>
    <s v="Phantom GT"/>
    <s v="NA"/>
    <n v="2"/>
    <n v="6110.0300000000007"/>
    <n v="0.13"/>
    <n v="0"/>
    <x v="487"/>
    <s v="Retail"/>
    <x v="1"/>
    <n v="3662.98"/>
  </r>
  <r>
    <n v="3561"/>
    <x v="1"/>
    <x v="4"/>
    <s v="Zoom Freak"/>
    <s v="11"/>
    <n v="2"/>
    <n v="6110.0300000000007"/>
    <n v="0"/>
    <n v="0"/>
    <x v="488"/>
    <s v="Online"/>
    <x v="5"/>
    <n v="1062.3900000000001"/>
  </r>
  <r>
    <n v="3562"/>
    <x v="1"/>
    <x v="4"/>
    <s v="LeBron 20"/>
    <s v="NA"/>
    <n v="1"/>
    <n v="6110.0300000000007"/>
    <n v="0"/>
    <n v="0"/>
    <x v="398"/>
    <s v="Retail"/>
    <x v="4"/>
    <n v="1904.66"/>
  </r>
  <r>
    <n v="3563"/>
    <x v="0"/>
    <x v="3"/>
    <s v="Pegasus Turbo"/>
    <s v="L"/>
    <n v="2"/>
    <n v="2470.4299999999998"/>
    <n v="0"/>
    <n v="0"/>
    <x v="2"/>
    <s v="Online"/>
    <x v="5"/>
    <n v="233.05"/>
  </r>
  <r>
    <n v="3564"/>
    <x v="0"/>
    <x v="1"/>
    <s v="Premier III"/>
    <s v="7"/>
    <n v="2"/>
    <n v="6110.0300000000007"/>
    <n v="0"/>
    <n v="0"/>
    <x v="2"/>
    <s v="Retail"/>
    <x v="5"/>
    <n v="2685.43"/>
  </r>
  <r>
    <n v="3565"/>
    <x v="0"/>
    <x v="4"/>
    <s v="Kyrie Flytrap"/>
    <s v="XL"/>
    <n v="2"/>
    <n v="6110.0300000000007"/>
    <n v="0.55000000000000004"/>
    <n v="0"/>
    <x v="78"/>
    <s v="Online"/>
    <x v="5"/>
    <n v="3851.81"/>
  </r>
  <r>
    <n v="3566"/>
    <x v="2"/>
    <x v="2"/>
    <s v="Waffle One"/>
    <s v="XL"/>
    <n v="2"/>
    <n v="6110.0300000000007"/>
    <n v="0"/>
    <n v="0"/>
    <x v="151"/>
    <s v="Retail"/>
    <x v="1"/>
    <n v="2315.64"/>
  </r>
  <r>
    <n v="3567"/>
    <x v="2"/>
    <x v="2"/>
    <s v="Air Force 1"/>
    <s v="L"/>
    <n v="2"/>
    <n v="6110.0300000000007"/>
    <n v="0.56000000000000005"/>
    <n v="0"/>
    <x v="2"/>
    <s v="Online"/>
    <x v="5"/>
    <n v="1353.32"/>
  </r>
  <r>
    <n v="3568"/>
    <x v="1"/>
    <x v="3"/>
    <s v="Pegasus Turbo"/>
    <s v="L"/>
    <n v="0"/>
    <n v="6099.8"/>
    <n v="0"/>
    <n v="0"/>
    <x v="2"/>
    <s v="Retail"/>
    <x v="3"/>
    <n v="1494.24"/>
  </r>
  <r>
    <n v="3569"/>
    <x v="1"/>
    <x v="1"/>
    <s v="Phantom GT"/>
    <s v="12"/>
    <n v="2"/>
    <n v="9203"/>
    <n v="0"/>
    <n v="0"/>
    <x v="414"/>
    <s v="Online"/>
    <x v="5"/>
    <n v="1797.66"/>
  </r>
  <r>
    <n v="3570"/>
    <x v="2"/>
    <x v="1"/>
    <s v="Tiempo Legend"/>
    <s v="NA"/>
    <n v="2"/>
    <n v="9713.73"/>
    <n v="0"/>
    <n v="0"/>
    <x v="343"/>
    <s v="Online"/>
    <x v="4"/>
    <n v="1914.18"/>
  </r>
  <r>
    <n v="3571"/>
    <x v="0"/>
    <x v="4"/>
    <s v="LeBron 20"/>
    <s v="XL"/>
    <n v="2"/>
    <n v="7596.71"/>
    <n v="0"/>
    <n v="0"/>
    <x v="2"/>
    <s v="Online"/>
    <x v="4"/>
    <n v="166.47"/>
  </r>
  <r>
    <n v="3572"/>
    <x v="0"/>
    <x v="4"/>
    <s v="LeBron 20"/>
    <s v="6"/>
    <n v="2"/>
    <n v="6110.0300000000007"/>
    <n v="0"/>
    <n v="0"/>
    <x v="2"/>
    <s v="Retail"/>
    <x v="4"/>
    <n v="3729.45"/>
  </r>
  <r>
    <n v="3573"/>
    <x v="2"/>
    <x v="4"/>
    <s v="Air Jordan"/>
    <s v="NA"/>
    <n v="1"/>
    <n v="6830.98"/>
    <n v="0.39"/>
    <n v="4166.8999999999996"/>
    <x v="302"/>
    <s v="Retail"/>
    <x v="2"/>
    <n v="-175.76"/>
  </r>
  <r>
    <n v="3574"/>
    <x v="0"/>
    <x v="4"/>
    <s v="Air Jordan"/>
    <s v="XL"/>
    <n v="0"/>
    <n v="6110.0300000000007"/>
    <n v="0.96"/>
    <n v="0"/>
    <x v="289"/>
    <s v="Online"/>
    <x v="0"/>
    <n v="2589"/>
  </r>
  <r>
    <n v="3575"/>
    <x v="1"/>
    <x v="3"/>
    <s v="React Infinity"/>
    <s v="XL"/>
    <n v="0"/>
    <n v="5716.18"/>
    <n v="0"/>
    <n v="0"/>
    <x v="69"/>
    <s v="Retail"/>
    <x v="3"/>
    <n v="3271.27"/>
  </r>
  <r>
    <n v="3576"/>
    <x v="1"/>
    <x v="2"/>
    <s v="Waffle One"/>
    <s v="M"/>
    <n v="2"/>
    <n v="3533.18"/>
    <n v="0"/>
    <n v="0"/>
    <x v="413"/>
    <s v="Retail"/>
    <x v="0"/>
    <n v="-586.23"/>
  </r>
  <r>
    <n v="3577"/>
    <x v="1"/>
    <x v="3"/>
    <s v="Pegasus Turbo"/>
    <s v="XL"/>
    <n v="0"/>
    <n v="6110.0300000000007"/>
    <n v="0"/>
    <n v="0"/>
    <x v="460"/>
    <s v="Online"/>
    <x v="5"/>
    <n v="102.77"/>
  </r>
  <r>
    <n v="3578"/>
    <x v="2"/>
    <x v="2"/>
    <s v="Blazer Mid"/>
    <s v="XL"/>
    <n v="4"/>
    <n v="6348.19"/>
    <n v="0"/>
    <n v="0"/>
    <x v="2"/>
    <s v="Retail"/>
    <x v="1"/>
    <n v="1939.74"/>
  </r>
  <r>
    <n v="3579"/>
    <x v="2"/>
    <x v="4"/>
    <s v="LeBron 20"/>
    <s v="XL"/>
    <n v="0"/>
    <n v="9995.5499999999993"/>
    <n v="0"/>
    <n v="0"/>
    <x v="381"/>
    <s v="Retail"/>
    <x v="4"/>
    <n v="1962.41"/>
  </r>
  <r>
    <n v="3580"/>
    <x v="2"/>
    <x v="4"/>
    <s v="LeBron 20"/>
    <s v="NA"/>
    <n v="2"/>
    <n v="2992.37"/>
    <n v="0"/>
    <n v="0"/>
    <x v="2"/>
    <s v="Retail"/>
    <x v="5"/>
    <n v="677.35"/>
  </r>
  <r>
    <n v="3581"/>
    <x v="1"/>
    <x v="1"/>
    <s v="Phantom GT"/>
    <s v="L"/>
    <n v="4"/>
    <n v="6110.0300000000007"/>
    <n v="0"/>
    <n v="0"/>
    <x v="345"/>
    <s v="Retail"/>
    <x v="5"/>
    <n v="2178.0500000000002"/>
  </r>
  <r>
    <n v="3582"/>
    <x v="0"/>
    <x v="1"/>
    <s v="Mercurial Superfly"/>
    <s v="M"/>
    <n v="2"/>
    <n v="2117.04"/>
    <n v="0"/>
    <n v="0"/>
    <x v="128"/>
    <s v="Online"/>
    <x v="3"/>
    <n v="806.52"/>
  </r>
  <r>
    <n v="3583"/>
    <x v="2"/>
    <x v="4"/>
    <s v="Kyrie Flytrap"/>
    <s v="12"/>
    <n v="2"/>
    <n v="3153.32"/>
    <n v="0.02"/>
    <n v="0"/>
    <x v="2"/>
    <s v="Online"/>
    <x v="0"/>
    <n v="204.06"/>
  </r>
  <r>
    <n v="3584"/>
    <x v="2"/>
    <x v="4"/>
    <s v="Air Jordan"/>
    <s v="10"/>
    <n v="2"/>
    <n v="3500.16"/>
    <n v="0"/>
    <n v="0"/>
    <x v="420"/>
    <s v="Online"/>
    <x v="5"/>
    <n v="-258.05"/>
  </r>
  <r>
    <n v="3585"/>
    <x v="2"/>
    <x v="3"/>
    <s v="Air Zoom"/>
    <s v="XL"/>
    <n v="2"/>
    <n v="6110.0300000000007"/>
    <n v="0.52"/>
    <n v="0"/>
    <x v="288"/>
    <s v="Retail"/>
    <x v="5"/>
    <n v="1263.9100000000001"/>
  </r>
  <r>
    <n v="3586"/>
    <x v="1"/>
    <x v="2"/>
    <s v="Waffle One"/>
    <s v="L"/>
    <n v="2"/>
    <n v="6110.0300000000007"/>
    <n v="0"/>
    <n v="0"/>
    <x v="82"/>
    <s v="Online"/>
    <x v="4"/>
    <n v="3579.64"/>
  </r>
  <r>
    <n v="3587"/>
    <x v="2"/>
    <x v="0"/>
    <s v="SuperRep Go"/>
    <s v="6"/>
    <n v="2"/>
    <n v="6110.0300000000007"/>
    <n v="0"/>
    <n v="0"/>
    <x v="212"/>
    <s v="Online"/>
    <x v="0"/>
    <n v="-1182.04"/>
  </r>
  <r>
    <n v="3588"/>
    <x v="2"/>
    <x v="2"/>
    <s v="Waffle One"/>
    <s v="L"/>
    <n v="2"/>
    <n v="7808.46"/>
    <n v="0"/>
    <n v="0"/>
    <x v="296"/>
    <s v="Online"/>
    <x v="3"/>
    <n v="3190.87"/>
  </r>
  <r>
    <n v="3589"/>
    <x v="0"/>
    <x v="0"/>
    <s v="Flex Trainer"/>
    <s v="12"/>
    <n v="2"/>
    <n v="6110.0300000000007"/>
    <n v="0"/>
    <n v="0"/>
    <x v="4"/>
    <s v="Retail"/>
    <x v="2"/>
    <n v="-247.69"/>
  </r>
  <r>
    <n v="3591"/>
    <x v="0"/>
    <x v="3"/>
    <s v="Pegasus Turbo"/>
    <s v="8"/>
    <n v="2"/>
    <n v="3718.65"/>
    <n v="0"/>
    <n v="0"/>
    <x v="489"/>
    <s v="Retail"/>
    <x v="4"/>
    <n v="2210.66"/>
  </r>
  <r>
    <n v="3592"/>
    <x v="1"/>
    <x v="3"/>
    <s v="Free RN"/>
    <s v="L"/>
    <n v="2"/>
    <n v="8609.0499999999993"/>
    <n v="0"/>
    <n v="0"/>
    <x v="483"/>
    <s v="Retail"/>
    <x v="5"/>
    <n v="1289.77"/>
  </r>
  <r>
    <n v="3593"/>
    <x v="1"/>
    <x v="4"/>
    <s v="Air Jordan"/>
    <s v="L"/>
    <n v="2"/>
    <n v="6452.43"/>
    <n v="0"/>
    <n v="0"/>
    <x v="2"/>
    <s v="Online"/>
    <x v="3"/>
    <n v="-1012.43"/>
  </r>
  <r>
    <n v="3594"/>
    <x v="0"/>
    <x v="0"/>
    <s v="Flex Trainer"/>
    <s v="NA"/>
    <n v="-1"/>
    <n v="9694.85"/>
    <n v="0.98"/>
    <n v="-193.9"/>
    <x v="210"/>
    <s v="Online"/>
    <x v="1"/>
    <n v="1562.86"/>
  </r>
  <r>
    <n v="3595"/>
    <x v="0"/>
    <x v="3"/>
    <s v="Air Zoom"/>
    <s v="L"/>
    <n v="2"/>
    <n v="6890.68"/>
    <n v="0"/>
    <n v="0"/>
    <x v="490"/>
    <s v="Online"/>
    <x v="3"/>
    <n v="3385.84"/>
  </r>
  <r>
    <n v="3596"/>
    <x v="2"/>
    <x v="0"/>
    <s v="Metcon 7"/>
    <s v="8"/>
    <n v="2"/>
    <n v="6110.0300000000007"/>
    <n v="0"/>
    <n v="0"/>
    <x v="278"/>
    <s v="Online"/>
    <x v="3"/>
    <n v="-66.97"/>
  </r>
  <r>
    <n v="3597"/>
    <x v="0"/>
    <x v="4"/>
    <s v="Zoom Freak"/>
    <s v="NA"/>
    <n v="2"/>
    <n v="6110.0300000000007"/>
    <n v="0"/>
    <n v="0"/>
    <x v="191"/>
    <s v="Online"/>
    <x v="1"/>
    <n v="230.4"/>
  </r>
  <r>
    <n v="3598"/>
    <x v="2"/>
    <x v="1"/>
    <s v="Tiempo Legend"/>
    <s v="XL"/>
    <n v="1"/>
    <n v="6110.0300000000007"/>
    <n v="0"/>
    <n v="0"/>
    <x v="2"/>
    <s v="Online"/>
    <x v="4"/>
    <n v="-798.42"/>
  </r>
  <r>
    <n v="3599"/>
    <x v="0"/>
    <x v="0"/>
    <s v="Flex Trainer"/>
    <s v="L"/>
    <n v="2"/>
    <n v="6110.0300000000007"/>
    <n v="0"/>
    <n v="0"/>
    <x v="2"/>
    <s v="Online"/>
    <x v="3"/>
    <n v="-1041.33"/>
  </r>
  <r>
    <n v="3600"/>
    <x v="1"/>
    <x v="1"/>
    <s v="Phantom GT"/>
    <s v="NA"/>
    <n v="4"/>
    <n v="6110.0300000000007"/>
    <n v="0.65"/>
    <n v="0"/>
    <x v="2"/>
    <s v="Online"/>
    <x v="1"/>
    <n v="1129.1199999999999"/>
  </r>
  <r>
    <n v="3601"/>
    <x v="1"/>
    <x v="3"/>
    <s v="Free RN"/>
    <s v="XL"/>
    <n v="2"/>
    <n v="4318.12"/>
    <n v="0"/>
    <n v="0"/>
    <x v="2"/>
    <s v="Retail"/>
    <x v="3"/>
    <n v="2730.68"/>
  </r>
  <r>
    <n v="3602"/>
    <x v="2"/>
    <x v="1"/>
    <s v="Tiempo Legend"/>
    <s v="XL"/>
    <n v="-1"/>
    <n v="6110.0300000000007"/>
    <n v="0"/>
    <n v="0"/>
    <x v="417"/>
    <s v="Online"/>
    <x v="3"/>
    <n v="3731.9"/>
  </r>
  <r>
    <n v="3604"/>
    <x v="0"/>
    <x v="0"/>
    <s v="Flex Trainer"/>
    <s v="NA"/>
    <n v="2"/>
    <n v="6110.0300000000007"/>
    <n v="0"/>
    <n v="0"/>
    <x v="2"/>
    <s v="Retail"/>
    <x v="2"/>
    <n v="-1150.99"/>
  </r>
  <r>
    <n v="3605"/>
    <x v="2"/>
    <x v="1"/>
    <s v="Phantom GT"/>
    <s v="M"/>
    <n v="2"/>
    <n v="8837.76"/>
    <n v="0"/>
    <n v="0"/>
    <x v="284"/>
    <s v="Online"/>
    <x v="1"/>
    <n v="1627.87"/>
  </r>
  <r>
    <n v="3606"/>
    <x v="1"/>
    <x v="4"/>
    <s v="LeBron 20"/>
    <s v="XL"/>
    <n v="3"/>
    <n v="3515.86"/>
    <n v="0"/>
    <n v="0"/>
    <x v="491"/>
    <s v="Retail"/>
    <x v="3"/>
    <n v="-511.49"/>
  </r>
  <r>
    <n v="3607"/>
    <x v="0"/>
    <x v="0"/>
    <s v="SuperRep Go"/>
    <s v="NA"/>
    <n v="2"/>
    <n v="3020.51"/>
    <n v="0.08"/>
    <n v="0"/>
    <x v="2"/>
    <s v="Retail"/>
    <x v="5"/>
    <n v="3934.51"/>
  </r>
  <r>
    <n v="3608"/>
    <x v="2"/>
    <x v="1"/>
    <s v="Premier III"/>
    <s v="XL"/>
    <n v="2"/>
    <n v="6110.0300000000007"/>
    <n v="0"/>
    <n v="0"/>
    <x v="89"/>
    <s v="Retail"/>
    <x v="4"/>
    <n v="-610.17999999999995"/>
  </r>
  <r>
    <n v="3609"/>
    <x v="2"/>
    <x v="0"/>
    <s v="SuperRep Go"/>
    <s v="XL"/>
    <n v="2"/>
    <n v="6110.0300000000007"/>
    <n v="0"/>
    <n v="0"/>
    <x v="52"/>
    <s v="Online"/>
    <x v="4"/>
    <n v="-696.69"/>
  </r>
  <r>
    <n v="3610"/>
    <x v="0"/>
    <x v="2"/>
    <s v="Dunk Low"/>
    <s v="11"/>
    <n v="2"/>
    <n v="6110.0300000000007"/>
    <n v="0.64"/>
    <n v="0"/>
    <x v="492"/>
    <s v="Online"/>
    <x v="5"/>
    <n v="-336.38"/>
  </r>
  <r>
    <n v="3611"/>
    <x v="1"/>
    <x v="2"/>
    <s v="Waffle One"/>
    <s v="NA"/>
    <n v="-1"/>
    <n v="5798.69"/>
    <n v="0"/>
    <n v="0"/>
    <x v="70"/>
    <s v="Online"/>
    <x v="4"/>
    <n v="3450.57"/>
  </r>
  <r>
    <n v="3612"/>
    <x v="1"/>
    <x v="3"/>
    <s v="Air Zoom"/>
    <s v="XL"/>
    <n v="1"/>
    <n v="4632"/>
    <n v="0"/>
    <n v="0"/>
    <x v="416"/>
    <s v="Online"/>
    <x v="2"/>
    <n v="2397.42"/>
  </r>
  <r>
    <n v="3613"/>
    <x v="2"/>
    <x v="2"/>
    <s v="Blazer Mid"/>
    <s v="XL"/>
    <n v="4"/>
    <n v="6110.0300000000007"/>
    <n v="0"/>
    <n v="0"/>
    <x v="144"/>
    <s v="Online"/>
    <x v="1"/>
    <n v="2136.73"/>
  </r>
  <r>
    <n v="3614"/>
    <x v="2"/>
    <x v="0"/>
    <s v="ZoomX Invincible"/>
    <s v="L"/>
    <n v="2"/>
    <n v="6186.3"/>
    <n v="0.22"/>
    <n v="0"/>
    <x v="299"/>
    <s v="Online"/>
    <x v="3"/>
    <n v="2169.69"/>
  </r>
  <r>
    <n v="3615"/>
    <x v="1"/>
    <x v="2"/>
    <s v="Blazer Mid"/>
    <s v="NA"/>
    <n v="3"/>
    <n v="6110.0300000000007"/>
    <n v="0"/>
    <n v="0"/>
    <x v="2"/>
    <s v="Retail"/>
    <x v="4"/>
    <n v="-582.41999999999996"/>
  </r>
  <r>
    <n v="3616"/>
    <x v="0"/>
    <x v="2"/>
    <s v="Blazer Mid"/>
    <s v="L"/>
    <n v="1"/>
    <n v="9799.16"/>
    <n v="0"/>
    <n v="0"/>
    <x v="212"/>
    <s v="Retail"/>
    <x v="5"/>
    <n v="3969.15"/>
  </r>
  <r>
    <n v="3617"/>
    <x v="2"/>
    <x v="1"/>
    <s v="Premier III"/>
    <s v="9"/>
    <n v="2"/>
    <n v="4694.37"/>
    <n v="0"/>
    <n v="0"/>
    <x v="264"/>
    <s v="Online"/>
    <x v="2"/>
    <n v="2406.4699999999998"/>
  </r>
  <r>
    <n v="3618"/>
    <x v="2"/>
    <x v="1"/>
    <s v="Mercurial Superfly"/>
    <s v="9"/>
    <n v="3"/>
    <n v="2209.4499999999998"/>
    <n v="0"/>
    <n v="0"/>
    <x v="483"/>
    <s v="Retail"/>
    <x v="5"/>
    <n v="932.04"/>
  </r>
  <r>
    <n v="3619"/>
    <x v="0"/>
    <x v="2"/>
    <s v="Air Force 1"/>
    <s v="L"/>
    <n v="0"/>
    <n v="8915.8799999999992"/>
    <n v="0"/>
    <n v="0"/>
    <x v="458"/>
    <s v="Online"/>
    <x v="5"/>
    <n v="824.23"/>
  </r>
  <r>
    <n v="3620"/>
    <x v="2"/>
    <x v="3"/>
    <s v="React Infinity"/>
    <s v="11"/>
    <n v="0"/>
    <n v="8561.18"/>
    <n v="0"/>
    <n v="0"/>
    <x v="362"/>
    <s v="Retail"/>
    <x v="0"/>
    <n v="1538.46"/>
  </r>
  <r>
    <n v="3621"/>
    <x v="1"/>
    <x v="4"/>
    <s v="LeBron 20"/>
    <s v="L"/>
    <n v="2"/>
    <n v="9699.01"/>
    <n v="0"/>
    <n v="0"/>
    <x v="315"/>
    <s v="Retail"/>
    <x v="2"/>
    <n v="3858.11"/>
  </r>
  <r>
    <n v="3622"/>
    <x v="1"/>
    <x v="1"/>
    <s v="Premier III"/>
    <s v="8"/>
    <n v="3"/>
    <n v="2187.91"/>
    <n v="0"/>
    <n v="0"/>
    <x v="216"/>
    <s v="Online"/>
    <x v="1"/>
    <n v="1951.56"/>
  </r>
  <r>
    <n v="3623"/>
    <x v="2"/>
    <x v="2"/>
    <s v="Waffle One"/>
    <s v="XL"/>
    <n v="2"/>
    <n v="6110.0300000000007"/>
    <n v="0.75"/>
    <n v="0"/>
    <x v="334"/>
    <s v="Retail"/>
    <x v="2"/>
    <n v="1980.48"/>
  </r>
  <r>
    <n v="3624"/>
    <x v="1"/>
    <x v="1"/>
    <s v="Premier III"/>
    <s v="6"/>
    <n v="-1"/>
    <n v="8534.07"/>
    <n v="0"/>
    <n v="0"/>
    <x v="25"/>
    <s v="Retail"/>
    <x v="2"/>
    <n v="-1124.03"/>
  </r>
  <r>
    <n v="3625"/>
    <x v="0"/>
    <x v="1"/>
    <s v="Tiempo Legend"/>
    <s v="XL"/>
    <n v="2"/>
    <n v="6110.0300000000007"/>
    <n v="0"/>
    <n v="0"/>
    <x v="46"/>
    <s v="Retail"/>
    <x v="5"/>
    <n v="849.98"/>
  </r>
  <r>
    <n v="3626"/>
    <x v="2"/>
    <x v="3"/>
    <s v="React Infinity"/>
    <s v="7"/>
    <n v="2"/>
    <n v="6110.0300000000007"/>
    <n v="0"/>
    <n v="0"/>
    <x v="16"/>
    <s v="Retail"/>
    <x v="3"/>
    <n v="1911.32"/>
  </r>
  <r>
    <n v="3627"/>
    <x v="0"/>
    <x v="0"/>
    <s v="SuperRep Go"/>
    <s v="8"/>
    <n v="2"/>
    <n v="6110.0300000000007"/>
    <n v="0"/>
    <n v="0"/>
    <x v="135"/>
    <s v="Online"/>
    <x v="2"/>
    <n v="396.74"/>
  </r>
  <r>
    <n v="3628"/>
    <x v="0"/>
    <x v="3"/>
    <s v="Free RN"/>
    <s v="NA"/>
    <n v="2"/>
    <n v="8584.41"/>
    <n v="0.98"/>
    <n v="0"/>
    <x v="2"/>
    <s v="Online"/>
    <x v="1"/>
    <n v="-357.52"/>
  </r>
  <r>
    <n v="3629"/>
    <x v="0"/>
    <x v="1"/>
    <s v="Mercurial Superfly"/>
    <s v="XL"/>
    <n v="2"/>
    <n v="6110.0300000000007"/>
    <n v="0"/>
    <n v="0"/>
    <x v="2"/>
    <s v="Online"/>
    <x v="1"/>
    <n v="-1052.78"/>
  </r>
  <r>
    <n v="3630"/>
    <x v="2"/>
    <x v="0"/>
    <s v="Flex Trainer"/>
    <s v="12"/>
    <n v="-1"/>
    <n v="2467.4899999999998"/>
    <n v="0"/>
    <n v="0"/>
    <x v="2"/>
    <s v="Online"/>
    <x v="3"/>
    <n v="3101.6"/>
  </r>
  <r>
    <n v="3631"/>
    <x v="2"/>
    <x v="0"/>
    <s v="Metcon 7"/>
    <s v="XL"/>
    <n v="2"/>
    <n v="2855.37"/>
    <n v="0"/>
    <n v="0"/>
    <x v="2"/>
    <s v="Retail"/>
    <x v="0"/>
    <n v="185.49"/>
  </r>
  <r>
    <n v="3632"/>
    <x v="0"/>
    <x v="4"/>
    <s v="LeBron 20"/>
    <s v="NA"/>
    <n v="1"/>
    <n v="6110.0300000000007"/>
    <n v="0.56000000000000005"/>
    <n v="0"/>
    <x v="48"/>
    <s v="Retail"/>
    <x v="0"/>
    <n v="2836.11"/>
  </r>
  <r>
    <n v="3633"/>
    <x v="0"/>
    <x v="0"/>
    <s v="Flex Trainer"/>
    <s v="NA"/>
    <n v="2"/>
    <n v="3019.98"/>
    <n v="0"/>
    <n v="0"/>
    <x v="2"/>
    <s v="Online"/>
    <x v="0"/>
    <n v="1647.81"/>
  </r>
  <r>
    <n v="3634"/>
    <x v="2"/>
    <x v="2"/>
    <s v="Waffle One"/>
    <s v="L"/>
    <n v="2"/>
    <n v="6110.0300000000007"/>
    <n v="0"/>
    <n v="0"/>
    <x v="225"/>
    <s v="Online"/>
    <x v="5"/>
    <n v="3717.46"/>
  </r>
  <r>
    <n v="3635"/>
    <x v="2"/>
    <x v="0"/>
    <s v="SuperRep Go"/>
    <s v="M"/>
    <n v="2"/>
    <n v="6110.0300000000007"/>
    <n v="0"/>
    <n v="0"/>
    <x v="249"/>
    <s v="Retail"/>
    <x v="0"/>
    <n v="3656.45"/>
  </r>
  <r>
    <n v="3636"/>
    <x v="1"/>
    <x v="1"/>
    <s v="Tiempo Legend"/>
    <s v="M"/>
    <n v="2"/>
    <n v="7881.53"/>
    <n v="0"/>
    <n v="0"/>
    <x v="77"/>
    <s v="Retail"/>
    <x v="4"/>
    <n v="2615.73"/>
  </r>
  <r>
    <n v="3637"/>
    <x v="1"/>
    <x v="3"/>
    <s v="Pegasus Turbo"/>
    <s v="6"/>
    <n v="2"/>
    <n v="6577.39"/>
    <n v="0"/>
    <n v="0"/>
    <x v="493"/>
    <s v="Retail"/>
    <x v="4"/>
    <n v="1945.9"/>
  </r>
  <r>
    <n v="3638"/>
    <x v="0"/>
    <x v="4"/>
    <s v="Air Jordan"/>
    <s v="8"/>
    <n v="2"/>
    <n v="3701.59"/>
    <n v="0"/>
    <n v="0"/>
    <x v="97"/>
    <s v="Online"/>
    <x v="5"/>
    <n v="1148.57"/>
  </r>
  <r>
    <n v="3639"/>
    <x v="2"/>
    <x v="1"/>
    <s v="Mercurial Superfly"/>
    <s v="XL"/>
    <n v="2"/>
    <n v="6110.0300000000007"/>
    <n v="0.43"/>
    <n v="0"/>
    <x v="124"/>
    <s v="Online"/>
    <x v="3"/>
    <n v="2929.76"/>
  </r>
  <r>
    <n v="3640"/>
    <x v="2"/>
    <x v="0"/>
    <s v="Metcon 7"/>
    <s v="M"/>
    <n v="0"/>
    <n v="5219.18"/>
    <n v="0"/>
    <n v="0"/>
    <x v="91"/>
    <s v="Online"/>
    <x v="4"/>
    <n v="309.64999999999998"/>
  </r>
  <r>
    <n v="3641"/>
    <x v="0"/>
    <x v="0"/>
    <s v="SuperRep Go"/>
    <s v="XL"/>
    <n v="0"/>
    <n v="6037.65"/>
    <n v="0"/>
    <n v="0"/>
    <x v="2"/>
    <s v="Retail"/>
    <x v="4"/>
    <n v="-132.13"/>
  </r>
  <r>
    <n v="3642"/>
    <x v="2"/>
    <x v="0"/>
    <s v="Metcon 7"/>
    <s v="XL"/>
    <n v="-1"/>
    <n v="6110.0300000000007"/>
    <n v="0"/>
    <n v="0"/>
    <x v="2"/>
    <s v="Online"/>
    <x v="2"/>
    <n v="3617.85"/>
  </r>
  <r>
    <n v="3643"/>
    <x v="0"/>
    <x v="0"/>
    <s v="Metcon 7"/>
    <s v="10"/>
    <n v="2"/>
    <n v="9262.4500000000007"/>
    <n v="0.73"/>
    <n v="0"/>
    <x v="2"/>
    <s v="Online"/>
    <x v="5"/>
    <n v="2037.13"/>
  </r>
  <r>
    <n v="3644"/>
    <x v="0"/>
    <x v="3"/>
    <s v="React Infinity"/>
    <s v="NA"/>
    <n v="2"/>
    <n v="5702.53"/>
    <n v="0"/>
    <n v="0"/>
    <x v="368"/>
    <s v="Online"/>
    <x v="4"/>
    <n v="1437.04"/>
  </r>
  <r>
    <n v="3645"/>
    <x v="2"/>
    <x v="1"/>
    <s v="Tiempo Legend"/>
    <s v="NA"/>
    <n v="2"/>
    <n v="6830.85"/>
    <n v="0.81"/>
    <n v="0"/>
    <x v="2"/>
    <s v="Online"/>
    <x v="5"/>
    <n v="632.37"/>
  </r>
  <r>
    <n v="3646"/>
    <x v="2"/>
    <x v="0"/>
    <s v="Flex Trainer"/>
    <s v="XL"/>
    <n v="3"/>
    <n v="6110.0300000000007"/>
    <n v="0"/>
    <n v="0"/>
    <x v="310"/>
    <s v="Online"/>
    <x v="0"/>
    <n v="2873.66"/>
  </r>
  <r>
    <n v="3647"/>
    <x v="1"/>
    <x v="4"/>
    <s v="LeBron 20"/>
    <s v="M"/>
    <n v="0"/>
    <n v="3263.64"/>
    <n v="0"/>
    <n v="0"/>
    <x v="123"/>
    <s v="Retail"/>
    <x v="5"/>
    <n v="3233.66"/>
  </r>
  <r>
    <n v="3648"/>
    <x v="2"/>
    <x v="1"/>
    <s v="Tiempo Legend"/>
    <s v="M"/>
    <n v="2"/>
    <n v="6110.0300000000007"/>
    <n v="0"/>
    <n v="0"/>
    <x v="71"/>
    <s v="Online"/>
    <x v="0"/>
    <n v="3584.04"/>
  </r>
  <r>
    <n v="3649"/>
    <x v="0"/>
    <x v="2"/>
    <s v="Blazer Mid"/>
    <s v="XL"/>
    <n v="0"/>
    <n v="6486.51"/>
    <n v="0"/>
    <n v="0"/>
    <x v="460"/>
    <s v="Online"/>
    <x v="5"/>
    <n v="2408.58"/>
  </r>
  <r>
    <n v="3650"/>
    <x v="1"/>
    <x v="1"/>
    <s v="Premier III"/>
    <s v="M"/>
    <n v="2"/>
    <n v="6110.0300000000007"/>
    <n v="0"/>
    <n v="0"/>
    <x v="335"/>
    <s v="Retail"/>
    <x v="4"/>
    <n v="-520.92999999999995"/>
  </r>
  <r>
    <n v="3651"/>
    <x v="2"/>
    <x v="0"/>
    <s v="SuperRep Go"/>
    <s v="M"/>
    <n v="2"/>
    <n v="8891.6299999999992"/>
    <n v="0"/>
    <n v="0"/>
    <x v="59"/>
    <s v="Retail"/>
    <x v="4"/>
    <n v="-636.77"/>
  </r>
  <r>
    <n v="3652"/>
    <x v="0"/>
    <x v="4"/>
    <s v="Air Jordan"/>
    <s v="XL"/>
    <n v="0"/>
    <n v="3176.7"/>
    <n v="0"/>
    <n v="0"/>
    <x v="54"/>
    <s v="Online"/>
    <x v="1"/>
    <n v="3349.8"/>
  </r>
  <r>
    <n v="3653"/>
    <x v="2"/>
    <x v="3"/>
    <s v="Air Zoom"/>
    <s v="10"/>
    <n v="2"/>
    <n v="6110.0300000000007"/>
    <n v="0"/>
    <n v="0"/>
    <x v="454"/>
    <s v="Retail"/>
    <x v="1"/>
    <n v="1642.93"/>
  </r>
  <r>
    <n v="3654"/>
    <x v="1"/>
    <x v="0"/>
    <s v="Metcon 7"/>
    <s v="L"/>
    <n v="3"/>
    <n v="6110.0300000000007"/>
    <n v="0"/>
    <n v="0"/>
    <x v="43"/>
    <s v="Retail"/>
    <x v="3"/>
    <n v="2395.7399999999998"/>
  </r>
  <r>
    <n v="3655"/>
    <x v="1"/>
    <x v="2"/>
    <s v="Air Force 1"/>
    <s v="6"/>
    <n v="2"/>
    <n v="6110.0300000000007"/>
    <n v="0"/>
    <n v="0"/>
    <x v="213"/>
    <s v="Retail"/>
    <x v="3"/>
    <n v="3499.88"/>
  </r>
  <r>
    <n v="3656"/>
    <x v="2"/>
    <x v="2"/>
    <s v="Waffle One"/>
    <s v="L"/>
    <n v="4"/>
    <n v="6110.0300000000007"/>
    <n v="0"/>
    <n v="0"/>
    <x v="174"/>
    <s v="Retail"/>
    <x v="3"/>
    <n v="3421.81"/>
  </r>
  <r>
    <n v="3657"/>
    <x v="2"/>
    <x v="1"/>
    <s v="Mercurial Superfly"/>
    <s v="NA"/>
    <n v="-1"/>
    <n v="6110.0300000000007"/>
    <n v="0.67"/>
    <n v="0"/>
    <x v="305"/>
    <s v="Online"/>
    <x v="5"/>
    <n v="3451.02"/>
  </r>
  <r>
    <n v="3658"/>
    <x v="1"/>
    <x v="0"/>
    <s v="Flex Trainer"/>
    <s v="L"/>
    <n v="2"/>
    <n v="3516.53"/>
    <n v="0"/>
    <n v="0"/>
    <x v="2"/>
    <s v="Retail"/>
    <x v="4"/>
    <n v="1485.12"/>
  </r>
  <r>
    <n v="3659"/>
    <x v="0"/>
    <x v="3"/>
    <s v="Air Zoom"/>
    <s v="7"/>
    <n v="2"/>
    <n v="6110.0300000000007"/>
    <n v="0"/>
    <n v="0"/>
    <x v="2"/>
    <s v="Online"/>
    <x v="5"/>
    <n v="684.79"/>
  </r>
  <r>
    <n v="3661"/>
    <x v="0"/>
    <x v="0"/>
    <s v="ZoomX Invincible"/>
    <s v="XL"/>
    <n v="0"/>
    <n v="9979.3799999999992"/>
    <n v="0"/>
    <n v="0"/>
    <x v="50"/>
    <s v="Online"/>
    <x v="4"/>
    <n v="2957.86"/>
  </r>
  <r>
    <n v="3662"/>
    <x v="0"/>
    <x v="2"/>
    <s v="Waffle One"/>
    <s v="NA"/>
    <n v="4"/>
    <n v="9032.9"/>
    <n v="0.64"/>
    <n v="13007.38"/>
    <x v="2"/>
    <s v="Online"/>
    <x v="0"/>
    <n v="131.76"/>
  </r>
  <r>
    <n v="3663"/>
    <x v="1"/>
    <x v="0"/>
    <s v="SuperRep Go"/>
    <s v="L"/>
    <n v="2"/>
    <n v="5604.03"/>
    <n v="0"/>
    <n v="0"/>
    <x v="279"/>
    <s v="Retail"/>
    <x v="4"/>
    <n v="3359.81"/>
  </r>
  <r>
    <n v="3664"/>
    <x v="1"/>
    <x v="0"/>
    <s v="Flex Trainer"/>
    <s v="XL"/>
    <n v="2"/>
    <n v="6110.0300000000007"/>
    <n v="0"/>
    <n v="0"/>
    <x v="315"/>
    <s v="Retail"/>
    <x v="2"/>
    <n v="480.16"/>
  </r>
  <r>
    <n v="3665"/>
    <x v="1"/>
    <x v="2"/>
    <s v="Blazer Mid"/>
    <s v="NA"/>
    <n v="2"/>
    <n v="2958.1"/>
    <n v="0"/>
    <n v="0"/>
    <x v="494"/>
    <s v="Retail"/>
    <x v="1"/>
    <n v="2003.55"/>
  </r>
  <r>
    <n v="3666"/>
    <x v="1"/>
    <x v="3"/>
    <s v="Air Zoom"/>
    <s v="NA"/>
    <n v="2"/>
    <n v="6110.0300000000007"/>
    <n v="0"/>
    <n v="0"/>
    <x v="191"/>
    <s v="Retail"/>
    <x v="4"/>
    <n v="3382.55"/>
  </r>
  <r>
    <n v="3667"/>
    <x v="0"/>
    <x v="3"/>
    <s v="Air Zoom"/>
    <s v="M"/>
    <n v="4"/>
    <n v="9386.2000000000007"/>
    <n v="0.01"/>
    <n v="37169.35"/>
    <x v="2"/>
    <s v="Online"/>
    <x v="3"/>
    <n v="-1121.02"/>
  </r>
  <r>
    <n v="3668"/>
    <x v="0"/>
    <x v="1"/>
    <s v="Premier III"/>
    <s v="XL"/>
    <n v="1"/>
    <n v="6110.0300000000007"/>
    <n v="0"/>
    <n v="0"/>
    <x v="34"/>
    <s v="Retail"/>
    <x v="2"/>
    <n v="795.86"/>
  </r>
  <r>
    <n v="3669"/>
    <x v="1"/>
    <x v="2"/>
    <s v="Blazer Mid"/>
    <s v="L"/>
    <n v="2"/>
    <n v="2287.3200000000002"/>
    <n v="0"/>
    <n v="0"/>
    <x v="470"/>
    <s v="Online"/>
    <x v="5"/>
    <n v="3859.9"/>
  </r>
  <r>
    <n v="3670"/>
    <x v="2"/>
    <x v="2"/>
    <s v="Waffle One"/>
    <s v="10"/>
    <n v="1"/>
    <n v="6110.0300000000007"/>
    <n v="0"/>
    <n v="0"/>
    <x v="2"/>
    <s v="Online"/>
    <x v="3"/>
    <n v="-929.07"/>
  </r>
  <r>
    <n v="3671"/>
    <x v="1"/>
    <x v="3"/>
    <s v="Pegasus Turbo"/>
    <s v="9"/>
    <n v="2"/>
    <n v="6110.0300000000007"/>
    <n v="0.01"/>
    <n v="0"/>
    <x v="2"/>
    <s v="Retail"/>
    <x v="0"/>
    <n v="552.1"/>
  </r>
  <r>
    <n v="3672"/>
    <x v="1"/>
    <x v="1"/>
    <s v="Tiempo Legend"/>
    <s v="7"/>
    <n v="3"/>
    <n v="7127.18"/>
    <n v="0.32"/>
    <n v="14539.45"/>
    <x v="144"/>
    <s v="Online"/>
    <x v="4"/>
    <n v="2651.63"/>
  </r>
  <r>
    <n v="3673"/>
    <x v="0"/>
    <x v="2"/>
    <s v="Dunk Low"/>
    <s v="7"/>
    <n v="2"/>
    <n v="6110.0300000000007"/>
    <n v="0"/>
    <n v="0"/>
    <x v="2"/>
    <s v="Retail"/>
    <x v="2"/>
    <n v="2199.46"/>
  </r>
  <r>
    <n v="3674"/>
    <x v="2"/>
    <x v="2"/>
    <s v="Waffle One"/>
    <s v="XL"/>
    <n v="2"/>
    <n v="6110.0300000000007"/>
    <n v="0"/>
    <n v="0"/>
    <x v="462"/>
    <s v="Online"/>
    <x v="3"/>
    <n v="1819.44"/>
  </r>
  <r>
    <n v="3675"/>
    <x v="2"/>
    <x v="3"/>
    <s v="Pegasus Turbo"/>
    <s v="9"/>
    <n v="2"/>
    <n v="6110.0300000000007"/>
    <n v="0"/>
    <n v="0"/>
    <x v="8"/>
    <s v="Online"/>
    <x v="4"/>
    <n v="3969.03"/>
  </r>
  <r>
    <n v="3676"/>
    <x v="2"/>
    <x v="1"/>
    <s v="Tiempo Legend"/>
    <s v="M"/>
    <n v="2"/>
    <n v="6110.0300000000007"/>
    <n v="0"/>
    <n v="0"/>
    <x v="2"/>
    <s v="Online"/>
    <x v="4"/>
    <n v="1923.5"/>
  </r>
  <r>
    <n v="3677"/>
    <x v="1"/>
    <x v="1"/>
    <s v="Mercurial Superfly"/>
    <s v="L"/>
    <n v="2"/>
    <n v="6110.0300000000007"/>
    <n v="0"/>
    <n v="0"/>
    <x v="2"/>
    <s v="Online"/>
    <x v="3"/>
    <n v="717.69"/>
  </r>
  <r>
    <n v="3678"/>
    <x v="1"/>
    <x v="2"/>
    <s v="Waffle One"/>
    <s v="10"/>
    <n v="3"/>
    <n v="6110.0300000000007"/>
    <n v="0"/>
    <n v="0"/>
    <x v="342"/>
    <s v="Online"/>
    <x v="5"/>
    <n v="1488.91"/>
  </r>
  <r>
    <n v="3679"/>
    <x v="1"/>
    <x v="4"/>
    <s v="Kyrie Flytrap"/>
    <s v="M"/>
    <n v="0"/>
    <n v="6110.0300000000007"/>
    <n v="0.9"/>
    <n v="0"/>
    <x v="2"/>
    <s v="Retail"/>
    <x v="0"/>
    <n v="3341.51"/>
  </r>
  <r>
    <n v="3680"/>
    <x v="2"/>
    <x v="0"/>
    <s v="Flex Trainer"/>
    <s v="XL"/>
    <n v="3"/>
    <n v="8835.41"/>
    <n v="0.92"/>
    <n v="2120.5"/>
    <x v="363"/>
    <s v="Retail"/>
    <x v="4"/>
    <n v="-746.28"/>
  </r>
  <r>
    <n v="3681"/>
    <x v="2"/>
    <x v="1"/>
    <s v="Phantom GT"/>
    <s v="L"/>
    <n v="2"/>
    <n v="6110.0300000000007"/>
    <n v="0.95"/>
    <n v="0"/>
    <x v="279"/>
    <s v="Online"/>
    <x v="1"/>
    <n v="1838.69"/>
  </r>
  <r>
    <n v="3682"/>
    <x v="1"/>
    <x v="4"/>
    <s v="Zoom Freak"/>
    <s v="12"/>
    <n v="2"/>
    <n v="6158.05"/>
    <n v="0"/>
    <n v="0"/>
    <x v="231"/>
    <s v="Retail"/>
    <x v="2"/>
    <n v="160.21"/>
  </r>
  <r>
    <n v="3683"/>
    <x v="1"/>
    <x v="1"/>
    <s v="Premier III"/>
    <s v="L"/>
    <n v="2"/>
    <n v="6110.0300000000007"/>
    <n v="0"/>
    <n v="0"/>
    <x v="116"/>
    <s v="Retail"/>
    <x v="5"/>
    <n v="-4.26"/>
  </r>
  <r>
    <n v="3684"/>
    <x v="0"/>
    <x v="1"/>
    <s v="Tiempo Legend"/>
    <s v="L"/>
    <n v="2"/>
    <n v="3440.57"/>
    <n v="0"/>
    <n v="0"/>
    <x v="128"/>
    <s v="Online"/>
    <x v="1"/>
    <n v="3299.44"/>
  </r>
  <r>
    <n v="3685"/>
    <x v="1"/>
    <x v="4"/>
    <s v="Air Jordan"/>
    <s v="XL"/>
    <n v="2"/>
    <n v="2633.72"/>
    <n v="0"/>
    <n v="0"/>
    <x v="164"/>
    <s v="Retail"/>
    <x v="1"/>
    <n v="1668"/>
  </r>
  <r>
    <n v="3686"/>
    <x v="1"/>
    <x v="0"/>
    <s v="SuperRep Go"/>
    <s v="8"/>
    <n v="2"/>
    <n v="6110.0300000000007"/>
    <n v="0"/>
    <n v="0"/>
    <x v="39"/>
    <s v="Retail"/>
    <x v="1"/>
    <n v="-2.86"/>
  </r>
  <r>
    <n v="3687"/>
    <x v="1"/>
    <x v="0"/>
    <s v="ZoomX Invincible"/>
    <s v="XL"/>
    <n v="-1"/>
    <n v="6216.27"/>
    <n v="0"/>
    <n v="0"/>
    <x v="107"/>
    <s v="Retail"/>
    <x v="2"/>
    <n v="2418.27"/>
  </r>
  <r>
    <n v="3688"/>
    <x v="0"/>
    <x v="3"/>
    <s v="React Infinity"/>
    <s v="L"/>
    <n v="1"/>
    <n v="5048.9799999999996"/>
    <n v="0"/>
    <n v="0"/>
    <x v="260"/>
    <s v="Retail"/>
    <x v="5"/>
    <n v="1214.8599999999999"/>
  </r>
  <r>
    <n v="3689"/>
    <x v="1"/>
    <x v="1"/>
    <s v="Phantom GT"/>
    <s v="XL"/>
    <n v="2"/>
    <n v="6110.0300000000007"/>
    <n v="0"/>
    <n v="0"/>
    <x v="128"/>
    <s v="Retail"/>
    <x v="3"/>
    <n v="1854.17"/>
  </r>
  <r>
    <n v="3691"/>
    <x v="2"/>
    <x v="1"/>
    <s v="Premier III"/>
    <s v="11"/>
    <n v="4"/>
    <n v="6110.0300000000007"/>
    <n v="0.51"/>
    <n v="0"/>
    <x v="14"/>
    <s v="Online"/>
    <x v="0"/>
    <n v="2305.88"/>
  </r>
  <r>
    <n v="3692"/>
    <x v="1"/>
    <x v="4"/>
    <s v="Zoom Freak"/>
    <s v="NA"/>
    <n v="0"/>
    <n v="6110.0300000000007"/>
    <n v="0"/>
    <n v="0"/>
    <x v="2"/>
    <s v="Retail"/>
    <x v="0"/>
    <n v="1194.3499999999999"/>
  </r>
  <r>
    <n v="3693"/>
    <x v="2"/>
    <x v="4"/>
    <s v="Air Jordan"/>
    <s v="XL"/>
    <n v="2"/>
    <n v="4239.9399999999996"/>
    <n v="0"/>
    <n v="0"/>
    <x v="2"/>
    <s v="Retail"/>
    <x v="1"/>
    <n v="-35.71"/>
  </r>
  <r>
    <n v="3694"/>
    <x v="0"/>
    <x v="1"/>
    <s v="Tiempo Legend"/>
    <s v="L"/>
    <n v="0"/>
    <n v="4954.41"/>
    <n v="0"/>
    <n v="0"/>
    <x v="2"/>
    <s v="Online"/>
    <x v="1"/>
    <n v="1522.3"/>
  </r>
  <r>
    <n v="3695"/>
    <x v="0"/>
    <x v="0"/>
    <s v="SuperRep Go"/>
    <s v="NA"/>
    <n v="-1"/>
    <n v="4788.1099999999997"/>
    <n v="0.19"/>
    <n v="-3878.37"/>
    <x v="191"/>
    <s v="Retail"/>
    <x v="2"/>
    <n v="-259.55"/>
  </r>
  <r>
    <n v="3696"/>
    <x v="0"/>
    <x v="0"/>
    <s v="ZoomX Invincible"/>
    <s v="M"/>
    <n v="2"/>
    <n v="6425.04"/>
    <n v="0"/>
    <n v="0"/>
    <x v="119"/>
    <s v="Retail"/>
    <x v="5"/>
    <n v="1966.58"/>
  </r>
  <r>
    <n v="3697"/>
    <x v="1"/>
    <x v="3"/>
    <s v="Free RN"/>
    <s v="NA"/>
    <n v="-1"/>
    <n v="6110.0300000000007"/>
    <n v="0"/>
    <n v="0"/>
    <x v="2"/>
    <s v="Online"/>
    <x v="3"/>
    <n v="80.680000000000007"/>
  </r>
  <r>
    <n v="3698"/>
    <x v="1"/>
    <x v="4"/>
    <s v="Zoom Freak"/>
    <s v="L"/>
    <n v="0"/>
    <n v="7268.55"/>
    <n v="0.34"/>
    <n v="0"/>
    <x v="276"/>
    <s v="Retail"/>
    <x v="4"/>
    <n v="219.99"/>
  </r>
  <r>
    <n v="3699"/>
    <x v="1"/>
    <x v="3"/>
    <s v="Air Zoom"/>
    <s v="7"/>
    <n v="2"/>
    <n v="8400.1"/>
    <n v="0.47"/>
    <n v="0"/>
    <x v="123"/>
    <s v="Retail"/>
    <x v="4"/>
    <n v="249.58"/>
  </r>
  <r>
    <n v="3700"/>
    <x v="2"/>
    <x v="1"/>
    <s v="Premier III"/>
    <s v="XL"/>
    <n v="2"/>
    <n v="3951.29"/>
    <n v="0"/>
    <n v="0"/>
    <x v="2"/>
    <s v="Online"/>
    <x v="4"/>
    <n v="-70.930000000000007"/>
  </r>
  <r>
    <n v="3701"/>
    <x v="2"/>
    <x v="0"/>
    <s v="Metcon 7"/>
    <s v="L"/>
    <n v="2"/>
    <n v="9459.94"/>
    <n v="0.57999999999999996"/>
    <n v="0"/>
    <x v="2"/>
    <s v="Online"/>
    <x v="0"/>
    <n v="-463.88"/>
  </r>
  <r>
    <n v="3702"/>
    <x v="2"/>
    <x v="3"/>
    <s v="React Infinity"/>
    <s v="M"/>
    <n v="2"/>
    <n v="6110.0300000000007"/>
    <n v="0.99"/>
    <n v="0"/>
    <x v="97"/>
    <s v="Online"/>
    <x v="3"/>
    <n v="3398.32"/>
  </r>
  <r>
    <n v="3703"/>
    <x v="2"/>
    <x v="3"/>
    <s v="Air Zoom"/>
    <s v="M"/>
    <n v="2"/>
    <n v="6110.0300000000007"/>
    <n v="0"/>
    <n v="0"/>
    <x v="147"/>
    <s v="Online"/>
    <x v="2"/>
    <n v="326.86"/>
  </r>
  <r>
    <n v="3704"/>
    <x v="0"/>
    <x v="3"/>
    <s v="Pegasus Turbo"/>
    <s v="M"/>
    <n v="2"/>
    <n v="6110.0300000000007"/>
    <n v="0.31"/>
    <n v="0"/>
    <x v="2"/>
    <s v="Retail"/>
    <x v="4"/>
    <n v="3556.62"/>
  </r>
  <r>
    <n v="3705"/>
    <x v="0"/>
    <x v="0"/>
    <s v="Metcon 7"/>
    <s v="6"/>
    <n v="2"/>
    <n v="5644.1"/>
    <n v="0.09"/>
    <n v="0"/>
    <x v="447"/>
    <s v="Online"/>
    <x v="1"/>
    <n v="3860.78"/>
  </r>
  <r>
    <n v="3706"/>
    <x v="2"/>
    <x v="3"/>
    <s v="Pegasus Turbo"/>
    <s v="M"/>
    <n v="1"/>
    <n v="9437.73"/>
    <n v="0"/>
    <n v="0"/>
    <x v="227"/>
    <s v="Retail"/>
    <x v="1"/>
    <n v="3271.38"/>
  </r>
  <r>
    <n v="3707"/>
    <x v="0"/>
    <x v="2"/>
    <s v="Waffle One"/>
    <s v="L"/>
    <n v="4"/>
    <n v="9532.7999999999993"/>
    <n v="0"/>
    <n v="0"/>
    <x v="67"/>
    <s v="Online"/>
    <x v="2"/>
    <n v="732.26"/>
  </r>
  <r>
    <n v="3708"/>
    <x v="0"/>
    <x v="4"/>
    <s v="Kyrie Flytrap"/>
    <s v="12"/>
    <n v="2"/>
    <n v="4546.6400000000003"/>
    <n v="0.77"/>
    <n v="0"/>
    <x v="26"/>
    <s v="Retail"/>
    <x v="0"/>
    <n v="3305.02"/>
  </r>
  <r>
    <n v="3709"/>
    <x v="2"/>
    <x v="1"/>
    <s v="Premier III"/>
    <s v="9"/>
    <n v="-1"/>
    <n v="4857.6899999999996"/>
    <n v="0"/>
    <n v="0"/>
    <x v="2"/>
    <s v="Retail"/>
    <x v="4"/>
    <n v="-926.92"/>
  </r>
  <r>
    <n v="3710"/>
    <x v="0"/>
    <x v="2"/>
    <s v="Blazer Mid"/>
    <s v="L"/>
    <n v="4"/>
    <n v="9015.7999999999993"/>
    <n v="0"/>
    <n v="0"/>
    <x v="2"/>
    <s v="Online"/>
    <x v="2"/>
    <n v="1695.86"/>
  </r>
  <r>
    <n v="3711"/>
    <x v="0"/>
    <x v="4"/>
    <s v="Zoom Freak"/>
    <s v="NA"/>
    <n v="2"/>
    <n v="6110.0300000000007"/>
    <n v="0.53"/>
    <n v="0"/>
    <x v="495"/>
    <s v="Online"/>
    <x v="4"/>
    <n v="1077.08"/>
  </r>
  <r>
    <n v="3712"/>
    <x v="0"/>
    <x v="4"/>
    <s v="Air Jordan"/>
    <s v="NA"/>
    <n v="2"/>
    <n v="3455.53"/>
    <n v="0"/>
    <n v="0"/>
    <x v="163"/>
    <s v="Online"/>
    <x v="4"/>
    <n v="3810.67"/>
  </r>
  <r>
    <n v="3713"/>
    <x v="2"/>
    <x v="4"/>
    <s v="Zoom Freak"/>
    <s v="XL"/>
    <n v="2"/>
    <n v="6110.0300000000007"/>
    <n v="0.68"/>
    <n v="0"/>
    <x v="79"/>
    <s v="Retail"/>
    <x v="3"/>
    <n v="3271.73"/>
  </r>
  <r>
    <n v="3714"/>
    <x v="0"/>
    <x v="1"/>
    <s v="Tiempo Legend"/>
    <s v="L"/>
    <n v="2"/>
    <n v="3568.35"/>
    <n v="0"/>
    <n v="0"/>
    <x v="332"/>
    <s v="Retail"/>
    <x v="2"/>
    <n v="2363.52"/>
  </r>
  <r>
    <n v="3715"/>
    <x v="2"/>
    <x v="2"/>
    <s v="Air Force 1"/>
    <s v="L"/>
    <n v="4"/>
    <n v="6110.0300000000007"/>
    <n v="0"/>
    <n v="0"/>
    <x v="38"/>
    <s v="Online"/>
    <x v="0"/>
    <n v="2774.43"/>
  </r>
  <r>
    <n v="3716"/>
    <x v="1"/>
    <x v="1"/>
    <s v="Phantom GT"/>
    <s v="NA"/>
    <n v="2"/>
    <n v="7916.1"/>
    <n v="0.9"/>
    <n v="0"/>
    <x v="496"/>
    <s v="Online"/>
    <x v="3"/>
    <n v="2442.4699999999998"/>
  </r>
  <r>
    <n v="3717"/>
    <x v="0"/>
    <x v="0"/>
    <s v="ZoomX Invincible"/>
    <s v="9"/>
    <n v="0"/>
    <n v="7781.11"/>
    <n v="0"/>
    <n v="0"/>
    <x v="2"/>
    <s v="Retail"/>
    <x v="5"/>
    <n v="-313.83"/>
  </r>
  <r>
    <n v="3718"/>
    <x v="0"/>
    <x v="0"/>
    <s v="ZoomX Invincible"/>
    <s v="NA"/>
    <n v="2"/>
    <n v="6110.0300000000007"/>
    <n v="0"/>
    <n v="0"/>
    <x v="2"/>
    <s v="Online"/>
    <x v="5"/>
    <n v="701.83"/>
  </r>
  <r>
    <n v="3719"/>
    <x v="2"/>
    <x v="3"/>
    <s v="Free RN"/>
    <s v="NA"/>
    <n v="2"/>
    <n v="5943.38"/>
    <n v="0.23"/>
    <n v="9152.81"/>
    <x v="203"/>
    <s v="Online"/>
    <x v="0"/>
    <n v="3260.51"/>
  </r>
  <r>
    <n v="3720"/>
    <x v="2"/>
    <x v="2"/>
    <s v="Blazer Mid"/>
    <s v="XL"/>
    <n v="2"/>
    <n v="7365.14"/>
    <n v="0"/>
    <n v="0"/>
    <x v="358"/>
    <s v="Retail"/>
    <x v="4"/>
    <n v="3369.92"/>
  </r>
  <r>
    <n v="3721"/>
    <x v="0"/>
    <x v="1"/>
    <s v="Tiempo Legend"/>
    <s v="10"/>
    <n v="2"/>
    <n v="7155.1"/>
    <n v="0"/>
    <n v="0"/>
    <x v="217"/>
    <s v="Retail"/>
    <x v="5"/>
    <n v="2274.14"/>
  </r>
  <r>
    <n v="3722"/>
    <x v="0"/>
    <x v="0"/>
    <s v="ZoomX Invincible"/>
    <s v="7"/>
    <n v="1"/>
    <n v="9335"/>
    <n v="0.22"/>
    <n v="7281.3"/>
    <x v="54"/>
    <s v="Retail"/>
    <x v="2"/>
    <n v="1787.45"/>
  </r>
  <r>
    <n v="3723"/>
    <x v="2"/>
    <x v="1"/>
    <s v="Mercurial Superfly"/>
    <s v="7"/>
    <n v="-1"/>
    <n v="7430.5"/>
    <n v="0"/>
    <n v="0"/>
    <x v="177"/>
    <s v="Online"/>
    <x v="4"/>
    <n v="2473.13"/>
  </r>
  <r>
    <n v="3724"/>
    <x v="0"/>
    <x v="4"/>
    <s v="LeBron 20"/>
    <s v="XL"/>
    <n v="2"/>
    <n v="6110.0300000000007"/>
    <n v="0"/>
    <n v="0"/>
    <x v="140"/>
    <s v="Online"/>
    <x v="0"/>
    <n v="-866.33"/>
  </r>
  <r>
    <n v="3725"/>
    <x v="2"/>
    <x v="1"/>
    <s v="Phantom GT"/>
    <s v="7"/>
    <n v="2"/>
    <n v="6318.92"/>
    <n v="0"/>
    <n v="0"/>
    <x v="148"/>
    <s v="Online"/>
    <x v="0"/>
    <n v="3353.55"/>
  </r>
  <r>
    <n v="3726"/>
    <x v="0"/>
    <x v="1"/>
    <s v="Tiempo Legend"/>
    <s v="NA"/>
    <n v="2"/>
    <n v="6110.0300000000007"/>
    <n v="0"/>
    <n v="0"/>
    <x v="406"/>
    <s v="Retail"/>
    <x v="3"/>
    <n v="-239.87"/>
  </r>
  <r>
    <n v="3727"/>
    <x v="1"/>
    <x v="4"/>
    <s v="Zoom Freak"/>
    <s v="L"/>
    <n v="2"/>
    <n v="6110.0300000000007"/>
    <n v="0.6"/>
    <n v="0"/>
    <x v="59"/>
    <s v="Retail"/>
    <x v="4"/>
    <n v="1555.74"/>
  </r>
  <r>
    <n v="3728"/>
    <x v="2"/>
    <x v="0"/>
    <s v="Metcon 7"/>
    <s v="7"/>
    <n v="2"/>
    <n v="6110.0300000000007"/>
    <n v="0"/>
    <n v="0"/>
    <x v="2"/>
    <s v="Online"/>
    <x v="0"/>
    <n v="1376.74"/>
  </r>
  <r>
    <n v="3729"/>
    <x v="2"/>
    <x v="3"/>
    <s v="Free RN"/>
    <s v="M"/>
    <n v="2"/>
    <n v="6110.0300000000007"/>
    <n v="0"/>
    <n v="0"/>
    <x v="371"/>
    <s v="Retail"/>
    <x v="1"/>
    <n v="2966.82"/>
  </r>
  <r>
    <n v="3730"/>
    <x v="0"/>
    <x v="0"/>
    <s v="ZoomX Invincible"/>
    <s v="M"/>
    <n v="1"/>
    <n v="7865.95"/>
    <n v="0"/>
    <n v="0"/>
    <x v="2"/>
    <s v="Online"/>
    <x v="0"/>
    <n v="3302.11"/>
  </r>
  <r>
    <n v="3731"/>
    <x v="0"/>
    <x v="1"/>
    <s v="Phantom GT"/>
    <s v="L"/>
    <n v="2"/>
    <n v="7038.04"/>
    <n v="0"/>
    <n v="0"/>
    <x v="164"/>
    <s v="Online"/>
    <x v="4"/>
    <n v="301.89999999999998"/>
  </r>
  <r>
    <n v="3734"/>
    <x v="2"/>
    <x v="4"/>
    <s v="Air Jordan"/>
    <s v="NA"/>
    <n v="2"/>
    <n v="6110.0300000000007"/>
    <n v="0.43"/>
    <n v="0"/>
    <x v="2"/>
    <s v="Online"/>
    <x v="5"/>
    <n v="1537.11"/>
  </r>
  <r>
    <n v="3735"/>
    <x v="0"/>
    <x v="4"/>
    <s v="LeBron 20"/>
    <s v="M"/>
    <n v="2"/>
    <n v="2248.14"/>
    <n v="0"/>
    <n v="0"/>
    <x v="9"/>
    <s v="Online"/>
    <x v="0"/>
    <n v="3686.2"/>
  </r>
  <r>
    <n v="3736"/>
    <x v="2"/>
    <x v="0"/>
    <s v="ZoomX Invincible"/>
    <s v="M"/>
    <n v="1"/>
    <n v="6110.0300000000007"/>
    <n v="0.38"/>
    <n v="0"/>
    <x v="2"/>
    <s v="Retail"/>
    <x v="3"/>
    <n v="-1171.6099999999999"/>
  </r>
  <r>
    <n v="3737"/>
    <x v="0"/>
    <x v="4"/>
    <s v="Air Jordan"/>
    <s v="12"/>
    <n v="0"/>
    <n v="6110.0300000000007"/>
    <n v="0"/>
    <n v="0"/>
    <x v="2"/>
    <s v="Retail"/>
    <x v="3"/>
    <n v="690.1"/>
  </r>
  <r>
    <n v="3738"/>
    <x v="2"/>
    <x v="1"/>
    <s v="Premier III"/>
    <s v="11"/>
    <n v="1"/>
    <n v="6968.08"/>
    <n v="0.02"/>
    <n v="6828.72"/>
    <x v="95"/>
    <s v="Online"/>
    <x v="4"/>
    <n v="-673.94"/>
  </r>
  <r>
    <n v="3739"/>
    <x v="1"/>
    <x v="0"/>
    <s v="SuperRep Go"/>
    <s v="11"/>
    <n v="-1"/>
    <n v="5050.05"/>
    <n v="0"/>
    <n v="0"/>
    <x v="289"/>
    <s v="Online"/>
    <x v="5"/>
    <n v="3928.19"/>
  </r>
  <r>
    <n v="3740"/>
    <x v="2"/>
    <x v="4"/>
    <s v="Zoom Freak"/>
    <s v="NA"/>
    <n v="0"/>
    <n v="6110.0300000000007"/>
    <n v="0"/>
    <n v="0"/>
    <x v="80"/>
    <s v="Retail"/>
    <x v="3"/>
    <n v="2909.82"/>
  </r>
  <r>
    <n v="3741"/>
    <x v="0"/>
    <x v="2"/>
    <s v="Air Force 1"/>
    <s v="L"/>
    <n v="2"/>
    <n v="8927.2199999999993"/>
    <n v="0.2"/>
    <n v="14283.55"/>
    <x v="165"/>
    <s v="Retail"/>
    <x v="5"/>
    <n v="821.32"/>
  </r>
  <r>
    <n v="3742"/>
    <x v="1"/>
    <x v="1"/>
    <s v="Tiempo Legend"/>
    <s v="NA"/>
    <n v="2"/>
    <n v="6110.0300000000007"/>
    <n v="0.78"/>
    <n v="0"/>
    <x v="497"/>
    <s v="Retail"/>
    <x v="2"/>
    <n v="2266.5100000000002"/>
  </r>
  <r>
    <n v="3743"/>
    <x v="2"/>
    <x v="0"/>
    <s v="Flex Trainer"/>
    <s v="M"/>
    <n v="2"/>
    <n v="6110.0300000000007"/>
    <n v="0.2"/>
    <n v="0"/>
    <x v="437"/>
    <s v="Retail"/>
    <x v="5"/>
    <n v="1370.17"/>
  </r>
  <r>
    <n v="3744"/>
    <x v="0"/>
    <x v="0"/>
    <s v="SuperRep Go"/>
    <s v="NA"/>
    <n v="3"/>
    <n v="2370.48"/>
    <n v="0"/>
    <n v="0"/>
    <x v="2"/>
    <s v="Online"/>
    <x v="0"/>
    <n v="2830.51"/>
  </r>
  <r>
    <n v="3745"/>
    <x v="2"/>
    <x v="2"/>
    <s v="Waffle One"/>
    <s v="NA"/>
    <n v="2"/>
    <n v="6110.0300000000007"/>
    <n v="0"/>
    <n v="0"/>
    <x v="227"/>
    <s v="Online"/>
    <x v="5"/>
    <n v="552.84"/>
  </r>
  <r>
    <n v="3746"/>
    <x v="0"/>
    <x v="2"/>
    <s v="Waffle One"/>
    <s v="M"/>
    <n v="2"/>
    <n v="7490.78"/>
    <n v="0"/>
    <n v="0"/>
    <x v="297"/>
    <s v="Retail"/>
    <x v="2"/>
    <n v="2815.43"/>
  </r>
  <r>
    <n v="3747"/>
    <x v="2"/>
    <x v="2"/>
    <s v="Air Force 1"/>
    <s v="NA"/>
    <n v="4"/>
    <n v="5776.58"/>
    <n v="0"/>
    <n v="0"/>
    <x v="118"/>
    <s v="Retail"/>
    <x v="1"/>
    <n v="616.71"/>
  </r>
  <r>
    <n v="3748"/>
    <x v="0"/>
    <x v="0"/>
    <s v="SuperRep Go"/>
    <s v="XL"/>
    <n v="2"/>
    <n v="6272.89"/>
    <n v="0"/>
    <n v="0"/>
    <x v="2"/>
    <s v="Online"/>
    <x v="0"/>
    <n v="3386.86"/>
  </r>
  <r>
    <n v="3749"/>
    <x v="2"/>
    <x v="4"/>
    <s v="Air Jordan"/>
    <s v="NA"/>
    <n v="2"/>
    <n v="6985.01"/>
    <n v="0"/>
    <n v="0"/>
    <x v="256"/>
    <s v="Online"/>
    <x v="5"/>
    <n v="479.32"/>
  </r>
  <r>
    <n v="3750"/>
    <x v="0"/>
    <x v="0"/>
    <s v="Metcon 7"/>
    <s v="7"/>
    <n v="-1"/>
    <n v="6110.0300000000007"/>
    <n v="0"/>
    <n v="0"/>
    <x v="135"/>
    <s v="Retail"/>
    <x v="0"/>
    <n v="1566.16"/>
  </r>
  <r>
    <n v="3751"/>
    <x v="0"/>
    <x v="2"/>
    <s v="Air Force 1"/>
    <s v="XL"/>
    <n v="-1"/>
    <n v="6110.0300000000007"/>
    <n v="0.4"/>
    <n v="0"/>
    <x v="2"/>
    <s v="Retail"/>
    <x v="4"/>
    <n v="-399.23"/>
  </r>
  <r>
    <n v="3752"/>
    <x v="0"/>
    <x v="1"/>
    <s v="Mercurial Superfly"/>
    <s v="L"/>
    <n v="2"/>
    <n v="9021.7900000000009"/>
    <n v="0.04"/>
    <n v="0"/>
    <x v="360"/>
    <s v="Retail"/>
    <x v="5"/>
    <n v="2618.7199999999998"/>
  </r>
  <r>
    <n v="3753"/>
    <x v="0"/>
    <x v="0"/>
    <s v="ZoomX Invincible"/>
    <s v="NA"/>
    <n v="2"/>
    <n v="9315.06"/>
    <n v="0"/>
    <n v="-558.9"/>
    <x v="95"/>
    <s v="Online"/>
    <x v="1"/>
    <n v="-757.47"/>
  </r>
  <r>
    <n v="3754"/>
    <x v="0"/>
    <x v="3"/>
    <s v="Free RN"/>
    <s v="L"/>
    <n v="3"/>
    <n v="4288.2700000000004"/>
    <n v="0"/>
    <n v="0"/>
    <x v="449"/>
    <s v="Online"/>
    <x v="0"/>
    <n v="828.22"/>
  </r>
  <r>
    <n v="3755"/>
    <x v="1"/>
    <x v="1"/>
    <s v="Phantom GT"/>
    <s v="8"/>
    <n v="4"/>
    <n v="2342.16"/>
    <n v="0.25"/>
    <n v="7026.48"/>
    <x v="315"/>
    <s v="Retail"/>
    <x v="2"/>
    <n v="1007"/>
  </r>
  <r>
    <n v="3756"/>
    <x v="2"/>
    <x v="4"/>
    <s v="Kyrie Flytrap"/>
    <s v="XL"/>
    <n v="2"/>
    <n v="6110.0300000000007"/>
    <n v="0"/>
    <n v="0"/>
    <x v="147"/>
    <s v="Retail"/>
    <x v="1"/>
    <n v="-289.63"/>
  </r>
  <r>
    <n v="3757"/>
    <x v="2"/>
    <x v="0"/>
    <s v="Metcon 7"/>
    <s v="NA"/>
    <n v="2"/>
    <n v="6110.0300000000007"/>
    <n v="0"/>
    <n v="0"/>
    <x v="498"/>
    <s v="Retail"/>
    <x v="1"/>
    <n v="-106.88"/>
  </r>
  <r>
    <n v="3758"/>
    <x v="0"/>
    <x v="3"/>
    <s v="Pegasus Turbo"/>
    <s v="M"/>
    <n v="3"/>
    <n v="4306.67"/>
    <n v="0"/>
    <n v="0"/>
    <x v="261"/>
    <s v="Retail"/>
    <x v="4"/>
    <n v="-233.45"/>
  </r>
  <r>
    <n v="3759"/>
    <x v="1"/>
    <x v="4"/>
    <s v="LeBron 20"/>
    <s v="12"/>
    <n v="0"/>
    <n v="9605.6"/>
    <n v="0.81"/>
    <n v="0"/>
    <x v="381"/>
    <s v="Online"/>
    <x v="1"/>
    <n v="1611.59"/>
  </r>
  <r>
    <n v="3760"/>
    <x v="2"/>
    <x v="4"/>
    <s v="Air Jordan"/>
    <s v="7"/>
    <n v="2"/>
    <n v="8313.84"/>
    <n v="0"/>
    <n v="0"/>
    <x v="493"/>
    <s v="Online"/>
    <x v="5"/>
    <n v="1735.58"/>
  </r>
  <r>
    <n v="3761"/>
    <x v="1"/>
    <x v="4"/>
    <s v="Zoom Freak"/>
    <s v="L"/>
    <n v="4"/>
    <n v="2972.38"/>
    <n v="0.14000000000000001"/>
    <n v="10224.99"/>
    <x v="499"/>
    <s v="Online"/>
    <x v="1"/>
    <n v="2569.7399999999998"/>
  </r>
  <r>
    <n v="3762"/>
    <x v="2"/>
    <x v="2"/>
    <s v="Air Force 1"/>
    <s v="9"/>
    <n v="1"/>
    <n v="2725.1"/>
    <n v="0"/>
    <n v="0"/>
    <x v="98"/>
    <s v="Retail"/>
    <x v="2"/>
    <n v="-997.11"/>
  </r>
  <r>
    <n v="3763"/>
    <x v="0"/>
    <x v="4"/>
    <s v="LeBron 20"/>
    <s v="11"/>
    <n v="0"/>
    <n v="6110.0300000000007"/>
    <n v="0"/>
    <n v="0"/>
    <x v="250"/>
    <s v="Retail"/>
    <x v="1"/>
    <n v="3671.32"/>
  </r>
  <r>
    <n v="3764"/>
    <x v="2"/>
    <x v="2"/>
    <s v="Blazer Mid"/>
    <s v="10"/>
    <n v="2"/>
    <n v="3953.6"/>
    <n v="0"/>
    <n v="0"/>
    <x v="500"/>
    <s v="Online"/>
    <x v="5"/>
    <n v="528.86"/>
  </r>
  <r>
    <n v="3765"/>
    <x v="0"/>
    <x v="3"/>
    <s v="Pegasus Turbo"/>
    <s v="M"/>
    <n v="3"/>
    <n v="6110.0300000000007"/>
    <n v="0.44"/>
    <n v="0"/>
    <x v="222"/>
    <s v="Online"/>
    <x v="1"/>
    <n v="3376.32"/>
  </r>
  <r>
    <n v="3766"/>
    <x v="1"/>
    <x v="0"/>
    <s v="Metcon 7"/>
    <s v="NA"/>
    <n v="2"/>
    <n v="6110.0300000000007"/>
    <n v="0"/>
    <n v="0"/>
    <x v="2"/>
    <s v="Online"/>
    <x v="3"/>
    <n v="1979.8"/>
  </r>
  <r>
    <n v="3767"/>
    <x v="0"/>
    <x v="0"/>
    <s v="Flex Trainer"/>
    <s v="NA"/>
    <n v="1"/>
    <n v="6110.0300000000007"/>
    <n v="0.2"/>
    <n v="0"/>
    <x v="213"/>
    <s v="Retail"/>
    <x v="2"/>
    <n v="-102.84"/>
  </r>
  <r>
    <n v="3768"/>
    <x v="2"/>
    <x v="1"/>
    <s v="Tiempo Legend"/>
    <s v="XL"/>
    <n v="2"/>
    <n v="6110.0300000000007"/>
    <n v="0"/>
    <n v="0"/>
    <x v="93"/>
    <s v="Retail"/>
    <x v="1"/>
    <n v="647.72"/>
  </r>
  <r>
    <n v="3769"/>
    <x v="1"/>
    <x v="3"/>
    <s v="Free RN"/>
    <s v="10"/>
    <n v="2"/>
    <n v="6110.0300000000007"/>
    <n v="0.62"/>
    <n v="0"/>
    <x v="12"/>
    <s v="Retail"/>
    <x v="0"/>
    <n v="799.21"/>
  </r>
  <r>
    <n v="3770"/>
    <x v="1"/>
    <x v="3"/>
    <s v="Free RN"/>
    <s v="M"/>
    <n v="4"/>
    <n v="6110.0300000000007"/>
    <n v="0.36"/>
    <n v="0"/>
    <x v="501"/>
    <s v="Retail"/>
    <x v="2"/>
    <n v="3784.67"/>
  </r>
  <r>
    <n v="3771"/>
    <x v="0"/>
    <x v="4"/>
    <s v="Kyrie Flytrap"/>
    <s v="XL"/>
    <n v="-1"/>
    <n v="3388.26"/>
    <n v="0"/>
    <n v="0"/>
    <x v="222"/>
    <s v="Retail"/>
    <x v="4"/>
    <n v="2376.36"/>
  </r>
  <r>
    <n v="3772"/>
    <x v="1"/>
    <x v="1"/>
    <s v="Mercurial Superfly"/>
    <s v="XL"/>
    <n v="3"/>
    <n v="8140.47"/>
    <n v="0"/>
    <n v="0"/>
    <x v="153"/>
    <s v="Retail"/>
    <x v="3"/>
    <n v="3115.97"/>
  </r>
  <r>
    <n v="3773"/>
    <x v="2"/>
    <x v="2"/>
    <s v="Dunk Low"/>
    <s v="L"/>
    <n v="2"/>
    <n v="3633.25"/>
    <n v="0"/>
    <n v="0"/>
    <x v="2"/>
    <s v="Online"/>
    <x v="1"/>
    <n v="-816.85"/>
  </r>
  <r>
    <n v="3774"/>
    <x v="1"/>
    <x v="1"/>
    <s v="Mercurial Superfly"/>
    <s v="L"/>
    <n v="2"/>
    <n v="3126.57"/>
    <n v="0"/>
    <n v="0"/>
    <x v="131"/>
    <s v="Retail"/>
    <x v="1"/>
    <n v="66.02"/>
  </r>
  <r>
    <n v="3775"/>
    <x v="1"/>
    <x v="3"/>
    <s v="Pegasus Turbo"/>
    <s v="NA"/>
    <n v="0"/>
    <n v="6110.0300000000007"/>
    <n v="0.12"/>
    <n v="0"/>
    <x v="502"/>
    <s v="Online"/>
    <x v="4"/>
    <n v="2865.11"/>
  </r>
  <r>
    <n v="3776"/>
    <x v="2"/>
    <x v="1"/>
    <s v="Tiempo Legend"/>
    <s v="L"/>
    <n v="2"/>
    <n v="6110.0300000000007"/>
    <n v="0"/>
    <n v="0"/>
    <x v="185"/>
    <s v="Online"/>
    <x v="5"/>
    <n v="-1034.46"/>
  </r>
  <r>
    <n v="3777"/>
    <x v="2"/>
    <x v="0"/>
    <s v="SuperRep Go"/>
    <s v="XL"/>
    <n v="-1"/>
    <n v="6110.0300000000007"/>
    <n v="0"/>
    <n v="0"/>
    <x v="193"/>
    <s v="Retail"/>
    <x v="1"/>
    <n v="2781.77"/>
  </r>
  <r>
    <n v="3778"/>
    <x v="0"/>
    <x v="2"/>
    <s v="Waffle One"/>
    <s v="11"/>
    <n v="2"/>
    <n v="7248.3"/>
    <n v="0"/>
    <n v="0"/>
    <x v="49"/>
    <s v="Online"/>
    <x v="5"/>
    <n v="-672.15"/>
  </r>
  <r>
    <n v="3779"/>
    <x v="1"/>
    <x v="1"/>
    <s v="Tiempo Legend"/>
    <s v="M"/>
    <n v="2"/>
    <n v="6110.0300000000007"/>
    <n v="0"/>
    <n v="0"/>
    <x v="59"/>
    <s v="Online"/>
    <x v="5"/>
    <n v="1073.22"/>
  </r>
  <r>
    <n v="3780"/>
    <x v="1"/>
    <x v="1"/>
    <s v="Tiempo Legend"/>
    <s v="XL"/>
    <n v="0"/>
    <n v="5054.63"/>
    <n v="0.21"/>
    <n v="0"/>
    <x v="2"/>
    <s v="Online"/>
    <x v="3"/>
    <n v="3818.72"/>
  </r>
  <r>
    <n v="3781"/>
    <x v="0"/>
    <x v="3"/>
    <s v="Pegasus Turbo"/>
    <s v="L"/>
    <n v="2"/>
    <n v="6110.0300000000007"/>
    <n v="0.36"/>
    <n v="0"/>
    <x v="503"/>
    <s v="Retail"/>
    <x v="2"/>
    <n v="642.29999999999995"/>
  </r>
  <r>
    <n v="3782"/>
    <x v="0"/>
    <x v="0"/>
    <s v="ZoomX Invincible"/>
    <s v="NA"/>
    <n v="0"/>
    <n v="6110.0300000000007"/>
    <n v="0.99"/>
    <n v="0"/>
    <x v="340"/>
    <s v="Online"/>
    <x v="2"/>
    <n v="804.02"/>
  </r>
  <r>
    <n v="3783"/>
    <x v="1"/>
    <x v="3"/>
    <s v="React Infinity"/>
    <s v="M"/>
    <n v="2"/>
    <n v="8500.65"/>
    <n v="0"/>
    <n v="0"/>
    <x v="2"/>
    <s v="Online"/>
    <x v="2"/>
    <n v="3344.47"/>
  </r>
  <r>
    <n v="3784"/>
    <x v="0"/>
    <x v="0"/>
    <s v="SuperRep Go"/>
    <s v="10"/>
    <n v="0"/>
    <n v="6110.0300000000007"/>
    <n v="0"/>
    <n v="0"/>
    <x v="504"/>
    <s v="Retail"/>
    <x v="3"/>
    <n v="2743.21"/>
  </r>
  <r>
    <n v="3785"/>
    <x v="0"/>
    <x v="2"/>
    <s v="Blazer Mid"/>
    <s v="XL"/>
    <n v="3"/>
    <n v="6464"/>
    <n v="0.45"/>
    <n v="10665.6"/>
    <x v="2"/>
    <s v="Retail"/>
    <x v="4"/>
    <n v="698.11"/>
  </r>
  <r>
    <n v="3786"/>
    <x v="2"/>
    <x v="2"/>
    <s v="Air Force 1"/>
    <s v="M"/>
    <n v="2"/>
    <n v="6110.0300000000007"/>
    <n v="0.76"/>
    <n v="0"/>
    <x v="174"/>
    <s v="Retail"/>
    <x v="5"/>
    <n v="155.59"/>
  </r>
  <r>
    <n v="3787"/>
    <x v="0"/>
    <x v="1"/>
    <s v="Mercurial Superfly"/>
    <s v="NA"/>
    <n v="2"/>
    <n v="5782.29"/>
    <n v="0"/>
    <n v="0"/>
    <x v="228"/>
    <s v="Retail"/>
    <x v="0"/>
    <n v="2660.28"/>
  </r>
  <r>
    <n v="3788"/>
    <x v="0"/>
    <x v="1"/>
    <s v="Tiempo Legend"/>
    <s v="L"/>
    <n v="2"/>
    <n v="6110.0300000000007"/>
    <n v="0"/>
    <n v="0"/>
    <x v="148"/>
    <s v="Retail"/>
    <x v="5"/>
    <n v="-302.19"/>
  </r>
  <r>
    <n v="3789"/>
    <x v="1"/>
    <x v="2"/>
    <s v="Air Force 1"/>
    <s v="XL"/>
    <n v="2"/>
    <n v="2738.79"/>
    <n v="0"/>
    <n v="0"/>
    <x v="427"/>
    <s v="Retail"/>
    <x v="1"/>
    <n v="863.29"/>
  </r>
  <r>
    <n v="3790"/>
    <x v="2"/>
    <x v="4"/>
    <s v="Air Jordan"/>
    <s v="NA"/>
    <n v="2"/>
    <n v="6110.0300000000007"/>
    <n v="0"/>
    <n v="0"/>
    <x v="165"/>
    <s v="Retail"/>
    <x v="2"/>
    <n v="-70.36"/>
  </r>
  <r>
    <n v="3791"/>
    <x v="0"/>
    <x v="4"/>
    <s v="Kyrie Flytrap"/>
    <s v="L"/>
    <n v="2"/>
    <n v="6110.0300000000007"/>
    <n v="0"/>
    <n v="0"/>
    <x v="182"/>
    <s v="Online"/>
    <x v="1"/>
    <n v="408.02"/>
  </r>
  <r>
    <n v="3792"/>
    <x v="2"/>
    <x v="3"/>
    <s v="Free RN"/>
    <s v="L"/>
    <n v="2"/>
    <n v="6110.0300000000007"/>
    <n v="0"/>
    <n v="0"/>
    <x v="235"/>
    <s v="Retail"/>
    <x v="3"/>
    <n v="3737.69"/>
  </r>
  <r>
    <n v="3793"/>
    <x v="1"/>
    <x v="3"/>
    <s v="Pegasus Turbo"/>
    <s v="NA"/>
    <n v="2"/>
    <n v="2749.96"/>
    <n v="0.16"/>
    <n v="0"/>
    <x v="189"/>
    <s v="Online"/>
    <x v="1"/>
    <n v="-892.26"/>
  </r>
  <r>
    <n v="3794"/>
    <x v="2"/>
    <x v="0"/>
    <s v="Flex Trainer"/>
    <s v="XL"/>
    <n v="3"/>
    <n v="9360.8700000000008"/>
    <n v="0"/>
    <n v="0"/>
    <x v="462"/>
    <s v="Online"/>
    <x v="3"/>
    <n v="125.97"/>
  </r>
  <r>
    <n v="3795"/>
    <x v="2"/>
    <x v="1"/>
    <s v="Phantom GT"/>
    <s v="M"/>
    <n v="4"/>
    <n v="6110.0300000000007"/>
    <n v="0"/>
    <n v="0"/>
    <x v="465"/>
    <s v="Retail"/>
    <x v="1"/>
    <n v="2418.5300000000002"/>
  </r>
  <r>
    <n v="3796"/>
    <x v="1"/>
    <x v="4"/>
    <s v="Zoom Freak"/>
    <s v="NA"/>
    <n v="4"/>
    <n v="6165.64"/>
    <n v="0.16"/>
    <n v="20716.55"/>
    <x v="505"/>
    <s v="Online"/>
    <x v="4"/>
    <n v="2081.4299999999998"/>
  </r>
  <r>
    <n v="3797"/>
    <x v="1"/>
    <x v="0"/>
    <s v="ZoomX Invincible"/>
    <s v="L"/>
    <n v="2"/>
    <n v="8735.51"/>
    <n v="0.13"/>
    <n v="0"/>
    <x v="316"/>
    <s v="Online"/>
    <x v="2"/>
    <n v="433.58"/>
  </r>
  <r>
    <n v="3798"/>
    <x v="1"/>
    <x v="0"/>
    <s v="SuperRep Go"/>
    <s v="L"/>
    <n v="2"/>
    <n v="3503.14"/>
    <n v="0"/>
    <n v="0"/>
    <x v="223"/>
    <s v="Retail"/>
    <x v="3"/>
    <n v="957.97"/>
  </r>
  <r>
    <n v="3799"/>
    <x v="2"/>
    <x v="4"/>
    <s v="Air Jordan"/>
    <s v="XL"/>
    <n v="3"/>
    <n v="7881.86"/>
    <n v="0"/>
    <n v="0"/>
    <x v="2"/>
    <s v="Retail"/>
    <x v="2"/>
    <n v="830.72"/>
  </r>
  <r>
    <n v="3800"/>
    <x v="2"/>
    <x v="2"/>
    <s v="Dunk Low"/>
    <s v="M"/>
    <n v="2"/>
    <n v="6110.0300000000007"/>
    <n v="0"/>
    <n v="0"/>
    <x v="2"/>
    <s v="Retail"/>
    <x v="0"/>
    <n v="117.94"/>
  </r>
  <r>
    <n v="3801"/>
    <x v="1"/>
    <x v="0"/>
    <s v="ZoomX Invincible"/>
    <s v="XL"/>
    <n v="2"/>
    <n v="6110.0300000000007"/>
    <n v="0"/>
    <n v="0"/>
    <x v="2"/>
    <s v="Online"/>
    <x v="4"/>
    <n v="2638.1"/>
  </r>
  <r>
    <n v="3802"/>
    <x v="1"/>
    <x v="3"/>
    <s v="React Infinity"/>
    <s v="XL"/>
    <n v="2"/>
    <n v="2391.13"/>
    <n v="0"/>
    <n v="0"/>
    <x v="131"/>
    <s v="Retail"/>
    <x v="4"/>
    <n v="-489.64"/>
  </r>
  <r>
    <n v="3803"/>
    <x v="2"/>
    <x v="4"/>
    <s v="Zoom Freak"/>
    <s v="NA"/>
    <n v="3"/>
    <n v="6110.0300000000007"/>
    <n v="0"/>
    <n v="0"/>
    <x v="61"/>
    <s v="Online"/>
    <x v="2"/>
    <n v="-659.53"/>
  </r>
  <r>
    <n v="3804"/>
    <x v="1"/>
    <x v="4"/>
    <s v="Kyrie Flytrap"/>
    <s v="XL"/>
    <n v="2"/>
    <n v="6110.0300000000007"/>
    <n v="0"/>
    <n v="0"/>
    <x v="2"/>
    <s v="Retail"/>
    <x v="1"/>
    <n v="2486.4499999999998"/>
  </r>
  <r>
    <n v="3805"/>
    <x v="1"/>
    <x v="2"/>
    <s v="Dunk Low"/>
    <s v="M"/>
    <n v="0"/>
    <n v="6110.0300000000007"/>
    <n v="0.75"/>
    <n v="0"/>
    <x v="427"/>
    <s v="Retail"/>
    <x v="0"/>
    <n v="2727.66"/>
  </r>
  <r>
    <n v="3806"/>
    <x v="1"/>
    <x v="3"/>
    <s v="Free RN"/>
    <s v="M"/>
    <n v="2"/>
    <n v="6110.0300000000007"/>
    <n v="0.28000000000000003"/>
    <n v="0"/>
    <x v="506"/>
    <s v="Retail"/>
    <x v="0"/>
    <n v="416.94"/>
  </r>
  <r>
    <n v="3807"/>
    <x v="0"/>
    <x v="2"/>
    <s v="Dunk Low"/>
    <s v="NA"/>
    <n v="3"/>
    <n v="6110.0300000000007"/>
    <n v="0"/>
    <n v="0"/>
    <x v="330"/>
    <s v="Retail"/>
    <x v="1"/>
    <n v="-1172.3599999999999"/>
  </r>
  <r>
    <n v="3808"/>
    <x v="0"/>
    <x v="3"/>
    <s v="Free RN"/>
    <s v="M"/>
    <n v="0"/>
    <n v="6110.0300000000007"/>
    <n v="0.93"/>
    <n v="0"/>
    <x v="2"/>
    <s v="Online"/>
    <x v="5"/>
    <n v="1363.94"/>
  </r>
  <r>
    <n v="3809"/>
    <x v="1"/>
    <x v="3"/>
    <s v="Air Zoom"/>
    <s v="11"/>
    <n v="-1"/>
    <n v="6110.0300000000007"/>
    <n v="0"/>
    <n v="0"/>
    <x v="275"/>
    <s v="Retail"/>
    <x v="5"/>
    <n v="3564.78"/>
  </r>
  <r>
    <n v="3810"/>
    <x v="0"/>
    <x v="1"/>
    <s v="Phantom GT"/>
    <s v="M"/>
    <n v="2"/>
    <n v="7556.37"/>
    <n v="0"/>
    <n v="0"/>
    <x v="2"/>
    <s v="Online"/>
    <x v="3"/>
    <n v="2530.62"/>
  </r>
  <r>
    <n v="3811"/>
    <x v="1"/>
    <x v="3"/>
    <s v="React Infinity"/>
    <s v="XL"/>
    <n v="0"/>
    <n v="5706.6"/>
    <n v="0"/>
    <n v="0"/>
    <x v="120"/>
    <s v="Online"/>
    <x v="0"/>
    <n v="1397.86"/>
  </r>
  <r>
    <n v="3812"/>
    <x v="0"/>
    <x v="0"/>
    <s v="ZoomX Invincible"/>
    <s v="L"/>
    <n v="0"/>
    <n v="9321.19"/>
    <n v="0"/>
    <n v="0"/>
    <x v="60"/>
    <s v="Online"/>
    <x v="5"/>
    <n v="818.49"/>
  </r>
  <r>
    <n v="3813"/>
    <x v="2"/>
    <x v="2"/>
    <s v="Waffle One"/>
    <s v="M"/>
    <n v="3"/>
    <n v="6110.0300000000007"/>
    <n v="0"/>
    <n v="0"/>
    <x v="175"/>
    <s v="Online"/>
    <x v="2"/>
    <n v="-921.98"/>
  </r>
  <r>
    <n v="3814"/>
    <x v="0"/>
    <x v="2"/>
    <s v="Dunk Low"/>
    <s v="M"/>
    <n v="-1"/>
    <n v="9668.4699999999993"/>
    <n v="0"/>
    <n v="0"/>
    <x v="75"/>
    <s v="Retail"/>
    <x v="5"/>
    <n v="3718.8"/>
  </r>
  <r>
    <n v="3815"/>
    <x v="1"/>
    <x v="0"/>
    <s v="Flex Trainer"/>
    <s v="9"/>
    <n v="3"/>
    <n v="6110.0300000000007"/>
    <n v="0"/>
    <n v="0"/>
    <x v="143"/>
    <s v="Online"/>
    <x v="5"/>
    <n v="1224.44"/>
  </r>
  <r>
    <n v="3816"/>
    <x v="2"/>
    <x v="1"/>
    <s v="Premier III"/>
    <s v="8"/>
    <n v="2"/>
    <n v="7264.55"/>
    <n v="0"/>
    <n v="0"/>
    <x v="2"/>
    <s v="Online"/>
    <x v="0"/>
    <n v="-406.85"/>
  </r>
  <r>
    <n v="3817"/>
    <x v="0"/>
    <x v="4"/>
    <s v="Kyrie Flytrap"/>
    <s v="XL"/>
    <n v="-1"/>
    <n v="6110.0300000000007"/>
    <n v="0.61"/>
    <n v="0"/>
    <x v="79"/>
    <s v="Retail"/>
    <x v="2"/>
    <n v="623.82000000000005"/>
  </r>
  <r>
    <n v="3818"/>
    <x v="1"/>
    <x v="4"/>
    <s v="LeBron 20"/>
    <s v="L"/>
    <n v="1"/>
    <n v="6110.0300000000007"/>
    <n v="0"/>
    <n v="0"/>
    <x v="2"/>
    <s v="Retail"/>
    <x v="3"/>
    <n v="1201.4100000000001"/>
  </r>
  <r>
    <n v="3819"/>
    <x v="0"/>
    <x v="4"/>
    <s v="Zoom Freak"/>
    <s v="M"/>
    <n v="3"/>
    <n v="7171.03"/>
    <n v="0"/>
    <n v="0"/>
    <x v="99"/>
    <s v="Retail"/>
    <x v="5"/>
    <n v="2723"/>
  </r>
  <r>
    <n v="3820"/>
    <x v="2"/>
    <x v="0"/>
    <s v="Flex Trainer"/>
    <s v="XL"/>
    <n v="2"/>
    <n v="6110.0300000000007"/>
    <n v="0"/>
    <n v="0"/>
    <x v="182"/>
    <s v="Retail"/>
    <x v="2"/>
    <n v="3505.71"/>
  </r>
  <r>
    <n v="3821"/>
    <x v="1"/>
    <x v="2"/>
    <s v="Air Force 1"/>
    <s v="L"/>
    <n v="-1"/>
    <n v="7539.55"/>
    <n v="0"/>
    <n v="0"/>
    <x v="460"/>
    <s v="Retail"/>
    <x v="5"/>
    <n v="-17.8"/>
  </r>
  <r>
    <n v="3822"/>
    <x v="0"/>
    <x v="4"/>
    <s v="LeBron 20"/>
    <s v="M"/>
    <n v="2"/>
    <n v="4017.71"/>
    <n v="0"/>
    <n v="0"/>
    <x v="2"/>
    <s v="Online"/>
    <x v="3"/>
    <n v="368.32"/>
  </r>
  <r>
    <n v="3823"/>
    <x v="2"/>
    <x v="3"/>
    <s v="Air Zoom"/>
    <s v="L"/>
    <n v="-1"/>
    <n v="6110.0300000000007"/>
    <n v="0.14000000000000001"/>
    <n v="0"/>
    <x v="2"/>
    <s v="Online"/>
    <x v="0"/>
    <n v="531.92999999999995"/>
  </r>
  <r>
    <n v="3824"/>
    <x v="0"/>
    <x v="3"/>
    <s v="Free RN"/>
    <s v="11"/>
    <n v="2"/>
    <n v="6110.0300000000007"/>
    <n v="0"/>
    <n v="0"/>
    <x v="153"/>
    <s v="Retail"/>
    <x v="1"/>
    <n v="3501.41"/>
  </r>
  <r>
    <n v="3825"/>
    <x v="0"/>
    <x v="4"/>
    <s v="LeBron 20"/>
    <s v="NA"/>
    <n v="2"/>
    <n v="6110.0300000000007"/>
    <n v="0.63"/>
    <n v="0"/>
    <x v="101"/>
    <s v="Retail"/>
    <x v="5"/>
    <n v="3290.66"/>
  </r>
  <r>
    <n v="3826"/>
    <x v="2"/>
    <x v="2"/>
    <s v="Waffle One"/>
    <s v="XL"/>
    <n v="2"/>
    <n v="6598.54"/>
    <n v="0"/>
    <n v="0"/>
    <x v="36"/>
    <s v="Retail"/>
    <x v="2"/>
    <n v="314.89999999999998"/>
  </r>
  <r>
    <n v="3827"/>
    <x v="0"/>
    <x v="1"/>
    <s v="Phantom GT"/>
    <s v="M"/>
    <n v="2"/>
    <n v="6110.0300000000007"/>
    <n v="0"/>
    <n v="0"/>
    <x v="2"/>
    <s v="Online"/>
    <x v="4"/>
    <n v="-356.71"/>
  </r>
  <r>
    <n v="3828"/>
    <x v="2"/>
    <x v="4"/>
    <s v="Air Jordan"/>
    <s v="XL"/>
    <n v="2"/>
    <n v="3208.18"/>
    <n v="0"/>
    <n v="0"/>
    <x v="155"/>
    <s v="Retail"/>
    <x v="1"/>
    <n v="103.08"/>
  </r>
  <r>
    <n v="3829"/>
    <x v="0"/>
    <x v="3"/>
    <s v="Air Zoom"/>
    <s v="L"/>
    <n v="2"/>
    <n v="5000.96"/>
    <n v="0"/>
    <n v="0"/>
    <x v="334"/>
    <s v="Online"/>
    <x v="2"/>
    <n v="2507.54"/>
  </r>
  <r>
    <n v="3830"/>
    <x v="0"/>
    <x v="1"/>
    <s v="Phantom GT"/>
    <s v="L"/>
    <n v="2"/>
    <n v="3664.1"/>
    <n v="0"/>
    <n v="0"/>
    <x v="484"/>
    <s v="Retail"/>
    <x v="1"/>
    <n v="3188.23"/>
  </r>
  <r>
    <n v="3831"/>
    <x v="2"/>
    <x v="3"/>
    <s v="Air Zoom"/>
    <s v="L"/>
    <n v="0"/>
    <n v="3231.05"/>
    <n v="0"/>
    <n v="0"/>
    <x v="61"/>
    <s v="Online"/>
    <x v="0"/>
    <n v="504.5"/>
  </r>
  <r>
    <n v="3832"/>
    <x v="2"/>
    <x v="4"/>
    <s v="Kyrie Flytrap"/>
    <s v="L"/>
    <n v="2"/>
    <n v="3928.02"/>
    <n v="0"/>
    <n v="0"/>
    <x v="263"/>
    <s v="Retail"/>
    <x v="5"/>
    <n v="3445.25"/>
  </r>
  <r>
    <n v="3833"/>
    <x v="2"/>
    <x v="1"/>
    <s v="Phantom GT"/>
    <s v="NA"/>
    <n v="2"/>
    <n v="5312.88"/>
    <n v="0"/>
    <n v="0"/>
    <x v="283"/>
    <s v="Retail"/>
    <x v="5"/>
    <n v="146.06"/>
  </r>
  <r>
    <n v="3834"/>
    <x v="0"/>
    <x v="2"/>
    <s v="Dunk Low"/>
    <s v="XL"/>
    <n v="2"/>
    <n v="9190.5499999999993"/>
    <n v="0"/>
    <n v="0"/>
    <x v="322"/>
    <s v="Retail"/>
    <x v="4"/>
    <n v="3199.75"/>
  </r>
  <r>
    <n v="3835"/>
    <x v="2"/>
    <x v="3"/>
    <s v="Free RN"/>
    <s v="11"/>
    <n v="1"/>
    <n v="6110.0300000000007"/>
    <n v="0"/>
    <n v="0"/>
    <x v="2"/>
    <s v="Retail"/>
    <x v="3"/>
    <n v="2281.4699999999998"/>
  </r>
  <r>
    <n v="3837"/>
    <x v="1"/>
    <x v="1"/>
    <s v="Tiempo Legend"/>
    <s v="11"/>
    <n v="2"/>
    <n v="7490.57"/>
    <n v="0.99"/>
    <n v="0"/>
    <x v="208"/>
    <s v="Retail"/>
    <x v="0"/>
    <n v="1006.53"/>
  </r>
  <r>
    <n v="3838"/>
    <x v="1"/>
    <x v="1"/>
    <s v="Mercurial Superfly"/>
    <s v="XL"/>
    <n v="2"/>
    <n v="4262.63"/>
    <n v="0.52"/>
    <n v="0"/>
    <x v="81"/>
    <s v="Retail"/>
    <x v="4"/>
    <n v="373.65"/>
  </r>
  <r>
    <n v="3839"/>
    <x v="1"/>
    <x v="2"/>
    <s v="Air Force 1"/>
    <s v="L"/>
    <n v="2"/>
    <n v="3907.78"/>
    <n v="0.34"/>
    <n v="0"/>
    <x v="2"/>
    <s v="Online"/>
    <x v="4"/>
    <n v="-870.71"/>
  </r>
  <r>
    <n v="3840"/>
    <x v="2"/>
    <x v="1"/>
    <s v="Phantom GT"/>
    <s v="7"/>
    <n v="0"/>
    <n v="6110.0300000000007"/>
    <n v="0"/>
    <n v="0"/>
    <x v="507"/>
    <s v="Retail"/>
    <x v="3"/>
    <n v="-313.26"/>
  </r>
  <r>
    <n v="3841"/>
    <x v="2"/>
    <x v="3"/>
    <s v="React Infinity"/>
    <s v="NA"/>
    <n v="-1"/>
    <n v="6110.0300000000007"/>
    <n v="0.99"/>
    <n v="0"/>
    <x v="2"/>
    <s v="Retail"/>
    <x v="5"/>
    <n v="3333.77"/>
  </r>
  <r>
    <n v="3842"/>
    <x v="2"/>
    <x v="1"/>
    <s v="Tiempo Legend"/>
    <s v="M"/>
    <n v="-1"/>
    <n v="6110.0300000000007"/>
    <n v="0"/>
    <n v="0"/>
    <x v="86"/>
    <s v="Retail"/>
    <x v="2"/>
    <n v="3506.47"/>
  </r>
  <r>
    <n v="3843"/>
    <x v="1"/>
    <x v="0"/>
    <s v="SuperRep Go"/>
    <s v="M"/>
    <n v="2"/>
    <n v="6110.0300000000007"/>
    <n v="0"/>
    <n v="0"/>
    <x v="2"/>
    <s v="Online"/>
    <x v="1"/>
    <n v="2882.29"/>
  </r>
  <r>
    <n v="3844"/>
    <x v="1"/>
    <x v="0"/>
    <s v="Metcon 7"/>
    <s v="M"/>
    <n v="1"/>
    <n v="6110.0300000000007"/>
    <n v="0.32"/>
    <n v="0"/>
    <x v="296"/>
    <s v="Online"/>
    <x v="2"/>
    <n v="1073.8"/>
  </r>
  <r>
    <n v="3845"/>
    <x v="0"/>
    <x v="2"/>
    <s v="Waffle One"/>
    <s v="M"/>
    <n v="2"/>
    <n v="6110.0300000000007"/>
    <n v="0"/>
    <n v="0"/>
    <x v="2"/>
    <s v="Online"/>
    <x v="3"/>
    <n v="968.97"/>
  </r>
  <r>
    <n v="3846"/>
    <x v="1"/>
    <x v="2"/>
    <s v="Air Force 1"/>
    <s v="6"/>
    <n v="2"/>
    <n v="8357.9599999999991"/>
    <n v="0.28000000000000003"/>
    <n v="0"/>
    <x v="102"/>
    <s v="Retail"/>
    <x v="0"/>
    <n v="-306.33"/>
  </r>
  <r>
    <n v="3847"/>
    <x v="2"/>
    <x v="4"/>
    <s v="Kyrie Flytrap"/>
    <s v="M"/>
    <n v="2"/>
    <n v="5605.99"/>
    <n v="0"/>
    <n v="0"/>
    <x v="231"/>
    <s v="Retail"/>
    <x v="4"/>
    <n v="2415.33"/>
  </r>
  <r>
    <n v="3848"/>
    <x v="0"/>
    <x v="4"/>
    <s v="Air Jordan"/>
    <s v="L"/>
    <n v="2"/>
    <n v="9250.25"/>
    <n v="0"/>
    <n v="0"/>
    <x v="68"/>
    <s v="Online"/>
    <x v="0"/>
    <n v="-945.78"/>
  </r>
  <r>
    <n v="3849"/>
    <x v="2"/>
    <x v="0"/>
    <s v="Metcon 7"/>
    <s v="XL"/>
    <n v="1"/>
    <n v="6110.0300000000007"/>
    <n v="0"/>
    <n v="0"/>
    <x v="2"/>
    <s v="Online"/>
    <x v="3"/>
    <n v="-671.09"/>
  </r>
  <r>
    <n v="3850"/>
    <x v="1"/>
    <x v="0"/>
    <s v="SuperRep Go"/>
    <s v="NA"/>
    <n v="1"/>
    <n v="6110.0300000000007"/>
    <n v="0"/>
    <n v="0"/>
    <x v="405"/>
    <s v="Retail"/>
    <x v="4"/>
    <n v="142.55000000000001"/>
  </r>
  <r>
    <n v="3852"/>
    <x v="2"/>
    <x v="2"/>
    <s v="Air Force 1"/>
    <s v="NA"/>
    <n v="1"/>
    <n v="7834.8"/>
    <n v="0"/>
    <n v="0"/>
    <x v="198"/>
    <s v="Online"/>
    <x v="5"/>
    <n v="2786.52"/>
  </r>
  <r>
    <n v="3853"/>
    <x v="1"/>
    <x v="0"/>
    <s v="Flex Trainer"/>
    <s v="L"/>
    <n v="1"/>
    <n v="7753.56"/>
    <n v="0"/>
    <n v="0"/>
    <x v="2"/>
    <s v="Online"/>
    <x v="5"/>
    <n v="2754.32"/>
  </r>
  <r>
    <n v="3854"/>
    <x v="1"/>
    <x v="0"/>
    <s v="Flex Trainer"/>
    <s v="L"/>
    <n v="3"/>
    <n v="9569.02"/>
    <n v="0"/>
    <n v="0"/>
    <x v="2"/>
    <s v="Online"/>
    <x v="0"/>
    <n v="3535.19"/>
  </r>
  <r>
    <n v="3855"/>
    <x v="0"/>
    <x v="4"/>
    <s v="LeBron 20"/>
    <s v="M"/>
    <n v="2"/>
    <n v="7104.38"/>
    <n v="0.05"/>
    <n v="0"/>
    <x v="508"/>
    <s v="Retail"/>
    <x v="4"/>
    <n v="-407.89"/>
  </r>
  <r>
    <n v="3856"/>
    <x v="0"/>
    <x v="3"/>
    <s v="React Infinity"/>
    <s v="12"/>
    <n v="2"/>
    <n v="6943.86"/>
    <n v="0"/>
    <n v="0"/>
    <x v="2"/>
    <s v="Retail"/>
    <x v="5"/>
    <n v="2612.88"/>
  </r>
  <r>
    <n v="3857"/>
    <x v="1"/>
    <x v="1"/>
    <s v="Mercurial Superfly"/>
    <s v="NA"/>
    <n v="2"/>
    <n v="8490.02"/>
    <n v="0.96"/>
    <n v="0"/>
    <x v="484"/>
    <s v="Online"/>
    <x v="5"/>
    <n v="1916.37"/>
  </r>
  <r>
    <n v="3858"/>
    <x v="0"/>
    <x v="2"/>
    <s v="Waffle One"/>
    <s v="L"/>
    <n v="2"/>
    <n v="6110.0300000000007"/>
    <n v="0.87"/>
    <n v="0"/>
    <x v="387"/>
    <s v="Online"/>
    <x v="0"/>
    <n v="-485.83"/>
  </r>
  <r>
    <n v="3859"/>
    <x v="0"/>
    <x v="2"/>
    <s v="Blazer Mid"/>
    <s v="M"/>
    <n v="3"/>
    <n v="6110.0300000000007"/>
    <n v="0"/>
    <n v="0"/>
    <x v="264"/>
    <s v="Retail"/>
    <x v="2"/>
    <n v="2907.33"/>
  </r>
  <r>
    <n v="3860"/>
    <x v="2"/>
    <x v="4"/>
    <s v="LeBron 20"/>
    <s v="7"/>
    <n v="3"/>
    <n v="6110.0300000000007"/>
    <n v="0"/>
    <n v="0"/>
    <x v="187"/>
    <s v="Online"/>
    <x v="2"/>
    <n v="3441.46"/>
  </r>
  <r>
    <n v="3861"/>
    <x v="2"/>
    <x v="4"/>
    <s v="Air Jordan"/>
    <s v="6"/>
    <n v="4"/>
    <n v="6110.0300000000007"/>
    <n v="0.46"/>
    <n v="0"/>
    <x v="2"/>
    <s v="Retail"/>
    <x v="1"/>
    <n v="419.79"/>
  </r>
  <r>
    <n v="3862"/>
    <x v="0"/>
    <x v="2"/>
    <s v="Dunk Low"/>
    <s v="L"/>
    <n v="1"/>
    <n v="6110.0300000000007"/>
    <n v="0.61"/>
    <n v="0"/>
    <x v="509"/>
    <s v="Online"/>
    <x v="4"/>
    <n v="3454.42"/>
  </r>
  <r>
    <n v="3863"/>
    <x v="1"/>
    <x v="0"/>
    <s v="Flex Trainer"/>
    <s v="XL"/>
    <n v="2"/>
    <n v="6358.33"/>
    <n v="0"/>
    <n v="0"/>
    <x v="110"/>
    <s v="Retail"/>
    <x v="1"/>
    <n v="290.35000000000002"/>
  </r>
  <r>
    <n v="3864"/>
    <x v="1"/>
    <x v="0"/>
    <s v="SuperRep Go"/>
    <s v="7"/>
    <n v="2"/>
    <n v="6110.0300000000007"/>
    <n v="0"/>
    <n v="0"/>
    <x v="181"/>
    <s v="Retail"/>
    <x v="4"/>
    <n v="2972.96"/>
  </r>
  <r>
    <n v="3865"/>
    <x v="2"/>
    <x v="0"/>
    <s v="ZoomX Invincible"/>
    <s v="L"/>
    <n v="2"/>
    <n v="7356.92"/>
    <n v="0"/>
    <n v="0"/>
    <x v="2"/>
    <s v="Online"/>
    <x v="1"/>
    <n v="-1144.1600000000001"/>
  </r>
  <r>
    <n v="3866"/>
    <x v="1"/>
    <x v="4"/>
    <s v="LeBron 20"/>
    <s v="NA"/>
    <n v="3"/>
    <n v="6110.0300000000007"/>
    <n v="0.64"/>
    <n v="0"/>
    <x v="491"/>
    <s v="Retail"/>
    <x v="5"/>
    <n v="2985.34"/>
  </r>
  <r>
    <n v="3867"/>
    <x v="0"/>
    <x v="2"/>
    <s v="Waffle One"/>
    <s v="XL"/>
    <n v="2"/>
    <n v="6110.0300000000007"/>
    <n v="0"/>
    <n v="0"/>
    <x v="3"/>
    <s v="Online"/>
    <x v="0"/>
    <n v="3405.94"/>
  </r>
  <r>
    <n v="3868"/>
    <x v="1"/>
    <x v="3"/>
    <s v="Free RN"/>
    <s v="11"/>
    <n v="0"/>
    <n v="3554.76"/>
    <n v="0.51"/>
    <n v="0"/>
    <x v="510"/>
    <s v="Online"/>
    <x v="0"/>
    <n v="-593.5"/>
  </r>
  <r>
    <n v="3869"/>
    <x v="1"/>
    <x v="4"/>
    <s v="LeBron 20"/>
    <s v="L"/>
    <n v="3"/>
    <n v="7599.38"/>
    <n v="0"/>
    <n v="-3875.68"/>
    <x v="2"/>
    <s v="Retail"/>
    <x v="4"/>
    <n v="-633.80999999999995"/>
  </r>
  <r>
    <n v="3870"/>
    <x v="1"/>
    <x v="0"/>
    <s v="ZoomX Invincible"/>
    <s v="M"/>
    <n v="2"/>
    <n v="6944.2"/>
    <n v="0"/>
    <n v="0"/>
    <x v="126"/>
    <s v="Online"/>
    <x v="1"/>
    <n v="764.21"/>
  </r>
  <r>
    <n v="3871"/>
    <x v="1"/>
    <x v="0"/>
    <s v="SuperRep Go"/>
    <s v="XL"/>
    <n v="3"/>
    <n v="6110.0300000000007"/>
    <n v="0"/>
    <n v="0"/>
    <x v="299"/>
    <s v="Retail"/>
    <x v="4"/>
    <n v="1773.99"/>
  </r>
  <r>
    <n v="3872"/>
    <x v="1"/>
    <x v="0"/>
    <s v="SuperRep Go"/>
    <s v="NA"/>
    <n v="2"/>
    <n v="8517.6200000000008"/>
    <n v="0"/>
    <n v="0"/>
    <x v="2"/>
    <s v="Retail"/>
    <x v="4"/>
    <n v="962.82"/>
  </r>
  <r>
    <n v="3873"/>
    <x v="2"/>
    <x v="1"/>
    <s v="Tiempo Legend"/>
    <s v="M"/>
    <n v="3"/>
    <n v="6110.0300000000007"/>
    <n v="0"/>
    <n v="0"/>
    <x v="2"/>
    <s v="Online"/>
    <x v="0"/>
    <n v="996.15"/>
  </r>
  <r>
    <n v="3874"/>
    <x v="1"/>
    <x v="4"/>
    <s v="LeBron 20"/>
    <s v="XL"/>
    <n v="4"/>
    <n v="3305.6"/>
    <n v="0.7"/>
    <n v="3966.72"/>
    <x v="78"/>
    <s v="Online"/>
    <x v="5"/>
    <n v="1605.13"/>
  </r>
  <r>
    <n v="3875"/>
    <x v="1"/>
    <x v="4"/>
    <s v="LeBron 20"/>
    <s v="L"/>
    <n v="0"/>
    <n v="3304.18"/>
    <n v="0.9"/>
    <n v="0"/>
    <x v="2"/>
    <s v="Retail"/>
    <x v="3"/>
    <n v="3345.28"/>
  </r>
  <r>
    <n v="3876"/>
    <x v="2"/>
    <x v="1"/>
    <s v="Phantom GT"/>
    <s v="XL"/>
    <n v="-1"/>
    <n v="4310.8999999999996"/>
    <n v="0"/>
    <n v="0"/>
    <x v="65"/>
    <s v="Retail"/>
    <x v="1"/>
    <n v="3835.88"/>
  </r>
  <r>
    <n v="3877"/>
    <x v="2"/>
    <x v="0"/>
    <s v="SuperRep Go"/>
    <s v="NA"/>
    <n v="2"/>
    <n v="6110.0300000000007"/>
    <n v="0"/>
    <n v="0"/>
    <x v="302"/>
    <s v="Online"/>
    <x v="4"/>
    <n v="2594.37"/>
  </r>
  <r>
    <n v="3878"/>
    <x v="2"/>
    <x v="3"/>
    <s v="Air Zoom"/>
    <s v="XL"/>
    <n v="2"/>
    <n v="3224.56"/>
    <n v="0"/>
    <n v="0"/>
    <x v="477"/>
    <s v="Retail"/>
    <x v="5"/>
    <n v="2178.2199999999998"/>
  </r>
  <r>
    <n v="3879"/>
    <x v="2"/>
    <x v="0"/>
    <s v="Flex Trainer"/>
    <s v="11"/>
    <n v="0"/>
    <n v="6473.43"/>
    <n v="0.1"/>
    <n v="0"/>
    <x v="2"/>
    <s v="Retail"/>
    <x v="3"/>
    <n v="2954.36"/>
  </r>
  <r>
    <n v="3880"/>
    <x v="0"/>
    <x v="1"/>
    <s v="Premier III"/>
    <s v="NA"/>
    <n v="0"/>
    <n v="6110.0300000000007"/>
    <n v="0"/>
    <n v="0"/>
    <x v="248"/>
    <s v="Online"/>
    <x v="2"/>
    <n v="-185.41"/>
  </r>
  <r>
    <n v="3881"/>
    <x v="1"/>
    <x v="0"/>
    <s v="SuperRep Go"/>
    <s v="NA"/>
    <n v="3"/>
    <n v="3656.98"/>
    <n v="0.06"/>
    <n v="10312.68"/>
    <x v="2"/>
    <s v="Online"/>
    <x v="1"/>
    <n v="1953.91"/>
  </r>
  <r>
    <n v="3882"/>
    <x v="2"/>
    <x v="1"/>
    <s v="Tiempo Legend"/>
    <s v="M"/>
    <n v="2"/>
    <n v="7237.49"/>
    <n v="0"/>
    <n v="0"/>
    <x v="2"/>
    <s v="Online"/>
    <x v="0"/>
    <n v="-376.24"/>
  </r>
  <r>
    <n v="3883"/>
    <x v="0"/>
    <x v="1"/>
    <s v="Premier III"/>
    <s v="M"/>
    <n v="2"/>
    <n v="8737.43"/>
    <n v="0"/>
    <n v="0"/>
    <x v="261"/>
    <s v="Retail"/>
    <x v="4"/>
    <n v="-1174.75"/>
  </r>
  <r>
    <n v="3885"/>
    <x v="2"/>
    <x v="0"/>
    <s v="Metcon 7"/>
    <s v="XL"/>
    <n v="2"/>
    <n v="6110.0300000000007"/>
    <n v="0"/>
    <n v="0"/>
    <x v="63"/>
    <s v="Online"/>
    <x v="0"/>
    <n v="-512.97"/>
  </r>
  <r>
    <n v="3886"/>
    <x v="0"/>
    <x v="4"/>
    <s v="Kyrie Flytrap"/>
    <s v="8"/>
    <n v="2"/>
    <n v="4967.6899999999996"/>
    <n v="0"/>
    <n v="0"/>
    <x v="7"/>
    <s v="Retail"/>
    <x v="4"/>
    <n v="-136.16"/>
  </r>
  <r>
    <n v="3887"/>
    <x v="1"/>
    <x v="4"/>
    <s v="Zoom Freak"/>
    <s v="10"/>
    <n v="4"/>
    <n v="6110.0300000000007"/>
    <n v="0"/>
    <n v="0"/>
    <x v="400"/>
    <s v="Online"/>
    <x v="2"/>
    <n v="3824.51"/>
  </r>
  <r>
    <n v="3888"/>
    <x v="0"/>
    <x v="0"/>
    <s v="ZoomX Invincible"/>
    <s v="NA"/>
    <n v="2"/>
    <n v="3737.67"/>
    <n v="0"/>
    <n v="0"/>
    <x v="236"/>
    <s v="Online"/>
    <x v="2"/>
    <n v="-341.37"/>
  </r>
  <r>
    <n v="3889"/>
    <x v="0"/>
    <x v="1"/>
    <s v="Phantom GT"/>
    <s v="NA"/>
    <n v="2"/>
    <n v="8925.2900000000009"/>
    <n v="0.05"/>
    <n v="0"/>
    <x v="488"/>
    <s v="Online"/>
    <x v="5"/>
    <n v="-407.63"/>
  </r>
  <r>
    <n v="3890"/>
    <x v="1"/>
    <x v="0"/>
    <s v="ZoomX Invincible"/>
    <s v="XL"/>
    <n v="2"/>
    <n v="4392.78"/>
    <n v="0"/>
    <n v="0"/>
    <x v="17"/>
    <s v="Online"/>
    <x v="4"/>
    <n v="676.44"/>
  </r>
  <r>
    <n v="3891"/>
    <x v="2"/>
    <x v="0"/>
    <s v="ZoomX Invincible"/>
    <s v="L"/>
    <n v="0"/>
    <n v="9453.17"/>
    <n v="0"/>
    <n v="0"/>
    <x v="164"/>
    <s v="Retail"/>
    <x v="0"/>
    <n v="3832.99"/>
  </r>
  <r>
    <n v="3892"/>
    <x v="0"/>
    <x v="0"/>
    <s v="Flex Trainer"/>
    <s v="M"/>
    <n v="2"/>
    <n v="6110.0300000000007"/>
    <n v="0"/>
    <n v="0"/>
    <x v="2"/>
    <s v="Online"/>
    <x v="4"/>
    <n v="2262.3000000000002"/>
  </r>
  <r>
    <n v="3893"/>
    <x v="2"/>
    <x v="4"/>
    <s v="Air Jordan"/>
    <s v="NA"/>
    <n v="2"/>
    <n v="6110.0300000000007"/>
    <n v="0"/>
    <n v="0"/>
    <x v="165"/>
    <s v="Retail"/>
    <x v="4"/>
    <n v="2784.1"/>
  </r>
  <r>
    <n v="3894"/>
    <x v="1"/>
    <x v="1"/>
    <s v="Premier III"/>
    <s v="11"/>
    <n v="-1"/>
    <n v="5255.98"/>
    <n v="0"/>
    <n v="157.68"/>
    <x v="511"/>
    <s v="Online"/>
    <x v="3"/>
    <n v="-1067.96"/>
  </r>
  <r>
    <n v="3895"/>
    <x v="2"/>
    <x v="1"/>
    <s v="Tiempo Legend"/>
    <s v="XL"/>
    <n v="-1"/>
    <n v="6110.0300000000007"/>
    <n v="0"/>
    <n v="0"/>
    <x v="26"/>
    <s v="Online"/>
    <x v="1"/>
    <n v="366.35"/>
  </r>
  <r>
    <n v="3896"/>
    <x v="2"/>
    <x v="4"/>
    <s v="Kyrie Flytrap"/>
    <s v="NA"/>
    <n v="2"/>
    <n v="6289.82"/>
    <n v="0.94"/>
    <n v="0"/>
    <x v="2"/>
    <s v="Online"/>
    <x v="2"/>
    <n v="209.79"/>
  </r>
  <r>
    <n v="3897"/>
    <x v="1"/>
    <x v="1"/>
    <s v="Tiempo Legend"/>
    <s v="8"/>
    <n v="2"/>
    <n v="6050.27"/>
    <n v="0.69"/>
    <n v="3751.17"/>
    <x v="2"/>
    <s v="Retail"/>
    <x v="4"/>
    <n v="3332.49"/>
  </r>
  <r>
    <n v="3898"/>
    <x v="2"/>
    <x v="4"/>
    <s v="LeBron 20"/>
    <s v="L"/>
    <n v="1"/>
    <n v="6110.0300000000007"/>
    <n v="7.0000000000000007E-2"/>
    <n v="0"/>
    <x v="178"/>
    <s v="Retail"/>
    <x v="1"/>
    <n v="1353.92"/>
  </r>
  <r>
    <n v="3899"/>
    <x v="2"/>
    <x v="4"/>
    <s v="Zoom Freak"/>
    <s v="L"/>
    <n v="1"/>
    <n v="6110.0300000000007"/>
    <n v="0.75"/>
    <n v="0"/>
    <x v="2"/>
    <s v="Retail"/>
    <x v="3"/>
    <n v="-579.76"/>
  </r>
  <r>
    <n v="3900"/>
    <x v="2"/>
    <x v="4"/>
    <s v="Zoom Freak"/>
    <s v="M"/>
    <n v="3"/>
    <n v="9599.44"/>
    <n v="0"/>
    <n v="0"/>
    <x v="60"/>
    <s v="Retail"/>
    <x v="4"/>
    <n v="-553.29999999999995"/>
  </r>
  <r>
    <n v="3901"/>
    <x v="2"/>
    <x v="3"/>
    <s v="Air Zoom"/>
    <s v="XL"/>
    <n v="2"/>
    <n v="6110.0300000000007"/>
    <n v="0.12"/>
    <n v="0"/>
    <x v="24"/>
    <s v="Retail"/>
    <x v="2"/>
    <n v="1461.25"/>
  </r>
  <r>
    <n v="3902"/>
    <x v="2"/>
    <x v="3"/>
    <s v="Pegasus Turbo"/>
    <s v="XL"/>
    <n v="2"/>
    <n v="6110.0300000000007"/>
    <n v="0.85"/>
    <n v="0"/>
    <x v="512"/>
    <s v="Online"/>
    <x v="5"/>
    <n v="3175.54"/>
  </r>
  <r>
    <n v="3903"/>
    <x v="0"/>
    <x v="3"/>
    <s v="React Infinity"/>
    <s v="9"/>
    <n v="2"/>
    <n v="6110.0300000000007"/>
    <n v="0"/>
    <n v="0"/>
    <x v="2"/>
    <s v="Online"/>
    <x v="3"/>
    <n v="-101.29"/>
  </r>
  <r>
    <n v="3904"/>
    <x v="0"/>
    <x v="1"/>
    <s v="Phantom GT"/>
    <s v="L"/>
    <n v="2"/>
    <n v="7775.87"/>
    <n v="0"/>
    <n v="0"/>
    <x v="263"/>
    <s v="Retail"/>
    <x v="0"/>
    <n v="1143.1099999999999"/>
  </r>
  <r>
    <n v="3905"/>
    <x v="1"/>
    <x v="1"/>
    <s v="Tiempo Legend"/>
    <s v="7"/>
    <n v="2"/>
    <n v="6110.0300000000007"/>
    <n v="0"/>
    <n v="0"/>
    <x v="48"/>
    <s v="Retail"/>
    <x v="5"/>
    <n v="3926.59"/>
  </r>
  <r>
    <n v="3906"/>
    <x v="2"/>
    <x v="2"/>
    <s v="Dunk Low"/>
    <s v="XL"/>
    <n v="4"/>
    <n v="7588.77"/>
    <n v="0.14000000000000001"/>
    <n v="26105.37"/>
    <x v="484"/>
    <s v="Online"/>
    <x v="1"/>
    <n v="3435.73"/>
  </r>
  <r>
    <n v="3907"/>
    <x v="1"/>
    <x v="3"/>
    <s v="React Infinity"/>
    <s v="L"/>
    <n v="3"/>
    <n v="6110.0300000000007"/>
    <n v="0"/>
    <n v="0"/>
    <x v="2"/>
    <s v="Retail"/>
    <x v="4"/>
    <n v="3362.1"/>
  </r>
  <r>
    <n v="3908"/>
    <x v="1"/>
    <x v="3"/>
    <s v="Free RN"/>
    <s v="NA"/>
    <n v="0"/>
    <n v="3253.63"/>
    <n v="0"/>
    <n v="0"/>
    <x v="302"/>
    <s v="Retail"/>
    <x v="5"/>
    <n v="389.71"/>
  </r>
  <r>
    <n v="3909"/>
    <x v="1"/>
    <x v="1"/>
    <s v="Premier III"/>
    <s v="L"/>
    <n v="2"/>
    <n v="6110.0300000000007"/>
    <n v="0"/>
    <n v="0"/>
    <x v="2"/>
    <s v="Retail"/>
    <x v="4"/>
    <n v="-286.57"/>
  </r>
  <r>
    <n v="3910"/>
    <x v="2"/>
    <x v="4"/>
    <s v="Zoom Freak"/>
    <s v="XL"/>
    <n v="2"/>
    <n v="2913.15"/>
    <n v="0"/>
    <n v="0"/>
    <x v="353"/>
    <s v="Online"/>
    <x v="3"/>
    <n v="1834.09"/>
  </r>
  <r>
    <n v="3911"/>
    <x v="2"/>
    <x v="1"/>
    <s v="Premier III"/>
    <s v="M"/>
    <n v="1"/>
    <n v="5598.98"/>
    <n v="0"/>
    <n v="0"/>
    <x v="396"/>
    <s v="Retail"/>
    <x v="2"/>
    <n v="3070.67"/>
  </r>
  <r>
    <n v="3912"/>
    <x v="0"/>
    <x v="4"/>
    <s v="LeBron 20"/>
    <s v="L"/>
    <n v="-1"/>
    <n v="6977.03"/>
    <n v="0"/>
    <n v="0"/>
    <x v="11"/>
    <s v="Online"/>
    <x v="3"/>
    <n v="-670.41"/>
  </r>
  <r>
    <n v="3913"/>
    <x v="0"/>
    <x v="0"/>
    <s v="ZoomX Invincible"/>
    <s v="XL"/>
    <n v="1"/>
    <n v="5255.09"/>
    <n v="0"/>
    <n v="0"/>
    <x v="498"/>
    <s v="Retail"/>
    <x v="4"/>
    <n v="2941.84"/>
  </r>
  <r>
    <n v="3914"/>
    <x v="0"/>
    <x v="1"/>
    <s v="Tiempo Legend"/>
    <s v="XL"/>
    <n v="2"/>
    <n v="6110.0300000000007"/>
    <n v="0"/>
    <n v="0"/>
    <x v="369"/>
    <s v="Retail"/>
    <x v="4"/>
    <n v="1253.02"/>
  </r>
  <r>
    <n v="3915"/>
    <x v="2"/>
    <x v="3"/>
    <s v="Free RN"/>
    <s v="M"/>
    <n v="2"/>
    <n v="7962.36"/>
    <n v="0"/>
    <n v="0"/>
    <x v="408"/>
    <s v="Online"/>
    <x v="3"/>
    <n v="3067.47"/>
  </r>
  <r>
    <n v="3916"/>
    <x v="1"/>
    <x v="1"/>
    <s v="Premier III"/>
    <s v="L"/>
    <n v="3"/>
    <n v="6110.0300000000007"/>
    <n v="0"/>
    <n v="0"/>
    <x v="2"/>
    <s v="Retail"/>
    <x v="5"/>
    <n v="1315.69"/>
  </r>
  <r>
    <n v="3917"/>
    <x v="1"/>
    <x v="3"/>
    <s v="React Infinity"/>
    <s v="L"/>
    <n v="0"/>
    <n v="4726.33"/>
    <n v="0"/>
    <n v="0"/>
    <x v="37"/>
    <s v="Online"/>
    <x v="3"/>
    <n v="3551.31"/>
  </r>
  <r>
    <n v="3918"/>
    <x v="2"/>
    <x v="3"/>
    <s v="Pegasus Turbo"/>
    <s v="M"/>
    <n v="2"/>
    <n v="6110.0300000000007"/>
    <n v="0.85"/>
    <n v="0"/>
    <x v="2"/>
    <s v="Online"/>
    <x v="0"/>
    <n v="1173.8"/>
  </r>
  <r>
    <n v="3920"/>
    <x v="1"/>
    <x v="3"/>
    <s v="Air Zoom"/>
    <s v="L"/>
    <n v="2"/>
    <n v="5540.68"/>
    <n v="0"/>
    <n v="0"/>
    <x v="226"/>
    <s v="Online"/>
    <x v="3"/>
    <n v="1252.1199999999999"/>
  </r>
  <r>
    <n v="3921"/>
    <x v="0"/>
    <x v="2"/>
    <s v="Blazer Mid"/>
    <s v="L"/>
    <n v="2"/>
    <n v="6110.0300000000007"/>
    <n v="0"/>
    <n v="0"/>
    <x v="215"/>
    <s v="Retail"/>
    <x v="1"/>
    <n v="3939.3"/>
  </r>
  <r>
    <n v="3922"/>
    <x v="0"/>
    <x v="1"/>
    <s v="Phantom GT"/>
    <s v="L"/>
    <n v="2"/>
    <n v="6110.0300000000007"/>
    <n v="0"/>
    <n v="0"/>
    <x v="2"/>
    <s v="Retail"/>
    <x v="0"/>
    <n v="1876.21"/>
  </r>
  <r>
    <n v="3923"/>
    <x v="2"/>
    <x v="4"/>
    <s v="LeBron 20"/>
    <s v="XL"/>
    <n v="0"/>
    <n v="2187.0100000000002"/>
    <n v="0"/>
    <n v="0"/>
    <x v="418"/>
    <s v="Online"/>
    <x v="5"/>
    <n v="-197.46"/>
  </r>
  <r>
    <n v="3924"/>
    <x v="1"/>
    <x v="3"/>
    <s v="Pegasus Turbo"/>
    <s v="L"/>
    <n v="2"/>
    <n v="4809.5"/>
    <n v="0"/>
    <n v="0"/>
    <x v="452"/>
    <s v="Online"/>
    <x v="5"/>
    <n v="3090.67"/>
  </r>
  <r>
    <n v="3925"/>
    <x v="0"/>
    <x v="4"/>
    <s v="LeBron 20"/>
    <s v="M"/>
    <n v="2"/>
    <n v="6110.0300000000007"/>
    <n v="0.23"/>
    <n v="0"/>
    <x v="29"/>
    <s v="Retail"/>
    <x v="1"/>
    <n v="36.04"/>
  </r>
  <r>
    <n v="3926"/>
    <x v="2"/>
    <x v="2"/>
    <s v="Dunk Low"/>
    <s v="XL"/>
    <n v="2"/>
    <n v="4791.8599999999997"/>
    <n v="0"/>
    <n v="0"/>
    <x v="489"/>
    <s v="Online"/>
    <x v="2"/>
    <n v="2972.86"/>
  </r>
  <r>
    <n v="3927"/>
    <x v="1"/>
    <x v="1"/>
    <s v="Premier III"/>
    <s v="L"/>
    <n v="2"/>
    <n v="6110.0300000000007"/>
    <n v="0"/>
    <n v="0"/>
    <x v="70"/>
    <s v="Retail"/>
    <x v="0"/>
    <n v="999.67"/>
  </r>
  <r>
    <n v="3928"/>
    <x v="2"/>
    <x v="3"/>
    <s v="Pegasus Turbo"/>
    <s v="NA"/>
    <n v="2"/>
    <n v="5636.21"/>
    <n v="0.74"/>
    <n v="2930.83"/>
    <x v="2"/>
    <s v="Retail"/>
    <x v="4"/>
    <n v="-984.86"/>
  </r>
  <r>
    <n v="3929"/>
    <x v="0"/>
    <x v="3"/>
    <s v="Free RN"/>
    <s v="NA"/>
    <n v="1"/>
    <n v="4199.97"/>
    <n v="0.9"/>
    <n v="420"/>
    <x v="407"/>
    <s v="Retail"/>
    <x v="2"/>
    <n v="-861.44"/>
  </r>
  <r>
    <n v="3930"/>
    <x v="2"/>
    <x v="1"/>
    <s v="Phantom GT"/>
    <s v="7"/>
    <n v="2"/>
    <n v="3606.77"/>
    <n v="0"/>
    <n v="0"/>
    <x v="445"/>
    <s v="Retail"/>
    <x v="2"/>
    <n v="3624.68"/>
  </r>
  <r>
    <n v="3931"/>
    <x v="2"/>
    <x v="2"/>
    <s v="Dunk Low"/>
    <s v="XL"/>
    <n v="2"/>
    <n v="9904.73"/>
    <n v="0.66"/>
    <n v="0"/>
    <x v="2"/>
    <s v="Online"/>
    <x v="1"/>
    <n v="-115.24"/>
  </r>
  <r>
    <n v="3932"/>
    <x v="0"/>
    <x v="0"/>
    <s v="SuperRep Go"/>
    <s v="L"/>
    <n v="4"/>
    <n v="4520.97"/>
    <n v="0.54"/>
    <n v="8318.58"/>
    <x v="278"/>
    <s v="Retail"/>
    <x v="0"/>
    <n v="1289.3599999999999"/>
  </r>
  <r>
    <n v="3933"/>
    <x v="2"/>
    <x v="0"/>
    <s v="SuperRep Go"/>
    <s v="XL"/>
    <n v="4"/>
    <n v="6110.0300000000007"/>
    <n v="0"/>
    <n v="0"/>
    <x v="281"/>
    <s v="Online"/>
    <x v="3"/>
    <n v="1348.54"/>
  </r>
  <r>
    <n v="3934"/>
    <x v="0"/>
    <x v="1"/>
    <s v="Mercurial Superfly"/>
    <s v="NA"/>
    <n v="2"/>
    <n v="6110.0300000000007"/>
    <n v="0"/>
    <n v="0"/>
    <x v="2"/>
    <s v="Online"/>
    <x v="5"/>
    <n v="2313.79"/>
  </r>
  <r>
    <n v="3935"/>
    <x v="1"/>
    <x v="3"/>
    <s v="React Infinity"/>
    <s v="M"/>
    <n v="2"/>
    <n v="6110.0300000000007"/>
    <n v="0"/>
    <n v="0"/>
    <x v="366"/>
    <s v="Retail"/>
    <x v="3"/>
    <n v="-833.94"/>
  </r>
  <r>
    <n v="3936"/>
    <x v="0"/>
    <x v="2"/>
    <s v="Blazer Mid"/>
    <s v="M"/>
    <n v="3"/>
    <n v="3544.33"/>
    <n v="0"/>
    <n v="0"/>
    <x v="513"/>
    <s v="Retail"/>
    <x v="3"/>
    <n v="1983.5"/>
  </r>
  <r>
    <n v="3937"/>
    <x v="1"/>
    <x v="3"/>
    <s v="React Infinity"/>
    <s v="M"/>
    <n v="2"/>
    <n v="9550.19"/>
    <n v="0"/>
    <n v="0"/>
    <x v="211"/>
    <s v="Online"/>
    <x v="1"/>
    <n v="-638.36"/>
  </r>
  <r>
    <n v="3938"/>
    <x v="0"/>
    <x v="0"/>
    <s v="SuperRep Go"/>
    <s v="8"/>
    <n v="1"/>
    <n v="2823.65"/>
    <n v="0"/>
    <n v="0"/>
    <x v="2"/>
    <s v="Online"/>
    <x v="5"/>
    <n v="1933.98"/>
  </r>
  <r>
    <n v="3939"/>
    <x v="1"/>
    <x v="0"/>
    <s v="ZoomX Invincible"/>
    <s v="M"/>
    <n v="2"/>
    <n v="6110.0300000000007"/>
    <n v="0"/>
    <n v="0"/>
    <x v="140"/>
    <s v="Online"/>
    <x v="0"/>
    <n v="2219.59"/>
  </r>
  <r>
    <n v="3940"/>
    <x v="0"/>
    <x v="3"/>
    <s v="React Infinity"/>
    <s v="11"/>
    <n v="2"/>
    <n v="6110.0300000000007"/>
    <n v="0"/>
    <n v="0"/>
    <x v="236"/>
    <s v="Online"/>
    <x v="1"/>
    <n v="491.15"/>
  </r>
  <r>
    <n v="3941"/>
    <x v="2"/>
    <x v="1"/>
    <s v="Phantom GT"/>
    <s v="NA"/>
    <n v="0"/>
    <n v="9789.2000000000007"/>
    <n v="0"/>
    <n v="0"/>
    <x v="2"/>
    <s v="Online"/>
    <x v="3"/>
    <n v="1829.77"/>
  </r>
  <r>
    <n v="3942"/>
    <x v="2"/>
    <x v="2"/>
    <s v="Blazer Mid"/>
    <s v="M"/>
    <n v="1"/>
    <n v="3283.25"/>
    <n v="0"/>
    <n v="0"/>
    <x v="514"/>
    <s v="Online"/>
    <x v="4"/>
    <n v="-938.81"/>
  </r>
  <r>
    <n v="3943"/>
    <x v="1"/>
    <x v="1"/>
    <s v="Tiempo Legend"/>
    <s v="NA"/>
    <n v="0"/>
    <n v="7253.3"/>
    <n v="0.45"/>
    <n v="0"/>
    <x v="2"/>
    <s v="Retail"/>
    <x v="0"/>
    <n v="3857.9"/>
  </r>
  <r>
    <n v="3944"/>
    <x v="2"/>
    <x v="0"/>
    <s v="Metcon 7"/>
    <s v="NA"/>
    <n v="2"/>
    <n v="6110.0300000000007"/>
    <n v="0.04"/>
    <n v="0"/>
    <x v="220"/>
    <s v="Online"/>
    <x v="0"/>
    <n v="-151.58000000000001"/>
  </r>
  <r>
    <n v="3946"/>
    <x v="2"/>
    <x v="0"/>
    <s v="SuperRep Go"/>
    <s v="NA"/>
    <n v="-1"/>
    <n v="6110.0300000000007"/>
    <n v="0"/>
    <n v="0"/>
    <x v="437"/>
    <s v="Retail"/>
    <x v="5"/>
    <n v="3250.78"/>
  </r>
  <r>
    <n v="3947"/>
    <x v="2"/>
    <x v="0"/>
    <s v="SuperRep Go"/>
    <s v="NA"/>
    <n v="2"/>
    <n v="6110.0300000000007"/>
    <n v="0"/>
    <n v="0"/>
    <x v="206"/>
    <s v="Retail"/>
    <x v="5"/>
    <n v="3354.76"/>
  </r>
  <r>
    <n v="3948"/>
    <x v="1"/>
    <x v="4"/>
    <s v="LeBron 20"/>
    <s v="L"/>
    <n v="2"/>
    <n v="6110.0300000000007"/>
    <n v="0.64"/>
    <n v="0"/>
    <x v="2"/>
    <s v="Online"/>
    <x v="4"/>
    <n v="3470.77"/>
  </r>
  <r>
    <n v="3950"/>
    <x v="0"/>
    <x v="3"/>
    <s v="React Infinity"/>
    <s v="XL"/>
    <n v="2"/>
    <n v="3474.66"/>
    <n v="0"/>
    <n v="0"/>
    <x v="217"/>
    <s v="Online"/>
    <x v="5"/>
    <n v="474.81"/>
  </r>
  <r>
    <n v="3951"/>
    <x v="1"/>
    <x v="1"/>
    <s v="Mercurial Superfly"/>
    <s v="NA"/>
    <n v="2"/>
    <n v="6110.0300000000007"/>
    <n v="0"/>
    <n v="0"/>
    <x v="173"/>
    <s v="Online"/>
    <x v="4"/>
    <n v="1982.85"/>
  </r>
  <r>
    <n v="3952"/>
    <x v="1"/>
    <x v="1"/>
    <s v="Mercurial Superfly"/>
    <s v="12"/>
    <n v="2"/>
    <n v="6110.0300000000007"/>
    <n v="0.83"/>
    <n v="0"/>
    <x v="188"/>
    <s v="Online"/>
    <x v="2"/>
    <n v="3142.6"/>
  </r>
  <r>
    <n v="3953"/>
    <x v="1"/>
    <x v="4"/>
    <s v="Air Jordan"/>
    <s v="XL"/>
    <n v="2"/>
    <n v="6110.0300000000007"/>
    <n v="0"/>
    <n v="0"/>
    <x v="392"/>
    <s v="Retail"/>
    <x v="4"/>
    <n v="2004.93"/>
  </r>
  <r>
    <n v="3955"/>
    <x v="0"/>
    <x v="0"/>
    <s v="SuperRep Go"/>
    <s v="XL"/>
    <n v="3"/>
    <n v="6110.0300000000007"/>
    <n v="0"/>
    <n v="0"/>
    <x v="7"/>
    <s v="Retail"/>
    <x v="3"/>
    <n v="1798.76"/>
  </r>
  <r>
    <n v="3956"/>
    <x v="1"/>
    <x v="2"/>
    <s v="Air Force 1"/>
    <s v="NA"/>
    <n v="2"/>
    <n v="6110.0300000000007"/>
    <n v="0"/>
    <n v="0"/>
    <x v="106"/>
    <s v="Online"/>
    <x v="1"/>
    <n v="2842.28"/>
  </r>
  <r>
    <n v="3957"/>
    <x v="2"/>
    <x v="2"/>
    <s v="Waffle One"/>
    <s v="XL"/>
    <n v="2"/>
    <n v="2113.0100000000002"/>
    <n v="0"/>
    <n v="0"/>
    <x v="138"/>
    <s v="Online"/>
    <x v="1"/>
    <n v="2404.92"/>
  </r>
  <r>
    <n v="3958"/>
    <x v="1"/>
    <x v="2"/>
    <s v="Dunk Low"/>
    <s v="NA"/>
    <n v="4"/>
    <n v="8614.93"/>
    <n v="0"/>
    <n v="0"/>
    <x v="467"/>
    <s v="Retail"/>
    <x v="5"/>
    <n v="-312.44"/>
  </r>
  <r>
    <n v="3959"/>
    <x v="0"/>
    <x v="2"/>
    <s v="Dunk Low"/>
    <s v="M"/>
    <n v="4"/>
    <n v="6091.98"/>
    <n v="0"/>
    <n v="0"/>
    <x v="51"/>
    <s v="Retail"/>
    <x v="2"/>
    <n v="2494.96"/>
  </r>
  <r>
    <n v="3960"/>
    <x v="1"/>
    <x v="2"/>
    <s v="Dunk Low"/>
    <s v="9"/>
    <n v="2"/>
    <n v="2451.4699999999998"/>
    <n v="0"/>
    <n v="0"/>
    <x v="416"/>
    <s v="Retail"/>
    <x v="2"/>
    <n v="1850.9"/>
  </r>
  <r>
    <n v="3961"/>
    <x v="0"/>
    <x v="2"/>
    <s v="Waffle One"/>
    <s v="NA"/>
    <n v="2"/>
    <n v="3369.14"/>
    <n v="0"/>
    <n v="0"/>
    <x v="14"/>
    <s v="Online"/>
    <x v="1"/>
    <n v="3888.52"/>
  </r>
  <r>
    <n v="3963"/>
    <x v="2"/>
    <x v="1"/>
    <s v="Mercurial Superfly"/>
    <s v="XL"/>
    <n v="1"/>
    <n v="6698.41"/>
    <n v="0"/>
    <n v="0"/>
    <x v="2"/>
    <s v="Retail"/>
    <x v="2"/>
    <n v="-245.76"/>
  </r>
  <r>
    <n v="3964"/>
    <x v="1"/>
    <x v="0"/>
    <s v="ZoomX Invincible"/>
    <s v="XL"/>
    <n v="-1"/>
    <n v="6110.0300000000007"/>
    <n v="0"/>
    <n v="0"/>
    <x v="344"/>
    <s v="Retail"/>
    <x v="5"/>
    <n v="117.6"/>
  </r>
  <r>
    <n v="3965"/>
    <x v="0"/>
    <x v="1"/>
    <s v="Mercurial Superfly"/>
    <s v="M"/>
    <n v="2"/>
    <n v="6110.0300000000007"/>
    <n v="0.05"/>
    <n v="0"/>
    <x v="2"/>
    <s v="Online"/>
    <x v="1"/>
    <n v="1194.67"/>
  </r>
  <r>
    <n v="3966"/>
    <x v="0"/>
    <x v="0"/>
    <s v="Metcon 7"/>
    <s v="7"/>
    <n v="2"/>
    <n v="6110.0300000000007"/>
    <n v="0"/>
    <n v="0"/>
    <x v="2"/>
    <s v="Retail"/>
    <x v="2"/>
    <n v="2072.67"/>
  </r>
  <r>
    <n v="3967"/>
    <x v="1"/>
    <x v="2"/>
    <s v="Waffle One"/>
    <s v="NA"/>
    <n v="0"/>
    <n v="6110.0300000000007"/>
    <n v="0"/>
    <n v="0"/>
    <x v="2"/>
    <s v="Online"/>
    <x v="0"/>
    <n v="-806.4"/>
  </r>
  <r>
    <n v="3968"/>
    <x v="0"/>
    <x v="2"/>
    <s v="Waffle One"/>
    <s v="M"/>
    <n v="2"/>
    <n v="8141.77"/>
    <n v="0"/>
    <n v="0"/>
    <x v="50"/>
    <s v="Retail"/>
    <x v="0"/>
    <n v="774.01"/>
  </r>
  <r>
    <n v="3969"/>
    <x v="1"/>
    <x v="2"/>
    <s v="Waffle One"/>
    <s v="XL"/>
    <n v="2"/>
    <n v="7922.86"/>
    <n v="0"/>
    <n v="0"/>
    <x v="214"/>
    <s v="Retail"/>
    <x v="2"/>
    <n v="3753.92"/>
  </r>
  <r>
    <n v="3970"/>
    <x v="2"/>
    <x v="1"/>
    <s v="Phantom GT"/>
    <s v="L"/>
    <n v="0"/>
    <n v="9990.7999999999993"/>
    <n v="0"/>
    <n v="0"/>
    <x v="188"/>
    <s v="Retail"/>
    <x v="5"/>
    <n v="3351.31"/>
  </r>
  <r>
    <n v="3971"/>
    <x v="0"/>
    <x v="0"/>
    <s v="Metcon 7"/>
    <s v="6"/>
    <n v="2"/>
    <n v="6110.0300000000007"/>
    <n v="0.95"/>
    <n v="0"/>
    <x v="239"/>
    <s v="Retail"/>
    <x v="0"/>
    <n v="3840.73"/>
  </r>
  <r>
    <n v="3972"/>
    <x v="2"/>
    <x v="3"/>
    <s v="Pegasus Turbo"/>
    <s v="XL"/>
    <n v="1"/>
    <n v="6110.0300000000007"/>
    <n v="0"/>
    <n v="0"/>
    <x v="155"/>
    <s v="Retail"/>
    <x v="0"/>
    <n v="1990.32"/>
  </r>
  <r>
    <n v="3973"/>
    <x v="0"/>
    <x v="3"/>
    <s v="React Infinity"/>
    <s v="M"/>
    <n v="2"/>
    <n v="6110.0300000000007"/>
    <n v="0"/>
    <n v="0"/>
    <x v="2"/>
    <s v="Online"/>
    <x v="0"/>
    <n v="-475.2"/>
  </r>
  <r>
    <n v="3974"/>
    <x v="2"/>
    <x v="2"/>
    <s v="Dunk Low"/>
    <s v="L"/>
    <n v="4"/>
    <n v="6110.0300000000007"/>
    <n v="0"/>
    <n v="0"/>
    <x v="337"/>
    <s v="Retail"/>
    <x v="4"/>
    <n v="97.6"/>
  </r>
  <r>
    <n v="3975"/>
    <x v="1"/>
    <x v="1"/>
    <s v="Tiempo Legend"/>
    <s v="M"/>
    <n v="3"/>
    <n v="6110.0300000000007"/>
    <n v="0"/>
    <n v="0"/>
    <x v="249"/>
    <s v="Retail"/>
    <x v="2"/>
    <n v="1293.3800000000001"/>
  </r>
  <r>
    <n v="3976"/>
    <x v="2"/>
    <x v="0"/>
    <s v="SuperRep Go"/>
    <s v="L"/>
    <n v="4"/>
    <n v="7534.51"/>
    <n v="0"/>
    <n v="-1506.9"/>
    <x v="151"/>
    <s v="Retail"/>
    <x v="4"/>
    <n v="778.13"/>
  </r>
  <r>
    <n v="3977"/>
    <x v="2"/>
    <x v="1"/>
    <s v="Mercurial Superfly"/>
    <s v="L"/>
    <n v="0"/>
    <n v="7483.74"/>
    <n v="0.21"/>
    <n v="0"/>
    <x v="330"/>
    <s v="Online"/>
    <x v="4"/>
    <n v="2545.4899999999998"/>
  </r>
  <r>
    <n v="3978"/>
    <x v="1"/>
    <x v="0"/>
    <s v="Flex Trainer"/>
    <s v="NA"/>
    <n v="2"/>
    <n v="9847.52"/>
    <n v="0"/>
    <n v="0"/>
    <x v="447"/>
    <s v="Retail"/>
    <x v="4"/>
    <n v="754.75"/>
  </r>
  <r>
    <n v="3979"/>
    <x v="2"/>
    <x v="0"/>
    <s v="ZoomX Invincible"/>
    <s v="M"/>
    <n v="3"/>
    <n v="6110.0300000000007"/>
    <n v="0.5"/>
    <n v="0"/>
    <x v="174"/>
    <s v="Online"/>
    <x v="3"/>
    <n v="896.9"/>
  </r>
  <r>
    <n v="3980"/>
    <x v="2"/>
    <x v="0"/>
    <s v="SuperRep Go"/>
    <s v="10"/>
    <n v="2"/>
    <n v="6110.0300000000007"/>
    <n v="0"/>
    <n v="0"/>
    <x v="504"/>
    <s v="Retail"/>
    <x v="1"/>
    <n v="-223.3"/>
  </r>
  <r>
    <n v="3981"/>
    <x v="2"/>
    <x v="1"/>
    <s v="Premier III"/>
    <s v="L"/>
    <n v="2"/>
    <n v="4007.55"/>
    <n v="0"/>
    <n v="0"/>
    <x v="515"/>
    <s v="Online"/>
    <x v="4"/>
    <n v="90.51"/>
  </r>
  <r>
    <n v="3982"/>
    <x v="2"/>
    <x v="4"/>
    <s v="Zoom Freak"/>
    <s v="L"/>
    <n v="2"/>
    <n v="8006.71"/>
    <n v="0"/>
    <n v="0"/>
    <x v="64"/>
    <s v="Online"/>
    <x v="0"/>
    <n v="1486.86"/>
  </r>
  <r>
    <n v="3983"/>
    <x v="0"/>
    <x v="2"/>
    <s v="Waffle One"/>
    <s v="L"/>
    <n v="4"/>
    <n v="6110.0300000000007"/>
    <n v="0.22"/>
    <n v="0"/>
    <x v="2"/>
    <s v="Online"/>
    <x v="3"/>
    <n v="633.64"/>
  </r>
  <r>
    <n v="3984"/>
    <x v="1"/>
    <x v="0"/>
    <s v="SuperRep Go"/>
    <s v="NA"/>
    <n v="4"/>
    <n v="6110.0300000000007"/>
    <n v="0"/>
    <n v="0"/>
    <x v="2"/>
    <s v="Retail"/>
    <x v="3"/>
    <n v="486.8"/>
  </r>
  <r>
    <n v="3986"/>
    <x v="0"/>
    <x v="3"/>
    <s v="Air Zoom"/>
    <s v="L"/>
    <n v="1"/>
    <n v="6110.0300000000007"/>
    <n v="0"/>
    <n v="0"/>
    <x v="63"/>
    <s v="Retail"/>
    <x v="2"/>
    <n v="681.84"/>
  </r>
  <r>
    <n v="3987"/>
    <x v="0"/>
    <x v="4"/>
    <s v="Zoom Freak"/>
    <s v="L"/>
    <n v="2"/>
    <n v="6110.0300000000007"/>
    <n v="0"/>
    <n v="0"/>
    <x v="100"/>
    <s v="Retail"/>
    <x v="1"/>
    <n v="3908.61"/>
  </r>
  <r>
    <n v="3988"/>
    <x v="0"/>
    <x v="2"/>
    <s v="Blazer Mid"/>
    <s v="M"/>
    <n v="4"/>
    <n v="7945.46"/>
    <n v="0.67"/>
    <n v="10488.01"/>
    <x v="87"/>
    <s v="Online"/>
    <x v="3"/>
    <n v="3698.62"/>
  </r>
  <r>
    <n v="3989"/>
    <x v="2"/>
    <x v="0"/>
    <s v="Metcon 7"/>
    <s v="L"/>
    <n v="-1"/>
    <n v="6110.0300000000007"/>
    <n v="0"/>
    <n v="0"/>
    <x v="150"/>
    <s v="Online"/>
    <x v="0"/>
    <n v="1005.26"/>
  </r>
  <r>
    <n v="3990"/>
    <x v="0"/>
    <x v="4"/>
    <s v="Air Jordan"/>
    <s v="11"/>
    <n v="0"/>
    <n v="6110.0300000000007"/>
    <n v="0"/>
    <n v="0"/>
    <x v="2"/>
    <s v="Online"/>
    <x v="5"/>
    <n v="2974.82"/>
  </r>
  <r>
    <n v="3991"/>
    <x v="2"/>
    <x v="0"/>
    <s v="ZoomX Invincible"/>
    <s v="NA"/>
    <n v="0"/>
    <n v="6110.0300000000007"/>
    <n v="0.1"/>
    <n v="0"/>
    <x v="154"/>
    <s v="Online"/>
    <x v="0"/>
    <n v="97.51"/>
  </r>
  <r>
    <n v="3992"/>
    <x v="2"/>
    <x v="2"/>
    <s v="Dunk Low"/>
    <s v="XL"/>
    <n v="-1"/>
    <n v="4431.62"/>
    <n v="0"/>
    <n v="0"/>
    <x v="289"/>
    <s v="Online"/>
    <x v="3"/>
    <n v="-907.76"/>
  </r>
  <r>
    <n v="3993"/>
    <x v="0"/>
    <x v="2"/>
    <s v="Blazer Mid"/>
    <s v="7"/>
    <n v="-1"/>
    <n v="6110.0300000000007"/>
    <n v="0"/>
    <n v="0"/>
    <x v="367"/>
    <s v="Retail"/>
    <x v="1"/>
    <n v="1060.98"/>
  </r>
  <r>
    <n v="3994"/>
    <x v="0"/>
    <x v="4"/>
    <s v="Air Jordan"/>
    <s v="NA"/>
    <n v="4"/>
    <n v="6110.0300000000007"/>
    <n v="0"/>
    <n v="0"/>
    <x v="10"/>
    <s v="Retail"/>
    <x v="0"/>
    <n v="-97.39"/>
  </r>
  <r>
    <n v="3995"/>
    <x v="2"/>
    <x v="2"/>
    <s v="Air Force 1"/>
    <s v="11"/>
    <n v="-1"/>
    <n v="6110.0300000000007"/>
    <n v="0.47"/>
    <n v="0"/>
    <x v="2"/>
    <s v="Online"/>
    <x v="4"/>
    <n v="3242.46"/>
  </r>
  <r>
    <n v="3996"/>
    <x v="2"/>
    <x v="3"/>
    <s v="React Infinity"/>
    <s v="NA"/>
    <n v="2"/>
    <n v="6110.0300000000007"/>
    <n v="0"/>
    <n v="0"/>
    <x v="2"/>
    <s v="Online"/>
    <x v="0"/>
    <n v="2919.12"/>
  </r>
  <r>
    <n v="3997"/>
    <x v="1"/>
    <x v="2"/>
    <s v="Waffle One"/>
    <s v="M"/>
    <n v="4"/>
    <n v="6110.0300000000007"/>
    <n v="0"/>
    <n v="0"/>
    <x v="66"/>
    <s v="Retail"/>
    <x v="1"/>
    <n v="-484.62"/>
  </r>
  <r>
    <n v="3998"/>
    <x v="2"/>
    <x v="0"/>
    <s v="Flex Trainer"/>
    <s v="NA"/>
    <n v="2"/>
    <n v="6110.0300000000007"/>
    <n v="0"/>
    <n v="0"/>
    <x v="2"/>
    <s v="Online"/>
    <x v="4"/>
    <n v="2029.57"/>
  </r>
  <r>
    <n v="3999"/>
    <x v="0"/>
    <x v="2"/>
    <s v="Blazer Mid"/>
    <s v="7"/>
    <n v="2"/>
    <n v="6110.0300000000007"/>
    <n v="0.27"/>
    <n v="0"/>
    <x v="379"/>
    <s v="Online"/>
    <x v="5"/>
    <n v="1484.61"/>
  </r>
  <r>
    <n v="4000"/>
    <x v="1"/>
    <x v="4"/>
    <s v="Air Jordan"/>
    <s v="M"/>
    <n v="-1"/>
    <n v="6110.0300000000007"/>
    <n v="0.11"/>
    <n v="0"/>
    <x v="284"/>
    <s v="Retail"/>
    <x v="5"/>
    <n v="309.79000000000002"/>
  </r>
  <r>
    <n v="4001"/>
    <x v="1"/>
    <x v="4"/>
    <s v="Zoom Freak"/>
    <s v="L"/>
    <n v="2"/>
    <n v="7586.32"/>
    <n v="0"/>
    <n v="0"/>
    <x v="2"/>
    <s v="Online"/>
    <x v="2"/>
    <n v="2155.0100000000002"/>
  </r>
  <r>
    <n v="4002"/>
    <x v="0"/>
    <x v="1"/>
    <s v="Mercurial Superfly"/>
    <s v="M"/>
    <n v="2"/>
    <n v="6056.88"/>
    <n v="0"/>
    <n v="0"/>
    <x v="52"/>
    <s v="Retail"/>
    <x v="2"/>
    <n v="2114.0300000000002"/>
  </r>
  <r>
    <n v="4003"/>
    <x v="2"/>
    <x v="2"/>
    <s v="Air Force 1"/>
    <s v="L"/>
    <n v="2"/>
    <n v="7165.28"/>
    <n v="0"/>
    <n v="0"/>
    <x v="381"/>
    <s v="Retail"/>
    <x v="2"/>
    <n v="839.48"/>
  </r>
  <r>
    <n v="4004"/>
    <x v="2"/>
    <x v="4"/>
    <s v="Air Jordan"/>
    <s v="XL"/>
    <n v="2"/>
    <n v="6110.0300000000007"/>
    <n v="0.06"/>
    <n v="0"/>
    <x v="399"/>
    <s v="Retail"/>
    <x v="4"/>
    <n v="-748.58"/>
  </r>
  <r>
    <n v="4005"/>
    <x v="0"/>
    <x v="0"/>
    <s v="Metcon 7"/>
    <s v="M"/>
    <n v="2"/>
    <n v="3730.58"/>
    <n v="0"/>
    <n v="0"/>
    <x v="431"/>
    <s v="Online"/>
    <x v="4"/>
    <n v="1784.38"/>
  </r>
  <r>
    <n v="4006"/>
    <x v="0"/>
    <x v="4"/>
    <s v="LeBron 20"/>
    <s v="12"/>
    <n v="2"/>
    <n v="6110.0300000000007"/>
    <n v="0"/>
    <n v="0"/>
    <x v="2"/>
    <s v="Retail"/>
    <x v="5"/>
    <n v="2617"/>
  </r>
  <r>
    <n v="4007"/>
    <x v="0"/>
    <x v="1"/>
    <s v="Premier III"/>
    <s v="XL"/>
    <n v="0"/>
    <n v="6110.0300000000007"/>
    <n v="0"/>
    <n v="0"/>
    <x v="17"/>
    <s v="Retail"/>
    <x v="3"/>
    <n v="1746.06"/>
  </r>
  <r>
    <n v="4008"/>
    <x v="2"/>
    <x v="4"/>
    <s v="LeBron 20"/>
    <s v="9"/>
    <n v="3"/>
    <n v="7737.27"/>
    <n v="7.0000000000000007E-2"/>
    <n v="21586.98"/>
    <x v="516"/>
    <s v="Retail"/>
    <x v="1"/>
    <n v="180.31"/>
  </r>
  <r>
    <n v="4009"/>
    <x v="0"/>
    <x v="4"/>
    <s v="Zoom Freak"/>
    <s v="M"/>
    <n v="2"/>
    <n v="6110.0300000000007"/>
    <n v="0"/>
    <n v="0"/>
    <x v="517"/>
    <s v="Retail"/>
    <x v="2"/>
    <n v="-737.91"/>
  </r>
  <r>
    <n v="4011"/>
    <x v="1"/>
    <x v="3"/>
    <s v="Air Zoom"/>
    <s v="M"/>
    <n v="4"/>
    <n v="4909.5600000000004"/>
    <n v="0"/>
    <n v="0"/>
    <x v="84"/>
    <s v="Retail"/>
    <x v="0"/>
    <n v="2934.53"/>
  </r>
  <r>
    <n v="4012"/>
    <x v="2"/>
    <x v="4"/>
    <s v="Zoom Freak"/>
    <s v="NA"/>
    <n v="2"/>
    <n v="5879.06"/>
    <n v="0.47"/>
    <n v="0"/>
    <x v="263"/>
    <s v="Retail"/>
    <x v="1"/>
    <n v="2129.44"/>
  </r>
  <r>
    <n v="4013"/>
    <x v="1"/>
    <x v="4"/>
    <s v="LeBron 20"/>
    <s v="10"/>
    <n v="2"/>
    <n v="3794.99"/>
    <n v="0"/>
    <n v="0"/>
    <x v="84"/>
    <s v="Online"/>
    <x v="1"/>
    <n v="1398.9"/>
  </r>
  <r>
    <n v="4014"/>
    <x v="0"/>
    <x v="3"/>
    <s v="Air Zoom"/>
    <s v="L"/>
    <n v="2"/>
    <n v="6110.0300000000007"/>
    <n v="0"/>
    <n v="0"/>
    <x v="139"/>
    <s v="Retail"/>
    <x v="1"/>
    <n v="563.6"/>
  </r>
  <r>
    <n v="4015"/>
    <x v="2"/>
    <x v="2"/>
    <s v="Air Force 1"/>
    <s v="L"/>
    <n v="4"/>
    <n v="5505.76"/>
    <n v="0"/>
    <n v="0"/>
    <x v="254"/>
    <s v="Online"/>
    <x v="0"/>
    <n v="1194.93"/>
  </r>
  <r>
    <n v="4017"/>
    <x v="0"/>
    <x v="0"/>
    <s v="Metcon 7"/>
    <s v="XL"/>
    <n v="2"/>
    <n v="9229.7000000000007"/>
    <n v="0"/>
    <n v="0"/>
    <x v="507"/>
    <s v="Online"/>
    <x v="2"/>
    <n v="1178.0999999999999"/>
  </r>
  <r>
    <n v="4018"/>
    <x v="1"/>
    <x v="2"/>
    <s v="Blazer Mid"/>
    <s v="M"/>
    <n v="2"/>
    <n v="6469.59"/>
    <n v="0.36"/>
    <n v="0"/>
    <x v="2"/>
    <s v="Retail"/>
    <x v="2"/>
    <n v="-69.8"/>
  </r>
  <r>
    <n v="4019"/>
    <x v="1"/>
    <x v="1"/>
    <s v="Tiempo Legend"/>
    <s v="10"/>
    <n v="-1"/>
    <n v="6110.0300000000007"/>
    <n v="0.66"/>
    <n v="0"/>
    <x v="34"/>
    <s v="Online"/>
    <x v="0"/>
    <n v="171.8"/>
  </r>
  <r>
    <n v="4020"/>
    <x v="1"/>
    <x v="3"/>
    <s v="Pegasus Turbo"/>
    <s v="M"/>
    <n v="2"/>
    <n v="4052.25"/>
    <n v="0"/>
    <n v="0"/>
    <x v="2"/>
    <s v="Retail"/>
    <x v="0"/>
    <n v="3360.33"/>
  </r>
  <r>
    <n v="4021"/>
    <x v="1"/>
    <x v="4"/>
    <s v="Kyrie Flytrap"/>
    <s v="6"/>
    <n v="2"/>
    <n v="7023.61"/>
    <n v="0"/>
    <n v="0"/>
    <x v="2"/>
    <s v="Online"/>
    <x v="4"/>
    <n v="2199.3000000000002"/>
  </r>
  <r>
    <n v="4022"/>
    <x v="0"/>
    <x v="0"/>
    <s v="Metcon 7"/>
    <s v="L"/>
    <n v="2"/>
    <n v="6110.0300000000007"/>
    <n v="0"/>
    <n v="0"/>
    <x v="135"/>
    <s v="Online"/>
    <x v="0"/>
    <n v="2380.63"/>
  </r>
  <r>
    <n v="4023"/>
    <x v="1"/>
    <x v="3"/>
    <s v="Free RN"/>
    <s v="XL"/>
    <n v="0"/>
    <n v="2376.12"/>
    <n v="0.76"/>
    <n v="0"/>
    <x v="179"/>
    <s v="Online"/>
    <x v="1"/>
    <n v="1267.4100000000001"/>
  </r>
  <r>
    <n v="4024"/>
    <x v="2"/>
    <x v="0"/>
    <s v="Metcon 7"/>
    <s v="M"/>
    <n v="0"/>
    <n v="6110.0300000000007"/>
    <n v="0"/>
    <n v="0"/>
    <x v="296"/>
    <s v="Retail"/>
    <x v="0"/>
    <n v="-738.85"/>
  </r>
  <r>
    <n v="4025"/>
    <x v="1"/>
    <x v="4"/>
    <s v="Kyrie Flytrap"/>
    <s v="L"/>
    <n v="2"/>
    <n v="2265.37"/>
    <n v="0"/>
    <n v="0"/>
    <x v="518"/>
    <s v="Retail"/>
    <x v="5"/>
    <n v="2946.35"/>
  </r>
  <r>
    <n v="4026"/>
    <x v="2"/>
    <x v="4"/>
    <s v="Zoom Freak"/>
    <s v="XL"/>
    <n v="0"/>
    <n v="3731.78"/>
    <n v="0"/>
    <n v="0"/>
    <x v="209"/>
    <s v="Online"/>
    <x v="1"/>
    <n v="-885.09"/>
  </r>
  <r>
    <n v="4027"/>
    <x v="2"/>
    <x v="4"/>
    <s v="Air Jordan"/>
    <s v="NA"/>
    <n v="2"/>
    <n v="8050.32"/>
    <n v="0"/>
    <n v="0"/>
    <x v="2"/>
    <s v="Retail"/>
    <x v="4"/>
    <n v="3125.71"/>
  </r>
  <r>
    <n v="4028"/>
    <x v="1"/>
    <x v="3"/>
    <s v="Pegasus Turbo"/>
    <s v="9"/>
    <n v="3"/>
    <n v="6110.0300000000007"/>
    <n v="0"/>
    <n v="0"/>
    <x v="51"/>
    <s v="Retail"/>
    <x v="4"/>
    <n v="2568.4"/>
  </r>
  <r>
    <n v="4029"/>
    <x v="0"/>
    <x v="0"/>
    <s v="Flex Trainer"/>
    <s v="XL"/>
    <n v="2"/>
    <n v="6110.0300000000007"/>
    <n v="0"/>
    <n v="0"/>
    <x v="188"/>
    <s v="Retail"/>
    <x v="0"/>
    <n v="3231.16"/>
  </r>
  <r>
    <n v="4030"/>
    <x v="2"/>
    <x v="2"/>
    <s v="Waffle One"/>
    <s v="L"/>
    <n v="2"/>
    <n v="6110.0300000000007"/>
    <n v="0"/>
    <n v="0"/>
    <x v="91"/>
    <s v="Online"/>
    <x v="5"/>
    <n v="1865.56"/>
  </r>
  <r>
    <n v="4031"/>
    <x v="2"/>
    <x v="1"/>
    <s v="Phantom GT"/>
    <s v="NA"/>
    <n v="2"/>
    <n v="4272.26"/>
    <n v="0.83"/>
    <n v="1452.57"/>
    <x v="2"/>
    <s v="Retail"/>
    <x v="5"/>
    <n v="1977.91"/>
  </r>
  <r>
    <n v="4032"/>
    <x v="2"/>
    <x v="3"/>
    <s v="Pegasus Turbo"/>
    <s v="10"/>
    <n v="2"/>
    <n v="6110.0300000000007"/>
    <n v="0"/>
    <n v="0"/>
    <x v="2"/>
    <s v="Retail"/>
    <x v="3"/>
    <n v="-135.15"/>
  </r>
  <r>
    <n v="4033"/>
    <x v="2"/>
    <x v="2"/>
    <s v="Blazer Mid"/>
    <s v="L"/>
    <n v="4"/>
    <n v="4398.68"/>
    <n v="0.27"/>
    <n v="12844.15"/>
    <x v="2"/>
    <s v="Retail"/>
    <x v="0"/>
    <n v="3573.92"/>
  </r>
  <r>
    <n v="4035"/>
    <x v="1"/>
    <x v="0"/>
    <s v="ZoomX Invincible"/>
    <s v="L"/>
    <n v="2"/>
    <n v="6110.0300000000007"/>
    <n v="0.87"/>
    <n v="0"/>
    <x v="440"/>
    <s v="Retail"/>
    <x v="4"/>
    <n v="2738.44"/>
  </r>
  <r>
    <n v="4036"/>
    <x v="2"/>
    <x v="1"/>
    <s v="Mercurial Superfly"/>
    <s v="M"/>
    <n v="-1"/>
    <n v="6110.0300000000007"/>
    <n v="7.0000000000000007E-2"/>
    <n v="0"/>
    <x v="2"/>
    <s v="Online"/>
    <x v="2"/>
    <n v="2718.34"/>
  </r>
  <r>
    <n v="4037"/>
    <x v="1"/>
    <x v="4"/>
    <s v="LeBron 20"/>
    <s v="XL"/>
    <n v="2"/>
    <n v="6110.0300000000007"/>
    <n v="0.74"/>
    <n v="0"/>
    <x v="410"/>
    <s v="Retail"/>
    <x v="4"/>
    <n v="776.81"/>
  </r>
  <r>
    <n v="4038"/>
    <x v="0"/>
    <x v="3"/>
    <s v="Pegasus Turbo"/>
    <s v="NA"/>
    <n v="2"/>
    <n v="5349.1"/>
    <n v="0"/>
    <n v="0"/>
    <x v="250"/>
    <s v="Retail"/>
    <x v="3"/>
    <n v="1724.16"/>
  </r>
  <r>
    <n v="4039"/>
    <x v="1"/>
    <x v="2"/>
    <s v="Air Force 1"/>
    <s v="L"/>
    <n v="2"/>
    <n v="5103.01"/>
    <n v="0"/>
    <n v="0"/>
    <x v="297"/>
    <s v="Online"/>
    <x v="4"/>
    <n v="-134.82"/>
  </r>
  <r>
    <n v="4041"/>
    <x v="2"/>
    <x v="3"/>
    <s v="Pegasus Turbo"/>
    <s v="NA"/>
    <n v="2"/>
    <n v="6110.0300000000007"/>
    <n v="0"/>
    <n v="0"/>
    <x v="133"/>
    <s v="Online"/>
    <x v="2"/>
    <n v="3221.72"/>
  </r>
  <r>
    <n v="4042"/>
    <x v="0"/>
    <x v="2"/>
    <s v="Air Force 1"/>
    <s v="9"/>
    <n v="0"/>
    <n v="2566.15"/>
    <n v="0"/>
    <n v="0"/>
    <x v="2"/>
    <s v="Online"/>
    <x v="1"/>
    <n v="-198.88"/>
  </r>
  <r>
    <n v="4043"/>
    <x v="0"/>
    <x v="3"/>
    <s v="Air Zoom"/>
    <s v="NA"/>
    <n v="4"/>
    <n v="5235.22"/>
    <n v="0.51"/>
    <n v="10261.030000000001"/>
    <x v="263"/>
    <s v="Online"/>
    <x v="1"/>
    <n v="3321.49"/>
  </r>
  <r>
    <n v="4044"/>
    <x v="1"/>
    <x v="0"/>
    <s v="Flex Trainer"/>
    <s v="NA"/>
    <n v="0"/>
    <n v="6687.28"/>
    <n v="0"/>
    <n v="0"/>
    <x v="199"/>
    <s v="Online"/>
    <x v="3"/>
    <n v="2636.12"/>
  </r>
  <r>
    <n v="4046"/>
    <x v="1"/>
    <x v="3"/>
    <s v="React Infinity"/>
    <s v="L"/>
    <n v="2"/>
    <n v="5140.99"/>
    <n v="0"/>
    <n v="0"/>
    <x v="375"/>
    <s v="Online"/>
    <x v="3"/>
    <n v="999.97"/>
  </r>
  <r>
    <n v="4047"/>
    <x v="2"/>
    <x v="3"/>
    <s v="Air Zoom"/>
    <s v="12"/>
    <n v="2"/>
    <n v="6110.0300000000007"/>
    <n v="0"/>
    <n v="0"/>
    <x v="2"/>
    <s v="Retail"/>
    <x v="5"/>
    <n v="56.56"/>
  </r>
  <r>
    <n v="4048"/>
    <x v="2"/>
    <x v="3"/>
    <s v="Air Zoom"/>
    <s v="M"/>
    <n v="2"/>
    <n v="2342.9299999999998"/>
    <n v="0"/>
    <n v="0"/>
    <x v="2"/>
    <s v="Retail"/>
    <x v="4"/>
    <n v="2239.79"/>
  </r>
  <r>
    <n v="4050"/>
    <x v="1"/>
    <x v="3"/>
    <s v="Pegasus Turbo"/>
    <s v="XL"/>
    <n v="2"/>
    <n v="3750.77"/>
    <n v="0"/>
    <n v="0"/>
    <x v="178"/>
    <s v="Online"/>
    <x v="0"/>
    <n v="-171.08"/>
  </r>
  <r>
    <n v="4051"/>
    <x v="0"/>
    <x v="0"/>
    <s v="Metcon 7"/>
    <s v="NA"/>
    <n v="2"/>
    <n v="7986.76"/>
    <n v="0"/>
    <n v="0"/>
    <x v="6"/>
    <s v="Online"/>
    <x v="1"/>
    <n v="944.54"/>
  </r>
  <r>
    <n v="4052"/>
    <x v="0"/>
    <x v="0"/>
    <s v="Flex Trainer"/>
    <s v="L"/>
    <n v="2"/>
    <n v="6952.66"/>
    <n v="0"/>
    <n v="0"/>
    <x v="55"/>
    <s v="Online"/>
    <x v="1"/>
    <n v="1624.3"/>
  </r>
  <r>
    <n v="4053"/>
    <x v="1"/>
    <x v="1"/>
    <s v="Phantom GT"/>
    <s v="6"/>
    <n v="2"/>
    <n v="6110.0300000000007"/>
    <n v="0"/>
    <n v="0"/>
    <x v="46"/>
    <s v="Retail"/>
    <x v="3"/>
    <n v="21.13"/>
  </r>
  <r>
    <n v="4054"/>
    <x v="1"/>
    <x v="2"/>
    <s v="Waffle One"/>
    <s v="NA"/>
    <n v="2"/>
    <n v="3394.38"/>
    <n v="0.75"/>
    <n v="0"/>
    <x v="22"/>
    <s v="Online"/>
    <x v="2"/>
    <n v="-401.5"/>
  </r>
  <r>
    <n v="4055"/>
    <x v="0"/>
    <x v="3"/>
    <s v="Air Zoom"/>
    <s v="L"/>
    <n v="2"/>
    <n v="8333.9500000000007"/>
    <n v="0"/>
    <n v="0"/>
    <x v="2"/>
    <s v="Online"/>
    <x v="2"/>
    <n v="3329.27"/>
  </r>
  <r>
    <n v="4056"/>
    <x v="0"/>
    <x v="3"/>
    <s v="Air Zoom"/>
    <s v="8"/>
    <n v="2"/>
    <n v="6110.0300000000007"/>
    <n v="0"/>
    <n v="0"/>
    <x v="519"/>
    <s v="Retail"/>
    <x v="1"/>
    <n v="3732.77"/>
  </r>
  <r>
    <n v="4057"/>
    <x v="0"/>
    <x v="4"/>
    <s v="Kyrie Flytrap"/>
    <s v="M"/>
    <n v="2"/>
    <n v="6110.0300000000007"/>
    <n v="0"/>
    <n v="0"/>
    <x v="520"/>
    <s v="Retail"/>
    <x v="4"/>
    <n v="2575.38"/>
  </r>
  <r>
    <n v="4058"/>
    <x v="0"/>
    <x v="4"/>
    <s v="Kyrie Flytrap"/>
    <s v="L"/>
    <n v="2"/>
    <n v="6110.0300000000007"/>
    <n v="0.34"/>
    <n v="0"/>
    <x v="8"/>
    <s v="Online"/>
    <x v="4"/>
    <n v="153.9"/>
  </r>
  <r>
    <n v="4059"/>
    <x v="0"/>
    <x v="4"/>
    <s v="Air Jordan"/>
    <s v="L"/>
    <n v="1"/>
    <n v="9700.41"/>
    <n v="0"/>
    <n v="-2328.1"/>
    <x v="381"/>
    <s v="Retail"/>
    <x v="4"/>
    <n v="1000.57"/>
  </r>
  <r>
    <n v="4060"/>
    <x v="1"/>
    <x v="1"/>
    <s v="Tiempo Legend"/>
    <s v="L"/>
    <n v="-1"/>
    <n v="8655.4599999999991"/>
    <n v="0.9"/>
    <n v="-865.55"/>
    <x v="259"/>
    <s v="Online"/>
    <x v="3"/>
    <n v="3159.11"/>
  </r>
  <r>
    <n v="4061"/>
    <x v="2"/>
    <x v="4"/>
    <s v="Air Jordan"/>
    <s v="XL"/>
    <n v="2"/>
    <n v="6110.0300000000007"/>
    <n v="0"/>
    <n v="0"/>
    <x v="2"/>
    <s v="Retail"/>
    <x v="2"/>
    <n v="2599.62"/>
  </r>
  <r>
    <n v="4062"/>
    <x v="2"/>
    <x v="4"/>
    <s v="Zoom Freak"/>
    <s v="M"/>
    <n v="0"/>
    <n v="6110.0300000000007"/>
    <n v="0.48"/>
    <n v="0"/>
    <x v="126"/>
    <s v="Online"/>
    <x v="2"/>
    <n v="505.51"/>
  </r>
  <r>
    <n v="4063"/>
    <x v="0"/>
    <x v="2"/>
    <s v="Air Force 1"/>
    <s v="L"/>
    <n v="0"/>
    <n v="6110.0300000000007"/>
    <n v="0.38"/>
    <n v="0"/>
    <x v="2"/>
    <s v="Online"/>
    <x v="2"/>
    <n v="-617.86"/>
  </r>
  <r>
    <n v="4064"/>
    <x v="2"/>
    <x v="4"/>
    <s v="Air Jordan"/>
    <s v="L"/>
    <n v="4"/>
    <n v="6110.0300000000007"/>
    <n v="0.38"/>
    <n v="0"/>
    <x v="16"/>
    <s v="Retail"/>
    <x v="1"/>
    <n v="587.63"/>
  </r>
  <r>
    <n v="4065"/>
    <x v="1"/>
    <x v="4"/>
    <s v="LeBron 20"/>
    <s v="XL"/>
    <n v="2"/>
    <n v="7881.81"/>
    <n v="0"/>
    <n v="0"/>
    <x v="380"/>
    <s v="Online"/>
    <x v="3"/>
    <n v="1067.5899999999999"/>
  </r>
  <r>
    <n v="4066"/>
    <x v="0"/>
    <x v="3"/>
    <s v="React Infinity"/>
    <s v="L"/>
    <n v="4"/>
    <n v="6599.26"/>
    <n v="0.85"/>
    <n v="3959.56"/>
    <x v="188"/>
    <s v="Retail"/>
    <x v="0"/>
    <n v="3344.47"/>
  </r>
  <r>
    <n v="4067"/>
    <x v="2"/>
    <x v="1"/>
    <s v="Mercurial Superfly"/>
    <s v="M"/>
    <n v="4"/>
    <n v="7408.31"/>
    <n v="0"/>
    <n v="0"/>
    <x v="126"/>
    <s v="Online"/>
    <x v="0"/>
    <n v="1974.4"/>
  </r>
  <r>
    <n v="4068"/>
    <x v="2"/>
    <x v="1"/>
    <s v="Tiempo Legend"/>
    <s v="10"/>
    <n v="-1"/>
    <n v="6110.0300000000007"/>
    <n v="0"/>
    <n v="0"/>
    <x v="2"/>
    <s v="Online"/>
    <x v="3"/>
    <n v="1280.5899999999999"/>
  </r>
  <r>
    <n v="4070"/>
    <x v="0"/>
    <x v="4"/>
    <s v="Air Jordan"/>
    <s v="L"/>
    <n v="2"/>
    <n v="6966.16"/>
    <n v="0.24"/>
    <n v="0"/>
    <x v="107"/>
    <s v="Retail"/>
    <x v="3"/>
    <n v="2671.6"/>
  </r>
  <r>
    <n v="4071"/>
    <x v="2"/>
    <x v="2"/>
    <s v="Blazer Mid"/>
    <s v="NA"/>
    <n v="-1"/>
    <n v="6110.0300000000007"/>
    <n v="0"/>
    <n v="0"/>
    <x v="2"/>
    <s v="Retail"/>
    <x v="0"/>
    <n v="1112.9100000000001"/>
  </r>
  <r>
    <n v="4072"/>
    <x v="2"/>
    <x v="1"/>
    <s v="Premier III"/>
    <s v="NA"/>
    <n v="2"/>
    <n v="6110.0300000000007"/>
    <n v="0"/>
    <n v="0"/>
    <x v="97"/>
    <s v="Online"/>
    <x v="3"/>
    <n v="3542.88"/>
  </r>
  <r>
    <n v="4073"/>
    <x v="0"/>
    <x v="0"/>
    <s v="Flex Trainer"/>
    <s v="M"/>
    <n v="2"/>
    <n v="5732.59"/>
    <n v="0"/>
    <n v="0"/>
    <x v="431"/>
    <s v="Online"/>
    <x v="5"/>
    <n v="3353.3"/>
  </r>
  <r>
    <n v="4074"/>
    <x v="0"/>
    <x v="4"/>
    <s v="LeBron 20"/>
    <s v="L"/>
    <n v="2"/>
    <n v="8673.7800000000007"/>
    <n v="0"/>
    <n v="0"/>
    <x v="521"/>
    <s v="Retail"/>
    <x v="2"/>
    <n v="-286"/>
  </r>
  <r>
    <n v="4075"/>
    <x v="0"/>
    <x v="3"/>
    <s v="Free RN"/>
    <s v="XL"/>
    <n v="-1"/>
    <n v="6110.0300000000007"/>
    <n v="0"/>
    <n v="0"/>
    <x v="282"/>
    <s v="Online"/>
    <x v="4"/>
    <n v="2484"/>
  </r>
  <r>
    <n v="4076"/>
    <x v="0"/>
    <x v="4"/>
    <s v="LeBron 20"/>
    <s v="NA"/>
    <n v="2"/>
    <n v="6110.0300000000007"/>
    <n v="0.33"/>
    <n v="0"/>
    <x v="522"/>
    <s v="Online"/>
    <x v="5"/>
    <n v="925.71"/>
  </r>
  <r>
    <n v="4077"/>
    <x v="2"/>
    <x v="0"/>
    <s v="SuperRep Go"/>
    <s v="NA"/>
    <n v="2"/>
    <n v="9261.43"/>
    <n v="0"/>
    <n v="0"/>
    <x v="2"/>
    <s v="Online"/>
    <x v="2"/>
    <n v="361.16"/>
  </r>
  <r>
    <n v="4078"/>
    <x v="1"/>
    <x v="2"/>
    <s v="Air Force 1"/>
    <s v="9"/>
    <n v="2"/>
    <n v="6110.0300000000007"/>
    <n v="0.56000000000000005"/>
    <n v="0"/>
    <x v="472"/>
    <s v="Online"/>
    <x v="2"/>
    <n v="2742.28"/>
  </r>
  <r>
    <n v="4079"/>
    <x v="0"/>
    <x v="2"/>
    <s v="Waffle One"/>
    <s v="XL"/>
    <n v="2"/>
    <n v="6110.0300000000007"/>
    <n v="0"/>
    <n v="0"/>
    <x v="76"/>
    <s v="Retail"/>
    <x v="4"/>
    <n v="2083.6"/>
  </r>
  <r>
    <n v="4080"/>
    <x v="0"/>
    <x v="0"/>
    <s v="Flex Trainer"/>
    <s v="NA"/>
    <n v="2"/>
    <n v="8515.92"/>
    <n v="0"/>
    <n v="0"/>
    <x v="318"/>
    <s v="Retail"/>
    <x v="1"/>
    <n v="255.47"/>
  </r>
  <r>
    <n v="4081"/>
    <x v="2"/>
    <x v="2"/>
    <s v="Waffle One"/>
    <s v="XL"/>
    <n v="2"/>
    <n v="4902.1899999999996"/>
    <n v="0.25"/>
    <n v="0"/>
    <x v="2"/>
    <s v="Retail"/>
    <x v="0"/>
    <n v="608.65"/>
  </r>
  <r>
    <n v="4082"/>
    <x v="0"/>
    <x v="1"/>
    <s v="Mercurial Superfly"/>
    <s v="M"/>
    <n v="2"/>
    <n v="8233.64"/>
    <n v="0"/>
    <n v="0"/>
    <x v="191"/>
    <s v="Retail"/>
    <x v="0"/>
    <n v="3007.26"/>
  </r>
  <r>
    <n v="4083"/>
    <x v="2"/>
    <x v="0"/>
    <s v="Flex Trainer"/>
    <s v="L"/>
    <n v="2"/>
    <n v="8711.81"/>
    <n v="0"/>
    <n v="0"/>
    <x v="111"/>
    <s v="Online"/>
    <x v="0"/>
    <n v="-773.05"/>
  </r>
  <r>
    <n v="4084"/>
    <x v="0"/>
    <x v="3"/>
    <s v="Air Zoom"/>
    <s v="7"/>
    <n v="-1"/>
    <n v="2108.04"/>
    <n v="0"/>
    <n v="0"/>
    <x v="2"/>
    <s v="Retail"/>
    <x v="5"/>
    <n v="-1087.3399999999999"/>
  </r>
  <r>
    <n v="4085"/>
    <x v="2"/>
    <x v="2"/>
    <s v="Dunk Low"/>
    <s v="L"/>
    <n v="4"/>
    <n v="6110.0300000000007"/>
    <n v="0"/>
    <n v="0"/>
    <x v="418"/>
    <s v="Online"/>
    <x v="0"/>
    <n v="1897.69"/>
  </r>
  <r>
    <n v="4086"/>
    <x v="1"/>
    <x v="3"/>
    <s v="Air Zoom"/>
    <s v="XL"/>
    <n v="3"/>
    <n v="4537.0200000000004"/>
    <n v="0"/>
    <n v="0"/>
    <x v="522"/>
    <s v="Online"/>
    <x v="3"/>
    <n v="-195"/>
  </r>
  <r>
    <n v="4087"/>
    <x v="2"/>
    <x v="4"/>
    <s v="LeBron 20"/>
    <s v="NA"/>
    <n v="2"/>
    <n v="6110.0300000000007"/>
    <n v="0"/>
    <n v="0"/>
    <x v="270"/>
    <s v="Retail"/>
    <x v="1"/>
    <n v="3939.54"/>
  </r>
  <r>
    <n v="4088"/>
    <x v="2"/>
    <x v="0"/>
    <s v="Flex Trainer"/>
    <s v="M"/>
    <n v="2"/>
    <n v="5649.73"/>
    <n v="0.41"/>
    <n v="6666.68"/>
    <x v="312"/>
    <s v="Retail"/>
    <x v="2"/>
    <n v="1548.1"/>
  </r>
  <r>
    <n v="4089"/>
    <x v="1"/>
    <x v="3"/>
    <s v="React Infinity"/>
    <s v="NA"/>
    <n v="2"/>
    <n v="6110.0300000000007"/>
    <n v="0"/>
    <n v="0"/>
    <x v="26"/>
    <s v="Online"/>
    <x v="0"/>
    <n v="2854.02"/>
  </r>
  <r>
    <n v="4090"/>
    <x v="2"/>
    <x v="2"/>
    <s v="Air Force 1"/>
    <s v="L"/>
    <n v="2"/>
    <n v="5109.51"/>
    <n v="0"/>
    <n v="0"/>
    <x v="138"/>
    <s v="Retail"/>
    <x v="4"/>
    <n v="-1164.28"/>
  </r>
  <r>
    <n v="4091"/>
    <x v="0"/>
    <x v="3"/>
    <s v="Free RN"/>
    <s v="L"/>
    <n v="2"/>
    <n v="8331.85"/>
    <n v="0"/>
    <n v="0"/>
    <x v="2"/>
    <s v="Retail"/>
    <x v="5"/>
    <n v="1061.2"/>
  </r>
  <r>
    <n v="4092"/>
    <x v="1"/>
    <x v="2"/>
    <s v="Air Force 1"/>
    <s v="XL"/>
    <n v="-1"/>
    <n v="9861.7999999999993"/>
    <n v="0"/>
    <n v="0"/>
    <x v="107"/>
    <s v="Online"/>
    <x v="4"/>
    <n v="48.02"/>
  </r>
  <r>
    <n v="4093"/>
    <x v="1"/>
    <x v="2"/>
    <s v="Waffle One"/>
    <s v="11"/>
    <n v="4"/>
    <n v="8888.58"/>
    <n v="0"/>
    <n v="0"/>
    <x v="2"/>
    <s v="Retail"/>
    <x v="5"/>
    <n v="2944.03"/>
  </r>
  <r>
    <n v="4094"/>
    <x v="0"/>
    <x v="1"/>
    <s v="Tiempo Legend"/>
    <s v="9"/>
    <n v="2"/>
    <n v="4094.79"/>
    <n v="0"/>
    <n v="0"/>
    <x v="148"/>
    <s v="Online"/>
    <x v="1"/>
    <n v="2779.39"/>
  </r>
  <r>
    <n v="4095"/>
    <x v="2"/>
    <x v="3"/>
    <s v="Free RN"/>
    <s v="XL"/>
    <n v="1"/>
    <n v="7129.09"/>
    <n v="0"/>
    <n v="0"/>
    <x v="2"/>
    <s v="Online"/>
    <x v="3"/>
    <n v="1993.16"/>
  </r>
  <r>
    <n v="4096"/>
    <x v="1"/>
    <x v="1"/>
    <s v="Phantom GT"/>
    <s v="8"/>
    <n v="2"/>
    <n v="6110.0300000000007"/>
    <n v="0"/>
    <n v="0"/>
    <x v="523"/>
    <s v="Online"/>
    <x v="3"/>
    <n v="3865.04"/>
  </r>
  <r>
    <n v="4097"/>
    <x v="2"/>
    <x v="4"/>
    <s v="Kyrie Flytrap"/>
    <s v="XL"/>
    <n v="2"/>
    <n v="3443.1"/>
    <n v="0"/>
    <n v="0"/>
    <x v="299"/>
    <s v="Retail"/>
    <x v="1"/>
    <n v="1928.88"/>
  </r>
  <r>
    <n v="4098"/>
    <x v="2"/>
    <x v="2"/>
    <s v="Waffle One"/>
    <s v="L"/>
    <n v="0"/>
    <n v="6110.0300000000007"/>
    <n v="0"/>
    <n v="0"/>
    <x v="447"/>
    <s v="Retail"/>
    <x v="0"/>
    <n v="2371.4499999999998"/>
  </r>
  <r>
    <n v="4099"/>
    <x v="1"/>
    <x v="1"/>
    <s v="Tiempo Legend"/>
    <s v="NA"/>
    <n v="2"/>
    <n v="8864.2900000000009"/>
    <n v="0"/>
    <n v="0"/>
    <x v="245"/>
    <s v="Online"/>
    <x v="3"/>
    <n v="3616.91"/>
  </r>
  <r>
    <n v="4100"/>
    <x v="2"/>
    <x v="3"/>
    <s v="Pegasus Turbo"/>
    <s v="L"/>
    <n v="2"/>
    <n v="3315.29"/>
    <n v="0"/>
    <n v="0"/>
    <x v="524"/>
    <s v="Online"/>
    <x v="4"/>
    <n v="1507.71"/>
  </r>
  <r>
    <n v="4101"/>
    <x v="2"/>
    <x v="1"/>
    <s v="Mercurial Superfly"/>
    <s v="NA"/>
    <n v="2"/>
    <n v="6110.0300000000007"/>
    <n v="0"/>
    <n v="0"/>
    <x v="525"/>
    <s v="Retail"/>
    <x v="4"/>
    <n v="3064.92"/>
  </r>
  <r>
    <n v="4102"/>
    <x v="2"/>
    <x v="4"/>
    <s v="LeBron 20"/>
    <s v="NA"/>
    <n v="-1"/>
    <n v="6110.0300000000007"/>
    <n v="0"/>
    <n v="0"/>
    <x v="202"/>
    <s v="Retail"/>
    <x v="2"/>
    <n v="1310.3499999999999"/>
  </r>
  <r>
    <n v="4103"/>
    <x v="2"/>
    <x v="2"/>
    <s v="Waffle One"/>
    <s v="L"/>
    <n v="2"/>
    <n v="2475.41"/>
    <n v="0"/>
    <n v="0"/>
    <x v="2"/>
    <s v="Retail"/>
    <x v="1"/>
    <n v="2158.91"/>
  </r>
  <r>
    <n v="4104"/>
    <x v="0"/>
    <x v="4"/>
    <s v="Zoom Freak"/>
    <s v="11"/>
    <n v="2"/>
    <n v="6110.0300000000007"/>
    <n v="0"/>
    <n v="0"/>
    <x v="526"/>
    <s v="Online"/>
    <x v="0"/>
    <n v="3999.21"/>
  </r>
  <r>
    <n v="4105"/>
    <x v="2"/>
    <x v="3"/>
    <s v="Pegasus Turbo"/>
    <s v="XL"/>
    <n v="2"/>
    <n v="3489.95"/>
    <n v="0"/>
    <n v="0"/>
    <x v="527"/>
    <s v="Retail"/>
    <x v="0"/>
    <n v="2093.87"/>
  </r>
  <r>
    <n v="4107"/>
    <x v="0"/>
    <x v="3"/>
    <s v="React Infinity"/>
    <s v="L"/>
    <n v="2"/>
    <n v="6110.0300000000007"/>
    <n v="0"/>
    <n v="0"/>
    <x v="510"/>
    <s v="Retail"/>
    <x v="1"/>
    <n v="779.19"/>
  </r>
  <r>
    <n v="4108"/>
    <x v="0"/>
    <x v="3"/>
    <s v="Pegasus Turbo"/>
    <s v="L"/>
    <n v="2"/>
    <n v="2767.55"/>
    <n v="0.19"/>
    <n v="4483.43"/>
    <x v="528"/>
    <s v="Online"/>
    <x v="5"/>
    <n v="1059.07"/>
  </r>
  <r>
    <n v="4109"/>
    <x v="0"/>
    <x v="0"/>
    <s v="SuperRep Go"/>
    <s v="12"/>
    <n v="2"/>
    <n v="9731.83"/>
    <n v="0"/>
    <n v="0"/>
    <x v="333"/>
    <s v="Online"/>
    <x v="2"/>
    <n v="-675.88"/>
  </r>
  <r>
    <n v="4110"/>
    <x v="2"/>
    <x v="0"/>
    <s v="Metcon 7"/>
    <s v="M"/>
    <n v="2"/>
    <n v="6110.0300000000007"/>
    <n v="0.41"/>
    <n v="0"/>
    <x v="425"/>
    <s v="Retail"/>
    <x v="1"/>
    <n v="3387.91"/>
  </r>
  <r>
    <n v="4111"/>
    <x v="1"/>
    <x v="2"/>
    <s v="Waffle One"/>
    <s v="L"/>
    <n v="-1"/>
    <n v="4934.05"/>
    <n v="0.83"/>
    <n v="-838.79"/>
    <x v="262"/>
    <s v="Retail"/>
    <x v="0"/>
    <n v="2377.84"/>
  </r>
  <r>
    <n v="4112"/>
    <x v="1"/>
    <x v="3"/>
    <s v="React Infinity"/>
    <s v="L"/>
    <n v="-1"/>
    <n v="6254.85"/>
    <n v="0"/>
    <n v="0"/>
    <x v="27"/>
    <s v="Online"/>
    <x v="4"/>
    <n v="2093.6799999999998"/>
  </r>
  <r>
    <n v="4113"/>
    <x v="0"/>
    <x v="4"/>
    <s v="Zoom Freak"/>
    <s v="L"/>
    <n v="2"/>
    <n v="6435.66"/>
    <n v="0"/>
    <n v="-643.57000000000005"/>
    <x v="258"/>
    <s v="Online"/>
    <x v="0"/>
    <n v="3372.49"/>
  </r>
  <r>
    <n v="4114"/>
    <x v="0"/>
    <x v="0"/>
    <s v="Metcon 7"/>
    <s v="XL"/>
    <n v="4"/>
    <n v="4307.83"/>
    <n v="0"/>
    <n v="0"/>
    <x v="165"/>
    <s v="Retail"/>
    <x v="0"/>
    <n v="-233.59"/>
  </r>
  <r>
    <n v="4115"/>
    <x v="2"/>
    <x v="4"/>
    <s v="Air Jordan"/>
    <s v="M"/>
    <n v="2"/>
    <n v="4613.79"/>
    <n v="0"/>
    <n v="0"/>
    <x v="407"/>
    <s v="Retail"/>
    <x v="4"/>
    <n v="-758.5"/>
  </r>
  <r>
    <n v="4116"/>
    <x v="1"/>
    <x v="2"/>
    <s v="Air Force 1"/>
    <s v="9"/>
    <n v="2"/>
    <n v="3854.22"/>
    <n v="0"/>
    <n v="0"/>
    <x v="200"/>
    <s v="Online"/>
    <x v="3"/>
    <n v="-43.41"/>
  </r>
  <r>
    <n v="4117"/>
    <x v="1"/>
    <x v="4"/>
    <s v="Zoom Freak"/>
    <s v="M"/>
    <n v="2"/>
    <n v="9501.67"/>
    <n v="0.51"/>
    <n v="0"/>
    <x v="93"/>
    <s v="Online"/>
    <x v="1"/>
    <n v="266.39999999999998"/>
  </r>
  <r>
    <n v="4118"/>
    <x v="0"/>
    <x v="4"/>
    <s v="LeBron 20"/>
    <s v="XL"/>
    <n v="4"/>
    <n v="5355.64"/>
    <n v="0"/>
    <n v="0"/>
    <x v="256"/>
    <s v="Retail"/>
    <x v="2"/>
    <n v="-538.94000000000005"/>
  </r>
  <r>
    <n v="4119"/>
    <x v="0"/>
    <x v="0"/>
    <s v="ZoomX Invincible"/>
    <s v="M"/>
    <n v="2"/>
    <n v="8849.6200000000008"/>
    <n v="0.69"/>
    <n v="0"/>
    <x v="374"/>
    <s v="Online"/>
    <x v="2"/>
    <n v="1451.15"/>
  </r>
  <r>
    <n v="4120"/>
    <x v="1"/>
    <x v="4"/>
    <s v="Zoom Freak"/>
    <s v="M"/>
    <n v="2"/>
    <n v="6110.0300000000007"/>
    <n v="0"/>
    <n v="0"/>
    <x v="2"/>
    <s v="Online"/>
    <x v="4"/>
    <n v="3175.14"/>
  </r>
  <r>
    <n v="4121"/>
    <x v="0"/>
    <x v="0"/>
    <s v="ZoomX Invincible"/>
    <s v="6"/>
    <n v="0"/>
    <n v="2763.46"/>
    <n v="1"/>
    <n v="0"/>
    <x v="142"/>
    <s v="Retail"/>
    <x v="0"/>
    <n v="-399.33"/>
  </r>
  <r>
    <n v="4122"/>
    <x v="0"/>
    <x v="2"/>
    <s v="Dunk Low"/>
    <s v="11"/>
    <n v="1"/>
    <n v="6110.0300000000007"/>
    <n v="0"/>
    <n v="0"/>
    <x v="180"/>
    <s v="Retail"/>
    <x v="2"/>
    <n v="-261.43"/>
  </r>
  <r>
    <n v="4123"/>
    <x v="1"/>
    <x v="3"/>
    <s v="Air Zoom"/>
    <s v="XL"/>
    <n v="2"/>
    <n v="8184.99"/>
    <n v="0"/>
    <n v="0"/>
    <x v="2"/>
    <s v="Retail"/>
    <x v="1"/>
    <n v="41.24"/>
  </r>
  <r>
    <n v="4124"/>
    <x v="0"/>
    <x v="4"/>
    <s v="LeBron 20"/>
    <s v="M"/>
    <n v="1"/>
    <n v="6110.0300000000007"/>
    <n v="0"/>
    <n v="0"/>
    <x v="529"/>
    <s v="Online"/>
    <x v="4"/>
    <n v="477.62"/>
  </r>
  <r>
    <n v="4125"/>
    <x v="2"/>
    <x v="1"/>
    <s v="Tiempo Legend"/>
    <s v="M"/>
    <n v="2"/>
    <n v="6110.0300000000007"/>
    <n v="0"/>
    <n v="0"/>
    <x v="2"/>
    <s v="Retail"/>
    <x v="5"/>
    <n v="2465.79"/>
  </r>
  <r>
    <n v="4126"/>
    <x v="1"/>
    <x v="0"/>
    <s v="SuperRep Go"/>
    <s v="10"/>
    <n v="2"/>
    <n v="6110.0300000000007"/>
    <n v="0"/>
    <n v="0"/>
    <x v="530"/>
    <s v="Retail"/>
    <x v="4"/>
    <n v="1345.61"/>
  </r>
  <r>
    <n v="4127"/>
    <x v="1"/>
    <x v="3"/>
    <s v="Free RN"/>
    <s v="L"/>
    <n v="-1"/>
    <n v="4690.1499999999996"/>
    <n v="0.49"/>
    <n v="-2391.98"/>
    <x v="135"/>
    <s v="Online"/>
    <x v="5"/>
    <n v="1331.92"/>
  </r>
  <r>
    <n v="4128"/>
    <x v="1"/>
    <x v="2"/>
    <s v="Air Force 1"/>
    <s v="9"/>
    <n v="2"/>
    <n v="2566.91"/>
    <n v="0.08"/>
    <n v="0"/>
    <x v="2"/>
    <s v="Online"/>
    <x v="2"/>
    <n v="1529.46"/>
  </r>
  <r>
    <n v="4129"/>
    <x v="2"/>
    <x v="3"/>
    <s v="Pegasus Turbo"/>
    <s v="NA"/>
    <n v="2"/>
    <n v="3445.62"/>
    <n v="0.24"/>
    <n v="0"/>
    <x v="46"/>
    <s v="Retail"/>
    <x v="5"/>
    <n v="-29.1"/>
  </r>
  <r>
    <n v="4130"/>
    <x v="2"/>
    <x v="3"/>
    <s v="Air Zoom"/>
    <s v="XL"/>
    <n v="2"/>
    <n v="2776.53"/>
    <n v="0"/>
    <n v="0"/>
    <x v="2"/>
    <s v="Online"/>
    <x v="2"/>
    <n v="140.84"/>
  </r>
  <r>
    <n v="4131"/>
    <x v="1"/>
    <x v="3"/>
    <s v="React Infinity"/>
    <s v="L"/>
    <n v="2"/>
    <n v="2081.15"/>
    <n v="0.9"/>
    <n v="0"/>
    <x v="370"/>
    <s v="Online"/>
    <x v="0"/>
    <n v="3544.31"/>
  </r>
  <r>
    <n v="4132"/>
    <x v="1"/>
    <x v="2"/>
    <s v="Dunk Low"/>
    <s v="XL"/>
    <n v="2"/>
    <n v="5087.72"/>
    <n v="7.0000000000000007E-2"/>
    <n v="0"/>
    <x v="359"/>
    <s v="Online"/>
    <x v="1"/>
    <n v="-921.97"/>
  </r>
  <r>
    <n v="4133"/>
    <x v="2"/>
    <x v="4"/>
    <s v="Air Jordan"/>
    <s v="L"/>
    <n v="3"/>
    <n v="4105.0600000000004"/>
    <n v="0"/>
    <n v="0"/>
    <x v="119"/>
    <s v="Online"/>
    <x v="2"/>
    <n v="1015.38"/>
  </r>
  <r>
    <n v="4134"/>
    <x v="1"/>
    <x v="0"/>
    <s v="ZoomX Invincible"/>
    <s v="12"/>
    <n v="1"/>
    <n v="6110.0300000000007"/>
    <n v="0"/>
    <n v="0"/>
    <x v="2"/>
    <s v="Retail"/>
    <x v="4"/>
    <n v="2535.71"/>
  </r>
  <r>
    <n v="4135"/>
    <x v="2"/>
    <x v="0"/>
    <s v="SuperRep Go"/>
    <s v="NA"/>
    <n v="2"/>
    <n v="3860.5"/>
    <n v="0"/>
    <n v="0"/>
    <x v="57"/>
    <s v="Retail"/>
    <x v="4"/>
    <n v="1756.3"/>
  </r>
  <r>
    <n v="4136"/>
    <x v="0"/>
    <x v="2"/>
    <s v="Air Force 1"/>
    <s v="6"/>
    <n v="2"/>
    <n v="6110.0300000000007"/>
    <n v="0"/>
    <n v="0"/>
    <x v="370"/>
    <s v="Online"/>
    <x v="4"/>
    <n v="-105.03"/>
  </r>
  <r>
    <n v="4137"/>
    <x v="1"/>
    <x v="4"/>
    <s v="LeBron 20"/>
    <s v="NA"/>
    <n v="2"/>
    <n v="2310.4499999999998"/>
    <n v="0"/>
    <n v="0"/>
    <x v="512"/>
    <s v="Retail"/>
    <x v="1"/>
    <n v="2244.75"/>
  </r>
  <r>
    <n v="4138"/>
    <x v="0"/>
    <x v="3"/>
    <s v="Free RN"/>
    <s v="NA"/>
    <n v="2"/>
    <n v="6110.0300000000007"/>
    <n v="0"/>
    <n v="0"/>
    <x v="165"/>
    <s v="Retail"/>
    <x v="3"/>
    <n v="3938.78"/>
  </r>
  <r>
    <n v="4139"/>
    <x v="1"/>
    <x v="0"/>
    <s v="Flex Trainer"/>
    <s v="NA"/>
    <n v="0"/>
    <n v="6465.53"/>
    <n v="0"/>
    <n v="0"/>
    <x v="173"/>
    <s v="Online"/>
    <x v="5"/>
    <n v="-279.08999999999997"/>
  </r>
  <r>
    <n v="4140"/>
    <x v="1"/>
    <x v="3"/>
    <s v="Air Zoom"/>
    <s v="XL"/>
    <n v="-1"/>
    <n v="6110.0300000000007"/>
    <n v="0"/>
    <n v="0"/>
    <x v="91"/>
    <s v="Online"/>
    <x v="0"/>
    <n v="3381.94"/>
  </r>
  <r>
    <n v="4141"/>
    <x v="2"/>
    <x v="0"/>
    <s v="ZoomX Invincible"/>
    <s v="7"/>
    <n v="2"/>
    <n v="2406.0300000000002"/>
    <n v="0"/>
    <n v="0"/>
    <x v="135"/>
    <s v="Online"/>
    <x v="0"/>
    <n v="1504.9"/>
  </r>
  <r>
    <n v="4142"/>
    <x v="0"/>
    <x v="0"/>
    <s v="Flex Trainer"/>
    <s v="L"/>
    <n v="-1"/>
    <n v="2840.97"/>
    <n v="0.87"/>
    <n v="-369.33"/>
    <x v="2"/>
    <s v="Online"/>
    <x v="0"/>
    <n v="3836.65"/>
  </r>
  <r>
    <n v="4143"/>
    <x v="1"/>
    <x v="3"/>
    <s v="React Infinity"/>
    <s v="NA"/>
    <n v="2"/>
    <n v="6110.0300000000007"/>
    <n v="0"/>
    <n v="0"/>
    <x v="137"/>
    <s v="Retail"/>
    <x v="4"/>
    <n v="3876.35"/>
  </r>
  <r>
    <n v="4144"/>
    <x v="2"/>
    <x v="0"/>
    <s v="ZoomX Invincible"/>
    <s v="XL"/>
    <n v="-1"/>
    <n v="2335.8200000000002"/>
    <n v="0"/>
    <n v="0"/>
    <x v="2"/>
    <s v="Online"/>
    <x v="0"/>
    <n v="304.77999999999997"/>
  </r>
  <r>
    <n v="4145"/>
    <x v="0"/>
    <x v="1"/>
    <s v="Tiempo Legend"/>
    <s v="M"/>
    <n v="2"/>
    <n v="6110.0300000000007"/>
    <n v="0"/>
    <n v="0"/>
    <x v="2"/>
    <s v="Retail"/>
    <x v="4"/>
    <n v="285.95"/>
  </r>
  <r>
    <n v="4146"/>
    <x v="0"/>
    <x v="2"/>
    <s v="Blazer Mid"/>
    <s v="10"/>
    <n v="2"/>
    <n v="6110.0300000000007"/>
    <n v="0"/>
    <n v="0"/>
    <x v="470"/>
    <s v="Online"/>
    <x v="2"/>
    <n v="1217.01"/>
  </r>
  <r>
    <n v="4147"/>
    <x v="2"/>
    <x v="4"/>
    <s v="Zoom Freak"/>
    <s v="L"/>
    <n v="1"/>
    <n v="7659.09"/>
    <n v="0"/>
    <n v="0"/>
    <x v="262"/>
    <s v="Online"/>
    <x v="4"/>
    <n v="106.35"/>
  </r>
  <r>
    <n v="4148"/>
    <x v="0"/>
    <x v="1"/>
    <s v="Phantom GT"/>
    <s v="7"/>
    <n v="3"/>
    <n v="5943.25"/>
    <n v="0"/>
    <n v="0"/>
    <x v="531"/>
    <s v="Retail"/>
    <x v="3"/>
    <n v="-900.4"/>
  </r>
  <r>
    <n v="4149"/>
    <x v="1"/>
    <x v="0"/>
    <s v="SuperRep Go"/>
    <s v="10"/>
    <n v="4"/>
    <n v="5716.52"/>
    <n v="0"/>
    <n v="0"/>
    <x v="86"/>
    <s v="Retail"/>
    <x v="3"/>
    <n v="274.76"/>
  </r>
  <r>
    <n v="4150"/>
    <x v="2"/>
    <x v="4"/>
    <s v="Zoom Freak"/>
    <s v="11"/>
    <n v="2"/>
    <n v="6110.0300000000007"/>
    <n v="0.81"/>
    <n v="0"/>
    <x v="59"/>
    <s v="Retail"/>
    <x v="3"/>
    <n v="3076.73"/>
  </r>
  <r>
    <n v="4151"/>
    <x v="0"/>
    <x v="0"/>
    <s v="Metcon 7"/>
    <s v="M"/>
    <n v="2"/>
    <n v="7282.99"/>
    <n v="0.05"/>
    <n v="0"/>
    <x v="87"/>
    <s v="Retail"/>
    <x v="5"/>
    <n v="871.53"/>
  </r>
  <r>
    <n v="4152"/>
    <x v="2"/>
    <x v="4"/>
    <s v="Kyrie Flytrap"/>
    <s v="XL"/>
    <n v="1"/>
    <n v="6110.0300000000007"/>
    <n v="0"/>
    <n v="0"/>
    <x v="199"/>
    <s v="Online"/>
    <x v="2"/>
    <n v="1011.99"/>
  </r>
  <r>
    <n v="4153"/>
    <x v="1"/>
    <x v="3"/>
    <s v="Pegasus Turbo"/>
    <s v="NA"/>
    <n v="2"/>
    <n v="6110.0300000000007"/>
    <n v="0"/>
    <n v="0"/>
    <x v="164"/>
    <s v="Retail"/>
    <x v="5"/>
    <n v="2255.7399999999998"/>
  </r>
  <r>
    <n v="4154"/>
    <x v="1"/>
    <x v="1"/>
    <s v="Tiempo Legend"/>
    <s v="L"/>
    <n v="-1"/>
    <n v="6110.0300000000007"/>
    <n v="0"/>
    <n v="0"/>
    <x v="2"/>
    <s v="Online"/>
    <x v="0"/>
    <n v="2963.38"/>
  </r>
  <r>
    <n v="4155"/>
    <x v="0"/>
    <x v="0"/>
    <s v="Flex Trainer"/>
    <s v="M"/>
    <n v="-1"/>
    <n v="8736.2000000000007"/>
    <n v="0.94"/>
    <n v="-524.16999999999996"/>
    <x v="2"/>
    <s v="Retail"/>
    <x v="0"/>
    <n v="547.28"/>
  </r>
  <r>
    <n v="4156"/>
    <x v="2"/>
    <x v="3"/>
    <s v="React Infinity"/>
    <s v="M"/>
    <n v="2"/>
    <n v="7417.67"/>
    <n v="0"/>
    <n v="0"/>
    <x v="532"/>
    <s v="Online"/>
    <x v="2"/>
    <n v="203.96"/>
  </r>
  <r>
    <n v="4157"/>
    <x v="2"/>
    <x v="4"/>
    <s v="Zoom Freak"/>
    <s v="XL"/>
    <n v="3"/>
    <n v="6110.0300000000007"/>
    <n v="0"/>
    <n v="0"/>
    <x v="238"/>
    <s v="Retail"/>
    <x v="4"/>
    <n v="-699.76"/>
  </r>
  <r>
    <n v="4158"/>
    <x v="1"/>
    <x v="2"/>
    <s v="Blazer Mid"/>
    <s v="L"/>
    <n v="2"/>
    <n v="6110.0300000000007"/>
    <n v="0"/>
    <n v="0"/>
    <x v="100"/>
    <s v="Online"/>
    <x v="1"/>
    <n v="3155.41"/>
  </r>
  <r>
    <n v="4159"/>
    <x v="1"/>
    <x v="3"/>
    <s v="React Infinity"/>
    <s v="XL"/>
    <n v="2"/>
    <n v="8683.7999999999993"/>
    <n v="0"/>
    <n v="0"/>
    <x v="2"/>
    <s v="Online"/>
    <x v="4"/>
    <n v="3914.69"/>
  </r>
  <r>
    <n v="4160"/>
    <x v="2"/>
    <x v="2"/>
    <s v="Air Force 1"/>
    <s v="NA"/>
    <n v="2"/>
    <n v="6148.9"/>
    <n v="0"/>
    <n v="0"/>
    <x v="2"/>
    <s v="Online"/>
    <x v="4"/>
    <n v="2664.48"/>
  </r>
  <r>
    <n v="4161"/>
    <x v="2"/>
    <x v="3"/>
    <s v="Air Zoom"/>
    <s v="L"/>
    <n v="2"/>
    <n v="6110.0300000000007"/>
    <n v="0.4"/>
    <n v="0"/>
    <x v="143"/>
    <s v="Online"/>
    <x v="5"/>
    <n v="1864.83"/>
  </r>
  <r>
    <n v="4162"/>
    <x v="2"/>
    <x v="0"/>
    <s v="SuperRep Go"/>
    <s v="XL"/>
    <n v="1"/>
    <n v="3782.59"/>
    <n v="0"/>
    <n v="0"/>
    <x v="2"/>
    <s v="Online"/>
    <x v="3"/>
    <n v="1401.88"/>
  </r>
  <r>
    <n v="4163"/>
    <x v="2"/>
    <x v="0"/>
    <s v="SuperRep Go"/>
    <s v="L"/>
    <n v="2"/>
    <n v="6110.0300000000007"/>
    <n v="0"/>
    <n v="0"/>
    <x v="4"/>
    <s v="Retail"/>
    <x v="1"/>
    <n v="1942.39"/>
  </r>
  <r>
    <n v="4164"/>
    <x v="2"/>
    <x v="1"/>
    <s v="Tiempo Legend"/>
    <s v="XL"/>
    <n v="0"/>
    <n v="2196.67"/>
    <n v="0"/>
    <n v="0"/>
    <x v="325"/>
    <s v="Online"/>
    <x v="0"/>
    <n v="-1088.9000000000001"/>
  </r>
  <r>
    <n v="4165"/>
    <x v="1"/>
    <x v="0"/>
    <s v="SuperRep Go"/>
    <s v="XL"/>
    <n v="1"/>
    <n v="6110.0300000000007"/>
    <n v="0.26"/>
    <n v="0"/>
    <x v="264"/>
    <s v="Online"/>
    <x v="0"/>
    <n v="2194.38"/>
  </r>
  <r>
    <n v="4166"/>
    <x v="1"/>
    <x v="1"/>
    <s v="Phantom GT"/>
    <s v="8"/>
    <n v="0"/>
    <n v="6110.0300000000007"/>
    <n v="0"/>
    <n v="0"/>
    <x v="28"/>
    <s v="Online"/>
    <x v="4"/>
    <n v="-512.77"/>
  </r>
  <r>
    <n v="4167"/>
    <x v="2"/>
    <x v="4"/>
    <s v="Kyrie Flytrap"/>
    <s v="XL"/>
    <n v="-1"/>
    <n v="3354.93"/>
    <n v="0"/>
    <n v="0"/>
    <x v="2"/>
    <s v="Retail"/>
    <x v="1"/>
    <n v="3486.85"/>
  </r>
  <r>
    <n v="4168"/>
    <x v="0"/>
    <x v="3"/>
    <s v="Free RN"/>
    <s v="10"/>
    <n v="4"/>
    <n v="6110.0300000000007"/>
    <n v="0"/>
    <n v="0"/>
    <x v="479"/>
    <s v="Retail"/>
    <x v="2"/>
    <n v="3282.84"/>
  </r>
  <r>
    <n v="4169"/>
    <x v="2"/>
    <x v="4"/>
    <s v="LeBron 20"/>
    <s v="L"/>
    <n v="2"/>
    <n v="8320.11"/>
    <n v="0"/>
    <n v="0"/>
    <x v="2"/>
    <s v="Retail"/>
    <x v="4"/>
    <n v="3743.48"/>
  </r>
  <r>
    <n v="4170"/>
    <x v="2"/>
    <x v="2"/>
    <s v="Blazer Mid"/>
    <s v="XL"/>
    <n v="2"/>
    <n v="3297.7"/>
    <n v="0"/>
    <n v="0"/>
    <x v="172"/>
    <s v="Online"/>
    <x v="0"/>
    <n v="1678.19"/>
  </r>
  <r>
    <n v="4171"/>
    <x v="2"/>
    <x v="3"/>
    <s v="React Infinity"/>
    <s v="M"/>
    <n v="2"/>
    <n v="9303.7999999999993"/>
    <n v="0"/>
    <n v="0"/>
    <x v="135"/>
    <s v="Retail"/>
    <x v="4"/>
    <n v="-1107.26"/>
  </r>
  <r>
    <n v="4172"/>
    <x v="1"/>
    <x v="1"/>
    <s v="Mercurial Superfly"/>
    <s v="L"/>
    <n v="1"/>
    <n v="6110.0300000000007"/>
    <n v="0"/>
    <n v="0"/>
    <x v="418"/>
    <s v="Retail"/>
    <x v="0"/>
    <n v="155.61000000000001"/>
  </r>
  <r>
    <n v="4173"/>
    <x v="2"/>
    <x v="1"/>
    <s v="Tiempo Legend"/>
    <s v="M"/>
    <n v="2"/>
    <n v="6110.0300000000007"/>
    <n v="0"/>
    <n v="0"/>
    <x v="2"/>
    <s v="Online"/>
    <x v="1"/>
    <n v="-835.46"/>
  </r>
  <r>
    <n v="4174"/>
    <x v="1"/>
    <x v="1"/>
    <s v="Tiempo Legend"/>
    <s v="XL"/>
    <n v="2"/>
    <n v="6110.0300000000007"/>
    <n v="0"/>
    <n v="0"/>
    <x v="336"/>
    <s v="Retail"/>
    <x v="5"/>
    <n v="-869.37"/>
  </r>
  <r>
    <n v="4175"/>
    <x v="2"/>
    <x v="4"/>
    <s v="Air Jordan"/>
    <s v="NA"/>
    <n v="2"/>
    <n v="6110.0300000000007"/>
    <n v="0"/>
    <n v="0"/>
    <x v="2"/>
    <s v="Retail"/>
    <x v="5"/>
    <n v="2631.77"/>
  </r>
  <r>
    <n v="4176"/>
    <x v="1"/>
    <x v="0"/>
    <s v="ZoomX Invincible"/>
    <s v="M"/>
    <n v="1"/>
    <n v="6110.0300000000007"/>
    <n v="0"/>
    <n v="0"/>
    <x v="533"/>
    <s v="Retail"/>
    <x v="1"/>
    <n v="2254.67"/>
  </r>
  <r>
    <n v="4177"/>
    <x v="0"/>
    <x v="0"/>
    <s v="Metcon 7"/>
    <s v="M"/>
    <n v="2"/>
    <n v="6110.0300000000007"/>
    <n v="0"/>
    <n v="0"/>
    <x v="2"/>
    <s v="Online"/>
    <x v="2"/>
    <n v="-203.62"/>
  </r>
  <r>
    <n v="4178"/>
    <x v="2"/>
    <x v="4"/>
    <s v="Air Jordan"/>
    <s v="L"/>
    <n v="2"/>
    <n v="6110.0300000000007"/>
    <n v="0"/>
    <n v="0"/>
    <x v="425"/>
    <s v="Retail"/>
    <x v="1"/>
    <n v="302.75"/>
  </r>
  <r>
    <n v="4179"/>
    <x v="1"/>
    <x v="3"/>
    <s v="React Infinity"/>
    <s v="XL"/>
    <n v="2"/>
    <n v="6633.14"/>
    <n v="0"/>
    <n v="0"/>
    <x v="267"/>
    <s v="Retail"/>
    <x v="2"/>
    <n v="1048.6300000000001"/>
  </r>
  <r>
    <n v="4180"/>
    <x v="2"/>
    <x v="3"/>
    <s v="Pegasus Turbo"/>
    <s v="M"/>
    <n v="2"/>
    <n v="6110.0300000000007"/>
    <n v="0"/>
    <n v="0"/>
    <x v="5"/>
    <s v="Retail"/>
    <x v="5"/>
    <n v="500.23"/>
  </r>
  <r>
    <n v="4181"/>
    <x v="1"/>
    <x v="3"/>
    <s v="Free RN"/>
    <s v="M"/>
    <n v="3"/>
    <n v="6110.0300000000007"/>
    <n v="0"/>
    <n v="0"/>
    <x v="81"/>
    <s v="Retail"/>
    <x v="4"/>
    <n v="-564.63"/>
  </r>
  <r>
    <n v="4182"/>
    <x v="2"/>
    <x v="2"/>
    <s v="Dunk Low"/>
    <s v="XL"/>
    <n v="1"/>
    <n v="9335.57"/>
    <n v="0"/>
    <n v="0"/>
    <x v="62"/>
    <s v="Retail"/>
    <x v="2"/>
    <n v="1135.3800000000001"/>
  </r>
  <r>
    <n v="4183"/>
    <x v="2"/>
    <x v="2"/>
    <s v="Air Force 1"/>
    <s v="11"/>
    <n v="2"/>
    <n v="8647.6299999999992"/>
    <n v="0"/>
    <n v="0"/>
    <x v="322"/>
    <s v="Retail"/>
    <x v="3"/>
    <n v="-443.83"/>
  </r>
  <r>
    <n v="4184"/>
    <x v="1"/>
    <x v="4"/>
    <s v="LeBron 20"/>
    <s v="10"/>
    <n v="2"/>
    <n v="6110.0300000000007"/>
    <n v="0"/>
    <n v="0"/>
    <x v="2"/>
    <s v="Online"/>
    <x v="0"/>
    <n v="1788.65"/>
  </r>
  <r>
    <n v="4185"/>
    <x v="1"/>
    <x v="0"/>
    <s v="ZoomX Invincible"/>
    <s v="6"/>
    <n v="3"/>
    <n v="6110.0300000000007"/>
    <n v="0"/>
    <n v="0"/>
    <x v="67"/>
    <s v="Online"/>
    <x v="1"/>
    <n v="2562.0500000000002"/>
  </r>
  <r>
    <n v="4186"/>
    <x v="2"/>
    <x v="4"/>
    <s v="LeBron 20"/>
    <s v="XL"/>
    <n v="2"/>
    <n v="9872.08"/>
    <n v="0.17"/>
    <n v="0"/>
    <x v="94"/>
    <s v="Online"/>
    <x v="0"/>
    <n v="409.77"/>
  </r>
  <r>
    <n v="4187"/>
    <x v="1"/>
    <x v="0"/>
    <s v="Flex Trainer"/>
    <s v="L"/>
    <n v="0"/>
    <n v="5363.84"/>
    <n v="0.95"/>
    <n v="0"/>
    <x v="2"/>
    <s v="Retail"/>
    <x v="1"/>
    <n v="1194.42"/>
  </r>
  <r>
    <n v="4189"/>
    <x v="0"/>
    <x v="1"/>
    <s v="Phantom GT"/>
    <s v="9"/>
    <n v="2"/>
    <n v="6110.0300000000007"/>
    <n v="0.97"/>
    <n v="0"/>
    <x v="2"/>
    <s v="Retail"/>
    <x v="1"/>
    <n v="2788.1"/>
  </r>
  <r>
    <n v="4191"/>
    <x v="2"/>
    <x v="3"/>
    <s v="React Infinity"/>
    <s v="M"/>
    <n v="2"/>
    <n v="6110.0300000000007"/>
    <n v="0"/>
    <n v="0"/>
    <x v="233"/>
    <s v="Online"/>
    <x v="3"/>
    <n v="671.86"/>
  </r>
  <r>
    <n v="4192"/>
    <x v="2"/>
    <x v="2"/>
    <s v="Waffle One"/>
    <s v="NA"/>
    <n v="2"/>
    <n v="3339.95"/>
    <n v="1"/>
    <n v="0"/>
    <x v="271"/>
    <s v="Retail"/>
    <x v="4"/>
    <n v="642.54999999999995"/>
  </r>
  <r>
    <n v="4193"/>
    <x v="0"/>
    <x v="4"/>
    <s v="Kyrie Flytrap"/>
    <s v="XL"/>
    <n v="1"/>
    <n v="6110.0300000000007"/>
    <n v="0"/>
    <n v="0"/>
    <x v="394"/>
    <s v="Online"/>
    <x v="2"/>
    <n v="1192.6600000000001"/>
  </r>
  <r>
    <n v="4194"/>
    <x v="0"/>
    <x v="3"/>
    <s v="React Infinity"/>
    <s v="L"/>
    <n v="2"/>
    <n v="6110.0300000000007"/>
    <n v="0"/>
    <n v="0"/>
    <x v="114"/>
    <s v="Retail"/>
    <x v="4"/>
    <n v="-759.55"/>
  </r>
  <r>
    <n v="4195"/>
    <x v="0"/>
    <x v="0"/>
    <s v="Metcon 7"/>
    <s v="L"/>
    <n v="2"/>
    <n v="6317.4"/>
    <n v="0"/>
    <n v="0"/>
    <x v="534"/>
    <s v="Retail"/>
    <x v="2"/>
    <n v="-746.03"/>
  </r>
  <r>
    <n v="4197"/>
    <x v="2"/>
    <x v="3"/>
    <s v="React Infinity"/>
    <s v="XL"/>
    <n v="4"/>
    <n v="7560.6"/>
    <n v="0"/>
    <n v="0"/>
    <x v="2"/>
    <s v="Online"/>
    <x v="5"/>
    <n v="1415.35"/>
  </r>
  <r>
    <n v="4198"/>
    <x v="2"/>
    <x v="3"/>
    <s v="Pegasus Turbo"/>
    <s v="M"/>
    <n v="2"/>
    <n v="7860.63"/>
    <n v="0.53"/>
    <n v="0"/>
    <x v="2"/>
    <s v="Retail"/>
    <x v="4"/>
    <n v="-1087.1300000000001"/>
  </r>
  <r>
    <n v="4199"/>
    <x v="1"/>
    <x v="3"/>
    <s v="Free RN"/>
    <s v="NA"/>
    <n v="2"/>
    <n v="6110.0300000000007"/>
    <n v="0"/>
    <n v="0"/>
    <x v="237"/>
    <s v="Online"/>
    <x v="1"/>
    <n v="-731.89"/>
  </r>
  <r>
    <n v="4200"/>
    <x v="1"/>
    <x v="1"/>
    <s v="Tiempo Legend"/>
    <s v="L"/>
    <n v="2"/>
    <n v="6110.0300000000007"/>
    <n v="0.78"/>
    <n v="0"/>
    <x v="2"/>
    <s v="Online"/>
    <x v="0"/>
    <n v="-613.22"/>
  </r>
  <r>
    <n v="4201"/>
    <x v="0"/>
    <x v="3"/>
    <s v="React Infinity"/>
    <s v="L"/>
    <n v="3"/>
    <n v="6110.0300000000007"/>
    <n v="0"/>
    <n v="0"/>
    <x v="175"/>
    <s v="Retail"/>
    <x v="5"/>
    <n v="1412.54"/>
  </r>
  <r>
    <n v="4202"/>
    <x v="2"/>
    <x v="0"/>
    <s v="SuperRep Go"/>
    <s v="L"/>
    <n v="4"/>
    <n v="4996.25"/>
    <n v="0"/>
    <n v="0"/>
    <x v="433"/>
    <s v="Online"/>
    <x v="3"/>
    <n v="299.85000000000002"/>
  </r>
  <r>
    <n v="4203"/>
    <x v="0"/>
    <x v="0"/>
    <s v="Flex Trainer"/>
    <s v="M"/>
    <n v="2"/>
    <n v="6110.0300000000007"/>
    <n v="0"/>
    <n v="0"/>
    <x v="2"/>
    <s v="Online"/>
    <x v="3"/>
    <n v="1879.42"/>
  </r>
  <r>
    <n v="4204"/>
    <x v="0"/>
    <x v="2"/>
    <s v="Waffle One"/>
    <s v="NA"/>
    <n v="2"/>
    <n v="7265.47"/>
    <n v="0"/>
    <n v="0"/>
    <x v="143"/>
    <s v="Online"/>
    <x v="3"/>
    <n v="1589.71"/>
  </r>
  <r>
    <n v="4205"/>
    <x v="0"/>
    <x v="2"/>
    <s v="Waffle One"/>
    <s v="XL"/>
    <n v="2"/>
    <n v="6110.0300000000007"/>
    <n v="0"/>
    <n v="0"/>
    <x v="53"/>
    <s v="Online"/>
    <x v="2"/>
    <n v="2333.09"/>
  </r>
  <r>
    <n v="4206"/>
    <x v="0"/>
    <x v="4"/>
    <s v="Kyrie Flytrap"/>
    <s v="NA"/>
    <n v="2"/>
    <n v="6110.0300000000007"/>
    <n v="0"/>
    <n v="0"/>
    <x v="142"/>
    <s v="Online"/>
    <x v="0"/>
    <n v="943.16"/>
  </r>
  <r>
    <n v="4207"/>
    <x v="1"/>
    <x v="4"/>
    <s v="Air Jordan"/>
    <s v="L"/>
    <n v="2"/>
    <n v="6110.0300000000007"/>
    <n v="0"/>
    <n v="0"/>
    <x v="73"/>
    <s v="Retail"/>
    <x v="1"/>
    <n v="2063.27"/>
  </r>
  <r>
    <n v="4208"/>
    <x v="0"/>
    <x v="3"/>
    <s v="React Infinity"/>
    <s v="NA"/>
    <n v="2"/>
    <n v="6110.0300000000007"/>
    <n v="0"/>
    <n v="0"/>
    <x v="308"/>
    <s v="Retail"/>
    <x v="3"/>
    <n v="-942.96"/>
  </r>
  <r>
    <n v="4209"/>
    <x v="1"/>
    <x v="3"/>
    <s v="Air Zoom"/>
    <s v="M"/>
    <n v="1"/>
    <n v="6110.0300000000007"/>
    <n v="0"/>
    <n v="0"/>
    <x v="535"/>
    <s v="Online"/>
    <x v="5"/>
    <n v="3222.58"/>
  </r>
  <r>
    <n v="4210"/>
    <x v="0"/>
    <x v="0"/>
    <s v="SuperRep Go"/>
    <s v="M"/>
    <n v="3"/>
    <n v="6110.0300000000007"/>
    <n v="0"/>
    <n v="0"/>
    <x v="2"/>
    <s v="Retail"/>
    <x v="2"/>
    <n v="2738.04"/>
  </r>
  <r>
    <n v="4211"/>
    <x v="2"/>
    <x v="4"/>
    <s v="Air Jordan"/>
    <s v="9"/>
    <n v="0"/>
    <n v="6110.0300000000007"/>
    <n v="0"/>
    <n v="0"/>
    <x v="29"/>
    <s v="Online"/>
    <x v="1"/>
    <n v="-253.76"/>
  </r>
  <r>
    <n v="4212"/>
    <x v="2"/>
    <x v="3"/>
    <s v="React Infinity"/>
    <s v="XL"/>
    <n v="3"/>
    <n v="6110.0300000000007"/>
    <n v="0.9"/>
    <n v="0"/>
    <x v="536"/>
    <s v="Online"/>
    <x v="5"/>
    <n v="3556.86"/>
  </r>
  <r>
    <n v="4213"/>
    <x v="2"/>
    <x v="2"/>
    <s v="Dunk Low"/>
    <s v="L"/>
    <n v="0"/>
    <n v="6110.0300000000007"/>
    <n v="0"/>
    <n v="0"/>
    <x v="537"/>
    <s v="Retail"/>
    <x v="4"/>
    <n v="1165.42"/>
  </r>
  <r>
    <n v="4214"/>
    <x v="2"/>
    <x v="0"/>
    <s v="SuperRep Go"/>
    <s v="NA"/>
    <n v="2"/>
    <n v="6110.0300000000007"/>
    <n v="0"/>
    <n v="0"/>
    <x v="489"/>
    <s v="Retail"/>
    <x v="3"/>
    <n v="1393.11"/>
  </r>
  <r>
    <n v="4215"/>
    <x v="2"/>
    <x v="0"/>
    <s v="Flex Trainer"/>
    <s v="XL"/>
    <n v="3"/>
    <n v="7213.51"/>
    <n v="0"/>
    <n v="0"/>
    <x v="165"/>
    <s v="Online"/>
    <x v="5"/>
    <n v="960.82"/>
  </r>
  <r>
    <n v="4216"/>
    <x v="0"/>
    <x v="2"/>
    <s v="Waffle One"/>
    <s v="M"/>
    <n v="-1"/>
    <n v="4989.1499999999996"/>
    <n v="0"/>
    <n v="0"/>
    <x v="343"/>
    <s v="Online"/>
    <x v="4"/>
    <n v="3445.94"/>
  </r>
  <r>
    <n v="4217"/>
    <x v="2"/>
    <x v="1"/>
    <s v="Tiempo Legend"/>
    <s v="12"/>
    <n v="2"/>
    <n v="3080.23"/>
    <n v="0.22"/>
    <n v="0"/>
    <x v="213"/>
    <s v="Online"/>
    <x v="4"/>
    <n v="-950.13"/>
  </r>
  <r>
    <n v="4218"/>
    <x v="0"/>
    <x v="3"/>
    <s v="Free RN"/>
    <s v="10"/>
    <n v="2"/>
    <n v="6296.17"/>
    <n v="0"/>
    <n v="0"/>
    <x v="239"/>
    <s v="Online"/>
    <x v="0"/>
    <n v="3435.85"/>
  </r>
  <r>
    <n v="4219"/>
    <x v="0"/>
    <x v="0"/>
    <s v="Flex Trainer"/>
    <s v="NA"/>
    <n v="2"/>
    <n v="9565.66"/>
    <n v="0"/>
    <n v="0"/>
    <x v="2"/>
    <s v="Retail"/>
    <x v="3"/>
    <n v="3667.35"/>
  </r>
  <r>
    <n v="4220"/>
    <x v="0"/>
    <x v="2"/>
    <s v="Dunk Low"/>
    <s v="M"/>
    <n v="2"/>
    <n v="2290.64"/>
    <n v="0.84"/>
    <n v="733"/>
    <x v="508"/>
    <s v="Retail"/>
    <x v="4"/>
    <n v="608.16"/>
  </r>
  <r>
    <n v="4221"/>
    <x v="0"/>
    <x v="1"/>
    <s v="Mercurial Superfly"/>
    <s v="XL"/>
    <n v="2"/>
    <n v="6110.0300000000007"/>
    <n v="0.88"/>
    <n v="0"/>
    <x v="2"/>
    <s v="Online"/>
    <x v="1"/>
    <n v="1001.02"/>
  </r>
  <r>
    <n v="4223"/>
    <x v="0"/>
    <x v="1"/>
    <s v="Mercurial Superfly"/>
    <s v="L"/>
    <n v="1"/>
    <n v="6110.0300000000007"/>
    <n v="0.31"/>
    <n v="0"/>
    <x v="182"/>
    <s v="Retail"/>
    <x v="0"/>
    <n v="-1152.3699999999999"/>
  </r>
  <r>
    <n v="4224"/>
    <x v="0"/>
    <x v="0"/>
    <s v="ZoomX Invincible"/>
    <s v="NA"/>
    <n v="2"/>
    <n v="6110.0300000000007"/>
    <n v="0.57999999999999996"/>
    <n v="0"/>
    <x v="87"/>
    <s v="Online"/>
    <x v="1"/>
    <n v="2541.0700000000002"/>
  </r>
  <r>
    <n v="4225"/>
    <x v="0"/>
    <x v="3"/>
    <s v="Free RN"/>
    <s v="XL"/>
    <n v="2"/>
    <n v="2941.85"/>
    <n v="0"/>
    <n v="0"/>
    <x v="181"/>
    <s v="Online"/>
    <x v="4"/>
    <n v="2776.82"/>
  </r>
  <r>
    <n v="4226"/>
    <x v="1"/>
    <x v="2"/>
    <s v="Waffle One"/>
    <s v="NA"/>
    <n v="-1"/>
    <n v="6110.0300000000007"/>
    <n v="0"/>
    <n v="0"/>
    <x v="13"/>
    <s v="Online"/>
    <x v="4"/>
    <n v="2918.69"/>
  </r>
  <r>
    <n v="4227"/>
    <x v="0"/>
    <x v="0"/>
    <s v="Metcon 7"/>
    <s v="L"/>
    <n v="2"/>
    <n v="6110.0300000000007"/>
    <n v="0"/>
    <n v="0"/>
    <x v="59"/>
    <s v="Retail"/>
    <x v="2"/>
    <n v="110.91"/>
  </r>
  <r>
    <n v="4228"/>
    <x v="0"/>
    <x v="0"/>
    <s v="SuperRep Go"/>
    <s v="L"/>
    <n v="3"/>
    <n v="6110.0300000000007"/>
    <n v="0"/>
    <n v="0"/>
    <x v="258"/>
    <s v="Retail"/>
    <x v="5"/>
    <n v="-448.12"/>
  </r>
  <r>
    <n v="4229"/>
    <x v="0"/>
    <x v="3"/>
    <s v="Free RN"/>
    <s v="XL"/>
    <n v="4"/>
    <n v="6110.0300000000007"/>
    <n v="0"/>
    <n v="0"/>
    <x v="202"/>
    <s v="Online"/>
    <x v="3"/>
    <n v="3470.61"/>
  </r>
  <r>
    <n v="4230"/>
    <x v="0"/>
    <x v="2"/>
    <s v="Waffle One"/>
    <s v="L"/>
    <n v="2"/>
    <n v="6110.0300000000007"/>
    <n v="0"/>
    <n v="0"/>
    <x v="172"/>
    <s v="Retail"/>
    <x v="1"/>
    <n v="-1193.8499999999999"/>
  </r>
  <r>
    <n v="4231"/>
    <x v="0"/>
    <x v="2"/>
    <s v="Blazer Mid"/>
    <s v="XL"/>
    <n v="2"/>
    <n v="6652.23"/>
    <n v="0"/>
    <n v="-1197.4000000000001"/>
    <x v="377"/>
    <s v="Online"/>
    <x v="3"/>
    <n v="-780.66"/>
  </r>
  <r>
    <n v="4232"/>
    <x v="1"/>
    <x v="1"/>
    <s v="Tiempo Legend"/>
    <s v="10"/>
    <n v="0"/>
    <n v="6110.0300000000007"/>
    <n v="0"/>
    <n v="0"/>
    <x v="2"/>
    <s v="Online"/>
    <x v="0"/>
    <n v="-532.52"/>
  </r>
  <r>
    <n v="4233"/>
    <x v="1"/>
    <x v="1"/>
    <s v="Mercurial Superfly"/>
    <s v="NA"/>
    <n v="1"/>
    <n v="3895.52"/>
    <n v="0"/>
    <n v="0"/>
    <x v="2"/>
    <s v="Retail"/>
    <x v="0"/>
    <n v="3856.45"/>
  </r>
  <r>
    <n v="4234"/>
    <x v="1"/>
    <x v="4"/>
    <s v="Zoom Freak"/>
    <s v="M"/>
    <n v="2"/>
    <n v="6110.0300000000007"/>
    <n v="0"/>
    <n v="0"/>
    <x v="2"/>
    <s v="Online"/>
    <x v="2"/>
    <n v="404.2"/>
  </r>
  <r>
    <n v="4235"/>
    <x v="0"/>
    <x v="4"/>
    <s v="Zoom Freak"/>
    <s v="NA"/>
    <n v="4"/>
    <n v="3417.98"/>
    <n v="0"/>
    <n v="0"/>
    <x v="462"/>
    <s v="Online"/>
    <x v="0"/>
    <n v="2112.4699999999998"/>
  </r>
  <r>
    <n v="4236"/>
    <x v="0"/>
    <x v="1"/>
    <s v="Mercurial Superfly"/>
    <s v="NA"/>
    <n v="2"/>
    <n v="8299.07"/>
    <n v="0.09"/>
    <n v="0"/>
    <x v="2"/>
    <s v="Retail"/>
    <x v="4"/>
    <n v="1565.48"/>
  </r>
  <r>
    <n v="4237"/>
    <x v="2"/>
    <x v="4"/>
    <s v="LeBron 20"/>
    <s v="L"/>
    <n v="1"/>
    <n v="6110.0300000000007"/>
    <n v="0"/>
    <n v="0"/>
    <x v="26"/>
    <s v="Online"/>
    <x v="4"/>
    <n v="572.58000000000004"/>
  </r>
  <r>
    <n v="4238"/>
    <x v="2"/>
    <x v="1"/>
    <s v="Phantom GT"/>
    <s v="XL"/>
    <n v="2"/>
    <n v="6489.35"/>
    <n v="0"/>
    <n v="0"/>
    <x v="82"/>
    <s v="Online"/>
    <x v="1"/>
    <n v="-321.44"/>
  </r>
  <r>
    <n v="4239"/>
    <x v="2"/>
    <x v="3"/>
    <s v="Air Zoom"/>
    <s v="NA"/>
    <n v="2"/>
    <n v="6110.0300000000007"/>
    <n v="0"/>
    <n v="0"/>
    <x v="287"/>
    <s v="Online"/>
    <x v="5"/>
    <n v="-828.71"/>
  </r>
  <r>
    <n v="4240"/>
    <x v="2"/>
    <x v="3"/>
    <s v="Air Zoom"/>
    <s v="M"/>
    <n v="2"/>
    <n v="6110.0300000000007"/>
    <n v="0"/>
    <n v="0"/>
    <x v="5"/>
    <s v="Retail"/>
    <x v="0"/>
    <n v="1091.8499999999999"/>
  </r>
  <r>
    <n v="4241"/>
    <x v="1"/>
    <x v="4"/>
    <s v="LeBron 20"/>
    <s v="M"/>
    <n v="2"/>
    <n v="6110.0300000000007"/>
    <n v="0"/>
    <n v="0"/>
    <x v="369"/>
    <s v="Retail"/>
    <x v="4"/>
    <n v="3890.05"/>
  </r>
  <r>
    <n v="4242"/>
    <x v="0"/>
    <x v="4"/>
    <s v="Kyrie Flytrap"/>
    <s v="NA"/>
    <n v="2"/>
    <n v="3507.12"/>
    <n v="0"/>
    <n v="0"/>
    <x v="284"/>
    <s v="Retail"/>
    <x v="2"/>
    <n v="2217.09"/>
  </r>
  <r>
    <n v="4243"/>
    <x v="0"/>
    <x v="0"/>
    <s v="ZoomX Invincible"/>
    <s v="NA"/>
    <n v="2"/>
    <n v="5248.74"/>
    <n v="0"/>
    <n v="0"/>
    <x v="2"/>
    <s v="Retail"/>
    <x v="0"/>
    <n v="3500.67"/>
  </r>
  <r>
    <n v="4244"/>
    <x v="2"/>
    <x v="0"/>
    <s v="Metcon 7"/>
    <s v="XL"/>
    <n v="2"/>
    <n v="6110.0300000000007"/>
    <n v="0.54"/>
    <n v="0"/>
    <x v="2"/>
    <s v="Retail"/>
    <x v="0"/>
    <n v="161.88"/>
  </r>
  <r>
    <n v="4245"/>
    <x v="0"/>
    <x v="4"/>
    <s v="Zoom Freak"/>
    <s v="M"/>
    <n v="3"/>
    <n v="6110.0300000000007"/>
    <n v="0.17"/>
    <n v="0"/>
    <x v="151"/>
    <s v="Online"/>
    <x v="4"/>
    <n v="2445.12"/>
  </r>
  <r>
    <n v="4246"/>
    <x v="2"/>
    <x v="3"/>
    <s v="Pegasus Turbo"/>
    <s v="L"/>
    <n v="2"/>
    <n v="3576.04"/>
    <n v="0"/>
    <n v="0"/>
    <x v="17"/>
    <s v="Retail"/>
    <x v="2"/>
    <n v="3581.39"/>
  </r>
  <r>
    <n v="4247"/>
    <x v="0"/>
    <x v="0"/>
    <s v="Flex Trainer"/>
    <s v="M"/>
    <n v="1"/>
    <n v="6110.0300000000007"/>
    <n v="0.69"/>
    <n v="0"/>
    <x v="283"/>
    <s v="Retail"/>
    <x v="5"/>
    <n v="1585.72"/>
  </r>
  <r>
    <n v="4248"/>
    <x v="0"/>
    <x v="1"/>
    <s v="Premier III"/>
    <s v="XL"/>
    <n v="2"/>
    <n v="4045.64"/>
    <n v="0"/>
    <n v="0"/>
    <x v="2"/>
    <s v="Retail"/>
    <x v="2"/>
    <n v="2167.88"/>
  </r>
  <r>
    <n v="4249"/>
    <x v="0"/>
    <x v="0"/>
    <s v="Flex Trainer"/>
    <s v="L"/>
    <n v="1"/>
    <n v="2902.95"/>
    <n v="0.6"/>
    <n v="1161.18"/>
    <x v="6"/>
    <s v="Retail"/>
    <x v="0"/>
    <n v="-855.08"/>
  </r>
  <r>
    <n v="4250"/>
    <x v="1"/>
    <x v="4"/>
    <s v="Air Jordan"/>
    <s v="11"/>
    <n v="2"/>
    <n v="6110.0300000000007"/>
    <n v="0"/>
    <n v="0"/>
    <x v="7"/>
    <s v="Online"/>
    <x v="5"/>
    <n v="2005.64"/>
  </r>
  <r>
    <n v="4251"/>
    <x v="0"/>
    <x v="4"/>
    <s v="LeBron 20"/>
    <s v="M"/>
    <n v="1"/>
    <n v="6110.0300000000007"/>
    <n v="0.59"/>
    <n v="0"/>
    <x v="335"/>
    <s v="Retail"/>
    <x v="2"/>
    <n v="354.2"/>
  </r>
  <r>
    <n v="4252"/>
    <x v="0"/>
    <x v="0"/>
    <s v="SuperRep Go"/>
    <s v="L"/>
    <n v="2"/>
    <n v="6110.0300000000007"/>
    <n v="1"/>
    <n v="0"/>
    <x v="511"/>
    <s v="Online"/>
    <x v="1"/>
    <n v="2633.21"/>
  </r>
  <r>
    <n v="4255"/>
    <x v="1"/>
    <x v="3"/>
    <s v="React Infinity"/>
    <s v="NA"/>
    <n v="1"/>
    <n v="6110.0300000000007"/>
    <n v="0"/>
    <n v="0"/>
    <x v="2"/>
    <s v="Retail"/>
    <x v="5"/>
    <n v="2584.67"/>
  </r>
  <r>
    <n v="4256"/>
    <x v="1"/>
    <x v="1"/>
    <s v="Tiempo Legend"/>
    <s v="XL"/>
    <n v="4"/>
    <n v="6110.0300000000007"/>
    <n v="0.52"/>
    <n v="0"/>
    <x v="459"/>
    <s v="Online"/>
    <x v="1"/>
    <n v="-782.15"/>
  </r>
  <r>
    <n v="4257"/>
    <x v="1"/>
    <x v="0"/>
    <s v="Metcon 7"/>
    <s v="NA"/>
    <n v="2"/>
    <n v="5462.8"/>
    <n v="0.99"/>
    <n v="0"/>
    <x v="342"/>
    <s v="Online"/>
    <x v="5"/>
    <n v="-1144.93"/>
  </r>
  <r>
    <n v="4258"/>
    <x v="0"/>
    <x v="2"/>
    <s v="Dunk Low"/>
    <s v="L"/>
    <n v="-1"/>
    <n v="4189.3599999999997"/>
    <n v="0"/>
    <n v="0"/>
    <x v="190"/>
    <s v="Retail"/>
    <x v="3"/>
    <n v="1276.3399999999999"/>
  </r>
  <r>
    <n v="4259"/>
    <x v="2"/>
    <x v="2"/>
    <s v="Air Force 1"/>
    <s v="L"/>
    <n v="2"/>
    <n v="6110.0300000000007"/>
    <n v="0.35"/>
    <n v="0"/>
    <x v="520"/>
    <s v="Retail"/>
    <x v="0"/>
    <n v="3351.25"/>
  </r>
  <r>
    <n v="4260"/>
    <x v="1"/>
    <x v="2"/>
    <s v="Waffle One"/>
    <s v="NA"/>
    <n v="3"/>
    <n v="6058.38"/>
    <n v="0"/>
    <n v="0"/>
    <x v="2"/>
    <s v="Online"/>
    <x v="5"/>
    <n v="258.08"/>
  </r>
  <r>
    <n v="4262"/>
    <x v="1"/>
    <x v="4"/>
    <s v="LeBron 20"/>
    <s v="XL"/>
    <n v="0"/>
    <n v="6110.0300000000007"/>
    <n v="0"/>
    <n v="0"/>
    <x v="462"/>
    <s v="Online"/>
    <x v="2"/>
    <n v="-975.63"/>
  </r>
  <r>
    <n v="4263"/>
    <x v="2"/>
    <x v="3"/>
    <s v="React Infinity"/>
    <s v="NA"/>
    <n v="3"/>
    <n v="4641.58"/>
    <n v="0"/>
    <n v="0"/>
    <x v="122"/>
    <s v="Retail"/>
    <x v="4"/>
    <n v="2049.3200000000002"/>
  </r>
  <r>
    <n v="4264"/>
    <x v="0"/>
    <x v="2"/>
    <s v="Air Force 1"/>
    <s v="M"/>
    <n v="-1"/>
    <n v="6012.55"/>
    <n v="0"/>
    <n v="0"/>
    <x v="421"/>
    <s v="Online"/>
    <x v="4"/>
    <n v="783.79"/>
  </r>
  <r>
    <n v="4265"/>
    <x v="0"/>
    <x v="0"/>
    <s v="Flex Trainer"/>
    <s v="M"/>
    <n v="2"/>
    <n v="6110.0300000000007"/>
    <n v="0"/>
    <n v="0"/>
    <x v="538"/>
    <s v="Online"/>
    <x v="5"/>
    <n v="1852.59"/>
  </r>
  <r>
    <n v="4266"/>
    <x v="2"/>
    <x v="2"/>
    <s v="Waffle One"/>
    <s v="XL"/>
    <n v="3"/>
    <n v="6110.0300000000007"/>
    <n v="0"/>
    <n v="0"/>
    <x v="84"/>
    <s v="Online"/>
    <x v="2"/>
    <n v="-898.11"/>
  </r>
  <r>
    <n v="4267"/>
    <x v="1"/>
    <x v="4"/>
    <s v="Zoom Freak"/>
    <s v="L"/>
    <n v="0"/>
    <n v="4101.5"/>
    <n v="0.28000000000000003"/>
    <n v="0"/>
    <x v="2"/>
    <s v="Retail"/>
    <x v="3"/>
    <n v="2289.0500000000002"/>
  </r>
  <r>
    <n v="4268"/>
    <x v="2"/>
    <x v="2"/>
    <s v="Waffle One"/>
    <s v="L"/>
    <n v="1"/>
    <n v="6321.98"/>
    <n v="0"/>
    <n v="0"/>
    <x v="2"/>
    <s v="Online"/>
    <x v="2"/>
    <n v="-557.35"/>
  </r>
  <r>
    <n v="4269"/>
    <x v="0"/>
    <x v="4"/>
    <s v="Zoom Freak"/>
    <s v="L"/>
    <n v="2"/>
    <n v="6110.0300000000007"/>
    <n v="0"/>
    <n v="0"/>
    <x v="2"/>
    <s v="Online"/>
    <x v="3"/>
    <n v="672.46"/>
  </r>
  <r>
    <n v="4270"/>
    <x v="0"/>
    <x v="1"/>
    <s v="Tiempo Legend"/>
    <s v="L"/>
    <n v="2"/>
    <n v="6110.0300000000007"/>
    <n v="0"/>
    <n v="0"/>
    <x v="472"/>
    <s v="Online"/>
    <x v="0"/>
    <n v="679.64"/>
  </r>
  <r>
    <n v="4271"/>
    <x v="0"/>
    <x v="2"/>
    <s v="Waffle One"/>
    <s v="XL"/>
    <n v="2"/>
    <n v="4426.6899999999996"/>
    <n v="0.52"/>
    <n v="0"/>
    <x v="289"/>
    <s v="Online"/>
    <x v="0"/>
    <n v="-389.08"/>
  </r>
  <r>
    <n v="4272"/>
    <x v="1"/>
    <x v="4"/>
    <s v="Air Jordan"/>
    <s v="10"/>
    <n v="2"/>
    <n v="4529.5200000000004"/>
    <n v="0"/>
    <n v="0"/>
    <x v="38"/>
    <s v="Online"/>
    <x v="2"/>
    <n v="2722.9"/>
  </r>
  <r>
    <n v="4273"/>
    <x v="0"/>
    <x v="1"/>
    <s v="Phantom GT"/>
    <s v="7"/>
    <n v="3"/>
    <n v="3407.16"/>
    <n v="0"/>
    <n v="0"/>
    <x v="265"/>
    <s v="Retail"/>
    <x v="2"/>
    <n v="1161.05"/>
  </r>
  <r>
    <n v="4274"/>
    <x v="2"/>
    <x v="4"/>
    <s v="Kyrie Flytrap"/>
    <s v="XL"/>
    <n v="2"/>
    <n v="6110.0300000000007"/>
    <n v="0"/>
    <n v="0"/>
    <x v="510"/>
    <s v="Online"/>
    <x v="2"/>
    <n v="1957.94"/>
  </r>
  <r>
    <n v="4275"/>
    <x v="1"/>
    <x v="2"/>
    <s v="Dunk Low"/>
    <s v="8"/>
    <n v="2"/>
    <n v="6110.0300000000007"/>
    <n v="0"/>
    <n v="0"/>
    <x v="2"/>
    <s v="Retail"/>
    <x v="2"/>
    <n v="557.80999999999995"/>
  </r>
  <r>
    <n v="4276"/>
    <x v="2"/>
    <x v="4"/>
    <s v="Kyrie Flytrap"/>
    <s v="11"/>
    <n v="3"/>
    <n v="6110.0300000000007"/>
    <n v="0"/>
    <n v="0"/>
    <x v="309"/>
    <s v="Retail"/>
    <x v="0"/>
    <n v="-1109.4000000000001"/>
  </r>
  <r>
    <n v="4277"/>
    <x v="1"/>
    <x v="1"/>
    <s v="Phantom GT"/>
    <s v="11"/>
    <n v="2"/>
    <n v="6924.77"/>
    <n v="0"/>
    <n v="0"/>
    <x v="93"/>
    <s v="Online"/>
    <x v="0"/>
    <n v="555.86"/>
  </r>
  <r>
    <n v="4278"/>
    <x v="0"/>
    <x v="4"/>
    <s v="Zoom Freak"/>
    <s v="M"/>
    <n v="2"/>
    <n v="5606.81"/>
    <n v="0"/>
    <n v="0"/>
    <x v="2"/>
    <s v="Retail"/>
    <x v="3"/>
    <n v="-356.42"/>
  </r>
  <r>
    <n v="4279"/>
    <x v="2"/>
    <x v="0"/>
    <s v="ZoomX Invincible"/>
    <s v="XL"/>
    <n v="2"/>
    <n v="6110.0300000000007"/>
    <n v="0"/>
    <n v="0"/>
    <x v="24"/>
    <s v="Retail"/>
    <x v="3"/>
    <n v="1724.71"/>
  </r>
  <r>
    <n v="4280"/>
    <x v="1"/>
    <x v="1"/>
    <s v="Phantom GT"/>
    <s v="M"/>
    <n v="2"/>
    <n v="6110.0300000000007"/>
    <n v="0.45"/>
    <n v="0"/>
    <x v="427"/>
    <s v="Retail"/>
    <x v="5"/>
    <n v="3800.29"/>
  </r>
  <r>
    <n v="4281"/>
    <x v="0"/>
    <x v="4"/>
    <s v="Air Jordan"/>
    <s v="11"/>
    <n v="2"/>
    <n v="6110.0300000000007"/>
    <n v="0"/>
    <n v="0"/>
    <x v="2"/>
    <s v="Retail"/>
    <x v="2"/>
    <n v="88.91"/>
  </r>
  <r>
    <n v="4282"/>
    <x v="2"/>
    <x v="1"/>
    <s v="Phantom GT"/>
    <s v="NA"/>
    <n v="2"/>
    <n v="2670.28"/>
    <n v="0"/>
    <n v="0"/>
    <x v="507"/>
    <s v="Online"/>
    <x v="3"/>
    <n v="2334.23"/>
  </r>
  <r>
    <n v="4283"/>
    <x v="2"/>
    <x v="0"/>
    <s v="ZoomX Invincible"/>
    <s v="M"/>
    <n v="1"/>
    <n v="9649.36"/>
    <n v="0.95"/>
    <n v="482.47"/>
    <x v="283"/>
    <s v="Retail"/>
    <x v="0"/>
    <n v="1158.69"/>
  </r>
  <r>
    <n v="4284"/>
    <x v="2"/>
    <x v="3"/>
    <s v="Air Zoom"/>
    <s v="NA"/>
    <n v="2"/>
    <n v="2953.43"/>
    <n v="0.1"/>
    <n v="0"/>
    <x v="116"/>
    <s v="Retail"/>
    <x v="4"/>
    <n v="2708.4"/>
  </r>
  <r>
    <n v="4285"/>
    <x v="0"/>
    <x v="2"/>
    <s v="Waffle One"/>
    <s v="NA"/>
    <n v="4"/>
    <n v="6110.0300000000007"/>
    <n v="0"/>
    <n v="0"/>
    <x v="179"/>
    <s v="Retail"/>
    <x v="3"/>
    <n v="3380.53"/>
  </r>
  <r>
    <n v="4286"/>
    <x v="0"/>
    <x v="1"/>
    <s v="Tiempo Legend"/>
    <s v="L"/>
    <n v="2"/>
    <n v="5385.78"/>
    <n v="0"/>
    <n v="0"/>
    <x v="118"/>
    <s v="Online"/>
    <x v="5"/>
    <n v="840.25"/>
  </r>
  <r>
    <n v="4287"/>
    <x v="0"/>
    <x v="2"/>
    <s v="Waffle One"/>
    <s v="6"/>
    <n v="0"/>
    <n v="6110.0300000000007"/>
    <n v="0"/>
    <n v="0"/>
    <x v="2"/>
    <s v="Retail"/>
    <x v="5"/>
    <n v="-157.55000000000001"/>
  </r>
  <r>
    <n v="4288"/>
    <x v="0"/>
    <x v="4"/>
    <s v="Air Jordan"/>
    <s v="NA"/>
    <n v="2"/>
    <n v="6754.13"/>
    <n v="0"/>
    <n v="0"/>
    <x v="16"/>
    <s v="Online"/>
    <x v="1"/>
    <n v="3737.27"/>
  </r>
  <r>
    <n v="4289"/>
    <x v="2"/>
    <x v="2"/>
    <s v="Waffle One"/>
    <s v="L"/>
    <n v="2"/>
    <n v="6110.0300000000007"/>
    <n v="0.1"/>
    <n v="0"/>
    <x v="2"/>
    <s v="Retail"/>
    <x v="4"/>
    <n v="2164.64"/>
  </r>
  <r>
    <n v="4290"/>
    <x v="0"/>
    <x v="2"/>
    <s v="Blazer Mid"/>
    <s v="NA"/>
    <n v="-1"/>
    <n v="6110.0300000000007"/>
    <n v="0"/>
    <n v="0"/>
    <x v="281"/>
    <s v="Retail"/>
    <x v="5"/>
    <n v="698.53"/>
  </r>
  <r>
    <n v="4291"/>
    <x v="1"/>
    <x v="1"/>
    <s v="Phantom GT"/>
    <s v="XL"/>
    <n v="2"/>
    <n v="9306.5400000000009"/>
    <n v="0"/>
    <n v="0"/>
    <x v="2"/>
    <s v="Retail"/>
    <x v="4"/>
    <n v="-25.67"/>
  </r>
  <r>
    <n v="4292"/>
    <x v="2"/>
    <x v="0"/>
    <s v="ZoomX Invincible"/>
    <s v="L"/>
    <n v="2"/>
    <n v="6110.0300000000007"/>
    <n v="0.23"/>
    <n v="0"/>
    <x v="242"/>
    <s v="Online"/>
    <x v="4"/>
    <n v="1328.75"/>
  </r>
  <r>
    <n v="4293"/>
    <x v="1"/>
    <x v="4"/>
    <s v="Kyrie Flytrap"/>
    <s v="XL"/>
    <n v="0"/>
    <n v="6110.0300000000007"/>
    <n v="0"/>
    <n v="0"/>
    <x v="507"/>
    <s v="Retail"/>
    <x v="4"/>
    <n v="635.45000000000005"/>
  </r>
  <r>
    <n v="4294"/>
    <x v="1"/>
    <x v="1"/>
    <s v="Premier III"/>
    <s v="NA"/>
    <n v="2"/>
    <n v="5238.91"/>
    <n v="0"/>
    <n v="0"/>
    <x v="7"/>
    <s v="Online"/>
    <x v="5"/>
    <n v="1217.07"/>
  </r>
  <r>
    <n v="4295"/>
    <x v="1"/>
    <x v="4"/>
    <s v="Air Jordan"/>
    <s v="10"/>
    <n v="4"/>
    <n v="4469.12"/>
    <n v="0"/>
    <n v="0"/>
    <x v="245"/>
    <s v="Retail"/>
    <x v="2"/>
    <n v="-1033.4100000000001"/>
  </r>
  <r>
    <n v="4296"/>
    <x v="1"/>
    <x v="2"/>
    <s v="Waffle One"/>
    <s v="7"/>
    <n v="3"/>
    <n v="4121.58"/>
    <n v="0"/>
    <n v="0"/>
    <x v="2"/>
    <s v="Online"/>
    <x v="2"/>
    <n v="3702.74"/>
  </r>
  <r>
    <n v="4297"/>
    <x v="1"/>
    <x v="3"/>
    <s v="React Infinity"/>
    <s v="L"/>
    <n v="2"/>
    <n v="6110.0300000000007"/>
    <n v="0"/>
    <n v="0"/>
    <x v="106"/>
    <s v="Online"/>
    <x v="5"/>
    <n v="1123.18"/>
  </r>
  <r>
    <n v="4298"/>
    <x v="2"/>
    <x v="3"/>
    <s v="React Infinity"/>
    <s v="NA"/>
    <n v="4"/>
    <n v="6110.0300000000007"/>
    <n v="0.37"/>
    <n v="0"/>
    <x v="477"/>
    <s v="Online"/>
    <x v="2"/>
    <n v="1574.59"/>
  </r>
  <r>
    <n v="4299"/>
    <x v="0"/>
    <x v="3"/>
    <s v="Free RN"/>
    <s v="NA"/>
    <n v="2"/>
    <n v="6110.0300000000007"/>
    <n v="0"/>
    <n v="0"/>
    <x v="89"/>
    <s v="Online"/>
    <x v="3"/>
    <n v="3967.64"/>
  </r>
  <r>
    <n v="4300"/>
    <x v="0"/>
    <x v="4"/>
    <s v="Zoom Freak"/>
    <s v="NA"/>
    <n v="2"/>
    <n v="6110.0300000000007"/>
    <n v="0"/>
    <n v="0"/>
    <x v="539"/>
    <s v="Online"/>
    <x v="5"/>
    <n v="1868.82"/>
  </r>
  <r>
    <n v="4302"/>
    <x v="0"/>
    <x v="0"/>
    <s v="Flex Trainer"/>
    <s v="11"/>
    <n v="2"/>
    <n v="6110.0300000000007"/>
    <n v="0"/>
    <n v="0"/>
    <x v="455"/>
    <s v="Retail"/>
    <x v="3"/>
    <n v="3813.44"/>
  </r>
  <r>
    <n v="4303"/>
    <x v="2"/>
    <x v="1"/>
    <s v="Phantom GT"/>
    <s v="L"/>
    <n v="2"/>
    <n v="7587.07"/>
    <n v="0"/>
    <n v="0"/>
    <x v="320"/>
    <s v="Online"/>
    <x v="0"/>
    <n v="-1131.99"/>
  </r>
  <r>
    <n v="4304"/>
    <x v="0"/>
    <x v="4"/>
    <s v="Kyrie Flytrap"/>
    <s v="L"/>
    <n v="2"/>
    <n v="4877.24"/>
    <n v="0"/>
    <n v="0"/>
    <x v="540"/>
    <s v="Retail"/>
    <x v="1"/>
    <n v="2692.2"/>
  </r>
  <r>
    <n v="4305"/>
    <x v="1"/>
    <x v="2"/>
    <s v="Waffle One"/>
    <s v="M"/>
    <n v="2"/>
    <n v="2270.5700000000002"/>
    <n v="0"/>
    <n v="0"/>
    <x v="211"/>
    <s v="Retail"/>
    <x v="0"/>
    <n v="-331.09"/>
  </r>
  <r>
    <n v="4306"/>
    <x v="0"/>
    <x v="4"/>
    <s v="Air Jordan"/>
    <s v="M"/>
    <n v="2"/>
    <n v="6110.0300000000007"/>
    <n v="0"/>
    <n v="0"/>
    <x v="204"/>
    <s v="Retail"/>
    <x v="0"/>
    <n v="867.77"/>
  </r>
  <r>
    <n v="4307"/>
    <x v="1"/>
    <x v="0"/>
    <s v="SuperRep Go"/>
    <s v="7"/>
    <n v="2"/>
    <n v="6767.5"/>
    <n v="0"/>
    <n v="0"/>
    <x v="2"/>
    <s v="Retail"/>
    <x v="4"/>
    <n v="1311.71"/>
  </r>
  <r>
    <n v="4308"/>
    <x v="2"/>
    <x v="4"/>
    <s v="LeBron 20"/>
    <s v="XL"/>
    <n v="2"/>
    <n v="6110.0300000000007"/>
    <n v="0.21"/>
    <n v="0"/>
    <x v="193"/>
    <s v="Retail"/>
    <x v="3"/>
    <n v="982.03"/>
  </r>
  <r>
    <n v="4309"/>
    <x v="1"/>
    <x v="0"/>
    <s v="Metcon 7"/>
    <s v="M"/>
    <n v="0"/>
    <n v="6110.0300000000007"/>
    <n v="0.12"/>
    <n v="0"/>
    <x v="180"/>
    <s v="Online"/>
    <x v="3"/>
    <n v="-9.44"/>
  </r>
  <r>
    <n v="4310"/>
    <x v="0"/>
    <x v="4"/>
    <s v="Zoom Freak"/>
    <s v="XL"/>
    <n v="0"/>
    <n v="9745.69"/>
    <n v="0.16"/>
    <n v="0"/>
    <x v="171"/>
    <s v="Retail"/>
    <x v="4"/>
    <n v="138.5"/>
  </r>
  <r>
    <n v="4311"/>
    <x v="2"/>
    <x v="0"/>
    <s v="SuperRep Go"/>
    <s v="L"/>
    <n v="3"/>
    <n v="6110.0300000000007"/>
    <n v="0.46"/>
    <n v="0"/>
    <x v="541"/>
    <s v="Retail"/>
    <x v="0"/>
    <n v="2595.5100000000002"/>
  </r>
  <r>
    <n v="4312"/>
    <x v="0"/>
    <x v="0"/>
    <s v="SuperRep Go"/>
    <s v="NA"/>
    <n v="2"/>
    <n v="7889.36"/>
    <n v="0"/>
    <n v="0"/>
    <x v="2"/>
    <s v="Online"/>
    <x v="4"/>
    <n v="521.96"/>
  </r>
  <r>
    <n v="4313"/>
    <x v="1"/>
    <x v="1"/>
    <s v="Tiempo Legend"/>
    <s v="8"/>
    <n v="2"/>
    <n v="6110.0300000000007"/>
    <n v="0"/>
    <n v="0"/>
    <x v="2"/>
    <s v="Retail"/>
    <x v="0"/>
    <n v="3611.15"/>
  </r>
  <r>
    <n v="4314"/>
    <x v="0"/>
    <x v="2"/>
    <s v="Blazer Mid"/>
    <s v="NA"/>
    <n v="4"/>
    <n v="8823.8799999999992"/>
    <n v="0"/>
    <n v="0"/>
    <x v="366"/>
    <s v="Online"/>
    <x v="1"/>
    <n v="573.58000000000004"/>
  </r>
  <r>
    <n v="4315"/>
    <x v="1"/>
    <x v="2"/>
    <s v="Dunk Low"/>
    <s v="M"/>
    <n v="4"/>
    <n v="4080.51"/>
    <n v="0"/>
    <n v="0"/>
    <x v="378"/>
    <s v="Retail"/>
    <x v="3"/>
    <n v="3322.21"/>
  </r>
  <r>
    <n v="4316"/>
    <x v="2"/>
    <x v="3"/>
    <s v="React Infinity"/>
    <s v="XL"/>
    <n v="2"/>
    <n v="6110.0300000000007"/>
    <n v="0"/>
    <n v="0"/>
    <x v="349"/>
    <s v="Retail"/>
    <x v="1"/>
    <n v="405.43"/>
  </r>
  <r>
    <n v="4317"/>
    <x v="0"/>
    <x v="2"/>
    <s v="Blazer Mid"/>
    <s v="L"/>
    <n v="2"/>
    <n v="9623.5300000000007"/>
    <n v="0"/>
    <n v="0"/>
    <x v="412"/>
    <s v="Retail"/>
    <x v="0"/>
    <n v="-448.89"/>
  </r>
  <r>
    <n v="4318"/>
    <x v="1"/>
    <x v="4"/>
    <s v="Kyrie Flytrap"/>
    <s v="11"/>
    <n v="-1"/>
    <n v="6110.0300000000007"/>
    <n v="0"/>
    <n v="0"/>
    <x v="64"/>
    <s v="Retail"/>
    <x v="5"/>
    <n v="883.91"/>
  </r>
  <r>
    <n v="4320"/>
    <x v="1"/>
    <x v="0"/>
    <s v="SuperRep Go"/>
    <s v="11"/>
    <n v="2"/>
    <n v="6110.0300000000007"/>
    <n v="0"/>
    <n v="0"/>
    <x v="301"/>
    <s v="Online"/>
    <x v="4"/>
    <n v="1848.29"/>
  </r>
  <r>
    <n v="4321"/>
    <x v="0"/>
    <x v="3"/>
    <s v="Free RN"/>
    <s v="XL"/>
    <n v="2"/>
    <n v="6646.84"/>
    <n v="0"/>
    <n v="0"/>
    <x v="350"/>
    <s v="Online"/>
    <x v="2"/>
    <n v="2210.19"/>
  </r>
  <r>
    <n v="4322"/>
    <x v="1"/>
    <x v="2"/>
    <s v="Waffle One"/>
    <s v="M"/>
    <n v="2"/>
    <n v="6110.0300000000007"/>
    <n v="0"/>
    <n v="0"/>
    <x v="265"/>
    <s v="Online"/>
    <x v="2"/>
    <n v="1939.05"/>
  </r>
  <r>
    <n v="4323"/>
    <x v="2"/>
    <x v="2"/>
    <s v="Air Force 1"/>
    <s v="M"/>
    <n v="2"/>
    <n v="8526.42"/>
    <n v="0"/>
    <n v="0"/>
    <x v="39"/>
    <s v="Retail"/>
    <x v="4"/>
    <n v="3573.83"/>
  </r>
  <r>
    <n v="4324"/>
    <x v="1"/>
    <x v="1"/>
    <s v="Tiempo Legend"/>
    <s v="7"/>
    <n v="0"/>
    <n v="6110.0300000000007"/>
    <n v="0"/>
    <n v="0"/>
    <x v="2"/>
    <s v="Retail"/>
    <x v="2"/>
    <n v="920.34"/>
  </r>
  <r>
    <n v="4325"/>
    <x v="2"/>
    <x v="4"/>
    <s v="Zoom Freak"/>
    <s v="L"/>
    <n v="2"/>
    <n v="6110.0300000000007"/>
    <n v="0"/>
    <n v="0"/>
    <x v="341"/>
    <s v="Retail"/>
    <x v="0"/>
    <n v="-402.21"/>
  </r>
  <r>
    <n v="4326"/>
    <x v="1"/>
    <x v="2"/>
    <s v="Air Force 1"/>
    <s v="XL"/>
    <n v="0"/>
    <n v="9604.84"/>
    <n v="0.31"/>
    <n v="0"/>
    <x v="196"/>
    <s v="Retail"/>
    <x v="4"/>
    <n v="-143.11000000000001"/>
  </r>
  <r>
    <n v="4327"/>
    <x v="2"/>
    <x v="0"/>
    <s v="SuperRep Go"/>
    <s v="NA"/>
    <n v="-1"/>
    <n v="6348.4"/>
    <n v="0"/>
    <n v="0"/>
    <x v="469"/>
    <s v="Retail"/>
    <x v="3"/>
    <n v="1249.1500000000001"/>
  </r>
  <r>
    <n v="4328"/>
    <x v="2"/>
    <x v="4"/>
    <s v="Zoom Freak"/>
    <s v="NA"/>
    <n v="2"/>
    <n v="3943.71"/>
    <n v="0"/>
    <n v="0"/>
    <x v="103"/>
    <s v="Online"/>
    <x v="1"/>
    <n v="2631.07"/>
  </r>
  <r>
    <n v="4330"/>
    <x v="0"/>
    <x v="2"/>
    <s v="Air Force 1"/>
    <s v="M"/>
    <n v="1"/>
    <n v="4087.76"/>
    <n v="0"/>
    <n v="0"/>
    <x v="415"/>
    <s v="Retail"/>
    <x v="0"/>
    <n v="-831.23"/>
  </r>
  <r>
    <n v="4331"/>
    <x v="1"/>
    <x v="0"/>
    <s v="SuperRep Go"/>
    <s v="NA"/>
    <n v="2"/>
    <n v="4574.53"/>
    <n v="0.04"/>
    <n v="8783.1"/>
    <x v="344"/>
    <s v="Retail"/>
    <x v="5"/>
    <n v="3534.47"/>
  </r>
  <r>
    <n v="4332"/>
    <x v="1"/>
    <x v="3"/>
    <s v="Pegasus Turbo"/>
    <s v="NA"/>
    <n v="2"/>
    <n v="6110.0300000000007"/>
    <n v="0.12"/>
    <n v="0"/>
    <x v="16"/>
    <s v="Online"/>
    <x v="4"/>
    <n v="2181.1"/>
  </r>
  <r>
    <n v="4333"/>
    <x v="2"/>
    <x v="2"/>
    <s v="Blazer Mid"/>
    <s v="NA"/>
    <n v="2"/>
    <n v="5179.28"/>
    <n v="0"/>
    <n v="0"/>
    <x v="5"/>
    <s v="Retail"/>
    <x v="2"/>
    <n v="3256.38"/>
  </r>
  <r>
    <n v="4334"/>
    <x v="0"/>
    <x v="4"/>
    <s v="Air Jordan"/>
    <s v="NA"/>
    <n v="2"/>
    <n v="4393.46"/>
    <n v="0"/>
    <n v="0"/>
    <x v="414"/>
    <s v="Online"/>
    <x v="5"/>
    <n v="2432.09"/>
  </r>
  <r>
    <n v="4335"/>
    <x v="0"/>
    <x v="3"/>
    <s v="Air Zoom"/>
    <s v="NA"/>
    <n v="2"/>
    <n v="6110.0300000000007"/>
    <n v="0"/>
    <n v="0"/>
    <x v="122"/>
    <s v="Online"/>
    <x v="5"/>
    <n v="133.01"/>
  </r>
  <r>
    <n v="4336"/>
    <x v="2"/>
    <x v="1"/>
    <s v="Phantom GT"/>
    <s v="XL"/>
    <n v="-1"/>
    <n v="7120.57"/>
    <n v="0.09"/>
    <n v="-6479.72"/>
    <x v="2"/>
    <s v="Retail"/>
    <x v="3"/>
    <n v="1916.22"/>
  </r>
  <r>
    <n v="4337"/>
    <x v="1"/>
    <x v="2"/>
    <s v="Blazer Mid"/>
    <s v="NA"/>
    <n v="2"/>
    <n v="6110.0300000000007"/>
    <n v="0"/>
    <n v="0"/>
    <x v="2"/>
    <s v="Online"/>
    <x v="2"/>
    <n v="2735.14"/>
  </r>
  <r>
    <n v="4338"/>
    <x v="2"/>
    <x v="3"/>
    <s v="Air Zoom"/>
    <s v="XL"/>
    <n v="2"/>
    <n v="6110.0300000000007"/>
    <n v="0"/>
    <n v="0"/>
    <x v="2"/>
    <s v="Online"/>
    <x v="3"/>
    <n v="1586.94"/>
  </r>
  <r>
    <n v="4339"/>
    <x v="1"/>
    <x v="2"/>
    <s v="Dunk Low"/>
    <s v="L"/>
    <n v="2"/>
    <n v="6110.0300000000007"/>
    <n v="0.33"/>
    <n v="0"/>
    <x v="76"/>
    <s v="Retail"/>
    <x v="1"/>
    <n v="2003"/>
  </r>
  <r>
    <n v="4340"/>
    <x v="1"/>
    <x v="0"/>
    <s v="ZoomX Invincible"/>
    <s v="6"/>
    <n v="2"/>
    <n v="3051.51"/>
    <n v="0"/>
    <n v="0"/>
    <x v="2"/>
    <s v="Retail"/>
    <x v="0"/>
    <n v="728.33"/>
  </r>
  <r>
    <n v="4341"/>
    <x v="0"/>
    <x v="0"/>
    <s v="Flex Trainer"/>
    <s v="NA"/>
    <n v="2"/>
    <n v="6110.0300000000007"/>
    <n v="0"/>
    <n v="0"/>
    <x v="2"/>
    <s v="Retail"/>
    <x v="1"/>
    <n v="-461.13"/>
  </r>
  <r>
    <n v="4343"/>
    <x v="0"/>
    <x v="0"/>
    <s v="Metcon 7"/>
    <s v="7"/>
    <n v="2"/>
    <n v="5890.69"/>
    <n v="0"/>
    <n v="0"/>
    <x v="2"/>
    <s v="Retail"/>
    <x v="0"/>
    <n v="1390.36"/>
  </r>
  <r>
    <n v="4344"/>
    <x v="0"/>
    <x v="1"/>
    <s v="Premier III"/>
    <s v="8"/>
    <n v="2"/>
    <n v="6110.0300000000007"/>
    <n v="0"/>
    <n v="0"/>
    <x v="475"/>
    <s v="Online"/>
    <x v="4"/>
    <n v="-467.18"/>
  </r>
  <r>
    <n v="4345"/>
    <x v="0"/>
    <x v="0"/>
    <s v="Metcon 7"/>
    <s v="NA"/>
    <n v="2"/>
    <n v="2282.8000000000002"/>
    <n v="0.28000000000000003"/>
    <n v="0"/>
    <x v="333"/>
    <s v="Retail"/>
    <x v="3"/>
    <n v="459.9"/>
  </r>
  <r>
    <n v="4346"/>
    <x v="2"/>
    <x v="0"/>
    <s v="ZoomX Invincible"/>
    <s v="M"/>
    <n v="2"/>
    <n v="6110.0300000000007"/>
    <n v="0.71"/>
    <n v="0"/>
    <x v="542"/>
    <s v="Online"/>
    <x v="2"/>
    <n v="3222.9"/>
  </r>
  <r>
    <n v="4347"/>
    <x v="2"/>
    <x v="2"/>
    <s v="Dunk Low"/>
    <s v="12"/>
    <n v="-1"/>
    <n v="9440.9500000000007"/>
    <n v="0"/>
    <n v="0"/>
    <x v="94"/>
    <s v="Retail"/>
    <x v="1"/>
    <n v="2945.56"/>
  </r>
  <r>
    <n v="4348"/>
    <x v="1"/>
    <x v="2"/>
    <s v="Blazer Mid"/>
    <s v="NA"/>
    <n v="2"/>
    <n v="6110.0300000000007"/>
    <n v="0"/>
    <n v="0"/>
    <x v="480"/>
    <s v="Online"/>
    <x v="3"/>
    <n v="25.44"/>
  </r>
  <r>
    <n v="4349"/>
    <x v="1"/>
    <x v="0"/>
    <s v="Flex Trainer"/>
    <s v="NA"/>
    <n v="2"/>
    <n v="6110.0300000000007"/>
    <n v="0"/>
    <n v="0"/>
    <x v="2"/>
    <s v="Retail"/>
    <x v="2"/>
    <n v="1799.33"/>
  </r>
  <r>
    <n v="4350"/>
    <x v="2"/>
    <x v="1"/>
    <s v="Phantom GT"/>
    <s v="M"/>
    <n v="0"/>
    <n v="6110.0300000000007"/>
    <n v="0"/>
    <n v="0"/>
    <x v="543"/>
    <s v="Online"/>
    <x v="4"/>
    <n v="2515.85"/>
  </r>
  <r>
    <n v="4351"/>
    <x v="2"/>
    <x v="1"/>
    <s v="Mercurial Superfly"/>
    <s v="M"/>
    <n v="0"/>
    <n v="6110.0300000000007"/>
    <n v="0"/>
    <n v="0"/>
    <x v="200"/>
    <s v="Online"/>
    <x v="3"/>
    <n v="3303.1"/>
  </r>
  <r>
    <n v="4352"/>
    <x v="2"/>
    <x v="3"/>
    <s v="Pegasus Turbo"/>
    <s v="9"/>
    <n v="-1"/>
    <n v="9332.64"/>
    <n v="0.56999999999999995"/>
    <n v="-4013.04"/>
    <x v="17"/>
    <s v="Retail"/>
    <x v="5"/>
    <n v="-238.9"/>
  </r>
  <r>
    <n v="4353"/>
    <x v="2"/>
    <x v="1"/>
    <s v="Premier III"/>
    <s v="M"/>
    <n v="-1"/>
    <n v="6110.0300000000007"/>
    <n v="0"/>
    <n v="0"/>
    <x v="2"/>
    <s v="Retail"/>
    <x v="0"/>
    <n v="1665.83"/>
  </r>
  <r>
    <n v="4354"/>
    <x v="2"/>
    <x v="1"/>
    <s v="Premier III"/>
    <s v="NA"/>
    <n v="-1"/>
    <n v="6908.65"/>
    <n v="0"/>
    <n v="0"/>
    <x v="336"/>
    <s v="Retail"/>
    <x v="5"/>
    <n v="720.09"/>
  </r>
  <r>
    <n v="4356"/>
    <x v="2"/>
    <x v="1"/>
    <s v="Phantom GT"/>
    <s v="M"/>
    <n v="1"/>
    <n v="9557.32"/>
    <n v="0"/>
    <n v="0"/>
    <x v="2"/>
    <s v="Online"/>
    <x v="4"/>
    <n v="1465.63"/>
  </r>
  <r>
    <n v="4357"/>
    <x v="1"/>
    <x v="2"/>
    <s v="Air Force 1"/>
    <s v="6"/>
    <n v="2"/>
    <n v="7723.9"/>
    <n v="0"/>
    <n v="0"/>
    <x v="363"/>
    <s v="Online"/>
    <x v="3"/>
    <n v="3626.91"/>
  </r>
  <r>
    <n v="4358"/>
    <x v="0"/>
    <x v="4"/>
    <s v="LeBron 20"/>
    <s v="XL"/>
    <n v="2"/>
    <n v="6110.0300000000007"/>
    <n v="0.43"/>
    <n v="0"/>
    <x v="457"/>
    <s v="Online"/>
    <x v="2"/>
    <n v="2538.9699999999998"/>
  </r>
  <r>
    <n v="4359"/>
    <x v="0"/>
    <x v="3"/>
    <s v="Pegasus Turbo"/>
    <s v="L"/>
    <n v="2"/>
    <n v="9336.51"/>
    <n v="0"/>
    <n v="0"/>
    <x v="343"/>
    <s v="Online"/>
    <x v="0"/>
    <n v="92.73"/>
  </r>
  <r>
    <n v="4360"/>
    <x v="1"/>
    <x v="3"/>
    <s v="Pegasus Turbo"/>
    <s v="NA"/>
    <n v="2"/>
    <n v="2906.76"/>
    <n v="0.3"/>
    <n v="0"/>
    <x v="16"/>
    <s v="Online"/>
    <x v="1"/>
    <n v="829.32"/>
  </r>
  <r>
    <n v="4361"/>
    <x v="0"/>
    <x v="2"/>
    <s v="Blazer Mid"/>
    <s v="M"/>
    <n v="2"/>
    <n v="5294.22"/>
    <n v="0"/>
    <n v="0"/>
    <x v="374"/>
    <s v="Retail"/>
    <x v="5"/>
    <n v="-787.71"/>
  </r>
  <r>
    <n v="4362"/>
    <x v="2"/>
    <x v="0"/>
    <s v="Flex Trainer"/>
    <s v="NA"/>
    <n v="2"/>
    <n v="6110.0300000000007"/>
    <n v="0"/>
    <n v="0"/>
    <x v="225"/>
    <s v="Online"/>
    <x v="5"/>
    <n v="-81.22"/>
  </r>
  <r>
    <n v="4363"/>
    <x v="0"/>
    <x v="4"/>
    <s v="Air Jordan"/>
    <s v="L"/>
    <n v="2"/>
    <n v="6110.0300000000007"/>
    <n v="0.75"/>
    <n v="0"/>
    <x v="242"/>
    <s v="Online"/>
    <x v="4"/>
    <n v="-1071.83"/>
  </r>
  <r>
    <n v="4364"/>
    <x v="0"/>
    <x v="3"/>
    <s v="Free RN"/>
    <s v="NA"/>
    <n v="2"/>
    <n v="6290.99"/>
    <n v="0"/>
    <n v="0"/>
    <x v="2"/>
    <s v="Retail"/>
    <x v="5"/>
    <n v="1946.3"/>
  </r>
  <r>
    <n v="4365"/>
    <x v="2"/>
    <x v="4"/>
    <s v="Zoom Freak"/>
    <s v="L"/>
    <n v="2"/>
    <n v="7357.98"/>
    <n v="0"/>
    <n v="0"/>
    <x v="37"/>
    <s v="Online"/>
    <x v="5"/>
    <n v="-86.8"/>
  </r>
  <r>
    <n v="4366"/>
    <x v="0"/>
    <x v="0"/>
    <s v="SuperRep Go"/>
    <s v="L"/>
    <n v="2"/>
    <n v="2572.92"/>
    <n v="0"/>
    <n v="0"/>
    <x v="429"/>
    <s v="Retail"/>
    <x v="5"/>
    <n v="714.82"/>
  </r>
  <r>
    <n v="4367"/>
    <x v="0"/>
    <x v="4"/>
    <s v="Kyrie Flytrap"/>
    <s v="NA"/>
    <n v="2"/>
    <n v="8832.85"/>
    <n v="0"/>
    <n v="0"/>
    <x v="377"/>
    <s v="Retail"/>
    <x v="5"/>
    <n v="-1073.49"/>
  </r>
  <r>
    <n v="4368"/>
    <x v="1"/>
    <x v="1"/>
    <s v="Tiempo Legend"/>
    <s v="M"/>
    <n v="3"/>
    <n v="5481.64"/>
    <n v="0"/>
    <n v="-2960.09"/>
    <x v="220"/>
    <s v="Retail"/>
    <x v="4"/>
    <n v="2234.2800000000002"/>
  </r>
  <r>
    <n v="4369"/>
    <x v="1"/>
    <x v="0"/>
    <s v="SuperRep Go"/>
    <s v="L"/>
    <n v="2"/>
    <n v="6110.0300000000007"/>
    <n v="0"/>
    <n v="0"/>
    <x v="2"/>
    <s v="Online"/>
    <x v="1"/>
    <n v="1525.91"/>
  </r>
  <r>
    <n v="4370"/>
    <x v="1"/>
    <x v="3"/>
    <s v="Pegasus Turbo"/>
    <s v="L"/>
    <n v="2"/>
    <n v="5046.05"/>
    <n v="0.38"/>
    <n v="6257.1"/>
    <x v="53"/>
    <s v="Retail"/>
    <x v="2"/>
    <n v="2530.73"/>
  </r>
  <r>
    <n v="4371"/>
    <x v="2"/>
    <x v="2"/>
    <s v="Blazer Mid"/>
    <s v="7"/>
    <n v="0"/>
    <n v="2042.87"/>
    <n v="0"/>
    <n v="0"/>
    <x v="201"/>
    <s v="Retail"/>
    <x v="1"/>
    <n v="510.02"/>
  </r>
  <r>
    <n v="4373"/>
    <x v="2"/>
    <x v="2"/>
    <s v="Waffle One"/>
    <s v="M"/>
    <n v="2"/>
    <n v="6110.0300000000007"/>
    <n v="0"/>
    <n v="0"/>
    <x v="109"/>
    <s v="Retail"/>
    <x v="0"/>
    <n v="396.99"/>
  </r>
  <r>
    <n v="4374"/>
    <x v="1"/>
    <x v="4"/>
    <s v="Zoom Freak"/>
    <s v="XL"/>
    <n v="3"/>
    <n v="6110.0300000000007"/>
    <n v="0"/>
    <n v="0"/>
    <x v="15"/>
    <s v="Retail"/>
    <x v="3"/>
    <n v="-1129.3800000000001"/>
  </r>
  <r>
    <n v="4375"/>
    <x v="1"/>
    <x v="0"/>
    <s v="ZoomX Invincible"/>
    <s v="L"/>
    <n v="-1"/>
    <n v="6110.0300000000007"/>
    <n v="0.45"/>
    <n v="0"/>
    <x v="327"/>
    <s v="Online"/>
    <x v="5"/>
    <n v="-693.38"/>
  </r>
  <r>
    <n v="4376"/>
    <x v="2"/>
    <x v="1"/>
    <s v="Phantom GT"/>
    <s v="M"/>
    <n v="2"/>
    <n v="7651.93"/>
    <n v="0"/>
    <n v="0"/>
    <x v="305"/>
    <s v="Online"/>
    <x v="5"/>
    <n v="546.84"/>
  </r>
  <r>
    <n v="4377"/>
    <x v="1"/>
    <x v="3"/>
    <s v="Free RN"/>
    <s v="12"/>
    <n v="2"/>
    <n v="6110.0300000000007"/>
    <n v="0.89"/>
    <n v="0"/>
    <x v="211"/>
    <s v="Retail"/>
    <x v="2"/>
    <n v="2302.2199999999998"/>
  </r>
  <r>
    <n v="4378"/>
    <x v="2"/>
    <x v="0"/>
    <s v="Flex Trainer"/>
    <s v="NA"/>
    <n v="4"/>
    <n v="2620.09"/>
    <n v="0"/>
    <n v="0"/>
    <x v="296"/>
    <s v="Online"/>
    <x v="2"/>
    <n v="263.16000000000003"/>
  </r>
  <r>
    <n v="4379"/>
    <x v="1"/>
    <x v="2"/>
    <s v="Air Force 1"/>
    <s v="9"/>
    <n v="3"/>
    <n v="6110.0300000000007"/>
    <n v="0"/>
    <n v="0"/>
    <x v="2"/>
    <s v="Online"/>
    <x v="1"/>
    <n v="974.37"/>
  </r>
  <r>
    <n v="4380"/>
    <x v="2"/>
    <x v="1"/>
    <s v="Phantom GT"/>
    <s v="M"/>
    <n v="1"/>
    <n v="6110.0300000000007"/>
    <n v="0.56999999999999995"/>
    <n v="0"/>
    <x v="2"/>
    <s v="Online"/>
    <x v="3"/>
    <n v="3456.67"/>
  </r>
  <r>
    <n v="4381"/>
    <x v="2"/>
    <x v="0"/>
    <s v="Flex Trainer"/>
    <s v="XL"/>
    <n v="2"/>
    <n v="2476.41"/>
    <n v="0"/>
    <n v="0"/>
    <x v="2"/>
    <s v="Retail"/>
    <x v="3"/>
    <n v="1189.49"/>
  </r>
  <r>
    <n v="4382"/>
    <x v="0"/>
    <x v="1"/>
    <s v="Mercurial Superfly"/>
    <s v="NA"/>
    <n v="2"/>
    <n v="6110.0300000000007"/>
    <n v="0"/>
    <n v="0"/>
    <x v="242"/>
    <s v="Retail"/>
    <x v="1"/>
    <n v="3659.71"/>
  </r>
  <r>
    <n v="4383"/>
    <x v="1"/>
    <x v="1"/>
    <s v="Tiempo Legend"/>
    <s v="NA"/>
    <n v="2"/>
    <n v="6110.0300000000007"/>
    <n v="0.16"/>
    <n v="0"/>
    <x v="65"/>
    <s v="Retail"/>
    <x v="4"/>
    <n v="3378.64"/>
  </r>
  <r>
    <n v="4384"/>
    <x v="1"/>
    <x v="3"/>
    <s v="Pegasus Turbo"/>
    <s v="NA"/>
    <n v="2"/>
    <n v="6110.0300000000007"/>
    <n v="0.6"/>
    <n v="0"/>
    <x v="544"/>
    <s v="Online"/>
    <x v="5"/>
    <n v="3507.63"/>
  </r>
  <r>
    <n v="4385"/>
    <x v="2"/>
    <x v="4"/>
    <s v="Kyrie Flytrap"/>
    <s v="L"/>
    <n v="2"/>
    <n v="9057.85"/>
    <n v="0.84"/>
    <n v="0"/>
    <x v="545"/>
    <s v="Retail"/>
    <x v="5"/>
    <n v="1767.32"/>
  </r>
  <r>
    <n v="4386"/>
    <x v="0"/>
    <x v="4"/>
    <s v="Zoom Freak"/>
    <s v="NA"/>
    <n v="2"/>
    <n v="3432.35"/>
    <n v="0.34"/>
    <n v="4530.7"/>
    <x v="89"/>
    <s v="Online"/>
    <x v="0"/>
    <n v="2576.11"/>
  </r>
  <r>
    <n v="4387"/>
    <x v="1"/>
    <x v="2"/>
    <s v="Dunk Low"/>
    <s v="NA"/>
    <n v="4"/>
    <n v="2616.9"/>
    <n v="0"/>
    <n v="0"/>
    <x v="232"/>
    <s v="Retail"/>
    <x v="4"/>
    <n v="3770.94"/>
  </r>
  <r>
    <n v="4388"/>
    <x v="1"/>
    <x v="0"/>
    <s v="ZoomX Invincible"/>
    <s v="M"/>
    <n v="2"/>
    <n v="6110.0300000000007"/>
    <n v="0"/>
    <n v="0"/>
    <x v="217"/>
    <s v="Retail"/>
    <x v="0"/>
    <n v="2186.94"/>
  </r>
  <r>
    <n v="4389"/>
    <x v="1"/>
    <x v="4"/>
    <s v="Zoom Freak"/>
    <s v="M"/>
    <n v="0"/>
    <n v="9304.56"/>
    <n v="0"/>
    <n v="0"/>
    <x v="98"/>
    <s v="Online"/>
    <x v="5"/>
    <n v="2773.13"/>
  </r>
  <r>
    <n v="4390"/>
    <x v="0"/>
    <x v="2"/>
    <s v="Waffle One"/>
    <s v="L"/>
    <n v="2"/>
    <n v="6110.0300000000007"/>
    <n v="0"/>
    <n v="0"/>
    <x v="50"/>
    <s v="Online"/>
    <x v="0"/>
    <n v="848.64"/>
  </r>
  <r>
    <n v="4391"/>
    <x v="1"/>
    <x v="2"/>
    <s v="Dunk Low"/>
    <s v="9"/>
    <n v="2"/>
    <n v="9569.18"/>
    <n v="0"/>
    <n v="0"/>
    <x v="315"/>
    <s v="Retail"/>
    <x v="3"/>
    <n v="2446.09"/>
  </r>
  <r>
    <n v="4392"/>
    <x v="0"/>
    <x v="0"/>
    <s v="Metcon 7"/>
    <s v="NA"/>
    <n v="2"/>
    <n v="6110.0300000000007"/>
    <n v="0"/>
    <n v="0"/>
    <x v="29"/>
    <s v="Retail"/>
    <x v="0"/>
    <n v="1619.78"/>
  </r>
  <r>
    <n v="4393"/>
    <x v="1"/>
    <x v="4"/>
    <s v="Kyrie Flytrap"/>
    <s v="L"/>
    <n v="2"/>
    <n v="6110.0300000000007"/>
    <n v="0"/>
    <n v="0"/>
    <x v="2"/>
    <s v="Retail"/>
    <x v="5"/>
    <n v="-41.67"/>
  </r>
  <r>
    <n v="4394"/>
    <x v="1"/>
    <x v="0"/>
    <s v="ZoomX Invincible"/>
    <s v="L"/>
    <n v="2"/>
    <n v="8873.61"/>
    <n v="0.81"/>
    <n v="0"/>
    <x v="492"/>
    <s v="Retail"/>
    <x v="0"/>
    <n v="1663.56"/>
  </r>
  <r>
    <n v="4395"/>
    <x v="0"/>
    <x v="3"/>
    <s v="Air Zoom"/>
    <s v="M"/>
    <n v="2"/>
    <n v="5282.31"/>
    <n v="0"/>
    <n v="0"/>
    <x v="315"/>
    <s v="Online"/>
    <x v="2"/>
    <n v="3365.61"/>
  </r>
  <r>
    <n v="4396"/>
    <x v="0"/>
    <x v="1"/>
    <s v="Phantom GT"/>
    <s v="NA"/>
    <n v="2"/>
    <n v="2392.41"/>
    <n v="0"/>
    <n v="0"/>
    <x v="406"/>
    <s v="Online"/>
    <x v="3"/>
    <n v="1592.95"/>
  </r>
  <r>
    <n v="4397"/>
    <x v="2"/>
    <x v="3"/>
    <s v="React Infinity"/>
    <s v="9"/>
    <n v="-1"/>
    <n v="6110.0300000000007"/>
    <n v="0"/>
    <n v="0"/>
    <x v="213"/>
    <s v="Retail"/>
    <x v="4"/>
    <n v="-671.54"/>
  </r>
  <r>
    <n v="4398"/>
    <x v="2"/>
    <x v="1"/>
    <s v="Premier III"/>
    <s v="XL"/>
    <n v="2"/>
    <n v="6110.0300000000007"/>
    <n v="0"/>
    <n v="0"/>
    <x v="546"/>
    <s v="Online"/>
    <x v="4"/>
    <n v="1971.9"/>
  </r>
  <r>
    <n v="4399"/>
    <x v="2"/>
    <x v="4"/>
    <s v="Air Jordan"/>
    <s v="L"/>
    <n v="2"/>
    <n v="7607.91"/>
    <n v="0"/>
    <n v="0"/>
    <x v="117"/>
    <s v="Online"/>
    <x v="0"/>
    <n v="-161.85"/>
  </r>
  <r>
    <n v="4400"/>
    <x v="1"/>
    <x v="2"/>
    <s v="Air Force 1"/>
    <s v="M"/>
    <n v="4"/>
    <n v="7798.57"/>
    <n v="0.28000000000000003"/>
    <n v="22459.88"/>
    <x v="99"/>
    <s v="Retail"/>
    <x v="5"/>
    <n v="1334.4"/>
  </r>
  <r>
    <n v="4401"/>
    <x v="2"/>
    <x v="2"/>
    <s v="Blazer Mid"/>
    <s v="XL"/>
    <n v="2"/>
    <n v="6110.0300000000007"/>
    <n v="0"/>
    <n v="0"/>
    <x v="547"/>
    <s v="Retail"/>
    <x v="5"/>
    <n v="3410.82"/>
  </r>
  <r>
    <n v="4402"/>
    <x v="1"/>
    <x v="1"/>
    <s v="Premier III"/>
    <s v="NA"/>
    <n v="1"/>
    <n v="6110.0300000000007"/>
    <n v="0.38"/>
    <n v="0"/>
    <x v="15"/>
    <s v="Online"/>
    <x v="2"/>
    <n v="2429.5700000000002"/>
  </r>
  <r>
    <n v="4403"/>
    <x v="0"/>
    <x v="4"/>
    <s v="Kyrie Flytrap"/>
    <s v="L"/>
    <n v="0"/>
    <n v="3086.75"/>
    <n v="0"/>
    <n v="0"/>
    <x v="78"/>
    <s v="Online"/>
    <x v="3"/>
    <n v="-681.62"/>
  </r>
  <r>
    <n v="4404"/>
    <x v="1"/>
    <x v="3"/>
    <s v="Free RN"/>
    <s v="M"/>
    <n v="2"/>
    <n v="6110.0300000000007"/>
    <n v="0"/>
    <n v="0"/>
    <x v="2"/>
    <s v="Retail"/>
    <x v="1"/>
    <n v="2129.29"/>
  </r>
  <r>
    <n v="4405"/>
    <x v="1"/>
    <x v="0"/>
    <s v="Flex Trainer"/>
    <s v="XL"/>
    <n v="-1"/>
    <n v="6110.0300000000007"/>
    <n v="0"/>
    <n v="0"/>
    <x v="210"/>
    <s v="Retail"/>
    <x v="3"/>
    <n v="3373.28"/>
  </r>
  <r>
    <n v="4406"/>
    <x v="1"/>
    <x v="4"/>
    <s v="Kyrie Flytrap"/>
    <s v="NA"/>
    <n v="2"/>
    <n v="4079.94"/>
    <n v="0"/>
    <n v="0"/>
    <x v="67"/>
    <s v="Online"/>
    <x v="5"/>
    <n v="3276.97"/>
  </r>
  <r>
    <n v="4407"/>
    <x v="0"/>
    <x v="2"/>
    <s v="Waffle One"/>
    <s v="M"/>
    <n v="2"/>
    <n v="6110.0300000000007"/>
    <n v="0"/>
    <n v="0"/>
    <x v="2"/>
    <s v="Online"/>
    <x v="2"/>
    <n v="3172.6"/>
  </r>
  <r>
    <n v="4408"/>
    <x v="0"/>
    <x v="0"/>
    <s v="Metcon 7"/>
    <s v="XL"/>
    <n v="1"/>
    <n v="3409.83"/>
    <n v="0"/>
    <n v="0"/>
    <x v="2"/>
    <s v="Online"/>
    <x v="0"/>
    <n v="1822"/>
  </r>
  <r>
    <n v="4409"/>
    <x v="0"/>
    <x v="0"/>
    <s v="Flex Trainer"/>
    <s v="L"/>
    <n v="2"/>
    <n v="6110.0300000000007"/>
    <n v="0.01"/>
    <n v="0"/>
    <x v="2"/>
    <s v="Retail"/>
    <x v="0"/>
    <n v="2707.33"/>
  </r>
  <r>
    <n v="4410"/>
    <x v="2"/>
    <x v="4"/>
    <s v="Kyrie Flytrap"/>
    <s v="XL"/>
    <n v="-1"/>
    <n v="5967.57"/>
    <n v="0"/>
    <n v="596.76"/>
    <x v="115"/>
    <s v="Retail"/>
    <x v="2"/>
    <n v="-1011.68"/>
  </r>
  <r>
    <n v="4411"/>
    <x v="0"/>
    <x v="2"/>
    <s v="Air Force 1"/>
    <s v="M"/>
    <n v="2"/>
    <n v="6110.0300000000007"/>
    <n v="0"/>
    <n v="0"/>
    <x v="2"/>
    <s v="Retail"/>
    <x v="1"/>
    <n v="3130.26"/>
  </r>
  <r>
    <n v="4412"/>
    <x v="0"/>
    <x v="2"/>
    <s v="Blazer Mid"/>
    <s v="XL"/>
    <n v="1"/>
    <n v="6110.0300000000007"/>
    <n v="0"/>
    <n v="0"/>
    <x v="237"/>
    <s v="Online"/>
    <x v="5"/>
    <n v="3452.75"/>
  </r>
  <r>
    <n v="4413"/>
    <x v="2"/>
    <x v="3"/>
    <s v="Free RN"/>
    <s v="M"/>
    <n v="2"/>
    <n v="6110.0300000000007"/>
    <n v="0"/>
    <n v="0"/>
    <x v="298"/>
    <s v="Retail"/>
    <x v="1"/>
    <n v="2790.67"/>
  </r>
  <r>
    <n v="4414"/>
    <x v="0"/>
    <x v="3"/>
    <s v="Pegasus Turbo"/>
    <s v="9"/>
    <n v="2"/>
    <n v="6110.0300000000007"/>
    <n v="0.32"/>
    <n v="0"/>
    <x v="221"/>
    <s v="Retail"/>
    <x v="1"/>
    <n v="3503.26"/>
  </r>
  <r>
    <n v="4415"/>
    <x v="0"/>
    <x v="3"/>
    <s v="Free RN"/>
    <s v="12"/>
    <n v="2"/>
    <n v="3671.95"/>
    <n v="0"/>
    <n v="0"/>
    <x v="2"/>
    <s v="Retail"/>
    <x v="3"/>
    <n v="2797.91"/>
  </r>
  <r>
    <n v="4416"/>
    <x v="1"/>
    <x v="4"/>
    <s v="Zoom Freak"/>
    <s v="NA"/>
    <n v="2"/>
    <n v="2365.6"/>
    <n v="0"/>
    <n v="0"/>
    <x v="400"/>
    <s v="Retail"/>
    <x v="2"/>
    <n v="-178.54"/>
  </r>
  <r>
    <n v="4417"/>
    <x v="1"/>
    <x v="1"/>
    <s v="Tiempo Legend"/>
    <s v="L"/>
    <n v="2"/>
    <n v="6110.0300000000007"/>
    <n v="0.83"/>
    <n v="0"/>
    <x v="2"/>
    <s v="Retail"/>
    <x v="1"/>
    <n v="2668.14"/>
  </r>
  <r>
    <n v="4418"/>
    <x v="1"/>
    <x v="0"/>
    <s v="Metcon 7"/>
    <s v="XL"/>
    <n v="2"/>
    <n v="3139.93"/>
    <n v="0.46"/>
    <n v="3391.12"/>
    <x v="2"/>
    <s v="Online"/>
    <x v="5"/>
    <n v="3548.13"/>
  </r>
  <r>
    <n v="4419"/>
    <x v="0"/>
    <x v="0"/>
    <s v="Flex Trainer"/>
    <s v="9"/>
    <n v="2"/>
    <n v="6110.0300000000007"/>
    <n v="0"/>
    <n v="0"/>
    <x v="13"/>
    <s v="Online"/>
    <x v="0"/>
    <n v="61.45"/>
  </r>
  <r>
    <n v="4420"/>
    <x v="1"/>
    <x v="2"/>
    <s v="Blazer Mid"/>
    <s v="L"/>
    <n v="4"/>
    <n v="4904.79"/>
    <n v="0"/>
    <n v="-3727.64"/>
    <x v="352"/>
    <s v="Retail"/>
    <x v="3"/>
    <n v="2633.82"/>
  </r>
  <r>
    <n v="4421"/>
    <x v="1"/>
    <x v="3"/>
    <s v="React Infinity"/>
    <s v="XL"/>
    <n v="2"/>
    <n v="6110.0300000000007"/>
    <n v="0"/>
    <n v="0"/>
    <x v="221"/>
    <s v="Online"/>
    <x v="2"/>
    <n v="3005.03"/>
  </r>
  <r>
    <n v="4422"/>
    <x v="2"/>
    <x v="3"/>
    <s v="React Infinity"/>
    <s v="NA"/>
    <n v="2"/>
    <n v="6110.0300000000007"/>
    <n v="0.43"/>
    <n v="0"/>
    <x v="118"/>
    <s v="Online"/>
    <x v="4"/>
    <n v="1143.45"/>
  </r>
  <r>
    <n v="4423"/>
    <x v="2"/>
    <x v="3"/>
    <s v="Free RN"/>
    <s v="6"/>
    <n v="1"/>
    <n v="5381.5"/>
    <n v="0"/>
    <n v="0"/>
    <x v="344"/>
    <s v="Retail"/>
    <x v="3"/>
    <n v="57.84"/>
  </r>
  <r>
    <n v="4425"/>
    <x v="1"/>
    <x v="3"/>
    <s v="Air Zoom"/>
    <s v="L"/>
    <n v="0"/>
    <n v="4034.25"/>
    <n v="0"/>
    <n v="0"/>
    <x v="548"/>
    <s v="Retail"/>
    <x v="4"/>
    <n v="363.8"/>
  </r>
  <r>
    <n v="4426"/>
    <x v="2"/>
    <x v="2"/>
    <s v="Blazer Mid"/>
    <s v="M"/>
    <n v="1"/>
    <n v="6110.0300000000007"/>
    <n v="0"/>
    <n v="0"/>
    <x v="62"/>
    <s v="Online"/>
    <x v="3"/>
    <n v="2133.39"/>
  </r>
  <r>
    <n v="4427"/>
    <x v="1"/>
    <x v="2"/>
    <s v="Dunk Low"/>
    <s v="NA"/>
    <n v="2"/>
    <n v="8546.9"/>
    <n v="0"/>
    <n v="0"/>
    <x v="218"/>
    <s v="Retail"/>
    <x v="3"/>
    <n v="-357.43"/>
  </r>
  <r>
    <n v="4428"/>
    <x v="0"/>
    <x v="2"/>
    <s v="Waffle One"/>
    <s v="NA"/>
    <n v="2"/>
    <n v="6110.0300000000007"/>
    <n v="0"/>
    <n v="0"/>
    <x v="187"/>
    <s v="Online"/>
    <x v="1"/>
    <n v="2700.85"/>
  </r>
  <r>
    <n v="4429"/>
    <x v="0"/>
    <x v="1"/>
    <s v="Premier III"/>
    <s v="XL"/>
    <n v="2"/>
    <n v="6110.0300000000007"/>
    <n v="0.49"/>
    <n v="0"/>
    <x v="471"/>
    <s v="Retail"/>
    <x v="5"/>
    <n v="3905.15"/>
  </r>
  <r>
    <n v="4430"/>
    <x v="0"/>
    <x v="4"/>
    <s v="Kyrie Flytrap"/>
    <s v="L"/>
    <n v="2"/>
    <n v="6110.0300000000007"/>
    <n v="0.15"/>
    <n v="0"/>
    <x v="433"/>
    <s v="Retail"/>
    <x v="0"/>
    <n v="3590.87"/>
  </r>
  <r>
    <n v="4431"/>
    <x v="0"/>
    <x v="0"/>
    <s v="Metcon 7"/>
    <s v="XL"/>
    <n v="2"/>
    <n v="6110.0300000000007"/>
    <n v="0"/>
    <n v="0"/>
    <x v="341"/>
    <s v="Online"/>
    <x v="0"/>
    <n v="-537.53"/>
  </r>
  <r>
    <n v="4432"/>
    <x v="2"/>
    <x v="4"/>
    <s v="Air Jordan"/>
    <s v="XL"/>
    <n v="2"/>
    <n v="6378.45"/>
    <n v="0"/>
    <n v="0"/>
    <x v="44"/>
    <s v="Retail"/>
    <x v="1"/>
    <n v="2573.36"/>
  </r>
  <r>
    <n v="4433"/>
    <x v="2"/>
    <x v="1"/>
    <s v="Phantom GT"/>
    <s v="M"/>
    <n v="4"/>
    <n v="4840.5"/>
    <n v="0"/>
    <n v="0"/>
    <x v="2"/>
    <s v="Retail"/>
    <x v="1"/>
    <n v="3226.65"/>
  </r>
  <r>
    <n v="4434"/>
    <x v="2"/>
    <x v="4"/>
    <s v="Zoom Freak"/>
    <s v="L"/>
    <n v="3"/>
    <n v="3844.82"/>
    <n v="0"/>
    <n v="0"/>
    <x v="149"/>
    <s v="Online"/>
    <x v="1"/>
    <n v="-289.83"/>
  </r>
  <r>
    <n v="4435"/>
    <x v="1"/>
    <x v="0"/>
    <s v="Flex Trainer"/>
    <s v="M"/>
    <n v="2"/>
    <n v="6110.0300000000007"/>
    <n v="0"/>
    <n v="0"/>
    <x v="2"/>
    <s v="Online"/>
    <x v="1"/>
    <n v="2607.5700000000002"/>
  </r>
  <r>
    <n v="4436"/>
    <x v="2"/>
    <x v="0"/>
    <s v="SuperRep Go"/>
    <s v="M"/>
    <n v="4"/>
    <n v="2720.7"/>
    <n v="0"/>
    <n v="0"/>
    <x v="308"/>
    <s v="Online"/>
    <x v="3"/>
    <n v="-818.53"/>
  </r>
  <r>
    <n v="4437"/>
    <x v="2"/>
    <x v="4"/>
    <s v="Kyrie Flytrap"/>
    <s v="XL"/>
    <n v="2"/>
    <n v="6110.0300000000007"/>
    <n v="0"/>
    <n v="0"/>
    <x v="528"/>
    <s v="Retail"/>
    <x v="1"/>
    <n v="3972.33"/>
  </r>
  <r>
    <n v="4438"/>
    <x v="2"/>
    <x v="4"/>
    <s v="Zoom Freak"/>
    <s v="NA"/>
    <n v="3"/>
    <n v="6110.0300000000007"/>
    <n v="0"/>
    <n v="0"/>
    <x v="2"/>
    <s v="Retail"/>
    <x v="4"/>
    <n v="-735.65"/>
  </r>
  <r>
    <n v="4439"/>
    <x v="1"/>
    <x v="2"/>
    <s v="Dunk Low"/>
    <s v="NA"/>
    <n v="0"/>
    <n v="6110.0300000000007"/>
    <n v="0"/>
    <n v="0"/>
    <x v="27"/>
    <s v="Retail"/>
    <x v="1"/>
    <n v="-324.47000000000003"/>
  </r>
  <r>
    <n v="4440"/>
    <x v="2"/>
    <x v="4"/>
    <s v="Zoom Freak"/>
    <s v="XL"/>
    <n v="2"/>
    <n v="6172.36"/>
    <n v="0"/>
    <n v="0"/>
    <x v="132"/>
    <s v="Online"/>
    <x v="2"/>
    <n v="-551.75"/>
  </r>
  <r>
    <n v="4441"/>
    <x v="0"/>
    <x v="1"/>
    <s v="Premier III"/>
    <s v="L"/>
    <n v="3"/>
    <n v="6110.0300000000007"/>
    <n v="0"/>
    <n v="0"/>
    <x v="549"/>
    <s v="Retail"/>
    <x v="5"/>
    <n v="2036.39"/>
  </r>
  <r>
    <n v="4442"/>
    <x v="1"/>
    <x v="1"/>
    <s v="Phantom GT"/>
    <s v="L"/>
    <n v="2"/>
    <n v="6110.0300000000007"/>
    <n v="0"/>
    <n v="0"/>
    <x v="550"/>
    <s v="Retail"/>
    <x v="1"/>
    <n v="1366.18"/>
  </r>
  <r>
    <n v="4443"/>
    <x v="2"/>
    <x v="2"/>
    <s v="Dunk Low"/>
    <s v="9"/>
    <n v="3"/>
    <n v="7953"/>
    <n v="0"/>
    <n v="-5010.3900000000003"/>
    <x v="258"/>
    <s v="Retail"/>
    <x v="1"/>
    <n v="-665.22"/>
  </r>
  <r>
    <n v="4444"/>
    <x v="2"/>
    <x v="3"/>
    <s v="React Infinity"/>
    <s v="7"/>
    <n v="4"/>
    <n v="6110.0300000000007"/>
    <n v="0.36"/>
    <n v="0"/>
    <x v="3"/>
    <s v="Online"/>
    <x v="5"/>
    <n v="243.39"/>
  </r>
  <r>
    <n v="4445"/>
    <x v="1"/>
    <x v="0"/>
    <s v="Metcon 7"/>
    <s v="XL"/>
    <n v="1"/>
    <n v="5915.27"/>
    <n v="0.12"/>
    <n v="5205.4399999999996"/>
    <x v="469"/>
    <s v="Retail"/>
    <x v="2"/>
    <n v="3456.95"/>
  </r>
  <r>
    <n v="4446"/>
    <x v="2"/>
    <x v="1"/>
    <s v="Mercurial Superfly"/>
    <s v="M"/>
    <n v="2"/>
    <n v="3469.31"/>
    <n v="0.28000000000000003"/>
    <n v="4995.8100000000004"/>
    <x v="244"/>
    <s v="Retail"/>
    <x v="3"/>
    <n v="2671.58"/>
  </r>
  <r>
    <n v="4447"/>
    <x v="0"/>
    <x v="3"/>
    <s v="Free RN"/>
    <s v="XL"/>
    <n v="0"/>
    <n v="6110.0300000000007"/>
    <n v="0"/>
    <n v="0"/>
    <x v="151"/>
    <s v="Retail"/>
    <x v="4"/>
    <n v="1574.91"/>
  </r>
  <r>
    <n v="4449"/>
    <x v="2"/>
    <x v="2"/>
    <s v="Air Force 1"/>
    <s v="9"/>
    <n v="0"/>
    <n v="5053.29"/>
    <n v="0"/>
    <n v="0"/>
    <x v="210"/>
    <s v="Retail"/>
    <x v="5"/>
    <n v="3206.34"/>
  </r>
  <r>
    <n v="4450"/>
    <x v="2"/>
    <x v="2"/>
    <s v="Air Force 1"/>
    <s v="NA"/>
    <n v="1"/>
    <n v="4745.4799999999996"/>
    <n v="0"/>
    <n v="0"/>
    <x v="2"/>
    <s v="Retail"/>
    <x v="2"/>
    <n v="174.49"/>
  </r>
  <r>
    <n v="4451"/>
    <x v="1"/>
    <x v="2"/>
    <s v="Dunk Low"/>
    <s v="NA"/>
    <n v="0"/>
    <n v="2049.73"/>
    <n v="0"/>
    <n v="0"/>
    <x v="489"/>
    <s v="Online"/>
    <x v="3"/>
    <n v="2543.16"/>
  </r>
  <r>
    <n v="4452"/>
    <x v="1"/>
    <x v="2"/>
    <s v="Blazer Mid"/>
    <s v="M"/>
    <n v="1"/>
    <n v="6110.0300000000007"/>
    <n v="0"/>
    <n v="0"/>
    <x v="510"/>
    <s v="Online"/>
    <x v="0"/>
    <n v="-86.63"/>
  </r>
  <r>
    <n v="4453"/>
    <x v="2"/>
    <x v="0"/>
    <s v="Flex Trainer"/>
    <s v="XL"/>
    <n v="1"/>
    <n v="6110.0300000000007"/>
    <n v="0"/>
    <n v="0"/>
    <x v="271"/>
    <s v="Retail"/>
    <x v="0"/>
    <n v="2814.75"/>
  </r>
  <r>
    <n v="4454"/>
    <x v="0"/>
    <x v="3"/>
    <s v="Pegasus Turbo"/>
    <s v="M"/>
    <n v="2"/>
    <n v="2915.54"/>
    <n v="0"/>
    <n v="0"/>
    <x v="512"/>
    <s v="Retail"/>
    <x v="4"/>
    <n v="-1188.6400000000001"/>
  </r>
  <r>
    <n v="4455"/>
    <x v="1"/>
    <x v="4"/>
    <s v="Kyrie Flytrap"/>
    <s v="12"/>
    <n v="3"/>
    <n v="8629.75"/>
    <n v="0"/>
    <n v="0"/>
    <x v="2"/>
    <s v="Online"/>
    <x v="2"/>
    <n v="2417.15"/>
  </r>
  <r>
    <n v="4456"/>
    <x v="1"/>
    <x v="4"/>
    <s v="Kyrie Flytrap"/>
    <s v="XL"/>
    <n v="1"/>
    <n v="6110.0300000000007"/>
    <n v="0.32"/>
    <n v="0"/>
    <x v="551"/>
    <s v="Retail"/>
    <x v="1"/>
    <n v="450.51"/>
  </r>
  <r>
    <n v="4458"/>
    <x v="0"/>
    <x v="1"/>
    <s v="Premier III"/>
    <s v="L"/>
    <n v="2"/>
    <n v="6500.77"/>
    <n v="0.22"/>
    <n v="0"/>
    <x v="114"/>
    <s v="Retail"/>
    <x v="2"/>
    <n v="870.08"/>
  </r>
  <r>
    <n v="4459"/>
    <x v="2"/>
    <x v="0"/>
    <s v="SuperRep Go"/>
    <s v="NA"/>
    <n v="-1"/>
    <n v="6110.0300000000007"/>
    <n v="0.59"/>
    <n v="0"/>
    <x v="2"/>
    <s v="Online"/>
    <x v="5"/>
    <n v="3055.56"/>
  </r>
  <r>
    <n v="4460"/>
    <x v="1"/>
    <x v="1"/>
    <s v="Tiempo Legend"/>
    <s v="M"/>
    <n v="-1"/>
    <n v="9682.2000000000007"/>
    <n v="0"/>
    <n v="0"/>
    <x v="2"/>
    <s v="Online"/>
    <x v="1"/>
    <n v="570.41999999999996"/>
  </r>
  <r>
    <n v="4461"/>
    <x v="0"/>
    <x v="2"/>
    <s v="Waffle One"/>
    <s v="XL"/>
    <n v="2"/>
    <n v="6110.0300000000007"/>
    <n v="0"/>
    <n v="0"/>
    <x v="2"/>
    <s v="Retail"/>
    <x v="1"/>
    <n v="1800.98"/>
  </r>
  <r>
    <n v="4462"/>
    <x v="0"/>
    <x v="3"/>
    <s v="React Infinity"/>
    <s v="L"/>
    <n v="2"/>
    <n v="6110.0300000000007"/>
    <n v="0"/>
    <n v="0"/>
    <x v="2"/>
    <s v="Retail"/>
    <x v="3"/>
    <n v="2280.52"/>
  </r>
  <r>
    <n v="4463"/>
    <x v="2"/>
    <x v="1"/>
    <s v="Premier III"/>
    <s v="11"/>
    <n v="3"/>
    <n v="8317.5300000000007"/>
    <n v="0.6"/>
    <n v="9981.0400000000009"/>
    <x v="400"/>
    <s v="Retail"/>
    <x v="3"/>
    <n v="1821.65"/>
  </r>
  <r>
    <n v="4464"/>
    <x v="0"/>
    <x v="4"/>
    <s v="Kyrie Flytrap"/>
    <s v="NA"/>
    <n v="2"/>
    <n v="4917.28"/>
    <n v="0.82"/>
    <n v="0"/>
    <x v="2"/>
    <s v="Online"/>
    <x v="2"/>
    <n v="2769.22"/>
  </r>
  <r>
    <n v="4466"/>
    <x v="0"/>
    <x v="1"/>
    <s v="Mercurial Superfly"/>
    <s v="NA"/>
    <n v="2"/>
    <n v="4743.16"/>
    <n v="0"/>
    <n v="0"/>
    <x v="474"/>
    <s v="Retail"/>
    <x v="2"/>
    <n v="3480.06"/>
  </r>
  <r>
    <n v="4467"/>
    <x v="0"/>
    <x v="2"/>
    <s v="Air Force 1"/>
    <s v="XL"/>
    <n v="2"/>
    <n v="3918.43"/>
    <n v="0"/>
    <n v="0"/>
    <x v="298"/>
    <s v="Retail"/>
    <x v="5"/>
    <n v="2820.24"/>
  </r>
  <r>
    <n v="4468"/>
    <x v="2"/>
    <x v="1"/>
    <s v="Premier III"/>
    <s v="XL"/>
    <n v="3"/>
    <n v="6077.13"/>
    <n v="0"/>
    <n v="-2370.08"/>
    <x v="552"/>
    <s v="Online"/>
    <x v="2"/>
    <n v="3173.31"/>
  </r>
  <r>
    <n v="4469"/>
    <x v="0"/>
    <x v="4"/>
    <s v="LeBron 20"/>
    <s v="M"/>
    <n v="2"/>
    <n v="6110.0300000000007"/>
    <n v="0"/>
    <n v="0"/>
    <x v="2"/>
    <s v="Retail"/>
    <x v="0"/>
    <n v="3626.93"/>
  </r>
  <r>
    <n v="4470"/>
    <x v="1"/>
    <x v="4"/>
    <s v="Kyrie Flytrap"/>
    <s v="L"/>
    <n v="2"/>
    <n v="6110.0300000000007"/>
    <n v="0"/>
    <n v="0"/>
    <x v="2"/>
    <s v="Online"/>
    <x v="0"/>
    <n v="3144.4"/>
  </r>
  <r>
    <n v="4471"/>
    <x v="0"/>
    <x v="4"/>
    <s v="Zoom Freak"/>
    <s v="NA"/>
    <n v="2"/>
    <n v="2184.9499999999998"/>
    <n v="0"/>
    <n v="0"/>
    <x v="202"/>
    <s v="Online"/>
    <x v="2"/>
    <n v="3303.4"/>
  </r>
  <r>
    <n v="4472"/>
    <x v="1"/>
    <x v="4"/>
    <s v="LeBron 20"/>
    <s v="NA"/>
    <n v="2"/>
    <n v="6833.94"/>
    <n v="0"/>
    <n v="0"/>
    <x v="414"/>
    <s v="Online"/>
    <x v="1"/>
    <n v="-151.52000000000001"/>
  </r>
  <r>
    <n v="4473"/>
    <x v="0"/>
    <x v="2"/>
    <s v="Waffle One"/>
    <s v="12"/>
    <n v="2"/>
    <n v="6110.0300000000007"/>
    <n v="0"/>
    <n v="0"/>
    <x v="2"/>
    <s v="Online"/>
    <x v="5"/>
    <n v="1011.74"/>
  </r>
  <r>
    <n v="4474"/>
    <x v="1"/>
    <x v="2"/>
    <s v="Air Force 1"/>
    <s v="XL"/>
    <n v="2"/>
    <n v="8130.71"/>
    <n v="0"/>
    <n v="0"/>
    <x v="2"/>
    <s v="Online"/>
    <x v="2"/>
    <n v="3536.87"/>
  </r>
  <r>
    <n v="4475"/>
    <x v="0"/>
    <x v="1"/>
    <s v="Tiempo Legend"/>
    <s v="M"/>
    <n v="2"/>
    <n v="6110.0300000000007"/>
    <n v="0"/>
    <n v="0"/>
    <x v="378"/>
    <s v="Online"/>
    <x v="1"/>
    <n v="1487.03"/>
  </r>
  <r>
    <n v="4476"/>
    <x v="1"/>
    <x v="2"/>
    <s v="Waffle One"/>
    <s v="L"/>
    <n v="2"/>
    <n v="4495.47"/>
    <n v="0"/>
    <n v="0"/>
    <x v="363"/>
    <s v="Online"/>
    <x v="0"/>
    <n v="560.20000000000005"/>
  </r>
  <r>
    <n v="4477"/>
    <x v="2"/>
    <x v="3"/>
    <s v="Pegasus Turbo"/>
    <s v="6"/>
    <n v="2"/>
    <n v="6110.0300000000007"/>
    <n v="0"/>
    <n v="0"/>
    <x v="48"/>
    <s v="Online"/>
    <x v="4"/>
    <n v="-838.22"/>
  </r>
  <r>
    <n v="4478"/>
    <x v="1"/>
    <x v="2"/>
    <s v="Air Force 1"/>
    <s v="NA"/>
    <n v="4"/>
    <n v="7748.38"/>
    <n v="0"/>
    <n v="0"/>
    <x v="2"/>
    <s v="Retail"/>
    <x v="5"/>
    <n v="3416.84"/>
  </r>
  <r>
    <n v="4479"/>
    <x v="0"/>
    <x v="2"/>
    <s v="Air Force 1"/>
    <s v="NA"/>
    <n v="2"/>
    <n v="7530.67"/>
    <n v="0"/>
    <n v="0"/>
    <x v="394"/>
    <s v="Online"/>
    <x v="5"/>
    <n v="3209.42"/>
  </r>
  <r>
    <n v="4480"/>
    <x v="2"/>
    <x v="0"/>
    <s v="SuperRep Go"/>
    <s v="7"/>
    <n v="2"/>
    <n v="6110.0300000000007"/>
    <n v="0.61"/>
    <n v="0"/>
    <x v="404"/>
    <s v="Retail"/>
    <x v="1"/>
    <n v="1920.5"/>
  </r>
  <r>
    <n v="4481"/>
    <x v="2"/>
    <x v="1"/>
    <s v="Mercurial Superfly"/>
    <s v="L"/>
    <n v="2"/>
    <n v="8504.98"/>
    <n v="0.88"/>
    <n v="0"/>
    <x v="321"/>
    <s v="Retail"/>
    <x v="4"/>
    <n v="1227.48"/>
  </r>
  <r>
    <n v="4482"/>
    <x v="0"/>
    <x v="1"/>
    <s v="Phantom GT"/>
    <s v="L"/>
    <n v="2"/>
    <n v="6110.0300000000007"/>
    <n v="0"/>
    <n v="0"/>
    <x v="553"/>
    <s v="Online"/>
    <x v="2"/>
    <n v="-742.03"/>
  </r>
  <r>
    <n v="4483"/>
    <x v="0"/>
    <x v="2"/>
    <s v="Blazer Mid"/>
    <s v="M"/>
    <n v="2"/>
    <n v="2844.04"/>
    <n v="0.12"/>
    <n v="0"/>
    <x v="327"/>
    <s v="Online"/>
    <x v="1"/>
    <n v="-1026.8599999999999"/>
  </r>
  <r>
    <n v="4484"/>
    <x v="2"/>
    <x v="4"/>
    <s v="Air Jordan"/>
    <s v="11"/>
    <n v="3"/>
    <n v="5981.92"/>
    <n v="0.8"/>
    <n v="3589.15"/>
    <x v="151"/>
    <s v="Retail"/>
    <x v="1"/>
    <n v="-751.05"/>
  </r>
  <r>
    <n v="4485"/>
    <x v="2"/>
    <x v="0"/>
    <s v="Flex Trainer"/>
    <s v="L"/>
    <n v="2"/>
    <n v="6110.0300000000007"/>
    <n v="0.78"/>
    <n v="0"/>
    <x v="137"/>
    <s v="Retail"/>
    <x v="3"/>
    <n v="-367.25"/>
  </r>
  <r>
    <n v="4486"/>
    <x v="1"/>
    <x v="0"/>
    <s v="Flex Trainer"/>
    <s v="XL"/>
    <n v="2"/>
    <n v="6110.0300000000007"/>
    <n v="0"/>
    <n v="0"/>
    <x v="476"/>
    <s v="Online"/>
    <x v="0"/>
    <n v="3338.79"/>
  </r>
  <r>
    <n v="4487"/>
    <x v="2"/>
    <x v="2"/>
    <s v="Air Force 1"/>
    <s v="L"/>
    <n v="2"/>
    <n v="9009.7099999999991"/>
    <n v="0.4"/>
    <n v="0"/>
    <x v="167"/>
    <s v="Retail"/>
    <x v="3"/>
    <n v="-996.86"/>
  </r>
  <r>
    <n v="4488"/>
    <x v="1"/>
    <x v="0"/>
    <s v="Flex Trainer"/>
    <s v="8"/>
    <n v="2"/>
    <n v="6110.0300000000007"/>
    <n v="0"/>
    <n v="0"/>
    <x v="131"/>
    <s v="Retail"/>
    <x v="3"/>
    <n v="3045.38"/>
  </r>
  <r>
    <n v="4489"/>
    <x v="0"/>
    <x v="2"/>
    <s v="Blazer Mid"/>
    <s v="9"/>
    <n v="3"/>
    <n v="6110.0300000000007"/>
    <n v="0"/>
    <n v="0"/>
    <x v="346"/>
    <s v="Retail"/>
    <x v="0"/>
    <n v="1890.99"/>
  </r>
  <r>
    <n v="4490"/>
    <x v="1"/>
    <x v="0"/>
    <s v="Metcon 7"/>
    <s v="L"/>
    <n v="0"/>
    <n v="6110.0300000000007"/>
    <n v="0"/>
    <n v="0"/>
    <x v="343"/>
    <s v="Online"/>
    <x v="5"/>
    <n v="-1173.8399999999999"/>
  </r>
  <r>
    <n v="4491"/>
    <x v="1"/>
    <x v="3"/>
    <s v="Pegasus Turbo"/>
    <s v="M"/>
    <n v="0"/>
    <n v="6110.0300000000007"/>
    <n v="0"/>
    <n v="0"/>
    <x v="2"/>
    <s v="Online"/>
    <x v="5"/>
    <n v="3066.85"/>
  </r>
  <r>
    <n v="4492"/>
    <x v="2"/>
    <x v="2"/>
    <s v="Air Force 1"/>
    <s v="M"/>
    <n v="2"/>
    <n v="6110.0300000000007"/>
    <n v="0"/>
    <n v="0"/>
    <x v="2"/>
    <s v="Retail"/>
    <x v="2"/>
    <n v="2397.23"/>
  </r>
  <r>
    <n v="4493"/>
    <x v="1"/>
    <x v="2"/>
    <s v="Blazer Mid"/>
    <s v="XL"/>
    <n v="4"/>
    <n v="6110.0300000000007"/>
    <n v="0"/>
    <n v="0"/>
    <x v="3"/>
    <s v="Online"/>
    <x v="2"/>
    <n v="321.24"/>
  </r>
  <r>
    <n v="4494"/>
    <x v="1"/>
    <x v="0"/>
    <s v="ZoomX Invincible"/>
    <s v="L"/>
    <n v="2"/>
    <n v="6110.0300000000007"/>
    <n v="0"/>
    <n v="0"/>
    <x v="450"/>
    <s v="Online"/>
    <x v="5"/>
    <n v="1357.29"/>
  </r>
  <r>
    <n v="4495"/>
    <x v="0"/>
    <x v="4"/>
    <s v="Kyrie Flytrap"/>
    <s v="XL"/>
    <n v="3"/>
    <n v="6110.0300000000007"/>
    <n v="0"/>
    <n v="0"/>
    <x v="407"/>
    <s v="Online"/>
    <x v="3"/>
    <n v="2.97"/>
  </r>
  <r>
    <n v="4496"/>
    <x v="2"/>
    <x v="4"/>
    <s v="Kyrie Flytrap"/>
    <s v="L"/>
    <n v="-1"/>
    <n v="6110.0300000000007"/>
    <n v="0"/>
    <n v="0"/>
    <x v="2"/>
    <s v="Online"/>
    <x v="1"/>
    <n v="-487.36"/>
  </r>
  <r>
    <n v="4497"/>
    <x v="2"/>
    <x v="1"/>
    <s v="Tiempo Legend"/>
    <s v="7"/>
    <n v="2"/>
    <n v="6647.6"/>
    <n v="0.52"/>
    <n v="0"/>
    <x v="217"/>
    <s v="Retail"/>
    <x v="0"/>
    <n v="-918.14"/>
  </r>
  <r>
    <n v="4498"/>
    <x v="1"/>
    <x v="0"/>
    <s v="ZoomX Invincible"/>
    <s v="NA"/>
    <n v="4"/>
    <n v="5358.7"/>
    <n v="0"/>
    <n v="0"/>
    <x v="321"/>
    <s v="Online"/>
    <x v="2"/>
    <n v="3352.29"/>
  </r>
  <r>
    <n v="4499"/>
    <x v="1"/>
    <x v="3"/>
    <s v="Air Zoom"/>
    <s v="M"/>
    <n v="2"/>
    <n v="5550.99"/>
    <n v="0"/>
    <n v="0"/>
    <x v="153"/>
    <s v="Retail"/>
    <x v="2"/>
    <n v="2453.57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4F914C-9E37-4CAF-ADF9-E4FA2A04E5F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1:H26" firstHeaderRow="0" firstDataRow="1" firstDataCol="1"/>
  <pivotFields count="16">
    <pivotField showAll="0"/>
    <pivotField showAll="0"/>
    <pivotField showAll="0">
      <items count="6">
        <item x="4"/>
        <item x="2"/>
        <item x="3"/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>
      <items count="555">
        <item x="487"/>
        <item x="513"/>
        <item x="536"/>
        <item x="473"/>
        <item x="419"/>
        <item x="486"/>
        <item x="403"/>
        <item x="214"/>
        <item x="293"/>
        <item x="410"/>
        <item x="304"/>
        <item x="432"/>
        <item x="319"/>
        <item x="541"/>
        <item x="224"/>
        <item x="85"/>
        <item x="496"/>
        <item x="388"/>
        <item x="470"/>
        <item x="356"/>
        <item x="161"/>
        <item x="303"/>
        <item x="533"/>
        <item x="347"/>
        <item x="548"/>
        <item x="490"/>
        <item x="31"/>
        <item x="287"/>
        <item x="269"/>
        <item x="438"/>
        <item x="461"/>
        <item x="229"/>
        <item x="80"/>
        <item x="520"/>
        <item x="534"/>
        <item x="480"/>
        <item x="411"/>
        <item x="373"/>
        <item x="121"/>
        <item x="476"/>
        <item x="529"/>
        <item x="424"/>
        <item x="197"/>
        <item x="205"/>
        <item x="384"/>
        <item x="20"/>
        <item x="368"/>
        <item x="355"/>
        <item x="247"/>
        <item x="255"/>
        <item x="372"/>
        <item x="352"/>
        <item x="478"/>
        <item x="338"/>
        <item x="444"/>
        <item x="156"/>
        <item x="509"/>
        <item x="436"/>
        <item x="54"/>
        <item x="92"/>
        <item x="528"/>
        <item x="552"/>
        <item x="295"/>
        <item x="266"/>
        <item x="535"/>
        <item x="428"/>
        <item x="545"/>
        <item x="516"/>
        <item x="551"/>
        <item x="77"/>
        <item x="251"/>
        <item x="515"/>
        <item x="58"/>
        <item x="41"/>
        <item x="495"/>
        <item x="230"/>
        <item x="311"/>
        <item x="464"/>
        <item x="506"/>
        <item x="349"/>
        <item x="35"/>
        <item x="134"/>
        <item x="335"/>
        <item x="377"/>
        <item x="426"/>
        <item x="421"/>
        <item x="350"/>
        <item x="145"/>
        <item x="475"/>
        <item x="354"/>
        <item x="272"/>
        <item x="306"/>
        <item x="66"/>
        <item x="228"/>
        <item x="115"/>
        <item x="159"/>
        <item x="280"/>
        <item x="501"/>
        <item x="456"/>
        <item x="538"/>
        <item x="357"/>
        <item x="47"/>
        <item x="275"/>
        <item x="401"/>
        <item x="448"/>
        <item x="503"/>
        <item x="500"/>
        <item x="300"/>
        <item x="441"/>
        <item x="382"/>
        <item x="314"/>
        <item x="422"/>
        <item x="378"/>
        <item x="423"/>
        <item x="474"/>
        <item x="385"/>
        <item x="0"/>
        <item x="313"/>
        <item x="485"/>
        <item x="270"/>
        <item x="390"/>
        <item x="413"/>
        <item x="277"/>
        <item x="524"/>
        <item x="337"/>
        <item x="467"/>
        <item x="291"/>
        <item x="452"/>
        <item x="521"/>
        <item x="517"/>
        <item x="240"/>
        <item x="523"/>
        <item x="219"/>
        <item x="234"/>
        <item x="389"/>
        <item x="435"/>
        <item x="252"/>
        <item x="152"/>
        <item x="463"/>
        <item x="514"/>
        <item x="466"/>
        <item x="30"/>
        <item x="158"/>
        <item x="246"/>
        <item x="549"/>
        <item x="481"/>
        <item x="22"/>
        <item x="125"/>
        <item x="391"/>
        <item x="116"/>
        <item x="395"/>
        <item x="365"/>
        <item x="307"/>
        <item x="532"/>
        <item x="550"/>
        <item x="527"/>
        <item x="537"/>
        <item x="451"/>
        <item x="146"/>
        <item x="351"/>
        <item x="543"/>
        <item x="40"/>
        <item x="329"/>
        <item x="196"/>
        <item x="268"/>
        <item x="511"/>
        <item x="479"/>
        <item x="190"/>
        <item x="498"/>
        <item x="33"/>
        <item x="544"/>
        <item x="397"/>
        <item x="497"/>
        <item x="518"/>
        <item x="546"/>
        <item x="253"/>
        <item x="502"/>
        <item x="273"/>
        <item x="324"/>
        <item x="494"/>
        <item x="540"/>
        <item x="1"/>
        <item x="525"/>
        <item x="42"/>
        <item x="157"/>
        <item x="195"/>
        <item x="553"/>
        <item x="364"/>
        <item x="320"/>
        <item x="233"/>
        <item x="235"/>
        <item x="488"/>
        <item x="331"/>
        <item x="208"/>
        <item x="361"/>
        <item x="417"/>
        <item x="206"/>
        <item x="96"/>
        <item x="241"/>
        <item x="109"/>
        <item x="317"/>
        <item x="163"/>
        <item x="139"/>
        <item x="305"/>
        <item x="88"/>
        <item x="199"/>
        <item x="359"/>
        <item x="129"/>
        <item x="19"/>
        <item x="427"/>
        <item x="414"/>
        <item x="477"/>
        <item x="342"/>
        <item x="172"/>
        <item x="144"/>
        <item x="176"/>
        <item x="100"/>
        <item x="200"/>
        <item x="259"/>
        <item x="167"/>
        <item x="136"/>
        <item x="437"/>
        <item x="168"/>
        <item x="374"/>
        <item x="425"/>
        <item x="78"/>
        <item x="326"/>
        <item x="296"/>
        <item x="72"/>
        <item x="102"/>
        <item x="128"/>
        <item x="222"/>
        <item x="298"/>
        <item x="484"/>
        <item x="221"/>
        <item x="45"/>
        <item x="387"/>
        <item x="348"/>
        <item x="133"/>
        <item x="43"/>
        <item x="447"/>
        <item x="4"/>
        <item x="186"/>
        <item x="86"/>
        <item x="83"/>
        <item x="379"/>
        <item x="299"/>
        <item x="294"/>
        <item x="9"/>
        <item x="465"/>
        <item x="204"/>
        <item x="216"/>
        <item x="130"/>
        <item x="16"/>
        <item x="274"/>
        <item x="468"/>
        <item x="301"/>
        <item x="120"/>
        <item x="449"/>
        <item x="183"/>
        <item x="147"/>
        <item x="37"/>
        <item x="93"/>
        <item x="3"/>
        <item x="376"/>
        <item x="123"/>
        <item x="360"/>
        <item x="36"/>
        <item x="231"/>
        <item x="87"/>
        <item x="6"/>
        <item x="220"/>
        <item x="53"/>
        <item x="57"/>
        <item x="412"/>
        <item x="64"/>
        <item x="198"/>
        <item x="457"/>
        <item x="460"/>
        <item x="150"/>
        <item x="430"/>
        <item x="194"/>
        <item x="107"/>
        <item x="402"/>
        <item x="409"/>
        <item x="39"/>
        <item x="34"/>
        <item x="114"/>
        <item x="369"/>
        <item x="79"/>
        <item x="398"/>
        <item x="60"/>
        <item x="362"/>
        <item x="52"/>
        <item x="218"/>
        <item x="169"/>
        <item x="323"/>
        <item x="142"/>
        <item x="489"/>
        <item x="119"/>
        <item x="63"/>
        <item x="108"/>
        <item x="185"/>
        <item x="8"/>
        <item x="166"/>
        <item x="73"/>
        <item x="370"/>
        <item x="25"/>
        <item x="499"/>
        <item x="15"/>
        <item x="264"/>
        <item x="76"/>
        <item x="201"/>
        <item x="153"/>
        <item x="242"/>
        <item x="547"/>
        <item x="262"/>
        <item x="318"/>
        <item x="179"/>
        <item x="333"/>
        <item x="431"/>
        <item x="482"/>
        <item x="62"/>
        <item x="454"/>
        <item x="394"/>
        <item x="50"/>
        <item x="297"/>
        <item x="211"/>
        <item x="380"/>
        <item x="184"/>
        <item x="48"/>
        <item x="321"/>
        <item x="151"/>
        <item x="519"/>
        <item x="82"/>
        <item x="469"/>
        <item x="131"/>
        <item x="59"/>
        <item x="459"/>
        <item x="155"/>
        <item x="135"/>
        <item x="505"/>
        <item x="345"/>
        <item x="65"/>
        <item x="75"/>
        <item x="453"/>
        <item x="539"/>
        <item x="18"/>
        <item x="177"/>
        <item x="236"/>
        <item x="173"/>
        <item x="472"/>
        <item x="512"/>
        <item x="344"/>
        <item x="112"/>
        <item x="124"/>
        <item x="117"/>
        <item x="257"/>
        <item x="71"/>
        <item x="284"/>
        <item x="17"/>
        <item x="440"/>
        <item x="51"/>
        <item x="289"/>
        <item x="392"/>
        <item x="341"/>
        <item x="7"/>
        <item x="13"/>
        <item x="471"/>
        <item x="55"/>
        <item x="265"/>
        <item x="418"/>
        <item x="140"/>
        <item x="189"/>
        <item x="358"/>
        <item x="281"/>
        <item x="244"/>
        <item x="363"/>
        <item x="104"/>
        <item x="74"/>
        <item x="406"/>
        <item x="508"/>
        <item x="67"/>
        <item x="439"/>
        <item x="381"/>
        <item x="182"/>
        <item x="309"/>
        <item x="371"/>
        <item x="458"/>
        <item x="445"/>
        <item x="149"/>
        <item x="290"/>
        <item x="239"/>
        <item x="450"/>
        <item x="164"/>
        <item x="491"/>
        <item x="26"/>
        <item x="429"/>
        <item x="209"/>
        <item x="276"/>
        <item x="141"/>
        <item x="375"/>
        <item x="332"/>
        <item x="340"/>
        <item x="343"/>
        <item x="210"/>
        <item x="248"/>
        <item x="283"/>
        <item x="178"/>
        <item x="442"/>
        <item x="105"/>
        <item x="46"/>
        <item x="243"/>
        <item x="250"/>
        <item x="28"/>
        <item x="106"/>
        <item x="162"/>
        <item x="336"/>
        <item x="227"/>
        <item x="94"/>
        <item x="446"/>
        <item x="408"/>
        <item x="353"/>
        <item x="492"/>
        <item x="245"/>
        <item x="312"/>
        <item x="12"/>
        <item x="302"/>
        <item x="420"/>
        <item x="507"/>
        <item x="192"/>
        <item x="249"/>
        <item x="322"/>
        <item x="207"/>
        <item x="386"/>
        <item x="137"/>
        <item x="232"/>
        <item x="14"/>
        <item x="111"/>
        <item x="95"/>
        <item x="56"/>
        <item x="101"/>
        <item x="346"/>
        <item x="522"/>
        <item x="187"/>
        <item x="81"/>
        <item x="32"/>
        <item x="191"/>
        <item x="308"/>
        <item x="279"/>
        <item x="70"/>
        <item x="23"/>
        <item x="10"/>
        <item x="292"/>
        <item x="399"/>
        <item x="132"/>
        <item x="143"/>
        <item x="260"/>
        <item x="462"/>
        <item x="29"/>
        <item x="315"/>
        <item x="310"/>
        <item x="27"/>
        <item x="286"/>
        <item x="127"/>
        <item x="367"/>
        <item x="61"/>
        <item x="510"/>
        <item x="91"/>
        <item x="103"/>
        <item x="24"/>
        <item x="181"/>
        <item x="393"/>
        <item x="288"/>
        <item x="542"/>
        <item x="404"/>
        <item x="49"/>
        <item x="396"/>
        <item x="213"/>
        <item x="175"/>
        <item x="261"/>
        <item x="330"/>
        <item x="258"/>
        <item x="170"/>
        <item x="407"/>
        <item x="443"/>
        <item x="433"/>
        <item x="126"/>
        <item x="148"/>
        <item x="285"/>
        <item x="97"/>
        <item x="256"/>
        <item x="328"/>
        <item x="215"/>
        <item x="223"/>
        <item x="237"/>
        <item x="271"/>
        <item x="99"/>
        <item x="263"/>
        <item x="493"/>
        <item x="282"/>
        <item x="11"/>
        <item x="267"/>
        <item x="455"/>
        <item x="5"/>
        <item x="193"/>
        <item x="44"/>
        <item x="400"/>
        <item x="118"/>
        <item x="226"/>
        <item x="278"/>
        <item x="174"/>
        <item x="327"/>
        <item x="160"/>
        <item x="89"/>
        <item x="483"/>
        <item x="405"/>
        <item x="171"/>
        <item x="180"/>
        <item x="90"/>
        <item x="202"/>
        <item x="203"/>
        <item x="416"/>
        <item x="38"/>
        <item x="334"/>
        <item x="316"/>
        <item x="138"/>
        <item x="113"/>
        <item x="110"/>
        <item x="188"/>
        <item x="122"/>
        <item x="212"/>
        <item x="217"/>
        <item x="69"/>
        <item x="84"/>
        <item x="254"/>
        <item x="98"/>
        <item x="504"/>
        <item x="225"/>
        <item x="238"/>
        <item x="339"/>
        <item x="68"/>
        <item x="434"/>
        <item x="165"/>
        <item x="21"/>
        <item x="383"/>
        <item x="526"/>
        <item x="415"/>
        <item x="531"/>
        <item x="154"/>
        <item x="530"/>
        <item x="325"/>
        <item x="366"/>
        <item x="2"/>
        <item t="default"/>
      </items>
    </pivotField>
    <pivotField showAll="0"/>
    <pivotField showAll="0">
      <items count="7">
        <item x="0"/>
        <item x="4"/>
        <item x="1"/>
        <item x="5"/>
        <item x="2"/>
        <item x="3"/>
        <item t="default"/>
      </items>
    </pivotField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15"/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_Sold" fld="5" baseField="0" baseItem="0"/>
    <dataField name="Sum of Revenue" fld="8" baseField="0" baseItem="0"/>
  </dataFields>
  <formats count="5"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2" type="button" dataOnly="0" labelOnly="1" outline="0"/>
    </format>
    <format dxfId="30">
      <pivotArea dataOnly="0" labelOnly="1" grandRow="1" outline="0" fieldPosition="0"/>
    </format>
    <format dxfId="2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F5A299-8A83-4C8E-98B2-D64090527D0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9:C15" firstHeaderRow="1" firstDataRow="1" firstDataCol="1"/>
  <pivotFields count="16">
    <pivotField showAll="0"/>
    <pivotField showAll="0"/>
    <pivotField axis="axisRow" showAll="0">
      <items count="6">
        <item x="4"/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555">
        <item x="487"/>
        <item x="513"/>
        <item x="536"/>
        <item x="473"/>
        <item x="419"/>
        <item x="486"/>
        <item x="403"/>
        <item x="214"/>
        <item x="293"/>
        <item x="410"/>
        <item x="304"/>
        <item x="432"/>
        <item x="319"/>
        <item x="541"/>
        <item x="224"/>
        <item x="85"/>
        <item x="496"/>
        <item x="388"/>
        <item x="470"/>
        <item x="356"/>
        <item x="161"/>
        <item x="303"/>
        <item x="533"/>
        <item x="347"/>
        <item x="548"/>
        <item x="490"/>
        <item x="31"/>
        <item x="287"/>
        <item x="269"/>
        <item x="438"/>
        <item x="461"/>
        <item x="229"/>
        <item x="80"/>
        <item x="520"/>
        <item x="534"/>
        <item x="480"/>
        <item x="411"/>
        <item x="373"/>
        <item x="121"/>
        <item x="476"/>
        <item x="529"/>
        <item x="424"/>
        <item x="197"/>
        <item x="205"/>
        <item x="384"/>
        <item x="20"/>
        <item x="368"/>
        <item x="355"/>
        <item x="247"/>
        <item x="255"/>
        <item x="372"/>
        <item x="352"/>
        <item x="478"/>
        <item x="338"/>
        <item x="444"/>
        <item x="156"/>
        <item x="509"/>
        <item x="436"/>
        <item x="54"/>
        <item x="92"/>
        <item x="528"/>
        <item x="552"/>
        <item x="295"/>
        <item x="266"/>
        <item x="535"/>
        <item x="428"/>
        <item x="545"/>
        <item x="516"/>
        <item x="551"/>
        <item x="77"/>
        <item x="251"/>
        <item x="515"/>
        <item x="58"/>
        <item x="41"/>
        <item x="495"/>
        <item x="230"/>
        <item x="311"/>
        <item x="464"/>
        <item x="506"/>
        <item x="349"/>
        <item x="35"/>
        <item x="134"/>
        <item x="335"/>
        <item x="377"/>
        <item x="426"/>
        <item x="421"/>
        <item x="350"/>
        <item x="145"/>
        <item x="475"/>
        <item x="354"/>
        <item x="272"/>
        <item x="306"/>
        <item x="66"/>
        <item x="228"/>
        <item x="115"/>
        <item x="159"/>
        <item x="280"/>
        <item x="501"/>
        <item x="456"/>
        <item x="538"/>
        <item x="357"/>
        <item x="47"/>
        <item x="275"/>
        <item x="401"/>
        <item x="448"/>
        <item x="503"/>
        <item x="500"/>
        <item x="300"/>
        <item x="441"/>
        <item x="382"/>
        <item x="314"/>
        <item x="422"/>
        <item x="378"/>
        <item x="423"/>
        <item x="474"/>
        <item x="385"/>
        <item x="0"/>
        <item x="313"/>
        <item x="485"/>
        <item x="270"/>
        <item x="390"/>
        <item x="413"/>
        <item x="277"/>
        <item x="524"/>
        <item x="337"/>
        <item x="467"/>
        <item x="291"/>
        <item x="452"/>
        <item x="521"/>
        <item x="517"/>
        <item x="240"/>
        <item x="523"/>
        <item x="219"/>
        <item x="234"/>
        <item x="389"/>
        <item x="435"/>
        <item x="252"/>
        <item x="152"/>
        <item x="463"/>
        <item x="514"/>
        <item x="466"/>
        <item x="30"/>
        <item x="158"/>
        <item x="246"/>
        <item x="549"/>
        <item x="481"/>
        <item x="22"/>
        <item x="125"/>
        <item x="391"/>
        <item x="116"/>
        <item x="395"/>
        <item x="365"/>
        <item x="307"/>
        <item x="532"/>
        <item x="550"/>
        <item x="527"/>
        <item x="537"/>
        <item x="451"/>
        <item x="146"/>
        <item x="351"/>
        <item x="543"/>
        <item x="40"/>
        <item x="329"/>
        <item x="196"/>
        <item x="268"/>
        <item x="511"/>
        <item x="479"/>
        <item x="190"/>
        <item x="498"/>
        <item x="33"/>
        <item x="544"/>
        <item x="397"/>
        <item x="497"/>
        <item x="518"/>
        <item x="546"/>
        <item x="253"/>
        <item x="502"/>
        <item x="273"/>
        <item x="324"/>
        <item x="494"/>
        <item x="540"/>
        <item x="1"/>
        <item x="525"/>
        <item x="42"/>
        <item x="157"/>
        <item x="195"/>
        <item x="553"/>
        <item x="364"/>
        <item x="320"/>
        <item x="233"/>
        <item x="235"/>
        <item x="488"/>
        <item x="331"/>
        <item x="208"/>
        <item x="361"/>
        <item x="417"/>
        <item x="206"/>
        <item x="96"/>
        <item x="241"/>
        <item x="109"/>
        <item x="317"/>
        <item x="163"/>
        <item x="139"/>
        <item x="305"/>
        <item x="88"/>
        <item x="199"/>
        <item x="359"/>
        <item x="129"/>
        <item x="19"/>
        <item x="427"/>
        <item x="414"/>
        <item x="477"/>
        <item x="342"/>
        <item x="172"/>
        <item x="144"/>
        <item x="176"/>
        <item x="100"/>
        <item x="200"/>
        <item x="259"/>
        <item x="167"/>
        <item x="136"/>
        <item x="437"/>
        <item x="168"/>
        <item x="374"/>
        <item x="425"/>
        <item x="78"/>
        <item x="326"/>
        <item x="296"/>
        <item x="72"/>
        <item x="102"/>
        <item x="128"/>
        <item x="222"/>
        <item x="298"/>
        <item x="484"/>
        <item x="221"/>
        <item x="45"/>
        <item x="387"/>
        <item x="348"/>
        <item x="133"/>
        <item x="43"/>
        <item x="447"/>
        <item x="4"/>
        <item x="186"/>
        <item x="86"/>
        <item x="83"/>
        <item x="379"/>
        <item x="299"/>
        <item x="294"/>
        <item x="9"/>
        <item x="465"/>
        <item x="204"/>
        <item x="216"/>
        <item x="130"/>
        <item x="16"/>
        <item x="274"/>
        <item x="468"/>
        <item x="301"/>
        <item x="120"/>
        <item x="449"/>
        <item x="183"/>
        <item x="147"/>
        <item x="37"/>
        <item x="93"/>
        <item x="3"/>
        <item x="376"/>
        <item x="123"/>
        <item x="360"/>
        <item x="36"/>
        <item x="231"/>
        <item x="87"/>
        <item x="6"/>
        <item x="220"/>
        <item x="53"/>
        <item x="57"/>
        <item x="412"/>
        <item x="64"/>
        <item x="198"/>
        <item x="457"/>
        <item x="460"/>
        <item x="150"/>
        <item x="430"/>
        <item x="194"/>
        <item x="107"/>
        <item x="402"/>
        <item x="409"/>
        <item x="39"/>
        <item x="34"/>
        <item x="114"/>
        <item x="369"/>
        <item x="79"/>
        <item x="398"/>
        <item x="60"/>
        <item x="362"/>
        <item x="52"/>
        <item x="218"/>
        <item x="169"/>
        <item x="323"/>
        <item x="142"/>
        <item x="489"/>
        <item x="119"/>
        <item x="63"/>
        <item x="108"/>
        <item x="185"/>
        <item x="8"/>
        <item x="166"/>
        <item x="73"/>
        <item x="370"/>
        <item x="25"/>
        <item x="499"/>
        <item x="15"/>
        <item x="264"/>
        <item x="76"/>
        <item x="201"/>
        <item x="153"/>
        <item x="242"/>
        <item x="547"/>
        <item x="262"/>
        <item x="318"/>
        <item x="179"/>
        <item x="333"/>
        <item x="431"/>
        <item x="482"/>
        <item x="62"/>
        <item x="454"/>
        <item x="394"/>
        <item x="50"/>
        <item x="297"/>
        <item x="211"/>
        <item x="380"/>
        <item x="184"/>
        <item x="48"/>
        <item x="321"/>
        <item x="151"/>
        <item x="519"/>
        <item x="82"/>
        <item x="469"/>
        <item x="131"/>
        <item x="59"/>
        <item x="459"/>
        <item x="155"/>
        <item x="135"/>
        <item x="505"/>
        <item x="345"/>
        <item x="65"/>
        <item x="75"/>
        <item x="453"/>
        <item x="539"/>
        <item x="18"/>
        <item x="177"/>
        <item x="236"/>
        <item x="173"/>
        <item x="472"/>
        <item x="512"/>
        <item x="344"/>
        <item x="112"/>
        <item x="124"/>
        <item x="117"/>
        <item x="257"/>
        <item x="71"/>
        <item x="284"/>
        <item x="17"/>
        <item x="440"/>
        <item x="51"/>
        <item x="289"/>
        <item x="392"/>
        <item x="341"/>
        <item x="7"/>
        <item x="13"/>
        <item x="471"/>
        <item x="55"/>
        <item x="265"/>
        <item x="418"/>
        <item x="140"/>
        <item x="189"/>
        <item x="358"/>
        <item x="281"/>
        <item x="244"/>
        <item x="363"/>
        <item x="104"/>
        <item x="74"/>
        <item x="406"/>
        <item x="508"/>
        <item x="67"/>
        <item x="439"/>
        <item x="381"/>
        <item x="182"/>
        <item x="309"/>
        <item x="371"/>
        <item x="458"/>
        <item x="445"/>
        <item x="149"/>
        <item x="290"/>
        <item x="239"/>
        <item x="450"/>
        <item x="164"/>
        <item x="491"/>
        <item x="26"/>
        <item x="429"/>
        <item x="209"/>
        <item x="276"/>
        <item x="141"/>
        <item x="375"/>
        <item x="332"/>
        <item x="340"/>
        <item x="343"/>
        <item x="210"/>
        <item x="248"/>
        <item x="283"/>
        <item x="178"/>
        <item x="442"/>
        <item x="105"/>
        <item x="46"/>
        <item x="243"/>
        <item x="250"/>
        <item x="28"/>
        <item x="106"/>
        <item x="162"/>
        <item x="336"/>
        <item x="227"/>
        <item x="94"/>
        <item x="446"/>
        <item x="408"/>
        <item x="353"/>
        <item x="492"/>
        <item x="245"/>
        <item x="312"/>
        <item x="12"/>
        <item x="302"/>
        <item x="420"/>
        <item x="507"/>
        <item x="192"/>
        <item x="249"/>
        <item x="322"/>
        <item x="207"/>
        <item x="386"/>
        <item x="137"/>
        <item x="232"/>
        <item x="14"/>
        <item x="111"/>
        <item x="95"/>
        <item x="56"/>
        <item x="101"/>
        <item x="346"/>
        <item x="522"/>
        <item x="187"/>
        <item x="81"/>
        <item x="32"/>
        <item x="191"/>
        <item x="308"/>
        <item x="279"/>
        <item x="70"/>
        <item x="23"/>
        <item x="10"/>
        <item x="292"/>
        <item x="399"/>
        <item x="132"/>
        <item x="143"/>
        <item x="260"/>
        <item x="462"/>
        <item x="29"/>
        <item x="315"/>
        <item x="310"/>
        <item x="27"/>
        <item x="286"/>
        <item x="127"/>
        <item x="367"/>
        <item x="61"/>
        <item x="510"/>
        <item x="91"/>
        <item x="103"/>
        <item x="24"/>
        <item x="181"/>
        <item x="393"/>
        <item x="288"/>
        <item x="542"/>
        <item x="404"/>
        <item x="49"/>
        <item x="396"/>
        <item x="213"/>
        <item x="175"/>
        <item x="261"/>
        <item x="330"/>
        <item x="258"/>
        <item x="170"/>
        <item x="407"/>
        <item x="443"/>
        <item x="433"/>
        <item x="126"/>
        <item x="148"/>
        <item x="285"/>
        <item x="97"/>
        <item x="256"/>
        <item x="328"/>
        <item x="215"/>
        <item x="223"/>
        <item x="237"/>
        <item x="271"/>
        <item x="99"/>
        <item x="263"/>
        <item x="493"/>
        <item x="282"/>
        <item x="11"/>
        <item x="267"/>
        <item x="455"/>
        <item x="5"/>
        <item x="193"/>
        <item x="44"/>
        <item x="400"/>
        <item x="118"/>
        <item x="226"/>
        <item x="278"/>
        <item x="174"/>
        <item x="327"/>
        <item x="160"/>
        <item x="89"/>
        <item x="483"/>
        <item x="405"/>
        <item x="171"/>
        <item x="180"/>
        <item x="90"/>
        <item x="202"/>
        <item x="203"/>
        <item x="416"/>
        <item x="38"/>
        <item x="334"/>
        <item x="316"/>
        <item x="138"/>
        <item x="113"/>
        <item x="110"/>
        <item x="188"/>
        <item x="122"/>
        <item x="212"/>
        <item x="217"/>
        <item x="69"/>
        <item x="84"/>
        <item x="254"/>
        <item x="98"/>
        <item x="504"/>
        <item x="225"/>
        <item x="238"/>
        <item x="339"/>
        <item x="68"/>
        <item x="434"/>
        <item x="165"/>
        <item x="21"/>
        <item x="383"/>
        <item x="526"/>
        <item x="415"/>
        <item x="531"/>
        <item x="154"/>
        <item x="530"/>
        <item x="325"/>
        <item x="366"/>
        <item x="2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8" baseField="0" baseItem="0"/>
  </dataFields>
  <formats count="6"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2" type="button" dataOnly="0" labelOnly="1" outline="0" axis="axisRow" fieldPosition="0"/>
    </format>
    <format dxfId="36">
      <pivotArea dataOnly="0" labelOnly="1" fieldPosition="0">
        <references count="1">
          <reference field="2" count="0"/>
        </references>
      </pivotArea>
    </format>
    <format dxfId="35">
      <pivotArea dataOnly="0" labelOnly="1" grandRow="1" outline="0" fieldPosition="0"/>
    </format>
    <format dxfId="3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089552-11CB-4C50-8742-C54E28FF7C8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9:K13" firstHeaderRow="0" firstDataRow="1" firstDataCol="1"/>
  <pivotFields count="16">
    <pivotField showAll="0"/>
    <pivotField axis="axisRow" showAll="0">
      <items count="4">
        <item x="0"/>
        <item x="2"/>
        <item x="1"/>
        <item t="default"/>
      </items>
    </pivotField>
    <pivotField showAll="0">
      <items count="6">
        <item x="4"/>
        <item x="2"/>
        <item x="3"/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>
      <items count="555">
        <item x="487"/>
        <item x="513"/>
        <item x="536"/>
        <item x="473"/>
        <item x="419"/>
        <item x="486"/>
        <item x="403"/>
        <item x="214"/>
        <item x="293"/>
        <item x="410"/>
        <item x="304"/>
        <item x="432"/>
        <item x="319"/>
        <item x="541"/>
        <item x="224"/>
        <item x="85"/>
        <item x="496"/>
        <item x="388"/>
        <item x="470"/>
        <item x="356"/>
        <item x="161"/>
        <item x="303"/>
        <item x="533"/>
        <item x="347"/>
        <item x="548"/>
        <item x="490"/>
        <item x="31"/>
        <item x="287"/>
        <item x="269"/>
        <item x="438"/>
        <item x="461"/>
        <item x="229"/>
        <item x="80"/>
        <item x="520"/>
        <item x="534"/>
        <item x="480"/>
        <item x="411"/>
        <item x="373"/>
        <item x="121"/>
        <item x="476"/>
        <item x="529"/>
        <item x="424"/>
        <item x="197"/>
        <item x="205"/>
        <item x="384"/>
        <item x="20"/>
        <item x="368"/>
        <item x="355"/>
        <item x="247"/>
        <item x="255"/>
        <item x="372"/>
        <item x="352"/>
        <item x="478"/>
        <item x="338"/>
        <item x="444"/>
        <item x="156"/>
        <item x="509"/>
        <item x="436"/>
        <item x="54"/>
        <item x="92"/>
        <item x="528"/>
        <item x="552"/>
        <item x="295"/>
        <item x="266"/>
        <item x="535"/>
        <item x="428"/>
        <item x="545"/>
        <item x="516"/>
        <item x="551"/>
        <item x="77"/>
        <item x="251"/>
        <item x="515"/>
        <item x="58"/>
        <item x="41"/>
        <item x="495"/>
        <item x="230"/>
        <item x="311"/>
        <item x="464"/>
        <item x="506"/>
        <item x="349"/>
        <item x="35"/>
        <item x="134"/>
        <item x="335"/>
        <item x="377"/>
        <item x="426"/>
        <item x="421"/>
        <item x="350"/>
        <item x="145"/>
        <item x="475"/>
        <item x="354"/>
        <item x="272"/>
        <item x="306"/>
        <item x="66"/>
        <item x="228"/>
        <item x="115"/>
        <item x="159"/>
        <item x="280"/>
        <item x="501"/>
        <item x="456"/>
        <item x="538"/>
        <item x="357"/>
        <item x="47"/>
        <item x="275"/>
        <item x="401"/>
        <item x="448"/>
        <item x="503"/>
        <item x="500"/>
        <item x="300"/>
        <item x="441"/>
        <item x="382"/>
        <item x="314"/>
        <item x="422"/>
        <item x="378"/>
        <item x="423"/>
        <item x="474"/>
        <item x="385"/>
        <item x="0"/>
        <item x="313"/>
        <item x="485"/>
        <item x="270"/>
        <item x="390"/>
        <item x="413"/>
        <item x="277"/>
        <item x="524"/>
        <item x="337"/>
        <item x="467"/>
        <item x="291"/>
        <item x="452"/>
        <item x="521"/>
        <item x="517"/>
        <item x="240"/>
        <item x="523"/>
        <item x="219"/>
        <item x="234"/>
        <item x="389"/>
        <item x="435"/>
        <item x="252"/>
        <item x="152"/>
        <item x="463"/>
        <item x="514"/>
        <item x="466"/>
        <item x="30"/>
        <item x="158"/>
        <item x="246"/>
        <item x="549"/>
        <item x="481"/>
        <item x="22"/>
        <item x="125"/>
        <item x="391"/>
        <item x="116"/>
        <item x="395"/>
        <item x="365"/>
        <item x="307"/>
        <item x="532"/>
        <item x="550"/>
        <item x="527"/>
        <item x="537"/>
        <item x="451"/>
        <item x="146"/>
        <item x="351"/>
        <item x="543"/>
        <item x="40"/>
        <item x="329"/>
        <item x="196"/>
        <item x="268"/>
        <item x="511"/>
        <item x="479"/>
        <item x="190"/>
        <item x="498"/>
        <item x="33"/>
        <item x="544"/>
        <item x="397"/>
        <item x="497"/>
        <item x="518"/>
        <item x="546"/>
        <item x="253"/>
        <item x="502"/>
        <item x="273"/>
        <item x="324"/>
        <item x="494"/>
        <item x="540"/>
        <item x="1"/>
        <item x="525"/>
        <item x="42"/>
        <item x="157"/>
        <item x="195"/>
        <item x="553"/>
        <item x="364"/>
        <item x="320"/>
        <item x="233"/>
        <item x="235"/>
        <item x="488"/>
        <item x="331"/>
        <item x="208"/>
        <item x="361"/>
        <item x="417"/>
        <item x="206"/>
        <item x="96"/>
        <item x="241"/>
        <item x="109"/>
        <item x="317"/>
        <item x="163"/>
        <item x="139"/>
        <item x="305"/>
        <item x="88"/>
        <item x="199"/>
        <item x="359"/>
        <item x="129"/>
        <item x="19"/>
        <item x="427"/>
        <item x="414"/>
        <item x="477"/>
        <item x="342"/>
        <item x="172"/>
        <item x="144"/>
        <item x="176"/>
        <item x="100"/>
        <item x="200"/>
        <item x="259"/>
        <item x="167"/>
        <item x="136"/>
        <item x="437"/>
        <item x="168"/>
        <item x="374"/>
        <item x="425"/>
        <item x="78"/>
        <item x="326"/>
        <item x="296"/>
        <item x="72"/>
        <item x="102"/>
        <item x="128"/>
        <item x="222"/>
        <item x="298"/>
        <item x="484"/>
        <item x="221"/>
        <item x="45"/>
        <item x="387"/>
        <item x="348"/>
        <item x="133"/>
        <item x="43"/>
        <item x="447"/>
        <item x="4"/>
        <item x="186"/>
        <item x="86"/>
        <item x="83"/>
        <item x="379"/>
        <item x="299"/>
        <item x="294"/>
        <item x="9"/>
        <item x="465"/>
        <item x="204"/>
        <item x="216"/>
        <item x="130"/>
        <item x="16"/>
        <item x="274"/>
        <item x="468"/>
        <item x="301"/>
        <item x="120"/>
        <item x="449"/>
        <item x="183"/>
        <item x="147"/>
        <item x="37"/>
        <item x="93"/>
        <item x="3"/>
        <item x="376"/>
        <item x="123"/>
        <item x="360"/>
        <item x="36"/>
        <item x="231"/>
        <item x="87"/>
        <item x="6"/>
        <item x="220"/>
        <item x="53"/>
        <item x="57"/>
        <item x="412"/>
        <item x="64"/>
        <item x="198"/>
        <item x="457"/>
        <item x="460"/>
        <item x="150"/>
        <item x="430"/>
        <item x="194"/>
        <item x="107"/>
        <item x="402"/>
        <item x="409"/>
        <item x="39"/>
        <item x="34"/>
        <item x="114"/>
        <item x="369"/>
        <item x="79"/>
        <item x="398"/>
        <item x="60"/>
        <item x="362"/>
        <item x="52"/>
        <item x="218"/>
        <item x="169"/>
        <item x="323"/>
        <item x="142"/>
        <item x="489"/>
        <item x="119"/>
        <item x="63"/>
        <item x="108"/>
        <item x="185"/>
        <item x="8"/>
        <item x="166"/>
        <item x="73"/>
        <item x="370"/>
        <item x="25"/>
        <item x="499"/>
        <item x="15"/>
        <item x="264"/>
        <item x="76"/>
        <item x="201"/>
        <item x="153"/>
        <item x="242"/>
        <item x="547"/>
        <item x="262"/>
        <item x="318"/>
        <item x="179"/>
        <item x="333"/>
        <item x="431"/>
        <item x="482"/>
        <item x="62"/>
        <item x="454"/>
        <item x="394"/>
        <item x="50"/>
        <item x="297"/>
        <item x="211"/>
        <item x="380"/>
        <item x="184"/>
        <item x="48"/>
        <item x="321"/>
        <item x="151"/>
        <item x="519"/>
        <item x="82"/>
        <item x="469"/>
        <item x="131"/>
        <item x="59"/>
        <item x="459"/>
        <item x="155"/>
        <item x="135"/>
        <item x="505"/>
        <item x="345"/>
        <item x="65"/>
        <item x="75"/>
        <item x="453"/>
        <item x="539"/>
        <item x="18"/>
        <item x="177"/>
        <item x="236"/>
        <item x="173"/>
        <item x="472"/>
        <item x="512"/>
        <item x="344"/>
        <item x="112"/>
        <item x="124"/>
        <item x="117"/>
        <item x="257"/>
        <item x="71"/>
        <item x="284"/>
        <item x="17"/>
        <item x="440"/>
        <item x="51"/>
        <item x="289"/>
        <item x="392"/>
        <item x="341"/>
        <item x="7"/>
        <item x="13"/>
        <item x="471"/>
        <item x="55"/>
        <item x="265"/>
        <item x="418"/>
        <item x="140"/>
        <item x="189"/>
        <item x="358"/>
        <item x="281"/>
        <item x="244"/>
        <item x="363"/>
        <item x="104"/>
        <item x="74"/>
        <item x="406"/>
        <item x="508"/>
        <item x="67"/>
        <item x="439"/>
        <item x="381"/>
        <item x="182"/>
        <item x="309"/>
        <item x="371"/>
        <item x="458"/>
        <item x="445"/>
        <item x="149"/>
        <item x="290"/>
        <item x="239"/>
        <item x="450"/>
        <item x="164"/>
        <item x="491"/>
        <item x="26"/>
        <item x="429"/>
        <item x="209"/>
        <item x="276"/>
        <item x="141"/>
        <item x="375"/>
        <item x="332"/>
        <item x="340"/>
        <item x="343"/>
        <item x="210"/>
        <item x="248"/>
        <item x="283"/>
        <item x="178"/>
        <item x="442"/>
        <item x="105"/>
        <item x="46"/>
        <item x="243"/>
        <item x="250"/>
        <item x="28"/>
        <item x="106"/>
        <item x="162"/>
        <item x="336"/>
        <item x="227"/>
        <item x="94"/>
        <item x="446"/>
        <item x="408"/>
        <item x="353"/>
        <item x="492"/>
        <item x="245"/>
        <item x="312"/>
        <item x="12"/>
        <item x="302"/>
        <item x="420"/>
        <item x="507"/>
        <item x="192"/>
        <item x="249"/>
        <item x="322"/>
        <item x="207"/>
        <item x="386"/>
        <item x="137"/>
        <item x="232"/>
        <item x="14"/>
        <item x="111"/>
        <item x="95"/>
        <item x="56"/>
        <item x="101"/>
        <item x="346"/>
        <item x="522"/>
        <item x="187"/>
        <item x="81"/>
        <item x="32"/>
        <item x="191"/>
        <item x="308"/>
        <item x="279"/>
        <item x="70"/>
        <item x="23"/>
        <item x="10"/>
        <item x="292"/>
        <item x="399"/>
        <item x="132"/>
        <item x="143"/>
        <item x="260"/>
        <item x="462"/>
        <item x="29"/>
        <item x="315"/>
        <item x="310"/>
        <item x="27"/>
        <item x="286"/>
        <item x="127"/>
        <item x="367"/>
        <item x="61"/>
        <item x="510"/>
        <item x="91"/>
        <item x="103"/>
        <item x="24"/>
        <item x="181"/>
        <item x="393"/>
        <item x="288"/>
        <item x="542"/>
        <item x="404"/>
        <item x="49"/>
        <item x="396"/>
        <item x="213"/>
        <item x="175"/>
        <item x="261"/>
        <item x="330"/>
        <item x="258"/>
        <item x="170"/>
        <item x="407"/>
        <item x="443"/>
        <item x="433"/>
        <item x="126"/>
        <item x="148"/>
        <item x="285"/>
        <item x="97"/>
        <item x="256"/>
        <item x="328"/>
        <item x="215"/>
        <item x="223"/>
        <item x="237"/>
        <item x="271"/>
        <item x="99"/>
        <item x="263"/>
        <item x="493"/>
        <item x="282"/>
        <item x="11"/>
        <item x="267"/>
        <item x="455"/>
        <item x="5"/>
        <item x="193"/>
        <item x="44"/>
        <item x="400"/>
        <item x="118"/>
        <item x="226"/>
        <item x="278"/>
        <item x="174"/>
        <item x="327"/>
        <item x="160"/>
        <item x="89"/>
        <item x="483"/>
        <item x="405"/>
        <item x="171"/>
        <item x="180"/>
        <item x="90"/>
        <item x="202"/>
        <item x="203"/>
        <item x="416"/>
        <item x="38"/>
        <item x="334"/>
        <item x="316"/>
        <item x="138"/>
        <item x="113"/>
        <item x="110"/>
        <item x="188"/>
        <item x="122"/>
        <item x="212"/>
        <item x="217"/>
        <item x="69"/>
        <item x="84"/>
        <item x="254"/>
        <item x="98"/>
        <item x="504"/>
        <item x="225"/>
        <item x="238"/>
        <item x="339"/>
        <item x="68"/>
        <item x="434"/>
        <item x="165"/>
        <item x="21"/>
        <item x="383"/>
        <item x="526"/>
        <item x="415"/>
        <item x="531"/>
        <item x="154"/>
        <item x="530"/>
        <item x="325"/>
        <item x="366"/>
        <item x="2"/>
        <item t="default"/>
      </items>
    </pivotField>
    <pivotField showAll="0"/>
    <pivotField showAll="0">
      <items count="7">
        <item x="0"/>
        <item x="4"/>
        <item x="1"/>
        <item x="5"/>
        <item x="2"/>
        <item x="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8" baseField="0" baseItem="0"/>
    <dataField name="Sum of Units_Sold" fld="5" baseField="0" baseItem="0"/>
  </dataFields>
  <formats count="5"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2" type="button" dataOnly="0" labelOnly="1" outline="0"/>
    </format>
    <format dxfId="41">
      <pivotArea dataOnly="0" labelOnly="1" grandRow="1" outline="0" fieldPosition="0"/>
    </format>
    <format dxfId="4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23ECBA-DF82-4CDA-BCC7-F177F123456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9:G16" firstHeaderRow="0" firstDataRow="1" firstDataCol="1"/>
  <pivotFields count="16">
    <pivotField showAll="0"/>
    <pivotField showAll="0"/>
    <pivotField showAll="0">
      <items count="6">
        <item x="4"/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555">
        <item x="487"/>
        <item x="513"/>
        <item x="536"/>
        <item x="473"/>
        <item x="419"/>
        <item x="486"/>
        <item x="403"/>
        <item x="214"/>
        <item x="293"/>
        <item x="410"/>
        <item x="304"/>
        <item x="432"/>
        <item x="319"/>
        <item x="541"/>
        <item x="224"/>
        <item x="85"/>
        <item x="496"/>
        <item x="388"/>
        <item x="470"/>
        <item x="356"/>
        <item x="161"/>
        <item x="303"/>
        <item x="533"/>
        <item x="347"/>
        <item x="548"/>
        <item x="490"/>
        <item x="31"/>
        <item x="287"/>
        <item x="269"/>
        <item x="438"/>
        <item x="461"/>
        <item x="229"/>
        <item x="80"/>
        <item x="520"/>
        <item x="534"/>
        <item x="480"/>
        <item x="411"/>
        <item x="373"/>
        <item x="121"/>
        <item x="476"/>
        <item x="529"/>
        <item x="424"/>
        <item x="197"/>
        <item x="205"/>
        <item x="384"/>
        <item x="20"/>
        <item x="368"/>
        <item x="355"/>
        <item x="247"/>
        <item x="255"/>
        <item x="372"/>
        <item x="352"/>
        <item x="478"/>
        <item x="338"/>
        <item x="444"/>
        <item x="156"/>
        <item x="509"/>
        <item x="436"/>
        <item x="54"/>
        <item x="92"/>
        <item x="528"/>
        <item x="552"/>
        <item x="295"/>
        <item x="266"/>
        <item x="535"/>
        <item x="428"/>
        <item x="545"/>
        <item x="516"/>
        <item x="551"/>
        <item x="77"/>
        <item x="251"/>
        <item x="515"/>
        <item x="58"/>
        <item x="41"/>
        <item x="495"/>
        <item x="230"/>
        <item x="311"/>
        <item x="464"/>
        <item x="506"/>
        <item x="349"/>
        <item x="35"/>
        <item x="134"/>
        <item x="335"/>
        <item x="377"/>
        <item x="426"/>
        <item x="421"/>
        <item x="350"/>
        <item x="145"/>
        <item x="475"/>
        <item x="354"/>
        <item x="272"/>
        <item x="306"/>
        <item x="66"/>
        <item x="228"/>
        <item x="115"/>
        <item x="159"/>
        <item x="280"/>
        <item x="501"/>
        <item x="456"/>
        <item x="538"/>
        <item x="357"/>
        <item x="47"/>
        <item x="275"/>
        <item x="401"/>
        <item x="448"/>
        <item x="503"/>
        <item x="500"/>
        <item x="300"/>
        <item x="441"/>
        <item x="382"/>
        <item x="314"/>
        <item x="422"/>
        <item x="378"/>
        <item x="423"/>
        <item x="474"/>
        <item x="385"/>
        <item x="0"/>
        <item x="313"/>
        <item x="485"/>
        <item x="270"/>
        <item x="390"/>
        <item x="413"/>
        <item x="277"/>
        <item x="524"/>
        <item x="337"/>
        <item x="467"/>
        <item x="291"/>
        <item x="452"/>
        <item x="521"/>
        <item x="517"/>
        <item x="240"/>
        <item x="523"/>
        <item x="219"/>
        <item x="234"/>
        <item x="389"/>
        <item x="435"/>
        <item x="252"/>
        <item x="152"/>
        <item x="463"/>
        <item x="514"/>
        <item x="466"/>
        <item x="30"/>
        <item x="158"/>
        <item x="246"/>
        <item x="549"/>
        <item x="481"/>
        <item x="22"/>
        <item x="125"/>
        <item x="391"/>
        <item x="116"/>
        <item x="395"/>
        <item x="365"/>
        <item x="307"/>
        <item x="532"/>
        <item x="550"/>
        <item x="527"/>
        <item x="537"/>
        <item x="451"/>
        <item x="146"/>
        <item x="351"/>
        <item x="543"/>
        <item x="40"/>
        <item x="329"/>
        <item x="196"/>
        <item x="268"/>
        <item x="511"/>
        <item x="479"/>
        <item x="190"/>
        <item x="498"/>
        <item x="33"/>
        <item x="544"/>
        <item x="397"/>
        <item x="497"/>
        <item x="518"/>
        <item x="546"/>
        <item x="253"/>
        <item x="502"/>
        <item x="273"/>
        <item x="324"/>
        <item x="494"/>
        <item x="540"/>
        <item x="1"/>
        <item x="525"/>
        <item x="42"/>
        <item x="157"/>
        <item x="195"/>
        <item x="553"/>
        <item x="364"/>
        <item x="320"/>
        <item x="233"/>
        <item x="235"/>
        <item x="488"/>
        <item x="331"/>
        <item x="208"/>
        <item x="361"/>
        <item x="417"/>
        <item x="206"/>
        <item x="96"/>
        <item x="241"/>
        <item x="109"/>
        <item x="317"/>
        <item x="163"/>
        <item x="139"/>
        <item x="305"/>
        <item x="88"/>
        <item x="199"/>
        <item x="359"/>
        <item x="129"/>
        <item x="19"/>
        <item x="427"/>
        <item x="414"/>
        <item x="477"/>
        <item x="342"/>
        <item x="172"/>
        <item x="144"/>
        <item x="176"/>
        <item x="100"/>
        <item x="200"/>
        <item x="259"/>
        <item x="167"/>
        <item x="136"/>
        <item x="437"/>
        <item x="168"/>
        <item x="374"/>
        <item x="425"/>
        <item x="78"/>
        <item x="326"/>
        <item x="296"/>
        <item x="72"/>
        <item x="102"/>
        <item x="128"/>
        <item x="222"/>
        <item x="298"/>
        <item x="484"/>
        <item x="221"/>
        <item x="45"/>
        <item x="387"/>
        <item x="348"/>
        <item x="133"/>
        <item x="43"/>
        <item x="447"/>
        <item x="4"/>
        <item x="186"/>
        <item x="86"/>
        <item x="83"/>
        <item x="379"/>
        <item x="299"/>
        <item x="294"/>
        <item x="9"/>
        <item x="465"/>
        <item x="204"/>
        <item x="216"/>
        <item x="130"/>
        <item x="16"/>
        <item x="274"/>
        <item x="468"/>
        <item x="301"/>
        <item x="120"/>
        <item x="449"/>
        <item x="183"/>
        <item x="147"/>
        <item x="37"/>
        <item x="93"/>
        <item x="3"/>
        <item x="376"/>
        <item x="123"/>
        <item x="360"/>
        <item x="36"/>
        <item x="231"/>
        <item x="87"/>
        <item x="6"/>
        <item x="220"/>
        <item x="53"/>
        <item x="57"/>
        <item x="412"/>
        <item x="64"/>
        <item x="198"/>
        <item x="457"/>
        <item x="460"/>
        <item x="150"/>
        <item x="430"/>
        <item x="194"/>
        <item x="107"/>
        <item x="402"/>
        <item x="409"/>
        <item x="39"/>
        <item x="34"/>
        <item x="114"/>
        <item x="369"/>
        <item x="79"/>
        <item x="398"/>
        <item x="60"/>
        <item x="362"/>
        <item x="52"/>
        <item x="218"/>
        <item x="169"/>
        <item x="323"/>
        <item x="142"/>
        <item x="489"/>
        <item x="119"/>
        <item x="63"/>
        <item x="108"/>
        <item x="185"/>
        <item x="8"/>
        <item x="166"/>
        <item x="73"/>
        <item x="370"/>
        <item x="25"/>
        <item x="499"/>
        <item x="15"/>
        <item x="264"/>
        <item x="76"/>
        <item x="201"/>
        <item x="153"/>
        <item x="242"/>
        <item x="547"/>
        <item x="262"/>
        <item x="318"/>
        <item x="179"/>
        <item x="333"/>
        <item x="431"/>
        <item x="482"/>
        <item x="62"/>
        <item x="454"/>
        <item x="394"/>
        <item x="50"/>
        <item x="297"/>
        <item x="211"/>
        <item x="380"/>
        <item x="184"/>
        <item x="48"/>
        <item x="321"/>
        <item x="151"/>
        <item x="519"/>
        <item x="82"/>
        <item x="469"/>
        <item x="131"/>
        <item x="59"/>
        <item x="459"/>
        <item x="155"/>
        <item x="135"/>
        <item x="505"/>
        <item x="345"/>
        <item x="65"/>
        <item x="75"/>
        <item x="453"/>
        <item x="539"/>
        <item x="18"/>
        <item x="177"/>
        <item x="236"/>
        <item x="173"/>
        <item x="472"/>
        <item x="512"/>
        <item x="344"/>
        <item x="112"/>
        <item x="124"/>
        <item x="117"/>
        <item x="257"/>
        <item x="71"/>
        <item x="284"/>
        <item x="17"/>
        <item x="440"/>
        <item x="51"/>
        <item x="289"/>
        <item x="392"/>
        <item x="341"/>
        <item x="7"/>
        <item x="13"/>
        <item x="471"/>
        <item x="55"/>
        <item x="265"/>
        <item x="418"/>
        <item x="140"/>
        <item x="189"/>
        <item x="358"/>
        <item x="281"/>
        <item x="244"/>
        <item x="363"/>
        <item x="104"/>
        <item x="74"/>
        <item x="406"/>
        <item x="508"/>
        <item x="67"/>
        <item x="439"/>
        <item x="381"/>
        <item x="182"/>
        <item x="309"/>
        <item x="371"/>
        <item x="458"/>
        <item x="445"/>
        <item x="149"/>
        <item x="290"/>
        <item x="239"/>
        <item x="450"/>
        <item x="164"/>
        <item x="491"/>
        <item x="26"/>
        <item x="429"/>
        <item x="209"/>
        <item x="276"/>
        <item x="141"/>
        <item x="375"/>
        <item x="332"/>
        <item x="340"/>
        <item x="343"/>
        <item x="210"/>
        <item x="248"/>
        <item x="283"/>
        <item x="178"/>
        <item x="442"/>
        <item x="105"/>
        <item x="46"/>
        <item x="243"/>
        <item x="250"/>
        <item x="28"/>
        <item x="106"/>
        <item x="162"/>
        <item x="336"/>
        <item x="227"/>
        <item x="94"/>
        <item x="446"/>
        <item x="408"/>
        <item x="353"/>
        <item x="492"/>
        <item x="245"/>
        <item x="312"/>
        <item x="12"/>
        <item x="302"/>
        <item x="420"/>
        <item x="507"/>
        <item x="192"/>
        <item x="249"/>
        <item x="322"/>
        <item x="207"/>
        <item x="386"/>
        <item x="137"/>
        <item x="232"/>
        <item x="14"/>
        <item x="111"/>
        <item x="95"/>
        <item x="56"/>
        <item x="101"/>
        <item x="346"/>
        <item x="522"/>
        <item x="187"/>
        <item x="81"/>
        <item x="32"/>
        <item x="191"/>
        <item x="308"/>
        <item x="279"/>
        <item x="70"/>
        <item x="23"/>
        <item x="10"/>
        <item x="292"/>
        <item x="399"/>
        <item x="132"/>
        <item x="143"/>
        <item x="260"/>
        <item x="462"/>
        <item x="29"/>
        <item x="315"/>
        <item x="310"/>
        <item x="27"/>
        <item x="286"/>
        <item x="127"/>
        <item x="367"/>
        <item x="61"/>
        <item x="510"/>
        <item x="91"/>
        <item x="103"/>
        <item x="24"/>
        <item x="181"/>
        <item x="393"/>
        <item x="288"/>
        <item x="542"/>
        <item x="404"/>
        <item x="49"/>
        <item x="396"/>
        <item x="213"/>
        <item x="175"/>
        <item x="261"/>
        <item x="330"/>
        <item x="258"/>
        <item x="170"/>
        <item x="407"/>
        <item x="443"/>
        <item x="433"/>
        <item x="126"/>
        <item x="148"/>
        <item x="285"/>
        <item x="97"/>
        <item x="256"/>
        <item x="328"/>
        <item x="215"/>
        <item x="223"/>
        <item x="237"/>
        <item x="271"/>
        <item x="99"/>
        <item x="263"/>
        <item x="493"/>
        <item x="282"/>
        <item x="11"/>
        <item x="267"/>
        <item x="455"/>
        <item x="5"/>
        <item x="193"/>
        <item x="44"/>
        <item x="400"/>
        <item x="118"/>
        <item x="226"/>
        <item x="278"/>
        <item x="174"/>
        <item x="327"/>
        <item x="160"/>
        <item x="89"/>
        <item x="483"/>
        <item x="405"/>
        <item x="171"/>
        <item x="180"/>
        <item x="90"/>
        <item x="202"/>
        <item x="203"/>
        <item x="416"/>
        <item x="38"/>
        <item x="334"/>
        <item x="316"/>
        <item x="138"/>
        <item x="113"/>
        <item x="110"/>
        <item x="188"/>
        <item x="122"/>
        <item x="212"/>
        <item x="217"/>
        <item x="69"/>
        <item x="84"/>
        <item x="254"/>
        <item x="98"/>
        <item x="504"/>
        <item x="225"/>
        <item x="238"/>
        <item x="339"/>
        <item x="68"/>
        <item x="434"/>
        <item x="165"/>
        <item x="21"/>
        <item x="383"/>
        <item x="526"/>
        <item x="415"/>
        <item x="531"/>
        <item x="154"/>
        <item x="530"/>
        <item x="325"/>
        <item x="366"/>
        <item x="2"/>
        <item t="default"/>
      </items>
    </pivotField>
    <pivotField showAll="0"/>
    <pivotField axis="axisRow" showAll="0">
      <items count="7">
        <item x="0"/>
        <item x="4"/>
        <item x="1"/>
        <item x="5"/>
        <item x="2"/>
        <item x="3"/>
        <item t="default"/>
      </items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8" baseField="0" baseItem="0"/>
    <dataField name="Sum of Profit" fld="12" baseField="0" baseItem="0"/>
  </dataFields>
  <formats count="5"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2" type="button" dataOnly="0" labelOnly="1" outline="0"/>
    </format>
    <format dxfId="46">
      <pivotArea dataOnly="0" labelOnly="1" grandRow="1" outline="0" fieldPosition="0"/>
    </format>
    <format dxfId="4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476E0F7-4C4A-454C-85EC-66ADA65E8B85}" autoFormatId="16" applyNumberFormats="0" applyBorderFormats="0" applyFontFormats="0" applyPatternFormats="0" applyAlignmentFormats="0" applyWidthHeightFormats="0">
  <queryTableRefresh nextId="14">
    <queryTableFields count="13">
      <queryTableField id="1" name="Order_ID" tableColumnId="1"/>
      <queryTableField id="2" name="Gender_Category" tableColumnId="2"/>
      <queryTableField id="3" name="Product_Line" tableColumnId="3"/>
      <queryTableField id="4" name="Product_Name" tableColumnId="4"/>
      <queryTableField id="5" name="Size" tableColumnId="5"/>
      <queryTableField id="6" name="Units_Sold" tableColumnId="6"/>
      <queryTableField id="7" name="MRP" tableColumnId="7"/>
      <queryTableField id="8" name="Discount_Applied" tableColumnId="8"/>
      <queryTableField id="9" name="Revenue" tableColumnId="9"/>
      <queryTableField id="10" name="Order_Date" tableColumnId="10"/>
      <queryTableField id="11" name="Sales_Channel" tableColumnId="11"/>
      <queryTableField id="12" name="Region" tableColumnId="12"/>
      <queryTableField id="13" name="Profit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D6DF3E8-9A23-4D3C-91AC-0F32E1D295F1}" autoFormatId="16" applyNumberFormats="0" applyBorderFormats="0" applyFontFormats="0" applyPatternFormats="0" applyAlignmentFormats="0" applyWidthHeightFormats="0">
  <queryTableRefresh nextId="14">
    <queryTableFields count="13">
      <queryTableField id="1" name="Order_ID" tableColumnId="1"/>
      <queryTableField id="2" name="Gender_Category" tableColumnId="2"/>
      <queryTableField id="3" name="Product_Line" tableColumnId="3"/>
      <queryTableField id="4" name="Product_Name" tableColumnId="4"/>
      <queryTableField id="5" name="Size" tableColumnId="5"/>
      <queryTableField id="6" name="Units_Sold" tableColumnId="6"/>
      <queryTableField id="7" name="MRP" tableColumnId="7"/>
      <queryTableField id="8" name="Discount_Applied" tableColumnId="8"/>
      <queryTableField id="9" name="Revenue" tableColumnId="9"/>
      <queryTableField id="10" name="Order_Date" tableColumnId="10"/>
      <queryTableField id="11" name="Sales_Channel" tableColumnId="11"/>
      <queryTableField id="12" name="Region" tableColumnId="12"/>
      <queryTableField id="13" name="Profit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B0D4FD-B589-459D-AD64-6E7C4527653C}" name="Nike_Sales_Uncleaned" displayName="Nike_Sales_Uncleaned" ref="A1:M2501" tableType="queryTable" totalsRowShown="0">
  <autoFilter ref="A1:M2501" xr:uid="{E1B0D4FD-B589-459D-AD64-6E7C4527653C}"/>
  <tableColumns count="13">
    <tableColumn id="1" xr3:uid="{9F457147-64AE-4AA9-B684-304529276DD6}" uniqueName="1" name="Order_ID" queryTableFieldId="1"/>
    <tableColumn id="2" xr3:uid="{3C0308ED-99DD-408F-9A98-BFC24AFAAA76}" uniqueName="2" name="Gender_Category" queryTableFieldId="2" dataDxfId="63"/>
    <tableColumn id="3" xr3:uid="{E425BEB4-A9E9-4FD2-91F2-ECE87B0D142C}" uniqueName="3" name="Product_Line" queryTableFieldId="3" dataDxfId="62"/>
    <tableColumn id="4" xr3:uid="{843A217E-3735-4070-B3F1-B8BF27CD0B74}" uniqueName="4" name="Product_Name" queryTableFieldId="4" dataDxfId="61"/>
    <tableColumn id="5" xr3:uid="{72DDDA17-F9C7-4E9E-88C9-74F4B6F029F6}" uniqueName="5" name="Size" queryTableFieldId="5" dataDxfId="60"/>
    <tableColumn id="6" xr3:uid="{1C611173-BEC2-4C5D-8D56-0DA3482CF4AB}" uniqueName="6" name="Units_Sold" queryTableFieldId="6"/>
    <tableColumn id="7" xr3:uid="{4A924F95-293F-425D-AC94-F5A36DBD3E9E}" uniqueName="7" name="MRP" queryTableFieldId="7"/>
    <tableColumn id="8" xr3:uid="{5EAD209D-2074-42A0-B5B5-868A46017788}" uniqueName="8" name="Discount_Applied" queryTableFieldId="8"/>
    <tableColumn id="9" xr3:uid="{23436D38-5C57-4E77-85D2-3723903CB2AB}" uniqueName="9" name="Revenue" queryTableFieldId="9"/>
    <tableColumn id="10" xr3:uid="{F52EA9C7-359D-4ED2-A14B-2EC17269FEB4}" uniqueName="10" name="Order_Date" queryTableFieldId="10" dataDxfId="59"/>
    <tableColumn id="11" xr3:uid="{14FC6A24-D220-4426-9D1C-E2D18F95D881}" uniqueName="11" name="Sales_Channel" queryTableFieldId="11" dataDxfId="58"/>
    <tableColumn id="12" xr3:uid="{B9B904A6-6C20-4F13-BA22-5FDABCCE2A2B}" uniqueName="12" name="Region" queryTableFieldId="12" dataDxfId="57"/>
    <tableColumn id="13" xr3:uid="{ECA4FABA-6EF6-4F22-9AF5-B695B5830966}" uniqueName="13" name="Profit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4CF94D-3359-4C55-9B69-BEB828D5E9A8}" name="Cleaned_Data" displayName="Cleaned_Data" ref="A1:M2388" tableType="queryTable" totalsRowShown="0">
  <autoFilter ref="A1:M2388" xr:uid="{E1B0D4FD-B589-459D-AD64-6E7C4527653C}"/>
  <tableColumns count="13">
    <tableColumn id="1" xr3:uid="{CAAF682A-8E49-48ED-BC2B-FFE3B85E608A}" uniqueName="1" name="Order_ID" queryTableFieldId="1"/>
    <tableColumn id="2" xr3:uid="{B4D9070E-C0E6-468C-BD38-E780F0A07854}" uniqueName="2" name="Gender_Category" queryTableFieldId="2" dataDxfId="56"/>
    <tableColumn id="3" xr3:uid="{79683ADD-D197-4E5F-B154-A7BC9E0A5230}" uniqueName="3" name="Product_Line" queryTableFieldId="3" dataDxfId="55"/>
    <tableColumn id="4" xr3:uid="{E7E9EA85-8A1E-4D76-8C9F-B180E521D6D6}" uniqueName="4" name="Product_Name" queryTableFieldId="4" dataDxfId="54"/>
    <tableColumn id="5" xr3:uid="{D8C1284A-D3D0-49F6-B235-1B507B17E622}" uniqueName="5" name="Size" queryTableFieldId="5" dataDxfId="53"/>
    <tableColumn id="6" xr3:uid="{35EB6CCB-B8E1-47B5-A3D8-7DCDAD8E16A4}" uniqueName="6" name="Units_Sold" queryTableFieldId="6"/>
    <tableColumn id="7" xr3:uid="{0603E1F0-F138-4077-A238-B2063E0B6335}" uniqueName="7" name="MRP" queryTableFieldId="7"/>
    <tableColumn id="8" xr3:uid="{04D0980C-AEA9-4999-AC07-5B4E5BAA7B88}" uniqueName="8" name="Discount_Applied" queryTableFieldId="8"/>
    <tableColumn id="9" xr3:uid="{BB982678-8C23-406F-9E46-D64EF38E22DB}" uniqueName="9" name="Revenue" queryTableFieldId="9"/>
    <tableColumn id="10" xr3:uid="{5C44D798-E310-40F3-BA83-67E5386DA19E}" uniqueName="10" name="Order_Date" queryTableFieldId="10" dataDxfId="52"/>
    <tableColumn id="11" xr3:uid="{2A0ADE92-66E4-4C35-99D7-83A1125A8573}" uniqueName="11" name="Sales_Channel" queryTableFieldId="11" dataDxfId="51"/>
    <tableColumn id="12" xr3:uid="{98FC087F-8CC7-4321-A04E-4A9405AD78DF}" uniqueName="12" name="Region" queryTableFieldId="12" dataDxfId="50"/>
    <tableColumn id="13" xr3:uid="{0C8DD2BF-F74A-4E43-B42A-81F497D81B53}" uniqueName="13" name="Profit" queryTableFieldId="13"/>
  </tableColumns>
  <tableStyleInfo name="TableStyleLight1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CC42684-FEE3-403B-9B9D-6E14DBFF6889}" name="Table5" displayName="Table5" ref="A1:W2387" totalsRowShown="0" headerRowDxfId="28" dataDxfId="27">
  <autoFilter ref="A1:W2387" xr:uid="{5CC42684-FEE3-403B-9B9D-6E14DBFF6889}"/>
  <tableColumns count="23">
    <tableColumn id="1" xr3:uid="{90E154A3-A00F-4EA2-8E0A-AB09F565D5E5}" name="Sales_ID" dataDxfId="26"/>
    <tableColumn id="2" xr3:uid="{42FE0F3B-1D16-4EE3-9354-4AEAE65DA98C}" name="Order_ID" dataDxfId="25">
      <calculatedColumnFormula>Cleaned_Data[[#This Row],[Order_ID]]</calculatedColumnFormula>
    </tableColumn>
    <tableColumn id="3" xr3:uid="{54ABBBF5-62C0-4294-9227-09671D31B4BC}" name="Product_Key" dataDxfId="24">
      <calculatedColumnFormula>_xlfn.XLOOKUP(P2,Dim_Product!$E$2:$E$221,Dim_Product!$A$2:$A$221,"Not Found")</calculatedColumnFormula>
    </tableColumn>
    <tableColumn id="4" xr3:uid="{8634CEB5-C401-4656-A1A9-0EF99291751B}" name="Date_key_0" dataDxfId="0">
      <calculatedColumnFormula>_xlfn.XLOOKUP(Table5[[#This Row],[Order_Date]],Table8[Date],Table8[Date_Key],"Not Found")</calculatedColumnFormula>
    </tableColumn>
    <tableColumn id="5" xr3:uid="{32F49484-404C-44BC-83F0-69BD1DC00B58}" name="Region_key" dataDxfId="23">
      <calculatedColumnFormula>_xlfn.XLOOKUP(R2,Table4[Region],Table4[Region_Key])</calculatedColumnFormula>
    </tableColumn>
    <tableColumn id="6" xr3:uid="{F814C185-F986-417D-80A6-FAA9F94628F5}" name="Channel_Key" dataDxfId="22">
      <calculatedColumnFormula>_xlfn.XLOOKUP(S2,Table6[Sales_Channel],Table6[Channel_Key])</calculatedColumnFormula>
    </tableColumn>
    <tableColumn id="7" xr3:uid="{57C167A5-382B-473A-A887-5E336376FC87}" name="Gender_key" dataDxfId="21">
      <calculatedColumnFormula>_xlfn.XLOOKUP(T2,Table7[Gender_Category],Table7[Gender_Key])</calculatedColumnFormula>
    </tableColumn>
    <tableColumn id="8" xr3:uid="{A887357F-FAEB-4E05-ADB7-69F364815A75}" name="Units_Sold" dataDxfId="20">
      <calculatedColumnFormula>Cleaned_Data[[#This Row],[Units_Sold]]</calculatedColumnFormula>
    </tableColumn>
    <tableColumn id="9" xr3:uid="{7DFA41F4-EE1A-48EE-82C9-459749F9053C}" name="MRP" dataDxfId="19">
      <calculatedColumnFormula>Cleaned_Data[[#This Row],[MRP]]</calculatedColumnFormula>
    </tableColumn>
    <tableColumn id="10" xr3:uid="{05E049E1-8828-48D6-A2BE-CF8A432433F9}" name="Discount_Applied" dataDxfId="18">
      <calculatedColumnFormula>Cleaned_Data[[#This Row],[Discount_Applied]]</calculatedColumnFormula>
    </tableColumn>
    <tableColumn id="11" xr3:uid="{A78E04E7-9DDE-49E3-B4BC-8D993BF1B00D}" name="Revenue" dataDxfId="17">
      <calculatedColumnFormula>Cleaned_Data[[#This Row],[Revenue]]</calculatedColumnFormula>
    </tableColumn>
    <tableColumn id="12" xr3:uid="{8314807D-D371-47E2-B4ED-5D15FA126DFD}" name="Profit" dataDxfId="16">
      <calculatedColumnFormula>Cleaned_Data[[#This Row],[Profit]]</calculatedColumnFormula>
    </tableColumn>
    <tableColumn id="13" xr3:uid="{9AC38F45-3736-4D95-AFA6-02A87B6058EA}" name="Product_Name" dataDxfId="15">
      <calculatedColumnFormula>Cleaned_Data[[#This Row],[Product_Name]]</calculatedColumnFormula>
    </tableColumn>
    <tableColumn id="14" xr3:uid="{1CEF3905-DC74-4218-99EB-55F9C1A6D8E4}" name="Product_Line" dataDxfId="14">
      <calculatedColumnFormula>Cleaned_Data[[#This Row],[Product_Line]]</calculatedColumnFormula>
    </tableColumn>
    <tableColumn id="15" xr3:uid="{18BF5539-7019-41E4-AD96-A35B9F75D893}" name="Size" dataDxfId="13">
      <calculatedColumnFormula>Cleaned_Data[[#This Row],[Size]]</calculatedColumnFormula>
    </tableColumn>
    <tableColumn id="16" xr3:uid="{766815F8-FF85-44D5-9B61-9F3EC41E8D3A}" name="Product_temp" dataDxfId="12">
      <calculatedColumnFormula>TRIM(M2)&amp;"|"&amp;TRIM(N2)&amp;"|"&amp;TRIM(O2)</calculatedColumnFormula>
    </tableColumn>
    <tableColumn id="17" xr3:uid="{5D434C8E-52D0-458A-B6F9-ABECAF679FEF}" name="Order_Date" dataDxfId="11">
      <calculatedColumnFormula>Cleaned_Data[[#This Row],[Order_Date]]</calculatedColumnFormula>
    </tableColumn>
    <tableColumn id="18" xr3:uid="{D8F983D9-6E43-45A7-A9AC-177FB4FB1933}" name="Region" dataDxfId="10">
      <calculatedColumnFormula>Cleaned_Data[[#This Row],[Region]]</calculatedColumnFormula>
    </tableColumn>
    <tableColumn id="19" xr3:uid="{9C8EF771-EBE5-4286-A1D3-72A22D109A05}" name="Channel" dataDxfId="9">
      <calculatedColumnFormula>Cleaned_Data[[#This Row],[Sales_Channel]]</calculatedColumnFormula>
    </tableColumn>
    <tableColumn id="20" xr3:uid="{BC7DB61B-EBB7-4730-9B14-0EBD4B280D02}" name="Gender_category" dataDxfId="8">
      <calculatedColumnFormula>Cleaned_Data[[#This Row],[Gender_Category]]</calculatedColumnFormula>
    </tableColumn>
    <tableColumn id="21" xr3:uid="{F4A94116-B5EA-42B3-8EE2-89D388AE98A3}" name="Date_key">
      <calculatedColumnFormula>IF(D2="",0,D2)</calculatedColumnFormula>
    </tableColumn>
    <tableColumn id="23" xr3:uid="{104DDFC3-DAA0-4444-BE8E-E2DAE054717D}" name="Column2" dataDxfId="7"/>
    <tableColumn id="22" xr3:uid="{C61A9CF0-6B48-4895-A384-00BF8D28DA6C}" name="Column1" dataDxfId="6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710382D-3542-4777-9630-DC9DC99A3720}" name="Product_Table" displayName="Product_Table" ref="A1:E218" totalsRowShown="0" headerRowDxfId="5">
  <autoFilter ref="A1:E218" xr:uid="{F710382D-3542-4777-9630-DC9DC99A3720}"/>
  <tableColumns count="5">
    <tableColumn id="1" xr3:uid="{FD176E15-C31C-4B34-BA3D-281A7614EDAE}" name="Product_Key"/>
    <tableColumn id="2" xr3:uid="{F84BFBC5-DA88-4AFC-A22F-57BF2B5E2B80}" name="Product_Name"/>
    <tableColumn id="3" xr3:uid="{67275395-C7BC-4AD7-8CD6-48B698AE5DCB}" name="Product_Line"/>
    <tableColumn id="4" xr3:uid="{7B44E9F3-C445-4EAE-ABB6-799BDE5E958F}" name="Size"/>
    <tableColumn id="5" xr3:uid="{6C84E2DF-6F98-40C8-A6AB-14F97EAC910C}" name="Product_Lookup_Key" dataDxfId="4">
      <calculatedColumnFormula>TRIM(B2)&amp;"|"&amp;TRIM(C2)&amp;"|"&amp;TRIM(D2)</calculatedColumnFormula>
    </tableColumn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B90CD5A-E0E1-4E62-8E82-7F4C4C284D50}" name="Table4" displayName="Table4" ref="A1:B7" totalsRowShown="0" headerRowDxfId="3">
  <autoFilter ref="A1:B7" xr:uid="{DB90CD5A-E0E1-4E62-8E82-7F4C4C284D50}"/>
  <tableColumns count="2">
    <tableColumn id="1" xr3:uid="{5DD42169-22ED-4BDD-B7D2-4F8C53BCA1BD}" name="Region_Key"/>
    <tableColumn id="2" xr3:uid="{29244A94-C023-42CE-A15C-27F08A6C833C}" name="Region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322E3C7-BF69-43E1-B607-78AD92402CC7}" name="Table6" displayName="Table6" ref="A1:B3" totalsRowShown="0">
  <autoFilter ref="A1:B3" xr:uid="{0322E3C7-BF69-43E1-B607-78AD92402CC7}"/>
  <tableColumns count="2">
    <tableColumn id="1" xr3:uid="{2015B352-1E4A-426C-833E-314FE60A80FD}" name="Channel_Key" dataDxfId="2"/>
    <tableColumn id="2" xr3:uid="{1E3396B6-BD97-4D8C-A8ED-BC90AE01219F}" name="Sales_Channel" dataDxfId="1"/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D722F82-3B16-4726-B6DC-33B4ABA394CC}" name="Table7" displayName="Table7" ref="A1:B4" totalsRowShown="0">
  <autoFilter ref="A1:B4" xr:uid="{BD722F82-3B16-4726-B6DC-33B4ABA394CC}"/>
  <tableColumns count="2">
    <tableColumn id="1" xr3:uid="{175D68A8-3BE1-432D-98B7-9DF83994A4AA}" name="Gender_Key"/>
    <tableColumn id="2" xr3:uid="{B914389C-2086-480A-A1CF-800FE8511577}" name="Gender_Category"/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3BA33B2-2C6B-4229-8558-F4FA3A6EC22C}" name="Table8" displayName="Table8" ref="A1:G729" totalsRowShown="0" headerRowDxfId="72" dataDxfId="71">
  <autoFilter ref="A1:G729" xr:uid="{93BA33B2-2C6B-4229-8558-F4FA3A6EC22C}"/>
  <tableColumns count="7">
    <tableColumn id="1" xr3:uid="{0F594C9C-2246-4EEC-B860-5ADBE1212D9B}" name="Date_Key" dataDxfId="70"/>
    <tableColumn id="2" xr3:uid="{5C880028-C37F-42C8-BBD1-D977B0C10DB5}" name="Date" dataDxfId="69"/>
    <tableColumn id="3" xr3:uid="{38CABAF8-58EC-41E1-8592-EE8858DA2747}" name="Year" dataDxfId="68">
      <calculatedColumnFormula>TEXT(B2,"YYYY")</calculatedColumnFormula>
    </tableColumn>
    <tableColumn id="4" xr3:uid="{514F58F6-1E08-4F97-A6BE-35EF12FDD6E9}" name="Quarter" dataDxfId="67">
      <calculatedColumnFormula>"Q"&amp;ROUNDUP(MONTH(B2)/3,0)</calculatedColumnFormula>
    </tableColumn>
    <tableColumn id="5" xr3:uid="{2CCED309-1AA7-475C-BA7C-5929E48A94FB}" name="Month_Number" dataDxfId="66">
      <calculatedColumnFormula>MONTH(B2)</calculatedColumnFormula>
    </tableColumn>
    <tableColumn id="6" xr3:uid="{1FFAB116-D546-4106-B51B-484233AEC1F6}" name="Month" dataDxfId="65">
      <calculatedColumnFormula>TEXT(B2,"MMM")</calculatedColumnFormula>
    </tableColumn>
    <tableColumn id="7" xr3:uid="{FAD4D7C4-A5E0-427D-ADA4-2B76DAD80093}" name="Month_Year" dataDxfId="64">
      <calculatedColumnFormula>TEXT(B2,"mmm yyyy")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F6DB7-00ED-4F7B-B819-1EB645B5E68C}">
  <dimension ref="A1:M2501"/>
  <sheetViews>
    <sheetView workbookViewId="0">
      <selection activeCell="J2" sqref="J2:J2501"/>
    </sheetView>
  </sheetViews>
  <sheetFormatPr defaultRowHeight="14.4" x14ac:dyDescent="0.3"/>
  <cols>
    <col min="1" max="1" width="10.77734375" bestFit="1" customWidth="1"/>
    <col min="2" max="2" width="18" bestFit="1" customWidth="1"/>
    <col min="3" max="3" width="14.33203125" bestFit="1" customWidth="1"/>
    <col min="4" max="4" width="16" bestFit="1" customWidth="1"/>
    <col min="5" max="5" width="6.44140625" bestFit="1" customWidth="1"/>
    <col min="6" max="6" width="12.21875" bestFit="1" customWidth="1"/>
    <col min="7" max="7" width="8" bestFit="1" customWidth="1"/>
    <col min="8" max="8" width="18.109375" bestFit="1" customWidth="1"/>
    <col min="9" max="9" width="10.5546875" bestFit="1" customWidth="1"/>
    <col min="10" max="10" width="12.88671875" bestFit="1" customWidth="1"/>
    <col min="11" max="11" width="15.44140625" bestFit="1" customWidth="1"/>
    <col min="12" max="12" width="9.77734375" bestFit="1" customWidth="1"/>
    <col min="13" max="13" width="8.66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2000</v>
      </c>
      <c r="B2" t="s">
        <v>13</v>
      </c>
      <c r="C2" t="s">
        <v>14</v>
      </c>
      <c r="D2" t="s">
        <v>15</v>
      </c>
      <c r="E2" t="s">
        <v>16</v>
      </c>
      <c r="H2">
        <v>0.47</v>
      </c>
      <c r="I2">
        <v>0</v>
      </c>
      <c r="J2" s="1">
        <v>45360</v>
      </c>
      <c r="K2" t="s">
        <v>17</v>
      </c>
      <c r="L2" t="s">
        <v>18</v>
      </c>
      <c r="M2">
        <v>-770.45</v>
      </c>
    </row>
    <row r="3" spans="1:13" x14ac:dyDescent="0.3">
      <c r="A3">
        <v>2001</v>
      </c>
      <c r="B3" t="s">
        <v>19</v>
      </c>
      <c r="C3" t="s">
        <v>20</v>
      </c>
      <c r="D3" t="s">
        <v>21</v>
      </c>
      <c r="E3" t="s">
        <v>16</v>
      </c>
      <c r="F3">
        <v>3</v>
      </c>
      <c r="G3">
        <v>4957.93</v>
      </c>
      <c r="I3">
        <v>0</v>
      </c>
      <c r="J3" s="1">
        <v>45482</v>
      </c>
      <c r="K3" t="s">
        <v>22</v>
      </c>
      <c r="L3" t="s">
        <v>23</v>
      </c>
      <c r="M3">
        <v>-112.53</v>
      </c>
    </row>
    <row r="4" spans="1:13" x14ac:dyDescent="0.3">
      <c r="A4">
        <v>2002</v>
      </c>
      <c r="B4" t="s">
        <v>19</v>
      </c>
      <c r="C4" t="s">
        <v>20</v>
      </c>
      <c r="D4" t="s">
        <v>24</v>
      </c>
      <c r="E4" t="s">
        <v>16</v>
      </c>
      <c r="F4">
        <v>4</v>
      </c>
      <c r="I4">
        <v>0</v>
      </c>
      <c r="J4" s="1"/>
      <c r="K4" t="s">
        <v>22</v>
      </c>
      <c r="L4" t="s">
        <v>25</v>
      </c>
      <c r="M4">
        <v>3337.34</v>
      </c>
    </row>
    <row r="5" spans="1:13" x14ac:dyDescent="0.3">
      <c r="A5">
        <v>2003</v>
      </c>
      <c r="B5" t="s">
        <v>13</v>
      </c>
      <c r="C5" t="s">
        <v>26</v>
      </c>
      <c r="D5" t="s">
        <v>27</v>
      </c>
      <c r="E5" t="s">
        <v>28</v>
      </c>
      <c r="G5">
        <v>9673.57</v>
      </c>
      <c r="I5">
        <v>0</v>
      </c>
      <c r="J5" s="1">
        <v>45569</v>
      </c>
      <c r="K5" t="s">
        <v>17</v>
      </c>
      <c r="L5" t="s">
        <v>29</v>
      </c>
      <c r="M5">
        <v>3376.85</v>
      </c>
    </row>
    <row r="6" spans="1:13" x14ac:dyDescent="0.3">
      <c r="A6">
        <v>2004</v>
      </c>
      <c r="B6" t="s">
        <v>13</v>
      </c>
      <c r="C6" t="s">
        <v>30</v>
      </c>
      <c r="D6" t="s">
        <v>31</v>
      </c>
      <c r="E6" t="s">
        <v>32</v>
      </c>
      <c r="I6">
        <v>0</v>
      </c>
      <c r="J6" s="1">
        <v>45547</v>
      </c>
      <c r="K6" t="s">
        <v>22</v>
      </c>
      <c r="L6" t="s">
        <v>33</v>
      </c>
      <c r="M6">
        <v>187.89</v>
      </c>
    </row>
    <row r="7" spans="1:13" x14ac:dyDescent="0.3">
      <c r="A7">
        <v>2005</v>
      </c>
      <c r="B7" t="s">
        <v>19</v>
      </c>
      <c r="C7" t="s">
        <v>14</v>
      </c>
      <c r="D7" t="s">
        <v>34</v>
      </c>
      <c r="E7" t="s">
        <v>16</v>
      </c>
      <c r="F7">
        <v>1</v>
      </c>
      <c r="G7">
        <v>7363.96</v>
      </c>
      <c r="I7">
        <v>0</v>
      </c>
      <c r="J7" s="1"/>
      <c r="K7" t="s">
        <v>22</v>
      </c>
      <c r="L7" t="s">
        <v>33</v>
      </c>
      <c r="M7">
        <v>1415.98</v>
      </c>
    </row>
    <row r="8" spans="1:13" x14ac:dyDescent="0.3">
      <c r="A8">
        <v>2006</v>
      </c>
      <c r="B8" t="s">
        <v>35</v>
      </c>
      <c r="C8" t="s">
        <v>14</v>
      </c>
      <c r="D8" t="s">
        <v>15</v>
      </c>
      <c r="E8" t="s">
        <v>16</v>
      </c>
      <c r="G8">
        <v>6819.78</v>
      </c>
      <c r="I8">
        <v>0</v>
      </c>
      <c r="J8" s="1">
        <v>45812</v>
      </c>
      <c r="K8" t="s">
        <v>17</v>
      </c>
      <c r="L8" t="s">
        <v>36</v>
      </c>
      <c r="M8">
        <v>1802.09</v>
      </c>
    </row>
    <row r="9" spans="1:13" x14ac:dyDescent="0.3">
      <c r="A9">
        <v>2007</v>
      </c>
      <c r="B9" t="s">
        <v>13</v>
      </c>
      <c r="C9" t="s">
        <v>14</v>
      </c>
      <c r="D9" t="s">
        <v>15</v>
      </c>
      <c r="E9" t="s">
        <v>16</v>
      </c>
      <c r="F9">
        <v>1</v>
      </c>
      <c r="H9">
        <v>0.32</v>
      </c>
      <c r="I9">
        <v>0</v>
      </c>
      <c r="J9" s="1"/>
      <c r="K9" t="s">
        <v>22</v>
      </c>
      <c r="L9" t="s">
        <v>36</v>
      </c>
      <c r="M9">
        <v>2928.36</v>
      </c>
    </row>
    <row r="10" spans="1:13" x14ac:dyDescent="0.3">
      <c r="A10">
        <v>2008</v>
      </c>
      <c r="B10" t="s">
        <v>19</v>
      </c>
      <c r="C10" t="s">
        <v>20</v>
      </c>
      <c r="D10" t="s">
        <v>24</v>
      </c>
      <c r="E10" t="s">
        <v>37</v>
      </c>
      <c r="F10">
        <v>-1</v>
      </c>
      <c r="I10">
        <v>0</v>
      </c>
      <c r="J10" s="1">
        <v>45576</v>
      </c>
      <c r="K10" t="s">
        <v>17</v>
      </c>
      <c r="L10" t="s">
        <v>38</v>
      </c>
      <c r="M10">
        <v>-731.18</v>
      </c>
    </row>
    <row r="11" spans="1:13" x14ac:dyDescent="0.3">
      <c r="A11">
        <v>2009</v>
      </c>
      <c r="B11" t="s">
        <v>35</v>
      </c>
      <c r="C11" t="s">
        <v>20</v>
      </c>
      <c r="D11" t="s">
        <v>39</v>
      </c>
      <c r="E11" t="s">
        <v>16</v>
      </c>
      <c r="F11">
        <v>4</v>
      </c>
      <c r="I11">
        <v>0</v>
      </c>
      <c r="J11" s="1"/>
      <c r="K11" t="s">
        <v>17</v>
      </c>
      <c r="L11" t="s">
        <v>29</v>
      </c>
      <c r="M11">
        <v>3929.61</v>
      </c>
    </row>
    <row r="12" spans="1:13" x14ac:dyDescent="0.3">
      <c r="A12">
        <v>2010</v>
      </c>
      <c r="B12" t="s">
        <v>13</v>
      </c>
      <c r="C12" t="s">
        <v>26</v>
      </c>
      <c r="D12" t="s">
        <v>40</v>
      </c>
      <c r="E12" t="s">
        <v>28</v>
      </c>
      <c r="F12">
        <v>1</v>
      </c>
      <c r="G12">
        <v>7949.83</v>
      </c>
      <c r="I12">
        <v>0</v>
      </c>
      <c r="J12" s="1">
        <v>45673</v>
      </c>
      <c r="K12" t="s">
        <v>17</v>
      </c>
      <c r="L12" t="s">
        <v>29</v>
      </c>
      <c r="M12">
        <v>1965.56</v>
      </c>
    </row>
    <row r="13" spans="1:13" x14ac:dyDescent="0.3">
      <c r="A13">
        <v>2011</v>
      </c>
      <c r="B13" t="s">
        <v>19</v>
      </c>
      <c r="C13" t="s">
        <v>14</v>
      </c>
      <c r="D13" t="s">
        <v>34</v>
      </c>
      <c r="E13" t="s">
        <v>28</v>
      </c>
      <c r="F13">
        <v>-1</v>
      </c>
      <c r="G13">
        <v>9586.08</v>
      </c>
      <c r="I13">
        <v>0</v>
      </c>
      <c r="J13" s="1"/>
      <c r="K13" t="s">
        <v>22</v>
      </c>
      <c r="L13" t="s">
        <v>23</v>
      </c>
      <c r="M13">
        <v>1667.08</v>
      </c>
    </row>
    <row r="14" spans="1:13" x14ac:dyDescent="0.3">
      <c r="A14">
        <v>2018</v>
      </c>
      <c r="B14" t="s">
        <v>13</v>
      </c>
      <c r="C14" t="s">
        <v>26</v>
      </c>
      <c r="D14" t="s">
        <v>27</v>
      </c>
      <c r="E14" t="s">
        <v>41</v>
      </c>
      <c r="F14">
        <v>-1</v>
      </c>
      <c r="H14">
        <v>0.86</v>
      </c>
      <c r="I14">
        <v>0</v>
      </c>
      <c r="J14" s="1">
        <v>45609</v>
      </c>
      <c r="K14" t="s">
        <v>17</v>
      </c>
      <c r="L14" t="s">
        <v>33</v>
      </c>
      <c r="M14">
        <v>2109.48</v>
      </c>
    </row>
    <row r="15" spans="1:13" x14ac:dyDescent="0.3">
      <c r="A15">
        <v>2013</v>
      </c>
      <c r="B15" t="s">
        <v>13</v>
      </c>
      <c r="C15" t="s">
        <v>14</v>
      </c>
      <c r="D15" t="s">
        <v>15</v>
      </c>
      <c r="E15" t="s">
        <v>41</v>
      </c>
      <c r="G15">
        <v>9671.0499999999993</v>
      </c>
      <c r="I15">
        <v>0</v>
      </c>
      <c r="J15" s="1">
        <v>45554</v>
      </c>
      <c r="K15" t="s">
        <v>17</v>
      </c>
      <c r="L15" t="s">
        <v>42</v>
      </c>
      <c r="M15">
        <v>299.33999999999997</v>
      </c>
    </row>
    <row r="16" spans="1:13" x14ac:dyDescent="0.3">
      <c r="A16">
        <v>2014</v>
      </c>
      <c r="B16" t="s">
        <v>19</v>
      </c>
      <c r="C16" t="s">
        <v>30</v>
      </c>
      <c r="D16" t="s">
        <v>31</v>
      </c>
      <c r="E16" t="s">
        <v>37</v>
      </c>
      <c r="I16">
        <v>0</v>
      </c>
      <c r="J16" s="1">
        <v>45759</v>
      </c>
      <c r="K16" t="s">
        <v>17</v>
      </c>
      <c r="L16" t="s">
        <v>36</v>
      </c>
      <c r="M16">
        <v>-1044.4000000000001</v>
      </c>
    </row>
    <row r="17" spans="1:13" x14ac:dyDescent="0.3">
      <c r="A17">
        <v>2015</v>
      </c>
      <c r="B17" t="s">
        <v>13</v>
      </c>
      <c r="C17" t="s">
        <v>43</v>
      </c>
      <c r="D17" t="s">
        <v>44</v>
      </c>
      <c r="E17" t="s">
        <v>41</v>
      </c>
      <c r="G17">
        <v>3285.52</v>
      </c>
      <c r="I17">
        <v>0</v>
      </c>
      <c r="J17" s="1">
        <v>45808</v>
      </c>
      <c r="K17" t="s">
        <v>22</v>
      </c>
      <c r="L17" t="s">
        <v>45</v>
      </c>
      <c r="M17">
        <v>1193.21</v>
      </c>
    </row>
    <row r="18" spans="1:13" x14ac:dyDescent="0.3">
      <c r="A18">
        <v>2016</v>
      </c>
      <c r="B18" t="s">
        <v>19</v>
      </c>
      <c r="C18" t="s">
        <v>43</v>
      </c>
      <c r="D18" t="s">
        <v>44</v>
      </c>
      <c r="E18" t="s">
        <v>16</v>
      </c>
      <c r="F18">
        <v>1</v>
      </c>
      <c r="G18">
        <v>9871.75</v>
      </c>
      <c r="H18">
        <v>0.3</v>
      </c>
      <c r="I18">
        <v>6910.22</v>
      </c>
      <c r="J18" s="1"/>
      <c r="K18" t="s">
        <v>22</v>
      </c>
      <c r="L18" t="s">
        <v>42</v>
      </c>
      <c r="M18">
        <v>2452.69</v>
      </c>
    </row>
    <row r="19" spans="1:13" x14ac:dyDescent="0.3">
      <c r="A19">
        <v>2017</v>
      </c>
      <c r="B19" t="s">
        <v>19</v>
      </c>
      <c r="C19" t="s">
        <v>43</v>
      </c>
      <c r="D19" t="s">
        <v>44</v>
      </c>
      <c r="E19" t="s">
        <v>46</v>
      </c>
      <c r="F19">
        <v>4</v>
      </c>
      <c r="I19">
        <v>0</v>
      </c>
      <c r="J19" s="1">
        <v>45733</v>
      </c>
      <c r="K19" t="s">
        <v>22</v>
      </c>
      <c r="L19" t="s">
        <v>33</v>
      </c>
      <c r="M19">
        <v>1946.24</v>
      </c>
    </row>
    <row r="20" spans="1:13" x14ac:dyDescent="0.3">
      <c r="A20">
        <v>2018</v>
      </c>
      <c r="B20" t="s">
        <v>35</v>
      </c>
      <c r="C20" t="s">
        <v>14</v>
      </c>
      <c r="D20" t="s">
        <v>47</v>
      </c>
      <c r="E20" t="s">
        <v>32</v>
      </c>
      <c r="F20">
        <v>0</v>
      </c>
      <c r="H20">
        <v>1.17</v>
      </c>
      <c r="I20">
        <v>0</v>
      </c>
      <c r="J20" s="1"/>
      <c r="K20" t="s">
        <v>17</v>
      </c>
      <c r="L20" t="s">
        <v>18</v>
      </c>
      <c r="M20">
        <v>-966.89</v>
      </c>
    </row>
    <row r="21" spans="1:13" x14ac:dyDescent="0.3">
      <c r="A21">
        <v>2019</v>
      </c>
      <c r="B21" t="s">
        <v>13</v>
      </c>
      <c r="C21" t="s">
        <v>30</v>
      </c>
      <c r="D21" t="s">
        <v>48</v>
      </c>
      <c r="E21" t="s">
        <v>49</v>
      </c>
      <c r="F21">
        <v>0</v>
      </c>
      <c r="G21">
        <v>3424.06</v>
      </c>
      <c r="H21">
        <v>0.32</v>
      </c>
      <c r="I21">
        <v>0</v>
      </c>
      <c r="J21" s="1">
        <v>45674</v>
      </c>
      <c r="K21" t="s">
        <v>17</v>
      </c>
      <c r="L21" t="s">
        <v>38</v>
      </c>
      <c r="M21">
        <v>1915.24</v>
      </c>
    </row>
    <row r="22" spans="1:13" x14ac:dyDescent="0.3">
      <c r="A22">
        <v>2020</v>
      </c>
      <c r="B22" t="s">
        <v>13</v>
      </c>
      <c r="C22" t="s">
        <v>20</v>
      </c>
      <c r="D22" t="s">
        <v>21</v>
      </c>
      <c r="E22" t="s">
        <v>28</v>
      </c>
      <c r="F22">
        <v>-1</v>
      </c>
      <c r="H22">
        <v>0.67</v>
      </c>
      <c r="I22">
        <v>0</v>
      </c>
      <c r="J22" s="1">
        <v>45744</v>
      </c>
      <c r="K22" t="s">
        <v>22</v>
      </c>
      <c r="L22" t="s">
        <v>25</v>
      </c>
      <c r="M22">
        <v>439.96</v>
      </c>
    </row>
    <row r="23" spans="1:13" x14ac:dyDescent="0.3">
      <c r="A23">
        <v>2021</v>
      </c>
      <c r="B23" t="s">
        <v>35</v>
      </c>
      <c r="C23" t="s">
        <v>30</v>
      </c>
      <c r="D23" t="s">
        <v>50</v>
      </c>
      <c r="E23" t="s">
        <v>28</v>
      </c>
      <c r="F23">
        <v>-1</v>
      </c>
      <c r="G23">
        <v>7086.7</v>
      </c>
      <c r="H23">
        <v>0.66</v>
      </c>
      <c r="I23">
        <v>-2409.48</v>
      </c>
      <c r="J23" s="1">
        <v>45615</v>
      </c>
      <c r="K23" t="s">
        <v>22</v>
      </c>
      <c r="L23" t="s">
        <v>23</v>
      </c>
      <c r="M23">
        <v>-1120.49</v>
      </c>
    </row>
    <row r="24" spans="1:13" x14ac:dyDescent="0.3">
      <c r="A24">
        <v>2022</v>
      </c>
      <c r="B24" t="s">
        <v>19</v>
      </c>
      <c r="C24" t="s">
        <v>20</v>
      </c>
      <c r="D24" t="s">
        <v>24</v>
      </c>
      <c r="E24" t="s">
        <v>16</v>
      </c>
      <c r="I24">
        <v>0</v>
      </c>
      <c r="J24" s="1">
        <v>45559</v>
      </c>
      <c r="K24" t="s">
        <v>17</v>
      </c>
      <c r="L24" t="s">
        <v>29</v>
      </c>
      <c r="M24">
        <v>3427.16</v>
      </c>
    </row>
    <row r="25" spans="1:13" x14ac:dyDescent="0.3">
      <c r="A25">
        <v>2023</v>
      </c>
      <c r="B25" t="s">
        <v>35</v>
      </c>
      <c r="C25" t="s">
        <v>26</v>
      </c>
      <c r="D25" t="s">
        <v>40</v>
      </c>
      <c r="E25" t="s">
        <v>16</v>
      </c>
      <c r="G25">
        <v>5003.95</v>
      </c>
      <c r="I25">
        <v>0</v>
      </c>
      <c r="J25" s="1">
        <v>45667</v>
      </c>
      <c r="K25" t="s">
        <v>17</v>
      </c>
      <c r="L25" t="s">
        <v>25</v>
      </c>
      <c r="M25">
        <v>1498.37</v>
      </c>
    </row>
    <row r="26" spans="1:13" x14ac:dyDescent="0.3">
      <c r="A26">
        <v>2024</v>
      </c>
      <c r="B26" t="s">
        <v>13</v>
      </c>
      <c r="C26" t="s">
        <v>14</v>
      </c>
      <c r="D26" t="s">
        <v>15</v>
      </c>
      <c r="E26" t="s">
        <v>32</v>
      </c>
      <c r="F26">
        <v>0</v>
      </c>
      <c r="H26">
        <v>0.5</v>
      </c>
      <c r="I26">
        <v>0</v>
      </c>
      <c r="J26" s="1">
        <v>45654</v>
      </c>
      <c r="K26" t="s">
        <v>22</v>
      </c>
      <c r="L26" t="s">
        <v>36</v>
      </c>
      <c r="M26">
        <v>1842.35</v>
      </c>
    </row>
    <row r="27" spans="1:13" x14ac:dyDescent="0.3">
      <c r="A27">
        <v>2025</v>
      </c>
      <c r="B27" t="s">
        <v>19</v>
      </c>
      <c r="C27" t="s">
        <v>43</v>
      </c>
      <c r="D27" t="s">
        <v>51</v>
      </c>
      <c r="E27" t="s">
        <v>16</v>
      </c>
      <c r="F27">
        <v>3</v>
      </c>
      <c r="G27">
        <v>9820.5</v>
      </c>
      <c r="I27">
        <v>0</v>
      </c>
      <c r="J27" s="1"/>
      <c r="K27" t="s">
        <v>22</v>
      </c>
      <c r="L27" t="s">
        <v>25</v>
      </c>
      <c r="M27">
        <v>1900.15</v>
      </c>
    </row>
    <row r="28" spans="1:13" x14ac:dyDescent="0.3">
      <c r="A28">
        <v>2026</v>
      </c>
      <c r="B28" t="s">
        <v>13</v>
      </c>
      <c r="C28" t="s">
        <v>26</v>
      </c>
      <c r="D28" t="s">
        <v>27</v>
      </c>
      <c r="E28" t="s">
        <v>32</v>
      </c>
      <c r="F28">
        <v>1</v>
      </c>
      <c r="H28">
        <v>0.16</v>
      </c>
      <c r="I28">
        <v>0</v>
      </c>
      <c r="J28" s="1">
        <v>45514</v>
      </c>
      <c r="K28" t="s">
        <v>22</v>
      </c>
      <c r="L28" t="s">
        <v>45</v>
      </c>
      <c r="M28">
        <v>2301.64</v>
      </c>
    </row>
    <row r="29" spans="1:13" x14ac:dyDescent="0.3">
      <c r="A29">
        <v>2027</v>
      </c>
      <c r="B29" t="s">
        <v>35</v>
      </c>
      <c r="C29" t="s">
        <v>43</v>
      </c>
      <c r="D29" t="s">
        <v>52</v>
      </c>
      <c r="E29" t="s">
        <v>32</v>
      </c>
      <c r="H29">
        <v>0.22</v>
      </c>
      <c r="I29">
        <v>0</v>
      </c>
      <c r="J29" s="1"/>
      <c r="K29" t="s">
        <v>17</v>
      </c>
      <c r="L29" t="s">
        <v>29</v>
      </c>
      <c r="M29">
        <v>-138.74</v>
      </c>
    </row>
    <row r="30" spans="1:13" x14ac:dyDescent="0.3">
      <c r="A30">
        <v>2028</v>
      </c>
      <c r="B30" t="s">
        <v>35</v>
      </c>
      <c r="C30" t="s">
        <v>14</v>
      </c>
      <c r="D30" t="s">
        <v>34</v>
      </c>
      <c r="E30" t="s">
        <v>53</v>
      </c>
      <c r="G30">
        <v>3270.23</v>
      </c>
      <c r="I30">
        <v>0</v>
      </c>
      <c r="J30" s="1"/>
      <c r="K30" t="s">
        <v>22</v>
      </c>
      <c r="L30" t="s">
        <v>33</v>
      </c>
      <c r="M30">
        <v>-946.86</v>
      </c>
    </row>
    <row r="31" spans="1:13" x14ac:dyDescent="0.3">
      <c r="A31">
        <v>2029</v>
      </c>
      <c r="B31" t="s">
        <v>35</v>
      </c>
      <c r="C31" t="s">
        <v>14</v>
      </c>
      <c r="D31" t="s">
        <v>54</v>
      </c>
      <c r="E31" t="s">
        <v>53</v>
      </c>
      <c r="F31">
        <v>0</v>
      </c>
      <c r="I31">
        <v>0</v>
      </c>
      <c r="J31" s="1">
        <v>45227</v>
      </c>
      <c r="K31" t="s">
        <v>17</v>
      </c>
      <c r="L31" t="s">
        <v>36</v>
      </c>
      <c r="M31">
        <v>-185.67</v>
      </c>
    </row>
    <row r="32" spans="1:13" x14ac:dyDescent="0.3">
      <c r="A32">
        <v>2030</v>
      </c>
      <c r="B32" t="s">
        <v>35</v>
      </c>
      <c r="C32" t="s">
        <v>20</v>
      </c>
      <c r="D32" t="s">
        <v>55</v>
      </c>
      <c r="E32" t="s">
        <v>32</v>
      </c>
      <c r="H32">
        <v>1.05</v>
      </c>
      <c r="I32">
        <v>0</v>
      </c>
      <c r="J32" s="1">
        <v>45852</v>
      </c>
      <c r="K32" t="s">
        <v>22</v>
      </c>
      <c r="L32" t="s">
        <v>23</v>
      </c>
      <c r="M32">
        <v>-122.93</v>
      </c>
    </row>
    <row r="33" spans="1:13" x14ac:dyDescent="0.3">
      <c r="A33">
        <v>2031</v>
      </c>
      <c r="B33" t="s">
        <v>35</v>
      </c>
      <c r="C33" t="s">
        <v>20</v>
      </c>
      <c r="D33" t="s">
        <v>24</v>
      </c>
      <c r="E33" t="s">
        <v>41</v>
      </c>
      <c r="F33">
        <v>4</v>
      </c>
      <c r="G33">
        <v>3493.04</v>
      </c>
      <c r="H33">
        <v>0.82</v>
      </c>
      <c r="I33">
        <v>2514.9899999999998</v>
      </c>
      <c r="J33" s="1">
        <v>45421</v>
      </c>
      <c r="K33" t="s">
        <v>17</v>
      </c>
      <c r="L33" t="s">
        <v>33</v>
      </c>
      <c r="M33">
        <v>350.7</v>
      </c>
    </row>
    <row r="34" spans="1:13" x14ac:dyDescent="0.3">
      <c r="A34">
        <v>2032</v>
      </c>
      <c r="B34" t="s">
        <v>19</v>
      </c>
      <c r="C34" t="s">
        <v>26</v>
      </c>
      <c r="D34" t="s">
        <v>27</v>
      </c>
      <c r="E34" t="s">
        <v>32</v>
      </c>
      <c r="F34">
        <v>1</v>
      </c>
      <c r="H34">
        <v>1.07</v>
      </c>
      <c r="I34">
        <v>0</v>
      </c>
      <c r="J34" s="1">
        <v>45758</v>
      </c>
      <c r="K34" t="s">
        <v>22</v>
      </c>
      <c r="L34" t="s">
        <v>25</v>
      </c>
      <c r="M34">
        <v>-555.16</v>
      </c>
    </row>
    <row r="35" spans="1:13" x14ac:dyDescent="0.3">
      <c r="A35">
        <v>2033</v>
      </c>
      <c r="B35" t="s">
        <v>35</v>
      </c>
      <c r="C35" t="s">
        <v>20</v>
      </c>
      <c r="D35" t="s">
        <v>39</v>
      </c>
      <c r="E35" t="s">
        <v>32</v>
      </c>
      <c r="F35">
        <v>-1</v>
      </c>
      <c r="I35">
        <v>0</v>
      </c>
      <c r="J35" s="1"/>
      <c r="K35" t="s">
        <v>22</v>
      </c>
      <c r="L35" t="s">
        <v>45</v>
      </c>
      <c r="M35">
        <v>-1005.71</v>
      </c>
    </row>
    <row r="36" spans="1:13" x14ac:dyDescent="0.3">
      <c r="A36">
        <v>2034</v>
      </c>
      <c r="B36" t="s">
        <v>35</v>
      </c>
      <c r="C36" t="s">
        <v>43</v>
      </c>
      <c r="D36" t="s">
        <v>44</v>
      </c>
      <c r="E36" t="s">
        <v>49</v>
      </c>
      <c r="G36">
        <v>6235.71</v>
      </c>
      <c r="I36">
        <v>0</v>
      </c>
      <c r="J36" s="1">
        <v>45777</v>
      </c>
      <c r="K36" t="s">
        <v>22</v>
      </c>
      <c r="L36" t="s">
        <v>33</v>
      </c>
      <c r="M36">
        <v>-267.37</v>
      </c>
    </row>
    <row r="37" spans="1:13" x14ac:dyDescent="0.3">
      <c r="A37">
        <v>2035</v>
      </c>
      <c r="B37" t="s">
        <v>13</v>
      </c>
      <c r="C37" t="s">
        <v>43</v>
      </c>
      <c r="D37" t="s">
        <v>52</v>
      </c>
      <c r="E37" t="s">
        <v>41</v>
      </c>
      <c r="F37">
        <v>4</v>
      </c>
      <c r="H37">
        <v>0.38</v>
      </c>
      <c r="I37">
        <v>0</v>
      </c>
      <c r="J37" s="1">
        <v>45613</v>
      </c>
      <c r="K37" t="s">
        <v>17</v>
      </c>
      <c r="L37" t="s">
        <v>36</v>
      </c>
      <c r="M37">
        <v>2914.83</v>
      </c>
    </row>
    <row r="38" spans="1:13" x14ac:dyDescent="0.3">
      <c r="A38">
        <v>2036</v>
      </c>
      <c r="B38" t="s">
        <v>35</v>
      </c>
      <c r="C38" t="s">
        <v>14</v>
      </c>
      <c r="D38" t="s">
        <v>47</v>
      </c>
      <c r="E38" t="s">
        <v>41</v>
      </c>
      <c r="F38">
        <v>3</v>
      </c>
      <c r="I38">
        <v>0</v>
      </c>
      <c r="J38" s="1">
        <v>45703</v>
      </c>
      <c r="K38" t="s">
        <v>22</v>
      </c>
      <c r="L38" t="s">
        <v>36</v>
      </c>
      <c r="M38">
        <v>-143.80000000000001</v>
      </c>
    </row>
    <row r="39" spans="1:13" x14ac:dyDescent="0.3">
      <c r="A39">
        <v>2037</v>
      </c>
      <c r="B39" t="s">
        <v>13</v>
      </c>
      <c r="C39" t="s">
        <v>30</v>
      </c>
      <c r="D39" t="s">
        <v>56</v>
      </c>
      <c r="E39" t="s">
        <v>57</v>
      </c>
      <c r="F39">
        <v>3</v>
      </c>
      <c r="G39">
        <v>5653.14</v>
      </c>
      <c r="H39">
        <v>1.01</v>
      </c>
      <c r="I39">
        <v>-169.59</v>
      </c>
      <c r="J39" s="1"/>
      <c r="K39" t="s">
        <v>22</v>
      </c>
      <c r="L39" t="s">
        <v>29</v>
      </c>
      <c r="M39">
        <v>2776.96</v>
      </c>
    </row>
    <row r="40" spans="1:13" x14ac:dyDescent="0.3">
      <c r="A40">
        <v>2038</v>
      </c>
      <c r="B40" t="s">
        <v>13</v>
      </c>
      <c r="C40" t="s">
        <v>30</v>
      </c>
      <c r="D40" t="s">
        <v>50</v>
      </c>
      <c r="E40" t="s">
        <v>41</v>
      </c>
      <c r="F40">
        <v>0</v>
      </c>
      <c r="H40">
        <v>0.83</v>
      </c>
      <c r="I40">
        <v>0</v>
      </c>
      <c r="J40" s="1"/>
      <c r="K40" t="s">
        <v>17</v>
      </c>
      <c r="L40" t="s">
        <v>33</v>
      </c>
      <c r="M40">
        <v>1163.21</v>
      </c>
    </row>
    <row r="41" spans="1:13" x14ac:dyDescent="0.3">
      <c r="A41">
        <v>2039</v>
      </c>
      <c r="B41" t="s">
        <v>19</v>
      </c>
      <c r="C41" t="s">
        <v>14</v>
      </c>
      <c r="D41" t="s">
        <v>34</v>
      </c>
      <c r="E41" t="s">
        <v>16</v>
      </c>
      <c r="G41">
        <v>2767.7</v>
      </c>
      <c r="H41">
        <v>0.63</v>
      </c>
      <c r="I41">
        <v>0</v>
      </c>
      <c r="J41" s="1">
        <v>45769</v>
      </c>
      <c r="K41" t="s">
        <v>22</v>
      </c>
      <c r="L41" t="s">
        <v>42</v>
      </c>
      <c r="M41">
        <v>-336.3</v>
      </c>
    </row>
    <row r="42" spans="1:13" x14ac:dyDescent="0.3">
      <c r="A42">
        <v>2002</v>
      </c>
      <c r="B42" t="s">
        <v>19</v>
      </c>
      <c r="C42" t="s">
        <v>43</v>
      </c>
      <c r="D42" t="s">
        <v>52</v>
      </c>
      <c r="E42" t="s">
        <v>32</v>
      </c>
      <c r="F42">
        <v>3</v>
      </c>
      <c r="G42">
        <v>5075.22</v>
      </c>
      <c r="I42">
        <v>0</v>
      </c>
      <c r="J42" s="1">
        <v>45723</v>
      </c>
      <c r="K42" t="s">
        <v>22</v>
      </c>
      <c r="L42" t="s">
        <v>33</v>
      </c>
      <c r="M42">
        <v>145.08000000000001</v>
      </c>
    </row>
    <row r="43" spans="1:13" x14ac:dyDescent="0.3">
      <c r="A43">
        <v>2041</v>
      </c>
      <c r="B43" t="s">
        <v>13</v>
      </c>
      <c r="C43" t="s">
        <v>20</v>
      </c>
      <c r="D43" t="s">
        <v>21</v>
      </c>
      <c r="E43" t="s">
        <v>53</v>
      </c>
      <c r="G43">
        <v>5553.88</v>
      </c>
      <c r="I43">
        <v>0</v>
      </c>
      <c r="J43" s="1">
        <v>45721</v>
      </c>
      <c r="K43" t="s">
        <v>17</v>
      </c>
      <c r="L43" t="s">
        <v>23</v>
      </c>
      <c r="M43">
        <v>2371.66</v>
      </c>
    </row>
    <row r="44" spans="1:13" x14ac:dyDescent="0.3">
      <c r="A44">
        <v>2042</v>
      </c>
      <c r="B44" t="s">
        <v>19</v>
      </c>
      <c r="C44" t="s">
        <v>43</v>
      </c>
      <c r="D44" t="s">
        <v>51</v>
      </c>
      <c r="E44" t="s">
        <v>28</v>
      </c>
      <c r="I44">
        <v>0</v>
      </c>
      <c r="J44" s="1">
        <v>45766</v>
      </c>
      <c r="K44" t="s">
        <v>17</v>
      </c>
      <c r="L44" t="s">
        <v>42</v>
      </c>
      <c r="M44">
        <v>-862.16</v>
      </c>
    </row>
    <row r="45" spans="1:13" x14ac:dyDescent="0.3">
      <c r="A45">
        <v>2043</v>
      </c>
      <c r="B45" t="s">
        <v>35</v>
      </c>
      <c r="C45" t="s">
        <v>20</v>
      </c>
      <c r="D45" t="s">
        <v>24</v>
      </c>
      <c r="E45" t="s">
        <v>32</v>
      </c>
      <c r="G45">
        <v>3492.89</v>
      </c>
      <c r="H45">
        <v>0.77</v>
      </c>
      <c r="I45">
        <v>0</v>
      </c>
      <c r="J45" s="1">
        <v>45414</v>
      </c>
      <c r="K45" t="s">
        <v>22</v>
      </c>
      <c r="L45" t="s">
        <v>33</v>
      </c>
      <c r="M45">
        <v>3770.75</v>
      </c>
    </row>
    <row r="46" spans="1:13" x14ac:dyDescent="0.3">
      <c r="A46">
        <v>2044</v>
      </c>
      <c r="B46" t="s">
        <v>13</v>
      </c>
      <c r="C46" t="s">
        <v>14</v>
      </c>
      <c r="D46" t="s">
        <v>15</v>
      </c>
      <c r="E46" t="s">
        <v>41</v>
      </c>
      <c r="I46">
        <v>0</v>
      </c>
      <c r="J46" s="1">
        <v>45175</v>
      </c>
      <c r="K46" t="s">
        <v>17</v>
      </c>
      <c r="L46" t="s">
        <v>33</v>
      </c>
      <c r="M46">
        <v>2174.71</v>
      </c>
    </row>
    <row r="47" spans="1:13" x14ac:dyDescent="0.3">
      <c r="A47">
        <v>2045</v>
      </c>
      <c r="B47" t="s">
        <v>13</v>
      </c>
      <c r="C47" t="s">
        <v>26</v>
      </c>
      <c r="D47" t="s">
        <v>58</v>
      </c>
      <c r="E47" t="s">
        <v>32</v>
      </c>
      <c r="F47">
        <v>4</v>
      </c>
      <c r="I47">
        <v>0</v>
      </c>
      <c r="J47" s="1">
        <v>45753</v>
      </c>
      <c r="K47" t="s">
        <v>22</v>
      </c>
      <c r="L47" t="s">
        <v>33</v>
      </c>
      <c r="M47">
        <v>1833.94</v>
      </c>
    </row>
    <row r="48" spans="1:13" x14ac:dyDescent="0.3">
      <c r="A48">
        <v>2046</v>
      </c>
      <c r="B48" t="s">
        <v>13</v>
      </c>
      <c r="C48" t="s">
        <v>30</v>
      </c>
      <c r="D48" t="s">
        <v>48</v>
      </c>
      <c r="E48" t="s">
        <v>53</v>
      </c>
      <c r="H48">
        <v>1.04</v>
      </c>
      <c r="I48">
        <v>0</v>
      </c>
      <c r="J48" s="1"/>
      <c r="K48" t="s">
        <v>17</v>
      </c>
      <c r="L48" t="s">
        <v>45</v>
      </c>
      <c r="M48">
        <v>1284.33</v>
      </c>
    </row>
    <row r="49" spans="1:13" x14ac:dyDescent="0.3">
      <c r="A49">
        <v>2047</v>
      </c>
      <c r="B49" t="s">
        <v>19</v>
      </c>
      <c r="C49" t="s">
        <v>14</v>
      </c>
      <c r="D49" t="s">
        <v>15</v>
      </c>
      <c r="E49" t="s">
        <v>59</v>
      </c>
      <c r="F49">
        <v>1</v>
      </c>
      <c r="G49">
        <v>8577.75</v>
      </c>
      <c r="I49">
        <v>0</v>
      </c>
      <c r="J49" s="1">
        <v>45456</v>
      </c>
      <c r="K49" t="s">
        <v>22</v>
      </c>
      <c r="L49" t="s">
        <v>36</v>
      </c>
      <c r="M49">
        <v>2888.68</v>
      </c>
    </row>
    <row r="50" spans="1:13" x14ac:dyDescent="0.3">
      <c r="A50">
        <v>2048</v>
      </c>
      <c r="B50" t="s">
        <v>19</v>
      </c>
      <c r="C50" t="s">
        <v>43</v>
      </c>
      <c r="D50" t="s">
        <v>44</v>
      </c>
      <c r="E50" t="s">
        <v>32</v>
      </c>
      <c r="I50">
        <v>0</v>
      </c>
      <c r="J50" s="1">
        <v>45592</v>
      </c>
      <c r="K50" t="s">
        <v>17</v>
      </c>
      <c r="L50" t="s">
        <v>36</v>
      </c>
      <c r="M50">
        <v>2875.86</v>
      </c>
    </row>
    <row r="51" spans="1:13" x14ac:dyDescent="0.3">
      <c r="A51">
        <v>2049</v>
      </c>
      <c r="B51" t="s">
        <v>13</v>
      </c>
      <c r="C51" t="s">
        <v>20</v>
      </c>
      <c r="D51" t="s">
        <v>21</v>
      </c>
      <c r="E51" t="s">
        <v>28</v>
      </c>
      <c r="F51">
        <v>1</v>
      </c>
      <c r="G51">
        <v>7767.2</v>
      </c>
      <c r="I51">
        <v>0</v>
      </c>
      <c r="J51" s="1"/>
      <c r="K51" t="s">
        <v>22</v>
      </c>
      <c r="L51" t="s">
        <v>29</v>
      </c>
      <c r="M51">
        <v>311.48</v>
      </c>
    </row>
    <row r="52" spans="1:13" x14ac:dyDescent="0.3">
      <c r="A52">
        <v>2050</v>
      </c>
      <c r="B52" t="s">
        <v>35</v>
      </c>
      <c r="C52" t="s">
        <v>30</v>
      </c>
      <c r="D52" t="s">
        <v>48</v>
      </c>
      <c r="E52" t="s">
        <v>28</v>
      </c>
      <c r="F52">
        <v>1</v>
      </c>
      <c r="H52">
        <v>0.56999999999999995</v>
      </c>
      <c r="I52">
        <v>0</v>
      </c>
      <c r="J52" s="1"/>
      <c r="K52" t="s">
        <v>22</v>
      </c>
      <c r="L52" t="s">
        <v>45</v>
      </c>
      <c r="M52">
        <v>682.12</v>
      </c>
    </row>
    <row r="53" spans="1:13" x14ac:dyDescent="0.3">
      <c r="A53">
        <v>2051</v>
      </c>
      <c r="B53" t="s">
        <v>19</v>
      </c>
      <c r="C53" t="s">
        <v>43</v>
      </c>
      <c r="D53" t="s">
        <v>44</v>
      </c>
      <c r="E53" t="s">
        <v>32</v>
      </c>
      <c r="H53">
        <v>0.37</v>
      </c>
      <c r="I53">
        <v>0</v>
      </c>
      <c r="J53" s="1">
        <v>45296</v>
      </c>
      <c r="K53" t="s">
        <v>22</v>
      </c>
      <c r="L53" t="s">
        <v>33</v>
      </c>
      <c r="M53">
        <v>3135.98</v>
      </c>
    </row>
    <row r="54" spans="1:13" x14ac:dyDescent="0.3">
      <c r="A54">
        <v>2052</v>
      </c>
      <c r="B54" t="s">
        <v>35</v>
      </c>
      <c r="C54" t="s">
        <v>14</v>
      </c>
      <c r="D54" t="s">
        <v>34</v>
      </c>
      <c r="E54" t="s">
        <v>59</v>
      </c>
      <c r="F54">
        <v>3</v>
      </c>
      <c r="G54">
        <v>9155.9599999999991</v>
      </c>
      <c r="I54">
        <v>0</v>
      </c>
      <c r="J54" s="1">
        <v>45573</v>
      </c>
      <c r="K54" t="s">
        <v>22</v>
      </c>
      <c r="L54" t="s">
        <v>29</v>
      </c>
      <c r="M54">
        <v>2184.8000000000002</v>
      </c>
    </row>
    <row r="55" spans="1:13" x14ac:dyDescent="0.3">
      <c r="A55">
        <v>2053</v>
      </c>
      <c r="B55" t="s">
        <v>35</v>
      </c>
      <c r="C55" t="s">
        <v>26</v>
      </c>
      <c r="D55" t="s">
        <v>60</v>
      </c>
      <c r="E55" t="s">
        <v>32</v>
      </c>
      <c r="F55">
        <v>3</v>
      </c>
      <c r="G55">
        <v>6009.58</v>
      </c>
      <c r="I55">
        <v>0</v>
      </c>
      <c r="J55" s="1">
        <v>45567</v>
      </c>
      <c r="K55" t="s">
        <v>17</v>
      </c>
      <c r="L55" t="s">
        <v>33</v>
      </c>
      <c r="M55">
        <v>3384.92</v>
      </c>
    </row>
    <row r="56" spans="1:13" x14ac:dyDescent="0.3">
      <c r="A56">
        <v>2054</v>
      </c>
      <c r="B56" t="s">
        <v>19</v>
      </c>
      <c r="C56" t="s">
        <v>14</v>
      </c>
      <c r="D56" t="s">
        <v>34</v>
      </c>
      <c r="E56" t="s">
        <v>37</v>
      </c>
      <c r="F56">
        <v>-1</v>
      </c>
      <c r="I56">
        <v>0</v>
      </c>
      <c r="J56" s="1">
        <v>45831</v>
      </c>
      <c r="K56" t="s">
        <v>17</v>
      </c>
      <c r="L56" t="s">
        <v>25</v>
      </c>
      <c r="M56">
        <v>-549.76</v>
      </c>
    </row>
    <row r="57" spans="1:13" x14ac:dyDescent="0.3">
      <c r="A57">
        <v>2055</v>
      </c>
      <c r="B57" t="s">
        <v>35</v>
      </c>
      <c r="C57" t="s">
        <v>43</v>
      </c>
      <c r="D57" t="s">
        <v>51</v>
      </c>
      <c r="E57" t="s">
        <v>28</v>
      </c>
      <c r="I57">
        <v>0</v>
      </c>
      <c r="J57" s="1">
        <v>45591</v>
      </c>
      <c r="K57" t="s">
        <v>17</v>
      </c>
      <c r="L57" t="s">
        <v>42</v>
      </c>
      <c r="M57">
        <v>-1078.76</v>
      </c>
    </row>
    <row r="58" spans="1:13" x14ac:dyDescent="0.3">
      <c r="A58">
        <v>2056</v>
      </c>
      <c r="B58" t="s">
        <v>35</v>
      </c>
      <c r="C58" t="s">
        <v>30</v>
      </c>
      <c r="D58" t="s">
        <v>31</v>
      </c>
      <c r="E58" t="s">
        <v>28</v>
      </c>
      <c r="F58">
        <v>3</v>
      </c>
      <c r="I58">
        <v>0</v>
      </c>
      <c r="J58" s="1">
        <v>45443</v>
      </c>
      <c r="K58" t="s">
        <v>22</v>
      </c>
      <c r="L58" t="s">
        <v>36</v>
      </c>
      <c r="M58">
        <v>-244.44</v>
      </c>
    </row>
    <row r="59" spans="1:13" x14ac:dyDescent="0.3">
      <c r="A59">
        <v>2048</v>
      </c>
      <c r="B59" t="s">
        <v>35</v>
      </c>
      <c r="C59" t="s">
        <v>26</v>
      </c>
      <c r="D59" t="s">
        <v>40</v>
      </c>
      <c r="E59" t="s">
        <v>16</v>
      </c>
      <c r="F59">
        <v>3</v>
      </c>
      <c r="G59">
        <v>6216.29</v>
      </c>
      <c r="H59">
        <v>0.94</v>
      </c>
      <c r="I59">
        <v>1118.93</v>
      </c>
      <c r="J59" s="1">
        <v>45549</v>
      </c>
      <c r="K59" t="s">
        <v>17</v>
      </c>
      <c r="L59" t="s">
        <v>25</v>
      </c>
      <c r="M59">
        <v>-642.02</v>
      </c>
    </row>
    <row r="60" spans="1:13" x14ac:dyDescent="0.3">
      <c r="A60">
        <v>2058</v>
      </c>
      <c r="B60" t="s">
        <v>19</v>
      </c>
      <c r="C60" t="s">
        <v>14</v>
      </c>
      <c r="D60" t="s">
        <v>34</v>
      </c>
      <c r="E60" t="s">
        <v>37</v>
      </c>
      <c r="G60">
        <v>4985.92</v>
      </c>
      <c r="I60">
        <v>0</v>
      </c>
      <c r="J60" s="1"/>
      <c r="K60" t="s">
        <v>17</v>
      </c>
      <c r="L60" t="s">
        <v>45</v>
      </c>
      <c r="M60">
        <v>361.54</v>
      </c>
    </row>
    <row r="61" spans="1:13" x14ac:dyDescent="0.3">
      <c r="A61">
        <v>2059</v>
      </c>
      <c r="B61" t="s">
        <v>13</v>
      </c>
      <c r="C61" t="s">
        <v>20</v>
      </c>
      <c r="D61" t="s">
        <v>55</v>
      </c>
      <c r="E61" t="s">
        <v>41</v>
      </c>
      <c r="F61">
        <v>-1</v>
      </c>
      <c r="G61">
        <v>9507.5400000000009</v>
      </c>
      <c r="I61">
        <v>0</v>
      </c>
      <c r="J61" s="1">
        <v>45287</v>
      </c>
      <c r="K61" t="s">
        <v>22</v>
      </c>
      <c r="L61" t="s">
        <v>33</v>
      </c>
      <c r="M61">
        <v>291.27999999999997</v>
      </c>
    </row>
    <row r="62" spans="1:13" x14ac:dyDescent="0.3">
      <c r="A62">
        <v>2060</v>
      </c>
      <c r="B62" t="s">
        <v>35</v>
      </c>
      <c r="C62" t="s">
        <v>26</v>
      </c>
      <c r="D62" t="s">
        <v>40</v>
      </c>
      <c r="E62" t="s">
        <v>28</v>
      </c>
      <c r="F62">
        <v>2</v>
      </c>
      <c r="G62">
        <v>7979.26</v>
      </c>
      <c r="I62">
        <v>0</v>
      </c>
      <c r="J62" s="1">
        <v>45484</v>
      </c>
      <c r="K62" t="s">
        <v>17</v>
      </c>
      <c r="L62" t="s">
        <v>18</v>
      </c>
      <c r="M62">
        <v>2821.59</v>
      </c>
    </row>
    <row r="63" spans="1:13" x14ac:dyDescent="0.3">
      <c r="A63">
        <v>2061</v>
      </c>
      <c r="B63" t="s">
        <v>19</v>
      </c>
      <c r="C63" t="s">
        <v>43</v>
      </c>
      <c r="D63" t="s">
        <v>61</v>
      </c>
      <c r="E63" t="s">
        <v>28</v>
      </c>
      <c r="I63">
        <v>0</v>
      </c>
      <c r="J63" s="1">
        <v>45545</v>
      </c>
      <c r="K63" t="s">
        <v>17</v>
      </c>
      <c r="L63" t="s">
        <v>25</v>
      </c>
      <c r="M63">
        <v>-501.68</v>
      </c>
    </row>
    <row r="64" spans="1:13" x14ac:dyDescent="0.3">
      <c r="A64">
        <v>2062</v>
      </c>
      <c r="B64" t="s">
        <v>35</v>
      </c>
      <c r="C64" t="s">
        <v>43</v>
      </c>
      <c r="D64" t="s">
        <v>44</v>
      </c>
      <c r="E64" t="s">
        <v>41</v>
      </c>
      <c r="F64">
        <v>2</v>
      </c>
      <c r="I64">
        <v>0</v>
      </c>
      <c r="J64" s="1">
        <v>45814</v>
      </c>
      <c r="K64" t="s">
        <v>17</v>
      </c>
      <c r="L64" t="s">
        <v>36</v>
      </c>
      <c r="M64">
        <v>1823.91</v>
      </c>
    </row>
    <row r="65" spans="1:13" x14ac:dyDescent="0.3">
      <c r="A65">
        <v>2063</v>
      </c>
      <c r="B65" t="s">
        <v>19</v>
      </c>
      <c r="C65" t="s">
        <v>43</v>
      </c>
      <c r="D65" t="s">
        <v>44</v>
      </c>
      <c r="E65" t="s">
        <v>16</v>
      </c>
      <c r="F65">
        <v>1</v>
      </c>
      <c r="G65">
        <v>9751</v>
      </c>
      <c r="H65">
        <v>0.16</v>
      </c>
      <c r="I65">
        <v>8190.84</v>
      </c>
      <c r="J65" s="1">
        <v>45541</v>
      </c>
      <c r="K65" t="s">
        <v>22</v>
      </c>
      <c r="L65" t="s">
        <v>29</v>
      </c>
      <c r="M65">
        <v>1130.31</v>
      </c>
    </row>
    <row r="66" spans="1:13" x14ac:dyDescent="0.3">
      <c r="A66">
        <v>2064</v>
      </c>
      <c r="B66" t="s">
        <v>13</v>
      </c>
      <c r="C66" t="s">
        <v>30</v>
      </c>
      <c r="D66" t="s">
        <v>31</v>
      </c>
      <c r="E66" t="s">
        <v>28</v>
      </c>
      <c r="F66">
        <v>2</v>
      </c>
      <c r="G66">
        <v>7557.71</v>
      </c>
      <c r="I66">
        <v>0</v>
      </c>
      <c r="J66" s="1">
        <v>45718</v>
      </c>
      <c r="K66" t="s">
        <v>17</v>
      </c>
      <c r="L66" t="s">
        <v>36</v>
      </c>
      <c r="M66">
        <v>3277.44</v>
      </c>
    </row>
    <row r="67" spans="1:13" x14ac:dyDescent="0.3">
      <c r="A67">
        <v>2065</v>
      </c>
      <c r="B67" t="s">
        <v>19</v>
      </c>
      <c r="C67" t="s">
        <v>26</v>
      </c>
      <c r="D67" t="s">
        <v>40</v>
      </c>
      <c r="E67" t="s">
        <v>59</v>
      </c>
      <c r="H67">
        <v>0.78</v>
      </c>
      <c r="I67">
        <v>0</v>
      </c>
      <c r="J67" s="1">
        <v>45333</v>
      </c>
      <c r="K67" t="s">
        <v>22</v>
      </c>
      <c r="L67" t="s">
        <v>23</v>
      </c>
      <c r="M67">
        <v>21.58</v>
      </c>
    </row>
    <row r="68" spans="1:13" x14ac:dyDescent="0.3">
      <c r="A68">
        <v>2066</v>
      </c>
      <c r="B68" t="s">
        <v>35</v>
      </c>
      <c r="C68" t="s">
        <v>20</v>
      </c>
      <c r="D68" t="s">
        <v>55</v>
      </c>
      <c r="E68" t="s">
        <v>32</v>
      </c>
      <c r="F68">
        <v>-1</v>
      </c>
      <c r="G68">
        <v>5259.05</v>
      </c>
      <c r="I68">
        <v>0</v>
      </c>
      <c r="J68" s="1">
        <v>45636</v>
      </c>
      <c r="K68" t="s">
        <v>17</v>
      </c>
      <c r="L68" t="s">
        <v>25</v>
      </c>
      <c r="M68">
        <v>1022.82</v>
      </c>
    </row>
    <row r="69" spans="1:13" x14ac:dyDescent="0.3">
      <c r="A69">
        <v>2067</v>
      </c>
      <c r="B69" t="s">
        <v>13</v>
      </c>
      <c r="C69" t="s">
        <v>43</v>
      </c>
      <c r="D69" t="s">
        <v>61</v>
      </c>
      <c r="E69" t="s">
        <v>28</v>
      </c>
      <c r="F69">
        <v>4</v>
      </c>
      <c r="G69">
        <v>3588.38</v>
      </c>
      <c r="I69">
        <v>0</v>
      </c>
      <c r="J69" s="1">
        <v>45783</v>
      </c>
      <c r="K69" t="s">
        <v>17</v>
      </c>
      <c r="L69" t="s">
        <v>45</v>
      </c>
      <c r="M69">
        <v>161.5</v>
      </c>
    </row>
    <row r="70" spans="1:13" x14ac:dyDescent="0.3">
      <c r="A70">
        <v>2068</v>
      </c>
      <c r="B70" t="s">
        <v>35</v>
      </c>
      <c r="C70" t="s">
        <v>30</v>
      </c>
      <c r="D70" t="s">
        <v>50</v>
      </c>
      <c r="E70" t="s">
        <v>41</v>
      </c>
      <c r="F70">
        <v>4</v>
      </c>
      <c r="G70">
        <v>2553.29</v>
      </c>
      <c r="I70">
        <v>0</v>
      </c>
      <c r="J70" s="1">
        <v>45631</v>
      </c>
      <c r="K70" t="s">
        <v>22</v>
      </c>
      <c r="L70" t="s">
        <v>25</v>
      </c>
      <c r="M70">
        <v>984.9</v>
      </c>
    </row>
    <row r="71" spans="1:13" x14ac:dyDescent="0.3">
      <c r="A71">
        <v>2069</v>
      </c>
      <c r="B71" t="s">
        <v>19</v>
      </c>
      <c r="C71" t="s">
        <v>14</v>
      </c>
      <c r="D71" t="s">
        <v>15</v>
      </c>
      <c r="E71" t="s">
        <v>41</v>
      </c>
      <c r="G71">
        <v>7502.24</v>
      </c>
      <c r="I71">
        <v>0</v>
      </c>
      <c r="J71" s="1">
        <v>45852</v>
      </c>
      <c r="K71" t="s">
        <v>17</v>
      </c>
      <c r="L71" t="s">
        <v>29</v>
      </c>
      <c r="M71">
        <v>3554.58</v>
      </c>
    </row>
    <row r="72" spans="1:13" x14ac:dyDescent="0.3">
      <c r="A72">
        <v>2070</v>
      </c>
      <c r="B72" t="s">
        <v>13</v>
      </c>
      <c r="C72" t="s">
        <v>30</v>
      </c>
      <c r="D72" t="s">
        <v>31</v>
      </c>
      <c r="E72" t="s">
        <v>28</v>
      </c>
      <c r="I72">
        <v>0</v>
      </c>
      <c r="J72" s="1"/>
      <c r="K72" t="s">
        <v>22</v>
      </c>
      <c r="L72" t="s">
        <v>25</v>
      </c>
      <c r="M72">
        <v>1112.43</v>
      </c>
    </row>
    <row r="73" spans="1:13" x14ac:dyDescent="0.3">
      <c r="A73">
        <v>2071</v>
      </c>
      <c r="B73" t="s">
        <v>13</v>
      </c>
      <c r="C73" t="s">
        <v>26</v>
      </c>
      <c r="D73" t="s">
        <v>27</v>
      </c>
      <c r="E73" t="s">
        <v>16</v>
      </c>
      <c r="F73">
        <v>3</v>
      </c>
      <c r="G73">
        <v>7849.81</v>
      </c>
      <c r="H73">
        <v>0.49</v>
      </c>
      <c r="I73">
        <v>12010.21</v>
      </c>
      <c r="J73" s="1">
        <v>45669</v>
      </c>
      <c r="K73" t="s">
        <v>22</v>
      </c>
      <c r="L73" t="s">
        <v>29</v>
      </c>
      <c r="M73">
        <v>-882.96</v>
      </c>
    </row>
    <row r="74" spans="1:13" x14ac:dyDescent="0.3">
      <c r="A74">
        <v>2072</v>
      </c>
      <c r="B74" t="s">
        <v>35</v>
      </c>
      <c r="C74" t="s">
        <v>14</v>
      </c>
      <c r="D74" t="s">
        <v>34</v>
      </c>
      <c r="E74" t="s">
        <v>41</v>
      </c>
      <c r="F74">
        <v>3</v>
      </c>
      <c r="I74">
        <v>0</v>
      </c>
      <c r="J74" s="1"/>
      <c r="K74" t="s">
        <v>22</v>
      </c>
      <c r="L74" t="s">
        <v>29</v>
      </c>
      <c r="M74">
        <v>3639.2</v>
      </c>
    </row>
    <row r="75" spans="1:13" x14ac:dyDescent="0.3">
      <c r="A75">
        <v>2073</v>
      </c>
      <c r="B75" t="s">
        <v>19</v>
      </c>
      <c r="C75" t="s">
        <v>26</v>
      </c>
      <c r="D75" t="s">
        <v>27</v>
      </c>
      <c r="E75" t="s">
        <v>53</v>
      </c>
      <c r="F75">
        <v>4</v>
      </c>
      <c r="H75">
        <v>0.85</v>
      </c>
      <c r="I75">
        <v>0</v>
      </c>
      <c r="J75" s="1">
        <v>45599</v>
      </c>
      <c r="K75" t="s">
        <v>17</v>
      </c>
      <c r="L75" t="s">
        <v>23</v>
      </c>
      <c r="M75">
        <v>443.86</v>
      </c>
    </row>
    <row r="76" spans="1:13" x14ac:dyDescent="0.3">
      <c r="A76">
        <v>2074</v>
      </c>
      <c r="B76" t="s">
        <v>35</v>
      </c>
      <c r="C76" t="s">
        <v>14</v>
      </c>
      <c r="D76" t="s">
        <v>34</v>
      </c>
      <c r="E76" t="s">
        <v>28</v>
      </c>
      <c r="F76">
        <v>-1</v>
      </c>
      <c r="H76">
        <v>0.56999999999999995</v>
      </c>
      <c r="I76">
        <v>0</v>
      </c>
      <c r="J76" s="1"/>
      <c r="K76" t="s">
        <v>17</v>
      </c>
      <c r="L76" t="s">
        <v>45</v>
      </c>
      <c r="M76">
        <v>1958.47</v>
      </c>
    </row>
    <row r="77" spans="1:13" x14ac:dyDescent="0.3">
      <c r="A77">
        <v>2075</v>
      </c>
      <c r="B77" t="s">
        <v>13</v>
      </c>
      <c r="C77" t="s">
        <v>43</v>
      </c>
      <c r="D77" t="s">
        <v>44</v>
      </c>
      <c r="E77" t="s">
        <v>28</v>
      </c>
      <c r="F77">
        <v>4</v>
      </c>
      <c r="G77">
        <v>4251.74</v>
      </c>
      <c r="I77">
        <v>0</v>
      </c>
      <c r="J77" s="1">
        <v>45852</v>
      </c>
      <c r="K77" t="s">
        <v>17</v>
      </c>
      <c r="L77" t="s">
        <v>29</v>
      </c>
      <c r="M77">
        <v>2345.35</v>
      </c>
    </row>
    <row r="78" spans="1:13" x14ac:dyDescent="0.3">
      <c r="A78">
        <v>2076</v>
      </c>
      <c r="B78" t="s">
        <v>19</v>
      </c>
      <c r="C78" t="s">
        <v>14</v>
      </c>
      <c r="D78" t="s">
        <v>54</v>
      </c>
      <c r="E78" t="s">
        <v>37</v>
      </c>
      <c r="I78">
        <v>0</v>
      </c>
      <c r="J78" s="1">
        <v>45578</v>
      </c>
      <c r="K78" t="s">
        <v>22</v>
      </c>
      <c r="L78" t="s">
        <v>18</v>
      </c>
      <c r="M78">
        <v>2011.25</v>
      </c>
    </row>
    <row r="79" spans="1:13" x14ac:dyDescent="0.3">
      <c r="A79">
        <v>2077</v>
      </c>
      <c r="B79" t="s">
        <v>35</v>
      </c>
      <c r="C79" t="s">
        <v>14</v>
      </c>
      <c r="D79" t="s">
        <v>54</v>
      </c>
      <c r="E79" t="s">
        <v>28</v>
      </c>
      <c r="I79">
        <v>0</v>
      </c>
      <c r="J79" s="1">
        <v>45251</v>
      </c>
      <c r="K79" t="s">
        <v>17</v>
      </c>
      <c r="L79" t="s">
        <v>29</v>
      </c>
      <c r="M79">
        <v>3332.66</v>
      </c>
    </row>
    <row r="80" spans="1:13" x14ac:dyDescent="0.3">
      <c r="A80">
        <v>2078</v>
      </c>
      <c r="B80" t="s">
        <v>19</v>
      </c>
      <c r="C80" t="s">
        <v>43</v>
      </c>
      <c r="D80" t="s">
        <v>61</v>
      </c>
      <c r="E80" t="s">
        <v>41</v>
      </c>
      <c r="F80">
        <v>0</v>
      </c>
      <c r="G80">
        <v>6970.47</v>
      </c>
      <c r="I80">
        <v>0</v>
      </c>
      <c r="J80" s="1"/>
      <c r="K80" t="s">
        <v>17</v>
      </c>
      <c r="L80" t="s">
        <v>25</v>
      </c>
      <c r="M80">
        <v>262.79000000000002</v>
      </c>
    </row>
    <row r="81" spans="1:13" x14ac:dyDescent="0.3">
      <c r="A81">
        <v>2079</v>
      </c>
      <c r="B81" t="s">
        <v>35</v>
      </c>
      <c r="C81" t="s">
        <v>30</v>
      </c>
      <c r="D81" t="s">
        <v>56</v>
      </c>
      <c r="E81" t="s">
        <v>32</v>
      </c>
      <c r="F81">
        <v>-1</v>
      </c>
      <c r="G81">
        <v>4322.0600000000004</v>
      </c>
      <c r="I81">
        <v>0</v>
      </c>
      <c r="J81" s="1">
        <v>45676</v>
      </c>
      <c r="K81" t="s">
        <v>17</v>
      </c>
      <c r="L81" t="s">
        <v>18</v>
      </c>
      <c r="M81">
        <v>279.77999999999997</v>
      </c>
    </row>
    <row r="82" spans="1:13" x14ac:dyDescent="0.3">
      <c r="A82">
        <v>2080</v>
      </c>
      <c r="B82" t="s">
        <v>35</v>
      </c>
      <c r="C82" t="s">
        <v>26</v>
      </c>
      <c r="D82" t="s">
        <v>27</v>
      </c>
      <c r="E82" t="s">
        <v>28</v>
      </c>
      <c r="I82">
        <v>0</v>
      </c>
      <c r="J82" s="1">
        <v>45747</v>
      </c>
      <c r="K82" t="s">
        <v>17</v>
      </c>
      <c r="L82" t="s">
        <v>36</v>
      </c>
      <c r="M82">
        <v>-1005.89</v>
      </c>
    </row>
    <row r="83" spans="1:13" x14ac:dyDescent="0.3">
      <c r="A83">
        <v>2081</v>
      </c>
      <c r="B83" t="s">
        <v>35</v>
      </c>
      <c r="C83" t="s">
        <v>14</v>
      </c>
      <c r="D83" t="s">
        <v>54</v>
      </c>
      <c r="E83" t="s">
        <v>28</v>
      </c>
      <c r="I83">
        <v>0</v>
      </c>
      <c r="J83" s="1"/>
      <c r="K83" t="s">
        <v>17</v>
      </c>
      <c r="L83" t="s">
        <v>25</v>
      </c>
      <c r="M83">
        <v>2810.49</v>
      </c>
    </row>
    <row r="84" spans="1:13" x14ac:dyDescent="0.3">
      <c r="A84">
        <v>2028</v>
      </c>
      <c r="B84" t="s">
        <v>35</v>
      </c>
      <c r="C84" t="s">
        <v>30</v>
      </c>
      <c r="D84" t="s">
        <v>50</v>
      </c>
      <c r="E84" t="s">
        <v>41</v>
      </c>
      <c r="F84">
        <v>-1</v>
      </c>
      <c r="H84">
        <v>0.21</v>
      </c>
      <c r="I84">
        <v>0</v>
      </c>
      <c r="J84" s="1">
        <v>45336</v>
      </c>
      <c r="K84" t="s">
        <v>17</v>
      </c>
      <c r="L84" t="s">
        <v>38</v>
      </c>
      <c r="M84">
        <v>3303.01</v>
      </c>
    </row>
    <row r="85" spans="1:13" x14ac:dyDescent="0.3">
      <c r="A85">
        <v>2083</v>
      </c>
      <c r="B85" t="s">
        <v>35</v>
      </c>
      <c r="C85" t="s">
        <v>30</v>
      </c>
      <c r="D85" t="s">
        <v>50</v>
      </c>
      <c r="E85" t="s">
        <v>41</v>
      </c>
      <c r="G85">
        <v>9291.74</v>
      </c>
      <c r="I85">
        <v>0</v>
      </c>
      <c r="J85" s="1">
        <v>45579</v>
      </c>
      <c r="K85" t="s">
        <v>22</v>
      </c>
      <c r="L85" t="s">
        <v>33</v>
      </c>
      <c r="M85">
        <v>-981.21</v>
      </c>
    </row>
    <row r="86" spans="1:13" x14ac:dyDescent="0.3">
      <c r="A86">
        <v>2084</v>
      </c>
      <c r="B86" t="s">
        <v>35</v>
      </c>
      <c r="C86" t="s">
        <v>14</v>
      </c>
      <c r="D86" t="s">
        <v>47</v>
      </c>
      <c r="E86" t="s">
        <v>16</v>
      </c>
      <c r="F86">
        <v>2</v>
      </c>
      <c r="I86">
        <v>0</v>
      </c>
      <c r="J86" s="1">
        <v>45284</v>
      </c>
      <c r="K86" t="s">
        <v>17</v>
      </c>
      <c r="L86" t="s">
        <v>25</v>
      </c>
      <c r="M86">
        <v>408.39</v>
      </c>
    </row>
    <row r="87" spans="1:13" x14ac:dyDescent="0.3">
      <c r="A87">
        <v>2085</v>
      </c>
      <c r="B87" t="s">
        <v>35</v>
      </c>
      <c r="C87" t="s">
        <v>43</v>
      </c>
      <c r="D87" t="s">
        <v>51</v>
      </c>
      <c r="E87" t="s">
        <v>41</v>
      </c>
      <c r="G87">
        <v>7561.85</v>
      </c>
      <c r="I87">
        <v>0</v>
      </c>
      <c r="J87" s="1">
        <v>45643</v>
      </c>
      <c r="K87" t="s">
        <v>22</v>
      </c>
      <c r="L87" t="s">
        <v>45</v>
      </c>
      <c r="M87">
        <v>98.72</v>
      </c>
    </row>
    <row r="88" spans="1:13" x14ac:dyDescent="0.3">
      <c r="A88">
        <v>2086</v>
      </c>
      <c r="B88" t="s">
        <v>35</v>
      </c>
      <c r="C88" t="s">
        <v>20</v>
      </c>
      <c r="D88" t="s">
        <v>39</v>
      </c>
      <c r="E88" t="s">
        <v>28</v>
      </c>
      <c r="F88">
        <v>0</v>
      </c>
      <c r="H88">
        <v>0.45</v>
      </c>
      <c r="I88">
        <v>0</v>
      </c>
      <c r="J88" s="1">
        <v>45576</v>
      </c>
      <c r="K88" t="s">
        <v>17</v>
      </c>
      <c r="L88" t="s">
        <v>45</v>
      </c>
      <c r="M88">
        <v>1742.66</v>
      </c>
    </row>
    <row r="89" spans="1:13" x14ac:dyDescent="0.3">
      <c r="A89">
        <v>2087</v>
      </c>
      <c r="B89" t="s">
        <v>13</v>
      </c>
      <c r="C89" t="s">
        <v>43</v>
      </c>
      <c r="D89" t="s">
        <v>52</v>
      </c>
      <c r="E89" t="s">
        <v>41</v>
      </c>
      <c r="G89">
        <v>4656.28</v>
      </c>
      <c r="I89">
        <v>0</v>
      </c>
      <c r="J89" s="1">
        <v>45597</v>
      </c>
      <c r="K89" t="s">
        <v>17</v>
      </c>
      <c r="L89" t="s">
        <v>45</v>
      </c>
      <c r="M89">
        <v>3777.5</v>
      </c>
    </row>
    <row r="90" spans="1:13" x14ac:dyDescent="0.3">
      <c r="A90">
        <v>2088</v>
      </c>
      <c r="B90" t="s">
        <v>19</v>
      </c>
      <c r="C90" t="s">
        <v>30</v>
      </c>
      <c r="D90" t="s">
        <v>50</v>
      </c>
      <c r="E90" t="s">
        <v>32</v>
      </c>
      <c r="F90">
        <v>4</v>
      </c>
      <c r="I90">
        <v>0</v>
      </c>
      <c r="J90" s="1">
        <v>45773</v>
      </c>
      <c r="K90" t="s">
        <v>17</v>
      </c>
      <c r="L90" t="s">
        <v>36</v>
      </c>
      <c r="M90">
        <v>2702.93</v>
      </c>
    </row>
    <row r="91" spans="1:13" x14ac:dyDescent="0.3">
      <c r="A91">
        <v>2089</v>
      </c>
      <c r="B91" t="s">
        <v>19</v>
      </c>
      <c r="C91" t="s">
        <v>14</v>
      </c>
      <c r="D91" t="s">
        <v>34</v>
      </c>
      <c r="E91" t="s">
        <v>28</v>
      </c>
      <c r="F91">
        <v>2</v>
      </c>
      <c r="G91">
        <v>6874.77</v>
      </c>
      <c r="H91">
        <v>0.6</v>
      </c>
      <c r="I91">
        <v>5499.82</v>
      </c>
      <c r="J91" s="1">
        <v>45628</v>
      </c>
      <c r="K91" t="s">
        <v>17</v>
      </c>
      <c r="L91" t="s">
        <v>25</v>
      </c>
      <c r="M91">
        <v>-1076.6600000000001</v>
      </c>
    </row>
    <row r="92" spans="1:13" x14ac:dyDescent="0.3">
      <c r="A92">
        <v>2090</v>
      </c>
      <c r="B92" t="s">
        <v>13</v>
      </c>
      <c r="C92" t="s">
        <v>26</v>
      </c>
      <c r="D92" t="s">
        <v>58</v>
      </c>
      <c r="E92" t="s">
        <v>62</v>
      </c>
      <c r="I92">
        <v>0</v>
      </c>
      <c r="J92" s="1"/>
      <c r="K92" t="s">
        <v>22</v>
      </c>
      <c r="L92" t="s">
        <v>36</v>
      </c>
      <c r="M92">
        <v>163.15</v>
      </c>
    </row>
    <row r="93" spans="1:13" x14ac:dyDescent="0.3">
      <c r="A93">
        <v>2091</v>
      </c>
      <c r="B93" t="s">
        <v>13</v>
      </c>
      <c r="C93" t="s">
        <v>30</v>
      </c>
      <c r="D93" t="s">
        <v>48</v>
      </c>
      <c r="E93" t="s">
        <v>37</v>
      </c>
      <c r="G93">
        <v>9246.8799999999992</v>
      </c>
      <c r="I93">
        <v>0</v>
      </c>
      <c r="J93" s="1"/>
      <c r="K93" t="s">
        <v>22</v>
      </c>
      <c r="L93" t="s">
        <v>25</v>
      </c>
      <c r="M93">
        <v>1917.55</v>
      </c>
    </row>
    <row r="94" spans="1:13" x14ac:dyDescent="0.3">
      <c r="A94">
        <v>2092</v>
      </c>
      <c r="B94" t="s">
        <v>13</v>
      </c>
      <c r="C94" t="s">
        <v>43</v>
      </c>
      <c r="D94" t="s">
        <v>52</v>
      </c>
      <c r="E94" t="s">
        <v>32</v>
      </c>
      <c r="F94">
        <v>2</v>
      </c>
      <c r="H94">
        <v>1.1299999999999999</v>
      </c>
      <c r="I94">
        <v>0</v>
      </c>
      <c r="J94" s="1"/>
      <c r="K94" t="s">
        <v>17</v>
      </c>
      <c r="L94" t="s">
        <v>33</v>
      </c>
      <c r="M94">
        <v>207.2</v>
      </c>
    </row>
    <row r="95" spans="1:13" x14ac:dyDescent="0.3">
      <c r="A95">
        <v>2093</v>
      </c>
      <c r="B95" t="s">
        <v>35</v>
      </c>
      <c r="C95" t="s">
        <v>30</v>
      </c>
      <c r="D95" t="s">
        <v>50</v>
      </c>
      <c r="E95" t="s">
        <v>32</v>
      </c>
      <c r="F95">
        <v>0</v>
      </c>
      <c r="H95">
        <v>0.28999999999999998</v>
      </c>
      <c r="I95">
        <v>0</v>
      </c>
      <c r="J95" s="1"/>
      <c r="K95" t="s">
        <v>17</v>
      </c>
      <c r="L95" t="s">
        <v>45</v>
      </c>
      <c r="M95">
        <v>-146.72999999999999</v>
      </c>
    </row>
    <row r="96" spans="1:13" x14ac:dyDescent="0.3">
      <c r="A96">
        <v>2094</v>
      </c>
      <c r="B96" t="s">
        <v>13</v>
      </c>
      <c r="C96" t="s">
        <v>14</v>
      </c>
      <c r="D96" t="s">
        <v>34</v>
      </c>
      <c r="E96" t="s">
        <v>59</v>
      </c>
      <c r="F96">
        <v>1</v>
      </c>
      <c r="G96">
        <v>4276.3599999999997</v>
      </c>
      <c r="I96">
        <v>0</v>
      </c>
      <c r="J96" s="1">
        <v>45606</v>
      </c>
      <c r="K96" t="s">
        <v>22</v>
      </c>
      <c r="L96" t="s">
        <v>33</v>
      </c>
      <c r="M96">
        <v>2974.58</v>
      </c>
    </row>
    <row r="97" spans="1:13" x14ac:dyDescent="0.3">
      <c r="A97">
        <v>2095</v>
      </c>
      <c r="B97" t="s">
        <v>35</v>
      </c>
      <c r="C97" t="s">
        <v>26</v>
      </c>
      <c r="D97" t="s">
        <v>40</v>
      </c>
      <c r="E97" t="s">
        <v>16</v>
      </c>
      <c r="I97">
        <v>0</v>
      </c>
      <c r="J97" s="1">
        <v>45581</v>
      </c>
      <c r="K97" t="s">
        <v>17</v>
      </c>
      <c r="L97" t="s">
        <v>33</v>
      </c>
      <c r="M97">
        <v>880.57</v>
      </c>
    </row>
    <row r="98" spans="1:13" x14ac:dyDescent="0.3">
      <c r="A98">
        <v>2096</v>
      </c>
      <c r="B98" t="s">
        <v>35</v>
      </c>
      <c r="C98" t="s">
        <v>30</v>
      </c>
      <c r="D98" t="s">
        <v>56</v>
      </c>
      <c r="E98" t="s">
        <v>32</v>
      </c>
      <c r="F98">
        <v>2</v>
      </c>
      <c r="I98">
        <v>0</v>
      </c>
      <c r="J98" s="1">
        <v>45650</v>
      </c>
      <c r="K98" t="s">
        <v>17</v>
      </c>
      <c r="L98" t="s">
        <v>45</v>
      </c>
      <c r="M98">
        <v>288.66000000000003</v>
      </c>
    </row>
    <row r="99" spans="1:13" x14ac:dyDescent="0.3">
      <c r="A99">
        <v>2097</v>
      </c>
      <c r="B99" t="s">
        <v>19</v>
      </c>
      <c r="C99" t="s">
        <v>14</v>
      </c>
      <c r="D99" t="s">
        <v>54</v>
      </c>
      <c r="E99" t="s">
        <v>32</v>
      </c>
      <c r="G99">
        <v>7978.89</v>
      </c>
      <c r="I99">
        <v>0</v>
      </c>
      <c r="J99" s="1"/>
      <c r="K99" t="s">
        <v>17</v>
      </c>
      <c r="L99" t="s">
        <v>36</v>
      </c>
      <c r="M99">
        <v>769.05</v>
      </c>
    </row>
    <row r="100" spans="1:13" x14ac:dyDescent="0.3">
      <c r="A100">
        <v>2098</v>
      </c>
      <c r="B100" t="s">
        <v>35</v>
      </c>
      <c r="C100" t="s">
        <v>14</v>
      </c>
      <c r="D100" t="s">
        <v>54</v>
      </c>
      <c r="E100" t="s">
        <v>28</v>
      </c>
      <c r="G100">
        <v>5690.69</v>
      </c>
      <c r="H100">
        <v>0.69</v>
      </c>
      <c r="I100">
        <v>0</v>
      </c>
      <c r="J100" s="1">
        <v>45315</v>
      </c>
      <c r="K100" t="s">
        <v>17</v>
      </c>
      <c r="L100" t="s">
        <v>42</v>
      </c>
      <c r="M100">
        <v>98.3</v>
      </c>
    </row>
    <row r="101" spans="1:13" x14ac:dyDescent="0.3">
      <c r="A101">
        <v>2099</v>
      </c>
      <c r="B101" t="s">
        <v>13</v>
      </c>
      <c r="C101" t="s">
        <v>20</v>
      </c>
      <c r="D101" t="s">
        <v>39</v>
      </c>
      <c r="E101" t="s">
        <v>16</v>
      </c>
      <c r="F101">
        <v>2</v>
      </c>
      <c r="H101">
        <v>0.32</v>
      </c>
      <c r="I101">
        <v>0</v>
      </c>
      <c r="J101" s="1">
        <v>45689</v>
      </c>
      <c r="K101" t="s">
        <v>22</v>
      </c>
      <c r="L101" t="s">
        <v>25</v>
      </c>
      <c r="M101">
        <v>360.97</v>
      </c>
    </row>
    <row r="102" spans="1:13" x14ac:dyDescent="0.3">
      <c r="A102">
        <v>2100</v>
      </c>
      <c r="B102" t="s">
        <v>13</v>
      </c>
      <c r="C102" t="s">
        <v>20</v>
      </c>
      <c r="D102" t="s">
        <v>55</v>
      </c>
      <c r="E102" t="s">
        <v>62</v>
      </c>
      <c r="F102">
        <v>1</v>
      </c>
      <c r="G102">
        <v>5937.52</v>
      </c>
      <c r="I102">
        <v>0</v>
      </c>
      <c r="J102" s="1">
        <v>45849</v>
      </c>
      <c r="K102" t="s">
        <v>22</v>
      </c>
      <c r="L102" t="s">
        <v>25</v>
      </c>
      <c r="M102">
        <v>2287.5700000000002</v>
      </c>
    </row>
    <row r="103" spans="1:13" x14ac:dyDescent="0.3">
      <c r="A103">
        <v>2101</v>
      </c>
      <c r="B103" t="s">
        <v>13</v>
      </c>
      <c r="C103" t="s">
        <v>30</v>
      </c>
      <c r="D103" t="s">
        <v>50</v>
      </c>
      <c r="E103" t="s">
        <v>32</v>
      </c>
      <c r="G103">
        <v>2010.07</v>
      </c>
      <c r="I103">
        <v>0</v>
      </c>
      <c r="J103" s="1">
        <v>45841</v>
      </c>
      <c r="K103" t="s">
        <v>17</v>
      </c>
      <c r="L103" t="s">
        <v>38</v>
      </c>
      <c r="M103">
        <v>3398.01</v>
      </c>
    </row>
    <row r="104" spans="1:13" x14ac:dyDescent="0.3">
      <c r="A104">
        <v>2102</v>
      </c>
      <c r="B104" t="s">
        <v>19</v>
      </c>
      <c r="C104" t="s">
        <v>20</v>
      </c>
      <c r="D104" t="s">
        <v>39</v>
      </c>
      <c r="E104" t="s">
        <v>32</v>
      </c>
      <c r="F104">
        <v>-1</v>
      </c>
      <c r="H104">
        <v>0.77</v>
      </c>
      <c r="I104">
        <v>0</v>
      </c>
      <c r="J104" s="1">
        <v>45757</v>
      </c>
      <c r="K104" t="s">
        <v>17</v>
      </c>
      <c r="L104" t="s">
        <v>29</v>
      </c>
      <c r="M104">
        <v>284.17</v>
      </c>
    </row>
    <row r="105" spans="1:13" x14ac:dyDescent="0.3">
      <c r="A105">
        <v>2103</v>
      </c>
      <c r="B105" t="s">
        <v>19</v>
      </c>
      <c r="C105" t="s">
        <v>43</v>
      </c>
      <c r="D105" t="s">
        <v>61</v>
      </c>
      <c r="E105" t="s">
        <v>32</v>
      </c>
      <c r="F105">
        <v>-1</v>
      </c>
      <c r="G105">
        <v>6777.88</v>
      </c>
      <c r="I105">
        <v>0</v>
      </c>
      <c r="J105" s="1">
        <v>45665</v>
      </c>
      <c r="K105" t="s">
        <v>17</v>
      </c>
      <c r="L105" t="s">
        <v>45</v>
      </c>
      <c r="M105">
        <v>469.61</v>
      </c>
    </row>
    <row r="106" spans="1:13" x14ac:dyDescent="0.3">
      <c r="A106">
        <v>2104</v>
      </c>
      <c r="B106" t="s">
        <v>35</v>
      </c>
      <c r="C106" t="s">
        <v>43</v>
      </c>
      <c r="D106" t="s">
        <v>51</v>
      </c>
      <c r="E106" t="s">
        <v>41</v>
      </c>
      <c r="I106">
        <v>0</v>
      </c>
      <c r="J106" s="1"/>
      <c r="K106" t="s">
        <v>22</v>
      </c>
      <c r="L106" t="s">
        <v>33</v>
      </c>
      <c r="M106">
        <v>2905.91</v>
      </c>
    </row>
    <row r="107" spans="1:13" x14ac:dyDescent="0.3">
      <c r="A107">
        <v>2105</v>
      </c>
      <c r="B107" t="s">
        <v>13</v>
      </c>
      <c r="C107" t="s">
        <v>14</v>
      </c>
      <c r="D107" t="s">
        <v>47</v>
      </c>
      <c r="E107" t="s">
        <v>41</v>
      </c>
      <c r="F107">
        <v>2</v>
      </c>
      <c r="G107">
        <v>5744.7</v>
      </c>
      <c r="I107">
        <v>0</v>
      </c>
      <c r="J107" s="1">
        <v>45613</v>
      </c>
      <c r="K107" t="s">
        <v>22</v>
      </c>
      <c r="L107" t="s">
        <v>25</v>
      </c>
      <c r="M107">
        <v>1716.04</v>
      </c>
    </row>
    <row r="108" spans="1:13" x14ac:dyDescent="0.3">
      <c r="A108">
        <v>2106</v>
      </c>
      <c r="B108" t="s">
        <v>19</v>
      </c>
      <c r="C108" t="s">
        <v>30</v>
      </c>
      <c r="D108" t="s">
        <v>50</v>
      </c>
      <c r="E108" t="s">
        <v>41</v>
      </c>
      <c r="I108">
        <v>0</v>
      </c>
      <c r="J108" s="1"/>
      <c r="K108" t="s">
        <v>22</v>
      </c>
      <c r="L108" t="s">
        <v>18</v>
      </c>
      <c r="M108">
        <v>76.95</v>
      </c>
    </row>
    <row r="109" spans="1:13" x14ac:dyDescent="0.3">
      <c r="A109">
        <v>2107</v>
      </c>
      <c r="B109" t="s">
        <v>19</v>
      </c>
      <c r="C109" t="s">
        <v>30</v>
      </c>
      <c r="D109" t="s">
        <v>31</v>
      </c>
      <c r="E109" t="s">
        <v>16</v>
      </c>
      <c r="F109">
        <v>4</v>
      </c>
      <c r="I109">
        <v>0</v>
      </c>
      <c r="J109" s="1">
        <v>45534</v>
      </c>
      <c r="K109" t="s">
        <v>17</v>
      </c>
      <c r="L109" t="s">
        <v>23</v>
      </c>
      <c r="M109">
        <v>-184.69</v>
      </c>
    </row>
    <row r="110" spans="1:13" x14ac:dyDescent="0.3">
      <c r="A110">
        <v>2108</v>
      </c>
      <c r="B110" t="s">
        <v>13</v>
      </c>
      <c r="C110" t="s">
        <v>26</v>
      </c>
      <c r="D110" t="s">
        <v>60</v>
      </c>
      <c r="E110" t="s">
        <v>32</v>
      </c>
      <c r="H110">
        <v>0.27</v>
      </c>
      <c r="I110">
        <v>0</v>
      </c>
      <c r="J110" s="1">
        <v>45611</v>
      </c>
      <c r="K110" t="s">
        <v>22</v>
      </c>
      <c r="L110" t="s">
        <v>25</v>
      </c>
      <c r="M110">
        <v>-338.77</v>
      </c>
    </row>
    <row r="111" spans="1:13" x14ac:dyDescent="0.3">
      <c r="A111">
        <v>2109</v>
      </c>
      <c r="B111" t="s">
        <v>13</v>
      </c>
      <c r="C111" t="s">
        <v>43</v>
      </c>
      <c r="D111" t="s">
        <v>52</v>
      </c>
      <c r="E111" t="s">
        <v>16</v>
      </c>
      <c r="F111">
        <v>0</v>
      </c>
      <c r="I111">
        <v>0</v>
      </c>
      <c r="J111" s="1">
        <v>45686</v>
      </c>
      <c r="K111" t="s">
        <v>22</v>
      </c>
      <c r="L111" t="s">
        <v>45</v>
      </c>
      <c r="M111">
        <v>3791.88</v>
      </c>
    </row>
    <row r="112" spans="1:13" x14ac:dyDescent="0.3">
      <c r="A112">
        <v>2110</v>
      </c>
      <c r="B112" t="s">
        <v>13</v>
      </c>
      <c r="C112" t="s">
        <v>30</v>
      </c>
      <c r="D112" t="s">
        <v>48</v>
      </c>
      <c r="E112" t="s">
        <v>53</v>
      </c>
      <c r="F112">
        <v>1</v>
      </c>
      <c r="H112">
        <v>0.42</v>
      </c>
      <c r="I112">
        <v>0</v>
      </c>
      <c r="J112" s="1">
        <v>45651</v>
      </c>
      <c r="K112" t="s">
        <v>22</v>
      </c>
      <c r="L112" t="s">
        <v>29</v>
      </c>
      <c r="M112">
        <v>-259.29000000000002</v>
      </c>
    </row>
    <row r="113" spans="1:13" x14ac:dyDescent="0.3">
      <c r="A113">
        <v>2111</v>
      </c>
      <c r="B113" t="s">
        <v>35</v>
      </c>
      <c r="C113" t="s">
        <v>26</v>
      </c>
      <c r="D113" t="s">
        <v>40</v>
      </c>
      <c r="E113" t="s">
        <v>41</v>
      </c>
      <c r="H113">
        <v>1.1399999999999999</v>
      </c>
      <c r="I113">
        <v>0</v>
      </c>
      <c r="J113" s="1">
        <v>45617</v>
      </c>
      <c r="K113" t="s">
        <v>22</v>
      </c>
      <c r="L113" t="s">
        <v>18</v>
      </c>
      <c r="M113">
        <v>1326.67</v>
      </c>
    </row>
    <row r="114" spans="1:13" x14ac:dyDescent="0.3">
      <c r="A114">
        <v>2112</v>
      </c>
      <c r="B114" t="s">
        <v>19</v>
      </c>
      <c r="C114" t="s">
        <v>14</v>
      </c>
      <c r="D114" t="s">
        <v>47</v>
      </c>
      <c r="E114" t="s">
        <v>41</v>
      </c>
      <c r="G114">
        <v>2201.54</v>
      </c>
      <c r="I114">
        <v>0</v>
      </c>
      <c r="J114" s="1"/>
      <c r="K114" t="s">
        <v>22</v>
      </c>
      <c r="L114" t="s">
        <v>18</v>
      </c>
      <c r="M114">
        <v>697.42</v>
      </c>
    </row>
    <row r="115" spans="1:13" x14ac:dyDescent="0.3">
      <c r="A115">
        <v>2113</v>
      </c>
      <c r="B115" t="s">
        <v>19</v>
      </c>
      <c r="C115" t="s">
        <v>43</v>
      </c>
      <c r="D115" t="s">
        <v>44</v>
      </c>
      <c r="E115" t="s">
        <v>32</v>
      </c>
      <c r="G115">
        <v>3939.34</v>
      </c>
      <c r="I115">
        <v>0</v>
      </c>
      <c r="J115" s="1">
        <v>45279</v>
      </c>
      <c r="K115" t="s">
        <v>22</v>
      </c>
      <c r="L115" t="s">
        <v>29</v>
      </c>
      <c r="M115">
        <v>2918.93</v>
      </c>
    </row>
    <row r="116" spans="1:13" x14ac:dyDescent="0.3">
      <c r="A116">
        <v>2114</v>
      </c>
      <c r="B116" t="s">
        <v>19</v>
      </c>
      <c r="C116" t="s">
        <v>14</v>
      </c>
      <c r="D116" t="s">
        <v>34</v>
      </c>
      <c r="E116" t="s">
        <v>32</v>
      </c>
      <c r="F116">
        <v>1</v>
      </c>
      <c r="G116">
        <v>3167.33</v>
      </c>
      <c r="H116">
        <v>0.53</v>
      </c>
      <c r="I116">
        <v>1488.65</v>
      </c>
      <c r="J116" s="1"/>
      <c r="K116" t="s">
        <v>22</v>
      </c>
      <c r="L116" t="s">
        <v>29</v>
      </c>
      <c r="M116">
        <v>1567.37</v>
      </c>
    </row>
    <row r="117" spans="1:13" x14ac:dyDescent="0.3">
      <c r="A117">
        <v>2115</v>
      </c>
      <c r="B117" t="s">
        <v>13</v>
      </c>
      <c r="C117" t="s">
        <v>20</v>
      </c>
      <c r="D117" t="s">
        <v>55</v>
      </c>
      <c r="E117" t="s">
        <v>49</v>
      </c>
      <c r="F117">
        <v>2</v>
      </c>
      <c r="G117">
        <v>7607.45</v>
      </c>
      <c r="I117">
        <v>0</v>
      </c>
      <c r="J117" s="1"/>
      <c r="K117" t="s">
        <v>17</v>
      </c>
      <c r="L117" t="s">
        <v>45</v>
      </c>
      <c r="M117">
        <v>1969.03</v>
      </c>
    </row>
    <row r="118" spans="1:13" x14ac:dyDescent="0.3">
      <c r="A118">
        <v>2116</v>
      </c>
      <c r="B118" t="s">
        <v>19</v>
      </c>
      <c r="C118" t="s">
        <v>43</v>
      </c>
      <c r="D118" t="s">
        <v>61</v>
      </c>
      <c r="E118" t="s">
        <v>41</v>
      </c>
      <c r="G118">
        <v>4038.32</v>
      </c>
      <c r="H118">
        <v>1.1299999999999999</v>
      </c>
      <c r="I118">
        <v>0</v>
      </c>
      <c r="J118" s="1">
        <v>45531</v>
      </c>
      <c r="K118" t="s">
        <v>17</v>
      </c>
      <c r="L118" t="s">
        <v>38</v>
      </c>
      <c r="M118">
        <v>2088.5500000000002</v>
      </c>
    </row>
    <row r="119" spans="1:13" x14ac:dyDescent="0.3">
      <c r="A119">
        <v>2117</v>
      </c>
      <c r="B119" t="s">
        <v>19</v>
      </c>
      <c r="C119" t="s">
        <v>14</v>
      </c>
      <c r="D119" t="s">
        <v>15</v>
      </c>
      <c r="E119" t="s">
        <v>28</v>
      </c>
      <c r="F119">
        <v>0</v>
      </c>
      <c r="G119">
        <v>7645.96</v>
      </c>
      <c r="I119">
        <v>0</v>
      </c>
      <c r="J119" s="1">
        <v>45595</v>
      </c>
      <c r="K119" t="s">
        <v>17</v>
      </c>
      <c r="L119" t="s">
        <v>29</v>
      </c>
      <c r="M119">
        <v>2037.43</v>
      </c>
    </row>
    <row r="120" spans="1:13" x14ac:dyDescent="0.3">
      <c r="A120">
        <v>2118</v>
      </c>
      <c r="B120" t="s">
        <v>13</v>
      </c>
      <c r="C120" t="s">
        <v>43</v>
      </c>
      <c r="D120" t="s">
        <v>52</v>
      </c>
      <c r="E120" t="s">
        <v>32</v>
      </c>
      <c r="F120">
        <v>2</v>
      </c>
      <c r="G120">
        <v>8426.5400000000009</v>
      </c>
      <c r="I120">
        <v>0</v>
      </c>
      <c r="J120" s="1">
        <v>45190</v>
      </c>
      <c r="K120" t="s">
        <v>17</v>
      </c>
      <c r="L120" t="s">
        <v>42</v>
      </c>
      <c r="M120">
        <v>2696.85</v>
      </c>
    </row>
    <row r="121" spans="1:13" x14ac:dyDescent="0.3">
      <c r="A121">
        <v>2119</v>
      </c>
      <c r="B121" t="s">
        <v>19</v>
      </c>
      <c r="C121" t="s">
        <v>14</v>
      </c>
      <c r="D121" t="s">
        <v>47</v>
      </c>
      <c r="E121" t="s">
        <v>37</v>
      </c>
      <c r="F121">
        <v>-1</v>
      </c>
      <c r="H121">
        <v>0.41</v>
      </c>
      <c r="I121">
        <v>0</v>
      </c>
      <c r="J121" s="1">
        <v>45752</v>
      </c>
      <c r="K121" t="s">
        <v>22</v>
      </c>
      <c r="L121" t="s">
        <v>45</v>
      </c>
      <c r="M121">
        <v>2887.81</v>
      </c>
    </row>
    <row r="122" spans="1:13" x14ac:dyDescent="0.3">
      <c r="A122">
        <v>2120</v>
      </c>
      <c r="B122" t="s">
        <v>35</v>
      </c>
      <c r="C122" t="s">
        <v>20</v>
      </c>
      <c r="D122" t="s">
        <v>55</v>
      </c>
      <c r="E122" t="s">
        <v>53</v>
      </c>
      <c r="I122">
        <v>0</v>
      </c>
      <c r="J122" s="1">
        <v>45640</v>
      </c>
      <c r="K122" t="s">
        <v>22</v>
      </c>
      <c r="L122" t="s">
        <v>29</v>
      </c>
      <c r="M122">
        <v>-328</v>
      </c>
    </row>
    <row r="123" spans="1:13" x14ac:dyDescent="0.3">
      <c r="A123">
        <v>2000</v>
      </c>
      <c r="B123" t="s">
        <v>13</v>
      </c>
      <c r="C123" t="s">
        <v>30</v>
      </c>
      <c r="D123" t="s">
        <v>31</v>
      </c>
      <c r="E123" t="s">
        <v>16</v>
      </c>
      <c r="F123">
        <v>-1</v>
      </c>
      <c r="I123">
        <v>0</v>
      </c>
      <c r="J123" s="1">
        <v>45250</v>
      </c>
      <c r="K123" t="s">
        <v>22</v>
      </c>
      <c r="L123" t="s">
        <v>45</v>
      </c>
      <c r="M123">
        <v>929.75</v>
      </c>
    </row>
    <row r="124" spans="1:13" x14ac:dyDescent="0.3">
      <c r="A124">
        <v>2122</v>
      </c>
      <c r="B124" t="s">
        <v>13</v>
      </c>
      <c r="C124" t="s">
        <v>20</v>
      </c>
      <c r="D124" t="s">
        <v>39</v>
      </c>
      <c r="E124" t="s">
        <v>41</v>
      </c>
      <c r="F124">
        <v>0</v>
      </c>
      <c r="I124">
        <v>0</v>
      </c>
      <c r="J124" s="1"/>
      <c r="K124" t="s">
        <v>22</v>
      </c>
      <c r="L124" t="s">
        <v>18</v>
      </c>
      <c r="M124">
        <v>1078.48</v>
      </c>
    </row>
    <row r="125" spans="1:13" x14ac:dyDescent="0.3">
      <c r="A125">
        <v>2123</v>
      </c>
      <c r="B125" t="s">
        <v>35</v>
      </c>
      <c r="C125" t="s">
        <v>30</v>
      </c>
      <c r="D125" t="s">
        <v>48</v>
      </c>
      <c r="E125" t="s">
        <v>28</v>
      </c>
      <c r="I125">
        <v>0</v>
      </c>
      <c r="J125" s="1">
        <v>45550</v>
      </c>
      <c r="K125" t="s">
        <v>22</v>
      </c>
      <c r="L125" t="s">
        <v>23</v>
      </c>
      <c r="M125">
        <v>2195.52</v>
      </c>
    </row>
    <row r="126" spans="1:13" x14ac:dyDescent="0.3">
      <c r="A126">
        <v>2124</v>
      </c>
      <c r="B126" t="s">
        <v>13</v>
      </c>
      <c r="C126" t="s">
        <v>43</v>
      </c>
      <c r="D126" t="s">
        <v>51</v>
      </c>
      <c r="E126" t="s">
        <v>28</v>
      </c>
      <c r="G126">
        <v>6436.11</v>
      </c>
      <c r="H126">
        <v>1.24</v>
      </c>
      <c r="I126">
        <v>0</v>
      </c>
      <c r="J126" s="1">
        <v>45842</v>
      </c>
      <c r="K126" t="s">
        <v>17</v>
      </c>
      <c r="L126" t="s">
        <v>45</v>
      </c>
      <c r="M126">
        <v>432.04</v>
      </c>
    </row>
    <row r="127" spans="1:13" x14ac:dyDescent="0.3">
      <c r="A127">
        <v>2125</v>
      </c>
      <c r="B127" t="s">
        <v>19</v>
      </c>
      <c r="C127" t="s">
        <v>20</v>
      </c>
      <c r="D127" t="s">
        <v>21</v>
      </c>
      <c r="E127" t="s">
        <v>16</v>
      </c>
      <c r="I127">
        <v>0</v>
      </c>
      <c r="J127" s="1">
        <v>45636</v>
      </c>
      <c r="K127" t="s">
        <v>22</v>
      </c>
      <c r="L127" t="s">
        <v>38</v>
      </c>
      <c r="M127">
        <v>1051.22</v>
      </c>
    </row>
    <row r="128" spans="1:13" x14ac:dyDescent="0.3">
      <c r="A128">
        <v>2126</v>
      </c>
      <c r="B128" t="s">
        <v>13</v>
      </c>
      <c r="C128" t="s">
        <v>30</v>
      </c>
      <c r="D128" t="s">
        <v>56</v>
      </c>
      <c r="E128" t="s">
        <v>28</v>
      </c>
      <c r="F128">
        <v>-1</v>
      </c>
      <c r="G128">
        <v>5399.58</v>
      </c>
      <c r="I128">
        <v>0</v>
      </c>
      <c r="J128" s="1">
        <v>45640</v>
      </c>
      <c r="K128" t="s">
        <v>22</v>
      </c>
      <c r="L128" t="s">
        <v>29</v>
      </c>
      <c r="M128">
        <v>2508.34</v>
      </c>
    </row>
    <row r="129" spans="1:13" x14ac:dyDescent="0.3">
      <c r="A129">
        <v>2127</v>
      </c>
      <c r="B129" t="s">
        <v>35</v>
      </c>
      <c r="C129" t="s">
        <v>14</v>
      </c>
      <c r="D129" t="s">
        <v>47</v>
      </c>
      <c r="E129" t="s">
        <v>28</v>
      </c>
      <c r="F129">
        <v>-1</v>
      </c>
      <c r="G129">
        <v>4020.5</v>
      </c>
      <c r="I129">
        <v>0</v>
      </c>
      <c r="J129" s="1">
        <v>45157</v>
      </c>
      <c r="K129" t="s">
        <v>17</v>
      </c>
      <c r="L129" t="s">
        <v>25</v>
      </c>
      <c r="M129">
        <v>3718.37</v>
      </c>
    </row>
    <row r="130" spans="1:13" x14ac:dyDescent="0.3">
      <c r="A130">
        <v>2128</v>
      </c>
      <c r="B130" t="s">
        <v>19</v>
      </c>
      <c r="C130" t="s">
        <v>43</v>
      </c>
      <c r="D130" t="s">
        <v>61</v>
      </c>
      <c r="E130" t="s">
        <v>28</v>
      </c>
      <c r="G130">
        <v>8750.7099999999991</v>
      </c>
      <c r="I130">
        <v>0</v>
      </c>
      <c r="J130" s="1"/>
      <c r="K130" t="s">
        <v>22</v>
      </c>
      <c r="L130" t="s">
        <v>36</v>
      </c>
      <c r="M130">
        <v>1411.29</v>
      </c>
    </row>
    <row r="131" spans="1:13" x14ac:dyDescent="0.3">
      <c r="A131">
        <v>2129</v>
      </c>
      <c r="B131" t="s">
        <v>35</v>
      </c>
      <c r="C131" t="s">
        <v>43</v>
      </c>
      <c r="D131" t="s">
        <v>52</v>
      </c>
      <c r="E131" t="s">
        <v>46</v>
      </c>
      <c r="I131">
        <v>0</v>
      </c>
      <c r="J131" s="1"/>
      <c r="K131" t="s">
        <v>22</v>
      </c>
      <c r="L131" t="s">
        <v>33</v>
      </c>
      <c r="M131">
        <v>841.4</v>
      </c>
    </row>
    <row r="132" spans="1:13" x14ac:dyDescent="0.3">
      <c r="A132">
        <v>2130</v>
      </c>
      <c r="B132" t="s">
        <v>35</v>
      </c>
      <c r="C132" t="s">
        <v>20</v>
      </c>
      <c r="D132" t="s">
        <v>24</v>
      </c>
      <c r="E132" t="s">
        <v>59</v>
      </c>
      <c r="F132">
        <v>3</v>
      </c>
      <c r="H132">
        <v>0.24</v>
      </c>
      <c r="I132">
        <v>0</v>
      </c>
      <c r="J132" s="1">
        <v>45549</v>
      </c>
      <c r="K132" t="s">
        <v>17</v>
      </c>
      <c r="L132" t="s">
        <v>18</v>
      </c>
      <c r="M132">
        <v>2962.75</v>
      </c>
    </row>
    <row r="133" spans="1:13" x14ac:dyDescent="0.3">
      <c r="A133">
        <v>2131</v>
      </c>
      <c r="B133" t="s">
        <v>13</v>
      </c>
      <c r="C133" t="s">
        <v>30</v>
      </c>
      <c r="D133" t="s">
        <v>50</v>
      </c>
      <c r="E133" t="s">
        <v>32</v>
      </c>
      <c r="G133">
        <v>5561.82</v>
      </c>
      <c r="I133">
        <v>0</v>
      </c>
      <c r="J133" s="1"/>
      <c r="K133" t="s">
        <v>22</v>
      </c>
      <c r="L133" t="s">
        <v>25</v>
      </c>
      <c r="M133">
        <v>2227.48</v>
      </c>
    </row>
    <row r="134" spans="1:13" x14ac:dyDescent="0.3">
      <c r="A134">
        <v>2132</v>
      </c>
      <c r="B134" t="s">
        <v>35</v>
      </c>
      <c r="C134" t="s">
        <v>30</v>
      </c>
      <c r="D134" t="s">
        <v>50</v>
      </c>
      <c r="E134" t="s">
        <v>28</v>
      </c>
      <c r="F134">
        <v>2</v>
      </c>
      <c r="I134">
        <v>0</v>
      </c>
      <c r="J134" s="1"/>
      <c r="K134" t="s">
        <v>17</v>
      </c>
      <c r="L134" t="s">
        <v>33</v>
      </c>
      <c r="M134">
        <v>3882.22</v>
      </c>
    </row>
    <row r="135" spans="1:13" x14ac:dyDescent="0.3">
      <c r="A135">
        <v>2133</v>
      </c>
      <c r="B135" t="s">
        <v>35</v>
      </c>
      <c r="C135" t="s">
        <v>14</v>
      </c>
      <c r="D135" t="s">
        <v>47</v>
      </c>
      <c r="E135" t="s">
        <v>32</v>
      </c>
      <c r="G135">
        <v>6789.53</v>
      </c>
      <c r="I135">
        <v>0</v>
      </c>
      <c r="J135" s="1">
        <v>45575</v>
      </c>
      <c r="K135" t="s">
        <v>22</v>
      </c>
      <c r="L135" t="s">
        <v>29</v>
      </c>
      <c r="M135">
        <v>-166.81</v>
      </c>
    </row>
    <row r="136" spans="1:13" x14ac:dyDescent="0.3">
      <c r="A136">
        <v>2134</v>
      </c>
      <c r="B136" t="s">
        <v>35</v>
      </c>
      <c r="C136" t="s">
        <v>14</v>
      </c>
      <c r="D136" t="s">
        <v>54</v>
      </c>
      <c r="E136" t="s">
        <v>16</v>
      </c>
      <c r="G136">
        <v>4738.62</v>
      </c>
      <c r="I136">
        <v>0</v>
      </c>
      <c r="J136" s="1">
        <v>45510</v>
      </c>
      <c r="K136" t="s">
        <v>17</v>
      </c>
      <c r="L136" t="s">
        <v>38</v>
      </c>
      <c r="M136">
        <v>1009.28</v>
      </c>
    </row>
    <row r="137" spans="1:13" x14ac:dyDescent="0.3">
      <c r="A137">
        <v>2135</v>
      </c>
      <c r="B137" t="s">
        <v>35</v>
      </c>
      <c r="C137" t="s">
        <v>43</v>
      </c>
      <c r="D137" t="s">
        <v>52</v>
      </c>
      <c r="E137" t="s">
        <v>28</v>
      </c>
      <c r="F137">
        <v>2</v>
      </c>
      <c r="G137">
        <v>9106.61</v>
      </c>
      <c r="H137">
        <v>0.74</v>
      </c>
      <c r="I137">
        <v>4735.4399999999996</v>
      </c>
      <c r="J137" s="1">
        <v>45599</v>
      </c>
      <c r="K137" t="s">
        <v>22</v>
      </c>
      <c r="L137" t="s">
        <v>42</v>
      </c>
      <c r="M137">
        <v>2422.38</v>
      </c>
    </row>
    <row r="138" spans="1:13" x14ac:dyDescent="0.3">
      <c r="A138">
        <v>2136</v>
      </c>
      <c r="B138" t="s">
        <v>13</v>
      </c>
      <c r="C138" t="s">
        <v>14</v>
      </c>
      <c r="D138" t="s">
        <v>54</v>
      </c>
      <c r="E138" t="s">
        <v>28</v>
      </c>
      <c r="F138">
        <v>1</v>
      </c>
      <c r="I138">
        <v>0</v>
      </c>
      <c r="J138" s="1">
        <v>45550</v>
      </c>
      <c r="K138" t="s">
        <v>17</v>
      </c>
      <c r="L138" t="s">
        <v>29</v>
      </c>
      <c r="M138">
        <v>3672.24</v>
      </c>
    </row>
    <row r="139" spans="1:13" x14ac:dyDescent="0.3">
      <c r="A139">
        <v>2137</v>
      </c>
      <c r="B139" t="s">
        <v>35</v>
      </c>
      <c r="C139" t="s">
        <v>20</v>
      </c>
      <c r="D139" t="s">
        <v>55</v>
      </c>
      <c r="E139" t="s">
        <v>41</v>
      </c>
      <c r="F139">
        <v>0</v>
      </c>
      <c r="G139">
        <v>5222.0200000000004</v>
      </c>
      <c r="H139">
        <v>0.95</v>
      </c>
      <c r="I139">
        <v>0</v>
      </c>
      <c r="J139" s="1">
        <v>45669</v>
      </c>
      <c r="K139" t="s">
        <v>17</v>
      </c>
      <c r="L139" t="s">
        <v>33</v>
      </c>
      <c r="M139">
        <v>1796.76</v>
      </c>
    </row>
    <row r="140" spans="1:13" x14ac:dyDescent="0.3">
      <c r="A140">
        <v>2138</v>
      </c>
      <c r="B140" t="s">
        <v>35</v>
      </c>
      <c r="C140" t="s">
        <v>30</v>
      </c>
      <c r="D140" t="s">
        <v>56</v>
      </c>
      <c r="E140" t="s">
        <v>37</v>
      </c>
      <c r="F140">
        <v>2</v>
      </c>
      <c r="G140">
        <v>8055.2</v>
      </c>
      <c r="I140">
        <v>0</v>
      </c>
      <c r="J140" s="1">
        <v>45822</v>
      </c>
      <c r="K140" t="s">
        <v>17</v>
      </c>
      <c r="L140" t="s">
        <v>25</v>
      </c>
      <c r="M140">
        <v>1840.09</v>
      </c>
    </row>
    <row r="141" spans="1:13" x14ac:dyDescent="0.3">
      <c r="A141">
        <v>2139</v>
      </c>
      <c r="B141" t="s">
        <v>19</v>
      </c>
      <c r="C141" t="s">
        <v>43</v>
      </c>
      <c r="D141" t="s">
        <v>44</v>
      </c>
      <c r="E141" t="s">
        <v>16</v>
      </c>
      <c r="I141">
        <v>0</v>
      </c>
      <c r="J141" s="1">
        <v>45827</v>
      </c>
      <c r="K141" t="s">
        <v>22</v>
      </c>
      <c r="L141" t="s">
        <v>25</v>
      </c>
      <c r="M141">
        <v>-334.52</v>
      </c>
    </row>
    <row r="142" spans="1:13" x14ac:dyDescent="0.3">
      <c r="A142">
        <v>2140</v>
      </c>
      <c r="B142" t="s">
        <v>35</v>
      </c>
      <c r="C142" t="s">
        <v>43</v>
      </c>
      <c r="D142" t="s">
        <v>52</v>
      </c>
      <c r="E142" t="s">
        <v>16</v>
      </c>
      <c r="G142">
        <v>6765.74</v>
      </c>
      <c r="I142">
        <v>0</v>
      </c>
      <c r="J142" s="1">
        <v>45775</v>
      </c>
      <c r="K142" t="s">
        <v>17</v>
      </c>
      <c r="L142" t="s">
        <v>36</v>
      </c>
      <c r="M142">
        <v>-875.45</v>
      </c>
    </row>
    <row r="143" spans="1:13" x14ac:dyDescent="0.3">
      <c r="A143">
        <v>2141</v>
      </c>
      <c r="B143" t="s">
        <v>13</v>
      </c>
      <c r="C143" t="s">
        <v>20</v>
      </c>
      <c r="D143" t="s">
        <v>21</v>
      </c>
      <c r="E143" t="s">
        <v>41</v>
      </c>
      <c r="H143">
        <v>1.1000000000000001</v>
      </c>
      <c r="I143">
        <v>0</v>
      </c>
      <c r="J143" s="1">
        <v>45252</v>
      </c>
      <c r="K143" t="s">
        <v>22</v>
      </c>
      <c r="L143" t="s">
        <v>45</v>
      </c>
      <c r="M143">
        <v>-1032.47</v>
      </c>
    </row>
    <row r="144" spans="1:13" x14ac:dyDescent="0.3">
      <c r="A144">
        <v>2142</v>
      </c>
      <c r="B144" t="s">
        <v>13</v>
      </c>
      <c r="C144" t="s">
        <v>20</v>
      </c>
      <c r="D144" t="s">
        <v>39</v>
      </c>
      <c r="E144" t="s">
        <v>41</v>
      </c>
      <c r="I144">
        <v>0</v>
      </c>
      <c r="J144" s="1">
        <v>45568</v>
      </c>
      <c r="K144" t="s">
        <v>22</v>
      </c>
      <c r="L144" t="s">
        <v>45</v>
      </c>
      <c r="M144">
        <v>-995.59</v>
      </c>
    </row>
    <row r="145" spans="1:13" x14ac:dyDescent="0.3">
      <c r="A145">
        <v>2143</v>
      </c>
      <c r="B145" t="s">
        <v>13</v>
      </c>
      <c r="C145" t="s">
        <v>14</v>
      </c>
      <c r="D145" t="s">
        <v>54</v>
      </c>
      <c r="E145" t="s">
        <v>28</v>
      </c>
      <c r="F145">
        <v>-1</v>
      </c>
      <c r="I145">
        <v>0</v>
      </c>
      <c r="J145" s="1">
        <v>45726</v>
      </c>
      <c r="K145" t="s">
        <v>17</v>
      </c>
      <c r="L145" t="s">
        <v>33</v>
      </c>
      <c r="M145">
        <v>1006.66</v>
      </c>
    </row>
    <row r="146" spans="1:13" x14ac:dyDescent="0.3">
      <c r="A146">
        <v>2144</v>
      </c>
      <c r="B146" t="s">
        <v>19</v>
      </c>
      <c r="C146" t="s">
        <v>26</v>
      </c>
      <c r="D146" t="s">
        <v>40</v>
      </c>
      <c r="E146" t="s">
        <v>41</v>
      </c>
      <c r="F146">
        <v>4</v>
      </c>
      <c r="I146">
        <v>0</v>
      </c>
      <c r="J146" s="1">
        <v>45746</v>
      </c>
      <c r="K146" t="s">
        <v>17</v>
      </c>
      <c r="L146" t="s">
        <v>45</v>
      </c>
      <c r="M146">
        <v>2385.1</v>
      </c>
    </row>
    <row r="147" spans="1:13" x14ac:dyDescent="0.3">
      <c r="A147">
        <v>2145</v>
      </c>
      <c r="B147" t="s">
        <v>35</v>
      </c>
      <c r="C147" t="s">
        <v>26</v>
      </c>
      <c r="D147" t="s">
        <v>27</v>
      </c>
      <c r="E147" t="s">
        <v>49</v>
      </c>
      <c r="F147">
        <v>0</v>
      </c>
      <c r="H147">
        <v>0.67</v>
      </c>
      <c r="I147">
        <v>0</v>
      </c>
      <c r="J147" s="1">
        <v>45503</v>
      </c>
      <c r="K147" t="s">
        <v>17</v>
      </c>
      <c r="L147" t="s">
        <v>36</v>
      </c>
      <c r="M147">
        <v>1335.45</v>
      </c>
    </row>
    <row r="148" spans="1:13" x14ac:dyDescent="0.3">
      <c r="A148">
        <v>2146</v>
      </c>
      <c r="B148" t="s">
        <v>13</v>
      </c>
      <c r="C148" t="s">
        <v>43</v>
      </c>
      <c r="D148" t="s">
        <v>44</v>
      </c>
      <c r="E148" t="s">
        <v>32</v>
      </c>
      <c r="H148">
        <v>1.1200000000000001</v>
      </c>
      <c r="I148">
        <v>0</v>
      </c>
      <c r="J148" s="1">
        <v>45703</v>
      </c>
      <c r="K148" t="s">
        <v>22</v>
      </c>
      <c r="L148" t="s">
        <v>25</v>
      </c>
      <c r="M148">
        <v>-908.85</v>
      </c>
    </row>
    <row r="149" spans="1:13" x14ac:dyDescent="0.3">
      <c r="A149">
        <v>2147</v>
      </c>
      <c r="B149" t="s">
        <v>19</v>
      </c>
      <c r="C149" t="s">
        <v>20</v>
      </c>
      <c r="D149" t="s">
        <v>55</v>
      </c>
      <c r="E149" t="s">
        <v>32</v>
      </c>
      <c r="F149">
        <v>-1</v>
      </c>
      <c r="I149">
        <v>0</v>
      </c>
      <c r="J149" s="1">
        <v>45549</v>
      </c>
      <c r="K149" t="s">
        <v>17</v>
      </c>
      <c r="L149" t="s">
        <v>38</v>
      </c>
      <c r="M149">
        <v>-426.53</v>
      </c>
    </row>
    <row r="150" spans="1:13" x14ac:dyDescent="0.3">
      <c r="A150">
        <v>2148</v>
      </c>
      <c r="B150" t="s">
        <v>35</v>
      </c>
      <c r="C150" t="s">
        <v>43</v>
      </c>
      <c r="D150" t="s">
        <v>51</v>
      </c>
      <c r="E150" t="s">
        <v>41</v>
      </c>
      <c r="I150">
        <v>0</v>
      </c>
      <c r="J150" s="1">
        <v>45827</v>
      </c>
      <c r="K150" t="s">
        <v>17</v>
      </c>
      <c r="L150" t="s">
        <v>23</v>
      </c>
      <c r="M150">
        <v>520.54999999999995</v>
      </c>
    </row>
    <row r="151" spans="1:13" x14ac:dyDescent="0.3">
      <c r="A151">
        <v>2149</v>
      </c>
      <c r="B151" t="s">
        <v>19</v>
      </c>
      <c r="C151" t="s">
        <v>30</v>
      </c>
      <c r="D151" t="s">
        <v>56</v>
      </c>
      <c r="E151" t="s">
        <v>41</v>
      </c>
      <c r="I151">
        <v>0</v>
      </c>
      <c r="J151" s="1">
        <v>45797</v>
      </c>
      <c r="K151" t="s">
        <v>17</v>
      </c>
      <c r="L151" t="s">
        <v>45</v>
      </c>
      <c r="M151">
        <v>-595.69000000000005</v>
      </c>
    </row>
    <row r="152" spans="1:13" x14ac:dyDescent="0.3">
      <c r="A152">
        <v>2150</v>
      </c>
      <c r="B152" t="s">
        <v>19</v>
      </c>
      <c r="C152" t="s">
        <v>43</v>
      </c>
      <c r="D152" t="s">
        <v>61</v>
      </c>
      <c r="E152" t="s">
        <v>16</v>
      </c>
      <c r="F152">
        <v>2</v>
      </c>
      <c r="G152">
        <v>3313.21</v>
      </c>
      <c r="H152">
        <v>0.48</v>
      </c>
      <c r="I152">
        <v>3445.74</v>
      </c>
      <c r="J152" s="1">
        <v>45844</v>
      </c>
      <c r="K152" t="s">
        <v>17</v>
      </c>
      <c r="L152" t="s">
        <v>18</v>
      </c>
      <c r="M152">
        <v>3221.62</v>
      </c>
    </row>
    <row r="153" spans="1:13" x14ac:dyDescent="0.3">
      <c r="A153">
        <v>2151</v>
      </c>
      <c r="B153" t="s">
        <v>13</v>
      </c>
      <c r="C153" t="s">
        <v>20</v>
      </c>
      <c r="D153" t="s">
        <v>21</v>
      </c>
      <c r="E153" t="s">
        <v>28</v>
      </c>
      <c r="F153">
        <v>4</v>
      </c>
      <c r="G153">
        <v>5619.75</v>
      </c>
      <c r="I153">
        <v>0</v>
      </c>
      <c r="J153" s="1">
        <v>45804</v>
      </c>
      <c r="K153" t="s">
        <v>17</v>
      </c>
      <c r="L153" t="s">
        <v>18</v>
      </c>
      <c r="M153">
        <v>2000.85</v>
      </c>
    </row>
    <row r="154" spans="1:13" x14ac:dyDescent="0.3">
      <c r="A154">
        <v>2152</v>
      </c>
      <c r="B154" t="s">
        <v>19</v>
      </c>
      <c r="C154" t="s">
        <v>30</v>
      </c>
      <c r="D154" t="s">
        <v>50</v>
      </c>
      <c r="E154" t="s">
        <v>62</v>
      </c>
      <c r="I154">
        <v>0</v>
      </c>
      <c r="J154" s="1"/>
      <c r="K154" t="s">
        <v>17</v>
      </c>
      <c r="L154" t="s">
        <v>18</v>
      </c>
      <c r="M154">
        <v>3819.41</v>
      </c>
    </row>
    <row r="155" spans="1:13" x14ac:dyDescent="0.3">
      <c r="A155">
        <v>2153</v>
      </c>
      <c r="B155" t="s">
        <v>35</v>
      </c>
      <c r="C155" t="s">
        <v>30</v>
      </c>
      <c r="D155" t="s">
        <v>31</v>
      </c>
      <c r="E155" t="s">
        <v>41</v>
      </c>
      <c r="F155">
        <v>0</v>
      </c>
      <c r="H155">
        <v>0.09</v>
      </c>
      <c r="I155">
        <v>0</v>
      </c>
      <c r="J155" s="1">
        <v>45522</v>
      </c>
      <c r="K155" t="s">
        <v>22</v>
      </c>
      <c r="L155" t="s">
        <v>29</v>
      </c>
      <c r="M155">
        <v>1246.58</v>
      </c>
    </row>
    <row r="156" spans="1:13" x14ac:dyDescent="0.3">
      <c r="A156">
        <v>2154</v>
      </c>
      <c r="B156" t="s">
        <v>13</v>
      </c>
      <c r="C156" t="s">
        <v>26</v>
      </c>
      <c r="D156" t="s">
        <v>27</v>
      </c>
      <c r="E156" t="s">
        <v>32</v>
      </c>
      <c r="G156">
        <v>2963.16</v>
      </c>
      <c r="I156">
        <v>0</v>
      </c>
      <c r="J156" s="1">
        <v>45748</v>
      </c>
      <c r="K156" t="s">
        <v>17</v>
      </c>
      <c r="L156" t="s">
        <v>36</v>
      </c>
      <c r="M156">
        <v>2381.85</v>
      </c>
    </row>
    <row r="157" spans="1:13" x14ac:dyDescent="0.3">
      <c r="A157">
        <v>2155</v>
      </c>
      <c r="B157" t="s">
        <v>35</v>
      </c>
      <c r="C157" t="s">
        <v>20</v>
      </c>
      <c r="D157" t="s">
        <v>55</v>
      </c>
      <c r="E157" t="s">
        <v>41</v>
      </c>
      <c r="F157">
        <v>3</v>
      </c>
      <c r="I157">
        <v>0</v>
      </c>
      <c r="J157" s="1"/>
      <c r="K157" t="s">
        <v>17</v>
      </c>
      <c r="L157" t="s">
        <v>42</v>
      </c>
      <c r="M157">
        <v>1475.15</v>
      </c>
    </row>
    <row r="158" spans="1:13" x14ac:dyDescent="0.3">
      <c r="A158">
        <v>2156</v>
      </c>
      <c r="B158" t="s">
        <v>35</v>
      </c>
      <c r="C158" t="s">
        <v>20</v>
      </c>
      <c r="D158" t="s">
        <v>21</v>
      </c>
      <c r="E158" t="s">
        <v>16</v>
      </c>
      <c r="F158">
        <v>0</v>
      </c>
      <c r="I158">
        <v>0</v>
      </c>
      <c r="J158" s="1">
        <v>45535</v>
      </c>
      <c r="K158" t="s">
        <v>17</v>
      </c>
      <c r="L158" t="s">
        <v>29</v>
      </c>
      <c r="M158">
        <v>-286.07</v>
      </c>
    </row>
    <row r="159" spans="1:13" x14ac:dyDescent="0.3">
      <c r="A159">
        <v>2157</v>
      </c>
      <c r="B159" t="s">
        <v>13</v>
      </c>
      <c r="C159" t="s">
        <v>20</v>
      </c>
      <c r="D159" t="s">
        <v>24</v>
      </c>
      <c r="E159" t="s">
        <v>41</v>
      </c>
      <c r="F159">
        <v>1</v>
      </c>
      <c r="I159">
        <v>0</v>
      </c>
      <c r="J159" s="1">
        <v>45776</v>
      </c>
      <c r="K159" t="s">
        <v>17</v>
      </c>
      <c r="L159" t="s">
        <v>33</v>
      </c>
      <c r="M159">
        <v>-701.01</v>
      </c>
    </row>
    <row r="160" spans="1:13" x14ac:dyDescent="0.3">
      <c r="A160">
        <v>2158</v>
      </c>
      <c r="B160" t="s">
        <v>19</v>
      </c>
      <c r="C160" t="s">
        <v>30</v>
      </c>
      <c r="D160" t="s">
        <v>31</v>
      </c>
      <c r="E160" t="s">
        <v>16</v>
      </c>
      <c r="F160">
        <v>-1</v>
      </c>
      <c r="H160">
        <v>0.5</v>
      </c>
      <c r="I160">
        <v>0</v>
      </c>
      <c r="J160" s="1">
        <v>45685</v>
      </c>
      <c r="K160" t="s">
        <v>17</v>
      </c>
      <c r="L160" t="s">
        <v>25</v>
      </c>
      <c r="M160">
        <v>514.79</v>
      </c>
    </row>
    <row r="161" spans="1:13" x14ac:dyDescent="0.3">
      <c r="A161">
        <v>2159</v>
      </c>
      <c r="B161" t="s">
        <v>19</v>
      </c>
      <c r="C161" t="s">
        <v>14</v>
      </c>
      <c r="D161" t="s">
        <v>54</v>
      </c>
      <c r="E161" t="s">
        <v>32</v>
      </c>
      <c r="F161">
        <v>2</v>
      </c>
      <c r="G161">
        <v>3987.65</v>
      </c>
      <c r="I161">
        <v>0</v>
      </c>
      <c r="J161" s="1"/>
      <c r="K161" t="s">
        <v>22</v>
      </c>
      <c r="L161" t="s">
        <v>33</v>
      </c>
      <c r="M161">
        <v>2781.72</v>
      </c>
    </row>
    <row r="162" spans="1:13" x14ac:dyDescent="0.3">
      <c r="A162">
        <v>2160</v>
      </c>
      <c r="B162" t="s">
        <v>13</v>
      </c>
      <c r="C162" t="s">
        <v>30</v>
      </c>
      <c r="D162" t="s">
        <v>48</v>
      </c>
      <c r="E162" t="s">
        <v>32</v>
      </c>
      <c r="I162">
        <v>0</v>
      </c>
      <c r="J162" s="1">
        <v>45717</v>
      </c>
      <c r="K162" t="s">
        <v>22</v>
      </c>
      <c r="L162" t="s">
        <v>25</v>
      </c>
      <c r="M162">
        <v>3744.91</v>
      </c>
    </row>
    <row r="163" spans="1:13" x14ac:dyDescent="0.3">
      <c r="A163">
        <v>2161</v>
      </c>
      <c r="B163" t="s">
        <v>13</v>
      </c>
      <c r="C163" t="s">
        <v>26</v>
      </c>
      <c r="D163" t="s">
        <v>40</v>
      </c>
      <c r="E163" t="s">
        <v>16</v>
      </c>
      <c r="F163">
        <v>0</v>
      </c>
      <c r="G163">
        <v>5119.41</v>
      </c>
      <c r="H163">
        <v>0.8</v>
      </c>
      <c r="I163">
        <v>0</v>
      </c>
      <c r="J163" s="1"/>
      <c r="K163" t="s">
        <v>17</v>
      </c>
      <c r="L163" t="s">
        <v>29</v>
      </c>
      <c r="M163">
        <v>1956.8</v>
      </c>
    </row>
    <row r="164" spans="1:13" x14ac:dyDescent="0.3">
      <c r="A164">
        <v>2162</v>
      </c>
      <c r="B164" t="s">
        <v>35</v>
      </c>
      <c r="C164" t="s">
        <v>26</v>
      </c>
      <c r="D164" t="s">
        <v>27</v>
      </c>
      <c r="E164" t="s">
        <v>62</v>
      </c>
      <c r="G164">
        <v>7662.11</v>
      </c>
      <c r="I164">
        <v>0</v>
      </c>
      <c r="J164" s="1"/>
      <c r="K164" t="s">
        <v>17</v>
      </c>
      <c r="L164" t="s">
        <v>25</v>
      </c>
      <c r="M164">
        <v>2398.5500000000002</v>
      </c>
    </row>
    <row r="165" spans="1:13" x14ac:dyDescent="0.3">
      <c r="A165">
        <v>2163</v>
      </c>
      <c r="B165" t="s">
        <v>35</v>
      </c>
      <c r="C165" t="s">
        <v>26</v>
      </c>
      <c r="D165" t="s">
        <v>58</v>
      </c>
      <c r="E165" t="s">
        <v>57</v>
      </c>
      <c r="H165">
        <v>1.24</v>
      </c>
      <c r="I165">
        <v>0</v>
      </c>
      <c r="J165" s="1">
        <v>45722</v>
      </c>
      <c r="K165" t="s">
        <v>22</v>
      </c>
      <c r="L165" t="s">
        <v>38</v>
      </c>
      <c r="M165">
        <v>3344.98</v>
      </c>
    </row>
    <row r="166" spans="1:13" x14ac:dyDescent="0.3">
      <c r="A166">
        <v>2164</v>
      </c>
      <c r="B166" t="s">
        <v>19</v>
      </c>
      <c r="C166" t="s">
        <v>20</v>
      </c>
      <c r="D166" t="s">
        <v>39</v>
      </c>
      <c r="E166" t="s">
        <v>62</v>
      </c>
      <c r="F166">
        <v>0</v>
      </c>
      <c r="H166">
        <v>0.95</v>
      </c>
      <c r="I166">
        <v>0</v>
      </c>
      <c r="J166" s="1">
        <v>45588</v>
      </c>
      <c r="K166" t="s">
        <v>17</v>
      </c>
      <c r="L166" t="s">
        <v>29</v>
      </c>
      <c r="M166">
        <v>-872.9</v>
      </c>
    </row>
    <row r="167" spans="1:13" x14ac:dyDescent="0.3">
      <c r="A167">
        <v>2165</v>
      </c>
      <c r="B167" t="s">
        <v>13</v>
      </c>
      <c r="C167" t="s">
        <v>14</v>
      </c>
      <c r="D167" t="s">
        <v>15</v>
      </c>
      <c r="E167" t="s">
        <v>28</v>
      </c>
      <c r="F167">
        <v>4</v>
      </c>
      <c r="G167">
        <v>4577.6499999999996</v>
      </c>
      <c r="I167">
        <v>0</v>
      </c>
      <c r="J167" s="1">
        <v>45607</v>
      </c>
      <c r="K167" t="s">
        <v>22</v>
      </c>
      <c r="L167" t="s">
        <v>45</v>
      </c>
      <c r="M167">
        <v>2460.19</v>
      </c>
    </row>
    <row r="168" spans="1:13" x14ac:dyDescent="0.3">
      <c r="A168">
        <v>2166</v>
      </c>
      <c r="B168" t="s">
        <v>19</v>
      </c>
      <c r="C168" t="s">
        <v>26</v>
      </c>
      <c r="D168" t="s">
        <v>60</v>
      </c>
      <c r="E168" t="s">
        <v>16</v>
      </c>
      <c r="G168">
        <v>7312.38</v>
      </c>
      <c r="I168">
        <v>0</v>
      </c>
      <c r="J168" s="1">
        <v>45689</v>
      </c>
      <c r="K168" t="s">
        <v>17</v>
      </c>
      <c r="L168" t="s">
        <v>25</v>
      </c>
      <c r="M168">
        <v>3364.05</v>
      </c>
    </row>
    <row r="169" spans="1:13" x14ac:dyDescent="0.3">
      <c r="A169">
        <v>2167</v>
      </c>
      <c r="B169" t="s">
        <v>35</v>
      </c>
      <c r="C169" t="s">
        <v>30</v>
      </c>
      <c r="D169" t="s">
        <v>31</v>
      </c>
      <c r="E169" t="s">
        <v>32</v>
      </c>
      <c r="F169">
        <v>3</v>
      </c>
      <c r="G169">
        <v>3055.79</v>
      </c>
      <c r="I169">
        <v>0</v>
      </c>
      <c r="J169" s="1"/>
      <c r="K169" t="s">
        <v>22</v>
      </c>
      <c r="L169" t="s">
        <v>25</v>
      </c>
      <c r="M169">
        <v>1259.58</v>
      </c>
    </row>
    <row r="170" spans="1:13" x14ac:dyDescent="0.3">
      <c r="A170">
        <v>2168</v>
      </c>
      <c r="B170" t="s">
        <v>19</v>
      </c>
      <c r="C170" t="s">
        <v>30</v>
      </c>
      <c r="D170" t="s">
        <v>56</v>
      </c>
      <c r="E170" t="s">
        <v>41</v>
      </c>
      <c r="H170">
        <v>0.85</v>
      </c>
      <c r="I170">
        <v>0</v>
      </c>
      <c r="J170" s="1">
        <v>45505</v>
      </c>
      <c r="K170" t="s">
        <v>22</v>
      </c>
      <c r="L170" t="s">
        <v>45</v>
      </c>
      <c r="M170">
        <v>3011.49</v>
      </c>
    </row>
    <row r="171" spans="1:13" x14ac:dyDescent="0.3">
      <c r="A171">
        <v>2169</v>
      </c>
      <c r="B171" t="s">
        <v>13</v>
      </c>
      <c r="C171" t="s">
        <v>14</v>
      </c>
      <c r="D171" t="s">
        <v>34</v>
      </c>
      <c r="E171" t="s">
        <v>41</v>
      </c>
      <c r="F171">
        <v>4</v>
      </c>
      <c r="G171">
        <v>4046.05</v>
      </c>
      <c r="H171">
        <v>0.01</v>
      </c>
      <c r="I171">
        <v>16022.36</v>
      </c>
      <c r="J171" s="1">
        <v>45640</v>
      </c>
      <c r="K171" t="s">
        <v>22</v>
      </c>
      <c r="L171" t="s">
        <v>33</v>
      </c>
      <c r="M171">
        <v>1057.58</v>
      </c>
    </row>
    <row r="172" spans="1:13" x14ac:dyDescent="0.3">
      <c r="A172">
        <v>2170</v>
      </c>
      <c r="B172" t="s">
        <v>13</v>
      </c>
      <c r="C172" t="s">
        <v>26</v>
      </c>
      <c r="D172" t="s">
        <v>60</v>
      </c>
      <c r="E172" t="s">
        <v>16</v>
      </c>
      <c r="F172">
        <v>0</v>
      </c>
      <c r="I172">
        <v>0</v>
      </c>
      <c r="J172" s="1">
        <v>45836</v>
      </c>
      <c r="K172" t="s">
        <v>17</v>
      </c>
      <c r="L172" t="s">
        <v>45</v>
      </c>
      <c r="M172">
        <v>3218.82</v>
      </c>
    </row>
    <row r="173" spans="1:13" x14ac:dyDescent="0.3">
      <c r="A173">
        <v>2022</v>
      </c>
      <c r="B173" t="s">
        <v>19</v>
      </c>
      <c r="C173" t="s">
        <v>26</v>
      </c>
      <c r="D173" t="s">
        <v>60</v>
      </c>
      <c r="E173" t="s">
        <v>28</v>
      </c>
      <c r="G173">
        <v>9378.52</v>
      </c>
      <c r="H173">
        <v>1.06</v>
      </c>
      <c r="I173">
        <v>0</v>
      </c>
      <c r="J173" s="1">
        <v>45228</v>
      </c>
      <c r="K173" t="s">
        <v>22</v>
      </c>
      <c r="L173" t="s">
        <v>25</v>
      </c>
      <c r="M173">
        <v>128.91999999999999</v>
      </c>
    </row>
    <row r="174" spans="1:13" x14ac:dyDescent="0.3">
      <c r="A174">
        <v>2172</v>
      </c>
      <c r="B174" t="s">
        <v>19</v>
      </c>
      <c r="C174" t="s">
        <v>14</v>
      </c>
      <c r="D174" t="s">
        <v>54</v>
      </c>
      <c r="E174" t="s">
        <v>16</v>
      </c>
      <c r="G174">
        <v>7988.99</v>
      </c>
      <c r="H174">
        <v>1.2</v>
      </c>
      <c r="I174">
        <v>0</v>
      </c>
      <c r="J174" s="1">
        <v>45643</v>
      </c>
      <c r="K174" t="s">
        <v>17</v>
      </c>
      <c r="L174" t="s">
        <v>18</v>
      </c>
      <c r="M174">
        <v>-909.86</v>
      </c>
    </row>
    <row r="175" spans="1:13" x14ac:dyDescent="0.3">
      <c r="A175">
        <v>2173</v>
      </c>
      <c r="B175" t="s">
        <v>35</v>
      </c>
      <c r="C175" t="s">
        <v>30</v>
      </c>
      <c r="D175" t="s">
        <v>50</v>
      </c>
      <c r="E175" t="s">
        <v>28</v>
      </c>
      <c r="F175">
        <v>-1</v>
      </c>
      <c r="G175">
        <v>6620.78</v>
      </c>
      <c r="I175">
        <v>0</v>
      </c>
      <c r="J175" s="1">
        <v>45745</v>
      </c>
      <c r="K175" t="s">
        <v>17</v>
      </c>
      <c r="L175" t="s">
        <v>36</v>
      </c>
      <c r="M175">
        <v>3770.03</v>
      </c>
    </row>
    <row r="176" spans="1:13" x14ac:dyDescent="0.3">
      <c r="A176">
        <v>2174</v>
      </c>
      <c r="B176" t="s">
        <v>19</v>
      </c>
      <c r="C176" t="s">
        <v>20</v>
      </c>
      <c r="D176" t="s">
        <v>55</v>
      </c>
      <c r="E176" t="s">
        <v>28</v>
      </c>
      <c r="G176">
        <v>3883.92</v>
      </c>
      <c r="I176">
        <v>0</v>
      </c>
      <c r="J176" s="1"/>
      <c r="K176" t="s">
        <v>22</v>
      </c>
      <c r="L176" t="s">
        <v>29</v>
      </c>
      <c r="M176">
        <v>428.5</v>
      </c>
    </row>
    <row r="177" spans="1:13" x14ac:dyDescent="0.3">
      <c r="A177">
        <v>2175</v>
      </c>
      <c r="B177" t="s">
        <v>19</v>
      </c>
      <c r="C177" t="s">
        <v>26</v>
      </c>
      <c r="D177" t="s">
        <v>27</v>
      </c>
      <c r="E177" t="s">
        <v>41</v>
      </c>
      <c r="H177">
        <v>1.1599999999999999</v>
      </c>
      <c r="I177">
        <v>0</v>
      </c>
      <c r="J177" s="1"/>
      <c r="K177" t="s">
        <v>17</v>
      </c>
      <c r="L177" t="s">
        <v>29</v>
      </c>
      <c r="M177">
        <v>2457.7800000000002</v>
      </c>
    </row>
    <row r="178" spans="1:13" x14ac:dyDescent="0.3">
      <c r="A178">
        <v>2176</v>
      </c>
      <c r="B178" t="s">
        <v>35</v>
      </c>
      <c r="C178" t="s">
        <v>20</v>
      </c>
      <c r="D178" t="s">
        <v>39</v>
      </c>
      <c r="E178" t="s">
        <v>41</v>
      </c>
      <c r="F178">
        <v>4</v>
      </c>
      <c r="I178">
        <v>0</v>
      </c>
      <c r="J178" s="1">
        <v>45661</v>
      </c>
      <c r="K178" t="s">
        <v>17</v>
      </c>
      <c r="L178" t="s">
        <v>18</v>
      </c>
      <c r="M178">
        <v>3908.28</v>
      </c>
    </row>
    <row r="179" spans="1:13" x14ac:dyDescent="0.3">
      <c r="A179">
        <v>2177</v>
      </c>
      <c r="B179" t="s">
        <v>19</v>
      </c>
      <c r="C179" t="s">
        <v>26</v>
      </c>
      <c r="D179" t="s">
        <v>40</v>
      </c>
      <c r="E179" t="s">
        <v>32</v>
      </c>
      <c r="I179">
        <v>0</v>
      </c>
      <c r="J179" s="1">
        <v>45835</v>
      </c>
      <c r="K179" t="s">
        <v>22</v>
      </c>
      <c r="L179" t="s">
        <v>25</v>
      </c>
      <c r="M179">
        <v>885.37</v>
      </c>
    </row>
    <row r="180" spans="1:13" x14ac:dyDescent="0.3">
      <c r="A180">
        <v>2178</v>
      </c>
      <c r="B180" t="s">
        <v>35</v>
      </c>
      <c r="C180" t="s">
        <v>30</v>
      </c>
      <c r="D180" t="s">
        <v>50</v>
      </c>
      <c r="E180" t="s">
        <v>41</v>
      </c>
      <c r="F180">
        <v>1</v>
      </c>
      <c r="I180">
        <v>0</v>
      </c>
      <c r="J180" s="1">
        <v>45593</v>
      </c>
      <c r="K180" t="s">
        <v>22</v>
      </c>
      <c r="L180" t="s">
        <v>36</v>
      </c>
      <c r="M180">
        <v>-983.37</v>
      </c>
    </row>
    <row r="181" spans="1:13" x14ac:dyDescent="0.3">
      <c r="A181">
        <v>2179</v>
      </c>
      <c r="B181" t="s">
        <v>19</v>
      </c>
      <c r="C181" t="s">
        <v>14</v>
      </c>
      <c r="D181" t="s">
        <v>54</v>
      </c>
      <c r="E181" t="s">
        <v>16</v>
      </c>
      <c r="F181">
        <v>3</v>
      </c>
      <c r="I181">
        <v>0</v>
      </c>
      <c r="J181" s="1">
        <v>45317</v>
      </c>
      <c r="K181" t="s">
        <v>22</v>
      </c>
      <c r="L181" t="s">
        <v>29</v>
      </c>
      <c r="M181">
        <v>3135.92</v>
      </c>
    </row>
    <row r="182" spans="1:13" x14ac:dyDescent="0.3">
      <c r="A182">
        <v>2180</v>
      </c>
      <c r="B182" t="s">
        <v>19</v>
      </c>
      <c r="C182" t="s">
        <v>43</v>
      </c>
      <c r="D182" t="s">
        <v>61</v>
      </c>
      <c r="E182" t="s">
        <v>32</v>
      </c>
      <c r="I182">
        <v>0</v>
      </c>
      <c r="J182" s="1">
        <v>45427</v>
      </c>
      <c r="K182" t="s">
        <v>17</v>
      </c>
      <c r="L182" t="s">
        <v>29</v>
      </c>
      <c r="M182">
        <v>2189.84</v>
      </c>
    </row>
    <row r="183" spans="1:13" x14ac:dyDescent="0.3">
      <c r="A183">
        <v>2181</v>
      </c>
      <c r="B183" t="s">
        <v>19</v>
      </c>
      <c r="C183" t="s">
        <v>26</v>
      </c>
      <c r="D183" t="s">
        <v>60</v>
      </c>
      <c r="E183" t="s">
        <v>32</v>
      </c>
      <c r="F183">
        <v>2</v>
      </c>
      <c r="I183">
        <v>0</v>
      </c>
      <c r="J183" s="1">
        <v>45663</v>
      </c>
      <c r="K183" t="s">
        <v>22</v>
      </c>
      <c r="L183" t="s">
        <v>33</v>
      </c>
      <c r="M183">
        <v>419.58</v>
      </c>
    </row>
    <row r="184" spans="1:13" x14ac:dyDescent="0.3">
      <c r="A184">
        <v>2182</v>
      </c>
      <c r="B184" t="s">
        <v>13</v>
      </c>
      <c r="C184" t="s">
        <v>43</v>
      </c>
      <c r="D184" t="s">
        <v>52</v>
      </c>
      <c r="E184" t="s">
        <v>37</v>
      </c>
      <c r="G184">
        <v>7214.55</v>
      </c>
      <c r="I184">
        <v>0</v>
      </c>
      <c r="J184" s="1"/>
      <c r="K184" t="s">
        <v>17</v>
      </c>
      <c r="L184" t="s">
        <v>25</v>
      </c>
      <c r="M184">
        <v>-662.77</v>
      </c>
    </row>
    <row r="185" spans="1:13" x14ac:dyDescent="0.3">
      <c r="A185">
        <v>2183</v>
      </c>
      <c r="B185" t="s">
        <v>13</v>
      </c>
      <c r="C185" t="s">
        <v>26</v>
      </c>
      <c r="D185" t="s">
        <v>40</v>
      </c>
      <c r="E185" t="s">
        <v>16</v>
      </c>
      <c r="G185">
        <v>5389.56</v>
      </c>
      <c r="I185">
        <v>0</v>
      </c>
      <c r="J185" s="1"/>
      <c r="K185" t="s">
        <v>17</v>
      </c>
      <c r="L185" t="s">
        <v>29</v>
      </c>
      <c r="M185">
        <v>2927.93</v>
      </c>
    </row>
    <row r="186" spans="1:13" x14ac:dyDescent="0.3">
      <c r="A186">
        <v>2184</v>
      </c>
      <c r="B186" t="s">
        <v>35</v>
      </c>
      <c r="C186" t="s">
        <v>20</v>
      </c>
      <c r="D186" t="s">
        <v>39</v>
      </c>
      <c r="E186" t="s">
        <v>32</v>
      </c>
      <c r="F186">
        <v>4</v>
      </c>
      <c r="I186">
        <v>0</v>
      </c>
      <c r="J186" s="1"/>
      <c r="K186" t="s">
        <v>22</v>
      </c>
      <c r="L186" t="s">
        <v>38</v>
      </c>
      <c r="M186">
        <v>1980.73</v>
      </c>
    </row>
    <row r="187" spans="1:13" x14ac:dyDescent="0.3">
      <c r="A187">
        <v>2185</v>
      </c>
      <c r="B187" t="s">
        <v>19</v>
      </c>
      <c r="C187" t="s">
        <v>14</v>
      </c>
      <c r="D187" t="s">
        <v>54</v>
      </c>
      <c r="E187" t="s">
        <v>32</v>
      </c>
      <c r="F187">
        <v>4</v>
      </c>
      <c r="G187">
        <v>4207.4399999999996</v>
      </c>
      <c r="H187">
        <v>0.59</v>
      </c>
      <c r="I187">
        <v>6900.2</v>
      </c>
      <c r="J187" s="1">
        <v>45816</v>
      </c>
      <c r="K187" t="s">
        <v>17</v>
      </c>
      <c r="L187" t="s">
        <v>45</v>
      </c>
      <c r="M187">
        <v>-615.48</v>
      </c>
    </row>
    <row r="188" spans="1:13" x14ac:dyDescent="0.3">
      <c r="A188">
        <v>2186</v>
      </c>
      <c r="B188" t="s">
        <v>35</v>
      </c>
      <c r="C188" t="s">
        <v>30</v>
      </c>
      <c r="D188" t="s">
        <v>31</v>
      </c>
      <c r="E188" t="s">
        <v>41</v>
      </c>
      <c r="F188">
        <v>0</v>
      </c>
      <c r="I188">
        <v>0</v>
      </c>
      <c r="J188" s="1"/>
      <c r="K188" t="s">
        <v>22</v>
      </c>
      <c r="L188" t="s">
        <v>36</v>
      </c>
      <c r="M188">
        <v>540.83000000000004</v>
      </c>
    </row>
    <row r="189" spans="1:13" x14ac:dyDescent="0.3">
      <c r="A189">
        <v>2187</v>
      </c>
      <c r="B189" t="s">
        <v>35</v>
      </c>
      <c r="C189" t="s">
        <v>30</v>
      </c>
      <c r="D189" t="s">
        <v>31</v>
      </c>
      <c r="E189" t="s">
        <v>28</v>
      </c>
      <c r="G189">
        <v>7795.32</v>
      </c>
      <c r="I189">
        <v>0</v>
      </c>
      <c r="J189" s="1">
        <v>45605</v>
      </c>
      <c r="K189" t="s">
        <v>17</v>
      </c>
      <c r="L189" t="s">
        <v>25</v>
      </c>
      <c r="M189">
        <v>2402.9899999999998</v>
      </c>
    </row>
    <row r="190" spans="1:13" x14ac:dyDescent="0.3">
      <c r="A190">
        <v>2188</v>
      </c>
      <c r="B190" t="s">
        <v>35</v>
      </c>
      <c r="C190" t="s">
        <v>30</v>
      </c>
      <c r="D190" t="s">
        <v>31</v>
      </c>
      <c r="E190" t="s">
        <v>28</v>
      </c>
      <c r="F190">
        <v>-1</v>
      </c>
      <c r="I190">
        <v>0</v>
      </c>
      <c r="J190" s="1"/>
      <c r="K190" t="s">
        <v>17</v>
      </c>
      <c r="L190" t="s">
        <v>29</v>
      </c>
      <c r="M190">
        <v>1278.03</v>
      </c>
    </row>
    <row r="191" spans="1:13" x14ac:dyDescent="0.3">
      <c r="A191">
        <v>2189</v>
      </c>
      <c r="B191" t="s">
        <v>35</v>
      </c>
      <c r="C191" t="s">
        <v>14</v>
      </c>
      <c r="D191" t="s">
        <v>15</v>
      </c>
      <c r="E191" t="s">
        <v>28</v>
      </c>
      <c r="F191">
        <v>3</v>
      </c>
      <c r="H191">
        <v>0.9</v>
      </c>
      <c r="I191">
        <v>0</v>
      </c>
      <c r="J191" s="1">
        <v>45567</v>
      </c>
      <c r="K191" t="s">
        <v>17</v>
      </c>
      <c r="L191" t="s">
        <v>23</v>
      </c>
      <c r="M191">
        <v>3628.46</v>
      </c>
    </row>
    <row r="192" spans="1:13" x14ac:dyDescent="0.3">
      <c r="A192">
        <v>2190</v>
      </c>
      <c r="B192" t="s">
        <v>13</v>
      </c>
      <c r="C192" t="s">
        <v>43</v>
      </c>
      <c r="D192" t="s">
        <v>51</v>
      </c>
      <c r="E192" t="s">
        <v>28</v>
      </c>
      <c r="G192">
        <v>4280.01</v>
      </c>
      <c r="H192">
        <v>0.66</v>
      </c>
      <c r="I192">
        <v>0</v>
      </c>
      <c r="J192" s="1"/>
      <c r="K192" t="s">
        <v>17</v>
      </c>
      <c r="L192" t="s">
        <v>33</v>
      </c>
      <c r="M192">
        <v>1949.77</v>
      </c>
    </row>
    <row r="193" spans="1:13" x14ac:dyDescent="0.3">
      <c r="A193">
        <v>2191</v>
      </c>
      <c r="B193" t="s">
        <v>35</v>
      </c>
      <c r="C193" t="s">
        <v>26</v>
      </c>
      <c r="D193" t="s">
        <v>60</v>
      </c>
      <c r="E193" t="s">
        <v>62</v>
      </c>
      <c r="F193">
        <v>3</v>
      </c>
      <c r="I193">
        <v>0</v>
      </c>
      <c r="J193" s="1">
        <v>45563</v>
      </c>
      <c r="K193" t="s">
        <v>22</v>
      </c>
      <c r="L193" t="s">
        <v>29</v>
      </c>
      <c r="M193">
        <v>-1032.8800000000001</v>
      </c>
    </row>
    <row r="194" spans="1:13" x14ac:dyDescent="0.3">
      <c r="A194">
        <v>2192</v>
      </c>
      <c r="B194" t="s">
        <v>35</v>
      </c>
      <c r="C194" t="s">
        <v>43</v>
      </c>
      <c r="D194" t="s">
        <v>51</v>
      </c>
      <c r="E194" t="s">
        <v>32</v>
      </c>
      <c r="F194">
        <v>-1</v>
      </c>
      <c r="I194">
        <v>0</v>
      </c>
      <c r="J194" s="1">
        <v>45212</v>
      </c>
      <c r="K194" t="s">
        <v>22</v>
      </c>
      <c r="L194" t="s">
        <v>33</v>
      </c>
      <c r="M194">
        <v>554.91</v>
      </c>
    </row>
    <row r="195" spans="1:13" x14ac:dyDescent="0.3">
      <c r="A195">
        <v>2193</v>
      </c>
      <c r="B195" t="s">
        <v>19</v>
      </c>
      <c r="C195" t="s">
        <v>26</v>
      </c>
      <c r="D195" t="s">
        <v>40</v>
      </c>
      <c r="E195" t="s">
        <v>32</v>
      </c>
      <c r="F195">
        <v>-1</v>
      </c>
      <c r="H195">
        <v>1.24</v>
      </c>
      <c r="I195">
        <v>0</v>
      </c>
      <c r="J195" s="1">
        <v>45674</v>
      </c>
      <c r="K195" t="s">
        <v>22</v>
      </c>
      <c r="L195" t="s">
        <v>33</v>
      </c>
      <c r="M195">
        <v>1803.66</v>
      </c>
    </row>
    <row r="196" spans="1:13" x14ac:dyDescent="0.3">
      <c r="A196">
        <v>2194</v>
      </c>
      <c r="B196" t="s">
        <v>35</v>
      </c>
      <c r="C196" t="s">
        <v>20</v>
      </c>
      <c r="D196" t="s">
        <v>39</v>
      </c>
      <c r="E196" t="s">
        <v>16</v>
      </c>
      <c r="G196">
        <v>6196.01</v>
      </c>
      <c r="I196">
        <v>0</v>
      </c>
      <c r="J196" s="1">
        <v>45592</v>
      </c>
      <c r="K196" t="s">
        <v>17</v>
      </c>
      <c r="L196" t="s">
        <v>42</v>
      </c>
      <c r="M196">
        <v>926.03</v>
      </c>
    </row>
    <row r="197" spans="1:13" x14ac:dyDescent="0.3">
      <c r="A197">
        <v>2195</v>
      </c>
      <c r="B197" t="s">
        <v>19</v>
      </c>
      <c r="C197" t="s">
        <v>14</v>
      </c>
      <c r="D197" t="s">
        <v>15</v>
      </c>
      <c r="E197" t="s">
        <v>41</v>
      </c>
      <c r="H197">
        <v>0.51</v>
      </c>
      <c r="I197">
        <v>0</v>
      </c>
      <c r="J197" s="1"/>
      <c r="K197" t="s">
        <v>17</v>
      </c>
      <c r="L197" t="s">
        <v>33</v>
      </c>
      <c r="M197">
        <v>1041.81</v>
      </c>
    </row>
    <row r="198" spans="1:13" x14ac:dyDescent="0.3">
      <c r="A198">
        <v>2196</v>
      </c>
      <c r="B198" t="s">
        <v>13</v>
      </c>
      <c r="C198" t="s">
        <v>20</v>
      </c>
      <c r="D198" t="s">
        <v>24</v>
      </c>
      <c r="E198" t="s">
        <v>28</v>
      </c>
      <c r="F198">
        <v>2</v>
      </c>
      <c r="G198">
        <v>2708.73</v>
      </c>
      <c r="I198">
        <v>0</v>
      </c>
      <c r="J198" s="1">
        <v>45838</v>
      </c>
      <c r="K198" t="s">
        <v>17</v>
      </c>
      <c r="L198" t="s">
        <v>33</v>
      </c>
      <c r="M198">
        <v>925.63</v>
      </c>
    </row>
    <row r="199" spans="1:13" x14ac:dyDescent="0.3">
      <c r="A199">
        <v>2197</v>
      </c>
      <c r="B199" t="s">
        <v>13</v>
      </c>
      <c r="C199" t="s">
        <v>14</v>
      </c>
      <c r="D199" t="s">
        <v>54</v>
      </c>
      <c r="E199" t="s">
        <v>28</v>
      </c>
      <c r="F199">
        <v>3</v>
      </c>
      <c r="I199">
        <v>0</v>
      </c>
      <c r="J199" s="1">
        <v>45571</v>
      </c>
      <c r="K199" t="s">
        <v>17</v>
      </c>
      <c r="L199" t="s">
        <v>18</v>
      </c>
      <c r="M199">
        <v>-418.5</v>
      </c>
    </row>
    <row r="200" spans="1:13" x14ac:dyDescent="0.3">
      <c r="A200">
        <v>2198</v>
      </c>
      <c r="B200" t="s">
        <v>35</v>
      </c>
      <c r="C200" t="s">
        <v>14</v>
      </c>
      <c r="D200" t="s">
        <v>15</v>
      </c>
      <c r="E200" t="s">
        <v>57</v>
      </c>
      <c r="F200">
        <v>4</v>
      </c>
      <c r="H200">
        <v>0.65</v>
      </c>
      <c r="I200">
        <v>0</v>
      </c>
      <c r="J200" s="1">
        <v>45662</v>
      </c>
      <c r="K200" t="s">
        <v>17</v>
      </c>
      <c r="L200" t="s">
        <v>29</v>
      </c>
      <c r="M200">
        <v>-169.33</v>
      </c>
    </row>
    <row r="201" spans="1:13" x14ac:dyDescent="0.3">
      <c r="A201">
        <v>2199</v>
      </c>
      <c r="B201" t="s">
        <v>35</v>
      </c>
      <c r="C201" t="s">
        <v>20</v>
      </c>
      <c r="D201" t="s">
        <v>24</v>
      </c>
      <c r="E201" t="s">
        <v>16</v>
      </c>
      <c r="F201">
        <v>1</v>
      </c>
      <c r="I201">
        <v>0</v>
      </c>
      <c r="J201" s="1"/>
      <c r="K201" t="s">
        <v>22</v>
      </c>
      <c r="L201" t="s">
        <v>45</v>
      </c>
      <c r="M201">
        <v>389.94</v>
      </c>
    </row>
    <row r="202" spans="1:13" x14ac:dyDescent="0.3">
      <c r="A202">
        <v>2200</v>
      </c>
      <c r="B202" t="s">
        <v>35</v>
      </c>
      <c r="C202" t="s">
        <v>43</v>
      </c>
      <c r="D202" t="s">
        <v>44</v>
      </c>
      <c r="E202" t="s">
        <v>46</v>
      </c>
      <c r="F202">
        <v>3</v>
      </c>
      <c r="G202">
        <v>5570.72</v>
      </c>
      <c r="I202">
        <v>0</v>
      </c>
      <c r="J202" s="1"/>
      <c r="K202" t="s">
        <v>17</v>
      </c>
      <c r="L202" t="s">
        <v>33</v>
      </c>
      <c r="M202">
        <v>1513.76</v>
      </c>
    </row>
    <row r="203" spans="1:13" x14ac:dyDescent="0.3">
      <c r="A203">
        <v>2201</v>
      </c>
      <c r="B203" t="s">
        <v>19</v>
      </c>
      <c r="C203" t="s">
        <v>14</v>
      </c>
      <c r="D203" t="s">
        <v>15</v>
      </c>
      <c r="E203" t="s">
        <v>37</v>
      </c>
      <c r="I203">
        <v>0</v>
      </c>
      <c r="J203" s="1">
        <v>45422</v>
      </c>
      <c r="K203" t="s">
        <v>17</v>
      </c>
      <c r="L203" t="s">
        <v>25</v>
      </c>
      <c r="M203">
        <v>1403.56</v>
      </c>
    </row>
    <row r="204" spans="1:13" x14ac:dyDescent="0.3">
      <c r="A204">
        <v>2202</v>
      </c>
      <c r="B204" t="s">
        <v>35</v>
      </c>
      <c r="C204" t="s">
        <v>43</v>
      </c>
      <c r="D204" t="s">
        <v>51</v>
      </c>
      <c r="E204" t="s">
        <v>16</v>
      </c>
      <c r="F204">
        <v>-1</v>
      </c>
      <c r="G204">
        <v>7918.93</v>
      </c>
      <c r="H204">
        <v>1.06</v>
      </c>
      <c r="I204">
        <v>475.14</v>
      </c>
      <c r="J204" s="1">
        <v>45842</v>
      </c>
      <c r="K204" t="s">
        <v>22</v>
      </c>
      <c r="L204" t="s">
        <v>36</v>
      </c>
      <c r="M204">
        <v>1994.42</v>
      </c>
    </row>
    <row r="205" spans="1:13" x14ac:dyDescent="0.3">
      <c r="A205">
        <v>2203</v>
      </c>
      <c r="B205" t="s">
        <v>35</v>
      </c>
      <c r="C205" t="s">
        <v>26</v>
      </c>
      <c r="D205" t="s">
        <v>60</v>
      </c>
      <c r="E205" t="s">
        <v>16</v>
      </c>
      <c r="F205">
        <v>0</v>
      </c>
      <c r="G205">
        <v>6903.22</v>
      </c>
      <c r="I205">
        <v>0</v>
      </c>
      <c r="J205" s="1"/>
      <c r="K205" t="s">
        <v>17</v>
      </c>
      <c r="L205" t="s">
        <v>29</v>
      </c>
      <c r="M205">
        <v>1556.95</v>
      </c>
    </row>
    <row r="206" spans="1:13" x14ac:dyDescent="0.3">
      <c r="A206">
        <v>2204</v>
      </c>
      <c r="B206" t="s">
        <v>35</v>
      </c>
      <c r="C206" t="s">
        <v>43</v>
      </c>
      <c r="D206" t="s">
        <v>61</v>
      </c>
      <c r="E206" t="s">
        <v>57</v>
      </c>
      <c r="G206">
        <v>7660.41</v>
      </c>
      <c r="I206">
        <v>0</v>
      </c>
      <c r="J206" s="1">
        <v>45794</v>
      </c>
      <c r="K206" t="s">
        <v>17</v>
      </c>
      <c r="L206" t="s">
        <v>33</v>
      </c>
      <c r="M206">
        <v>2076.75</v>
      </c>
    </row>
    <row r="207" spans="1:13" x14ac:dyDescent="0.3">
      <c r="A207">
        <v>2205</v>
      </c>
      <c r="B207" t="s">
        <v>19</v>
      </c>
      <c r="C207" t="s">
        <v>30</v>
      </c>
      <c r="D207" t="s">
        <v>31</v>
      </c>
      <c r="E207" t="s">
        <v>32</v>
      </c>
      <c r="F207">
        <v>0</v>
      </c>
      <c r="I207">
        <v>0</v>
      </c>
      <c r="J207" s="1">
        <v>45771</v>
      </c>
      <c r="K207" t="s">
        <v>22</v>
      </c>
      <c r="L207" t="s">
        <v>29</v>
      </c>
      <c r="M207">
        <v>-467.52</v>
      </c>
    </row>
    <row r="208" spans="1:13" x14ac:dyDescent="0.3">
      <c r="A208">
        <v>2206</v>
      </c>
      <c r="B208" t="s">
        <v>35</v>
      </c>
      <c r="C208" t="s">
        <v>14</v>
      </c>
      <c r="D208" t="s">
        <v>34</v>
      </c>
      <c r="E208" t="s">
        <v>16</v>
      </c>
      <c r="F208">
        <v>2</v>
      </c>
      <c r="I208">
        <v>0</v>
      </c>
      <c r="J208" s="1"/>
      <c r="K208" t="s">
        <v>17</v>
      </c>
      <c r="L208" t="s">
        <v>33</v>
      </c>
      <c r="M208">
        <v>-524.85</v>
      </c>
    </row>
    <row r="209" spans="1:13" x14ac:dyDescent="0.3">
      <c r="A209">
        <v>2207</v>
      </c>
      <c r="B209" t="s">
        <v>19</v>
      </c>
      <c r="C209" t="s">
        <v>30</v>
      </c>
      <c r="D209" t="s">
        <v>56</v>
      </c>
      <c r="E209" t="s">
        <v>32</v>
      </c>
      <c r="I209">
        <v>0</v>
      </c>
      <c r="J209" s="1"/>
      <c r="K209" t="s">
        <v>17</v>
      </c>
      <c r="L209" t="s">
        <v>38</v>
      </c>
      <c r="M209">
        <v>2101.41</v>
      </c>
    </row>
    <row r="210" spans="1:13" x14ac:dyDescent="0.3">
      <c r="A210">
        <v>2208</v>
      </c>
      <c r="B210" t="s">
        <v>19</v>
      </c>
      <c r="C210" t="s">
        <v>43</v>
      </c>
      <c r="D210" t="s">
        <v>61</v>
      </c>
      <c r="E210" t="s">
        <v>16</v>
      </c>
      <c r="G210">
        <v>5172.62</v>
      </c>
      <c r="H210">
        <v>0.97</v>
      </c>
      <c r="I210">
        <v>0</v>
      </c>
      <c r="J210" s="1"/>
      <c r="K210" t="s">
        <v>22</v>
      </c>
      <c r="L210" t="s">
        <v>42</v>
      </c>
      <c r="M210">
        <v>-1074.04</v>
      </c>
    </row>
    <row r="211" spans="1:13" x14ac:dyDescent="0.3">
      <c r="A211">
        <v>2209</v>
      </c>
      <c r="B211" t="s">
        <v>13</v>
      </c>
      <c r="C211" t="s">
        <v>14</v>
      </c>
      <c r="D211" t="s">
        <v>15</v>
      </c>
      <c r="E211" t="s">
        <v>41</v>
      </c>
      <c r="I211">
        <v>0</v>
      </c>
      <c r="J211" s="1">
        <v>45536</v>
      </c>
      <c r="K211" t="s">
        <v>22</v>
      </c>
      <c r="L211" t="s">
        <v>23</v>
      </c>
      <c r="M211">
        <v>1956.7</v>
      </c>
    </row>
    <row r="212" spans="1:13" x14ac:dyDescent="0.3">
      <c r="A212">
        <v>2210</v>
      </c>
      <c r="B212" t="s">
        <v>35</v>
      </c>
      <c r="C212" t="s">
        <v>26</v>
      </c>
      <c r="D212" t="s">
        <v>27</v>
      </c>
      <c r="E212" t="s">
        <v>32</v>
      </c>
      <c r="I212">
        <v>0</v>
      </c>
      <c r="J212" s="1">
        <v>45513</v>
      </c>
      <c r="K212" t="s">
        <v>22</v>
      </c>
      <c r="L212" t="s">
        <v>45</v>
      </c>
      <c r="M212">
        <v>701.02</v>
      </c>
    </row>
    <row r="213" spans="1:13" x14ac:dyDescent="0.3">
      <c r="A213">
        <v>2000</v>
      </c>
      <c r="B213" t="s">
        <v>13</v>
      </c>
      <c r="C213" t="s">
        <v>14</v>
      </c>
      <c r="D213" t="s">
        <v>47</v>
      </c>
      <c r="E213" t="s">
        <v>41</v>
      </c>
      <c r="F213">
        <v>4</v>
      </c>
      <c r="H213">
        <v>0.94</v>
      </c>
      <c r="I213">
        <v>0</v>
      </c>
      <c r="J213" s="1">
        <v>45349</v>
      </c>
      <c r="K213" t="s">
        <v>22</v>
      </c>
      <c r="L213" t="s">
        <v>18</v>
      </c>
      <c r="M213">
        <v>2372.8200000000002</v>
      </c>
    </row>
    <row r="214" spans="1:13" x14ac:dyDescent="0.3">
      <c r="A214">
        <v>2212</v>
      </c>
      <c r="B214" t="s">
        <v>19</v>
      </c>
      <c r="C214" t="s">
        <v>26</v>
      </c>
      <c r="D214" t="s">
        <v>27</v>
      </c>
      <c r="E214" t="s">
        <v>28</v>
      </c>
      <c r="G214">
        <v>7670.82</v>
      </c>
      <c r="I214">
        <v>0</v>
      </c>
      <c r="J214" s="1">
        <v>45558</v>
      </c>
      <c r="K214" t="s">
        <v>17</v>
      </c>
      <c r="L214" t="s">
        <v>45</v>
      </c>
      <c r="M214">
        <v>-87.95</v>
      </c>
    </row>
    <row r="215" spans="1:13" x14ac:dyDescent="0.3">
      <c r="A215">
        <v>2213</v>
      </c>
      <c r="B215" t="s">
        <v>19</v>
      </c>
      <c r="C215" t="s">
        <v>30</v>
      </c>
      <c r="D215" t="s">
        <v>48</v>
      </c>
      <c r="E215" t="s">
        <v>46</v>
      </c>
      <c r="G215">
        <v>5714.92</v>
      </c>
      <c r="I215">
        <v>0</v>
      </c>
      <c r="J215" s="1"/>
      <c r="K215" t="s">
        <v>17</v>
      </c>
      <c r="L215" t="s">
        <v>33</v>
      </c>
      <c r="M215">
        <v>3741.14</v>
      </c>
    </row>
    <row r="216" spans="1:13" x14ac:dyDescent="0.3">
      <c r="A216">
        <v>2214</v>
      </c>
      <c r="B216" t="s">
        <v>35</v>
      </c>
      <c r="C216" t="s">
        <v>43</v>
      </c>
      <c r="D216" t="s">
        <v>61</v>
      </c>
      <c r="E216" t="s">
        <v>32</v>
      </c>
      <c r="F216">
        <v>2</v>
      </c>
      <c r="G216">
        <v>5016.03</v>
      </c>
      <c r="I216">
        <v>0</v>
      </c>
      <c r="J216" s="1"/>
      <c r="K216" t="s">
        <v>22</v>
      </c>
      <c r="L216" t="s">
        <v>25</v>
      </c>
      <c r="M216">
        <v>1446</v>
      </c>
    </row>
    <row r="217" spans="1:13" x14ac:dyDescent="0.3">
      <c r="A217">
        <v>2215</v>
      </c>
      <c r="B217" t="s">
        <v>35</v>
      </c>
      <c r="C217" t="s">
        <v>43</v>
      </c>
      <c r="D217" t="s">
        <v>52</v>
      </c>
      <c r="E217" t="s">
        <v>32</v>
      </c>
      <c r="F217">
        <v>3</v>
      </c>
      <c r="H217">
        <v>0.36</v>
      </c>
      <c r="I217">
        <v>0</v>
      </c>
      <c r="J217" s="1">
        <v>45642</v>
      </c>
      <c r="K217" t="s">
        <v>17</v>
      </c>
      <c r="L217" t="s">
        <v>45</v>
      </c>
      <c r="M217">
        <v>3254.06</v>
      </c>
    </row>
    <row r="218" spans="1:13" x14ac:dyDescent="0.3">
      <c r="A218">
        <v>2216</v>
      </c>
      <c r="B218" t="s">
        <v>19</v>
      </c>
      <c r="C218" t="s">
        <v>26</v>
      </c>
      <c r="D218" t="s">
        <v>60</v>
      </c>
      <c r="E218" t="s">
        <v>16</v>
      </c>
      <c r="F218">
        <v>1</v>
      </c>
      <c r="G218">
        <v>3111.62</v>
      </c>
      <c r="I218">
        <v>0</v>
      </c>
      <c r="J218" s="1"/>
      <c r="K218" t="s">
        <v>17</v>
      </c>
      <c r="L218" t="s">
        <v>23</v>
      </c>
      <c r="M218">
        <v>2617.56</v>
      </c>
    </row>
    <row r="219" spans="1:13" x14ac:dyDescent="0.3">
      <c r="A219">
        <v>2217</v>
      </c>
      <c r="B219" t="s">
        <v>19</v>
      </c>
      <c r="C219" t="s">
        <v>26</v>
      </c>
      <c r="D219" t="s">
        <v>40</v>
      </c>
      <c r="E219" t="s">
        <v>28</v>
      </c>
      <c r="I219">
        <v>0</v>
      </c>
      <c r="J219" s="1">
        <v>45762</v>
      </c>
      <c r="K219" t="s">
        <v>22</v>
      </c>
      <c r="L219" t="s">
        <v>33</v>
      </c>
      <c r="M219">
        <v>2190.84</v>
      </c>
    </row>
    <row r="220" spans="1:13" x14ac:dyDescent="0.3">
      <c r="A220">
        <v>2218</v>
      </c>
      <c r="B220" t="s">
        <v>13</v>
      </c>
      <c r="C220" t="s">
        <v>20</v>
      </c>
      <c r="D220" t="s">
        <v>24</v>
      </c>
      <c r="E220" t="s">
        <v>49</v>
      </c>
      <c r="F220">
        <v>2</v>
      </c>
      <c r="I220">
        <v>0</v>
      </c>
      <c r="J220" s="1"/>
      <c r="K220" t="s">
        <v>17</v>
      </c>
      <c r="L220" t="s">
        <v>36</v>
      </c>
      <c r="M220">
        <v>1440.02</v>
      </c>
    </row>
    <row r="221" spans="1:13" x14ac:dyDescent="0.3">
      <c r="A221">
        <v>2219</v>
      </c>
      <c r="B221" t="s">
        <v>19</v>
      </c>
      <c r="C221" t="s">
        <v>43</v>
      </c>
      <c r="D221" t="s">
        <v>44</v>
      </c>
      <c r="E221" t="s">
        <v>16</v>
      </c>
      <c r="F221">
        <v>-1</v>
      </c>
      <c r="H221">
        <v>1.06</v>
      </c>
      <c r="I221">
        <v>0</v>
      </c>
      <c r="J221" s="1"/>
      <c r="K221" t="s">
        <v>17</v>
      </c>
      <c r="L221" t="s">
        <v>18</v>
      </c>
      <c r="M221">
        <v>3305.72</v>
      </c>
    </row>
    <row r="222" spans="1:13" x14ac:dyDescent="0.3">
      <c r="A222">
        <v>2220</v>
      </c>
      <c r="B222" t="s">
        <v>13</v>
      </c>
      <c r="C222" t="s">
        <v>14</v>
      </c>
      <c r="D222" t="s">
        <v>15</v>
      </c>
      <c r="E222" t="s">
        <v>16</v>
      </c>
      <c r="I222">
        <v>0</v>
      </c>
      <c r="J222" s="1">
        <v>45544</v>
      </c>
      <c r="K222" t="s">
        <v>17</v>
      </c>
      <c r="L222" t="s">
        <v>45</v>
      </c>
      <c r="M222">
        <v>890.14</v>
      </c>
    </row>
    <row r="223" spans="1:13" x14ac:dyDescent="0.3">
      <c r="A223">
        <v>2221</v>
      </c>
      <c r="B223" t="s">
        <v>13</v>
      </c>
      <c r="C223" t="s">
        <v>26</v>
      </c>
      <c r="D223" t="s">
        <v>40</v>
      </c>
      <c r="E223" t="s">
        <v>28</v>
      </c>
      <c r="F223">
        <v>2</v>
      </c>
      <c r="G223">
        <v>3375.97</v>
      </c>
      <c r="I223">
        <v>0</v>
      </c>
      <c r="J223" s="1">
        <v>45297</v>
      </c>
      <c r="K223" t="s">
        <v>22</v>
      </c>
      <c r="L223" t="s">
        <v>25</v>
      </c>
      <c r="M223">
        <v>-297.05</v>
      </c>
    </row>
    <row r="224" spans="1:13" x14ac:dyDescent="0.3">
      <c r="A224">
        <v>2222</v>
      </c>
      <c r="B224" t="s">
        <v>35</v>
      </c>
      <c r="C224" t="s">
        <v>14</v>
      </c>
      <c r="D224" t="s">
        <v>54</v>
      </c>
      <c r="E224" t="s">
        <v>32</v>
      </c>
      <c r="F224">
        <v>2</v>
      </c>
      <c r="G224">
        <v>8897.19</v>
      </c>
      <c r="H224">
        <v>0.11</v>
      </c>
      <c r="I224">
        <v>15837</v>
      </c>
      <c r="J224" s="1">
        <v>45647</v>
      </c>
      <c r="K224" t="s">
        <v>22</v>
      </c>
      <c r="L224" t="s">
        <v>25</v>
      </c>
      <c r="M224">
        <v>2821.69</v>
      </c>
    </row>
    <row r="225" spans="1:13" x14ac:dyDescent="0.3">
      <c r="A225">
        <v>2223</v>
      </c>
      <c r="B225" t="s">
        <v>13</v>
      </c>
      <c r="C225" t="s">
        <v>14</v>
      </c>
      <c r="D225" t="s">
        <v>34</v>
      </c>
      <c r="E225" t="s">
        <v>16</v>
      </c>
      <c r="F225">
        <v>-1</v>
      </c>
      <c r="G225">
        <v>9180.15</v>
      </c>
      <c r="I225">
        <v>0</v>
      </c>
      <c r="J225" s="1">
        <v>45703</v>
      </c>
      <c r="K225" t="s">
        <v>17</v>
      </c>
      <c r="L225" t="s">
        <v>45</v>
      </c>
      <c r="M225">
        <v>799.28</v>
      </c>
    </row>
    <row r="226" spans="1:13" x14ac:dyDescent="0.3">
      <c r="A226">
        <v>2224</v>
      </c>
      <c r="B226" t="s">
        <v>13</v>
      </c>
      <c r="C226" t="s">
        <v>26</v>
      </c>
      <c r="D226" t="s">
        <v>58</v>
      </c>
      <c r="E226" t="s">
        <v>41</v>
      </c>
      <c r="F226">
        <v>-1</v>
      </c>
      <c r="H226">
        <v>0.12</v>
      </c>
      <c r="I226">
        <v>0</v>
      </c>
      <c r="J226" s="1">
        <v>45559</v>
      </c>
      <c r="K226" t="s">
        <v>17</v>
      </c>
      <c r="L226" t="s">
        <v>29</v>
      </c>
      <c r="M226">
        <v>3278.7</v>
      </c>
    </row>
    <row r="227" spans="1:13" x14ac:dyDescent="0.3">
      <c r="A227">
        <v>2225</v>
      </c>
      <c r="B227" t="s">
        <v>13</v>
      </c>
      <c r="C227" t="s">
        <v>43</v>
      </c>
      <c r="D227" t="s">
        <v>51</v>
      </c>
      <c r="E227" t="s">
        <v>37</v>
      </c>
      <c r="I227">
        <v>0</v>
      </c>
      <c r="J227" s="1"/>
      <c r="K227" t="s">
        <v>22</v>
      </c>
      <c r="L227" t="s">
        <v>23</v>
      </c>
      <c r="M227">
        <v>1136.6300000000001</v>
      </c>
    </row>
    <row r="228" spans="1:13" x14ac:dyDescent="0.3">
      <c r="A228">
        <v>2226</v>
      </c>
      <c r="B228" t="s">
        <v>19</v>
      </c>
      <c r="C228" t="s">
        <v>43</v>
      </c>
      <c r="D228" t="s">
        <v>52</v>
      </c>
      <c r="E228" t="s">
        <v>41</v>
      </c>
      <c r="H228">
        <v>0.31</v>
      </c>
      <c r="I228">
        <v>0</v>
      </c>
      <c r="J228" s="1">
        <v>45836</v>
      </c>
      <c r="K228" t="s">
        <v>17</v>
      </c>
      <c r="L228" t="s">
        <v>33</v>
      </c>
      <c r="M228">
        <v>-131.04</v>
      </c>
    </row>
    <row r="229" spans="1:13" x14ac:dyDescent="0.3">
      <c r="A229">
        <v>2021</v>
      </c>
      <c r="B229" t="s">
        <v>35</v>
      </c>
      <c r="C229" t="s">
        <v>30</v>
      </c>
      <c r="D229" t="s">
        <v>31</v>
      </c>
      <c r="E229" t="s">
        <v>32</v>
      </c>
      <c r="G229">
        <v>2180.71</v>
      </c>
      <c r="H229">
        <v>0.82</v>
      </c>
      <c r="I229">
        <v>0</v>
      </c>
      <c r="J229" s="1"/>
      <c r="K229" t="s">
        <v>22</v>
      </c>
      <c r="L229" t="s">
        <v>23</v>
      </c>
      <c r="M229">
        <v>2277.63</v>
      </c>
    </row>
    <row r="230" spans="1:13" x14ac:dyDescent="0.3">
      <c r="A230">
        <v>2228</v>
      </c>
      <c r="B230" t="s">
        <v>13</v>
      </c>
      <c r="C230" t="s">
        <v>43</v>
      </c>
      <c r="D230" t="s">
        <v>52</v>
      </c>
      <c r="E230" t="s">
        <v>41</v>
      </c>
      <c r="G230">
        <v>9382.15</v>
      </c>
      <c r="I230">
        <v>0</v>
      </c>
      <c r="J230" s="1">
        <v>45526</v>
      </c>
      <c r="K230" t="s">
        <v>17</v>
      </c>
      <c r="L230" t="s">
        <v>45</v>
      </c>
      <c r="M230">
        <v>-127.34</v>
      </c>
    </row>
    <row r="231" spans="1:13" x14ac:dyDescent="0.3">
      <c r="A231">
        <v>2229</v>
      </c>
      <c r="B231" t="s">
        <v>35</v>
      </c>
      <c r="C231" t="s">
        <v>30</v>
      </c>
      <c r="D231" t="s">
        <v>48</v>
      </c>
      <c r="E231" t="s">
        <v>32</v>
      </c>
      <c r="G231">
        <v>7143.23</v>
      </c>
      <c r="I231">
        <v>0</v>
      </c>
      <c r="J231" s="1">
        <v>45742</v>
      </c>
      <c r="K231" t="s">
        <v>22</v>
      </c>
      <c r="L231" t="s">
        <v>25</v>
      </c>
      <c r="M231">
        <v>3284.36</v>
      </c>
    </row>
    <row r="232" spans="1:13" x14ac:dyDescent="0.3">
      <c r="A232">
        <v>2230</v>
      </c>
      <c r="B232" t="s">
        <v>13</v>
      </c>
      <c r="C232" t="s">
        <v>26</v>
      </c>
      <c r="D232" t="s">
        <v>58</v>
      </c>
      <c r="E232" t="s">
        <v>59</v>
      </c>
      <c r="I232">
        <v>0</v>
      </c>
      <c r="J232" s="1"/>
      <c r="K232" t="s">
        <v>17</v>
      </c>
      <c r="L232" t="s">
        <v>18</v>
      </c>
      <c r="M232">
        <v>781.56</v>
      </c>
    </row>
    <row r="233" spans="1:13" x14ac:dyDescent="0.3">
      <c r="A233">
        <v>2231</v>
      </c>
      <c r="B233" t="s">
        <v>13</v>
      </c>
      <c r="C233" t="s">
        <v>14</v>
      </c>
      <c r="D233" t="s">
        <v>34</v>
      </c>
      <c r="E233" t="s">
        <v>46</v>
      </c>
      <c r="F233">
        <v>0</v>
      </c>
      <c r="H233">
        <v>1.05</v>
      </c>
      <c r="I233">
        <v>0</v>
      </c>
      <c r="J233" s="1">
        <v>45661</v>
      </c>
      <c r="K233" t="s">
        <v>17</v>
      </c>
      <c r="L233" t="s">
        <v>18</v>
      </c>
      <c r="M233">
        <v>-39.479999999999997</v>
      </c>
    </row>
    <row r="234" spans="1:13" x14ac:dyDescent="0.3">
      <c r="A234">
        <v>2232</v>
      </c>
      <c r="B234" t="s">
        <v>19</v>
      </c>
      <c r="C234" t="s">
        <v>30</v>
      </c>
      <c r="D234" t="s">
        <v>50</v>
      </c>
      <c r="E234" t="s">
        <v>32</v>
      </c>
      <c r="G234">
        <v>2149.2800000000002</v>
      </c>
      <c r="H234">
        <v>0.32</v>
      </c>
      <c r="I234">
        <v>0</v>
      </c>
      <c r="J234" s="1">
        <v>45613</v>
      </c>
      <c r="K234" t="s">
        <v>17</v>
      </c>
      <c r="L234" t="s">
        <v>45</v>
      </c>
      <c r="M234">
        <v>2409.87</v>
      </c>
    </row>
    <row r="235" spans="1:13" x14ac:dyDescent="0.3">
      <c r="A235">
        <v>2233</v>
      </c>
      <c r="B235" t="s">
        <v>35</v>
      </c>
      <c r="C235" t="s">
        <v>26</v>
      </c>
      <c r="D235" t="s">
        <v>60</v>
      </c>
      <c r="E235" t="s">
        <v>32</v>
      </c>
      <c r="F235">
        <v>0</v>
      </c>
      <c r="I235">
        <v>0</v>
      </c>
      <c r="J235" s="1"/>
      <c r="K235" t="s">
        <v>17</v>
      </c>
      <c r="L235" t="s">
        <v>45</v>
      </c>
      <c r="M235">
        <v>2398.0700000000002</v>
      </c>
    </row>
    <row r="236" spans="1:13" x14ac:dyDescent="0.3">
      <c r="A236">
        <v>2234</v>
      </c>
      <c r="B236" t="s">
        <v>35</v>
      </c>
      <c r="C236" t="s">
        <v>14</v>
      </c>
      <c r="D236" t="s">
        <v>34</v>
      </c>
      <c r="E236" t="s">
        <v>41</v>
      </c>
      <c r="F236">
        <v>4</v>
      </c>
      <c r="G236">
        <v>6189.1</v>
      </c>
      <c r="H236">
        <v>1.1200000000000001</v>
      </c>
      <c r="I236">
        <v>-2970.77</v>
      </c>
      <c r="J236" s="1">
        <v>45647</v>
      </c>
      <c r="K236" t="s">
        <v>22</v>
      </c>
      <c r="L236" t="s">
        <v>18</v>
      </c>
      <c r="M236">
        <v>2085.62</v>
      </c>
    </row>
    <row r="237" spans="1:13" x14ac:dyDescent="0.3">
      <c r="A237">
        <v>2042</v>
      </c>
      <c r="B237" t="s">
        <v>35</v>
      </c>
      <c r="C237" t="s">
        <v>43</v>
      </c>
      <c r="D237" t="s">
        <v>51</v>
      </c>
      <c r="E237" t="s">
        <v>59</v>
      </c>
      <c r="F237">
        <v>1</v>
      </c>
      <c r="G237">
        <v>5254.47</v>
      </c>
      <c r="I237">
        <v>0</v>
      </c>
      <c r="J237" s="1">
        <v>45714</v>
      </c>
      <c r="K237" t="s">
        <v>22</v>
      </c>
      <c r="L237" t="s">
        <v>18</v>
      </c>
      <c r="M237">
        <v>2459.63</v>
      </c>
    </row>
    <row r="238" spans="1:13" x14ac:dyDescent="0.3">
      <c r="A238">
        <v>2236</v>
      </c>
      <c r="B238" t="s">
        <v>35</v>
      </c>
      <c r="C238" t="s">
        <v>20</v>
      </c>
      <c r="D238" t="s">
        <v>39</v>
      </c>
      <c r="E238" t="s">
        <v>16</v>
      </c>
      <c r="I238">
        <v>0</v>
      </c>
      <c r="J238" s="1"/>
      <c r="K238" t="s">
        <v>17</v>
      </c>
      <c r="L238" t="s">
        <v>33</v>
      </c>
      <c r="M238">
        <v>880.62</v>
      </c>
    </row>
    <row r="239" spans="1:13" x14ac:dyDescent="0.3">
      <c r="A239">
        <v>2237</v>
      </c>
      <c r="B239" t="s">
        <v>13</v>
      </c>
      <c r="C239" t="s">
        <v>14</v>
      </c>
      <c r="D239" t="s">
        <v>47</v>
      </c>
      <c r="E239" t="s">
        <v>16</v>
      </c>
      <c r="G239">
        <v>5089.88</v>
      </c>
      <c r="I239">
        <v>0</v>
      </c>
      <c r="J239" s="1">
        <v>45834</v>
      </c>
      <c r="K239" t="s">
        <v>17</v>
      </c>
      <c r="L239" t="s">
        <v>25</v>
      </c>
      <c r="M239">
        <v>-238.18</v>
      </c>
    </row>
    <row r="240" spans="1:13" x14ac:dyDescent="0.3">
      <c r="A240">
        <v>2238</v>
      </c>
      <c r="B240" t="s">
        <v>13</v>
      </c>
      <c r="C240" t="s">
        <v>14</v>
      </c>
      <c r="D240" t="s">
        <v>15</v>
      </c>
      <c r="E240" t="s">
        <v>41</v>
      </c>
      <c r="F240">
        <v>3</v>
      </c>
      <c r="G240">
        <v>4348.8599999999997</v>
      </c>
      <c r="I240">
        <v>0</v>
      </c>
      <c r="J240" s="1"/>
      <c r="K240" t="s">
        <v>17</v>
      </c>
      <c r="L240" t="s">
        <v>33</v>
      </c>
      <c r="M240">
        <v>662.02</v>
      </c>
    </row>
    <row r="241" spans="1:13" x14ac:dyDescent="0.3">
      <c r="A241">
        <v>2239</v>
      </c>
      <c r="B241" t="s">
        <v>35</v>
      </c>
      <c r="C241" t="s">
        <v>14</v>
      </c>
      <c r="D241" t="s">
        <v>15</v>
      </c>
      <c r="E241" t="s">
        <v>32</v>
      </c>
      <c r="I241">
        <v>0</v>
      </c>
      <c r="J241" s="1">
        <v>45508</v>
      </c>
      <c r="K241" t="s">
        <v>17</v>
      </c>
      <c r="L241" t="s">
        <v>45</v>
      </c>
      <c r="M241">
        <v>1750.71</v>
      </c>
    </row>
    <row r="242" spans="1:13" x14ac:dyDescent="0.3">
      <c r="A242">
        <v>2240</v>
      </c>
      <c r="B242" t="s">
        <v>13</v>
      </c>
      <c r="C242" t="s">
        <v>43</v>
      </c>
      <c r="D242" t="s">
        <v>44</v>
      </c>
      <c r="E242" t="s">
        <v>16</v>
      </c>
      <c r="G242">
        <v>9520.5</v>
      </c>
      <c r="H242">
        <v>0.48</v>
      </c>
      <c r="I242">
        <v>0</v>
      </c>
      <c r="J242" s="1">
        <v>45679</v>
      </c>
      <c r="K242" t="s">
        <v>22</v>
      </c>
      <c r="L242" t="s">
        <v>45</v>
      </c>
      <c r="M242">
        <v>-928.85</v>
      </c>
    </row>
    <row r="243" spans="1:13" x14ac:dyDescent="0.3">
      <c r="A243">
        <v>2241</v>
      </c>
      <c r="B243" t="s">
        <v>19</v>
      </c>
      <c r="C243" t="s">
        <v>20</v>
      </c>
      <c r="D243" t="s">
        <v>21</v>
      </c>
      <c r="E243" t="s">
        <v>53</v>
      </c>
      <c r="G243">
        <v>9662.0400000000009</v>
      </c>
      <c r="I243">
        <v>0</v>
      </c>
      <c r="J243" s="1">
        <v>45707</v>
      </c>
      <c r="K243" t="s">
        <v>17</v>
      </c>
      <c r="L243" t="s">
        <v>42</v>
      </c>
      <c r="M243">
        <v>-233.74</v>
      </c>
    </row>
    <row r="244" spans="1:13" x14ac:dyDescent="0.3">
      <c r="A244">
        <v>2046</v>
      </c>
      <c r="B244" t="s">
        <v>13</v>
      </c>
      <c r="C244" t="s">
        <v>43</v>
      </c>
      <c r="D244" t="s">
        <v>61</v>
      </c>
      <c r="E244" t="s">
        <v>41</v>
      </c>
      <c r="F244">
        <v>-1</v>
      </c>
      <c r="G244">
        <v>4934.46</v>
      </c>
      <c r="H244">
        <v>0.86</v>
      </c>
      <c r="I244">
        <v>-690.82</v>
      </c>
      <c r="J244" s="1"/>
      <c r="K244" t="s">
        <v>22</v>
      </c>
      <c r="L244" t="s">
        <v>45</v>
      </c>
      <c r="M244">
        <v>2237.9499999999998</v>
      </c>
    </row>
    <row r="245" spans="1:13" x14ac:dyDescent="0.3">
      <c r="A245">
        <v>2243</v>
      </c>
      <c r="B245" t="s">
        <v>35</v>
      </c>
      <c r="C245" t="s">
        <v>26</v>
      </c>
      <c r="D245" t="s">
        <v>27</v>
      </c>
      <c r="E245" t="s">
        <v>28</v>
      </c>
      <c r="G245">
        <v>9747.58</v>
      </c>
      <c r="I245">
        <v>0</v>
      </c>
      <c r="J245" s="1">
        <v>45603</v>
      </c>
      <c r="K245" t="s">
        <v>22</v>
      </c>
      <c r="L245" t="s">
        <v>33</v>
      </c>
      <c r="M245">
        <v>266.31</v>
      </c>
    </row>
    <row r="246" spans="1:13" x14ac:dyDescent="0.3">
      <c r="A246">
        <v>2244</v>
      </c>
      <c r="B246" t="s">
        <v>13</v>
      </c>
      <c r="C246" t="s">
        <v>14</v>
      </c>
      <c r="D246" t="s">
        <v>47</v>
      </c>
      <c r="E246" t="s">
        <v>28</v>
      </c>
      <c r="F246">
        <v>2</v>
      </c>
      <c r="I246">
        <v>0</v>
      </c>
      <c r="J246" s="1"/>
      <c r="K246" t="s">
        <v>17</v>
      </c>
      <c r="L246" t="s">
        <v>33</v>
      </c>
      <c r="M246">
        <v>1904.11</v>
      </c>
    </row>
    <row r="247" spans="1:13" x14ac:dyDescent="0.3">
      <c r="A247">
        <v>2245</v>
      </c>
      <c r="B247" t="s">
        <v>13</v>
      </c>
      <c r="C247" t="s">
        <v>30</v>
      </c>
      <c r="D247" t="s">
        <v>31</v>
      </c>
      <c r="E247" t="s">
        <v>41</v>
      </c>
      <c r="G247">
        <v>4128.3500000000004</v>
      </c>
      <c r="I247">
        <v>0</v>
      </c>
      <c r="J247" s="1">
        <v>45763</v>
      </c>
      <c r="K247" t="s">
        <v>17</v>
      </c>
      <c r="L247" t="s">
        <v>29</v>
      </c>
      <c r="M247">
        <v>-290.33</v>
      </c>
    </row>
    <row r="248" spans="1:13" x14ac:dyDescent="0.3">
      <c r="A248">
        <v>2246</v>
      </c>
      <c r="B248" t="s">
        <v>13</v>
      </c>
      <c r="C248" t="s">
        <v>43</v>
      </c>
      <c r="D248" t="s">
        <v>61</v>
      </c>
      <c r="E248" t="s">
        <v>28</v>
      </c>
      <c r="F248">
        <v>-1</v>
      </c>
      <c r="G248">
        <v>7806.98</v>
      </c>
      <c r="I248">
        <v>0</v>
      </c>
      <c r="J248" s="1">
        <v>45567</v>
      </c>
      <c r="K248" t="s">
        <v>17</v>
      </c>
      <c r="L248" t="s">
        <v>38</v>
      </c>
      <c r="M248">
        <v>-943.35</v>
      </c>
    </row>
    <row r="249" spans="1:13" x14ac:dyDescent="0.3">
      <c r="A249">
        <v>2247</v>
      </c>
      <c r="B249" t="s">
        <v>19</v>
      </c>
      <c r="C249" t="s">
        <v>14</v>
      </c>
      <c r="D249" t="s">
        <v>47</v>
      </c>
      <c r="E249" t="s">
        <v>41</v>
      </c>
      <c r="I249">
        <v>0</v>
      </c>
      <c r="J249" s="1">
        <v>45520</v>
      </c>
      <c r="K249" t="s">
        <v>17</v>
      </c>
      <c r="L249" t="s">
        <v>25</v>
      </c>
      <c r="M249">
        <v>-1158.1500000000001</v>
      </c>
    </row>
    <row r="250" spans="1:13" x14ac:dyDescent="0.3">
      <c r="A250">
        <v>2248</v>
      </c>
      <c r="B250" t="s">
        <v>35</v>
      </c>
      <c r="C250" t="s">
        <v>14</v>
      </c>
      <c r="D250" t="s">
        <v>47</v>
      </c>
      <c r="E250" t="s">
        <v>16</v>
      </c>
      <c r="F250">
        <v>4</v>
      </c>
      <c r="G250">
        <v>8249.9599999999991</v>
      </c>
      <c r="H250">
        <v>0.24</v>
      </c>
      <c r="I250">
        <v>25079.88</v>
      </c>
      <c r="J250" s="1">
        <v>45307</v>
      </c>
      <c r="K250" t="s">
        <v>17</v>
      </c>
      <c r="L250" t="s">
        <v>18</v>
      </c>
      <c r="M250">
        <v>1625.14</v>
      </c>
    </row>
    <row r="251" spans="1:13" x14ac:dyDescent="0.3">
      <c r="A251">
        <v>2249</v>
      </c>
      <c r="B251" t="s">
        <v>35</v>
      </c>
      <c r="C251" t="s">
        <v>14</v>
      </c>
      <c r="D251" t="s">
        <v>34</v>
      </c>
      <c r="E251" t="s">
        <v>16</v>
      </c>
      <c r="G251">
        <v>7730.77</v>
      </c>
      <c r="I251">
        <v>0</v>
      </c>
      <c r="J251" s="1">
        <v>45440</v>
      </c>
      <c r="K251" t="s">
        <v>17</v>
      </c>
      <c r="L251" t="s">
        <v>33</v>
      </c>
      <c r="M251">
        <v>-692.94</v>
      </c>
    </row>
    <row r="252" spans="1:13" x14ac:dyDescent="0.3">
      <c r="A252">
        <v>2250</v>
      </c>
      <c r="B252" t="s">
        <v>35</v>
      </c>
      <c r="C252" t="s">
        <v>43</v>
      </c>
      <c r="D252" t="s">
        <v>51</v>
      </c>
      <c r="E252" t="s">
        <v>32</v>
      </c>
      <c r="I252">
        <v>0</v>
      </c>
      <c r="J252" s="1">
        <v>45566</v>
      </c>
      <c r="K252" t="s">
        <v>22</v>
      </c>
      <c r="L252" t="s">
        <v>29</v>
      </c>
      <c r="M252">
        <v>821.13</v>
      </c>
    </row>
    <row r="253" spans="1:13" x14ac:dyDescent="0.3">
      <c r="A253">
        <v>2046</v>
      </c>
      <c r="B253" t="s">
        <v>35</v>
      </c>
      <c r="C253" t="s">
        <v>43</v>
      </c>
      <c r="D253" t="s">
        <v>44</v>
      </c>
      <c r="E253" t="s">
        <v>41</v>
      </c>
      <c r="F253">
        <v>2</v>
      </c>
      <c r="G253">
        <v>9593.65</v>
      </c>
      <c r="I253">
        <v>0</v>
      </c>
      <c r="J253" s="1">
        <v>45668</v>
      </c>
      <c r="K253" t="s">
        <v>17</v>
      </c>
      <c r="L253" t="s">
        <v>42</v>
      </c>
      <c r="M253">
        <v>1592.5</v>
      </c>
    </row>
    <row r="254" spans="1:13" x14ac:dyDescent="0.3">
      <c r="A254">
        <v>2252</v>
      </c>
      <c r="B254" t="s">
        <v>19</v>
      </c>
      <c r="C254" t="s">
        <v>30</v>
      </c>
      <c r="D254" t="s">
        <v>50</v>
      </c>
      <c r="E254" t="s">
        <v>28</v>
      </c>
      <c r="I254">
        <v>0</v>
      </c>
      <c r="J254" s="1"/>
      <c r="K254" t="s">
        <v>22</v>
      </c>
      <c r="L254" t="s">
        <v>33</v>
      </c>
      <c r="M254">
        <v>934.87</v>
      </c>
    </row>
    <row r="255" spans="1:13" x14ac:dyDescent="0.3">
      <c r="A255">
        <v>2253</v>
      </c>
      <c r="B255" t="s">
        <v>35</v>
      </c>
      <c r="C255" t="s">
        <v>14</v>
      </c>
      <c r="D255" t="s">
        <v>34</v>
      </c>
      <c r="E255" t="s">
        <v>16</v>
      </c>
      <c r="F255">
        <v>0</v>
      </c>
      <c r="I255">
        <v>0</v>
      </c>
      <c r="J255" s="1">
        <v>45795</v>
      </c>
      <c r="K255" t="s">
        <v>17</v>
      </c>
      <c r="L255" t="s">
        <v>18</v>
      </c>
      <c r="M255">
        <v>1516.72</v>
      </c>
    </row>
    <row r="256" spans="1:13" x14ac:dyDescent="0.3">
      <c r="A256">
        <v>2254</v>
      </c>
      <c r="B256" t="s">
        <v>19</v>
      </c>
      <c r="C256" t="s">
        <v>43</v>
      </c>
      <c r="D256" t="s">
        <v>61</v>
      </c>
      <c r="E256" t="s">
        <v>16</v>
      </c>
      <c r="H256">
        <v>0.89</v>
      </c>
      <c r="I256">
        <v>0</v>
      </c>
      <c r="J256" s="1">
        <v>45771</v>
      </c>
      <c r="K256" t="s">
        <v>17</v>
      </c>
      <c r="L256" t="s">
        <v>23</v>
      </c>
      <c r="M256">
        <v>1642</v>
      </c>
    </row>
    <row r="257" spans="1:13" x14ac:dyDescent="0.3">
      <c r="A257">
        <v>2255</v>
      </c>
      <c r="B257" t="s">
        <v>13</v>
      </c>
      <c r="C257" t="s">
        <v>43</v>
      </c>
      <c r="D257" t="s">
        <v>61</v>
      </c>
      <c r="E257" t="s">
        <v>32</v>
      </c>
      <c r="G257">
        <v>2222.5500000000002</v>
      </c>
      <c r="H257">
        <v>0.84</v>
      </c>
      <c r="I257">
        <v>0</v>
      </c>
      <c r="J257" s="1">
        <v>45753</v>
      </c>
      <c r="K257" t="s">
        <v>22</v>
      </c>
      <c r="L257" t="s">
        <v>25</v>
      </c>
      <c r="M257">
        <v>586.55999999999995</v>
      </c>
    </row>
    <row r="258" spans="1:13" x14ac:dyDescent="0.3">
      <c r="A258">
        <v>2256</v>
      </c>
      <c r="B258" t="s">
        <v>35</v>
      </c>
      <c r="C258" t="s">
        <v>20</v>
      </c>
      <c r="D258" t="s">
        <v>55</v>
      </c>
      <c r="E258" t="s">
        <v>41</v>
      </c>
      <c r="I258">
        <v>0</v>
      </c>
      <c r="J258" s="1">
        <v>45746</v>
      </c>
      <c r="K258" t="s">
        <v>17</v>
      </c>
      <c r="L258" t="s">
        <v>42</v>
      </c>
      <c r="M258">
        <v>3175.83</v>
      </c>
    </row>
    <row r="259" spans="1:13" x14ac:dyDescent="0.3">
      <c r="A259">
        <v>2257</v>
      </c>
      <c r="B259" t="s">
        <v>35</v>
      </c>
      <c r="C259" t="s">
        <v>43</v>
      </c>
      <c r="D259" t="s">
        <v>51</v>
      </c>
      <c r="E259" t="s">
        <v>32</v>
      </c>
      <c r="F259">
        <v>1</v>
      </c>
      <c r="I259">
        <v>0</v>
      </c>
      <c r="J259" s="1">
        <v>45697</v>
      </c>
      <c r="K259" t="s">
        <v>17</v>
      </c>
      <c r="L259" t="s">
        <v>25</v>
      </c>
      <c r="M259">
        <v>-365.42</v>
      </c>
    </row>
    <row r="260" spans="1:13" x14ac:dyDescent="0.3">
      <c r="A260">
        <v>2258</v>
      </c>
      <c r="B260" t="s">
        <v>19</v>
      </c>
      <c r="C260" t="s">
        <v>26</v>
      </c>
      <c r="D260" t="s">
        <v>58</v>
      </c>
      <c r="E260" t="s">
        <v>28</v>
      </c>
      <c r="H260">
        <v>0.39</v>
      </c>
      <c r="I260">
        <v>0</v>
      </c>
      <c r="J260" s="1">
        <v>45251</v>
      </c>
      <c r="K260" t="s">
        <v>17</v>
      </c>
      <c r="L260" t="s">
        <v>25</v>
      </c>
      <c r="M260">
        <v>2824.7</v>
      </c>
    </row>
    <row r="261" spans="1:13" x14ac:dyDescent="0.3">
      <c r="A261">
        <v>2259</v>
      </c>
      <c r="B261" t="s">
        <v>19</v>
      </c>
      <c r="C261" t="s">
        <v>20</v>
      </c>
      <c r="D261" t="s">
        <v>39</v>
      </c>
      <c r="E261" t="s">
        <v>16</v>
      </c>
      <c r="I261">
        <v>0</v>
      </c>
      <c r="J261" s="1">
        <v>45585</v>
      </c>
      <c r="K261" t="s">
        <v>22</v>
      </c>
      <c r="L261" t="s">
        <v>33</v>
      </c>
      <c r="M261">
        <v>2323.89</v>
      </c>
    </row>
    <row r="262" spans="1:13" x14ac:dyDescent="0.3">
      <c r="A262">
        <v>2260</v>
      </c>
      <c r="B262" t="s">
        <v>19</v>
      </c>
      <c r="C262" t="s">
        <v>26</v>
      </c>
      <c r="D262" t="s">
        <v>58</v>
      </c>
      <c r="E262" t="s">
        <v>16</v>
      </c>
      <c r="F262">
        <v>2</v>
      </c>
      <c r="I262">
        <v>0</v>
      </c>
      <c r="J262" s="1">
        <v>45638</v>
      </c>
      <c r="K262" t="s">
        <v>22</v>
      </c>
      <c r="L262" t="s">
        <v>29</v>
      </c>
      <c r="M262">
        <v>-352.18</v>
      </c>
    </row>
    <row r="263" spans="1:13" x14ac:dyDescent="0.3">
      <c r="A263">
        <v>2261</v>
      </c>
      <c r="B263" t="s">
        <v>19</v>
      </c>
      <c r="C263" t="s">
        <v>14</v>
      </c>
      <c r="D263" t="s">
        <v>54</v>
      </c>
      <c r="E263" t="s">
        <v>41</v>
      </c>
      <c r="G263">
        <v>2503.6</v>
      </c>
      <c r="H263">
        <v>0.54</v>
      </c>
      <c r="I263">
        <v>0</v>
      </c>
      <c r="J263" s="1">
        <v>45569</v>
      </c>
      <c r="K263" t="s">
        <v>22</v>
      </c>
      <c r="L263" t="s">
        <v>29</v>
      </c>
      <c r="M263">
        <v>1574.74</v>
      </c>
    </row>
    <row r="264" spans="1:13" x14ac:dyDescent="0.3">
      <c r="A264">
        <v>2262</v>
      </c>
      <c r="B264" t="s">
        <v>19</v>
      </c>
      <c r="C264" t="s">
        <v>30</v>
      </c>
      <c r="D264" t="s">
        <v>56</v>
      </c>
      <c r="E264" t="s">
        <v>28</v>
      </c>
      <c r="F264">
        <v>0</v>
      </c>
      <c r="I264">
        <v>0</v>
      </c>
      <c r="J264" s="1">
        <v>45550</v>
      </c>
      <c r="K264" t="s">
        <v>22</v>
      </c>
      <c r="L264" t="s">
        <v>29</v>
      </c>
      <c r="M264">
        <v>3146.93</v>
      </c>
    </row>
    <row r="265" spans="1:13" x14ac:dyDescent="0.3">
      <c r="A265">
        <v>2263</v>
      </c>
      <c r="B265" t="s">
        <v>19</v>
      </c>
      <c r="C265" t="s">
        <v>20</v>
      </c>
      <c r="D265" t="s">
        <v>24</v>
      </c>
      <c r="E265" t="s">
        <v>16</v>
      </c>
      <c r="F265">
        <v>0</v>
      </c>
      <c r="G265">
        <v>5172.1400000000003</v>
      </c>
      <c r="I265">
        <v>0</v>
      </c>
      <c r="J265" s="1">
        <v>45573</v>
      </c>
      <c r="K265" t="s">
        <v>17</v>
      </c>
      <c r="L265" t="s">
        <v>45</v>
      </c>
      <c r="M265">
        <v>2510.5500000000002</v>
      </c>
    </row>
    <row r="266" spans="1:13" x14ac:dyDescent="0.3">
      <c r="A266">
        <v>2264</v>
      </c>
      <c r="B266" t="s">
        <v>35</v>
      </c>
      <c r="C266" t="s">
        <v>14</v>
      </c>
      <c r="D266" t="s">
        <v>54</v>
      </c>
      <c r="E266" t="s">
        <v>41</v>
      </c>
      <c r="F266">
        <v>4</v>
      </c>
      <c r="G266">
        <v>5622.32</v>
      </c>
      <c r="H266">
        <v>1.08</v>
      </c>
      <c r="I266">
        <v>-1799.14</v>
      </c>
      <c r="J266" s="1">
        <v>45404</v>
      </c>
      <c r="K266" t="s">
        <v>22</v>
      </c>
      <c r="L266" t="s">
        <v>18</v>
      </c>
      <c r="M266">
        <v>1248.25</v>
      </c>
    </row>
    <row r="267" spans="1:13" x14ac:dyDescent="0.3">
      <c r="A267">
        <v>2265</v>
      </c>
      <c r="B267" t="s">
        <v>19</v>
      </c>
      <c r="C267" t="s">
        <v>20</v>
      </c>
      <c r="D267" t="s">
        <v>24</v>
      </c>
      <c r="E267" t="s">
        <v>57</v>
      </c>
      <c r="G267">
        <v>2422.9699999999998</v>
      </c>
      <c r="I267">
        <v>0</v>
      </c>
      <c r="J267" s="1">
        <v>45619</v>
      </c>
      <c r="K267" t="s">
        <v>22</v>
      </c>
      <c r="L267" t="s">
        <v>33</v>
      </c>
      <c r="M267">
        <v>-67.739999999999995</v>
      </c>
    </row>
    <row r="268" spans="1:13" x14ac:dyDescent="0.3">
      <c r="A268">
        <v>2266</v>
      </c>
      <c r="B268" t="s">
        <v>19</v>
      </c>
      <c r="C268" t="s">
        <v>43</v>
      </c>
      <c r="D268" t="s">
        <v>61</v>
      </c>
      <c r="E268" t="s">
        <v>28</v>
      </c>
      <c r="I268">
        <v>0</v>
      </c>
      <c r="J268" s="1">
        <v>45857</v>
      </c>
      <c r="K268" t="s">
        <v>22</v>
      </c>
      <c r="L268" t="s">
        <v>45</v>
      </c>
      <c r="M268">
        <v>3475.59</v>
      </c>
    </row>
    <row r="269" spans="1:13" x14ac:dyDescent="0.3">
      <c r="A269">
        <v>2267</v>
      </c>
      <c r="B269" t="s">
        <v>19</v>
      </c>
      <c r="C269" t="s">
        <v>30</v>
      </c>
      <c r="D269" t="s">
        <v>48</v>
      </c>
      <c r="E269" t="s">
        <v>16</v>
      </c>
      <c r="F269">
        <v>-1</v>
      </c>
      <c r="G269">
        <v>3075.72</v>
      </c>
      <c r="I269">
        <v>0</v>
      </c>
      <c r="J269" s="1">
        <v>45646</v>
      </c>
      <c r="K269" t="s">
        <v>22</v>
      </c>
      <c r="L269" t="s">
        <v>45</v>
      </c>
      <c r="M269">
        <v>238.78</v>
      </c>
    </row>
    <row r="270" spans="1:13" x14ac:dyDescent="0.3">
      <c r="A270">
        <v>2268</v>
      </c>
      <c r="B270" t="s">
        <v>35</v>
      </c>
      <c r="C270" t="s">
        <v>20</v>
      </c>
      <c r="D270" t="s">
        <v>39</v>
      </c>
      <c r="E270" t="s">
        <v>16</v>
      </c>
      <c r="F270">
        <v>3</v>
      </c>
      <c r="G270">
        <v>7330.81</v>
      </c>
      <c r="I270">
        <v>0</v>
      </c>
      <c r="J270" s="1">
        <v>45246</v>
      </c>
      <c r="K270" t="s">
        <v>17</v>
      </c>
      <c r="L270" t="s">
        <v>45</v>
      </c>
      <c r="M270">
        <v>518.71</v>
      </c>
    </row>
    <row r="271" spans="1:13" x14ac:dyDescent="0.3">
      <c r="A271">
        <v>2269</v>
      </c>
      <c r="B271" t="s">
        <v>19</v>
      </c>
      <c r="C271" t="s">
        <v>14</v>
      </c>
      <c r="D271" t="s">
        <v>54</v>
      </c>
      <c r="E271" t="s">
        <v>37</v>
      </c>
      <c r="F271">
        <v>4</v>
      </c>
      <c r="G271">
        <v>6424.32</v>
      </c>
      <c r="I271">
        <v>0</v>
      </c>
      <c r="J271" s="1">
        <v>45487</v>
      </c>
      <c r="K271" t="s">
        <v>22</v>
      </c>
      <c r="L271" t="s">
        <v>25</v>
      </c>
      <c r="M271">
        <v>-405.26</v>
      </c>
    </row>
    <row r="272" spans="1:13" x14ac:dyDescent="0.3">
      <c r="A272">
        <v>2270</v>
      </c>
      <c r="B272" t="s">
        <v>35</v>
      </c>
      <c r="C272" t="s">
        <v>30</v>
      </c>
      <c r="D272" t="s">
        <v>31</v>
      </c>
      <c r="E272" t="s">
        <v>32</v>
      </c>
      <c r="F272">
        <v>1</v>
      </c>
      <c r="H272">
        <v>1.03</v>
      </c>
      <c r="I272">
        <v>0</v>
      </c>
      <c r="J272" s="1">
        <v>45814</v>
      </c>
      <c r="K272" t="s">
        <v>22</v>
      </c>
      <c r="L272" t="s">
        <v>29</v>
      </c>
      <c r="M272">
        <v>3088.25</v>
      </c>
    </row>
    <row r="273" spans="1:13" x14ac:dyDescent="0.3">
      <c r="A273">
        <v>2271</v>
      </c>
      <c r="B273" t="s">
        <v>13</v>
      </c>
      <c r="C273" t="s">
        <v>26</v>
      </c>
      <c r="D273" t="s">
        <v>40</v>
      </c>
      <c r="E273" t="s">
        <v>46</v>
      </c>
      <c r="G273">
        <v>5116.58</v>
      </c>
      <c r="H273">
        <v>7.0000000000000007E-2</v>
      </c>
      <c r="I273">
        <v>0</v>
      </c>
      <c r="J273" s="1">
        <v>45415</v>
      </c>
      <c r="K273" t="s">
        <v>22</v>
      </c>
      <c r="L273" t="s">
        <v>33</v>
      </c>
      <c r="M273">
        <v>1293.94</v>
      </c>
    </row>
    <row r="274" spans="1:13" x14ac:dyDescent="0.3">
      <c r="A274">
        <v>2038</v>
      </c>
      <c r="B274" t="s">
        <v>19</v>
      </c>
      <c r="C274" t="s">
        <v>14</v>
      </c>
      <c r="D274" t="s">
        <v>54</v>
      </c>
      <c r="E274" t="s">
        <v>32</v>
      </c>
      <c r="F274">
        <v>1</v>
      </c>
      <c r="G274">
        <v>7338.57</v>
      </c>
      <c r="I274">
        <v>0</v>
      </c>
      <c r="J274" s="1">
        <v>45586</v>
      </c>
      <c r="K274" t="s">
        <v>22</v>
      </c>
      <c r="L274" t="s">
        <v>33</v>
      </c>
      <c r="M274">
        <v>3680.24</v>
      </c>
    </row>
    <row r="275" spans="1:13" x14ac:dyDescent="0.3">
      <c r="A275">
        <v>2273</v>
      </c>
      <c r="B275" t="s">
        <v>13</v>
      </c>
      <c r="C275" t="s">
        <v>30</v>
      </c>
      <c r="D275" t="s">
        <v>50</v>
      </c>
      <c r="E275" t="s">
        <v>16</v>
      </c>
      <c r="F275">
        <v>-1</v>
      </c>
      <c r="G275">
        <v>4004.36</v>
      </c>
      <c r="I275">
        <v>0</v>
      </c>
      <c r="J275" s="1">
        <v>45321</v>
      </c>
      <c r="K275" t="s">
        <v>17</v>
      </c>
      <c r="L275" t="s">
        <v>45</v>
      </c>
      <c r="M275">
        <v>-614.66</v>
      </c>
    </row>
    <row r="276" spans="1:13" x14ac:dyDescent="0.3">
      <c r="A276">
        <v>2274</v>
      </c>
      <c r="B276" t="s">
        <v>19</v>
      </c>
      <c r="C276" t="s">
        <v>14</v>
      </c>
      <c r="D276" t="s">
        <v>47</v>
      </c>
      <c r="E276" t="s">
        <v>49</v>
      </c>
      <c r="F276">
        <v>4</v>
      </c>
      <c r="H276">
        <v>0.45</v>
      </c>
      <c r="I276">
        <v>0</v>
      </c>
      <c r="J276" s="1">
        <v>45821</v>
      </c>
      <c r="K276" t="s">
        <v>17</v>
      </c>
      <c r="L276" t="s">
        <v>18</v>
      </c>
      <c r="M276">
        <v>2561.89</v>
      </c>
    </row>
    <row r="277" spans="1:13" x14ac:dyDescent="0.3">
      <c r="A277">
        <v>2275</v>
      </c>
      <c r="B277" t="s">
        <v>13</v>
      </c>
      <c r="C277" t="s">
        <v>30</v>
      </c>
      <c r="D277" t="s">
        <v>56</v>
      </c>
      <c r="E277" t="s">
        <v>16</v>
      </c>
      <c r="F277">
        <v>-1</v>
      </c>
      <c r="I277">
        <v>0</v>
      </c>
      <c r="J277" s="1">
        <v>45841</v>
      </c>
      <c r="K277" t="s">
        <v>17</v>
      </c>
      <c r="L277" t="s">
        <v>29</v>
      </c>
      <c r="M277">
        <v>-783.71</v>
      </c>
    </row>
    <row r="278" spans="1:13" x14ac:dyDescent="0.3">
      <c r="A278">
        <v>2276</v>
      </c>
      <c r="B278" t="s">
        <v>13</v>
      </c>
      <c r="C278" t="s">
        <v>26</v>
      </c>
      <c r="D278" t="s">
        <v>60</v>
      </c>
      <c r="E278" t="s">
        <v>28</v>
      </c>
      <c r="F278">
        <v>-1</v>
      </c>
      <c r="G278">
        <v>6066.5</v>
      </c>
      <c r="I278">
        <v>0</v>
      </c>
      <c r="J278" s="1">
        <v>45167</v>
      </c>
      <c r="K278" t="s">
        <v>22</v>
      </c>
      <c r="L278" t="s">
        <v>45</v>
      </c>
      <c r="M278">
        <v>1181.8699999999999</v>
      </c>
    </row>
    <row r="279" spans="1:13" x14ac:dyDescent="0.3">
      <c r="A279">
        <v>2277</v>
      </c>
      <c r="B279" t="s">
        <v>13</v>
      </c>
      <c r="C279" t="s">
        <v>43</v>
      </c>
      <c r="D279" t="s">
        <v>61</v>
      </c>
      <c r="E279" t="s">
        <v>16</v>
      </c>
      <c r="G279">
        <v>3682.84</v>
      </c>
      <c r="I279">
        <v>0</v>
      </c>
      <c r="J279" s="1">
        <v>45654</v>
      </c>
      <c r="K279" t="s">
        <v>17</v>
      </c>
      <c r="L279" t="s">
        <v>42</v>
      </c>
      <c r="M279">
        <v>3967.77</v>
      </c>
    </row>
    <row r="280" spans="1:13" x14ac:dyDescent="0.3">
      <c r="A280">
        <v>2278</v>
      </c>
      <c r="B280" t="s">
        <v>35</v>
      </c>
      <c r="C280" t="s">
        <v>14</v>
      </c>
      <c r="D280" t="s">
        <v>15</v>
      </c>
      <c r="E280" t="s">
        <v>37</v>
      </c>
      <c r="H280">
        <v>1.22</v>
      </c>
      <c r="I280">
        <v>0</v>
      </c>
      <c r="J280" s="1">
        <v>45723</v>
      </c>
      <c r="K280" t="s">
        <v>22</v>
      </c>
      <c r="L280" t="s">
        <v>29</v>
      </c>
      <c r="M280">
        <v>3638.15</v>
      </c>
    </row>
    <row r="281" spans="1:13" x14ac:dyDescent="0.3">
      <c r="A281">
        <v>2279</v>
      </c>
      <c r="B281" t="s">
        <v>19</v>
      </c>
      <c r="C281" t="s">
        <v>26</v>
      </c>
      <c r="D281" t="s">
        <v>27</v>
      </c>
      <c r="E281" t="s">
        <v>49</v>
      </c>
      <c r="I281">
        <v>0</v>
      </c>
      <c r="J281" s="1">
        <v>45507</v>
      </c>
      <c r="K281" t="s">
        <v>22</v>
      </c>
      <c r="L281" t="s">
        <v>25</v>
      </c>
      <c r="M281">
        <v>766.72</v>
      </c>
    </row>
    <row r="282" spans="1:13" x14ac:dyDescent="0.3">
      <c r="A282">
        <v>2280</v>
      </c>
      <c r="B282" t="s">
        <v>19</v>
      </c>
      <c r="C282" t="s">
        <v>20</v>
      </c>
      <c r="D282" t="s">
        <v>39</v>
      </c>
      <c r="E282" t="s">
        <v>16</v>
      </c>
      <c r="F282">
        <v>-1</v>
      </c>
      <c r="I282">
        <v>0</v>
      </c>
      <c r="J282" s="1">
        <v>45701</v>
      </c>
      <c r="K282" t="s">
        <v>17</v>
      </c>
      <c r="L282" t="s">
        <v>33</v>
      </c>
      <c r="M282">
        <v>3069.57</v>
      </c>
    </row>
    <row r="283" spans="1:13" x14ac:dyDescent="0.3">
      <c r="A283">
        <v>2281</v>
      </c>
      <c r="B283" t="s">
        <v>13</v>
      </c>
      <c r="C283" t="s">
        <v>26</v>
      </c>
      <c r="D283" t="s">
        <v>40</v>
      </c>
      <c r="E283" t="s">
        <v>16</v>
      </c>
      <c r="F283">
        <v>2</v>
      </c>
      <c r="I283">
        <v>0</v>
      </c>
      <c r="J283" s="1">
        <v>45851</v>
      </c>
      <c r="K283" t="s">
        <v>22</v>
      </c>
      <c r="L283" t="s">
        <v>45</v>
      </c>
      <c r="M283">
        <v>1753.48</v>
      </c>
    </row>
    <row r="284" spans="1:13" x14ac:dyDescent="0.3">
      <c r="A284">
        <v>2282</v>
      </c>
      <c r="B284" t="s">
        <v>35</v>
      </c>
      <c r="C284" t="s">
        <v>30</v>
      </c>
      <c r="D284" t="s">
        <v>50</v>
      </c>
      <c r="E284" t="s">
        <v>41</v>
      </c>
      <c r="H284">
        <v>0.26</v>
      </c>
      <c r="I284">
        <v>0</v>
      </c>
      <c r="J284" s="1">
        <v>45610</v>
      </c>
      <c r="K284" t="s">
        <v>22</v>
      </c>
      <c r="L284" t="s">
        <v>25</v>
      </c>
      <c r="M284">
        <v>-1002.46</v>
      </c>
    </row>
    <row r="285" spans="1:13" x14ac:dyDescent="0.3">
      <c r="A285">
        <v>2283</v>
      </c>
      <c r="B285" t="s">
        <v>35</v>
      </c>
      <c r="C285" t="s">
        <v>20</v>
      </c>
      <c r="D285" t="s">
        <v>39</v>
      </c>
      <c r="E285" t="s">
        <v>59</v>
      </c>
      <c r="F285">
        <v>1</v>
      </c>
      <c r="I285">
        <v>0</v>
      </c>
      <c r="J285" s="1">
        <v>45525</v>
      </c>
      <c r="K285" t="s">
        <v>22</v>
      </c>
      <c r="L285" t="s">
        <v>33</v>
      </c>
      <c r="M285">
        <v>468.59</v>
      </c>
    </row>
    <row r="286" spans="1:13" x14ac:dyDescent="0.3">
      <c r="A286">
        <v>2284</v>
      </c>
      <c r="B286" t="s">
        <v>13</v>
      </c>
      <c r="C286" t="s">
        <v>20</v>
      </c>
      <c r="D286" t="s">
        <v>39</v>
      </c>
      <c r="E286" t="s">
        <v>16</v>
      </c>
      <c r="H286">
        <v>0.53</v>
      </c>
      <c r="I286">
        <v>0</v>
      </c>
      <c r="J286" s="1">
        <v>45573</v>
      </c>
      <c r="K286" t="s">
        <v>17</v>
      </c>
      <c r="L286" t="s">
        <v>45</v>
      </c>
      <c r="M286">
        <v>1370.01</v>
      </c>
    </row>
    <row r="287" spans="1:13" x14ac:dyDescent="0.3">
      <c r="A287">
        <v>2285</v>
      </c>
      <c r="B287" t="s">
        <v>19</v>
      </c>
      <c r="C287" t="s">
        <v>43</v>
      </c>
      <c r="D287" t="s">
        <v>61</v>
      </c>
      <c r="E287" t="s">
        <v>28</v>
      </c>
      <c r="F287">
        <v>-1</v>
      </c>
      <c r="I287">
        <v>0</v>
      </c>
      <c r="J287" s="1"/>
      <c r="K287" t="s">
        <v>22</v>
      </c>
      <c r="L287" t="s">
        <v>33</v>
      </c>
      <c r="M287">
        <v>2211.71</v>
      </c>
    </row>
    <row r="288" spans="1:13" x14ac:dyDescent="0.3">
      <c r="A288">
        <v>2286</v>
      </c>
      <c r="B288" t="s">
        <v>19</v>
      </c>
      <c r="C288" t="s">
        <v>26</v>
      </c>
      <c r="D288" t="s">
        <v>40</v>
      </c>
      <c r="E288" t="s">
        <v>41</v>
      </c>
      <c r="I288">
        <v>0</v>
      </c>
      <c r="J288" s="1">
        <v>45581</v>
      </c>
      <c r="K288" t="s">
        <v>17</v>
      </c>
      <c r="L288" t="s">
        <v>36</v>
      </c>
      <c r="M288">
        <v>2419.09</v>
      </c>
    </row>
    <row r="289" spans="1:13" x14ac:dyDescent="0.3">
      <c r="A289">
        <v>2287</v>
      </c>
      <c r="B289" t="s">
        <v>19</v>
      </c>
      <c r="C289" t="s">
        <v>30</v>
      </c>
      <c r="D289" t="s">
        <v>31</v>
      </c>
      <c r="E289" t="s">
        <v>46</v>
      </c>
      <c r="F289">
        <v>3</v>
      </c>
      <c r="I289">
        <v>0</v>
      </c>
      <c r="J289" s="1"/>
      <c r="K289" t="s">
        <v>17</v>
      </c>
      <c r="L289" t="s">
        <v>25</v>
      </c>
      <c r="M289">
        <v>-650.67999999999995</v>
      </c>
    </row>
    <row r="290" spans="1:13" x14ac:dyDescent="0.3">
      <c r="A290">
        <v>2288</v>
      </c>
      <c r="B290" t="s">
        <v>19</v>
      </c>
      <c r="C290" t="s">
        <v>14</v>
      </c>
      <c r="D290" t="s">
        <v>54</v>
      </c>
      <c r="E290" t="s">
        <v>41</v>
      </c>
      <c r="H290">
        <v>0.25</v>
      </c>
      <c r="I290">
        <v>0</v>
      </c>
      <c r="J290" s="1">
        <v>45528</v>
      </c>
      <c r="K290" t="s">
        <v>22</v>
      </c>
      <c r="L290" t="s">
        <v>38</v>
      </c>
      <c r="M290">
        <v>1570.91</v>
      </c>
    </row>
    <row r="291" spans="1:13" x14ac:dyDescent="0.3">
      <c r="A291">
        <v>2289</v>
      </c>
      <c r="B291" t="s">
        <v>19</v>
      </c>
      <c r="C291" t="s">
        <v>30</v>
      </c>
      <c r="D291" t="s">
        <v>48</v>
      </c>
      <c r="E291" t="s">
        <v>28</v>
      </c>
      <c r="H291">
        <v>0.51</v>
      </c>
      <c r="I291">
        <v>0</v>
      </c>
      <c r="J291" s="1"/>
      <c r="K291" t="s">
        <v>22</v>
      </c>
      <c r="L291" t="s">
        <v>25</v>
      </c>
      <c r="M291">
        <v>3161.45</v>
      </c>
    </row>
    <row r="292" spans="1:13" x14ac:dyDescent="0.3">
      <c r="A292">
        <v>2290</v>
      </c>
      <c r="B292" t="s">
        <v>19</v>
      </c>
      <c r="C292" t="s">
        <v>14</v>
      </c>
      <c r="D292" t="s">
        <v>34</v>
      </c>
      <c r="E292" t="s">
        <v>28</v>
      </c>
      <c r="I292">
        <v>0</v>
      </c>
      <c r="J292" s="1">
        <v>45585</v>
      </c>
      <c r="K292" t="s">
        <v>17</v>
      </c>
      <c r="L292" t="s">
        <v>45</v>
      </c>
      <c r="M292">
        <v>546.66</v>
      </c>
    </row>
    <row r="293" spans="1:13" x14ac:dyDescent="0.3">
      <c r="A293">
        <v>2291</v>
      </c>
      <c r="B293" t="s">
        <v>19</v>
      </c>
      <c r="C293" t="s">
        <v>43</v>
      </c>
      <c r="D293" t="s">
        <v>61</v>
      </c>
      <c r="E293" t="s">
        <v>28</v>
      </c>
      <c r="F293">
        <v>-1</v>
      </c>
      <c r="I293">
        <v>0</v>
      </c>
      <c r="J293" s="1"/>
      <c r="K293" t="s">
        <v>22</v>
      </c>
      <c r="L293" t="s">
        <v>29</v>
      </c>
      <c r="M293">
        <v>2729.23</v>
      </c>
    </row>
    <row r="294" spans="1:13" x14ac:dyDescent="0.3">
      <c r="A294">
        <v>2292</v>
      </c>
      <c r="B294" t="s">
        <v>19</v>
      </c>
      <c r="C294" t="s">
        <v>30</v>
      </c>
      <c r="D294" t="s">
        <v>50</v>
      </c>
      <c r="E294" t="s">
        <v>16</v>
      </c>
      <c r="F294">
        <v>2</v>
      </c>
      <c r="H294">
        <v>1.1000000000000001</v>
      </c>
      <c r="I294">
        <v>0</v>
      </c>
      <c r="J294" s="1">
        <v>45601</v>
      </c>
      <c r="K294" t="s">
        <v>17</v>
      </c>
      <c r="L294" t="s">
        <v>45</v>
      </c>
      <c r="M294">
        <v>1192.5</v>
      </c>
    </row>
    <row r="295" spans="1:13" x14ac:dyDescent="0.3">
      <c r="A295">
        <v>2293</v>
      </c>
      <c r="B295" t="s">
        <v>19</v>
      </c>
      <c r="C295" t="s">
        <v>43</v>
      </c>
      <c r="D295" t="s">
        <v>44</v>
      </c>
      <c r="E295" t="s">
        <v>32</v>
      </c>
      <c r="F295">
        <v>3</v>
      </c>
      <c r="I295">
        <v>0</v>
      </c>
      <c r="J295" s="1">
        <v>45790</v>
      </c>
      <c r="K295" t="s">
        <v>22</v>
      </c>
      <c r="L295" t="s">
        <v>25</v>
      </c>
      <c r="M295">
        <v>2525.87</v>
      </c>
    </row>
    <row r="296" spans="1:13" x14ac:dyDescent="0.3">
      <c r="A296">
        <v>2012</v>
      </c>
      <c r="B296" t="s">
        <v>19</v>
      </c>
      <c r="C296" t="s">
        <v>20</v>
      </c>
      <c r="D296" t="s">
        <v>55</v>
      </c>
      <c r="E296" t="s">
        <v>41</v>
      </c>
      <c r="I296">
        <v>0</v>
      </c>
      <c r="J296" s="1">
        <v>45536</v>
      </c>
      <c r="K296" t="s">
        <v>22</v>
      </c>
      <c r="L296" t="s">
        <v>38</v>
      </c>
      <c r="M296">
        <v>-914.59</v>
      </c>
    </row>
    <row r="297" spans="1:13" x14ac:dyDescent="0.3">
      <c r="A297">
        <v>2295</v>
      </c>
      <c r="B297" t="s">
        <v>13</v>
      </c>
      <c r="C297" t="s">
        <v>26</v>
      </c>
      <c r="D297" t="s">
        <v>58</v>
      </c>
      <c r="E297" t="s">
        <v>41</v>
      </c>
      <c r="H297">
        <v>0.81</v>
      </c>
      <c r="I297">
        <v>0</v>
      </c>
      <c r="J297" s="1">
        <v>45825</v>
      </c>
      <c r="K297" t="s">
        <v>22</v>
      </c>
      <c r="L297" t="s">
        <v>23</v>
      </c>
      <c r="M297">
        <v>3901.16</v>
      </c>
    </row>
    <row r="298" spans="1:13" x14ac:dyDescent="0.3">
      <c r="A298">
        <v>2296</v>
      </c>
      <c r="B298" t="s">
        <v>19</v>
      </c>
      <c r="C298" t="s">
        <v>20</v>
      </c>
      <c r="D298" t="s">
        <v>55</v>
      </c>
      <c r="E298" t="s">
        <v>41</v>
      </c>
      <c r="I298">
        <v>0</v>
      </c>
      <c r="J298" s="1">
        <v>45519</v>
      </c>
      <c r="K298" t="s">
        <v>17</v>
      </c>
      <c r="L298" t="s">
        <v>33</v>
      </c>
      <c r="M298">
        <v>-1188.8599999999999</v>
      </c>
    </row>
    <row r="299" spans="1:13" x14ac:dyDescent="0.3">
      <c r="A299">
        <v>2297</v>
      </c>
      <c r="B299" t="s">
        <v>13</v>
      </c>
      <c r="C299" t="s">
        <v>43</v>
      </c>
      <c r="D299" t="s">
        <v>61</v>
      </c>
      <c r="E299" t="s">
        <v>16</v>
      </c>
      <c r="G299">
        <v>6356.31</v>
      </c>
      <c r="H299">
        <v>0.74</v>
      </c>
      <c r="I299">
        <v>0</v>
      </c>
      <c r="J299" s="1">
        <v>45657</v>
      </c>
      <c r="K299" t="s">
        <v>17</v>
      </c>
      <c r="L299" t="s">
        <v>29</v>
      </c>
      <c r="M299">
        <v>454.97</v>
      </c>
    </row>
    <row r="300" spans="1:13" x14ac:dyDescent="0.3">
      <c r="A300">
        <v>2298</v>
      </c>
      <c r="B300" t="s">
        <v>35</v>
      </c>
      <c r="C300" t="s">
        <v>14</v>
      </c>
      <c r="D300" t="s">
        <v>15</v>
      </c>
      <c r="E300" t="s">
        <v>41</v>
      </c>
      <c r="G300">
        <v>5571.14</v>
      </c>
      <c r="H300">
        <v>0.49</v>
      </c>
      <c r="I300">
        <v>0</v>
      </c>
      <c r="J300" s="1">
        <v>45819</v>
      </c>
      <c r="K300" t="s">
        <v>22</v>
      </c>
      <c r="L300" t="s">
        <v>45</v>
      </c>
      <c r="M300">
        <v>3445.5</v>
      </c>
    </row>
    <row r="301" spans="1:13" x14ac:dyDescent="0.3">
      <c r="A301">
        <v>2299</v>
      </c>
      <c r="B301" t="s">
        <v>13</v>
      </c>
      <c r="C301" t="s">
        <v>20</v>
      </c>
      <c r="D301" t="s">
        <v>55</v>
      </c>
      <c r="E301" t="s">
        <v>41</v>
      </c>
      <c r="F301">
        <v>2</v>
      </c>
      <c r="H301">
        <v>0.77</v>
      </c>
      <c r="I301">
        <v>0</v>
      </c>
      <c r="J301" s="1">
        <v>45786</v>
      </c>
      <c r="K301" t="s">
        <v>17</v>
      </c>
      <c r="L301" t="s">
        <v>42</v>
      </c>
      <c r="M301">
        <v>2596.8000000000002</v>
      </c>
    </row>
    <row r="302" spans="1:13" x14ac:dyDescent="0.3">
      <c r="A302">
        <v>2300</v>
      </c>
      <c r="B302" t="s">
        <v>35</v>
      </c>
      <c r="C302" t="s">
        <v>43</v>
      </c>
      <c r="D302" t="s">
        <v>44</v>
      </c>
      <c r="E302" t="s">
        <v>28</v>
      </c>
      <c r="F302">
        <v>3</v>
      </c>
      <c r="G302">
        <v>6331.64</v>
      </c>
      <c r="H302">
        <v>0.78</v>
      </c>
      <c r="I302">
        <v>4178.88</v>
      </c>
      <c r="J302" s="1">
        <v>45521</v>
      </c>
      <c r="K302" t="s">
        <v>22</v>
      </c>
      <c r="L302" t="s">
        <v>33</v>
      </c>
      <c r="M302">
        <v>3380.28</v>
      </c>
    </row>
    <row r="303" spans="1:13" x14ac:dyDescent="0.3">
      <c r="A303">
        <v>2301</v>
      </c>
      <c r="B303" t="s">
        <v>35</v>
      </c>
      <c r="C303" t="s">
        <v>20</v>
      </c>
      <c r="D303" t="s">
        <v>39</v>
      </c>
      <c r="E303" t="s">
        <v>32</v>
      </c>
      <c r="G303">
        <v>7982.2</v>
      </c>
      <c r="I303">
        <v>0</v>
      </c>
      <c r="J303" s="1">
        <v>45655</v>
      </c>
      <c r="K303" t="s">
        <v>17</v>
      </c>
      <c r="L303" t="s">
        <v>29</v>
      </c>
      <c r="M303">
        <v>-505.58</v>
      </c>
    </row>
    <row r="304" spans="1:13" x14ac:dyDescent="0.3">
      <c r="A304">
        <v>2302</v>
      </c>
      <c r="B304" t="s">
        <v>19</v>
      </c>
      <c r="C304" t="s">
        <v>30</v>
      </c>
      <c r="D304" t="s">
        <v>48</v>
      </c>
      <c r="E304" t="s">
        <v>32</v>
      </c>
      <c r="F304">
        <v>0</v>
      </c>
      <c r="I304">
        <v>0</v>
      </c>
      <c r="J304" s="1">
        <v>45715</v>
      </c>
      <c r="K304" t="s">
        <v>22</v>
      </c>
      <c r="L304" t="s">
        <v>23</v>
      </c>
      <c r="M304">
        <v>1489.99</v>
      </c>
    </row>
    <row r="305" spans="1:13" x14ac:dyDescent="0.3">
      <c r="A305">
        <v>2303</v>
      </c>
      <c r="B305" t="s">
        <v>13</v>
      </c>
      <c r="C305" t="s">
        <v>30</v>
      </c>
      <c r="D305" t="s">
        <v>50</v>
      </c>
      <c r="E305" t="s">
        <v>28</v>
      </c>
      <c r="F305">
        <v>2</v>
      </c>
      <c r="G305">
        <v>2504.09</v>
      </c>
      <c r="I305">
        <v>0</v>
      </c>
      <c r="J305" s="1">
        <v>45650</v>
      </c>
      <c r="K305" t="s">
        <v>22</v>
      </c>
      <c r="L305" t="s">
        <v>23</v>
      </c>
      <c r="M305">
        <v>2971.55</v>
      </c>
    </row>
    <row r="306" spans="1:13" x14ac:dyDescent="0.3">
      <c r="A306">
        <v>2304</v>
      </c>
      <c r="B306" t="s">
        <v>35</v>
      </c>
      <c r="C306" t="s">
        <v>14</v>
      </c>
      <c r="D306" t="s">
        <v>34</v>
      </c>
      <c r="E306" t="s">
        <v>37</v>
      </c>
      <c r="I306">
        <v>0</v>
      </c>
      <c r="J306" s="1">
        <v>45624</v>
      </c>
      <c r="K306" t="s">
        <v>17</v>
      </c>
      <c r="L306" t="s">
        <v>23</v>
      </c>
      <c r="M306">
        <v>2055.87</v>
      </c>
    </row>
    <row r="307" spans="1:13" x14ac:dyDescent="0.3">
      <c r="A307">
        <v>2305</v>
      </c>
      <c r="B307" t="s">
        <v>13</v>
      </c>
      <c r="C307" t="s">
        <v>30</v>
      </c>
      <c r="D307" t="s">
        <v>56</v>
      </c>
      <c r="E307" t="s">
        <v>28</v>
      </c>
      <c r="G307">
        <v>4803.7</v>
      </c>
      <c r="H307">
        <v>0.08</v>
      </c>
      <c r="I307">
        <v>0</v>
      </c>
      <c r="J307" s="1"/>
      <c r="K307" t="s">
        <v>22</v>
      </c>
      <c r="L307" t="s">
        <v>25</v>
      </c>
      <c r="M307">
        <v>2794.61</v>
      </c>
    </row>
    <row r="308" spans="1:13" x14ac:dyDescent="0.3">
      <c r="A308">
        <v>2306</v>
      </c>
      <c r="B308" t="s">
        <v>13</v>
      </c>
      <c r="C308" t="s">
        <v>43</v>
      </c>
      <c r="D308" t="s">
        <v>44</v>
      </c>
      <c r="E308" t="s">
        <v>41</v>
      </c>
      <c r="F308">
        <v>1</v>
      </c>
      <c r="G308">
        <v>8267.56</v>
      </c>
      <c r="H308">
        <v>0.28999999999999998</v>
      </c>
      <c r="I308">
        <v>5869.97</v>
      </c>
      <c r="J308" s="1">
        <v>45606</v>
      </c>
      <c r="K308" t="s">
        <v>22</v>
      </c>
      <c r="L308" t="s">
        <v>36</v>
      </c>
      <c r="M308">
        <v>476.25</v>
      </c>
    </row>
    <row r="309" spans="1:13" x14ac:dyDescent="0.3">
      <c r="A309">
        <v>2307</v>
      </c>
      <c r="B309" t="s">
        <v>19</v>
      </c>
      <c r="C309" t="s">
        <v>30</v>
      </c>
      <c r="D309" t="s">
        <v>50</v>
      </c>
      <c r="E309" t="s">
        <v>32</v>
      </c>
      <c r="F309">
        <v>2</v>
      </c>
      <c r="G309">
        <v>9369.1</v>
      </c>
      <c r="I309">
        <v>0</v>
      </c>
      <c r="J309" s="1">
        <v>45826</v>
      </c>
      <c r="K309" t="s">
        <v>22</v>
      </c>
      <c r="L309" t="s">
        <v>45</v>
      </c>
      <c r="M309">
        <v>2390.6999999999998</v>
      </c>
    </row>
    <row r="310" spans="1:13" x14ac:dyDescent="0.3">
      <c r="A310">
        <v>2308</v>
      </c>
      <c r="B310" t="s">
        <v>35</v>
      </c>
      <c r="C310" t="s">
        <v>30</v>
      </c>
      <c r="D310" t="s">
        <v>56</v>
      </c>
      <c r="E310" t="s">
        <v>41</v>
      </c>
      <c r="F310">
        <v>0</v>
      </c>
      <c r="H310">
        <v>0.65</v>
      </c>
      <c r="I310">
        <v>0</v>
      </c>
      <c r="J310" s="1">
        <v>45778</v>
      </c>
      <c r="K310" t="s">
        <v>17</v>
      </c>
      <c r="L310" t="s">
        <v>18</v>
      </c>
      <c r="M310">
        <v>2282.0100000000002</v>
      </c>
    </row>
    <row r="311" spans="1:13" x14ac:dyDescent="0.3">
      <c r="A311">
        <v>2004</v>
      </c>
      <c r="B311" t="s">
        <v>13</v>
      </c>
      <c r="C311" t="s">
        <v>26</v>
      </c>
      <c r="D311" t="s">
        <v>58</v>
      </c>
      <c r="E311" t="s">
        <v>16</v>
      </c>
      <c r="H311">
        <v>0.6</v>
      </c>
      <c r="I311">
        <v>0</v>
      </c>
      <c r="J311" s="1">
        <v>45711</v>
      </c>
      <c r="K311" t="s">
        <v>22</v>
      </c>
      <c r="L311" t="s">
        <v>18</v>
      </c>
      <c r="M311">
        <v>-276.83</v>
      </c>
    </row>
    <row r="312" spans="1:13" x14ac:dyDescent="0.3">
      <c r="A312">
        <v>2310</v>
      </c>
      <c r="B312" t="s">
        <v>35</v>
      </c>
      <c r="C312" t="s">
        <v>30</v>
      </c>
      <c r="D312" t="s">
        <v>48</v>
      </c>
      <c r="E312" t="s">
        <v>32</v>
      </c>
      <c r="I312">
        <v>0</v>
      </c>
      <c r="J312" s="1">
        <v>45692</v>
      </c>
      <c r="K312" t="s">
        <v>17</v>
      </c>
      <c r="L312" t="s">
        <v>45</v>
      </c>
      <c r="M312">
        <v>-1061.45</v>
      </c>
    </row>
    <row r="313" spans="1:13" x14ac:dyDescent="0.3">
      <c r="A313">
        <v>2026</v>
      </c>
      <c r="B313" t="s">
        <v>19</v>
      </c>
      <c r="C313" t="s">
        <v>14</v>
      </c>
      <c r="D313" t="s">
        <v>34</v>
      </c>
      <c r="E313" t="s">
        <v>16</v>
      </c>
      <c r="F313">
        <v>4</v>
      </c>
      <c r="H313">
        <v>0.26</v>
      </c>
      <c r="I313">
        <v>0</v>
      </c>
      <c r="J313" s="1">
        <v>45560</v>
      </c>
      <c r="K313" t="s">
        <v>17</v>
      </c>
      <c r="L313" t="s">
        <v>33</v>
      </c>
      <c r="M313">
        <v>495.62</v>
      </c>
    </row>
    <row r="314" spans="1:13" x14ac:dyDescent="0.3">
      <c r="A314">
        <v>2312</v>
      </c>
      <c r="B314" t="s">
        <v>13</v>
      </c>
      <c r="C314" t="s">
        <v>20</v>
      </c>
      <c r="D314" t="s">
        <v>24</v>
      </c>
      <c r="E314" t="s">
        <v>41</v>
      </c>
      <c r="I314">
        <v>0</v>
      </c>
      <c r="J314" s="1">
        <v>45565</v>
      </c>
      <c r="K314" t="s">
        <v>17</v>
      </c>
      <c r="L314" t="s">
        <v>18</v>
      </c>
      <c r="M314">
        <v>249.56</v>
      </c>
    </row>
    <row r="315" spans="1:13" x14ac:dyDescent="0.3">
      <c r="A315">
        <v>2313</v>
      </c>
      <c r="B315" t="s">
        <v>19</v>
      </c>
      <c r="C315" t="s">
        <v>14</v>
      </c>
      <c r="D315" t="s">
        <v>15</v>
      </c>
      <c r="E315" t="s">
        <v>16</v>
      </c>
      <c r="F315">
        <v>0</v>
      </c>
      <c r="I315">
        <v>0</v>
      </c>
      <c r="J315" s="1"/>
      <c r="K315" t="s">
        <v>17</v>
      </c>
      <c r="L315" t="s">
        <v>33</v>
      </c>
      <c r="M315">
        <v>480.74</v>
      </c>
    </row>
    <row r="316" spans="1:13" x14ac:dyDescent="0.3">
      <c r="A316">
        <v>2314</v>
      </c>
      <c r="B316" t="s">
        <v>19</v>
      </c>
      <c r="C316" t="s">
        <v>20</v>
      </c>
      <c r="D316" t="s">
        <v>39</v>
      </c>
      <c r="E316" t="s">
        <v>16</v>
      </c>
      <c r="F316">
        <v>2</v>
      </c>
      <c r="H316">
        <v>0.86</v>
      </c>
      <c r="I316">
        <v>0</v>
      </c>
      <c r="J316" s="1">
        <v>45635</v>
      </c>
      <c r="K316" t="s">
        <v>22</v>
      </c>
      <c r="L316" t="s">
        <v>25</v>
      </c>
      <c r="M316">
        <v>1505.11</v>
      </c>
    </row>
    <row r="317" spans="1:13" x14ac:dyDescent="0.3">
      <c r="A317">
        <v>2315</v>
      </c>
      <c r="B317" t="s">
        <v>35</v>
      </c>
      <c r="C317" t="s">
        <v>43</v>
      </c>
      <c r="D317" t="s">
        <v>51</v>
      </c>
      <c r="E317" t="s">
        <v>16</v>
      </c>
      <c r="G317">
        <v>9149.8799999999992</v>
      </c>
      <c r="H317">
        <v>0.71</v>
      </c>
      <c r="I317">
        <v>0</v>
      </c>
      <c r="J317" s="1">
        <v>45608</v>
      </c>
      <c r="K317" t="s">
        <v>22</v>
      </c>
      <c r="L317" t="s">
        <v>38</v>
      </c>
      <c r="M317">
        <v>143.06</v>
      </c>
    </row>
    <row r="318" spans="1:13" x14ac:dyDescent="0.3">
      <c r="A318">
        <v>2316</v>
      </c>
      <c r="B318" t="s">
        <v>35</v>
      </c>
      <c r="C318" t="s">
        <v>20</v>
      </c>
      <c r="D318" t="s">
        <v>55</v>
      </c>
      <c r="E318" t="s">
        <v>16</v>
      </c>
      <c r="F318">
        <v>1</v>
      </c>
      <c r="H318">
        <v>0.39</v>
      </c>
      <c r="I318">
        <v>0</v>
      </c>
      <c r="J318" s="1"/>
      <c r="K318" t="s">
        <v>22</v>
      </c>
      <c r="L318" t="s">
        <v>33</v>
      </c>
      <c r="M318">
        <v>3862.6</v>
      </c>
    </row>
    <row r="319" spans="1:13" x14ac:dyDescent="0.3">
      <c r="A319">
        <v>2317</v>
      </c>
      <c r="B319" t="s">
        <v>35</v>
      </c>
      <c r="C319" t="s">
        <v>14</v>
      </c>
      <c r="D319" t="s">
        <v>34</v>
      </c>
      <c r="E319" t="s">
        <v>16</v>
      </c>
      <c r="G319">
        <v>9695.44</v>
      </c>
      <c r="H319">
        <v>1.06</v>
      </c>
      <c r="I319">
        <v>0</v>
      </c>
      <c r="J319" s="1">
        <v>45548</v>
      </c>
      <c r="K319" t="s">
        <v>17</v>
      </c>
      <c r="L319" t="s">
        <v>45</v>
      </c>
      <c r="M319">
        <v>32.450000000000003</v>
      </c>
    </row>
    <row r="320" spans="1:13" x14ac:dyDescent="0.3">
      <c r="A320">
        <v>2318</v>
      </c>
      <c r="B320" t="s">
        <v>35</v>
      </c>
      <c r="C320" t="s">
        <v>20</v>
      </c>
      <c r="D320" t="s">
        <v>55</v>
      </c>
      <c r="E320" t="s">
        <v>37</v>
      </c>
      <c r="F320">
        <v>2</v>
      </c>
      <c r="H320">
        <v>0.25</v>
      </c>
      <c r="I320">
        <v>0</v>
      </c>
      <c r="J320" s="1">
        <v>45751</v>
      </c>
      <c r="K320" t="s">
        <v>22</v>
      </c>
      <c r="L320" t="s">
        <v>33</v>
      </c>
      <c r="M320">
        <v>1894.17</v>
      </c>
    </row>
    <row r="321" spans="1:13" x14ac:dyDescent="0.3">
      <c r="A321">
        <v>2319</v>
      </c>
      <c r="B321" t="s">
        <v>19</v>
      </c>
      <c r="C321" t="s">
        <v>43</v>
      </c>
      <c r="D321" t="s">
        <v>51</v>
      </c>
      <c r="E321" t="s">
        <v>28</v>
      </c>
      <c r="F321">
        <v>-1</v>
      </c>
      <c r="G321">
        <v>5649.99</v>
      </c>
      <c r="I321">
        <v>0</v>
      </c>
      <c r="J321" s="1">
        <v>45837</v>
      </c>
      <c r="K321" t="s">
        <v>17</v>
      </c>
      <c r="L321" t="s">
        <v>33</v>
      </c>
      <c r="M321">
        <v>2141.6799999999998</v>
      </c>
    </row>
    <row r="322" spans="1:13" x14ac:dyDescent="0.3">
      <c r="A322">
        <v>2320</v>
      </c>
      <c r="B322" t="s">
        <v>13</v>
      </c>
      <c r="C322" t="s">
        <v>30</v>
      </c>
      <c r="D322" t="s">
        <v>56</v>
      </c>
      <c r="E322" t="s">
        <v>32</v>
      </c>
      <c r="G322">
        <v>4033.28</v>
      </c>
      <c r="I322">
        <v>0</v>
      </c>
      <c r="J322" s="1">
        <v>45680</v>
      </c>
      <c r="K322" t="s">
        <v>22</v>
      </c>
      <c r="L322" t="s">
        <v>23</v>
      </c>
      <c r="M322">
        <v>1265.74</v>
      </c>
    </row>
    <row r="323" spans="1:13" x14ac:dyDescent="0.3">
      <c r="A323">
        <v>2321</v>
      </c>
      <c r="B323" t="s">
        <v>35</v>
      </c>
      <c r="C323" t="s">
        <v>26</v>
      </c>
      <c r="D323" t="s">
        <v>58</v>
      </c>
      <c r="E323" t="s">
        <v>62</v>
      </c>
      <c r="I323">
        <v>0</v>
      </c>
      <c r="J323" s="1">
        <v>45453</v>
      </c>
      <c r="K323" t="s">
        <v>17</v>
      </c>
      <c r="L323" t="s">
        <v>25</v>
      </c>
      <c r="M323">
        <v>-362.47</v>
      </c>
    </row>
    <row r="324" spans="1:13" x14ac:dyDescent="0.3">
      <c r="A324">
        <v>2322</v>
      </c>
      <c r="B324" t="s">
        <v>19</v>
      </c>
      <c r="C324" t="s">
        <v>30</v>
      </c>
      <c r="D324" t="s">
        <v>56</v>
      </c>
      <c r="E324" t="s">
        <v>28</v>
      </c>
      <c r="F324">
        <v>0</v>
      </c>
      <c r="G324">
        <v>8016.24</v>
      </c>
      <c r="I324">
        <v>0</v>
      </c>
      <c r="J324" s="1">
        <v>45754</v>
      </c>
      <c r="K324" t="s">
        <v>22</v>
      </c>
      <c r="L324" t="s">
        <v>33</v>
      </c>
      <c r="M324">
        <v>1333.86</v>
      </c>
    </row>
    <row r="325" spans="1:13" x14ac:dyDescent="0.3">
      <c r="A325">
        <v>2323</v>
      </c>
      <c r="B325" t="s">
        <v>35</v>
      </c>
      <c r="C325" t="s">
        <v>26</v>
      </c>
      <c r="D325" t="s">
        <v>58</v>
      </c>
      <c r="E325" t="s">
        <v>41</v>
      </c>
      <c r="G325">
        <v>6537.29</v>
      </c>
      <c r="I325">
        <v>0</v>
      </c>
      <c r="J325" s="1">
        <v>45662</v>
      </c>
      <c r="K325" t="s">
        <v>17</v>
      </c>
      <c r="L325" t="s">
        <v>18</v>
      </c>
      <c r="M325">
        <v>-453.11</v>
      </c>
    </row>
    <row r="326" spans="1:13" x14ac:dyDescent="0.3">
      <c r="A326">
        <v>2324</v>
      </c>
      <c r="B326" t="s">
        <v>19</v>
      </c>
      <c r="C326" t="s">
        <v>20</v>
      </c>
      <c r="D326" t="s">
        <v>39</v>
      </c>
      <c r="E326" t="s">
        <v>16</v>
      </c>
      <c r="F326">
        <v>0</v>
      </c>
      <c r="H326">
        <v>0.21</v>
      </c>
      <c r="I326">
        <v>0</v>
      </c>
      <c r="J326" s="1">
        <v>45715</v>
      </c>
      <c r="K326" t="s">
        <v>17</v>
      </c>
      <c r="L326" t="s">
        <v>45</v>
      </c>
      <c r="M326">
        <v>2640.1</v>
      </c>
    </row>
    <row r="327" spans="1:13" x14ac:dyDescent="0.3">
      <c r="A327">
        <v>2325</v>
      </c>
      <c r="B327" t="s">
        <v>35</v>
      </c>
      <c r="C327" t="s">
        <v>43</v>
      </c>
      <c r="D327" t="s">
        <v>52</v>
      </c>
      <c r="E327" t="s">
        <v>16</v>
      </c>
      <c r="F327">
        <v>0</v>
      </c>
      <c r="G327">
        <v>8031.83</v>
      </c>
      <c r="H327">
        <v>0.56000000000000005</v>
      </c>
      <c r="I327">
        <v>0</v>
      </c>
      <c r="J327" s="1">
        <v>45795</v>
      </c>
      <c r="K327" t="s">
        <v>17</v>
      </c>
      <c r="L327" t="s">
        <v>45</v>
      </c>
      <c r="M327">
        <v>3954.38</v>
      </c>
    </row>
    <row r="328" spans="1:13" x14ac:dyDescent="0.3">
      <c r="A328">
        <v>2326</v>
      </c>
      <c r="B328" t="s">
        <v>19</v>
      </c>
      <c r="C328" t="s">
        <v>26</v>
      </c>
      <c r="D328" t="s">
        <v>58</v>
      </c>
      <c r="E328" t="s">
        <v>32</v>
      </c>
      <c r="F328">
        <v>4</v>
      </c>
      <c r="G328">
        <v>9936.94</v>
      </c>
      <c r="I328">
        <v>0</v>
      </c>
      <c r="J328" s="1">
        <v>45636</v>
      </c>
      <c r="K328" t="s">
        <v>22</v>
      </c>
      <c r="L328" t="s">
        <v>45</v>
      </c>
      <c r="M328">
        <v>2047.65</v>
      </c>
    </row>
    <row r="329" spans="1:13" x14ac:dyDescent="0.3">
      <c r="A329">
        <v>2327</v>
      </c>
      <c r="B329" t="s">
        <v>35</v>
      </c>
      <c r="C329" t="s">
        <v>14</v>
      </c>
      <c r="D329" t="s">
        <v>34</v>
      </c>
      <c r="E329" t="s">
        <v>32</v>
      </c>
      <c r="F329">
        <v>4</v>
      </c>
      <c r="G329">
        <v>6640.67</v>
      </c>
      <c r="I329">
        <v>0</v>
      </c>
      <c r="J329" s="1">
        <v>45737</v>
      </c>
      <c r="K329" t="s">
        <v>22</v>
      </c>
      <c r="L329" t="s">
        <v>33</v>
      </c>
      <c r="M329">
        <v>3402.41</v>
      </c>
    </row>
    <row r="330" spans="1:13" x14ac:dyDescent="0.3">
      <c r="A330">
        <v>2328</v>
      </c>
      <c r="B330" t="s">
        <v>35</v>
      </c>
      <c r="C330" t="s">
        <v>26</v>
      </c>
      <c r="D330" t="s">
        <v>40</v>
      </c>
      <c r="E330" t="s">
        <v>49</v>
      </c>
      <c r="F330">
        <v>2</v>
      </c>
      <c r="G330">
        <v>6449.46</v>
      </c>
      <c r="H330">
        <v>0.28999999999999998</v>
      </c>
      <c r="I330">
        <v>9158.23</v>
      </c>
      <c r="J330" s="1">
        <v>45605</v>
      </c>
      <c r="K330" t="s">
        <v>17</v>
      </c>
      <c r="L330" t="s">
        <v>25</v>
      </c>
      <c r="M330">
        <v>39.69</v>
      </c>
    </row>
    <row r="331" spans="1:13" x14ac:dyDescent="0.3">
      <c r="A331">
        <v>2329</v>
      </c>
      <c r="B331" t="s">
        <v>35</v>
      </c>
      <c r="C331" t="s">
        <v>43</v>
      </c>
      <c r="D331" t="s">
        <v>51</v>
      </c>
      <c r="E331" t="s">
        <v>28</v>
      </c>
      <c r="F331">
        <v>4</v>
      </c>
      <c r="G331">
        <v>4981.26</v>
      </c>
      <c r="I331">
        <v>0</v>
      </c>
      <c r="J331" s="1">
        <v>45813</v>
      </c>
      <c r="K331" t="s">
        <v>17</v>
      </c>
      <c r="L331" t="s">
        <v>25</v>
      </c>
      <c r="M331">
        <v>1833.07</v>
      </c>
    </row>
    <row r="332" spans="1:13" x14ac:dyDescent="0.3">
      <c r="A332">
        <v>2330</v>
      </c>
      <c r="B332" t="s">
        <v>19</v>
      </c>
      <c r="C332" t="s">
        <v>14</v>
      </c>
      <c r="D332" t="s">
        <v>34</v>
      </c>
      <c r="E332" t="s">
        <v>32</v>
      </c>
      <c r="H332">
        <v>0.06</v>
      </c>
      <c r="I332">
        <v>0</v>
      </c>
      <c r="J332" s="1">
        <v>45587</v>
      </c>
      <c r="K332" t="s">
        <v>17</v>
      </c>
      <c r="L332" t="s">
        <v>25</v>
      </c>
      <c r="M332">
        <v>-648.08000000000004</v>
      </c>
    </row>
    <row r="333" spans="1:13" x14ac:dyDescent="0.3">
      <c r="A333">
        <v>2331</v>
      </c>
      <c r="B333" t="s">
        <v>13</v>
      </c>
      <c r="C333" t="s">
        <v>43</v>
      </c>
      <c r="D333" t="s">
        <v>51</v>
      </c>
      <c r="E333" t="s">
        <v>28</v>
      </c>
      <c r="G333">
        <v>9023.07</v>
      </c>
      <c r="I333">
        <v>0</v>
      </c>
      <c r="J333" s="1">
        <v>45619</v>
      </c>
      <c r="K333" t="s">
        <v>22</v>
      </c>
      <c r="L333" t="s">
        <v>25</v>
      </c>
      <c r="M333">
        <v>-304.92</v>
      </c>
    </row>
    <row r="334" spans="1:13" x14ac:dyDescent="0.3">
      <c r="A334">
        <v>2332</v>
      </c>
      <c r="B334" t="s">
        <v>13</v>
      </c>
      <c r="C334" t="s">
        <v>14</v>
      </c>
      <c r="D334" t="s">
        <v>34</v>
      </c>
      <c r="E334" t="s">
        <v>41</v>
      </c>
      <c r="F334">
        <v>-1</v>
      </c>
      <c r="H334">
        <v>0.22</v>
      </c>
      <c r="I334">
        <v>0</v>
      </c>
      <c r="J334" s="1">
        <v>45488</v>
      </c>
      <c r="K334" t="s">
        <v>22</v>
      </c>
      <c r="L334" t="s">
        <v>29</v>
      </c>
      <c r="M334">
        <v>2914.06</v>
      </c>
    </row>
    <row r="335" spans="1:13" x14ac:dyDescent="0.3">
      <c r="A335">
        <v>2333</v>
      </c>
      <c r="B335" t="s">
        <v>13</v>
      </c>
      <c r="C335" t="s">
        <v>30</v>
      </c>
      <c r="D335" t="s">
        <v>50</v>
      </c>
      <c r="E335" t="s">
        <v>41</v>
      </c>
      <c r="G335">
        <v>4638.25</v>
      </c>
      <c r="I335">
        <v>0</v>
      </c>
      <c r="J335" s="1"/>
      <c r="K335" t="s">
        <v>17</v>
      </c>
      <c r="L335" t="s">
        <v>23</v>
      </c>
      <c r="M335">
        <v>-614.05999999999995</v>
      </c>
    </row>
    <row r="336" spans="1:13" x14ac:dyDescent="0.3">
      <c r="A336">
        <v>2334</v>
      </c>
      <c r="B336" t="s">
        <v>19</v>
      </c>
      <c r="C336" t="s">
        <v>14</v>
      </c>
      <c r="D336" t="s">
        <v>15</v>
      </c>
      <c r="E336" t="s">
        <v>28</v>
      </c>
      <c r="F336">
        <v>4</v>
      </c>
      <c r="H336">
        <v>0.82</v>
      </c>
      <c r="I336">
        <v>0</v>
      </c>
      <c r="J336" s="1">
        <v>45449</v>
      </c>
      <c r="K336" t="s">
        <v>22</v>
      </c>
      <c r="L336" t="s">
        <v>25</v>
      </c>
      <c r="M336">
        <v>-80.25</v>
      </c>
    </row>
    <row r="337" spans="1:13" x14ac:dyDescent="0.3">
      <c r="A337">
        <v>2335</v>
      </c>
      <c r="B337" t="s">
        <v>19</v>
      </c>
      <c r="C337" t="s">
        <v>30</v>
      </c>
      <c r="D337" t="s">
        <v>50</v>
      </c>
      <c r="E337" t="s">
        <v>32</v>
      </c>
      <c r="F337">
        <v>0</v>
      </c>
      <c r="G337">
        <v>5620.64</v>
      </c>
      <c r="I337">
        <v>0</v>
      </c>
      <c r="J337" s="1">
        <v>45296</v>
      </c>
      <c r="K337" t="s">
        <v>17</v>
      </c>
      <c r="L337" t="s">
        <v>25</v>
      </c>
      <c r="M337">
        <v>217.22</v>
      </c>
    </row>
    <row r="338" spans="1:13" x14ac:dyDescent="0.3">
      <c r="A338">
        <v>2336</v>
      </c>
      <c r="B338" t="s">
        <v>13</v>
      </c>
      <c r="C338" t="s">
        <v>20</v>
      </c>
      <c r="D338" t="s">
        <v>39</v>
      </c>
      <c r="E338" t="s">
        <v>62</v>
      </c>
      <c r="F338">
        <v>4</v>
      </c>
      <c r="G338">
        <v>8482.43</v>
      </c>
      <c r="I338">
        <v>0</v>
      </c>
      <c r="J338" s="1">
        <v>45221</v>
      </c>
      <c r="K338" t="s">
        <v>17</v>
      </c>
      <c r="L338" t="s">
        <v>29</v>
      </c>
      <c r="M338">
        <v>3854.71</v>
      </c>
    </row>
    <row r="339" spans="1:13" x14ac:dyDescent="0.3">
      <c r="A339">
        <v>2337</v>
      </c>
      <c r="B339" t="s">
        <v>19</v>
      </c>
      <c r="C339" t="s">
        <v>14</v>
      </c>
      <c r="D339" t="s">
        <v>15</v>
      </c>
      <c r="E339" t="s">
        <v>41</v>
      </c>
      <c r="I339">
        <v>0</v>
      </c>
      <c r="J339" s="1">
        <v>45582</v>
      </c>
      <c r="K339" t="s">
        <v>17</v>
      </c>
      <c r="L339" t="s">
        <v>29</v>
      </c>
      <c r="M339">
        <v>3186.84</v>
      </c>
    </row>
    <row r="340" spans="1:13" x14ac:dyDescent="0.3">
      <c r="A340">
        <v>2338</v>
      </c>
      <c r="B340" t="s">
        <v>19</v>
      </c>
      <c r="C340" t="s">
        <v>20</v>
      </c>
      <c r="D340" t="s">
        <v>24</v>
      </c>
      <c r="E340" t="s">
        <v>32</v>
      </c>
      <c r="I340">
        <v>0</v>
      </c>
      <c r="J340" s="1"/>
      <c r="K340" t="s">
        <v>22</v>
      </c>
      <c r="L340" t="s">
        <v>33</v>
      </c>
      <c r="M340">
        <v>3529.93</v>
      </c>
    </row>
    <row r="341" spans="1:13" x14ac:dyDescent="0.3">
      <c r="A341">
        <v>2339</v>
      </c>
      <c r="B341" t="s">
        <v>19</v>
      </c>
      <c r="C341" t="s">
        <v>43</v>
      </c>
      <c r="D341" t="s">
        <v>61</v>
      </c>
      <c r="E341" t="s">
        <v>28</v>
      </c>
      <c r="F341">
        <v>4</v>
      </c>
      <c r="I341">
        <v>0</v>
      </c>
      <c r="J341" s="1"/>
      <c r="K341" t="s">
        <v>22</v>
      </c>
      <c r="L341" t="s">
        <v>45</v>
      </c>
      <c r="M341">
        <v>3196.02</v>
      </c>
    </row>
    <row r="342" spans="1:13" x14ac:dyDescent="0.3">
      <c r="A342">
        <v>2340</v>
      </c>
      <c r="B342" t="s">
        <v>19</v>
      </c>
      <c r="C342" t="s">
        <v>30</v>
      </c>
      <c r="D342" t="s">
        <v>50</v>
      </c>
      <c r="E342" t="s">
        <v>57</v>
      </c>
      <c r="F342">
        <v>3</v>
      </c>
      <c r="H342">
        <v>0.91</v>
      </c>
      <c r="I342">
        <v>0</v>
      </c>
      <c r="J342" s="1">
        <v>45511</v>
      </c>
      <c r="K342" t="s">
        <v>17</v>
      </c>
      <c r="L342" t="s">
        <v>25</v>
      </c>
      <c r="M342">
        <v>-425.99</v>
      </c>
    </row>
    <row r="343" spans="1:13" x14ac:dyDescent="0.3">
      <c r="A343">
        <v>2341</v>
      </c>
      <c r="B343" t="s">
        <v>19</v>
      </c>
      <c r="C343" t="s">
        <v>26</v>
      </c>
      <c r="D343" t="s">
        <v>40</v>
      </c>
      <c r="E343" t="s">
        <v>37</v>
      </c>
      <c r="I343">
        <v>0</v>
      </c>
      <c r="J343" s="1">
        <v>45769</v>
      </c>
      <c r="K343" t="s">
        <v>17</v>
      </c>
      <c r="L343" t="s">
        <v>23</v>
      </c>
      <c r="M343">
        <v>-280.18</v>
      </c>
    </row>
    <row r="344" spans="1:13" x14ac:dyDescent="0.3">
      <c r="A344">
        <v>2342</v>
      </c>
      <c r="B344" t="s">
        <v>19</v>
      </c>
      <c r="C344" t="s">
        <v>14</v>
      </c>
      <c r="D344" t="s">
        <v>47</v>
      </c>
      <c r="E344" t="s">
        <v>32</v>
      </c>
      <c r="I344">
        <v>0</v>
      </c>
      <c r="J344" s="1">
        <v>45523</v>
      </c>
      <c r="K344" t="s">
        <v>22</v>
      </c>
      <c r="L344" t="s">
        <v>45</v>
      </c>
      <c r="M344">
        <v>3463.09</v>
      </c>
    </row>
    <row r="345" spans="1:13" x14ac:dyDescent="0.3">
      <c r="A345">
        <v>2343</v>
      </c>
      <c r="B345" t="s">
        <v>19</v>
      </c>
      <c r="C345" t="s">
        <v>43</v>
      </c>
      <c r="D345" t="s">
        <v>52</v>
      </c>
      <c r="E345" t="s">
        <v>41</v>
      </c>
      <c r="F345">
        <v>0</v>
      </c>
      <c r="G345">
        <v>7507.91</v>
      </c>
      <c r="I345">
        <v>0</v>
      </c>
      <c r="J345" s="1">
        <v>45618</v>
      </c>
      <c r="K345" t="s">
        <v>22</v>
      </c>
      <c r="L345" t="s">
        <v>45</v>
      </c>
      <c r="M345">
        <v>1900.24</v>
      </c>
    </row>
    <row r="346" spans="1:13" x14ac:dyDescent="0.3">
      <c r="A346">
        <v>2344</v>
      </c>
      <c r="B346" t="s">
        <v>13</v>
      </c>
      <c r="C346" t="s">
        <v>14</v>
      </c>
      <c r="D346" t="s">
        <v>54</v>
      </c>
      <c r="E346" t="s">
        <v>59</v>
      </c>
      <c r="F346">
        <v>-1</v>
      </c>
      <c r="H346">
        <v>0.65</v>
      </c>
      <c r="I346">
        <v>0</v>
      </c>
      <c r="J346" s="1">
        <v>45828</v>
      </c>
      <c r="K346" t="s">
        <v>17</v>
      </c>
      <c r="L346" t="s">
        <v>45</v>
      </c>
      <c r="M346">
        <v>938.88</v>
      </c>
    </row>
    <row r="347" spans="1:13" x14ac:dyDescent="0.3">
      <c r="A347">
        <v>2345</v>
      </c>
      <c r="B347" t="s">
        <v>35</v>
      </c>
      <c r="C347" t="s">
        <v>30</v>
      </c>
      <c r="D347" t="s">
        <v>31</v>
      </c>
      <c r="E347" t="s">
        <v>41</v>
      </c>
      <c r="F347">
        <v>0</v>
      </c>
      <c r="I347">
        <v>0</v>
      </c>
      <c r="J347" s="1">
        <v>45829</v>
      </c>
      <c r="K347" t="s">
        <v>22</v>
      </c>
      <c r="L347" t="s">
        <v>38</v>
      </c>
      <c r="M347">
        <v>3039.05</v>
      </c>
    </row>
    <row r="348" spans="1:13" x14ac:dyDescent="0.3">
      <c r="A348">
        <v>2346</v>
      </c>
      <c r="B348" t="s">
        <v>35</v>
      </c>
      <c r="C348" t="s">
        <v>20</v>
      </c>
      <c r="D348" t="s">
        <v>55</v>
      </c>
      <c r="E348" t="s">
        <v>57</v>
      </c>
      <c r="G348">
        <v>6320.59</v>
      </c>
      <c r="H348">
        <v>0.93</v>
      </c>
      <c r="I348">
        <v>0</v>
      </c>
      <c r="J348" s="1"/>
      <c r="K348" t="s">
        <v>22</v>
      </c>
      <c r="L348" t="s">
        <v>25</v>
      </c>
      <c r="M348">
        <v>324.45</v>
      </c>
    </row>
    <row r="349" spans="1:13" x14ac:dyDescent="0.3">
      <c r="A349">
        <v>2347</v>
      </c>
      <c r="B349" t="s">
        <v>35</v>
      </c>
      <c r="C349" t="s">
        <v>14</v>
      </c>
      <c r="D349" t="s">
        <v>34</v>
      </c>
      <c r="E349" t="s">
        <v>28</v>
      </c>
      <c r="G349">
        <v>9653.35</v>
      </c>
      <c r="I349">
        <v>0</v>
      </c>
      <c r="J349" s="1">
        <v>45556</v>
      </c>
      <c r="K349" t="s">
        <v>22</v>
      </c>
      <c r="L349" t="s">
        <v>36</v>
      </c>
      <c r="M349">
        <v>3511.89</v>
      </c>
    </row>
    <row r="350" spans="1:13" x14ac:dyDescent="0.3">
      <c r="A350">
        <v>2348</v>
      </c>
      <c r="B350" t="s">
        <v>13</v>
      </c>
      <c r="C350" t="s">
        <v>14</v>
      </c>
      <c r="D350" t="s">
        <v>47</v>
      </c>
      <c r="E350" t="s">
        <v>32</v>
      </c>
      <c r="G350">
        <v>6591.41</v>
      </c>
      <c r="I350">
        <v>0</v>
      </c>
      <c r="J350" s="1">
        <v>45776</v>
      </c>
      <c r="K350" t="s">
        <v>22</v>
      </c>
      <c r="L350" t="s">
        <v>33</v>
      </c>
      <c r="M350">
        <v>2604.6799999999998</v>
      </c>
    </row>
    <row r="351" spans="1:13" x14ac:dyDescent="0.3">
      <c r="A351">
        <v>2349</v>
      </c>
      <c r="B351" t="s">
        <v>13</v>
      </c>
      <c r="C351" t="s">
        <v>20</v>
      </c>
      <c r="D351" t="s">
        <v>21</v>
      </c>
      <c r="E351" t="s">
        <v>59</v>
      </c>
      <c r="F351">
        <v>3</v>
      </c>
      <c r="I351">
        <v>0</v>
      </c>
      <c r="J351" s="1">
        <v>45224</v>
      </c>
      <c r="K351" t="s">
        <v>17</v>
      </c>
      <c r="L351" t="s">
        <v>33</v>
      </c>
      <c r="M351">
        <v>-902.62</v>
      </c>
    </row>
    <row r="352" spans="1:13" x14ac:dyDescent="0.3">
      <c r="A352">
        <v>2350</v>
      </c>
      <c r="B352" t="s">
        <v>35</v>
      </c>
      <c r="C352" t="s">
        <v>30</v>
      </c>
      <c r="D352" t="s">
        <v>48</v>
      </c>
      <c r="E352" t="s">
        <v>41</v>
      </c>
      <c r="F352">
        <v>4</v>
      </c>
      <c r="G352">
        <v>8228.8799999999992</v>
      </c>
      <c r="I352">
        <v>0</v>
      </c>
      <c r="J352" s="1">
        <v>45737</v>
      </c>
      <c r="K352" t="s">
        <v>22</v>
      </c>
      <c r="L352" t="s">
        <v>33</v>
      </c>
      <c r="M352">
        <v>2494.5</v>
      </c>
    </row>
    <row r="353" spans="1:13" x14ac:dyDescent="0.3">
      <c r="A353">
        <v>2351</v>
      </c>
      <c r="B353" t="s">
        <v>35</v>
      </c>
      <c r="C353" t="s">
        <v>43</v>
      </c>
      <c r="D353" t="s">
        <v>61</v>
      </c>
      <c r="E353" t="s">
        <v>37</v>
      </c>
      <c r="F353">
        <v>3</v>
      </c>
      <c r="G353">
        <v>4179.34</v>
      </c>
      <c r="I353">
        <v>0</v>
      </c>
      <c r="J353" s="1">
        <v>45502</v>
      </c>
      <c r="K353" t="s">
        <v>22</v>
      </c>
      <c r="L353" t="s">
        <v>29</v>
      </c>
      <c r="M353">
        <v>2363.69</v>
      </c>
    </row>
    <row r="354" spans="1:13" x14ac:dyDescent="0.3">
      <c r="A354">
        <v>2352</v>
      </c>
      <c r="B354" t="s">
        <v>35</v>
      </c>
      <c r="C354" t="s">
        <v>43</v>
      </c>
      <c r="D354" t="s">
        <v>61</v>
      </c>
      <c r="E354" t="s">
        <v>16</v>
      </c>
      <c r="I354">
        <v>0</v>
      </c>
      <c r="J354" s="1">
        <v>45740</v>
      </c>
      <c r="K354" t="s">
        <v>17</v>
      </c>
      <c r="L354" t="s">
        <v>36</v>
      </c>
      <c r="M354">
        <v>599.21</v>
      </c>
    </row>
    <row r="355" spans="1:13" x14ac:dyDescent="0.3">
      <c r="A355">
        <v>2353</v>
      </c>
      <c r="B355" t="s">
        <v>13</v>
      </c>
      <c r="C355" t="s">
        <v>14</v>
      </c>
      <c r="D355" t="s">
        <v>54</v>
      </c>
      <c r="E355" t="s">
        <v>46</v>
      </c>
      <c r="F355">
        <v>0</v>
      </c>
      <c r="H355">
        <v>0.22</v>
      </c>
      <c r="I355">
        <v>0</v>
      </c>
      <c r="J355" s="1">
        <v>45568</v>
      </c>
      <c r="K355" t="s">
        <v>22</v>
      </c>
      <c r="L355" t="s">
        <v>36</v>
      </c>
      <c r="M355">
        <v>818.35</v>
      </c>
    </row>
    <row r="356" spans="1:13" x14ac:dyDescent="0.3">
      <c r="A356">
        <v>2354</v>
      </c>
      <c r="B356" t="s">
        <v>35</v>
      </c>
      <c r="C356" t="s">
        <v>43</v>
      </c>
      <c r="D356" t="s">
        <v>51</v>
      </c>
      <c r="E356" t="s">
        <v>28</v>
      </c>
      <c r="F356">
        <v>0</v>
      </c>
      <c r="I356">
        <v>0</v>
      </c>
      <c r="J356" s="1">
        <v>45541</v>
      </c>
      <c r="K356" t="s">
        <v>17</v>
      </c>
      <c r="L356" t="s">
        <v>42</v>
      </c>
      <c r="M356">
        <v>1445.09</v>
      </c>
    </row>
    <row r="357" spans="1:13" x14ac:dyDescent="0.3">
      <c r="A357">
        <v>2355</v>
      </c>
      <c r="B357" t="s">
        <v>19</v>
      </c>
      <c r="C357" t="s">
        <v>26</v>
      </c>
      <c r="D357" t="s">
        <v>40</v>
      </c>
      <c r="E357" t="s">
        <v>28</v>
      </c>
      <c r="F357">
        <v>1</v>
      </c>
      <c r="I357">
        <v>0</v>
      </c>
      <c r="J357" s="1">
        <v>45499</v>
      </c>
      <c r="K357" t="s">
        <v>22</v>
      </c>
      <c r="L357" t="s">
        <v>18</v>
      </c>
      <c r="M357">
        <v>-887.83</v>
      </c>
    </row>
    <row r="358" spans="1:13" x14ac:dyDescent="0.3">
      <c r="A358">
        <v>2356</v>
      </c>
      <c r="B358" t="s">
        <v>35</v>
      </c>
      <c r="C358" t="s">
        <v>43</v>
      </c>
      <c r="D358" t="s">
        <v>44</v>
      </c>
      <c r="E358" t="s">
        <v>28</v>
      </c>
      <c r="I358">
        <v>0</v>
      </c>
      <c r="J358" s="1">
        <v>45705</v>
      </c>
      <c r="K358" t="s">
        <v>22</v>
      </c>
      <c r="L358" t="s">
        <v>29</v>
      </c>
      <c r="M358">
        <v>543.26</v>
      </c>
    </row>
    <row r="359" spans="1:13" x14ac:dyDescent="0.3">
      <c r="A359">
        <v>2357</v>
      </c>
      <c r="B359" t="s">
        <v>19</v>
      </c>
      <c r="C359" t="s">
        <v>26</v>
      </c>
      <c r="D359" t="s">
        <v>60</v>
      </c>
      <c r="E359" t="s">
        <v>16</v>
      </c>
      <c r="H359">
        <v>1.23</v>
      </c>
      <c r="I359">
        <v>0</v>
      </c>
      <c r="J359" s="1">
        <v>45775</v>
      </c>
      <c r="K359" t="s">
        <v>22</v>
      </c>
      <c r="L359" t="s">
        <v>36</v>
      </c>
      <c r="M359">
        <v>-1199.32</v>
      </c>
    </row>
    <row r="360" spans="1:13" x14ac:dyDescent="0.3">
      <c r="A360">
        <v>2358</v>
      </c>
      <c r="B360" t="s">
        <v>35</v>
      </c>
      <c r="C360" t="s">
        <v>43</v>
      </c>
      <c r="D360" t="s">
        <v>61</v>
      </c>
      <c r="E360" t="s">
        <v>16</v>
      </c>
      <c r="F360">
        <v>4</v>
      </c>
      <c r="I360">
        <v>0</v>
      </c>
      <c r="J360" s="1">
        <v>45712</v>
      </c>
      <c r="K360" t="s">
        <v>17</v>
      </c>
      <c r="L360" t="s">
        <v>29</v>
      </c>
      <c r="M360">
        <v>1819.6</v>
      </c>
    </row>
    <row r="361" spans="1:13" x14ac:dyDescent="0.3">
      <c r="A361">
        <v>2359</v>
      </c>
      <c r="B361" t="s">
        <v>35</v>
      </c>
      <c r="C361" t="s">
        <v>26</v>
      </c>
      <c r="D361" t="s">
        <v>40</v>
      </c>
      <c r="E361" t="s">
        <v>28</v>
      </c>
      <c r="F361">
        <v>-1</v>
      </c>
      <c r="G361">
        <v>9836.48</v>
      </c>
      <c r="H361">
        <v>0.34</v>
      </c>
      <c r="I361">
        <v>-6492.08</v>
      </c>
      <c r="J361" s="1"/>
      <c r="K361" t="s">
        <v>22</v>
      </c>
      <c r="L361" t="s">
        <v>29</v>
      </c>
      <c r="M361">
        <v>-874.96</v>
      </c>
    </row>
    <row r="362" spans="1:13" x14ac:dyDescent="0.3">
      <c r="A362">
        <v>2360</v>
      </c>
      <c r="B362" t="s">
        <v>19</v>
      </c>
      <c r="C362" t="s">
        <v>14</v>
      </c>
      <c r="D362" t="s">
        <v>47</v>
      </c>
      <c r="E362" t="s">
        <v>32</v>
      </c>
      <c r="H362">
        <v>0.85</v>
      </c>
      <c r="I362">
        <v>0</v>
      </c>
      <c r="J362" s="1">
        <v>45633</v>
      </c>
      <c r="K362" t="s">
        <v>17</v>
      </c>
      <c r="L362" t="s">
        <v>42</v>
      </c>
      <c r="M362">
        <v>1947.5</v>
      </c>
    </row>
    <row r="363" spans="1:13" x14ac:dyDescent="0.3">
      <c r="A363">
        <v>2361</v>
      </c>
      <c r="B363" t="s">
        <v>13</v>
      </c>
      <c r="C363" t="s">
        <v>14</v>
      </c>
      <c r="D363" t="s">
        <v>34</v>
      </c>
      <c r="E363" t="s">
        <v>28</v>
      </c>
      <c r="F363">
        <v>0</v>
      </c>
      <c r="H363">
        <v>1.06</v>
      </c>
      <c r="I363">
        <v>0</v>
      </c>
      <c r="J363" s="1">
        <v>45503</v>
      </c>
      <c r="K363" t="s">
        <v>22</v>
      </c>
      <c r="L363" t="s">
        <v>25</v>
      </c>
      <c r="M363">
        <v>1302.98</v>
      </c>
    </row>
    <row r="364" spans="1:13" x14ac:dyDescent="0.3">
      <c r="A364">
        <v>2362</v>
      </c>
      <c r="B364" t="s">
        <v>19</v>
      </c>
      <c r="C364" t="s">
        <v>26</v>
      </c>
      <c r="D364" t="s">
        <v>27</v>
      </c>
      <c r="E364" t="s">
        <v>32</v>
      </c>
      <c r="F364">
        <v>2</v>
      </c>
      <c r="H364">
        <v>1.04</v>
      </c>
      <c r="I364">
        <v>0</v>
      </c>
      <c r="J364" s="1">
        <v>45635</v>
      </c>
      <c r="K364" t="s">
        <v>17</v>
      </c>
      <c r="L364" t="s">
        <v>18</v>
      </c>
      <c r="M364">
        <v>3817.26</v>
      </c>
    </row>
    <row r="365" spans="1:13" x14ac:dyDescent="0.3">
      <c r="A365">
        <v>2363</v>
      </c>
      <c r="B365" t="s">
        <v>13</v>
      </c>
      <c r="C365" t="s">
        <v>30</v>
      </c>
      <c r="D365" t="s">
        <v>56</v>
      </c>
      <c r="E365" t="s">
        <v>32</v>
      </c>
      <c r="G365">
        <v>5419.15</v>
      </c>
      <c r="H365">
        <v>1.08</v>
      </c>
      <c r="I365">
        <v>0</v>
      </c>
      <c r="J365" s="1">
        <v>45839</v>
      </c>
      <c r="K365" t="s">
        <v>22</v>
      </c>
      <c r="L365" t="s">
        <v>42</v>
      </c>
      <c r="M365">
        <v>-597.61</v>
      </c>
    </row>
    <row r="366" spans="1:13" x14ac:dyDescent="0.3">
      <c r="A366">
        <v>2364</v>
      </c>
      <c r="B366" t="s">
        <v>19</v>
      </c>
      <c r="C366" t="s">
        <v>26</v>
      </c>
      <c r="D366" t="s">
        <v>58</v>
      </c>
      <c r="E366" t="s">
        <v>16</v>
      </c>
      <c r="H366">
        <v>0.27</v>
      </c>
      <c r="I366">
        <v>0</v>
      </c>
      <c r="J366" s="1"/>
      <c r="K366" t="s">
        <v>17</v>
      </c>
      <c r="L366" t="s">
        <v>33</v>
      </c>
      <c r="M366">
        <v>1414.23</v>
      </c>
    </row>
    <row r="367" spans="1:13" x14ac:dyDescent="0.3">
      <c r="A367">
        <v>2365</v>
      </c>
      <c r="B367" t="s">
        <v>19</v>
      </c>
      <c r="C367" t="s">
        <v>30</v>
      </c>
      <c r="D367" t="s">
        <v>31</v>
      </c>
      <c r="E367" t="s">
        <v>59</v>
      </c>
      <c r="I367">
        <v>0</v>
      </c>
      <c r="J367" s="1">
        <v>45521</v>
      </c>
      <c r="K367" t="s">
        <v>17</v>
      </c>
      <c r="L367" t="s">
        <v>38</v>
      </c>
      <c r="M367">
        <v>3555.61</v>
      </c>
    </row>
    <row r="368" spans="1:13" x14ac:dyDescent="0.3">
      <c r="A368">
        <v>2366</v>
      </c>
      <c r="B368" t="s">
        <v>13</v>
      </c>
      <c r="C368" t="s">
        <v>26</v>
      </c>
      <c r="D368" t="s">
        <v>40</v>
      </c>
      <c r="E368" t="s">
        <v>16</v>
      </c>
      <c r="H368">
        <v>0.63</v>
      </c>
      <c r="I368">
        <v>0</v>
      </c>
      <c r="J368" s="1">
        <v>45785</v>
      </c>
      <c r="K368" t="s">
        <v>22</v>
      </c>
      <c r="L368" t="s">
        <v>36</v>
      </c>
      <c r="M368">
        <v>3737.47</v>
      </c>
    </row>
    <row r="369" spans="1:13" x14ac:dyDescent="0.3">
      <c r="A369">
        <v>2367</v>
      </c>
      <c r="B369" t="s">
        <v>13</v>
      </c>
      <c r="C369" t="s">
        <v>26</v>
      </c>
      <c r="D369" t="s">
        <v>58</v>
      </c>
      <c r="E369" t="s">
        <v>32</v>
      </c>
      <c r="F369">
        <v>4</v>
      </c>
      <c r="G369">
        <v>6202.99</v>
      </c>
      <c r="H369">
        <v>0.84</v>
      </c>
      <c r="I369">
        <v>3969.91</v>
      </c>
      <c r="J369" s="1">
        <v>45608</v>
      </c>
      <c r="K369" t="s">
        <v>17</v>
      </c>
      <c r="L369" t="s">
        <v>36</v>
      </c>
      <c r="M369">
        <v>-202.12</v>
      </c>
    </row>
    <row r="370" spans="1:13" x14ac:dyDescent="0.3">
      <c r="A370">
        <v>2368</v>
      </c>
      <c r="B370" t="s">
        <v>19</v>
      </c>
      <c r="C370" t="s">
        <v>26</v>
      </c>
      <c r="D370" t="s">
        <v>40</v>
      </c>
      <c r="E370" t="s">
        <v>28</v>
      </c>
      <c r="G370">
        <v>5582.98</v>
      </c>
      <c r="I370">
        <v>0</v>
      </c>
      <c r="J370" s="1">
        <v>45142</v>
      </c>
      <c r="K370" t="s">
        <v>22</v>
      </c>
      <c r="L370" t="s">
        <v>33</v>
      </c>
      <c r="M370">
        <v>2369.2800000000002</v>
      </c>
    </row>
    <row r="371" spans="1:13" x14ac:dyDescent="0.3">
      <c r="A371">
        <v>2369</v>
      </c>
      <c r="B371" t="s">
        <v>35</v>
      </c>
      <c r="C371" t="s">
        <v>43</v>
      </c>
      <c r="D371" t="s">
        <v>61</v>
      </c>
      <c r="E371" t="s">
        <v>32</v>
      </c>
      <c r="F371">
        <v>0</v>
      </c>
      <c r="G371">
        <v>4248.21</v>
      </c>
      <c r="H371">
        <v>0.5</v>
      </c>
      <c r="I371">
        <v>0</v>
      </c>
      <c r="J371" s="1">
        <v>45849</v>
      </c>
      <c r="K371" t="s">
        <v>17</v>
      </c>
      <c r="L371" t="s">
        <v>38</v>
      </c>
      <c r="M371">
        <v>2427.86</v>
      </c>
    </row>
    <row r="372" spans="1:13" x14ac:dyDescent="0.3">
      <c r="A372">
        <v>2370</v>
      </c>
      <c r="B372" t="s">
        <v>35</v>
      </c>
      <c r="C372" t="s">
        <v>30</v>
      </c>
      <c r="D372" t="s">
        <v>56</v>
      </c>
      <c r="E372" t="s">
        <v>28</v>
      </c>
      <c r="F372">
        <v>2</v>
      </c>
      <c r="I372">
        <v>0</v>
      </c>
      <c r="J372" s="1">
        <v>45692</v>
      </c>
      <c r="K372" t="s">
        <v>17</v>
      </c>
      <c r="L372" t="s">
        <v>33</v>
      </c>
      <c r="M372">
        <v>867.37</v>
      </c>
    </row>
    <row r="373" spans="1:13" x14ac:dyDescent="0.3">
      <c r="A373">
        <v>2371</v>
      </c>
      <c r="B373" t="s">
        <v>13</v>
      </c>
      <c r="C373" t="s">
        <v>14</v>
      </c>
      <c r="D373" t="s">
        <v>34</v>
      </c>
      <c r="E373" t="s">
        <v>41</v>
      </c>
      <c r="F373">
        <v>1</v>
      </c>
      <c r="H373">
        <v>0.05</v>
      </c>
      <c r="I373">
        <v>0</v>
      </c>
      <c r="J373" s="1">
        <v>45762</v>
      </c>
      <c r="K373" t="s">
        <v>17</v>
      </c>
      <c r="L373" t="s">
        <v>45</v>
      </c>
      <c r="M373">
        <v>3424.65</v>
      </c>
    </row>
    <row r="374" spans="1:13" x14ac:dyDescent="0.3">
      <c r="A374">
        <v>2372</v>
      </c>
      <c r="B374" t="s">
        <v>35</v>
      </c>
      <c r="C374" t="s">
        <v>30</v>
      </c>
      <c r="D374" t="s">
        <v>50</v>
      </c>
      <c r="E374" t="s">
        <v>41</v>
      </c>
      <c r="G374">
        <v>7624.86</v>
      </c>
      <c r="I374">
        <v>0</v>
      </c>
      <c r="J374" s="1">
        <v>45800</v>
      </c>
      <c r="K374" t="s">
        <v>17</v>
      </c>
      <c r="L374" t="s">
        <v>45</v>
      </c>
      <c r="M374">
        <v>3365.96</v>
      </c>
    </row>
    <row r="375" spans="1:13" x14ac:dyDescent="0.3">
      <c r="A375">
        <v>2373</v>
      </c>
      <c r="B375" t="s">
        <v>19</v>
      </c>
      <c r="C375" t="s">
        <v>26</v>
      </c>
      <c r="D375" t="s">
        <v>60</v>
      </c>
      <c r="E375" t="s">
        <v>32</v>
      </c>
      <c r="G375">
        <v>8637.25</v>
      </c>
      <c r="H375">
        <v>0.35</v>
      </c>
      <c r="I375">
        <v>0</v>
      </c>
      <c r="J375" s="1">
        <v>45557</v>
      </c>
      <c r="K375" t="s">
        <v>22</v>
      </c>
      <c r="L375" t="s">
        <v>45</v>
      </c>
      <c r="M375">
        <v>2738.82</v>
      </c>
    </row>
    <row r="376" spans="1:13" x14ac:dyDescent="0.3">
      <c r="A376">
        <v>2006</v>
      </c>
      <c r="B376" t="s">
        <v>19</v>
      </c>
      <c r="C376" t="s">
        <v>43</v>
      </c>
      <c r="D376" t="s">
        <v>52</v>
      </c>
      <c r="E376" t="s">
        <v>28</v>
      </c>
      <c r="F376">
        <v>-1</v>
      </c>
      <c r="G376">
        <v>8799.2199999999993</v>
      </c>
      <c r="I376">
        <v>0</v>
      </c>
      <c r="J376" s="1">
        <v>45151</v>
      </c>
      <c r="K376" t="s">
        <v>22</v>
      </c>
      <c r="L376" t="s">
        <v>36</v>
      </c>
      <c r="M376">
        <v>-1109.57</v>
      </c>
    </row>
    <row r="377" spans="1:13" x14ac:dyDescent="0.3">
      <c r="A377">
        <v>2375</v>
      </c>
      <c r="B377" t="s">
        <v>35</v>
      </c>
      <c r="C377" t="s">
        <v>14</v>
      </c>
      <c r="D377" t="s">
        <v>47</v>
      </c>
      <c r="E377" t="s">
        <v>41</v>
      </c>
      <c r="F377">
        <v>-1</v>
      </c>
      <c r="G377">
        <v>9061.25</v>
      </c>
      <c r="I377">
        <v>0</v>
      </c>
      <c r="J377" s="1">
        <v>45752</v>
      </c>
      <c r="K377" t="s">
        <v>22</v>
      </c>
      <c r="L377" t="s">
        <v>25</v>
      </c>
      <c r="M377">
        <v>990.59</v>
      </c>
    </row>
    <row r="378" spans="1:13" x14ac:dyDescent="0.3">
      <c r="A378">
        <v>2376</v>
      </c>
      <c r="B378" t="s">
        <v>35</v>
      </c>
      <c r="C378" t="s">
        <v>26</v>
      </c>
      <c r="D378" t="s">
        <v>58</v>
      </c>
      <c r="E378" t="s">
        <v>32</v>
      </c>
      <c r="G378">
        <v>3718.82</v>
      </c>
      <c r="H378">
        <v>0.88</v>
      </c>
      <c r="I378">
        <v>0</v>
      </c>
      <c r="J378" s="1">
        <v>45568</v>
      </c>
      <c r="K378" t="s">
        <v>17</v>
      </c>
      <c r="L378" t="s">
        <v>33</v>
      </c>
      <c r="M378">
        <v>-234.66</v>
      </c>
    </row>
    <row r="379" spans="1:13" x14ac:dyDescent="0.3">
      <c r="A379">
        <v>2377</v>
      </c>
      <c r="B379" t="s">
        <v>35</v>
      </c>
      <c r="C379" t="s">
        <v>43</v>
      </c>
      <c r="D379" t="s">
        <v>61</v>
      </c>
      <c r="E379" t="s">
        <v>41</v>
      </c>
      <c r="F379">
        <v>4</v>
      </c>
      <c r="I379">
        <v>0</v>
      </c>
      <c r="J379" s="1">
        <v>45840</v>
      </c>
      <c r="K379" t="s">
        <v>17</v>
      </c>
      <c r="L379" t="s">
        <v>25</v>
      </c>
      <c r="M379">
        <v>2438.2399999999998</v>
      </c>
    </row>
    <row r="380" spans="1:13" x14ac:dyDescent="0.3">
      <c r="A380">
        <v>2378</v>
      </c>
      <c r="B380" t="s">
        <v>19</v>
      </c>
      <c r="C380" t="s">
        <v>43</v>
      </c>
      <c r="D380" t="s">
        <v>61</v>
      </c>
      <c r="E380" t="s">
        <v>32</v>
      </c>
      <c r="F380">
        <v>-1</v>
      </c>
      <c r="I380">
        <v>0</v>
      </c>
      <c r="J380" s="1">
        <v>45600</v>
      </c>
      <c r="K380" t="s">
        <v>22</v>
      </c>
      <c r="L380" t="s">
        <v>25</v>
      </c>
      <c r="M380">
        <v>2107.42</v>
      </c>
    </row>
    <row r="381" spans="1:13" x14ac:dyDescent="0.3">
      <c r="A381">
        <v>2379</v>
      </c>
      <c r="B381" t="s">
        <v>35</v>
      </c>
      <c r="C381" t="s">
        <v>26</v>
      </c>
      <c r="D381" t="s">
        <v>60</v>
      </c>
      <c r="E381" t="s">
        <v>28</v>
      </c>
      <c r="F381">
        <v>4</v>
      </c>
      <c r="I381">
        <v>0</v>
      </c>
      <c r="J381" s="1">
        <v>45391</v>
      </c>
      <c r="K381" t="s">
        <v>17</v>
      </c>
      <c r="L381" t="s">
        <v>25</v>
      </c>
      <c r="M381">
        <v>3289.77</v>
      </c>
    </row>
    <row r="382" spans="1:13" x14ac:dyDescent="0.3">
      <c r="A382">
        <v>2380</v>
      </c>
      <c r="B382" t="s">
        <v>35</v>
      </c>
      <c r="C382" t="s">
        <v>20</v>
      </c>
      <c r="D382" t="s">
        <v>55</v>
      </c>
      <c r="E382" t="s">
        <v>16</v>
      </c>
      <c r="F382">
        <v>1</v>
      </c>
      <c r="G382">
        <v>7932.85</v>
      </c>
      <c r="I382">
        <v>0</v>
      </c>
      <c r="J382" s="1">
        <v>45635</v>
      </c>
      <c r="K382" t="s">
        <v>22</v>
      </c>
      <c r="L382" t="s">
        <v>33</v>
      </c>
      <c r="M382">
        <v>2707.27</v>
      </c>
    </row>
    <row r="383" spans="1:13" x14ac:dyDescent="0.3">
      <c r="A383">
        <v>2381</v>
      </c>
      <c r="B383" t="s">
        <v>13</v>
      </c>
      <c r="C383" t="s">
        <v>26</v>
      </c>
      <c r="D383" t="s">
        <v>58</v>
      </c>
      <c r="E383" t="s">
        <v>16</v>
      </c>
      <c r="F383">
        <v>3</v>
      </c>
      <c r="G383">
        <v>4834.6499999999996</v>
      </c>
      <c r="H383">
        <v>1.02</v>
      </c>
      <c r="I383">
        <v>-290.08</v>
      </c>
      <c r="J383" s="1">
        <v>45577</v>
      </c>
      <c r="K383" t="s">
        <v>22</v>
      </c>
      <c r="L383" t="s">
        <v>29</v>
      </c>
      <c r="M383">
        <v>213.96</v>
      </c>
    </row>
    <row r="384" spans="1:13" x14ac:dyDescent="0.3">
      <c r="A384">
        <v>2382</v>
      </c>
      <c r="B384" t="s">
        <v>35</v>
      </c>
      <c r="C384" t="s">
        <v>26</v>
      </c>
      <c r="D384" t="s">
        <v>40</v>
      </c>
      <c r="E384" t="s">
        <v>28</v>
      </c>
      <c r="F384">
        <v>4</v>
      </c>
      <c r="I384">
        <v>0</v>
      </c>
      <c r="J384" s="1">
        <v>45360</v>
      </c>
      <c r="K384" t="s">
        <v>22</v>
      </c>
      <c r="L384" t="s">
        <v>25</v>
      </c>
      <c r="M384">
        <v>787.42</v>
      </c>
    </row>
    <row r="385" spans="1:13" x14ac:dyDescent="0.3">
      <c r="A385">
        <v>2004</v>
      </c>
      <c r="B385" t="s">
        <v>19</v>
      </c>
      <c r="C385" t="s">
        <v>43</v>
      </c>
      <c r="D385" t="s">
        <v>61</v>
      </c>
      <c r="E385" t="s">
        <v>41</v>
      </c>
      <c r="F385">
        <v>-1</v>
      </c>
      <c r="G385">
        <v>3272.45</v>
      </c>
      <c r="I385">
        <v>0</v>
      </c>
      <c r="J385" s="1">
        <v>45716</v>
      </c>
      <c r="K385" t="s">
        <v>17</v>
      </c>
      <c r="L385" t="s">
        <v>45</v>
      </c>
      <c r="M385">
        <v>69.680000000000007</v>
      </c>
    </row>
    <row r="386" spans="1:13" x14ac:dyDescent="0.3">
      <c r="A386">
        <v>2384</v>
      </c>
      <c r="B386" t="s">
        <v>19</v>
      </c>
      <c r="C386" t="s">
        <v>14</v>
      </c>
      <c r="D386" t="s">
        <v>15</v>
      </c>
      <c r="E386" t="s">
        <v>41</v>
      </c>
      <c r="F386">
        <v>3</v>
      </c>
      <c r="G386">
        <v>2070.9699999999998</v>
      </c>
      <c r="H386">
        <v>1.25</v>
      </c>
      <c r="I386">
        <v>-1553.23</v>
      </c>
      <c r="J386" s="1">
        <v>45540</v>
      </c>
      <c r="K386" t="s">
        <v>17</v>
      </c>
      <c r="L386" t="s">
        <v>33</v>
      </c>
      <c r="M386">
        <v>42.89</v>
      </c>
    </row>
    <row r="387" spans="1:13" x14ac:dyDescent="0.3">
      <c r="A387">
        <v>2385</v>
      </c>
      <c r="B387" t="s">
        <v>35</v>
      </c>
      <c r="C387" t="s">
        <v>14</v>
      </c>
      <c r="D387" t="s">
        <v>47</v>
      </c>
      <c r="E387" t="s">
        <v>41</v>
      </c>
      <c r="I387">
        <v>0</v>
      </c>
      <c r="J387" s="1">
        <v>45568</v>
      </c>
      <c r="K387" t="s">
        <v>22</v>
      </c>
      <c r="L387" t="s">
        <v>33</v>
      </c>
      <c r="M387">
        <v>1443.09</v>
      </c>
    </row>
    <row r="388" spans="1:13" x14ac:dyDescent="0.3">
      <c r="A388">
        <v>2386</v>
      </c>
      <c r="B388" t="s">
        <v>35</v>
      </c>
      <c r="C388" t="s">
        <v>43</v>
      </c>
      <c r="D388" t="s">
        <v>51</v>
      </c>
      <c r="E388" t="s">
        <v>16</v>
      </c>
      <c r="G388">
        <v>2271.77</v>
      </c>
      <c r="I388">
        <v>0</v>
      </c>
      <c r="J388" s="1">
        <v>45851</v>
      </c>
      <c r="K388" t="s">
        <v>17</v>
      </c>
      <c r="L388" t="s">
        <v>29</v>
      </c>
      <c r="M388">
        <v>2029.55</v>
      </c>
    </row>
    <row r="389" spans="1:13" x14ac:dyDescent="0.3">
      <c r="A389">
        <v>2387</v>
      </c>
      <c r="B389" t="s">
        <v>19</v>
      </c>
      <c r="C389" t="s">
        <v>43</v>
      </c>
      <c r="D389" t="s">
        <v>51</v>
      </c>
      <c r="E389" t="s">
        <v>41</v>
      </c>
      <c r="F389">
        <v>3</v>
      </c>
      <c r="I389">
        <v>0</v>
      </c>
      <c r="J389" s="1">
        <v>45556</v>
      </c>
      <c r="K389" t="s">
        <v>17</v>
      </c>
      <c r="L389" t="s">
        <v>29</v>
      </c>
      <c r="M389">
        <v>1042.0899999999999</v>
      </c>
    </row>
    <row r="390" spans="1:13" x14ac:dyDescent="0.3">
      <c r="A390">
        <v>2388</v>
      </c>
      <c r="B390" t="s">
        <v>13</v>
      </c>
      <c r="C390" t="s">
        <v>30</v>
      </c>
      <c r="D390" t="s">
        <v>48</v>
      </c>
      <c r="E390" t="s">
        <v>28</v>
      </c>
      <c r="F390">
        <v>1</v>
      </c>
      <c r="G390">
        <v>5321.46</v>
      </c>
      <c r="I390">
        <v>0</v>
      </c>
      <c r="J390" s="1">
        <v>45537</v>
      </c>
      <c r="K390" t="s">
        <v>22</v>
      </c>
      <c r="L390" t="s">
        <v>36</v>
      </c>
      <c r="M390">
        <v>2587.2600000000002</v>
      </c>
    </row>
    <row r="391" spans="1:13" x14ac:dyDescent="0.3">
      <c r="A391">
        <v>2389</v>
      </c>
      <c r="B391" t="s">
        <v>19</v>
      </c>
      <c r="C391" t="s">
        <v>43</v>
      </c>
      <c r="D391" t="s">
        <v>51</v>
      </c>
      <c r="E391" t="s">
        <v>32</v>
      </c>
      <c r="F391">
        <v>0</v>
      </c>
      <c r="G391">
        <v>7901.16</v>
      </c>
      <c r="H391">
        <v>0.77</v>
      </c>
      <c r="I391">
        <v>0</v>
      </c>
      <c r="J391" s="1">
        <v>45573</v>
      </c>
      <c r="K391" t="s">
        <v>17</v>
      </c>
      <c r="L391" t="s">
        <v>33</v>
      </c>
      <c r="M391">
        <v>-406.39</v>
      </c>
    </row>
    <row r="392" spans="1:13" x14ac:dyDescent="0.3">
      <c r="A392">
        <v>2390</v>
      </c>
      <c r="B392" t="s">
        <v>13</v>
      </c>
      <c r="C392" t="s">
        <v>26</v>
      </c>
      <c r="D392" t="s">
        <v>40</v>
      </c>
      <c r="E392" t="s">
        <v>32</v>
      </c>
      <c r="F392">
        <v>-1</v>
      </c>
      <c r="I392">
        <v>0</v>
      </c>
      <c r="J392" s="1">
        <v>45801</v>
      </c>
      <c r="K392" t="s">
        <v>17</v>
      </c>
      <c r="L392" t="s">
        <v>33</v>
      </c>
      <c r="M392">
        <v>496.54</v>
      </c>
    </row>
    <row r="393" spans="1:13" x14ac:dyDescent="0.3">
      <c r="A393">
        <v>2002</v>
      </c>
      <c r="B393" t="s">
        <v>19</v>
      </c>
      <c r="C393" t="s">
        <v>14</v>
      </c>
      <c r="D393" t="s">
        <v>54</v>
      </c>
      <c r="E393" t="s">
        <v>32</v>
      </c>
      <c r="F393">
        <v>4</v>
      </c>
      <c r="G393">
        <v>6820.42</v>
      </c>
      <c r="I393">
        <v>0</v>
      </c>
      <c r="J393" s="1">
        <v>45568</v>
      </c>
      <c r="K393" t="s">
        <v>22</v>
      </c>
      <c r="L393" t="s">
        <v>45</v>
      </c>
      <c r="M393">
        <v>3842.85</v>
      </c>
    </row>
    <row r="394" spans="1:13" x14ac:dyDescent="0.3">
      <c r="A394">
        <v>2392</v>
      </c>
      <c r="B394" t="s">
        <v>13</v>
      </c>
      <c r="C394" t="s">
        <v>43</v>
      </c>
      <c r="D394" t="s">
        <v>52</v>
      </c>
      <c r="E394" t="s">
        <v>32</v>
      </c>
      <c r="G394">
        <v>8631.0300000000007</v>
      </c>
      <c r="I394">
        <v>0</v>
      </c>
      <c r="J394" s="1"/>
      <c r="K394" t="s">
        <v>22</v>
      </c>
      <c r="L394" t="s">
        <v>18</v>
      </c>
      <c r="M394">
        <v>1356.18</v>
      </c>
    </row>
    <row r="395" spans="1:13" x14ac:dyDescent="0.3">
      <c r="A395">
        <v>2050</v>
      </c>
      <c r="B395" t="s">
        <v>13</v>
      </c>
      <c r="C395" t="s">
        <v>14</v>
      </c>
      <c r="D395" t="s">
        <v>54</v>
      </c>
      <c r="E395" t="s">
        <v>28</v>
      </c>
      <c r="H395">
        <v>1.19</v>
      </c>
      <c r="I395">
        <v>0</v>
      </c>
      <c r="J395" s="1"/>
      <c r="K395" t="s">
        <v>22</v>
      </c>
      <c r="L395" t="s">
        <v>38</v>
      </c>
      <c r="M395">
        <v>4.76</v>
      </c>
    </row>
    <row r="396" spans="1:13" x14ac:dyDescent="0.3">
      <c r="A396">
        <v>2394</v>
      </c>
      <c r="B396" t="s">
        <v>13</v>
      </c>
      <c r="C396" t="s">
        <v>26</v>
      </c>
      <c r="D396" t="s">
        <v>60</v>
      </c>
      <c r="E396" t="s">
        <v>32</v>
      </c>
      <c r="H396">
        <v>0.2</v>
      </c>
      <c r="I396">
        <v>0</v>
      </c>
      <c r="J396" s="1">
        <v>45156</v>
      </c>
      <c r="K396" t="s">
        <v>17</v>
      </c>
      <c r="L396" t="s">
        <v>33</v>
      </c>
      <c r="M396">
        <v>-133.03</v>
      </c>
    </row>
    <row r="397" spans="1:13" x14ac:dyDescent="0.3">
      <c r="A397">
        <v>2395</v>
      </c>
      <c r="B397" t="s">
        <v>13</v>
      </c>
      <c r="C397" t="s">
        <v>20</v>
      </c>
      <c r="D397" t="s">
        <v>24</v>
      </c>
      <c r="E397" t="s">
        <v>32</v>
      </c>
      <c r="F397">
        <v>1</v>
      </c>
      <c r="I397">
        <v>0</v>
      </c>
      <c r="J397" s="1">
        <v>45846</v>
      </c>
      <c r="K397" t="s">
        <v>17</v>
      </c>
      <c r="L397" t="s">
        <v>29</v>
      </c>
      <c r="M397">
        <v>85</v>
      </c>
    </row>
    <row r="398" spans="1:13" x14ac:dyDescent="0.3">
      <c r="A398">
        <v>2396</v>
      </c>
      <c r="B398" t="s">
        <v>35</v>
      </c>
      <c r="C398" t="s">
        <v>43</v>
      </c>
      <c r="D398" t="s">
        <v>44</v>
      </c>
      <c r="E398" t="s">
        <v>28</v>
      </c>
      <c r="G398">
        <v>5967.92</v>
      </c>
      <c r="H398">
        <v>0.03</v>
      </c>
      <c r="I398">
        <v>0</v>
      </c>
      <c r="J398" s="1">
        <v>45817</v>
      </c>
      <c r="K398" t="s">
        <v>22</v>
      </c>
      <c r="L398" t="s">
        <v>29</v>
      </c>
      <c r="M398">
        <v>859.93</v>
      </c>
    </row>
    <row r="399" spans="1:13" x14ac:dyDescent="0.3">
      <c r="A399">
        <v>2397</v>
      </c>
      <c r="B399" t="s">
        <v>35</v>
      </c>
      <c r="C399" t="s">
        <v>20</v>
      </c>
      <c r="D399" t="s">
        <v>55</v>
      </c>
      <c r="E399" t="s">
        <v>32</v>
      </c>
      <c r="I399">
        <v>0</v>
      </c>
      <c r="J399" s="1">
        <v>45287</v>
      </c>
      <c r="K399" t="s">
        <v>22</v>
      </c>
      <c r="L399" t="s">
        <v>25</v>
      </c>
      <c r="M399">
        <v>3996.96</v>
      </c>
    </row>
    <row r="400" spans="1:13" x14ac:dyDescent="0.3">
      <c r="A400">
        <v>2398</v>
      </c>
      <c r="B400" t="s">
        <v>19</v>
      </c>
      <c r="C400" t="s">
        <v>20</v>
      </c>
      <c r="D400" t="s">
        <v>39</v>
      </c>
      <c r="E400" t="s">
        <v>28</v>
      </c>
      <c r="G400">
        <v>4301.8500000000004</v>
      </c>
      <c r="H400">
        <v>0.74</v>
      </c>
      <c r="I400">
        <v>0</v>
      </c>
      <c r="J400" s="1"/>
      <c r="K400" t="s">
        <v>22</v>
      </c>
      <c r="L400" t="s">
        <v>36</v>
      </c>
      <c r="M400">
        <v>3888.42</v>
      </c>
    </row>
    <row r="401" spans="1:13" x14ac:dyDescent="0.3">
      <c r="A401">
        <v>2399</v>
      </c>
      <c r="B401" t="s">
        <v>19</v>
      </c>
      <c r="C401" t="s">
        <v>30</v>
      </c>
      <c r="D401" t="s">
        <v>48</v>
      </c>
      <c r="E401" t="s">
        <v>28</v>
      </c>
      <c r="F401">
        <v>-1</v>
      </c>
      <c r="G401">
        <v>6188.29</v>
      </c>
      <c r="I401">
        <v>0</v>
      </c>
      <c r="J401" s="1">
        <v>45511</v>
      </c>
      <c r="K401" t="s">
        <v>22</v>
      </c>
      <c r="L401" t="s">
        <v>29</v>
      </c>
      <c r="M401">
        <v>515.6</v>
      </c>
    </row>
    <row r="402" spans="1:13" x14ac:dyDescent="0.3">
      <c r="A402">
        <v>2025</v>
      </c>
      <c r="B402" t="s">
        <v>13</v>
      </c>
      <c r="C402" t="s">
        <v>14</v>
      </c>
      <c r="D402" t="s">
        <v>54</v>
      </c>
      <c r="E402" t="s">
        <v>32</v>
      </c>
      <c r="F402">
        <v>4</v>
      </c>
      <c r="G402">
        <v>6743.07</v>
      </c>
      <c r="I402">
        <v>0</v>
      </c>
      <c r="J402" s="1">
        <v>45574</v>
      </c>
      <c r="K402" t="s">
        <v>17</v>
      </c>
      <c r="L402" t="s">
        <v>29</v>
      </c>
      <c r="M402">
        <v>-277.41000000000003</v>
      </c>
    </row>
    <row r="403" spans="1:13" x14ac:dyDescent="0.3">
      <c r="A403">
        <v>2012</v>
      </c>
      <c r="B403" t="s">
        <v>13</v>
      </c>
      <c r="C403" t="s">
        <v>30</v>
      </c>
      <c r="D403" t="s">
        <v>56</v>
      </c>
      <c r="E403" t="s">
        <v>41</v>
      </c>
      <c r="F403">
        <v>0</v>
      </c>
      <c r="G403">
        <v>9220.15</v>
      </c>
      <c r="I403">
        <v>0</v>
      </c>
      <c r="J403" s="1">
        <v>45749</v>
      </c>
      <c r="K403" t="s">
        <v>22</v>
      </c>
      <c r="L403" t="s">
        <v>29</v>
      </c>
      <c r="M403">
        <v>2688.05</v>
      </c>
    </row>
    <row r="404" spans="1:13" x14ac:dyDescent="0.3">
      <c r="A404">
        <v>2402</v>
      </c>
      <c r="B404" t="s">
        <v>13</v>
      </c>
      <c r="C404" t="s">
        <v>30</v>
      </c>
      <c r="D404" t="s">
        <v>31</v>
      </c>
      <c r="E404" t="s">
        <v>41</v>
      </c>
      <c r="G404">
        <v>6437.85</v>
      </c>
      <c r="I404">
        <v>0</v>
      </c>
      <c r="J404" s="1">
        <v>45725</v>
      </c>
      <c r="K404" t="s">
        <v>17</v>
      </c>
      <c r="L404" t="s">
        <v>25</v>
      </c>
      <c r="M404">
        <v>1231.3</v>
      </c>
    </row>
    <row r="405" spans="1:13" x14ac:dyDescent="0.3">
      <c r="A405">
        <v>2403</v>
      </c>
      <c r="B405" t="s">
        <v>19</v>
      </c>
      <c r="C405" t="s">
        <v>30</v>
      </c>
      <c r="D405" t="s">
        <v>31</v>
      </c>
      <c r="E405" t="s">
        <v>32</v>
      </c>
      <c r="H405">
        <v>1.1299999999999999</v>
      </c>
      <c r="I405">
        <v>0</v>
      </c>
      <c r="J405" s="1">
        <v>45528</v>
      </c>
      <c r="K405" t="s">
        <v>22</v>
      </c>
      <c r="L405" t="s">
        <v>33</v>
      </c>
      <c r="M405">
        <v>1309.54</v>
      </c>
    </row>
    <row r="406" spans="1:13" x14ac:dyDescent="0.3">
      <c r="A406">
        <v>2404</v>
      </c>
      <c r="B406" t="s">
        <v>35</v>
      </c>
      <c r="C406" t="s">
        <v>26</v>
      </c>
      <c r="D406" t="s">
        <v>27</v>
      </c>
      <c r="E406" t="s">
        <v>32</v>
      </c>
      <c r="H406">
        <v>0.09</v>
      </c>
      <c r="I406">
        <v>0</v>
      </c>
      <c r="J406" s="1">
        <v>45316</v>
      </c>
      <c r="K406" t="s">
        <v>17</v>
      </c>
      <c r="L406" t="s">
        <v>29</v>
      </c>
      <c r="M406">
        <v>-501.36</v>
      </c>
    </row>
    <row r="407" spans="1:13" x14ac:dyDescent="0.3">
      <c r="A407">
        <v>2405</v>
      </c>
      <c r="B407" t="s">
        <v>35</v>
      </c>
      <c r="C407" t="s">
        <v>43</v>
      </c>
      <c r="D407" t="s">
        <v>51</v>
      </c>
      <c r="E407" t="s">
        <v>49</v>
      </c>
      <c r="F407">
        <v>1</v>
      </c>
      <c r="I407">
        <v>0</v>
      </c>
      <c r="J407" s="1">
        <v>45613</v>
      </c>
      <c r="K407" t="s">
        <v>17</v>
      </c>
      <c r="L407" t="s">
        <v>45</v>
      </c>
      <c r="M407">
        <v>69.95</v>
      </c>
    </row>
    <row r="408" spans="1:13" x14ac:dyDescent="0.3">
      <c r="A408">
        <v>2406</v>
      </c>
      <c r="B408" t="s">
        <v>35</v>
      </c>
      <c r="C408" t="s">
        <v>14</v>
      </c>
      <c r="D408" t="s">
        <v>47</v>
      </c>
      <c r="E408" t="s">
        <v>28</v>
      </c>
      <c r="F408">
        <v>4</v>
      </c>
      <c r="G408">
        <v>6458.72</v>
      </c>
      <c r="I408">
        <v>0</v>
      </c>
      <c r="J408" s="1">
        <v>45186</v>
      </c>
      <c r="K408" t="s">
        <v>17</v>
      </c>
      <c r="L408" t="s">
        <v>25</v>
      </c>
      <c r="M408">
        <v>402</v>
      </c>
    </row>
    <row r="409" spans="1:13" x14ac:dyDescent="0.3">
      <c r="A409">
        <v>2407</v>
      </c>
      <c r="B409" t="s">
        <v>13</v>
      </c>
      <c r="C409" t="s">
        <v>30</v>
      </c>
      <c r="D409" t="s">
        <v>50</v>
      </c>
      <c r="E409" t="s">
        <v>49</v>
      </c>
      <c r="G409">
        <v>9193.15</v>
      </c>
      <c r="I409">
        <v>0</v>
      </c>
      <c r="J409" s="1">
        <v>45290</v>
      </c>
      <c r="K409" t="s">
        <v>17</v>
      </c>
      <c r="L409" t="s">
        <v>45</v>
      </c>
      <c r="M409">
        <v>521.77</v>
      </c>
    </row>
    <row r="410" spans="1:13" x14ac:dyDescent="0.3">
      <c r="A410">
        <v>2408</v>
      </c>
      <c r="B410" t="s">
        <v>35</v>
      </c>
      <c r="C410" t="s">
        <v>20</v>
      </c>
      <c r="D410" t="s">
        <v>24</v>
      </c>
      <c r="E410" t="s">
        <v>32</v>
      </c>
      <c r="F410">
        <v>1</v>
      </c>
      <c r="I410">
        <v>0</v>
      </c>
      <c r="J410" s="1">
        <v>45574</v>
      </c>
      <c r="K410" t="s">
        <v>22</v>
      </c>
      <c r="L410" t="s">
        <v>18</v>
      </c>
      <c r="M410">
        <v>1731.86</v>
      </c>
    </row>
    <row r="411" spans="1:13" x14ac:dyDescent="0.3">
      <c r="A411">
        <v>2409</v>
      </c>
      <c r="B411" t="s">
        <v>35</v>
      </c>
      <c r="C411" t="s">
        <v>43</v>
      </c>
      <c r="D411" t="s">
        <v>52</v>
      </c>
      <c r="E411" t="s">
        <v>16</v>
      </c>
      <c r="I411">
        <v>0</v>
      </c>
      <c r="J411" s="1">
        <v>45676</v>
      </c>
      <c r="K411" t="s">
        <v>22</v>
      </c>
      <c r="L411" t="s">
        <v>18</v>
      </c>
      <c r="M411">
        <v>2993.72</v>
      </c>
    </row>
    <row r="412" spans="1:13" x14ac:dyDescent="0.3">
      <c r="A412">
        <v>2410</v>
      </c>
      <c r="B412" t="s">
        <v>13</v>
      </c>
      <c r="C412" t="s">
        <v>43</v>
      </c>
      <c r="D412" t="s">
        <v>44</v>
      </c>
      <c r="E412" t="s">
        <v>41</v>
      </c>
      <c r="H412">
        <v>1.1100000000000001</v>
      </c>
      <c r="I412">
        <v>0</v>
      </c>
      <c r="J412" s="1">
        <v>45743</v>
      </c>
      <c r="K412" t="s">
        <v>22</v>
      </c>
      <c r="L412" t="s">
        <v>42</v>
      </c>
      <c r="M412">
        <v>1344.49</v>
      </c>
    </row>
    <row r="413" spans="1:13" x14ac:dyDescent="0.3">
      <c r="A413">
        <v>2025</v>
      </c>
      <c r="B413" t="s">
        <v>35</v>
      </c>
      <c r="C413" t="s">
        <v>26</v>
      </c>
      <c r="D413" t="s">
        <v>27</v>
      </c>
      <c r="E413" t="s">
        <v>28</v>
      </c>
      <c r="F413">
        <v>1</v>
      </c>
      <c r="G413">
        <v>8903.17</v>
      </c>
      <c r="I413">
        <v>0</v>
      </c>
      <c r="J413" s="1"/>
      <c r="K413" t="s">
        <v>22</v>
      </c>
      <c r="L413" t="s">
        <v>45</v>
      </c>
      <c r="M413">
        <v>3808.81</v>
      </c>
    </row>
    <row r="414" spans="1:13" x14ac:dyDescent="0.3">
      <c r="A414">
        <v>2412</v>
      </c>
      <c r="B414" t="s">
        <v>13</v>
      </c>
      <c r="C414" t="s">
        <v>26</v>
      </c>
      <c r="D414" t="s">
        <v>27</v>
      </c>
      <c r="E414" t="s">
        <v>32</v>
      </c>
      <c r="F414">
        <v>1</v>
      </c>
      <c r="G414">
        <v>4920.3</v>
      </c>
      <c r="H414">
        <v>0.14000000000000001</v>
      </c>
      <c r="I414">
        <v>4231.46</v>
      </c>
      <c r="J414" s="1"/>
      <c r="K414" t="s">
        <v>22</v>
      </c>
      <c r="L414" t="s">
        <v>25</v>
      </c>
      <c r="M414">
        <v>1135.72</v>
      </c>
    </row>
    <row r="415" spans="1:13" x14ac:dyDescent="0.3">
      <c r="A415">
        <v>2413</v>
      </c>
      <c r="B415" t="s">
        <v>35</v>
      </c>
      <c r="C415" t="s">
        <v>14</v>
      </c>
      <c r="D415" t="s">
        <v>34</v>
      </c>
      <c r="E415" t="s">
        <v>32</v>
      </c>
      <c r="F415">
        <v>3</v>
      </c>
      <c r="G415">
        <v>7005.67</v>
      </c>
      <c r="H415">
        <v>0.15</v>
      </c>
      <c r="I415">
        <v>17864.46</v>
      </c>
      <c r="J415" s="1"/>
      <c r="K415" t="s">
        <v>22</v>
      </c>
      <c r="L415" t="s">
        <v>45</v>
      </c>
      <c r="M415">
        <v>2329.98</v>
      </c>
    </row>
    <row r="416" spans="1:13" x14ac:dyDescent="0.3">
      <c r="A416">
        <v>2414</v>
      </c>
      <c r="B416" t="s">
        <v>19</v>
      </c>
      <c r="C416" t="s">
        <v>43</v>
      </c>
      <c r="D416" t="s">
        <v>44</v>
      </c>
      <c r="E416" t="s">
        <v>32</v>
      </c>
      <c r="G416">
        <v>8141.8</v>
      </c>
      <c r="I416">
        <v>0</v>
      </c>
      <c r="J416" s="1">
        <v>45316</v>
      </c>
      <c r="K416" t="s">
        <v>17</v>
      </c>
      <c r="L416" t="s">
        <v>23</v>
      </c>
      <c r="M416">
        <v>-829.35</v>
      </c>
    </row>
    <row r="417" spans="1:13" x14ac:dyDescent="0.3">
      <c r="A417">
        <v>2415</v>
      </c>
      <c r="B417" t="s">
        <v>19</v>
      </c>
      <c r="C417" t="s">
        <v>30</v>
      </c>
      <c r="D417" t="s">
        <v>50</v>
      </c>
      <c r="E417" t="s">
        <v>62</v>
      </c>
      <c r="F417">
        <v>3</v>
      </c>
      <c r="G417">
        <v>6178.39</v>
      </c>
      <c r="I417">
        <v>0</v>
      </c>
      <c r="J417" s="1">
        <v>45495</v>
      </c>
      <c r="K417" t="s">
        <v>22</v>
      </c>
      <c r="L417" t="s">
        <v>36</v>
      </c>
      <c r="M417">
        <v>73.75</v>
      </c>
    </row>
    <row r="418" spans="1:13" x14ac:dyDescent="0.3">
      <c r="A418">
        <v>2416</v>
      </c>
      <c r="B418" t="s">
        <v>13</v>
      </c>
      <c r="C418" t="s">
        <v>20</v>
      </c>
      <c r="D418" t="s">
        <v>39</v>
      </c>
      <c r="E418" t="s">
        <v>46</v>
      </c>
      <c r="F418">
        <v>3</v>
      </c>
      <c r="G418">
        <v>6245.23</v>
      </c>
      <c r="H418">
        <v>1.1499999999999999</v>
      </c>
      <c r="I418">
        <v>-2810.35</v>
      </c>
      <c r="J418" s="1">
        <v>45640</v>
      </c>
      <c r="K418" t="s">
        <v>22</v>
      </c>
      <c r="L418" t="s">
        <v>25</v>
      </c>
      <c r="M418">
        <v>3485.64</v>
      </c>
    </row>
    <row r="419" spans="1:13" x14ac:dyDescent="0.3">
      <c r="A419">
        <v>2417</v>
      </c>
      <c r="B419" t="s">
        <v>35</v>
      </c>
      <c r="C419" t="s">
        <v>26</v>
      </c>
      <c r="D419" t="s">
        <v>58</v>
      </c>
      <c r="E419" t="s">
        <v>41</v>
      </c>
      <c r="G419">
        <v>8293.3799999999992</v>
      </c>
      <c r="H419">
        <v>1.1200000000000001</v>
      </c>
      <c r="I419">
        <v>0</v>
      </c>
      <c r="J419" s="1">
        <v>45655</v>
      </c>
      <c r="K419" t="s">
        <v>22</v>
      </c>
      <c r="L419" t="s">
        <v>18</v>
      </c>
      <c r="M419">
        <v>1727.06</v>
      </c>
    </row>
    <row r="420" spans="1:13" x14ac:dyDescent="0.3">
      <c r="A420">
        <v>2418</v>
      </c>
      <c r="B420" t="s">
        <v>35</v>
      </c>
      <c r="C420" t="s">
        <v>20</v>
      </c>
      <c r="D420" t="s">
        <v>55</v>
      </c>
      <c r="E420" t="s">
        <v>32</v>
      </c>
      <c r="G420">
        <v>9288.75</v>
      </c>
      <c r="H420">
        <v>0.54</v>
      </c>
      <c r="I420">
        <v>0</v>
      </c>
      <c r="J420" s="1">
        <v>45776</v>
      </c>
      <c r="K420" t="s">
        <v>22</v>
      </c>
      <c r="L420" t="s">
        <v>25</v>
      </c>
      <c r="M420">
        <v>3110.43</v>
      </c>
    </row>
    <row r="421" spans="1:13" x14ac:dyDescent="0.3">
      <c r="A421">
        <v>2419</v>
      </c>
      <c r="B421" t="s">
        <v>35</v>
      </c>
      <c r="C421" t="s">
        <v>26</v>
      </c>
      <c r="D421" t="s">
        <v>58</v>
      </c>
      <c r="E421" t="s">
        <v>28</v>
      </c>
      <c r="G421">
        <v>8738.99</v>
      </c>
      <c r="H421">
        <v>0.47</v>
      </c>
      <c r="I421">
        <v>0</v>
      </c>
      <c r="J421" s="1">
        <v>45487</v>
      </c>
      <c r="K421" t="s">
        <v>17</v>
      </c>
      <c r="L421" t="s">
        <v>38</v>
      </c>
      <c r="M421">
        <v>2868.49</v>
      </c>
    </row>
    <row r="422" spans="1:13" x14ac:dyDescent="0.3">
      <c r="A422">
        <v>2420</v>
      </c>
      <c r="B422" t="s">
        <v>13</v>
      </c>
      <c r="C422" t="s">
        <v>43</v>
      </c>
      <c r="D422" t="s">
        <v>52</v>
      </c>
      <c r="E422" t="s">
        <v>46</v>
      </c>
      <c r="H422">
        <v>1.02</v>
      </c>
      <c r="I422">
        <v>0</v>
      </c>
      <c r="J422" s="1">
        <v>45393</v>
      </c>
      <c r="K422" t="s">
        <v>17</v>
      </c>
      <c r="L422" t="s">
        <v>42</v>
      </c>
      <c r="M422">
        <v>1664.6</v>
      </c>
    </row>
    <row r="423" spans="1:13" x14ac:dyDescent="0.3">
      <c r="A423">
        <v>2421</v>
      </c>
      <c r="B423" t="s">
        <v>19</v>
      </c>
      <c r="C423" t="s">
        <v>30</v>
      </c>
      <c r="D423" t="s">
        <v>31</v>
      </c>
      <c r="E423" t="s">
        <v>16</v>
      </c>
      <c r="F423">
        <v>2</v>
      </c>
      <c r="G423">
        <v>8136.39</v>
      </c>
      <c r="I423">
        <v>0</v>
      </c>
      <c r="J423" s="1">
        <v>45726</v>
      </c>
      <c r="K423" t="s">
        <v>22</v>
      </c>
      <c r="L423" t="s">
        <v>29</v>
      </c>
      <c r="M423">
        <v>3398.15</v>
      </c>
    </row>
    <row r="424" spans="1:13" x14ac:dyDescent="0.3">
      <c r="A424">
        <v>2422</v>
      </c>
      <c r="B424" t="s">
        <v>13</v>
      </c>
      <c r="C424" t="s">
        <v>20</v>
      </c>
      <c r="D424" t="s">
        <v>21</v>
      </c>
      <c r="E424" t="s">
        <v>41</v>
      </c>
      <c r="F424">
        <v>4</v>
      </c>
      <c r="I424">
        <v>0</v>
      </c>
      <c r="J424" s="1">
        <v>45496</v>
      </c>
      <c r="K424" t="s">
        <v>22</v>
      </c>
      <c r="L424" t="s">
        <v>25</v>
      </c>
      <c r="M424">
        <v>3044.66</v>
      </c>
    </row>
    <row r="425" spans="1:13" x14ac:dyDescent="0.3">
      <c r="A425">
        <v>2025</v>
      </c>
      <c r="B425" t="s">
        <v>13</v>
      </c>
      <c r="C425" t="s">
        <v>14</v>
      </c>
      <c r="D425" t="s">
        <v>34</v>
      </c>
      <c r="E425" t="s">
        <v>37</v>
      </c>
      <c r="G425">
        <v>4554.97</v>
      </c>
      <c r="I425">
        <v>0</v>
      </c>
      <c r="J425" s="1">
        <v>45721</v>
      </c>
      <c r="K425" t="s">
        <v>22</v>
      </c>
      <c r="L425" t="s">
        <v>42</v>
      </c>
      <c r="M425">
        <v>2802.1</v>
      </c>
    </row>
    <row r="426" spans="1:13" x14ac:dyDescent="0.3">
      <c r="A426">
        <v>2424</v>
      </c>
      <c r="B426" t="s">
        <v>19</v>
      </c>
      <c r="C426" t="s">
        <v>43</v>
      </c>
      <c r="D426" t="s">
        <v>44</v>
      </c>
      <c r="E426" t="s">
        <v>59</v>
      </c>
      <c r="G426">
        <v>7634.65</v>
      </c>
      <c r="I426">
        <v>0</v>
      </c>
      <c r="J426" s="1"/>
      <c r="K426" t="s">
        <v>17</v>
      </c>
      <c r="L426" t="s">
        <v>45</v>
      </c>
      <c r="M426">
        <v>1749.8</v>
      </c>
    </row>
    <row r="427" spans="1:13" x14ac:dyDescent="0.3">
      <c r="A427">
        <v>2425</v>
      </c>
      <c r="B427" t="s">
        <v>13</v>
      </c>
      <c r="C427" t="s">
        <v>14</v>
      </c>
      <c r="D427" t="s">
        <v>54</v>
      </c>
      <c r="E427" t="s">
        <v>32</v>
      </c>
      <c r="H427">
        <v>0.38</v>
      </c>
      <c r="I427">
        <v>0</v>
      </c>
      <c r="J427" s="1">
        <v>45656</v>
      </c>
      <c r="K427" t="s">
        <v>17</v>
      </c>
      <c r="L427" t="s">
        <v>18</v>
      </c>
      <c r="M427">
        <v>3058.78</v>
      </c>
    </row>
    <row r="428" spans="1:13" x14ac:dyDescent="0.3">
      <c r="A428">
        <v>2426</v>
      </c>
      <c r="B428" t="s">
        <v>13</v>
      </c>
      <c r="C428" t="s">
        <v>26</v>
      </c>
      <c r="D428" t="s">
        <v>58</v>
      </c>
      <c r="E428" t="s">
        <v>16</v>
      </c>
      <c r="G428">
        <v>2278.67</v>
      </c>
      <c r="H428">
        <v>0.56000000000000005</v>
      </c>
      <c r="I428">
        <v>0</v>
      </c>
      <c r="J428" s="1">
        <v>45721</v>
      </c>
      <c r="K428" t="s">
        <v>22</v>
      </c>
      <c r="L428" t="s">
        <v>29</v>
      </c>
      <c r="M428">
        <v>-72.52</v>
      </c>
    </row>
    <row r="429" spans="1:13" x14ac:dyDescent="0.3">
      <c r="A429">
        <v>2427</v>
      </c>
      <c r="B429" t="s">
        <v>35</v>
      </c>
      <c r="C429" t="s">
        <v>30</v>
      </c>
      <c r="D429" t="s">
        <v>56</v>
      </c>
      <c r="E429" t="s">
        <v>57</v>
      </c>
      <c r="G429">
        <v>2904.11</v>
      </c>
      <c r="I429">
        <v>0</v>
      </c>
      <c r="J429" s="1">
        <v>45821</v>
      </c>
      <c r="K429" t="s">
        <v>17</v>
      </c>
      <c r="L429" t="s">
        <v>33</v>
      </c>
      <c r="M429">
        <v>1683.98</v>
      </c>
    </row>
    <row r="430" spans="1:13" x14ac:dyDescent="0.3">
      <c r="A430">
        <v>2428</v>
      </c>
      <c r="B430" t="s">
        <v>13</v>
      </c>
      <c r="C430" t="s">
        <v>43</v>
      </c>
      <c r="D430" t="s">
        <v>51</v>
      </c>
      <c r="E430" t="s">
        <v>53</v>
      </c>
      <c r="F430">
        <v>2</v>
      </c>
      <c r="I430">
        <v>0</v>
      </c>
      <c r="J430" s="1">
        <v>45633</v>
      </c>
      <c r="K430" t="s">
        <v>22</v>
      </c>
      <c r="L430" t="s">
        <v>25</v>
      </c>
      <c r="M430">
        <v>427.51</v>
      </c>
    </row>
    <row r="431" spans="1:13" x14ac:dyDescent="0.3">
      <c r="A431">
        <v>2429</v>
      </c>
      <c r="B431" t="s">
        <v>13</v>
      </c>
      <c r="C431" t="s">
        <v>26</v>
      </c>
      <c r="D431" t="s">
        <v>58</v>
      </c>
      <c r="E431" t="s">
        <v>28</v>
      </c>
      <c r="I431">
        <v>0</v>
      </c>
      <c r="J431" s="1">
        <v>45802</v>
      </c>
      <c r="K431" t="s">
        <v>17</v>
      </c>
      <c r="L431" t="s">
        <v>25</v>
      </c>
      <c r="M431">
        <v>550.48</v>
      </c>
    </row>
    <row r="432" spans="1:13" x14ac:dyDescent="0.3">
      <c r="A432">
        <v>2430</v>
      </c>
      <c r="B432" t="s">
        <v>19</v>
      </c>
      <c r="C432" t="s">
        <v>20</v>
      </c>
      <c r="D432" t="s">
        <v>21</v>
      </c>
      <c r="E432" t="s">
        <v>53</v>
      </c>
      <c r="F432">
        <v>3</v>
      </c>
      <c r="H432">
        <v>0.1</v>
      </c>
      <c r="I432">
        <v>0</v>
      </c>
      <c r="J432" s="1">
        <v>45847</v>
      </c>
      <c r="K432" t="s">
        <v>17</v>
      </c>
      <c r="L432" t="s">
        <v>29</v>
      </c>
      <c r="M432">
        <v>215.3</v>
      </c>
    </row>
    <row r="433" spans="1:13" x14ac:dyDescent="0.3">
      <c r="A433">
        <v>2431</v>
      </c>
      <c r="B433" t="s">
        <v>19</v>
      </c>
      <c r="C433" t="s">
        <v>26</v>
      </c>
      <c r="D433" t="s">
        <v>27</v>
      </c>
      <c r="E433" t="s">
        <v>28</v>
      </c>
      <c r="F433">
        <v>1</v>
      </c>
      <c r="I433">
        <v>0</v>
      </c>
      <c r="J433" s="1">
        <v>45611</v>
      </c>
      <c r="K433" t="s">
        <v>17</v>
      </c>
      <c r="L433" t="s">
        <v>38</v>
      </c>
      <c r="M433">
        <v>1627.78</v>
      </c>
    </row>
    <row r="434" spans="1:13" x14ac:dyDescent="0.3">
      <c r="A434">
        <v>2432</v>
      </c>
      <c r="B434" t="s">
        <v>19</v>
      </c>
      <c r="C434" t="s">
        <v>43</v>
      </c>
      <c r="D434" t="s">
        <v>52</v>
      </c>
      <c r="E434" t="s">
        <v>28</v>
      </c>
      <c r="F434">
        <v>1</v>
      </c>
      <c r="G434">
        <v>3036.61</v>
      </c>
      <c r="H434">
        <v>0.86</v>
      </c>
      <c r="I434">
        <v>425.13</v>
      </c>
      <c r="J434" s="1">
        <v>45591</v>
      </c>
      <c r="K434" t="s">
        <v>17</v>
      </c>
      <c r="L434" t="s">
        <v>25</v>
      </c>
      <c r="M434">
        <v>3754.3</v>
      </c>
    </row>
    <row r="435" spans="1:13" x14ac:dyDescent="0.3">
      <c r="A435">
        <v>2433</v>
      </c>
      <c r="B435" t="s">
        <v>35</v>
      </c>
      <c r="C435" t="s">
        <v>43</v>
      </c>
      <c r="D435" t="s">
        <v>52</v>
      </c>
      <c r="E435" t="s">
        <v>41</v>
      </c>
      <c r="F435">
        <v>4</v>
      </c>
      <c r="G435">
        <v>7154.83</v>
      </c>
      <c r="I435">
        <v>0</v>
      </c>
      <c r="J435" s="1"/>
      <c r="K435" t="s">
        <v>22</v>
      </c>
      <c r="L435" t="s">
        <v>29</v>
      </c>
      <c r="M435">
        <v>-620.53</v>
      </c>
    </row>
    <row r="436" spans="1:13" x14ac:dyDescent="0.3">
      <c r="A436">
        <v>2434</v>
      </c>
      <c r="B436" t="s">
        <v>13</v>
      </c>
      <c r="C436" t="s">
        <v>14</v>
      </c>
      <c r="D436" t="s">
        <v>47</v>
      </c>
      <c r="E436" t="s">
        <v>16</v>
      </c>
      <c r="F436">
        <v>-1</v>
      </c>
      <c r="G436">
        <v>3019.25</v>
      </c>
      <c r="H436">
        <v>0.79</v>
      </c>
      <c r="I436">
        <v>-634.04</v>
      </c>
      <c r="J436" s="1">
        <v>45699</v>
      </c>
      <c r="K436" t="s">
        <v>17</v>
      </c>
      <c r="L436" t="s">
        <v>38</v>
      </c>
      <c r="M436">
        <v>387.15</v>
      </c>
    </row>
    <row r="437" spans="1:13" x14ac:dyDescent="0.3">
      <c r="A437">
        <v>2435</v>
      </c>
      <c r="B437" t="s">
        <v>13</v>
      </c>
      <c r="C437" t="s">
        <v>26</v>
      </c>
      <c r="D437" t="s">
        <v>40</v>
      </c>
      <c r="E437" t="s">
        <v>32</v>
      </c>
      <c r="G437">
        <v>5853.58</v>
      </c>
      <c r="I437">
        <v>0</v>
      </c>
      <c r="J437" s="1">
        <v>45383</v>
      </c>
      <c r="K437" t="s">
        <v>22</v>
      </c>
      <c r="L437" t="s">
        <v>45</v>
      </c>
      <c r="M437">
        <v>2378.8200000000002</v>
      </c>
    </row>
    <row r="438" spans="1:13" x14ac:dyDescent="0.3">
      <c r="A438">
        <v>2436</v>
      </c>
      <c r="B438" t="s">
        <v>13</v>
      </c>
      <c r="C438" t="s">
        <v>43</v>
      </c>
      <c r="D438" t="s">
        <v>61</v>
      </c>
      <c r="E438" t="s">
        <v>62</v>
      </c>
      <c r="F438">
        <v>0</v>
      </c>
      <c r="H438">
        <v>0.81</v>
      </c>
      <c r="I438">
        <v>0</v>
      </c>
      <c r="J438" s="1"/>
      <c r="K438" t="s">
        <v>17</v>
      </c>
      <c r="L438" t="s">
        <v>18</v>
      </c>
      <c r="M438">
        <v>2213.84</v>
      </c>
    </row>
    <row r="439" spans="1:13" x14ac:dyDescent="0.3">
      <c r="A439">
        <v>2437</v>
      </c>
      <c r="B439" t="s">
        <v>19</v>
      </c>
      <c r="C439" t="s">
        <v>30</v>
      </c>
      <c r="D439" t="s">
        <v>56</v>
      </c>
      <c r="E439" t="s">
        <v>32</v>
      </c>
      <c r="F439">
        <v>3</v>
      </c>
      <c r="H439">
        <v>0.53</v>
      </c>
      <c r="I439">
        <v>0</v>
      </c>
      <c r="J439" s="1">
        <v>45504</v>
      </c>
      <c r="K439" t="s">
        <v>22</v>
      </c>
      <c r="L439" t="s">
        <v>42</v>
      </c>
      <c r="M439">
        <v>-281.42</v>
      </c>
    </row>
    <row r="440" spans="1:13" x14ac:dyDescent="0.3">
      <c r="A440">
        <v>2438</v>
      </c>
      <c r="B440" t="s">
        <v>35</v>
      </c>
      <c r="C440" t="s">
        <v>14</v>
      </c>
      <c r="D440" t="s">
        <v>47</v>
      </c>
      <c r="E440" t="s">
        <v>62</v>
      </c>
      <c r="I440">
        <v>0</v>
      </c>
      <c r="J440" s="1">
        <v>45620</v>
      </c>
      <c r="K440" t="s">
        <v>22</v>
      </c>
      <c r="L440" t="s">
        <v>25</v>
      </c>
      <c r="M440">
        <v>2965.39</v>
      </c>
    </row>
    <row r="441" spans="1:13" x14ac:dyDescent="0.3">
      <c r="A441">
        <v>2439</v>
      </c>
      <c r="B441" t="s">
        <v>35</v>
      </c>
      <c r="C441" t="s">
        <v>26</v>
      </c>
      <c r="D441" t="s">
        <v>27</v>
      </c>
      <c r="E441" t="s">
        <v>28</v>
      </c>
      <c r="F441">
        <v>-1</v>
      </c>
      <c r="G441">
        <v>3239.59</v>
      </c>
      <c r="I441">
        <v>0</v>
      </c>
      <c r="J441" s="1">
        <v>45719</v>
      </c>
      <c r="K441" t="s">
        <v>22</v>
      </c>
      <c r="L441" t="s">
        <v>36</v>
      </c>
      <c r="M441">
        <v>3467.1</v>
      </c>
    </row>
    <row r="442" spans="1:13" x14ac:dyDescent="0.3">
      <c r="A442">
        <v>2440</v>
      </c>
      <c r="B442" t="s">
        <v>19</v>
      </c>
      <c r="C442" t="s">
        <v>43</v>
      </c>
      <c r="D442" t="s">
        <v>51</v>
      </c>
      <c r="E442" t="s">
        <v>32</v>
      </c>
      <c r="F442">
        <v>-1</v>
      </c>
      <c r="G442">
        <v>7510.8</v>
      </c>
      <c r="I442">
        <v>0</v>
      </c>
      <c r="J442" s="1">
        <v>45608</v>
      </c>
      <c r="K442" t="s">
        <v>22</v>
      </c>
      <c r="L442" t="s">
        <v>45</v>
      </c>
      <c r="M442">
        <v>2989.6</v>
      </c>
    </row>
    <row r="443" spans="1:13" x14ac:dyDescent="0.3">
      <c r="A443">
        <v>2441</v>
      </c>
      <c r="B443" t="s">
        <v>19</v>
      </c>
      <c r="C443" t="s">
        <v>14</v>
      </c>
      <c r="D443" t="s">
        <v>47</v>
      </c>
      <c r="E443" t="s">
        <v>32</v>
      </c>
      <c r="H443">
        <v>1.1100000000000001</v>
      </c>
      <c r="I443">
        <v>0</v>
      </c>
      <c r="J443" s="1"/>
      <c r="K443" t="s">
        <v>22</v>
      </c>
      <c r="L443" t="s">
        <v>29</v>
      </c>
      <c r="M443">
        <v>-219.02</v>
      </c>
    </row>
    <row r="444" spans="1:13" x14ac:dyDescent="0.3">
      <c r="A444">
        <v>2442</v>
      </c>
      <c r="B444" t="s">
        <v>35</v>
      </c>
      <c r="C444" t="s">
        <v>20</v>
      </c>
      <c r="D444" t="s">
        <v>21</v>
      </c>
      <c r="E444" t="s">
        <v>28</v>
      </c>
      <c r="H444">
        <v>0.04</v>
      </c>
      <c r="I444">
        <v>0</v>
      </c>
      <c r="J444" s="1">
        <v>45683</v>
      </c>
      <c r="K444" t="s">
        <v>17</v>
      </c>
      <c r="L444" t="s">
        <v>25</v>
      </c>
      <c r="M444">
        <v>3083.26</v>
      </c>
    </row>
    <row r="445" spans="1:13" x14ac:dyDescent="0.3">
      <c r="A445">
        <v>2443</v>
      </c>
      <c r="B445" t="s">
        <v>19</v>
      </c>
      <c r="C445" t="s">
        <v>43</v>
      </c>
      <c r="D445" t="s">
        <v>61</v>
      </c>
      <c r="E445" t="s">
        <v>16</v>
      </c>
      <c r="F445">
        <v>1</v>
      </c>
      <c r="G445">
        <v>6271.66</v>
      </c>
      <c r="I445">
        <v>0</v>
      </c>
      <c r="J445" s="1">
        <v>45731</v>
      </c>
      <c r="K445" t="s">
        <v>22</v>
      </c>
      <c r="L445" t="s">
        <v>25</v>
      </c>
      <c r="M445">
        <v>2449.4299999999998</v>
      </c>
    </row>
    <row r="446" spans="1:13" x14ac:dyDescent="0.3">
      <c r="A446">
        <v>2444</v>
      </c>
      <c r="B446" t="s">
        <v>19</v>
      </c>
      <c r="C446" t="s">
        <v>26</v>
      </c>
      <c r="D446" t="s">
        <v>27</v>
      </c>
      <c r="E446" t="s">
        <v>32</v>
      </c>
      <c r="F446">
        <v>3</v>
      </c>
      <c r="G446">
        <v>3676.04</v>
      </c>
      <c r="I446">
        <v>0</v>
      </c>
      <c r="J446" s="1">
        <v>45802</v>
      </c>
      <c r="K446" t="s">
        <v>22</v>
      </c>
      <c r="L446" t="s">
        <v>29</v>
      </c>
      <c r="M446">
        <v>1621.74</v>
      </c>
    </row>
    <row r="447" spans="1:13" x14ac:dyDescent="0.3">
      <c r="A447">
        <v>2445</v>
      </c>
      <c r="B447" t="s">
        <v>19</v>
      </c>
      <c r="C447" t="s">
        <v>43</v>
      </c>
      <c r="D447" t="s">
        <v>44</v>
      </c>
      <c r="E447" t="s">
        <v>32</v>
      </c>
      <c r="I447">
        <v>0</v>
      </c>
      <c r="J447" s="1">
        <v>45628</v>
      </c>
      <c r="K447" t="s">
        <v>17</v>
      </c>
      <c r="L447" t="s">
        <v>45</v>
      </c>
      <c r="M447">
        <v>141.93</v>
      </c>
    </row>
    <row r="448" spans="1:13" x14ac:dyDescent="0.3">
      <c r="A448">
        <v>2446</v>
      </c>
      <c r="B448" t="s">
        <v>35</v>
      </c>
      <c r="C448" t="s">
        <v>20</v>
      </c>
      <c r="D448" t="s">
        <v>39</v>
      </c>
      <c r="E448" t="s">
        <v>41</v>
      </c>
      <c r="G448">
        <v>8062.11</v>
      </c>
      <c r="I448">
        <v>0</v>
      </c>
      <c r="J448" s="1"/>
      <c r="K448" t="s">
        <v>17</v>
      </c>
      <c r="L448" t="s">
        <v>45</v>
      </c>
      <c r="M448">
        <v>3198.97</v>
      </c>
    </row>
    <row r="449" spans="1:13" x14ac:dyDescent="0.3">
      <c r="A449">
        <v>2447</v>
      </c>
      <c r="B449" t="s">
        <v>13</v>
      </c>
      <c r="C449" t="s">
        <v>26</v>
      </c>
      <c r="D449" t="s">
        <v>40</v>
      </c>
      <c r="E449" t="s">
        <v>32</v>
      </c>
      <c r="I449">
        <v>0</v>
      </c>
      <c r="J449" s="1">
        <v>45416</v>
      </c>
      <c r="K449" t="s">
        <v>17</v>
      </c>
      <c r="L449" t="s">
        <v>45</v>
      </c>
      <c r="M449">
        <v>1291.8</v>
      </c>
    </row>
    <row r="450" spans="1:13" x14ac:dyDescent="0.3">
      <c r="A450">
        <v>2003</v>
      </c>
      <c r="B450" t="s">
        <v>19</v>
      </c>
      <c r="C450" t="s">
        <v>26</v>
      </c>
      <c r="D450" t="s">
        <v>40</v>
      </c>
      <c r="E450" t="s">
        <v>32</v>
      </c>
      <c r="F450">
        <v>2</v>
      </c>
      <c r="G450">
        <v>8516.4500000000007</v>
      </c>
      <c r="H450">
        <v>0.22</v>
      </c>
      <c r="I450">
        <v>13285.66</v>
      </c>
      <c r="J450" s="1">
        <v>45199</v>
      </c>
      <c r="K450" t="s">
        <v>17</v>
      </c>
      <c r="L450" t="s">
        <v>45</v>
      </c>
      <c r="M450">
        <v>1764.52</v>
      </c>
    </row>
    <row r="451" spans="1:13" x14ac:dyDescent="0.3">
      <c r="A451">
        <v>2449</v>
      </c>
      <c r="B451" t="s">
        <v>19</v>
      </c>
      <c r="C451" t="s">
        <v>14</v>
      </c>
      <c r="D451" t="s">
        <v>15</v>
      </c>
      <c r="E451" t="s">
        <v>41</v>
      </c>
      <c r="F451">
        <v>-1</v>
      </c>
      <c r="G451">
        <v>3664.69</v>
      </c>
      <c r="I451">
        <v>0</v>
      </c>
      <c r="J451" s="1">
        <v>45718</v>
      </c>
      <c r="K451" t="s">
        <v>22</v>
      </c>
      <c r="L451" t="s">
        <v>38</v>
      </c>
      <c r="M451">
        <v>-173.68</v>
      </c>
    </row>
    <row r="452" spans="1:13" x14ac:dyDescent="0.3">
      <c r="A452">
        <v>2450</v>
      </c>
      <c r="B452" t="s">
        <v>35</v>
      </c>
      <c r="C452" t="s">
        <v>43</v>
      </c>
      <c r="D452" t="s">
        <v>44</v>
      </c>
      <c r="E452" t="s">
        <v>53</v>
      </c>
      <c r="G452">
        <v>7520.63</v>
      </c>
      <c r="I452">
        <v>0</v>
      </c>
      <c r="J452" s="1">
        <v>45857</v>
      </c>
      <c r="K452" t="s">
        <v>17</v>
      </c>
      <c r="L452" t="s">
        <v>45</v>
      </c>
      <c r="M452">
        <v>1786.43</v>
      </c>
    </row>
    <row r="453" spans="1:13" x14ac:dyDescent="0.3">
      <c r="A453">
        <v>2451</v>
      </c>
      <c r="B453" t="s">
        <v>13</v>
      </c>
      <c r="C453" t="s">
        <v>20</v>
      </c>
      <c r="D453" t="s">
        <v>24</v>
      </c>
      <c r="E453" t="s">
        <v>41</v>
      </c>
      <c r="F453">
        <v>2</v>
      </c>
      <c r="H453">
        <v>0.54</v>
      </c>
      <c r="I453">
        <v>0</v>
      </c>
      <c r="J453" s="1">
        <v>45234</v>
      </c>
      <c r="K453" t="s">
        <v>17</v>
      </c>
      <c r="L453" t="s">
        <v>25</v>
      </c>
      <c r="M453">
        <v>2233.5700000000002</v>
      </c>
    </row>
    <row r="454" spans="1:13" x14ac:dyDescent="0.3">
      <c r="A454">
        <v>2452</v>
      </c>
      <c r="B454" t="s">
        <v>35</v>
      </c>
      <c r="C454" t="s">
        <v>26</v>
      </c>
      <c r="D454" t="s">
        <v>58</v>
      </c>
      <c r="E454" t="s">
        <v>32</v>
      </c>
      <c r="G454">
        <v>8780.66</v>
      </c>
      <c r="I454">
        <v>0</v>
      </c>
      <c r="J454" s="1"/>
      <c r="K454" t="s">
        <v>17</v>
      </c>
      <c r="L454" t="s">
        <v>36</v>
      </c>
      <c r="M454">
        <v>176.96</v>
      </c>
    </row>
    <row r="455" spans="1:13" x14ac:dyDescent="0.3">
      <c r="A455">
        <v>2453</v>
      </c>
      <c r="B455" t="s">
        <v>19</v>
      </c>
      <c r="C455" t="s">
        <v>30</v>
      </c>
      <c r="D455" t="s">
        <v>31</v>
      </c>
      <c r="E455" t="s">
        <v>16</v>
      </c>
      <c r="G455">
        <v>9344.52</v>
      </c>
      <c r="I455">
        <v>0</v>
      </c>
      <c r="J455" s="1"/>
      <c r="K455" t="s">
        <v>17</v>
      </c>
      <c r="L455" t="s">
        <v>29</v>
      </c>
      <c r="M455">
        <v>387.79</v>
      </c>
    </row>
    <row r="456" spans="1:13" x14ac:dyDescent="0.3">
      <c r="A456">
        <v>2454</v>
      </c>
      <c r="B456" t="s">
        <v>19</v>
      </c>
      <c r="C456" t="s">
        <v>20</v>
      </c>
      <c r="D456" t="s">
        <v>21</v>
      </c>
      <c r="E456" t="s">
        <v>32</v>
      </c>
      <c r="H456">
        <v>0.19</v>
      </c>
      <c r="I456">
        <v>0</v>
      </c>
      <c r="J456" s="1">
        <v>45713</v>
      </c>
      <c r="K456" t="s">
        <v>17</v>
      </c>
      <c r="L456" t="s">
        <v>36</v>
      </c>
      <c r="M456">
        <v>3100.44</v>
      </c>
    </row>
    <row r="457" spans="1:13" x14ac:dyDescent="0.3">
      <c r="A457">
        <v>2455</v>
      </c>
      <c r="B457" t="s">
        <v>19</v>
      </c>
      <c r="C457" t="s">
        <v>14</v>
      </c>
      <c r="D457" t="s">
        <v>47</v>
      </c>
      <c r="E457" t="s">
        <v>41</v>
      </c>
      <c r="G457">
        <v>4071.46</v>
      </c>
      <c r="I457">
        <v>0</v>
      </c>
      <c r="J457" s="1">
        <v>45738</v>
      </c>
      <c r="K457" t="s">
        <v>22</v>
      </c>
      <c r="L457" t="s">
        <v>33</v>
      </c>
      <c r="M457">
        <v>2003.31</v>
      </c>
    </row>
    <row r="458" spans="1:13" x14ac:dyDescent="0.3">
      <c r="A458">
        <v>2456</v>
      </c>
      <c r="B458" t="s">
        <v>19</v>
      </c>
      <c r="C458" t="s">
        <v>20</v>
      </c>
      <c r="D458" t="s">
        <v>24</v>
      </c>
      <c r="E458" t="s">
        <v>16</v>
      </c>
      <c r="F458">
        <v>0</v>
      </c>
      <c r="G458">
        <v>4254.68</v>
      </c>
      <c r="I458">
        <v>0</v>
      </c>
      <c r="J458" s="1">
        <v>45731</v>
      </c>
      <c r="K458" t="s">
        <v>22</v>
      </c>
      <c r="L458" t="s">
        <v>45</v>
      </c>
      <c r="M458">
        <v>3498.64</v>
      </c>
    </row>
    <row r="459" spans="1:13" x14ac:dyDescent="0.3">
      <c r="A459">
        <v>2457</v>
      </c>
      <c r="B459" t="s">
        <v>19</v>
      </c>
      <c r="C459" t="s">
        <v>20</v>
      </c>
      <c r="D459" t="s">
        <v>39</v>
      </c>
      <c r="E459" t="s">
        <v>41</v>
      </c>
      <c r="F459">
        <v>0</v>
      </c>
      <c r="G459">
        <v>8206.2199999999993</v>
      </c>
      <c r="I459">
        <v>0</v>
      </c>
      <c r="J459" s="1">
        <v>45720</v>
      </c>
      <c r="K459" t="s">
        <v>22</v>
      </c>
      <c r="L459" t="s">
        <v>36</v>
      </c>
      <c r="M459">
        <v>2443.4</v>
      </c>
    </row>
    <row r="460" spans="1:13" x14ac:dyDescent="0.3">
      <c r="A460">
        <v>2458</v>
      </c>
      <c r="B460" t="s">
        <v>13</v>
      </c>
      <c r="C460" t="s">
        <v>20</v>
      </c>
      <c r="D460" t="s">
        <v>55</v>
      </c>
      <c r="E460" t="s">
        <v>41</v>
      </c>
      <c r="I460">
        <v>0</v>
      </c>
      <c r="J460" s="1">
        <v>45280</v>
      </c>
      <c r="K460" t="s">
        <v>22</v>
      </c>
      <c r="L460" t="s">
        <v>29</v>
      </c>
      <c r="M460">
        <v>573.21</v>
      </c>
    </row>
    <row r="461" spans="1:13" x14ac:dyDescent="0.3">
      <c r="A461">
        <v>2459</v>
      </c>
      <c r="B461" t="s">
        <v>13</v>
      </c>
      <c r="C461" t="s">
        <v>43</v>
      </c>
      <c r="D461" t="s">
        <v>44</v>
      </c>
      <c r="E461" t="s">
        <v>16</v>
      </c>
      <c r="G461">
        <v>3572.52</v>
      </c>
      <c r="I461">
        <v>0</v>
      </c>
      <c r="J461" s="1">
        <v>45402</v>
      </c>
      <c r="K461" t="s">
        <v>22</v>
      </c>
      <c r="L461" t="s">
        <v>45</v>
      </c>
      <c r="M461">
        <v>-404.04</v>
      </c>
    </row>
    <row r="462" spans="1:13" x14ac:dyDescent="0.3">
      <c r="A462">
        <v>2460</v>
      </c>
      <c r="B462" t="s">
        <v>19</v>
      </c>
      <c r="C462" t="s">
        <v>43</v>
      </c>
      <c r="D462" t="s">
        <v>52</v>
      </c>
      <c r="E462" t="s">
        <v>32</v>
      </c>
      <c r="F462">
        <v>2</v>
      </c>
      <c r="G462">
        <v>5482.96</v>
      </c>
      <c r="H462">
        <v>0.35</v>
      </c>
      <c r="I462">
        <v>7127.85</v>
      </c>
      <c r="J462" s="1">
        <v>45600</v>
      </c>
      <c r="K462" t="s">
        <v>17</v>
      </c>
      <c r="L462" t="s">
        <v>45</v>
      </c>
      <c r="M462">
        <v>-823.8</v>
      </c>
    </row>
    <row r="463" spans="1:13" x14ac:dyDescent="0.3">
      <c r="A463">
        <v>2461</v>
      </c>
      <c r="B463" t="s">
        <v>19</v>
      </c>
      <c r="C463" t="s">
        <v>43</v>
      </c>
      <c r="D463" t="s">
        <v>61</v>
      </c>
      <c r="E463" t="s">
        <v>28</v>
      </c>
      <c r="G463">
        <v>3939.92</v>
      </c>
      <c r="H463">
        <v>0.63</v>
      </c>
      <c r="I463">
        <v>0</v>
      </c>
      <c r="J463" s="1"/>
      <c r="K463" t="s">
        <v>17</v>
      </c>
      <c r="L463" t="s">
        <v>29</v>
      </c>
      <c r="M463">
        <v>3146.03</v>
      </c>
    </row>
    <row r="464" spans="1:13" x14ac:dyDescent="0.3">
      <c r="A464">
        <v>2462</v>
      </c>
      <c r="B464" t="s">
        <v>35</v>
      </c>
      <c r="C464" t="s">
        <v>43</v>
      </c>
      <c r="D464" t="s">
        <v>52</v>
      </c>
      <c r="E464" t="s">
        <v>62</v>
      </c>
      <c r="G464">
        <v>4468.7</v>
      </c>
      <c r="H464">
        <v>0.49</v>
      </c>
      <c r="I464">
        <v>0</v>
      </c>
      <c r="J464" s="1">
        <v>45680</v>
      </c>
      <c r="K464" t="s">
        <v>22</v>
      </c>
      <c r="L464" t="s">
        <v>29</v>
      </c>
      <c r="M464">
        <v>2143.6</v>
      </c>
    </row>
    <row r="465" spans="1:13" x14ac:dyDescent="0.3">
      <c r="A465">
        <v>2037</v>
      </c>
      <c r="B465" t="s">
        <v>19</v>
      </c>
      <c r="C465" t="s">
        <v>30</v>
      </c>
      <c r="D465" t="s">
        <v>31</v>
      </c>
      <c r="E465" t="s">
        <v>32</v>
      </c>
      <c r="I465">
        <v>0</v>
      </c>
      <c r="J465" s="1">
        <v>45569</v>
      </c>
      <c r="K465" t="s">
        <v>17</v>
      </c>
      <c r="L465" t="s">
        <v>33</v>
      </c>
      <c r="M465">
        <v>438.39</v>
      </c>
    </row>
    <row r="466" spans="1:13" x14ac:dyDescent="0.3">
      <c r="A466">
        <v>2464</v>
      </c>
      <c r="B466" t="s">
        <v>19</v>
      </c>
      <c r="C466" t="s">
        <v>26</v>
      </c>
      <c r="D466" t="s">
        <v>27</v>
      </c>
      <c r="E466" t="s">
        <v>32</v>
      </c>
      <c r="F466">
        <v>3</v>
      </c>
      <c r="G466">
        <v>2699.59</v>
      </c>
      <c r="I466">
        <v>0</v>
      </c>
      <c r="J466" s="1">
        <v>45473</v>
      </c>
      <c r="K466" t="s">
        <v>22</v>
      </c>
      <c r="L466" t="s">
        <v>38</v>
      </c>
      <c r="M466">
        <v>3507.56</v>
      </c>
    </row>
    <row r="467" spans="1:13" x14ac:dyDescent="0.3">
      <c r="A467">
        <v>2465</v>
      </c>
      <c r="B467" t="s">
        <v>13</v>
      </c>
      <c r="C467" t="s">
        <v>26</v>
      </c>
      <c r="D467" t="s">
        <v>27</v>
      </c>
      <c r="E467" t="s">
        <v>57</v>
      </c>
      <c r="F467">
        <v>1</v>
      </c>
      <c r="G467">
        <v>7814.02</v>
      </c>
      <c r="I467">
        <v>0</v>
      </c>
      <c r="J467" s="1">
        <v>45738</v>
      </c>
      <c r="K467" t="s">
        <v>22</v>
      </c>
      <c r="L467" t="s">
        <v>29</v>
      </c>
      <c r="M467">
        <v>684.07</v>
      </c>
    </row>
    <row r="468" spans="1:13" x14ac:dyDescent="0.3">
      <c r="A468">
        <v>2466</v>
      </c>
      <c r="B468" t="s">
        <v>19</v>
      </c>
      <c r="C468" t="s">
        <v>20</v>
      </c>
      <c r="D468" t="s">
        <v>39</v>
      </c>
      <c r="E468" t="s">
        <v>41</v>
      </c>
      <c r="F468">
        <v>-1</v>
      </c>
      <c r="G468">
        <v>6569.65</v>
      </c>
      <c r="I468">
        <v>0</v>
      </c>
      <c r="J468" s="1">
        <v>45843</v>
      </c>
      <c r="K468" t="s">
        <v>22</v>
      </c>
      <c r="L468" t="s">
        <v>29</v>
      </c>
      <c r="M468">
        <v>3056.38</v>
      </c>
    </row>
    <row r="469" spans="1:13" x14ac:dyDescent="0.3">
      <c r="A469">
        <v>2467</v>
      </c>
      <c r="B469" t="s">
        <v>13</v>
      </c>
      <c r="C469" t="s">
        <v>14</v>
      </c>
      <c r="D469" t="s">
        <v>15</v>
      </c>
      <c r="E469" t="s">
        <v>16</v>
      </c>
      <c r="F469">
        <v>1</v>
      </c>
      <c r="G469">
        <v>8484.82</v>
      </c>
      <c r="I469">
        <v>0</v>
      </c>
      <c r="J469" s="1">
        <v>45235</v>
      </c>
      <c r="K469" t="s">
        <v>17</v>
      </c>
      <c r="L469" t="s">
        <v>25</v>
      </c>
      <c r="M469">
        <v>1899.54</v>
      </c>
    </row>
    <row r="470" spans="1:13" x14ac:dyDescent="0.3">
      <c r="A470">
        <v>2468</v>
      </c>
      <c r="B470" t="s">
        <v>19</v>
      </c>
      <c r="C470" t="s">
        <v>20</v>
      </c>
      <c r="D470" t="s">
        <v>55</v>
      </c>
      <c r="E470" t="s">
        <v>57</v>
      </c>
      <c r="F470">
        <v>0</v>
      </c>
      <c r="G470">
        <v>6012.23</v>
      </c>
      <c r="H470">
        <v>0.62</v>
      </c>
      <c r="I470">
        <v>0</v>
      </c>
      <c r="J470" s="1">
        <v>45591</v>
      </c>
      <c r="K470" t="s">
        <v>22</v>
      </c>
      <c r="L470" t="s">
        <v>18</v>
      </c>
      <c r="M470">
        <v>-1113.25</v>
      </c>
    </row>
    <row r="471" spans="1:13" x14ac:dyDescent="0.3">
      <c r="A471">
        <v>2469</v>
      </c>
      <c r="B471" t="s">
        <v>35</v>
      </c>
      <c r="C471" t="s">
        <v>14</v>
      </c>
      <c r="D471" t="s">
        <v>47</v>
      </c>
      <c r="E471" t="s">
        <v>32</v>
      </c>
      <c r="F471">
        <v>4</v>
      </c>
      <c r="H471">
        <v>1.08</v>
      </c>
      <c r="I471">
        <v>0</v>
      </c>
      <c r="J471" s="1">
        <v>45798</v>
      </c>
      <c r="K471" t="s">
        <v>22</v>
      </c>
      <c r="L471" t="s">
        <v>25</v>
      </c>
      <c r="M471">
        <v>-279.26</v>
      </c>
    </row>
    <row r="472" spans="1:13" x14ac:dyDescent="0.3">
      <c r="A472">
        <v>2470</v>
      </c>
      <c r="B472" t="s">
        <v>35</v>
      </c>
      <c r="C472" t="s">
        <v>20</v>
      </c>
      <c r="D472" t="s">
        <v>39</v>
      </c>
      <c r="E472" t="s">
        <v>28</v>
      </c>
      <c r="I472">
        <v>0</v>
      </c>
      <c r="J472" s="1">
        <v>45603</v>
      </c>
      <c r="K472" t="s">
        <v>17</v>
      </c>
      <c r="L472" t="s">
        <v>33</v>
      </c>
      <c r="M472">
        <v>1099.17</v>
      </c>
    </row>
    <row r="473" spans="1:13" x14ac:dyDescent="0.3">
      <c r="A473">
        <v>2471</v>
      </c>
      <c r="B473" t="s">
        <v>35</v>
      </c>
      <c r="C473" t="s">
        <v>43</v>
      </c>
      <c r="D473" t="s">
        <v>51</v>
      </c>
      <c r="E473" t="s">
        <v>28</v>
      </c>
      <c r="G473">
        <v>4527.6400000000003</v>
      </c>
      <c r="I473">
        <v>0</v>
      </c>
      <c r="J473" s="1"/>
      <c r="K473" t="s">
        <v>22</v>
      </c>
      <c r="L473" t="s">
        <v>29</v>
      </c>
      <c r="M473">
        <v>464.96</v>
      </c>
    </row>
    <row r="474" spans="1:13" x14ac:dyDescent="0.3">
      <c r="A474">
        <v>2472</v>
      </c>
      <c r="B474" t="s">
        <v>35</v>
      </c>
      <c r="C474" t="s">
        <v>43</v>
      </c>
      <c r="D474" t="s">
        <v>61</v>
      </c>
      <c r="E474" t="s">
        <v>28</v>
      </c>
      <c r="G474">
        <v>2255.65</v>
      </c>
      <c r="I474">
        <v>0</v>
      </c>
      <c r="J474" s="1">
        <v>45752</v>
      </c>
      <c r="K474" t="s">
        <v>17</v>
      </c>
      <c r="L474" t="s">
        <v>25</v>
      </c>
      <c r="M474">
        <v>560.70000000000005</v>
      </c>
    </row>
    <row r="475" spans="1:13" x14ac:dyDescent="0.3">
      <c r="A475">
        <v>2473</v>
      </c>
      <c r="B475" t="s">
        <v>35</v>
      </c>
      <c r="C475" t="s">
        <v>14</v>
      </c>
      <c r="D475" t="s">
        <v>54</v>
      </c>
      <c r="E475" t="s">
        <v>41</v>
      </c>
      <c r="G475">
        <v>8752.02</v>
      </c>
      <c r="I475">
        <v>0</v>
      </c>
      <c r="J475" s="1"/>
      <c r="K475" t="s">
        <v>22</v>
      </c>
      <c r="L475" t="s">
        <v>29</v>
      </c>
      <c r="M475">
        <v>283.56</v>
      </c>
    </row>
    <row r="476" spans="1:13" x14ac:dyDescent="0.3">
      <c r="A476">
        <v>2474</v>
      </c>
      <c r="B476" t="s">
        <v>13</v>
      </c>
      <c r="C476" t="s">
        <v>14</v>
      </c>
      <c r="D476" t="s">
        <v>47</v>
      </c>
      <c r="E476" t="s">
        <v>16</v>
      </c>
      <c r="I476">
        <v>0</v>
      </c>
      <c r="J476" s="1">
        <v>45647</v>
      </c>
      <c r="K476" t="s">
        <v>22</v>
      </c>
      <c r="L476" t="s">
        <v>33</v>
      </c>
      <c r="M476">
        <v>115.11</v>
      </c>
    </row>
    <row r="477" spans="1:13" x14ac:dyDescent="0.3">
      <c r="A477">
        <v>2475</v>
      </c>
      <c r="B477" t="s">
        <v>35</v>
      </c>
      <c r="C477" t="s">
        <v>30</v>
      </c>
      <c r="D477" t="s">
        <v>50</v>
      </c>
      <c r="E477" t="s">
        <v>28</v>
      </c>
      <c r="F477">
        <v>2</v>
      </c>
      <c r="H477">
        <v>1.06</v>
      </c>
      <c r="I477">
        <v>0</v>
      </c>
      <c r="J477" s="1">
        <v>45664</v>
      </c>
      <c r="K477" t="s">
        <v>17</v>
      </c>
      <c r="L477" t="s">
        <v>18</v>
      </c>
      <c r="M477">
        <v>3885.97</v>
      </c>
    </row>
    <row r="478" spans="1:13" x14ac:dyDescent="0.3">
      <c r="A478">
        <v>2476</v>
      </c>
      <c r="B478" t="s">
        <v>35</v>
      </c>
      <c r="C478" t="s">
        <v>20</v>
      </c>
      <c r="D478" t="s">
        <v>24</v>
      </c>
      <c r="E478" t="s">
        <v>16</v>
      </c>
      <c r="H478">
        <v>1.0900000000000001</v>
      </c>
      <c r="I478">
        <v>0</v>
      </c>
      <c r="J478" s="1"/>
      <c r="K478" t="s">
        <v>22</v>
      </c>
      <c r="L478" t="s">
        <v>29</v>
      </c>
      <c r="M478">
        <v>-627.07000000000005</v>
      </c>
    </row>
    <row r="479" spans="1:13" x14ac:dyDescent="0.3">
      <c r="A479">
        <v>2477</v>
      </c>
      <c r="B479" t="s">
        <v>19</v>
      </c>
      <c r="C479" t="s">
        <v>14</v>
      </c>
      <c r="D479" t="s">
        <v>54</v>
      </c>
      <c r="E479" t="s">
        <v>16</v>
      </c>
      <c r="G479">
        <v>5923.67</v>
      </c>
      <c r="I479">
        <v>0</v>
      </c>
      <c r="J479" s="1">
        <v>45565</v>
      </c>
      <c r="K479" t="s">
        <v>17</v>
      </c>
      <c r="L479" t="s">
        <v>42</v>
      </c>
      <c r="M479">
        <v>-177.68</v>
      </c>
    </row>
    <row r="480" spans="1:13" x14ac:dyDescent="0.3">
      <c r="A480">
        <v>2478</v>
      </c>
      <c r="B480" t="s">
        <v>19</v>
      </c>
      <c r="C480" t="s">
        <v>20</v>
      </c>
      <c r="D480" t="s">
        <v>39</v>
      </c>
      <c r="E480" t="s">
        <v>41</v>
      </c>
      <c r="F480">
        <v>2</v>
      </c>
      <c r="H480">
        <v>0.62</v>
      </c>
      <c r="I480">
        <v>0</v>
      </c>
      <c r="J480" s="1">
        <v>45789</v>
      </c>
      <c r="K480" t="s">
        <v>17</v>
      </c>
      <c r="L480" t="s">
        <v>29</v>
      </c>
      <c r="M480">
        <v>-223.4</v>
      </c>
    </row>
    <row r="481" spans="1:13" x14ac:dyDescent="0.3">
      <c r="A481">
        <v>2479</v>
      </c>
      <c r="B481" t="s">
        <v>19</v>
      </c>
      <c r="C481" t="s">
        <v>30</v>
      </c>
      <c r="D481" t="s">
        <v>48</v>
      </c>
      <c r="E481" t="s">
        <v>41</v>
      </c>
      <c r="G481">
        <v>2708.99</v>
      </c>
      <c r="I481">
        <v>0</v>
      </c>
      <c r="J481" s="1"/>
      <c r="K481" t="s">
        <v>17</v>
      </c>
      <c r="L481" t="s">
        <v>33</v>
      </c>
      <c r="M481">
        <v>952.78</v>
      </c>
    </row>
    <row r="482" spans="1:13" x14ac:dyDescent="0.3">
      <c r="A482">
        <v>2480</v>
      </c>
      <c r="B482" t="s">
        <v>35</v>
      </c>
      <c r="C482" t="s">
        <v>43</v>
      </c>
      <c r="D482" t="s">
        <v>51</v>
      </c>
      <c r="E482" t="s">
        <v>16</v>
      </c>
      <c r="I482">
        <v>0</v>
      </c>
      <c r="J482" s="1">
        <v>45524</v>
      </c>
      <c r="K482" t="s">
        <v>22</v>
      </c>
      <c r="L482" t="s">
        <v>29</v>
      </c>
      <c r="M482">
        <v>25.18</v>
      </c>
    </row>
    <row r="483" spans="1:13" x14ac:dyDescent="0.3">
      <c r="A483">
        <v>2481</v>
      </c>
      <c r="B483" t="s">
        <v>19</v>
      </c>
      <c r="C483" t="s">
        <v>20</v>
      </c>
      <c r="D483" t="s">
        <v>24</v>
      </c>
      <c r="E483" t="s">
        <v>57</v>
      </c>
      <c r="F483">
        <v>1</v>
      </c>
      <c r="G483">
        <v>9145.3700000000008</v>
      </c>
      <c r="H483">
        <v>7.0000000000000007E-2</v>
      </c>
      <c r="I483">
        <v>8505.19</v>
      </c>
      <c r="J483" s="1">
        <v>45764</v>
      </c>
      <c r="K483" t="s">
        <v>17</v>
      </c>
      <c r="L483" t="s">
        <v>29</v>
      </c>
      <c r="M483">
        <v>1755.19</v>
      </c>
    </row>
    <row r="484" spans="1:13" x14ac:dyDescent="0.3">
      <c r="A484">
        <v>2482</v>
      </c>
      <c r="B484" t="s">
        <v>35</v>
      </c>
      <c r="C484" t="s">
        <v>26</v>
      </c>
      <c r="D484" t="s">
        <v>60</v>
      </c>
      <c r="E484" t="s">
        <v>32</v>
      </c>
      <c r="I484">
        <v>0</v>
      </c>
      <c r="J484" s="1">
        <v>45549</v>
      </c>
      <c r="K484" t="s">
        <v>17</v>
      </c>
      <c r="L484" t="s">
        <v>25</v>
      </c>
      <c r="M484">
        <v>2642.8</v>
      </c>
    </row>
    <row r="485" spans="1:13" x14ac:dyDescent="0.3">
      <c r="A485">
        <v>2483</v>
      </c>
      <c r="B485" t="s">
        <v>13</v>
      </c>
      <c r="C485" t="s">
        <v>30</v>
      </c>
      <c r="D485" t="s">
        <v>50</v>
      </c>
      <c r="E485" t="s">
        <v>41</v>
      </c>
      <c r="F485">
        <v>-1</v>
      </c>
      <c r="I485">
        <v>0</v>
      </c>
      <c r="J485" s="1">
        <v>45794</v>
      </c>
      <c r="K485" t="s">
        <v>22</v>
      </c>
      <c r="L485" t="s">
        <v>33</v>
      </c>
      <c r="M485">
        <v>856.75</v>
      </c>
    </row>
    <row r="486" spans="1:13" x14ac:dyDescent="0.3">
      <c r="A486">
        <v>2484</v>
      </c>
      <c r="B486" t="s">
        <v>35</v>
      </c>
      <c r="C486" t="s">
        <v>20</v>
      </c>
      <c r="D486" t="s">
        <v>39</v>
      </c>
      <c r="E486" t="s">
        <v>59</v>
      </c>
      <c r="G486">
        <v>5308.26</v>
      </c>
      <c r="H486">
        <v>1.03</v>
      </c>
      <c r="I486">
        <v>0</v>
      </c>
      <c r="J486" s="1">
        <v>45787</v>
      </c>
      <c r="K486" t="s">
        <v>22</v>
      </c>
      <c r="L486" t="s">
        <v>36</v>
      </c>
      <c r="M486">
        <v>1189.82</v>
      </c>
    </row>
    <row r="487" spans="1:13" x14ac:dyDescent="0.3">
      <c r="A487">
        <v>2485</v>
      </c>
      <c r="B487" t="s">
        <v>13</v>
      </c>
      <c r="C487" t="s">
        <v>30</v>
      </c>
      <c r="D487" t="s">
        <v>48</v>
      </c>
      <c r="E487" t="s">
        <v>16</v>
      </c>
      <c r="G487">
        <v>9307.2000000000007</v>
      </c>
      <c r="I487">
        <v>0</v>
      </c>
      <c r="J487" s="1">
        <v>45643</v>
      </c>
      <c r="K487" t="s">
        <v>17</v>
      </c>
      <c r="L487" t="s">
        <v>38</v>
      </c>
      <c r="M487">
        <v>16.059999999999999</v>
      </c>
    </row>
    <row r="488" spans="1:13" x14ac:dyDescent="0.3">
      <c r="A488">
        <v>2486</v>
      </c>
      <c r="B488" t="s">
        <v>13</v>
      </c>
      <c r="C488" t="s">
        <v>20</v>
      </c>
      <c r="D488" t="s">
        <v>39</v>
      </c>
      <c r="E488" t="s">
        <v>16</v>
      </c>
      <c r="H488">
        <v>0.33</v>
      </c>
      <c r="I488">
        <v>0</v>
      </c>
      <c r="J488" s="1"/>
      <c r="K488" t="s">
        <v>22</v>
      </c>
      <c r="L488" t="s">
        <v>23</v>
      </c>
      <c r="M488">
        <v>1332.57</v>
      </c>
    </row>
    <row r="489" spans="1:13" x14ac:dyDescent="0.3">
      <c r="A489">
        <v>2487</v>
      </c>
      <c r="B489" t="s">
        <v>35</v>
      </c>
      <c r="C489" t="s">
        <v>30</v>
      </c>
      <c r="D489" t="s">
        <v>48</v>
      </c>
      <c r="E489" t="s">
        <v>28</v>
      </c>
      <c r="F489">
        <v>3</v>
      </c>
      <c r="G489">
        <v>5881.13</v>
      </c>
      <c r="H489">
        <v>0.8</v>
      </c>
      <c r="I489">
        <v>3528.68</v>
      </c>
      <c r="J489" s="1">
        <v>45747</v>
      </c>
      <c r="K489" t="s">
        <v>17</v>
      </c>
      <c r="L489" t="s">
        <v>42</v>
      </c>
      <c r="M489">
        <v>2108.4</v>
      </c>
    </row>
    <row r="490" spans="1:13" x14ac:dyDescent="0.3">
      <c r="A490">
        <v>2488</v>
      </c>
      <c r="B490" t="s">
        <v>13</v>
      </c>
      <c r="C490" t="s">
        <v>30</v>
      </c>
      <c r="D490" t="s">
        <v>50</v>
      </c>
      <c r="E490" t="s">
        <v>49</v>
      </c>
      <c r="F490">
        <v>4</v>
      </c>
      <c r="G490">
        <v>6387.51</v>
      </c>
      <c r="I490">
        <v>0</v>
      </c>
      <c r="J490" s="1"/>
      <c r="K490" t="s">
        <v>22</v>
      </c>
      <c r="L490" t="s">
        <v>45</v>
      </c>
      <c r="M490">
        <v>300.76</v>
      </c>
    </row>
    <row r="491" spans="1:13" x14ac:dyDescent="0.3">
      <c r="A491">
        <v>2489</v>
      </c>
      <c r="B491" t="s">
        <v>35</v>
      </c>
      <c r="C491" t="s">
        <v>26</v>
      </c>
      <c r="D491" t="s">
        <v>60</v>
      </c>
      <c r="E491" t="s">
        <v>41</v>
      </c>
      <c r="F491">
        <v>4</v>
      </c>
      <c r="H491">
        <v>0.18</v>
      </c>
      <c r="I491">
        <v>0</v>
      </c>
      <c r="J491" s="1">
        <v>45567</v>
      </c>
      <c r="K491" t="s">
        <v>22</v>
      </c>
      <c r="L491" t="s">
        <v>42</v>
      </c>
      <c r="M491">
        <v>1415.34</v>
      </c>
    </row>
    <row r="492" spans="1:13" x14ac:dyDescent="0.3">
      <c r="A492">
        <v>2490</v>
      </c>
      <c r="B492" t="s">
        <v>19</v>
      </c>
      <c r="C492" t="s">
        <v>20</v>
      </c>
      <c r="D492" t="s">
        <v>24</v>
      </c>
      <c r="E492" t="s">
        <v>28</v>
      </c>
      <c r="F492">
        <v>3</v>
      </c>
      <c r="G492">
        <v>5015.1899999999996</v>
      </c>
      <c r="H492">
        <v>0.75</v>
      </c>
      <c r="I492">
        <v>3761.39</v>
      </c>
      <c r="J492" s="1">
        <v>45622</v>
      </c>
      <c r="K492" t="s">
        <v>17</v>
      </c>
      <c r="L492" t="s">
        <v>42</v>
      </c>
      <c r="M492">
        <v>-494.53</v>
      </c>
    </row>
    <row r="493" spans="1:13" x14ac:dyDescent="0.3">
      <c r="A493">
        <v>2491</v>
      </c>
      <c r="B493" t="s">
        <v>13</v>
      </c>
      <c r="C493" t="s">
        <v>20</v>
      </c>
      <c r="D493" t="s">
        <v>55</v>
      </c>
      <c r="E493" t="s">
        <v>16</v>
      </c>
      <c r="G493">
        <v>8998.44</v>
      </c>
      <c r="I493">
        <v>0</v>
      </c>
      <c r="J493" s="1">
        <v>45805</v>
      </c>
      <c r="K493" t="s">
        <v>17</v>
      </c>
      <c r="L493" t="s">
        <v>18</v>
      </c>
      <c r="M493">
        <v>-432.44</v>
      </c>
    </row>
    <row r="494" spans="1:13" x14ac:dyDescent="0.3">
      <c r="A494">
        <v>2492</v>
      </c>
      <c r="B494" t="s">
        <v>13</v>
      </c>
      <c r="C494" t="s">
        <v>43</v>
      </c>
      <c r="D494" t="s">
        <v>61</v>
      </c>
      <c r="E494" t="s">
        <v>28</v>
      </c>
      <c r="I494">
        <v>0</v>
      </c>
      <c r="J494" s="1"/>
      <c r="K494" t="s">
        <v>17</v>
      </c>
      <c r="L494" t="s">
        <v>45</v>
      </c>
      <c r="M494">
        <v>473.22</v>
      </c>
    </row>
    <row r="495" spans="1:13" x14ac:dyDescent="0.3">
      <c r="A495">
        <v>2493</v>
      </c>
      <c r="B495" t="s">
        <v>19</v>
      </c>
      <c r="C495" t="s">
        <v>20</v>
      </c>
      <c r="D495" t="s">
        <v>24</v>
      </c>
      <c r="E495" t="s">
        <v>41</v>
      </c>
      <c r="F495">
        <v>3</v>
      </c>
      <c r="G495">
        <v>6042.94</v>
      </c>
      <c r="I495">
        <v>0</v>
      </c>
      <c r="J495" s="1">
        <v>45622</v>
      </c>
      <c r="K495" t="s">
        <v>22</v>
      </c>
      <c r="L495" t="s">
        <v>45</v>
      </c>
      <c r="M495">
        <v>1659.75</v>
      </c>
    </row>
    <row r="496" spans="1:13" x14ac:dyDescent="0.3">
      <c r="A496">
        <v>2494</v>
      </c>
      <c r="B496" t="s">
        <v>13</v>
      </c>
      <c r="C496" t="s">
        <v>26</v>
      </c>
      <c r="D496" t="s">
        <v>58</v>
      </c>
      <c r="E496" t="s">
        <v>41</v>
      </c>
      <c r="F496">
        <v>2</v>
      </c>
      <c r="I496">
        <v>0</v>
      </c>
      <c r="J496" s="1">
        <v>45616</v>
      </c>
      <c r="K496" t="s">
        <v>22</v>
      </c>
      <c r="L496" t="s">
        <v>25</v>
      </c>
      <c r="M496">
        <v>1007.7</v>
      </c>
    </row>
    <row r="497" spans="1:13" x14ac:dyDescent="0.3">
      <c r="A497">
        <v>2495</v>
      </c>
      <c r="B497" t="s">
        <v>13</v>
      </c>
      <c r="C497" t="s">
        <v>43</v>
      </c>
      <c r="D497" t="s">
        <v>61</v>
      </c>
      <c r="E497" t="s">
        <v>41</v>
      </c>
      <c r="F497">
        <v>3</v>
      </c>
      <c r="H497">
        <v>1.1100000000000001</v>
      </c>
      <c r="I497">
        <v>0</v>
      </c>
      <c r="J497" s="1">
        <v>45677</v>
      </c>
      <c r="K497" t="s">
        <v>22</v>
      </c>
      <c r="L497" t="s">
        <v>36</v>
      </c>
      <c r="M497">
        <v>36.159999999999997</v>
      </c>
    </row>
    <row r="498" spans="1:13" x14ac:dyDescent="0.3">
      <c r="A498">
        <v>2496</v>
      </c>
      <c r="B498" t="s">
        <v>13</v>
      </c>
      <c r="C498" t="s">
        <v>30</v>
      </c>
      <c r="D498" t="s">
        <v>31</v>
      </c>
      <c r="E498" t="s">
        <v>16</v>
      </c>
      <c r="F498">
        <v>2</v>
      </c>
      <c r="G498">
        <v>4110.72</v>
      </c>
      <c r="H498">
        <v>0.32</v>
      </c>
      <c r="I498">
        <v>5590.58</v>
      </c>
      <c r="J498" s="1">
        <v>45650</v>
      </c>
      <c r="K498" t="s">
        <v>22</v>
      </c>
      <c r="L498" t="s">
        <v>18</v>
      </c>
      <c r="M498">
        <v>3894.95</v>
      </c>
    </row>
    <row r="499" spans="1:13" x14ac:dyDescent="0.3">
      <c r="A499">
        <v>2497</v>
      </c>
      <c r="B499" t="s">
        <v>13</v>
      </c>
      <c r="C499" t="s">
        <v>43</v>
      </c>
      <c r="D499" t="s">
        <v>44</v>
      </c>
      <c r="E499" t="s">
        <v>32</v>
      </c>
      <c r="F499">
        <v>1</v>
      </c>
      <c r="I499">
        <v>0</v>
      </c>
      <c r="J499" s="1">
        <v>45259</v>
      </c>
      <c r="K499" t="s">
        <v>17</v>
      </c>
      <c r="L499" t="s">
        <v>25</v>
      </c>
      <c r="M499">
        <v>2592.98</v>
      </c>
    </row>
    <row r="500" spans="1:13" x14ac:dyDescent="0.3">
      <c r="A500">
        <v>2498</v>
      </c>
      <c r="B500" t="s">
        <v>13</v>
      </c>
      <c r="C500" t="s">
        <v>14</v>
      </c>
      <c r="D500" t="s">
        <v>54</v>
      </c>
      <c r="E500" t="s">
        <v>41</v>
      </c>
      <c r="I500">
        <v>0</v>
      </c>
      <c r="J500" s="1">
        <v>45809</v>
      </c>
      <c r="K500" t="s">
        <v>22</v>
      </c>
      <c r="L500" t="s">
        <v>29</v>
      </c>
      <c r="M500">
        <v>1574.98</v>
      </c>
    </row>
    <row r="501" spans="1:13" x14ac:dyDescent="0.3">
      <c r="A501">
        <v>2499</v>
      </c>
      <c r="B501" t="s">
        <v>19</v>
      </c>
      <c r="C501" t="s">
        <v>20</v>
      </c>
      <c r="D501" t="s">
        <v>24</v>
      </c>
      <c r="E501" t="s">
        <v>28</v>
      </c>
      <c r="G501">
        <v>8347.8700000000008</v>
      </c>
      <c r="I501">
        <v>0</v>
      </c>
      <c r="J501" s="1">
        <v>45450</v>
      </c>
      <c r="K501" t="s">
        <v>22</v>
      </c>
      <c r="L501" t="s">
        <v>42</v>
      </c>
      <c r="M501">
        <v>1488.3</v>
      </c>
    </row>
    <row r="502" spans="1:13" x14ac:dyDescent="0.3">
      <c r="A502">
        <v>2500</v>
      </c>
      <c r="B502" t="s">
        <v>13</v>
      </c>
      <c r="C502" t="s">
        <v>30</v>
      </c>
      <c r="D502" t="s">
        <v>56</v>
      </c>
      <c r="E502" t="s">
        <v>41</v>
      </c>
      <c r="H502">
        <v>0.99</v>
      </c>
      <c r="I502">
        <v>0</v>
      </c>
      <c r="J502" s="1">
        <v>45844</v>
      </c>
      <c r="K502" t="s">
        <v>17</v>
      </c>
      <c r="L502" t="s">
        <v>18</v>
      </c>
      <c r="M502">
        <v>3100.16</v>
      </c>
    </row>
    <row r="503" spans="1:13" x14ac:dyDescent="0.3">
      <c r="A503">
        <v>2501</v>
      </c>
      <c r="B503" t="s">
        <v>19</v>
      </c>
      <c r="C503" t="s">
        <v>26</v>
      </c>
      <c r="D503" t="s">
        <v>60</v>
      </c>
      <c r="E503" t="s">
        <v>28</v>
      </c>
      <c r="G503">
        <v>6453.36</v>
      </c>
      <c r="I503">
        <v>0</v>
      </c>
      <c r="J503" s="1">
        <v>45812</v>
      </c>
      <c r="K503" t="s">
        <v>22</v>
      </c>
      <c r="L503" t="s">
        <v>45</v>
      </c>
      <c r="M503">
        <v>2321.06</v>
      </c>
    </row>
    <row r="504" spans="1:13" x14ac:dyDescent="0.3">
      <c r="A504">
        <v>2502</v>
      </c>
      <c r="B504" t="s">
        <v>19</v>
      </c>
      <c r="C504" t="s">
        <v>43</v>
      </c>
      <c r="D504" t="s">
        <v>51</v>
      </c>
      <c r="E504" t="s">
        <v>16</v>
      </c>
      <c r="F504">
        <v>0</v>
      </c>
      <c r="I504">
        <v>0</v>
      </c>
      <c r="J504" s="1">
        <v>45179</v>
      </c>
      <c r="K504" t="s">
        <v>22</v>
      </c>
      <c r="L504" t="s">
        <v>25</v>
      </c>
      <c r="M504">
        <v>2412.8200000000002</v>
      </c>
    </row>
    <row r="505" spans="1:13" x14ac:dyDescent="0.3">
      <c r="A505">
        <v>2503</v>
      </c>
      <c r="B505" t="s">
        <v>19</v>
      </c>
      <c r="C505" t="s">
        <v>14</v>
      </c>
      <c r="D505" t="s">
        <v>54</v>
      </c>
      <c r="E505" t="s">
        <v>32</v>
      </c>
      <c r="F505">
        <v>-1</v>
      </c>
      <c r="I505">
        <v>0</v>
      </c>
      <c r="J505" s="1">
        <v>45677</v>
      </c>
      <c r="K505" t="s">
        <v>17</v>
      </c>
      <c r="L505" t="s">
        <v>36</v>
      </c>
      <c r="M505">
        <v>-173.16</v>
      </c>
    </row>
    <row r="506" spans="1:13" x14ac:dyDescent="0.3">
      <c r="A506">
        <v>2504</v>
      </c>
      <c r="B506" t="s">
        <v>35</v>
      </c>
      <c r="C506" t="s">
        <v>43</v>
      </c>
      <c r="D506" t="s">
        <v>52</v>
      </c>
      <c r="E506" t="s">
        <v>41</v>
      </c>
      <c r="F506">
        <v>3</v>
      </c>
      <c r="I506">
        <v>0</v>
      </c>
      <c r="J506" s="1"/>
      <c r="K506" t="s">
        <v>17</v>
      </c>
      <c r="L506" t="s">
        <v>42</v>
      </c>
      <c r="M506">
        <v>-278.07</v>
      </c>
    </row>
    <row r="507" spans="1:13" x14ac:dyDescent="0.3">
      <c r="A507">
        <v>2505</v>
      </c>
      <c r="B507" t="s">
        <v>19</v>
      </c>
      <c r="C507" t="s">
        <v>30</v>
      </c>
      <c r="D507" t="s">
        <v>50</v>
      </c>
      <c r="E507" t="s">
        <v>46</v>
      </c>
      <c r="H507">
        <v>1.1100000000000001</v>
      </c>
      <c r="I507">
        <v>0</v>
      </c>
      <c r="J507" s="1">
        <v>45841</v>
      </c>
      <c r="K507" t="s">
        <v>17</v>
      </c>
      <c r="L507" t="s">
        <v>18</v>
      </c>
      <c r="M507">
        <v>3748.24</v>
      </c>
    </row>
    <row r="508" spans="1:13" x14ac:dyDescent="0.3">
      <c r="A508">
        <v>2506</v>
      </c>
      <c r="B508" t="s">
        <v>35</v>
      </c>
      <c r="C508" t="s">
        <v>14</v>
      </c>
      <c r="D508" t="s">
        <v>15</v>
      </c>
      <c r="E508" t="s">
        <v>41</v>
      </c>
      <c r="G508">
        <v>2225.73</v>
      </c>
      <c r="I508">
        <v>0</v>
      </c>
      <c r="J508" s="1">
        <v>45804</v>
      </c>
      <c r="K508" t="s">
        <v>17</v>
      </c>
      <c r="L508" t="s">
        <v>33</v>
      </c>
      <c r="M508">
        <v>276.63</v>
      </c>
    </row>
    <row r="509" spans="1:13" x14ac:dyDescent="0.3">
      <c r="A509">
        <v>2507</v>
      </c>
      <c r="B509" t="s">
        <v>35</v>
      </c>
      <c r="C509" t="s">
        <v>20</v>
      </c>
      <c r="D509" t="s">
        <v>55</v>
      </c>
      <c r="E509" t="s">
        <v>28</v>
      </c>
      <c r="F509">
        <v>2</v>
      </c>
      <c r="I509">
        <v>0</v>
      </c>
      <c r="J509" s="1">
        <v>45364</v>
      </c>
      <c r="K509" t="s">
        <v>22</v>
      </c>
      <c r="L509" t="s">
        <v>42</v>
      </c>
      <c r="M509">
        <v>2116.5300000000002</v>
      </c>
    </row>
    <row r="510" spans="1:13" x14ac:dyDescent="0.3">
      <c r="A510">
        <v>2508</v>
      </c>
      <c r="B510" t="s">
        <v>13</v>
      </c>
      <c r="C510" t="s">
        <v>20</v>
      </c>
      <c r="D510" t="s">
        <v>24</v>
      </c>
      <c r="E510" t="s">
        <v>32</v>
      </c>
      <c r="F510">
        <v>1</v>
      </c>
      <c r="H510">
        <v>1.1599999999999999</v>
      </c>
      <c r="I510">
        <v>0</v>
      </c>
      <c r="J510" s="1"/>
      <c r="K510" t="s">
        <v>22</v>
      </c>
      <c r="L510" t="s">
        <v>45</v>
      </c>
      <c r="M510">
        <v>1811.51</v>
      </c>
    </row>
    <row r="511" spans="1:13" x14ac:dyDescent="0.3">
      <c r="A511">
        <v>2509</v>
      </c>
      <c r="B511" t="s">
        <v>35</v>
      </c>
      <c r="C511" t="s">
        <v>30</v>
      </c>
      <c r="D511" t="s">
        <v>31</v>
      </c>
      <c r="E511" t="s">
        <v>28</v>
      </c>
      <c r="I511">
        <v>0</v>
      </c>
      <c r="J511" s="1">
        <v>45619</v>
      </c>
      <c r="K511" t="s">
        <v>17</v>
      </c>
      <c r="L511" t="s">
        <v>18</v>
      </c>
      <c r="M511">
        <v>1086.0899999999999</v>
      </c>
    </row>
    <row r="512" spans="1:13" x14ac:dyDescent="0.3">
      <c r="A512">
        <v>2510</v>
      </c>
      <c r="B512" t="s">
        <v>13</v>
      </c>
      <c r="C512" t="s">
        <v>30</v>
      </c>
      <c r="D512" t="s">
        <v>31</v>
      </c>
      <c r="E512" t="s">
        <v>41</v>
      </c>
      <c r="F512">
        <v>0</v>
      </c>
      <c r="G512">
        <v>2165.14</v>
      </c>
      <c r="H512">
        <v>0.36</v>
      </c>
      <c r="I512">
        <v>0</v>
      </c>
      <c r="J512" s="1"/>
      <c r="K512" t="s">
        <v>17</v>
      </c>
      <c r="L512" t="s">
        <v>25</v>
      </c>
      <c r="M512">
        <v>3012.1</v>
      </c>
    </row>
    <row r="513" spans="1:13" x14ac:dyDescent="0.3">
      <c r="A513">
        <v>2511</v>
      </c>
      <c r="B513" t="s">
        <v>35</v>
      </c>
      <c r="C513" t="s">
        <v>30</v>
      </c>
      <c r="D513" t="s">
        <v>56</v>
      </c>
      <c r="E513" t="s">
        <v>41</v>
      </c>
      <c r="F513">
        <v>-1</v>
      </c>
      <c r="G513">
        <v>6310.25</v>
      </c>
      <c r="H513">
        <v>0.1</v>
      </c>
      <c r="I513">
        <v>-5679.23</v>
      </c>
      <c r="J513" s="1">
        <v>45701</v>
      </c>
      <c r="K513" t="s">
        <v>17</v>
      </c>
      <c r="L513" t="s">
        <v>36</v>
      </c>
      <c r="M513">
        <v>2399.42</v>
      </c>
    </row>
    <row r="514" spans="1:13" x14ac:dyDescent="0.3">
      <c r="A514">
        <v>2512</v>
      </c>
      <c r="B514" t="s">
        <v>35</v>
      </c>
      <c r="C514" t="s">
        <v>14</v>
      </c>
      <c r="D514" t="s">
        <v>47</v>
      </c>
      <c r="E514" t="s">
        <v>16</v>
      </c>
      <c r="G514">
        <v>6110.96</v>
      </c>
      <c r="I514">
        <v>0</v>
      </c>
      <c r="J514" s="1"/>
      <c r="K514" t="s">
        <v>17</v>
      </c>
      <c r="L514" t="s">
        <v>45</v>
      </c>
      <c r="M514">
        <v>3074.69</v>
      </c>
    </row>
    <row r="515" spans="1:13" x14ac:dyDescent="0.3">
      <c r="A515">
        <v>2513</v>
      </c>
      <c r="B515" t="s">
        <v>19</v>
      </c>
      <c r="C515" t="s">
        <v>43</v>
      </c>
      <c r="D515" t="s">
        <v>52</v>
      </c>
      <c r="E515" t="s">
        <v>32</v>
      </c>
      <c r="F515">
        <v>4</v>
      </c>
      <c r="G515">
        <v>9848.7999999999993</v>
      </c>
      <c r="I515">
        <v>0</v>
      </c>
      <c r="J515" s="1">
        <v>45576</v>
      </c>
      <c r="K515" t="s">
        <v>17</v>
      </c>
      <c r="L515" t="s">
        <v>29</v>
      </c>
      <c r="M515">
        <v>2764.66</v>
      </c>
    </row>
    <row r="516" spans="1:13" x14ac:dyDescent="0.3">
      <c r="A516">
        <v>2514</v>
      </c>
      <c r="B516" t="s">
        <v>13</v>
      </c>
      <c r="C516" t="s">
        <v>43</v>
      </c>
      <c r="D516" t="s">
        <v>44</v>
      </c>
      <c r="E516" t="s">
        <v>16</v>
      </c>
      <c r="F516">
        <v>1</v>
      </c>
      <c r="I516">
        <v>0</v>
      </c>
      <c r="J516" s="1">
        <v>45803</v>
      </c>
      <c r="K516" t="s">
        <v>17</v>
      </c>
      <c r="L516" t="s">
        <v>18</v>
      </c>
      <c r="M516">
        <v>1790.41</v>
      </c>
    </row>
    <row r="517" spans="1:13" x14ac:dyDescent="0.3">
      <c r="A517">
        <v>2515</v>
      </c>
      <c r="B517" t="s">
        <v>19</v>
      </c>
      <c r="C517" t="s">
        <v>14</v>
      </c>
      <c r="D517" t="s">
        <v>15</v>
      </c>
      <c r="E517" t="s">
        <v>41</v>
      </c>
      <c r="F517">
        <v>1</v>
      </c>
      <c r="G517">
        <v>7532.24</v>
      </c>
      <c r="I517">
        <v>0</v>
      </c>
      <c r="J517" s="1"/>
      <c r="K517" t="s">
        <v>22</v>
      </c>
      <c r="L517" t="s">
        <v>29</v>
      </c>
      <c r="M517">
        <v>1060.53</v>
      </c>
    </row>
    <row r="518" spans="1:13" x14ac:dyDescent="0.3">
      <c r="A518">
        <v>2516</v>
      </c>
      <c r="B518" t="s">
        <v>13</v>
      </c>
      <c r="C518" t="s">
        <v>30</v>
      </c>
      <c r="D518" t="s">
        <v>31</v>
      </c>
      <c r="E518" t="s">
        <v>41</v>
      </c>
      <c r="I518">
        <v>0</v>
      </c>
      <c r="J518" s="1">
        <v>45312</v>
      </c>
      <c r="K518" t="s">
        <v>17</v>
      </c>
      <c r="L518" t="s">
        <v>29</v>
      </c>
      <c r="M518">
        <v>157.65</v>
      </c>
    </row>
    <row r="519" spans="1:13" x14ac:dyDescent="0.3">
      <c r="A519">
        <v>2517</v>
      </c>
      <c r="B519" t="s">
        <v>35</v>
      </c>
      <c r="C519" t="s">
        <v>26</v>
      </c>
      <c r="D519" t="s">
        <v>60</v>
      </c>
      <c r="E519" t="s">
        <v>57</v>
      </c>
      <c r="F519">
        <v>1</v>
      </c>
      <c r="G519">
        <v>3059.89</v>
      </c>
      <c r="I519">
        <v>0</v>
      </c>
      <c r="J519" s="1"/>
      <c r="K519" t="s">
        <v>17</v>
      </c>
      <c r="L519" t="s">
        <v>42</v>
      </c>
      <c r="M519">
        <v>1968.82</v>
      </c>
    </row>
    <row r="520" spans="1:13" x14ac:dyDescent="0.3">
      <c r="A520">
        <v>2518</v>
      </c>
      <c r="B520" t="s">
        <v>19</v>
      </c>
      <c r="C520" t="s">
        <v>43</v>
      </c>
      <c r="D520" t="s">
        <v>44</v>
      </c>
      <c r="E520" t="s">
        <v>28</v>
      </c>
      <c r="H520">
        <v>1.03</v>
      </c>
      <c r="I520">
        <v>0</v>
      </c>
      <c r="J520" s="1">
        <v>45476</v>
      </c>
      <c r="K520" t="s">
        <v>22</v>
      </c>
      <c r="L520" t="s">
        <v>33</v>
      </c>
      <c r="M520">
        <v>-703.61</v>
      </c>
    </row>
    <row r="521" spans="1:13" x14ac:dyDescent="0.3">
      <c r="A521">
        <v>2519</v>
      </c>
      <c r="B521" t="s">
        <v>19</v>
      </c>
      <c r="C521" t="s">
        <v>30</v>
      </c>
      <c r="D521" t="s">
        <v>31</v>
      </c>
      <c r="E521" t="s">
        <v>28</v>
      </c>
      <c r="G521">
        <v>9701.7199999999993</v>
      </c>
      <c r="I521">
        <v>0</v>
      </c>
      <c r="J521" s="1">
        <v>45606</v>
      </c>
      <c r="K521" t="s">
        <v>17</v>
      </c>
      <c r="L521" t="s">
        <v>23</v>
      </c>
      <c r="M521">
        <v>-835.82</v>
      </c>
    </row>
    <row r="522" spans="1:13" x14ac:dyDescent="0.3">
      <c r="A522">
        <v>2520</v>
      </c>
      <c r="B522" t="s">
        <v>13</v>
      </c>
      <c r="C522" t="s">
        <v>20</v>
      </c>
      <c r="D522" t="s">
        <v>39</v>
      </c>
      <c r="E522" t="s">
        <v>41</v>
      </c>
      <c r="H522">
        <v>0.14000000000000001</v>
      </c>
      <c r="I522">
        <v>0</v>
      </c>
      <c r="J522" s="1">
        <v>45786</v>
      </c>
      <c r="K522" t="s">
        <v>17</v>
      </c>
      <c r="L522" t="s">
        <v>18</v>
      </c>
      <c r="M522">
        <v>-945.88</v>
      </c>
    </row>
    <row r="523" spans="1:13" x14ac:dyDescent="0.3">
      <c r="A523">
        <v>2521</v>
      </c>
      <c r="B523" t="s">
        <v>13</v>
      </c>
      <c r="C523" t="s">
        <v>26</v>
      </c>
      <c r="D523" t="s">
        <v>27</v>
      </c>
      <c r="E523" t="s">
        <v>16</v>
      </c>
      <c r="F523">
        <v>4</v>
      </c>
      <c r="G523">
        <v>3645.35</v>
      </c>
      <c r="I523">
        <v>0</v>
      </c>
      <c r="J523" s="1">
        <v>45560</v>
      </c>
      <c r="K523" t="s">
        <v>17</v>
      </c>
      <c r="L523" t="s">
        <v>45</v>
      </c>
      <c r="M523">
        <v>3265.83</v>
      </c>
    </row>
    <row r="524" spans="1:13" x14ac:dyDescent="0.3">
      <c r="A524">
        <v>2522</v>
      </c>
      <c r="B524" t="s">
        <v>35</v>
      </c>
      <c r="C524" t="s">
        <v>30</v>
      </c>
      <c r="D524" t="s">
        <v>56</v>
      </c>
      <c r="E524" t="s">
        <v>32</v>
      </c>
      <c r="F524">
        <v>4</v>
      </c>
      <c r="G524">
        <v>6243.91</v>
      </c>
      <c r="I524">
        <v>0</v>
      </c>
      <c r="J524" s="1">
        <v>45335</v>
      </c>
      <c r="K524" t="s">
        <v>22</v>
      </c>
      <c r="L524" t="s">
        <v>45</v>
      </c>
      <c r="M524">
        <v>-199.13</v>
      </c>
    </row>
    <row r="525" spans="1:13" x14ac:dyDescent="0.3">
      <c r="A525">
        <v>2523</v>
      </c>
      <c r="B525" t="s">
        <v>35</v>
      </c>
      <c r="C525" t="s">
        <v>43</v>
      </c>
      <c r="D525" t="s">
        <v>61</v>
      </c>
      <c r="E525" t="s">
        <v>16</v>
      </c>
      <c r="G525">
        <v>7007.6</v>
      </c>
      <c r="I525">
        <v>0</v>
      </c>
      <c r="J525" s="1">
        <v>45511</v>
      </c>
      <c r="K525" t="s">
        <v>22</v>
      </c>
      <c r="L525" t="s">
        <v>45</v>
      </c>
      <c r="M525">
        <v>2068.4899999999998</v>
      </c>
    </row>
    <row r="526" spans="1:13" x14ac:dyDescent="0.3">
      <c r="A526">
        <v>2524</v>
      </c>
      <c r="B526" t="s">
        <v>19</v>
      </c>
      <c r="C526" t="s">
        <v>26</v>
      </c>
      <c r="D526" t="s">
        <v>60</v>
      </c>
      <c r="E526" t="s">
        <v>32</v>
      </c>
      <c r="I526">
        <v>0</v>
      </c>
      <c r="J526" s="1">
        <v>45617</v>
      </c>
      <c r="K526" t="s">
        <v>17</v>
      </c>
      <c r="L526" t="s">
        <v>45</v>
      </c>
      <c r="M526">
        <v>997.53</v>
      </c>
    </row>
    <row r="527" spans="1:13" x14ac:dyDescent="0.3">
      <c r="A527">
        <v>2525</v>
      </c>
      <c r="B527" t="s">
        <v>19</v>
      </c>
      <c r="C527" t="s">
        <v>14</v>
      </c>
      <c r="D527" t="s">
        <v>47</v>
      </c>
      <c r="E527" t="s">
        <v>32</v>
      </c>
      <c r="F527">
        <v>2</v>
      </c>
      <c r="I527">
        <v>0</v>
      </c>
      <c r="J527" s="1">
        <v>45706</v>
      </c>
      <c r="K527" t="s">
        <v>22</v>
      </c>
      <c r="L527" t="s">
        <v>45</v>
      </c>
      <c r="M527">
        <v>3453.18</v>
      </c>
    </row>
    <row r="528" spans="1:13" x14ac:dyDescent="0.3">
      <c r="A528">
        <v>2526</v>
      </c>
      <c r="B528" t="s">
        <v>13</v>
      </c>
      <c r="C528" t="s">
        <v>26</v>
      </c>
      <c r="D528" t="s">
        <v>40</v>
      </c>
      <c r="E528" t="s">
        <v>59</v>
      </c>
      <c r="F528">
        <v>1</v>
      </c>
      <c r="I528">
        <v>0</v>
      </c>
      <c r="J528" s="1">
        <v>45505</v>
      </c>
      <c r="K528" t="s">
        <v>22</v>
      </c>
      <c r="L528" t="s">
        <v>38</v>
      </c>
      <c r="M528">
        <v>3188.07</v>
      </c>
    </row>
    <row r="529" spans="1:13" x14ac:dyDescent="0.3">
      <c r="A529">
        <v>2527</v>
      </c>
      <c r="B529" t="s">
        <v>35</v>
      </c>
      <c r="C529" t="s">
        <v>26</v>
      </c>
      <c r="D529" t="s">
        <v>60</v>
      </c>
      <c r="E529" t="s">
        <v>32</v>
      </c>
      <c r="G529">
        <v>7408.91</v>
      </c>
      <c r="I529">
        <v>0</v>
      </c>
      <c r="J529" s="1">
        <v>45369</v>
      </c>
      <c r="K529" t="s">
        <v>17</v>
      </c>
      <c r="L529" t="s">
        <v>33</v>
      </c>
      <c r="M529">
        <v>-138.78</v>
      </c>
    </row>
    <row r="530" spans="1:13" x14ac:dyDescent="0.3">
      <c r="A530">
        <v>2528</v>
      </c>
      <c r="B530" t="s">
        <v>19</v>
      </c>
      <c r="C530" t="s">
        <v>14</v>
      </c>
      <c r="D530" t="s">
        <v>54</v>
      </c>
      <c r="E530" t="s">
        <v>37</v>
      </c>
      <c r="F530">
        <v>2</v>
      </c>
      <c r="I530">
        <v>0</v>
      </c>
      <c r="J530" s="1">
        <v>45818</v>
      </c>
      <c r="K530" t="s">
        <v>17</v>
      </c>
      <c r="L530" t="s">
        <v>33</v>
      </c>
      <c r="M530">
        <v>134.1</v>
      </c>
    </row>
    <row r="531" spans="1:13" x14ac:dyDescent="0.3">
      <c r="A531">
        <v>2529</v>
      </c>
      <c r="B531" t="s">
        <v>35</v>
      </c>
      <c r="C531" t="s">
        <v>30</v>
      </c>
      <c r="D531" t="s">
        <v>31</v>
      </c>
      <c r="E531" t="s">
        <v>32</v>
      </c>
      <c r="I531">
        <v>0</v>
      </c>
      <c r="J531" s="1"/>
      <c r="K531" t="s">
        <v>17</v>
      </c>
      <c r="L531" t="s">
        <v>45</v>
      </c>
      <c r="M531">
        <v>3008.62</v>
      </c>
    </row>
    <row r="532" spans="1:13" x14ac:dyDescent="0.3">
      <c r="A532">
        <v>2530</v>
      </c>
      <c r="B532" t="s">
        <v>19</v>
      </c>
      <c r="C532" t="s">
        <v>26</v>
      </c>
      <c r="D532" t="s">
        <v>58</v>
      </c>
      <c r="E532" t="s">
        <v>16</v>
      </c>
      <c r="F532">
        <v>2</v>
      </c>
      <c r="G532">
        <v>4357.79</v>
      </c>
      <c r="I532">
        <v>0</v>
      </c>
      <c r="J532" s="1">
        <v>45715</v>
      </c>
      <c r="K532" t="s">
        <v>22</v>
      </c>
      <c r="L532" t="s">
        <v>25</v>
      </c>
      <c r="M532">
        <v>3936.13</v>
      </c>
    </row>
    <row r="533" spans="1:13" x14ac:dyDescent="0.3">
      <c r="A533">
        <v>2531</v>
      </c>
      <c r="B533" t="s">
        <v>35</v>
      </c>
      <c r="C533" t="s">
        <v>20</v>
      </c>
      <c r="D533" t="s">
        <v>24</v>
      </c>
      <c r="E533" t="s">
        <v>32</v>
      </c>
      <c r="I533">
        <v>0</v>
      </c>
      <c r="J533" s="1">
        <v>45756</v>
      </c>
      <c r="K533" t="s">
        <v>17</v>
      </c>
      <c r="L533" t="s">
        <v>38</v>
      </c>
      <c r="M533">
        <v>2875.41</v>
      </c>
    </row>
    <row r="534" spans="1:13" x14ac:dyDescent="0.3">
      <c r="A534">
        <v>2532</v>
      </c>
      <c r="B534" t="s">
        <v>35</v>
      </c>
      <c r="C534" t="s">
        <v>20</v>
      </c>
      <c r="D534" t="s">
        <v>21</v>
      </c>
      <c r="E534" t="s">
        <v>28</v>
      </c>
      <c r="I534">
        <v>0</v>
      </c>
      <c r="J534" s="1">
        <v>45764</v>
      </c>
      <c r="K534" t="s">
        <v>22</v>
      </c>
      <c r="L534" t="s">
        <v>36</v>
      </c>
      <c r="M534">
        <v>72.78</v>
      </c>
    </row>
    <row r="535" spans="1:13" x14ac:dyDescent="0.3">
      <c r="A535">
        <v>2533</v>
      </c>
      <c r="B535" t="s">
        <v>19</v>
      </c>
      <c r="C535" t="s">
        <v>14</v>
      </c>
      <c r="D535" t="s">
        <v>34</v>
      </c>
      <c r="E535" t="s">
        <v>28</v>
      </c>
      <c r="H535">
        <v>1.02</v>
      </c>
      <c r="I535">
        <v>0</v>
      </c>
      <c r="J535" s="1">
        <v>45322</v>
      </c>
      <c r="K535" t="s">
        <v>17</v>
      </c>
      <c r="L535" t="s">
        <v>25</v>
      </c>
      <c r="M535">
        <v>2155.46</v>
      </c>
    </row>
    <row r="536" spans="1:13" x14ac:dyDescent="0.3">
      <c r="A536">
        <v>2534</v>
      </c>
      <c r="B536" t="s">
        <v>19</v>
      </c>
      <c r="C536" t="s">
        <v>14</v>
      </c>
      <c r="D536" t="s">
        <v>15</v>
      </c>
      <c r="E536" t="s">
        <v>16</v>
      </c>
      <c r="I536">
        <v>0</v>
      </c>
      <c r="J536" s="1"/>
      <c r="K536" t="s">
        <v>17</v>
      </c>
      <c r="L536" t="s">
        <v>29</v>
      </c>
      <c r="M536">
        <v>506.26</v>
      </c>
    </row>
    <row r="537" spans="1:13" x14ac:dyDescent="0.3">
      <c r="A537">
        <v>2535</v>
      </c>
      <c r="B537" t="s">
        <v>35</v>
      </c>
      <c r="C537" t="s">
        <v>20</v>
      </c>
      <c r="D537" t="s">
        <v>21</v>
      </c>
      <c r="E537" t="s">
        <v>32</v>
      </c>
      <c r="F537">
        <v>2</v>
      </c>
      <c r="G537">
        <v>2786.84</v>
      </c>
      <c r="H537">
        <v>0.21</v>
      </c>
      <c r="I537">
        <v>4403.21</v>
      </c>
      <c r="J537" s="1">
        <v>45682</v>
      </c>
      <c r="K537" t="s">
        <v>17</v>
      </c>
      <c r="L537" t="s">
        <v>25</v>
      </c>
      <c r="M537">
        <v>3345.36</v>
      </c>
    </row>
    <row r="538" spans="1:13" x14ac:dyDescent="0.3">
      <c r="A538">
        <v>2536</v>
      </c>
      <c r="B538" t="s">
        <v>13</v>
      </c>
      <c r="C538" t="s">
        <v>30</v>
      </c>
      <c r="D538" t="s">
        <v>48</v>
      </c>
      <c r="E538" t="s">
        <v>16</v>
      </c>
      <c r="G538">
        <v>2221.7800000000002</v>
      </c>
      <c r="H538">
        <v>0.55000000000000004</v>
      </c>
      <c r="I538">
        <v>0</v>
      </c>
      <c r="J538" s="1">
        <v>45567</v>
      </c>
      <c r="K538" t="s">
        <v>22</v>
      </c>
      <c r="L538" t="s">
        <v>33</v>
      </c>
      <c r="M538">
        <v>-1091.6600000000001</v>
      </c>
    </row>
    <row r="539" spans="1:13" x14ac:dyDescent="0.3">
      <c r="A539">
        <v>2537</v>
      </c>
      <c r="B539" t="s">
        <v>19</v>
      </c>
      <c r="C539" t="s">
        <v>26</v>
      </c>
      <c r="D539" t="s">
        <v>40</v>
      </c>
      <c r="E539" t="s">
        <v>16</v>
      </c>
      <c r="I539">
        <v>0</v>
      </c>
      <c r="J539" s="1">
        <v>45807</v>
      </c>
      <c r="K539" t="s">
        <v>22</v>
      </c>
      <c r="L539" t="s">
        <v>36</v>
      </c>
      <c r="M539">
        <v>2596.8000000000002</v>
      </c>
    </row>
    <row r="540" spans="1:13" x14ac:dyDescent="0.3">
      <c r="A540">
        <v>2538</v>
      </c>
      <c r="B540" t="s">
        <v>35</v>
      </c>
      <c r="C540" t="s">
        <v>26</v>
      </c>
      <c r="D540" t="s">
        <v>40</v>
      </c>
      <c r="E540" t="s">
        <v>41</v>
      </c>
      <c r="F540">
        <v>2</v>
      </c>
      <c r="G540">
        <v>9701.24</v>
      </c>
      <c r="I540">
        <v>0</v>
      </c>
      <c r="J540" s="1">
        <v>45571</v>
      </c>
      <c r="K540" t="s">
        <v>22</v>
      </c>
      <c r="L540" t="s">
        <v>45</v>
      </c>
      <c r="M540">
        <v>223.82</v>
      </c>
    </row>
    <row r="541" spans="1:13" x14ac:dyDescent="0.3">
      <c r="A541">
        <v>2539</v>
      </c>
      <c r="B541" t="s">
        <v>19</v>
      </c>
      <c r="C541" t="s">
        <v>30</v>
      </c>
      <c r="D541" t="s">
        <v>50</v>
      </c>
      <c r="E541" t="s">
        <v>28</v>
      </c>
      <c r="I541">
        <v>0</v>
      </c>
      <c r="J541" s="1">
        <v>45714</v>
      </c>
      <c r="K541" t="s">
        <v>17</v>
      </c>
      <c r="L541" t="s">
        <v>18</v>
      </c>
      <c r="M541">
        <v>3748.73</v>
      </c>
    </row>
    <row r="542" spans="1:13" x14ac:dyDescent="0.3">
      <c r="A542">
        <v>2540</v>
      </c>
      <c r="B542" t="s">
        <v>19</v>
      </c>
      <c r="C542" t="s">
        <v>26</v>
      </c>
      <c r="D542" t="s">
        <v>60</v>
      </c>
      <c r="E542" t="s">
        <v>28</v>
      </c>
      <c r="G542">
        <v>8794.64</v>
      </c>
      <c r="I542">
        <v>0</v>
      </c>
      <c r="J542" s="1">
        <v>45666</v>
      </c>
      <c r="K542" t="s">
        <v>17</v>
      </c>
      <c r="L542" t="s">
        <v>25</v>
      </c>
      <c r="M542">
        <v>-938.07</v>
      </c>
    </row>
    <row r="543" spans="1:13" x14ac:dyDescent="0.3">
      <c r="A543">
        <v>2541</v>
      </c>
      <c r="B543" t="s">
        <v>13</v>
      </c>
      <c r="C543" t="s">
        <v>30</v>
      </c>
      <c r="D543" t="s">
        <v>31</v>
      </c>
      <c r="E543" t="s">
        <v>16</v>
      </c>
      <c r="I543">
        <v>0</v>
      </c>
      <c r="J543" s="1">
        <v>45796</v>
      </c>
      <c r="K543" t="s">
        <v>22</v>
      </c>
      <c r="L543" t="s">
        <v>25</v>
      </c>
      <c r="M543">
        <v>-1180.1099999999999</v>
      </c>
    </row>
    <row r="544" spans="1:13" x14ac:dyDescent="0.3">
      <c r="A544">
        <v>2542</v>
      </c>
      <c r="B544" t="s">
        <v>13</v>
      </c>
      <c r="C544" t="s">
        <v>30</v>
      </c>
      <c r="D544" t="s">
        <v>31</v>
      </c>
      <c r="E544" t="s">
        <v>32</v>
      </c>
      <c r="H544">
        <v>0.18</v>
      </c>
      <c r="I544">
        <v>0</v>
      </c>
      <c r="J544" s="1"/>
      <c r="K544" t="s">
        <v>22</v>
      </c>
      <c r="L544" t="s">
        <v>38</v>
      </c>
      <c r="M544">
        <v>-1115.8900000000001</v>
      </c>
    </row>
    <row r="545" spans="1:13" x14ac:dyDescent="0.3">
      <c r="A545">
        <v>2543</v>
      </c>
      <c r="B545" t="s">
        <v>19</v>
      </c>
      <c r="C545" t="s">
        <v>26</v>
      </c>
      <c r="D545" t="s">
        <v>40</v>
      </c>
      <c r="E545" t="s">
        <v>41</v>
      </c>
      <c r="I545">
        <v>0</v>
      </c>
      <c r="J545" s="1"/>
      <c r="K545" t="s">
        <v>22</v>
      </c>
      <c r="L545" t="s">
        <v>23</v>
      </c>
      <c r="M545">
        <v>-244.09</v>
      </c>
    </row>
    <row r="546" spans="1:13" x14ac:dyDescent="0.3">
      <c r="A546">
        <v>2544</v>
      </c>
      <c r="B546" t="s">
        <v>35</v>
      </c>
      <c r="C546" t="s">
        <v>14</v>
      </c>
      <c r="D546" t="s">
        <v>54</v>
      </c>
      <c r="E546" t="s">
        <v>28</v>
      </c>
      <c r="G546">
        <v>8856.07</v>
      </c>
      <c r="I546">
        <v>0</v>
      </c>
      <c r="J546" s="1"/>
      <c r="K546" t="s">
        <v>17</v>
      </c>
      <c r="L546" t="s">
        <v>36</v>
      </c>
      <c r="M546">
        <v>2069.9299999999998</v>
      </c>
    </row>
    <row r="547" spans="1:13" x14ac:dyDescent="0.3">
      <c r="A547">
        <v>2545</v>
      </c>
      <c r="B547" t="s">
        <v>35</v>
      </c>
      <c r="C547" t="s">
        <v>14</v>
      </c>
      <c r="D547" t="s">
        <v>47</v>
      </c>
      <c r="E547" t="s">
        <v>28</v>
      </c>
      <c r="I547">
        <v>0</v>
      </c>
      <c r="J547" s="1">
        <v>45773</v>
      </c>
      <c r="K547" t="s">
        <v>22</v>
      </c>
      <c r="L547" t="s">
        <v>36</v>
      </c>
      <c r="M547">
        <v>924.07</v>
      </c>
    </row>
    <row r="548" spans="1:13" x14ac:dyDescent="0.3">
      <c r="A548">
        <v>2546</v>
      </c>
      <c r="B548" t="s">
        <v>13</v>
      </c>
      <c r="C548" t="s">
        <v>14</v>
      </c>
      <c r="D548" t="s">
        <v>54</v>
      </c>
      <c r="E548" t="s">
        <v>32</v>
      </c>
      <c r="G548">
        <v>5179.57</v>
      </c>
      <c r="I548">
        <v>0</v>
      </c>
      <c r="J548" s="1">
        <v>45568</v>
      </c>
      <c r="K548" t="s">
        <v>22</v>
      </c>
      <c r="L548" t="s">
        <v>36</v>
      </c>
      <c r="M548">
        <v>2084.9899999999998</v>
      </c>
    </row>
    <row r="549" spans="1:13" x14ac:dyDescent="0.3">
      <c r="A549">
        <v>2547</v>
      </c>
      <c r="B549" t="s">
        <v>19</v>
      </c>
      <c r="C549" t="s">
        <v>20</v>
      </c>
      <c r="D549" t="s">
        <v>39</v>
      </c>
      <c r="E549" t="s">
        <v>16</v>
      </c>
      <c r="F549">
        <v>1</v>
      </c>
      <c r="G549">
        <v>3068.13</v>
      </c>
      <c r="I549">
        <v>0</v>
      </c>
      <c r="J549" s="1">
        <v>45846</v>
      </c>
      <c r="K549" t="s">
        <v>22</v>
      </c>
      <c r="L549" t="s">
        <v>45</v>
      </c>
      <c r="M549">
        <v>-586.29</v>
      </c>
    </row>
    <row r="550" spans="1:13" x14ac:dyDescent="0.3">
      <c r="A550">
        <v>2548</v>
      </c>
      <c r="B550" t="s">
        <v>13</v>
      </c>
      <c r="C550" t="s">
        <v>30</v>
      </c>
      <c r="D550" t="s">
        <v>56</v>
      </c>
      <c r="E550" t="s">
        <v>28</v>
      </c>
      <c r="G550">
        <v>9557</v>
      </c>
      <c r="I550">
        <v>0</v>
      </c>
      <c r="J550" s="1">
        <v>45770</v>
      </c>
      <c r="K550" t="s">
        <v>17</v>
      </c>
      <c r="L550" t="s">
        <v>33</v>
      </c>
      <c r="M550">
        <v>3847.47</v>
      </c>
    </row>
    <row r="551" spans="1:13" x14ac:dyDescent="0.3">
      <c r="A551">
        <v>2549</v>
      </c>
      <c r="B551" t="s">
        <v>35</v>
      </c>
      <c r="C551" t="s">
        <v>14</v>
      </c>
      <c r="D551" t="s">
        <v>34</v>
      </c>
      <c r="E551" t="s">
        <v>32</v>
      </c>
      <c r="G551">
        <v>4366.09</v>
      </c>
      <c r="I551">
        <v>0</v>
      </c>
      <c r="J551" s="1"/>
      <c r="K551" t="s">
        <v>22</v>
      </c>
      <c r="L551" t="s">
        <v>33</v>
      </c>
      <c r="M551">
        <v>1696.1</v>
      </c>
    </row>
    <row r="552" spans="1:13" x14ac:dyDescent="0.3">
      <c r="A552">
        <v>2550</v>
      </c>
      <c r="B552" t="s">
        <v>35</v>
      </c>
      <c r="C552" t="s">
        <v>20</v>
      </c>
      <c r="D552" t="s">
        <v>24</v>
      </c>
      <c r="E552" t="s">
        <v>32</v>
      </c>
      <c r="F552">
        <v>1</v>
      </c>
      <c r="G552">
        <v>6121.21</v>
      </c>
      <c r="H552">
        <v>0.05</v>
      </c>
      <c r="I552">
        <v>5815.15</v>
      </c>
      <c r="J552" s="1">
        <v>45177</v>
      </c>
      <c r="K552" t="s">
        <v>17</v>
      </c>
      <c r="L552" t="s">
        <v>45</v>
      </c>
      <c r="M552">
        <v>2470.08</v>
      </c>
    </row>
    <row r="553" spans="1:13" x14ac:dyDescent="0.3">
      <c r="A553">
        <v>2551</v>
      </c>
      <c r="B553" t="s">
        <v>35</v>
      </c>
      <c r="C553" t="s">
        <v>14</v>
      </c>
      <c r="D553" t="s">
        <v>54</v>
      </c>
      <c r="E553" t="s">
        <v>32</v>
      </c>
      <c r="I553">
        <v>0</v>
      </c>
      <c r="J553" s="1"/>
      <c r="K553" t="s">
        <v>22</v>
      </c>
      <c r="L553" t="s">
        <v>25</v>
      </c>
      <c r="M553">
        <v>853.25</v>
      </c>
    </row>
    <row r="554" spans="1:13" x14ac:dyDescent="0.3">
      <c r="A554">
        <v>2552</v>
      </c>
      <c r="B554" t="s">
        <v>19</v>
      </c>
      <c r="C554" t="s">
        <v>20</v>
      </c>
      <c r="D554" t="s">
        <v>24</v>
      </c>
      <c r="E554" t="s">
        <v>59</v>
      </c>
      <c r="F554">
        <v>1</v>
      </c>
      <c r="H554">
        <v>0.41</v>
      </c>
      <c r="I554">
        <v>0</v>
      </c>
      <c r="J554" s="1">
        <v>45780</v>
      </c>
      <c r="K554" t="s">
        <v>22</v>
      </c>
      <c r="L554" t="s">
        <v>42</v>
      </c>
      <c r="M554">
        <v>3389.34</v>
      </c>
    </row>
    <row r="555" spans="1:13" x14ac:dyDescent="0.3">
      <c r="A555">
        <v>2553</v>
      </c>
      <c r="B555" t="s">
        <v>13</v>
      </c>
      <c r="C555" t="s">
        <v>43</v>
      </c>
      <c r="D555" t="s">
        <v>51</v>
      </c>
      <c r="E555" t="s">
        <v>41</v>
      </c>
      <c r="G555">
        <v>6708.16</v>
      </c>
      <c r="I555">
        <v>0</v>
      </c>
      <c r="J555" s="1">
        <v>45712</v>
      </c>
      <c r="K555" t="s">
        <v>17</v>
      </c>
      <c r="L555" t="s">
        <v>33</v>
      </c>
      <c r="M555">
        <v>-739.72</v>
      </c>
    </row>
    <row r="556" spans="1:13" x14ac:dyDescent="0.3">
      <c r="A556">
        <v>2554</v>
      </c>
      <c r="B556" t="s">
        <v>19</v>
      </c>
      <c r="C556" t="s">
        <v>14</v>
      </c>
      <c r="D556" t="s">
        <v>34</v>
      </c>
      <c r="E556" t="s">
        <v>16</v>
      </c>
      <c r="F556">
        <v>1</v>
      </c>
      <c r="G556">
        <v>6755.56</v>
      </c>
      <c r="I556">
        <v>0</v>
      </c>
      <c r="J556" s="1">
        <v>45670</v>
      </c>
      <c r="K556" t="s">
        <v>22</v>
      </c>
      <c r="L556" t="s">
        <v>18</v>
      </c>
      <c r="M556">
        <v>1002.19</v>
      </c>
    </row>
    <row r="557" spans="1:13" x14ac:dyDescent="0.3">
      <c r="A557">
        <v>2555</v>
      </c>
      <c r="B557" t="s">
        <v>19</v>
      </c>
      <c r="C557" t="s">
        <v>43</v>
      </c>
      <c r="D557" t="s">
        <v>51</v>
      </c>
      <c r="E557" t="s">
        <v>57</v>
      </c>
      <c r="G557">
        <v>2685.95</v>
      </c>
      <c r="I557">
        <v>0</v>
      </c>
      <c r="J557" s="1"/>
      <c r="K557" t="s">
        <v>22</v>
      </c>
      <c r="L557" t="s">
        <v>38</v>
      </c>
      <c r="M557">
        <v>3675.97</v>
      </c>
    </row>
    <row r="558" spans="1:13" x14ac:dyDescent="0.3">
      <c r="A558">
        <v>2556</v>
      </c>
      <c r="B558" t="s">
        <v>13</v>
      </c>
      <c r="C558" t="s">
        <v>26</v>
      </c>
      <c r="D558" t="s">
        <v>60</v>
      </c>
      <c r="E558" t="s">
        <v>59</v>
      </c>
      <c r="F558">
        <v>1</v>
      </c>
      <c r="I558">
        <v>0</v>
      </c>
      <c r="J558" s="1"/>
      <c r="K558" t="s">
        <v>22</v>
      </c>
      <c r="L558" t="s">
        <v>45</v>
      </c>
      <c r="M558">
        <v>1327.26</v>
      </c>
    </row>
    <row r="559" spans="1:13" x14ac:dyDescent="0.3">
      <c r="A559">
        <v>2557</v>
      </c>
      <c r="B559" t="s">
        <v>35</v>
      </c>
      <c r="C559" t="s">
        <v>43</v>
      </c>
      <c r="D559" t="s">
        <v>61</v>
      </c>
      <c r="E559" t="s">
        <v>16</v>
      </c>
      <c r="F559">
        <v>3</v>
      </c>
      <c r="I559">
        <v>0</v>
      </c>
      <c r="J559" s="1">
        <v>45605</v>
      </c>
      <c r="K559" t="s">
        <v>22</v>
      </c>
      <c r="L559" t="s">
        <v>45</v>
      </c>
      <c r="M559">
        <v>1115.74</v>
      </c>
    </row>
    <row r="560" spans="1:13" x14ac:dyDescent="0.3">
      <c r="A560">
        <v>2558</v>
      </c>
      <c r="B560" t="s">
        <v>13</v>
      </c>
      <c r="C560" t="s">
        <v>43</v>
      </c>
      <c r="D560" t="s">
        <v>51</v>
      </c>
      <c r="E560" t="s">
        <v>28</v>
      </c>
      <c r="F560">
        <v>-1</v>
      </c>
      <c r="G560">
        <v>3134.87</v>
      </c>
      <c r="I560">
        <v>0</v>
      </c>
      <c r="J560" s="1"/>
      <c r="K560" t="s">
        <v>17</v>
      </c>
      <c r="L560" t="s">
        <v>25</v>
      </c>
      <c r="M560">
        <v>-1077.81</v>
      </c>
    </row>
    <row r="561" spans="1:13" x14ac:dyDescent="0.3">
      <c r="A561">
        <v>2559</v>
      </c>
      <c r="B561" t="s">
        <v>35</v>
      </c>
      <c r="C561" t="s">
        <v>26</v>
      </c>
      <c r="D561" t="s">
        <v>60</v>
      </c>
      <c r="E561" t="s">
        <v>57</v>
      </c>
      <c r="F561">
        <v>3</v>
      </c>
      <c r="G561">
        <v>6011.84</v>
      </c>
      <c r="I561">
        <v>0</v>
      </c>
      <c r="J561" s="1">
        <v>45698</v>
      </c>
      <c r="K561" t="s">
        <v>17</v>
      </c>
      <c r="L561" t="s">
        <v>45</v>
      </c>
      <c r="M561">
        <v>-99.73</v>
      </c>
    </row>
    <row r="562" spans="1:13" x14ac:dyDescent="0.3">
      <c r="A562">
        <v>2560</v>
      </c>
      <c r="B562" t="s">
        <v>13</v>
      </c>
      <c r="C562" t="s">
        <v>43</v>
      </c>
      <c r="D562" t="s">
        <v>52</v>
      </c>
      <c r="E562" t="s">
        <v>16</v>
      </c>
      <c r="F562">
        <v>2</v>
      </c>
      <c r="I562">
        <v>0</v>
      </c>
      <c r="J562" s="1">
        <v>45673</v>
      </c>
      <c r="K562" t="s">
        <v>22</v>
      </c>
      <c r="L562" t="s">
        <v>33</v>
      </c>
      <c r="M562">
        <v>3493.16</v>
      </c>
    </row>
    <row r="563" spans="1:13" x14ac:dyDescent="0.3">
      <c r="A563">
        <v>2561</v>
      </c>
      <c r="B563" t="s">
        <v>19</v>
      </c>
      <c r="C563" t="s">
        <v>20</v>
      </c>
      <c r="D563" t="s">
        <v>21</v>
      </c>
      <c r="E563" t="s">
        <v>32</v>
      </c>
      <c r="G563">
        <v>3642.21</v>
      </c>
      <c r="I563">
        <v>0</v>
      </c>
      <c r="J563" s="1">
        <v>45376</v>
      </c>
      <c r="K563" t="s">
        <v>17</v>
      </c>
      <c r="L563" t="s">
        <v>18</v>
      </c>
      <c r="M563">
        <v>3900.7</v>
      </c>
    </row>
    <row r="564" spans="1:13" x14ac:dyDescent="0.3">
      <c r="A564">
        <v>2562</v>
      </c>
      <c r="B564" t="s">
        <v>13</v>
      </c>
      <c r="C564" t="s">
        <v>14</v>
      </c>
      <c r="D564" t="s">
        <v>54</v>
      </c>
      <c r="E564" t="s">
        <v>28</v>
      </c>
      <c r="F564">
        <v>1</v>
      </c>
      <c r="I564">
        <v>0</v>
      </c>
      <c r="J564" s="1">
        <v>45647</v>
      </c>
      <c r="K564" t="s">
        <v>22</v>
      </c>
      <c r="L564" t="s">
        <v>25</v>
      </c>
      <c r="M564">
        <v>-79.099999999999994</v>
      </c>
    </row>
    <row r="565" spans="1:13" x14ac:dyDescent="0.3">
      <c r="A565">
        <v>2563</v>
      </c>
      <c r="B565" t="s">
        <v>35</v>
      </c>
      <c r="C565" t="s">
        <v>20</v>
      </c>
      <c r="D565" t="s">
        <v>39</v>
      </c>
      <c r="E565" t="s">
        <v>16</v>
      </c>
      <c r="F565">
        <v>2</v>
      </c>
      <c r="G565">
        <v>9443.35</v>
      </c>
      <c r="H565">
        <v>0.54</v>
      </c>
      <c r="I565">
        <v>8687.8799999999992</v>
      </c>
      <c r="J565" s="1">
        <v>45760</v>
      </c>
      <c r="K565" t="s">
        <v>22</v>
      </c>
      <c r="L565" t="s">
        <v>45</v>
      </c>
      <c r="M565">
        <v>2706.61</v>
      </c>
    </row>
    <row r="566" spans="1:13" x14ac:dyDescent="0.3">
      <c r="A566">
        <v>2564</v>
      </c>
      <c r="B566" t="s">
        <v>19</v>
      </c>
      <c r="C566" t="s">
        <v>43</v>
      </c>
      <c r="D566" t="s">
        <v>61</v>
      </c>
      <c r="E566" t="s">
        <v>16</v>
      </c>
      <c r="H566">
        <v>0.72</v>
      </c>
      <c r="I566">
        <v>0</v>
      </c>
      <c r="J566" s="1">
        <v>45145</v>
      </c>
      <c r="K566" t="s">
        <v>17</v>
      </c>
      <c r="L566" t="s">
        <v>33</v>
      </c>
      <c r="M566">
        <v>1279.03</v>
      </c>
    </row>
    <row r="567" spans="1:13" x14ac:dyDescent="0.3">
      <c r="A567">
        <v>2565</v>
      </c>
      <c r="B567" t="s">
        <v>19</v>
      </c>
      <c r="C567" t="s">
        <v>26</v>
      </c>
      <c r="D567" t="s">
        <v>58</v>
      </c>
      <c r="E567" t="s">
        <v>32</v>
      </c>
      <c r="F567">
        <v>4</v>
      </c>
      <c r="G567">
        <v>3028.41</v>
      </c>
      <c r="I567">
        <v>0</v>
      </c>
      <c r="J567" s="1">
        <v>45553</v>
      </c>
      <c r="K567" t="s">
        <v>17</v>
      </c>
      <c r="L567" t="s">
        <v>25</v>
      </c>
      <c r="M567">
        <v>1754.48</v>
      </c>
    </row>
    <row r="568" spans="1:13" x14ac:dyDescent="0.3">
      <c r="A568">
        <v>2029</v>
      </c>
      <c r="B568" t="s">
        <v>19</v>
      </c>
      <c r="C568" t="s">
        <v>30</v>
      </c>
      <c r="D568" t="s">
        <v>31</v>
      </c>
      <c r="E568" t="s">
        <v>41</v>
      </c>
      <c r="G568">
        <v>7518.66</v>
      </c>
      <c r="I568">
        <v>0</v>
      </c>
      <c r="J568" s="1">
        <v>45642</v>
      </c>
      <c r="K568" t="s">
        <v>22</v>
      </c>
      <c r="L568" t="s">
        <v>45</v>
      </c>
      <c r="M568">
        <v>2543.37</v>
      </c>
    </row>
    <row r="569" spans="1:13" x14ac:dyDescent="0.3">
      <c r="A569">
        <v>2567</v>
      </c>
      <c r="B569" t="s">
        <v>19</v>
      </c>
      <c r="C569" t="s">
        <v>30</v>
      </c>
      <c r="D569" t="s">
        <v>48</v>
      </c>
      <c r="E569" t="s">
        <v>16</v>
      </c>
      <c r="F569">
        <v>3</v>
      </c>
      <c r="I569">
        <v>0</v>
      </c>
      <c r="J569" s="1">
        <v>45550</v>
      </c>
      <c r="K569" t="s">
        <v>17</v>
      </c>
      <c r="L569" t="s">
        <v>29</v>
      </c>
      <c r="M569">
        <v>1162.3</v>
      </c>
    </row>
    <row r="570" spans="1:13" x14ac:dyDescent="0.3">
      <c r="A570">
        <v>2030</v>
      </c>
      <c r="B570" t="s">
        <v>19</v>
      </c>
      <c r="C570" t="s">
        <v>20</v>
      </c>
      <c r="D570" t="s">
        <v>39</v>
      </c>
      <c r="E570" t="s">
        <v>41</v>
      </c>
      <c r="G570">
        <v>2298.4499999999998</v>
      </c>
      <c r="I570">
        <v>0</v>
      </c>
      <c r="J570" s="1">
        <v>45547</v>
      </c>
      <c r="K570" t="s">
        <v>22</v>
      </c>
      <c r="L570" t="s">
        <v>45</v>
      </c>
      <c r="M570">
        <v>-240.32</v>
      </c>
    </row>
    <row r="571" spans="1:13" x14ac:dyDescent="0.3">
      <c r="A571">
        <v>2569</v>
      </c>
      <c r="B571" t="s">
        <v>19</v>
      </c>
      <c r="C571" t="s">
        <v>43</v>
      </c>
      <c r="D571" t="s">
        <v>44</v>
      </c>
      <c r="E571" t="s">
        <v>28</v>
      </c>
      <c r="F571">
        <v>2</v>
      </c>
      <c r="G571">
        <v>9605.11</v>
      </c>
      <c r="H571">
        <v>0.88</v>
      </c>
      <c r="I571">
        <v>2305.23</v>
      </c>
      <c r="J571" s="1">
        <v>45528</v>
      </c>
      <c r="K571" t="s">
        <v>17</v>
      </c>
      <c r="L571" t="s">
        <v>42</v>
      </c>
      <c r="M571">
        <v>128.88999999999999</v>
      </c>
    </row>
    <row r="572" spans="1:13" x14ac:dyDescent="0.3">
      <c r="A572">
        <v>2570</v>
      </c>
      <c r="B572" t="s">
        <v>35</v>
      </c>
      <c r="C572" t="s">
        <v>43</v>
      </c>
      <c r="D572" t="s">
        <v>44</v>
      </c>
      <c r="E572" t="s">
        <v>28</v>
      </c>
      <c r="I572">
        <v>0</v>
      </c>
      <c r="J572" s="1">
        <v>45738</v>
      </c>
      <c r="K572" t="s">
        <v>17</v>
      </c>
      <c r="L572" t="s">
        <v>18</v>
      </c>
      <c r="M572">
        <v>2986.69</v>
      </c>
    </row>
    <row r="573" spans="1:13" x14ac:dyDescent="0.3">
      <c r="A573">
        <v>2571</v>
      </c>
      <c r="B573" t="s">
        <v>13</v>
      </c>
      <c r="C573" t="s">
        <v>20</v>
      </c>
      <c r="D573" t="s">
        <v>55</v>
      </c>
      <c r="E573" t="s">
        <v>49</v>
      </c>
      <c r="G573">
        <v>4728.95</v>
      </c>
      <c r="I573">
        <v>0</v>
      </c>
      <c r="J573" s="1">
        <v>45258</v>
      </c>
      <c r="K573" t="s">
        <v>22</v>
      </c>
      <c r="L573" t="s">
        <v>25</v>
      </c>
      <c r="M573">
        <v>276.98</v>
      </c>
    </row>
    <row r="574" spans="1:13" x14ac:dyDescent="0.3">
      <c r="A574">
        <v>2572</v>
      </c>
      <c r="B574" t="s">
        <v>35</v>
      </c>
      <c r="C574" t="s">
        <v>26</v>
      </c>
      <c r="D574" t="s">
        <v>40</v>
      </c>
      <c r="E574" t="s">
        <v>32</v>
      </c>
      <c r="F574">
        <v>-1</v>
      </c>
      <c r="G574">
        <v>2729.99</v>
      </c>
      <c r="H574">
        <v>0.76</v>
      </c>
      <c r="I574">
        <v>-655.20000000000005</v>
      </c>
      <c r="J574" s="1">
        <v>45322</v>
      </c>
      <c r="K574" t="s">
        <v>22</v>
      </c>
      <c r="L574" t="s">
        <v>29</v>
      </c>
      <c r="M574">
        <v>1204.81</v>
      </c>
    </row>
    <row r="575" spans="1:13" x14ac:dyDescent="0.3">
      <c r="A575">
        <v>2573</v>
      </c>
      <c r="B575" t="s">
        <v>35</v>
      </c>
      <c r="C575" t="s">
        <v>20</v>
      </c>
      <c r="D575" t="s">
        <v>24</v>
      </c>
      <c r="E575" t="s">
        <v>41</v>
      </c>
      <c r="H575">
        <v>0.75</v>
      </c>
      <c r="I575">
        <v>0</v>
      </c>
      <c r="J575" s="1">
        <v>45533</v>
      </c>
      <c r="K575" t="s">
        <v>17</v>
      </c>
      <c r="L575" t="s">
        <v>33</v>
      </c>
      <c r="M575">
        <v>301.42</v>
      </c>
    </row>
    <row r="576" spans="1:13" x14ac:dyDescent="0.3">
      <c r="A576">
        <v>2574</v>
      </c>
      <c r="B576" t="s">
        <v>19</v>
      </c>
      <c r="C576" t="s">
        <v>20</v>
      </c>
      <c r="D576" t="s">
        <v>21</v>
      </c>
      <c r="E576" t="s">
        <v>41</v>
      </c>
      <c r="G576">
        <v>3502.97</v>
      </c>
      <c r="I576">
        <v>0</v>
      </c>
      <c r="J576" s="1">
        <v>45554</v>
      </c>
      <c r="K576" t="s">
        <v>22</v>
      </c>
      <c r="L576" t="s">
        <v>33</v>
      </c>
      <c r="M576">
        <v>-542.87</v>
      </c>
    </row>
    <row r="577" spans="1:13" x14ac:dyDescent="0.3">
      <c r="A577">
        <v>2575</v>
      </c>
      <c r="B577" t="s">
        <v>35</v>
      </c>
      <c r="C577" t="s">
        <v>14</v>
      </c>
      <c r="D577" t="s">
        <v>47</v>
      </c>
      <c r="E577" t="s">
        <v>32</v>
      </c>
      <c r="F577">
        <v>2</v>
      </c>
      <c r="G577">
        <v>3582.67</v>
      </c>
      <c r="I577">
        <v>0</v>
      </c>
      <c r="J577" s="1">
        <v>45841</v>
      </c>
      <c r="K577" t="s">
        <v>17</v>
      </c>
      <c r="L577" t="s">
        <v>42</v>
      </c>
      <c r="M577">
        <v>1982.16</v>
      </c>
    </row>
    <row r="578" spans="1:13" x14ac:dyDescent="0.3">
      <c r="A578">
        <v>2576</v>
      </c>
      <c r="B578" t="s">
        <v>13</v>
      </c>
      <c r="C578" t="s">
        <v>30</v>
      </c>
      <c r="D578" t="s">
        <v>56</v>
      </c>
      <c r="E578" t="s">
        <v>59</v>
      </c>
      <c r="G578">
        <v>9134.77</v>
      </c>
      <c r="I578">
        <v>0</v>
      </c>
      <c r="J578" s="1">
        <v>45661</v>
      </c>
      <c r="K578" t="s">
        <v>17</v>
      </c>
      <c r="L578" t="s">
        <v>29</v>
      </c>
      <c r="M578">
        <v>-427.11</v>
      </c>
    </row>
    <row r="579" spans="1:13" x14ac:dyDescent="0.3">
      <c r="A579">
        <v>2577</v>
      </c>
      <c r="B579" t="s">
        <v>19</v>
      </c>
      <c r="C579" t="s">
        <v>30</v>
      </c>
      <c r="D579" t="s">
        <v>48</v>
      </c>
      <c r="E579" t="s">
        <v>28</v>
      </c>
      <c r="F579">
        <v>-1</v>
      </c>
      <c r="G579">
        <v>5545.52</v>
      </c>
      <c r="I579">
        <v>0</v>
      </c>
      <c r="J579" s="1">
        <v>45246</v>
      </c>
      <c r="K579" t="s">
        <v>22</v>
      </c>
      <c r="L579" t="s">
        <v>25</v>
      </c>
      <c r="M579">
        <v>1185.56</v>
      </c>
    </row>
    <row r="580" spans="1:13" x14ac:dyDescent="0.3">
      <c r="A580">
        <v>2578</v>
      </c>
      <c r="B580" t="s">
        <v>35</v>
      </c>
      <c r="C580" t="s">
        <v>26</v>
      </c>
      <c r="D580" t="s">
        <v>27</v>
      </c>
      <c r="E580" t="s">
        <v>46</v>
      </c>
      <c r="F580">
        <v>2</v>
      </c>
      <c r="I580">
        <v>0</v>
      </c>
      <c r="J580" s="1">
        <v>45787</v>
      </c>
      <c r="K580" t="s">
        <v>22</v>
      </c>
      <c r="L580" t="s">
        <v>18</v>
      </c>
      <c r="M580">
        <v>3550</v>
      </c>
    </row>
    <row r="581" spans="1:13" x14ac:dyDescent="0.3">
      <c r="A581">
        <v>2579</v>
      </c>
      <c r="B581" t="s">
        <v>13</v>
      </c>
      <c r="C581" t="s">
        <v>26</v>
      </c>
      <c r="D581" t="s">
        <v>58</v>
      </c>
      <c r="E581" t="s">
        <v>57</v>
      </c>
      <c r="F581">
        <v>3</v>
      </c>
      <c r="G581">
        <v>9541.83</v>
      </c>
      <c r="I581">
        <v>0</v>
      </c>
      <c r="J581" s="1">
        <v>45499</v>
      </c>
      <c r="K581" t="s">
        <v>17</v>
      </c>
      <c r="L581" t="s">
        <v>33</v>
      </c>
      <c r="M581">
        <v>589.29999999999995</v>
      </c>
    </row>
    <row r="582" spans="1:13" x14ac:dyDescent="0.3">
      <c r="A582">
        <v>2580</v>
      </c>
      <c r="B582" t="s">
        <v>13</v>
      </c>
      <c r="C582" t="s">
        <v>14</v>
      </c>
      <c r="D582" t="s">
        <v>34</v>
      </c>
      <c r="E582" t="s">
        <v>16</v>
      </c>
      <c r="F582">
        <v>1</v>
      </c>
      <c r="G582">
        <v>2749.79</v>
      </c>
      <c r="I582">
        <v>0</v>
      </c>
      <c r="J582" s="1">
        <v>45632</v>
      </c>
      <c r="K582" t="s">
        <v>22</v>
      </c>
      <c r="L582" t="s">
        <v>45</v>
      </c>
      <c r="M582">
        <v>2978.85</v>
      </c>
    </row>
    <row r="583" spans="1:13" x14ac:dyDescent="0.3">
      <c r="A583">
        <v>2581</v>
      </c>
      <c r="B583" t="s">
        <v>13</v>
      </c>
      <c r="C583" t="s">
        <v>30</v>
      </c>
      <c r="D583" t="s">
        <v>50</v>
      </c>
      <c r="E583" t="s">
        <v>59</v>
      </c>
      <c r="F583">
        <v>0</v>
      </c>
      <c r="H583">
        <v>0.53</v>
      </c>
      <c r="I583">
        <v>0</v>
      </c>
      <c r="J583" s="1">
        <v>45595</v>
      </c>
      <c r="K583" t="s">
        <v>17</v>
      </c>
      <c r="L583" t="s">
        <v>25</v>
      </c>
      <c r="M583">
        <v>800.45</v>
      </c>
    </row>
    <row r="584" spans="1:13" x14ac:dyDescent="0.3">
      <c r="A584">
        <v>2582</v>
      </c>
      <c r="B584" t="s">
        <v>35</v>
      </c>
      <c r="C584" t="s">
        <v>14</v>
      </c>
      <c r="D584" t="s">
        <v>47</v>
      </c>
      <c r="E584" t="s">
        <v>16</v>
      </c>
      <c r="I584">
        <v>0</v>
      </c>
      <c r="J584" s="1"/>
      <c r="K584" t="s">
        <v>17</v>
      </c>
      <c r="L584" t="s">
        <v>45</v>
      </c>
      <c r="M584">
        <v>909.76</v>
      </c>
    </row>
    <row r="585" spans="1:13" x14ac:dyDescent="0.3">
      <c r="A585">
        <v>2583</v>
      </c>
      <c r="B585" t="s">
        <v>35</v>
      </c>
      <c r="C585" t="s">
        <v>20</v>
      </c>
      <c r="D585" t="s">
        <v>21</v>
      </c>
      <c r="E585" t="s">
        <v>16</v>
      </c>
      <c r="I585">
        <v>0</v>
      </c>
      <c r="J585" s="1">
        <v>45538</v>
      </c>
      <c r="K585" t="s">
        <v>22</v>
      </c>
      <c r="L585" t="s">
        <v>25</v>
      </c>
      <c r="M585">
        <v>3051.16</v>
      </c>
    </row>
    <row r="586" spans="1:13" x14ac:dyDescent="0.3">
      <c r="A586">
        <v>2584</v>
      </c>
      <c r="B586" t="s">
        <v>13</v>
      </c>
      <c r="C586" t="s">
        <v>30</v>
      </c>
      <c r="D586" t="s">
        <v>31</v>
      </c>
      <c r="E586" t="s">
        <v>16</v>
      </c>
      <c r="F586">
        <v>0</v>
      </c>
      <c r="I586">
        <v>0</v>
      </c>
      <c r="J586" s="1"/>
      <c r="K586" t="s">
        <v>22</v>
      </c>
      <c r="L586" t="s">
        <v>23</v>
      </c>
      <c r="M586">
        <v>-123.93</v>
      </c>
    </row>
    <row r="587" spans="1:13" x14ac:dyDescent="0.3">
      <c r="A587">
        <v>2585</v>
      </c>
      <c r="B587" t="s">
        <v>13</v>
      </c>
      <c r="C587" t="s">
        <v>43</v>
      </c>
      <c r="D587" t="s">
        <v>51</v>
      </c>
      <c r="E587" t="s">
        <v>41</v>
      </c>
      <c r="G587">
        <v>5066.1400000000003</v>
      </c>
      <c r="H587">
        <v>1.1200000000000001</v>
      </c>
      <c r="I587">
        <v>0</v>
      </c>
      <c r="J587" s="1">
        <v>45674</v>
      </c>
      <c r="K587" t="s">
        <v>22</v>
      </c>
      <c r="L587" t="s">
        <v>45</v>
      </c>
      <c r="M587">
        <v>-148.71</v>
      </c>
    </row>
    <row r="588" spans="1:13" x14ac:dyDescent="0.3">
      <c r="A588">
        <v>2586</v>
      </c>
      <c r="B588" t="s">
        <v>35</v>
      </c>
      <c r="C588" t="s">
        <v>30</v>
      </c>
      <c r="D588" t="s">
        <v>48</v>
      </c>
      <c r="E588" t="s">
        <v>28</v>
      </c>
      <c r="H588">
        <v>0.99</v>
      </c>
      <c r="I588">
        <v>0</v>
      </c>
      <c r="J588" s="1">
        <v>45620</v>
      </c>
      <c r="K588" t="s">
        <v>17</v>
      </c>
      <c r="L588" t="s">
        <v>25</v>
      </c>
      <c r="M588">
        <v>1146.73</v>
      </c>
    </row>
    <row r="589" spans="1:13" x14ac:dyDescent="0.3">
      <c r="A589">
        <v>2587</v>
      </c>
      <c r="B589" t="s">
        <v>19</v>
      </c>
      <c r="C589" t="s">
        <v>30</v>
      </c>
      <c r="D589" t="s">
        <v>31</v>
      </c>
      <c r="E589" t="s">
        <v>49</v>
      </c>
      <c r="F589">
        <v>4</v>
      </c>
      <c r="H589">
        <v>0.37</v>
      </c>
      <c r="I589">
        <v>0</v>
      </c>
      <c r="J589" s="1"/>
      <c r="K589" t="s">
        <v>17</v>
      </c>
      <c r="L589" t="s">
        <v>18</v>
      </c>
      <c r="M589">
        <v>-480.01</v>
      </c>
    </row>
    <row r="590" spans="1:13" x14ac:dyDescent="0.3">
      <c r="A590">
        <v>2588</v>
      </c>
      <c r="B590" t="s">
        <v>13</v>
      </c>
      <c r="C590" t="s">
        <v>43</v>
      </c>
      <c r="D590" t="s">
        <v>61</v>
      </c>
      <c r="E590" t="s">
        <v>16</v>
      </c>
      <c r="I590">
        <v>0</v>
      </c>
      <c r="J590" s="1">
        <v>45857</v>
      </c>
      <c r="K590" t="s">
        <v>17</v>
      </c>
      <c r="L590" t="s">
        <v>29</v>
      </c>
      <c r="M590">
        <v>2861.32</v>
      </c>
    </row>
    <row r="591" spans="1:13" x14ac:dyDescent="0.3">
      <c r="A591">
        <v>2589</v>
      </c>
      <c r="B591" t="s">
        <v>35</v>
      </c>
      <c r="C591" t="s">
        <v>14</v>
      </c>
      <c r="D591" t="s">
        <v>47</v>
      </c>
      <c r="E591" t="s">
        <v>16</v>
      </c>
      <c r="F591">
        <v>3</v>
      </c>
      <c r="I591">
        <v>0</v>
      </c>
      <c r="J591" s="1">
        <v>45552</v>
      </c>
      <c r="K591" t="s">
        <v>17</v>
      </c>
      <c r="L591" t="s">
        <v>45</v>
      </c>
      <c r="M591">
        <v>1429.18</v>
      </c>
    </row>
    <row r="592" spans="1:13" x14ac:dyDescent="0.3">
      <c r="A592">
        <v>2590</v>
      </c>
      <c r="B592" t="s">
        <v>35</v>
      </c>
      <c r="C592" t="s">
        <v>20</v>
      </c>
      <c r="D592" t="s">
        <v>24</v>
      </c>
      <c r="E592" t="s">
        <v>32</v>
      </c>
      <c r="I592">
        <v>0</v>
      </c>
      <c r="J592" s="1"/>
      <c r="K592" t="s">
        <v>22</v>
      </c>
      <c r="L592" t="s">
        <v>18</v>
      </c>
      <c r="M592">
        <v>1766.46</v>
      </c>
    </row>
    <row r="593" spans="1:13" x14ac:dyDescent="0.3">
      <c r="A593">
        <v>2591</v>
      </c>
      <c r="B593" t="s">
        <v>19</v>
      </c>
      <c r="C593" t="s">
        <v>14</v>
      </c>
      <c r="D593" t="s">
        <v>15</v>
      </c>
      <c r="E593" t="s">
        <v>41</v>
      </c>
      <c r="I593">
        <v>0</v>
      </c>
      <c r="J593" s="1">
        <v>45829</v>
      </c>
      <c r="K593" t="s">
        <v>22</v>
      </c>
      <c r="L593" t="s">
        <v>45</v>
      </c>
      <c r="M593">
        <v>1261.67</v>
      </c>
    </row>
    <row r="594" spans="1:13" x14ac:dyDescent="0.3">
      <c r="A594">
        <v>2592</v>
      </c>
      <c r="B594" t="s">
        <v>19</v>
      </c>
      <c r="C594" t="s">
        <v>26</v>
      </c>
      <c r="D594" t="s">
        <v>27</v>
      </c>
      <c r="E594" t="s">
        <v>16</v>
      </c>
      <c r="I594">
        <v>0</v>
      </c>
      <c r="J594" s="1">
        <v>45578</v>
      </c>
      <c r="K594" t="s">
        <v>22</v>
      </c>
      <c r="L594" t="s">
        <v>25</v>
      </c>
      <c r="M594">
        <v>-907.48</v>
      </c>
    </row>
    <row r="595" spans="1:13" x14ac:dyDescent="0.3">
      <c r="A595">
        <v>2593</v>
      </c>
      <c r="B595" t="s">
        <v>35</v>
      </c>
      <c r="C595" t="s">
        <v>26</v>
      </c>
      <c r="D595" t="s">
        <v>58</v>
      </c>
      <c r="E595" t="s">
        <v>28</v>
      </c>
      <c r="G595">
        <v>8747.18</v>
      </c>
      <c r="I595">
        <v>0</v>
      </c>
      <c r="J595" s="1">
        <v>45661</v>
      </c>
      <c r="K595" t="s">
        <v>22</v>
      </c>
      <c r="L595" t="s">
        <v>25</v>
      </c>
      <c r="M595">
        <v>2505.6</v>
      </c>
    </row>
    <row r="596" spans="1:13" x14ac:dyDescent="0.3">
      <c r="A596">
        <v>2594</v>
      </c>
      <c r="B596" t="s">
        <v>19</v>
      </c>
      <c r="C596" t="s">
        <v>14</v>
      </c>
      <c r="D596" t="s">
        <v>54</v>
      </c>
      <c r="E596" t="s">
        <v>32</v>
      </c>
      <c r="F596">
        <v>3</v>
      </c>
      <c r="G596">
        <v>7944.34</v>
      </c>
      <c r="H596">
        <v>0.67</v>
      </c>
      <c r="I596">
        <v>7864.9</v>
      </c>
      <c r="J596" s="1">
        <v>45345</v>
      </c>
      <c r="K596" t="s">
        <v>22</v>
      </c>
      <c r="L596" t="s">
        <v>42</v>
      </c>
      <c r="M596">
        <v>1534.91</v>
      </c>
    </row>
    <row r="597" spans="1:13" x14ac:dyDescent="0.3">
      <c r="A597">
        <v>2595</v>
      </c>
      <c r="B597" t="s">
        <v>35</v>
      </c>
      <c r="C597" t="s">
        <v>43</v>
      </c>
      <c r="D597" t="s">
        <v>61</v>
      </c>
      <c r="E597" t="s">
        <v>32</v>
      </c>
      <c r="F597">
        <v>0</v>
      </c>
      <c r="I597">
        <v>0</v>
      </c>
      <c r="J597" s="1">
        <v>45345</v>
      </c>
      <c r="K597" t="s">
        <v>22</v>
      </c>
      <c r="L597" t="s">
        <v>33</v>
      </c>
      <c r="M597">
        <v>420.27</v>
      </c>
    </row>
    <row r="598" spans="1:13" x14ac:dyDescent="0.3">
      <c r="A598">
        <v>2030</v>
      </c>
      <c r="B598" t="s">
        <v>35</v>
      </c>
      <c r="C598" t="s">
        <v>20</v>
      </c>
      <c r="D598" t="s">
        <v>39</v>
      </c>
      <c r="E598" t="s">
        <v>16</v>
      </c>
      <c r="F598">
        <v>-1</v>
      </c>
      <c r="H598">
        <v>0.7</v>
      </c>
      <c r="I598">
        <v>0</v>
      </c>
      <c r="J598" s="1">
        <v>45731</v>
      </c>
      <c r="K598" t="s">
        <v>17</v>
      </c>
      <c r="L598" t="s">
        <v>29</v>
      </c>
      <c r="M598">
        <v>-1193.55</v>
      </c>
    </row>
    <row r="599" spans="1:13" x14ac:dyDescent="0.3">
      <c r="A599">
        <v>2597</v>
      </c>
      <c r="B599" t="s">
        <v>13</v>
      </c>
      <c r="C599" t="s">
        <v>30</v>
      </c>
      <c r="D599" t="s">
        <v>48</v>
      </c>
      <c r="E599" t="s">
        <v>41</v>
      </c>
      <c r="F599">
        <v>3</v>
      </c>
      <c r="G599">
        <v>3348.83</v>
      </c>
      <c r="I599">
        <v>0</v>
      </c>
      <c r="J599" s="1">
        <v>45631</v>
      </c>
      <c r="K599" t="s">
        <v>17</v>
      </c>
      <c r="L599" t="s">
        <v>36</v>
      </c>
      <c r="M599">
        <v>-540.08000000000004</v>
      </c>
    </row>
    <row r="600" spans="1:13" x14ac:dyDescent="0.3">
      <c r="A600">
        <v>2598</v>
      </c>
      <c r="B600" t="s">
        <v>19</v>
      </c>
      <c r="C600" t="s">
        <v>14</v>
      </c>
      <c r="D600" t="s">
        <v>47</v>
      </c>
      <c r="E600" t="s">
        <v>62</v>
      </c>
      <c r="G600">
        <v>9488.84</v>
      </c>
      <c r="I600">
        <v>0</v>
      </c>
      <c r="J600" s="1">
        <v>45632</v>
      </c>
      <c r="K600" t="s">
        <v>22</v>
      </c>
      <c r="L600" t="s">
        <v>36</v>
      </c>
      <c r="M600">
        <v>3505.24</v>
      </c>
    </row>
    <row r="601" spans="1:13" x14ac:dyDescent="0.3">
      <c r="A601">
        <v>2599</v>
      </c>
      <c r="B601" t="s">
        <v>13</v>
      </c>
      <c r="C601" t="s">
        <v>14</v>
      </c>
      <c r="D601" t="s">
        <v>34</v>
      </c>
      <c r="E601" t="s">
        <v>53</v>
      </c>
      <c r="F601">
        <v>4</v>
      </c>
      <c r="I601">
        <v>0</v>
      </c>
      <c r="J601" s="1"/>
      <c r="K601" t="s">
        <v>22</v>
      </c>
      <c r="L601" t="s">
        <v>42</v>
      </c>
      <c r="M601">
        <v>-562.30999999999995</v>
      </c>
    </row>
    <row r="602" spans="1:13" x14ac:dyDescent="0.3">
      <c r="A602">
        <v>2600</v>
      </c>
      <c r="B602" t="s">
        <v>13</v>
      </c>
      <c r="C602" t="s">
        <v>26</v>
      </c>
      <c r="D602" t="s">
        <v>60</v>
      </c>
      <c r="E602" t="s">
        <v>16</v>
      </c>
      <c r="F602">
        <v>3</v>
      </c>
      <c r="I602">
        <v>0</v>
      </c>
      <c r="J602" s="1">
        <v>45600</v>
      </c>
      <c r="K602" t="s">
        <v>17</v>
      </c>
      <c r="L602" t="s">
        <v>29</v>
      </c>
      <c r="M602">
        <v>803.62</v>
      </c>
    </row>
    <row r="603" spans="1:13" x14ac:dyDescent="0.3">
      <c r="A603">
        <v>2601</v>
      </c>
      <c r="B603" t="s">
        <v>19</v>
      </c>
      <c r="C603" t="s">
        <v>20</v>
      </c>
      <c r="D603" t="s">
        <v>21</v>
      </c>
      <c r="E603" t="s">
        <v>32</v>
      </c>
      <c r="F603">
        <v>1</v>
      </c>
      <c r="I603">
        <v>0</v>
      </c>
      <c r="J603" s="1">
        <v>45562</v>
      </c>
      <c r="K603" t="s">
        <v>22</v>
      </c>
      <c r="L603" t="s">
        <v>33</v>
      </c>
      <c r="M603">
        <v>3739.4</v>
      </c>
    </row>
    <row r="604" spans="1:13" x14ac:dyDescent="0.3">
      <c r="A604">
        <v>2602</v>
      </c>
      <c r="B604" t="s">
        <v>13</v>
      </c>
      <c r="C604" t="s">
        <v>30</v>
      </c>
      <c r="D604" t="s">
        <v>50</v>
      </c>
      <c r="E604" t="s">
        <v>32</v>
      </c>
      <c r="F604">
        <v>2</v>
      </c>
      <c r="G604">
        <v>3518.53</v>
      </c>
      <c r="I604">
        <v>0</v>
      </c>
      <c r="J604" s="1">
        <v>45613</v>
      </c>
      <c r="K604" t="s">
        <v>17</v>
      </c>
      <c r="L604" t="s">
        <v>29</v>
      </c>
      <c r="M604">
        <v>3494.88</v>
      </c>
    </row>
    <row r="605" spans="1:13" x14ac:dyDescent="0.3">
      <c r="A605">
        <v>2603</v>
      </c>
      <c r="B605" t="s">
        <v>19</v>
      </c>
      <c r="C605" t="s">
        <v>30</v>
      </c>
      <c r="D605" t="s">
        <v>48</v>
      </c>
      <c r="E605" t="s">
        <v>28</v>
      </c>
      <c r="F605">
        <v>0</v>
      </c>
      <c r="I605">
        <v>0</v>
      </c>
      <c r="J605" s="1">
        <v>45734</v>
      </c>
      <c r="K605" t="s">
        <v>17</v>
      </c>
      <c r="L605" t="s">
        <v>23</v>
      </c>
      <c r="M605">
        <v>-144.08000000000001</v>
      </c>
    </row>
    <row r="606" spans="1:13" x14ac:dyDescent="0.3">
      <c r="A606">
        <v>2047</v>
      </c>
      <c r="B606" t="s">
        <v>35</v>
      </c>
      <c r="C606" t="s">
        <v>20</v>
      </c>
      <c r="D606" t="s">
        <v>55</v>
      </c>
      <c r="E606" t="s">
        <v>41</v>
      </c>
      <c r="F606">
        <v>4</v>
      </c>
      <c r="G606">
        <v>6136.45</v>
      </c>
      <c r="I606">
        <v>0</v>
      </c>
      <c r="J606" s="1">
        <v>45643</v>
      </c>
      <c r="K606" t="s">
        <v>17</v>
      </c>
      <c r="L606" t="s">
        <v>45</v>
      </c>
      <c r="M606">
        <v>2790.51</v>
      </c>
    </row>
    <row r="607" spans="1:13" x14ac:dyDescent="0.3">
      <c r="A607">
        <v>2605</v>
      </c>
      <c r="B607" t="s">
        <v>13</v>
      </c>
      <c r="C607" t="s">
        <v>26</v>
      </c>
      <c r="D607" t="s">
        <v>58</v>
      </c>
      <c r="E607" t="s">
        <v>41</v>
      </c>
      <c r="F607">
        <v>-1</v>
      </c>
      <c r="G607">
        <v>7206.45</v>
      </c>
      <c r="I607">
        <v>0</v>
      </c>
      <c r="J607" s="1">
        <v>45689</v>
      </c>
      <c r="K607" t="s">
        <v>17</v>
      </c>
      <c r="L607" t="s">
        <v>18</v>
      </c>
      <c r="M607">
        <v>-228.84</v>
      </c>
    </row>
    <row r="608" spans="1:13" x14ac:dyDescent="0.3">
      <c r="A608">
        <v>2606</v>
      </c>
      <c r="B608" t="s">
        <v>19</v>
      </c>
      <c r="C608" t="s">
        <v>26</v>
      </c>
      <c r="D608" t="s">
        <v>60</v>
      </c>
      <c r="E608" t="s">
        <v>28</v>
      </c>
      <c r="G608">
        <v>4040.65</v>
      </c>
      <c r="I608">
        <v>0</v>
      </c>
      <c r="J608" s="1">
        <v>45812</v>
      </c>
      <c r="K608" t="s">
        <v>22</v>
      </c>
      <c r="L608" t="s">
        <v>25</v>
      </c>
      <c r="M608">
        <v>805.92</v>
      </c>
    </row>
    <row r="609" spans="1:13" x14ac:dyDescent="0.3">
      <c r="A609">
        <v>2607</v>
      </c>
      <c r="B609" t="s">
        <v>19</v>
      </c>
      <c r="C609" t="s">
        <v>43</v>
      </c>
      <c r="D609" t="s">
        <v>61</v>
      </c>
      <c r="E609" t="s">
        <v>41</v>
      </c>
      <c r="I609">
        <v>0</v>
      </c>
      <c r="J609" s="1">
        <v>45169</v>
      </c>
      <c r="K609" t="s">
        <v>17</v>
      </c>
      <c r="L609" t="s">
        <v>45</v>
      </c>
      <c r="M609">
        <v>3522.02</v>
      </c>
    </row>
    <row r="610" spans="1:13" x14ac:dyDescent="0.3">
      <c r="A610">
        <v>2608</v>
      </c>
      <c r="B610" t="s">
        <v>19</v>
      </c>
      <c r="C610" t="s">
        <v>26</v>
      </c>
      <c r="D610" t="s">
        <v>40</v>
      </c>
      <c r="E610" t="s">
        <v>28</v>
      </c>
      <c r="F610">
        <v>2</v>
      </c>
      <c r="I610">
        <v>0</v>
      </c>
      <c r="J610" s="1"/>
      <c r="K610" t="s">
        <v>17</v>
      </c>
      <c r="L610" t="s">
        <v>45</v>
      </c>
      <c r="M610">
        <v>354.67</v>
      </c>
    </row>
    <row r="611" spans="1:13" x14ac:dyDescent="0.3">
      <c r="A611">
        <v>2609</v>
      </c>
      <c r="B611" t="s">
        <v>13</v>
      </c>
      <c r="C611" t="s">
        <v>20</v>
      </c>
      <c r="D611" t="s">
        <v>24</v>
      </c>
      <c r="E611" t="s">
        <v>16</v>
      </c>
      <c r="G611">
        <v>9649.2800000000007</v>
      </c>
      <c r="I611">
        <v>0</v>
      </c>
      <c r="J611" s="1">
        <v>45773</v>
      </c>
      <c r="K611" t="s">
        <v>17</v>
      </c>
      <c r="L611" t="s">
        <v>18</v>
      </c>
      <c r="M611">
        <v>2712.88</v>
      </c>
    </row>
    <row r="612" spans="1:13" x14ac:dyDescent="0.3">
      <c r="A612">
        <v>2610</v>
      </c>
      <c r="B612" t="s">
        <v>19</v>
      </c>
      <c r="C612" t="s">
        <v>26</v>
      </c>
      <c r="D612" t="s">
        <v>27</v>
      </c>
      <c r="E612" t="s">
        <v>16</v>
      </c>
      <c r="G612">
        <v>8359.07</v>
      </c>
      <c r="I612">
        <v>0</v>
      </c>
      <c r="J612" s="1">
        <v>45783</v>
      </c>
      <c r="K612" t="s">
        <v>17</v>
      </c>
      <c r="L612" t="s">
        <v>36</v>
      </c>
      <c r="M612">
        <v>167.72</v>
      </c>
    </row>
    <row r="613" spans="1:13" x14ac:dyDescent="0.3">
      <c r="A613">
        <v>2033</v>
      </c>
      <c r="B613" t="s">
        <v>13</v>
      </c>
      <c r="C613" t="s">
        <v>20</v>
      </c>
      <c r="D613" t="s">
        <v>39</v>
      </c>
      <c r="E613" t="s">
        <v>16</v>
      </c>
      <c r="F613">
        <v>4</v>
      </c>
      <c r="I613">
        <v>0</v>
      </c>
      <c r="J613" s="1"/>
      <c r="K613" t="s">
        <v>22</v>
      </c>
      <c r="L613" t="s">
        <v>29</v>
      </c>
      <c r="M613">
        <v>2310.9</v>
      </c>
    </row>
    <row r="614" spans="1:13" x14ac:dyDescent="0.3">
      <c r="A614">
        <v>2612</v>
      </c>
      <c r="B614" t="s">
        <v>19</v>
      </c>
      <c r="C614" t="s">
        <v>14</v>
      </c>
      <c r="D614" t="s">
        <v>34</v>
      </c>
      <c r="E614" t="s">
        <v>16</v>
      </c>
      <c r="F614">
        <v>0</v>
      </c>
      <c r="I614">
        <v>0</v>
      </c>
      <c r="J614" s="1">
        <v>45148</v>
      </c>
      <c r="K614" t="s">
        <v>22</v>
      </c>
      <c r="L614" t="s">
        <v>25</v>
      </c>
      <c r="M614">
        <v>507.1</v>
      </c>
    </row>
    <row r="615" spans="1:13" x14ac:dyDescent="0.3">
      <c r="A615">
        <v>2613</v>
      </c>
      <c r="B615" t="s">
        <v>19</v>
      </c>
      <c r="C615" t="s">
        <v>26</v>
      </c>
      <c r="D615" t="s">
        <v>40</v>
      </c>
      <c r="E615" t="s">
        <v>57</v>
      </c>
      <c r="F615">
        <v>3</v>
      </c>
      <c r="G615">
        <v>4374.83</v>
      </c>
      <c r="H615">
        <v>0.27</v>
      </c>
      <c r="I615">
        <v>9580.8799999999992</v>
      </c>
      <c r="J615" s="1"/>
      <c r="K615" t="s">
        <v>22</v>
      </c>
      <c r="L615" t="s">
        <v>33</v>
      </c>
      <c r="M615">
        <v>1473.37</v>
      </c>
    </row>
    <row r="616" spans="1:13" x14ac:dyDescent="0.3">
      <c r="A616">
        <v>2614</v>
      </c>
      <c r="B616" t="s">
        <v>19</v>
      </c>
      <c r="C616" t="s">
        <v>30</v>
      </c>
      <c r="D616" t="s">
        <v>31</v>
      </c>
      <c r="E616" t="s">
        <v>32</v>
      </c>
      <c r="G616">
        <v>2265</v>
      </c>
      <c r="I616">
        <v>0</v>
      </c>
      <c r="J616" s="1">
        <v>45509</v>
      </c>
      <c r="K616" t="s">
        <v>22</v>
      </c>
      <c r="L616" t="s">
        <v>36</v>
      </c>
      <c r="M616">
        <v>2095.44</v>
      </c>
    </row>
    <row r="617" spans="1:13" x14ac:dyDescent="0.3">
      <c r="A617">
        <v>2615</v>
      </c>
      <c r="B617" t="s">
        <v>19</v>
      </c>
      <c r="C617" t="s">
        <v>20</v>
      </c>
      <c r="D617" t="s">
        <v>55</v>
      </c>
      <c r="E617" t="s">
        <v>32</v>
      </c>
      <c r="F617">
        <v>3</v>
      </c>
      <c r="G617">
        <v>3042.37</v>
      </c>
      <c r="H617">
        <v>0.12</v>
      </c>
      <c r="I617">
        <v>8031.86</v>
      </c>
      <c r="J617" s="1">
        <v>45740</v>
      </c>
      <c r="K617" t="s">
        <v>17</v>
      </c>
      <c r="L617" t="s">
        <v>29</v>
      </c>
      <c r="M617">
        <v>2105.48</v>
      </c>
    </row>
    <row r="618" spans="1:13" x14ac:dyDescent="0.3">
      <c r="A618">
        <v>2616</v>
      </c>
      <c r="B618" t="s">
        <v>35</v>
      </c>
      <c r="C618" t="s">
        <v>26</v>
      </c>
      <c r="D618" t="s">
        <v>40</v>
      </c>
      <c r="E618" t="s">
        <v>32</v>
      </c>
      <c r="H618">
        <v>0.2</v>
      </c>
      <c r="I618">
        <v>0</v>
      </c>
      <c r="J618" s="1">
        <v>45450</v>
      </c>
      <c r="K618" t="s">
        <v>17</v>
      </c>
      <c r="L618" t="s">
        <v>45</v>
      </c>
      <c r="M618">
        <v>2788.41</v>
      </c>
    </row>
    <row r="619" spans="1:13" x14ac:dyDescent="0.3">
      <c r="A619">
        <v>2617</v>
      </c>
      <c r="B619" t="s">
        <v>13</v>
      </c>
      <c r="C619" t="s">
        <v>20</v>
      </c>
      <c r="D619" t="s">
        <v>24</v>
      </c>
      <c r="E619" t="s">
        <v>32</v>
      </c>
      <c r="F619">
        <v>0</v>
      </c>
      <c r="I619">
        <v>0</v>
      </c>
      <c r="J619" s="1"/>
      <c r="K619" t="s">
        <v>17</v>
      </c>
      <c r="L619" t="s">
        <v>33</v>
      </c>
      <c r="M619">
        <v>2772.05</v>
      </c>
    </row>
    <row r="620" spans="1:13" x14ac:dyDescent="0.3">
      <c r="A620">
        <v>2618</v>
      </c>
      <c r="B620" t="s">
        <v>13</v>
      </c>
      <c r="C620" t="s">
        <v>26</v>
      </c>
      <c r="D620" t="s">
        <v>58</v>
      </c>
      <c r="E620" t="s">
        <v>32</v>
      </c>
      <c r="I620">
        <v>0</v>
      </c>
      <c r="J620" s="1">
        <v>45831</v>
      </c>
      <c r="K620" t="s">
        <v>22</v>
      </c>
      <c r="L620" t="s">
        <v>29</v>
      </c>
      <c r="M620">
        <v>3718.11</v>
      </c>
    </row>
    <row r="621" spans="1:13" x14ac:dyDescent="0.3">
      <c r="A621">
        <v>2619</v>
      </c>
      <c r="B621" t="s">
        <v>13</v>
      </c>
      <c r="C621" t="s">
        <v>26</v>
      </c>
      <c r="D621" t="s">
        <v>40</v>
      </c>
      <c r="E621" t="s">
        <v>28</v>
      </c>
      <c r="F621">
        <v>4</v>
      </c>
      <c r="H621">
        <v>0.65</v>
      </c>
      <c r="I621">
        <v>0</v>
      </c>
      <c r="J621" s="1">
        <v>45313</v>
      </c>
      <c r="K621" t="s">
        <v>17</v>
      </c>
      <c r="L621" t="s">
        <v>23</v>
      </c>
      <c r="M621">
        <v>-300.27999999999997</v>
      </c>
    </row>
    <row r="622" spans="1:13" x14ac:dyDescent="0.3">
      <c r="A622">
        <v>2620</v>
      </c>
      <c r="B622" t="s">
        <v>13</v>
      </c>
      <c r="C622" t="s">
        <v>14</v>
      </c>
      <c r="D622" t="s">
        <v>34</v>
      </c>
      <c r="E622" t="s">
        <v>32</v>
      </c>
      <c r="F622">
        <v>0</v>
      </c>
      <c r="I622">
        <v>0</v>
      </c>
      <c r="J622" s="1"/>
      <c r="K622" t="s">
        <v>17</v>
      </c>
      <c r="L622" t="s">
        <v>23</v>
      </c>
      <c r="M622">
        <v>3874.67</v>
      </c>
    </row>
    <row r="623" spans="1:13" x14ac:dyDescent="0.3">
      <c r="A623">
        <v>2621</v>
      </c>
      <c r="B623" t="s">
        <v>13</v>
      </c>
      <c r="C623" t="s">
        <v>20</v>
      </c>
      <c r="D623" t="s">
        <v>55</v>
      </c>
      <c r="E623" t="s">
        <v>28</v>
      </c>
      <c r="F623">
        <v>3</v>
      </c>
      <c r="G623">
        <v>6466.57</v>
      </c>
      <c r="H623">
        <v>0.59</v>
      </c>
      <c r="I623">
        <v>7953.88</v>
      </c>
      <c r="J623" s="1">
        <v>45431</v>
      </c>
      <c r="K623" t="s">
        <v>17</v>
      </c>
      <c r="L623" t="s">
        <v>36</v>
      </c>
      <c r="M623">
        <v>-1152.8599999999999</v>
      </c>
    </row>
    <row r="624" spans="1:13" x14ac:dyDescent="0.3">
      <c r="A624">
        <v>2622</v>
      </c>
      <c r="B624" t="s">
        <v>13</v>
      </c>
      <c r="C624" t="s">
        <v>26</v>
      </c>
      <c r="D624" t="s">
        <v>27</v>
      </c>
      <c r="E624" t="s">
        <v>16</v>
      </c>
      <c r="G624">
        <v>8073.58</v>
      </c>
      <c r="I624">
        <v>0</v>
      </c>
      <c r="J624" s="1">
        <v>45754</v>
      </c>
      <c r="K624" t="s">
        <v>17</v>
      </c>
      <c r="L624" t="s">
        <v>29</v>
      </c>
      <c r="M624">
        <v>-82.31</v>
      </c>
    </row>
    <row r="625" spans="1:13" x14ac:dyDescent="0.3">
      <c r="A625">
        <v>2623</v>
      </c>
      <c r="B625" t="s">
        <v>35</v>
      </c>
      <c r="C625" t="s">
        <v>30</v>
      </c>
      <c r="D625" t="s">
        <v>56</v>
      </c>
      <c r="E625" t="s">
        <v>28</v>
      </c>
      <c r="G625">
        <v>4658.42</v>
      </c>
      <c r="I625">
        <v>0</v>
      </c>
      <c r="J625" s="1">
        <v>45755</v>
      </c>
      <c r="K625" t="s">
        <v>22</v>
      </c>
      <c r="L625" t="s">
        <v>25</v>
      </c>
      <c r="M625">
        <v>1622.42</v>
      </c>
    </row>
    <row r="626" spans="1:13" x14ac:dyDescent="0.3">
      <c r="A626">
        <v>2624</v>
      </c>
      <c r="B626" t="s">
        <v>35</v>
      </c>
      <c r="C626" t="s">
        <v>26</v>
      </c>
      <c r="D626" t="s">
        <v>27</v>
      </c>
      <c r="E626" t="s">
        <v>32</v>
      </c>
      <c r="F626">
        <v>0</v>
      </c>
      <c r="I626">
        <v>0</v>
      </c>
      <c r="J626" s="1"/>
      <c r="K626" t="s">
        <v>22</v>
      </c>
      <c r="L626" t="s">
        <v>18</v>
      </c>
      <c r="M626">
        <v>2085.94</v>
      </c>
    </row>
    <row r="627" spans="1:13" x14ac:dyDescent="0.3">
      <c r="A627">
        <v>2625</v>
      </c>
      <c r="B627" t="s">
        <v>13</v>
      </c>
      <c r="C627" t="s">
        <v>14</v>
      </c>
      <c r="D627" t="s">
        <v>34</v>
      </c>
      <c r="E627" t="s">
        <v>16</v>
      </c>
      <c r="F627">
        <v>-1</v>
      </c>
      <c r="G627">
        <v>6815.44</v>
      </c>
      <c r="I627">
        <v>0</v>
      </c>
      <c r="J627" s="1">
        <v>45693</v>
      </c>
      <c r="K627" t="s">
        <v>17</v>
      </c>
      <c r="L627" t="s">
        <v>29</v>
      </c>
      <c r="M627">
        <v>3874.57</v>
      </c>
    </row>
    <row r="628" spans="1:13" x14ac:dyDescent="0.3">
      <c r="A628">
        <v>2626</v>
      </c>
      <c r="B628" t="s">
        <v>35</v>
      </c>
      <c r="C628" t="s">
        <v>30</v>
      </c>
      <c r="D628" t="s">
        <v>48</v>
      </c>
      <c r="E628" t="s">
        <v>57</v>
      </c>
      <c r="G628">
        <v>5550.99</v>
      </c>
      <c r="I628">
        <v>0</v>
      </c>
      <c r="J628" s="1">
        <v>45768</v>
      </c>
      <c r="K628" t="s">
        <v>22</v>
      </c>
      <c r="L628" t="s">
        <v>18</v>
      </c>
      <c r="M628">
        <v>-757.9</v>
      </c>
    </row>
    <row r="629" spans="1:13" x14ac:dyDescent="0.3">
      <c r="A629">
        <v>2627</v>
      </c>
      <c r="B629" t="s">
        <v>19</v>
      </c>
      <c r="C629" t="s">
        <v>43</v>
      </c>
      <c r="D629" t="s">
        <v>61</v>
      </c>
      <c r="E629" t="s">
        <v>57</v>
      </c>
      <c r="I629">
        <v>0</v>
      </c>
      <c r="J629" s="1">
        <v>45291</v>
      </c>
      <c r="K629" t="s">
        <v>17</v>
      </c>
      <c r="L629" t="s">
        <v>33</v>
      </c>
      <c r="M629">
        <v>282.13</v>
      </c>
    </row>
    <row r="630" spans="1:13" x14ac:dyDescent="0.3">
      <c r="A630">
        <v>2628</v>
      </c>
      <c r="B630" t="s">
        <v>13</v>
      </c>
      <c r="C630" t="s">
        <v>43</v>
      </c>
      <c r="D630" t="s">
        <v>51</v>
      </c>
      <c r="E630" t="s">
        <v>28</v>
      </c>
      <c r="F630">
        <v>4</v>
      </c>
      <c r="H630">
        <v>0.44</v>
      </c>
      <c r="I630">
        <v>0</v>
      </c>
      <c r="J630" s="1">
        <v>45837</v>
      </c>
      <c r="K630" t="s">
        <v>22</v>
      </c>
      <c r="L630" t="s">
        <v>29</v>
      </c>
      <c r="M630">
        <v>-348.88</v>
      </c>
    </row>
    <row r="631" spans="1:13" x14ac:dyDescent="0.3">
      <c r="A631">
        <v>2629</v>
      </c>
      <c r="B631" t="s">
        <v>13</v>
      </c>
      <c r="C631" t="s">
        <v>26</v>
      </c>
      <c r="D631" t="s">
        <v>40</v>
      </c>
      <c r="E631" t="s">
        <v>32</v>
      </c>
      <c r="I631">
        <v>0</v>
      </c>
      <c r="J631" s="1">
        <v>45588</v>
      </c>
      <c r="K631" t="s">
        <v>22</v>
      </c>
      <c r="L631" t="s">
        <v>36</v>
      </c>
      <c r="M631">
        <v>1198.75</v>
      </c>
    </row>
    <row r="632" spans="1:13" x14ac:dyDescent="0.3">
      <c r="A632">
        <v>2630</v>
      </c>
      <c r="B632" t="s">
        <v>13</v>
      </c>
      <c r="C632" t="s">
        <v>30</v>
      </c>
      <c r="D632" t="s">
        <v>56</v>
      </c>
      <c r="E632" t="s">
        <v>41</v>
      </c>
      <c r="F632">
        <v>2</v>
      </c>
      <c r="G632">
        <v>5846.21</v>
      </c>
      <c r="H632">
        <v>1.02</v>
      </c>
      <c r="I632">
        <v>-233.85</v>
      </c>
      <c r="J632" s="1"/>
      <c r="K632" t="s">
        <v>17</v>
      </c>
      <c r="L632" t="s">
        <v>33</v>
      </c>
      <c r="M632">
        <v>3880.6</v>
      </c>
    </row>
    <row r="633" spans="1:13" x14ac:dyDescent="0.3">
      <c r="A633">
        <v>2631</v>
      </c>
      <c r="B633" t="s">
        <v>19</v>
      </c>
      <c r="C633" t="s">
        <v>43</v>
      </c>
      <c r="D633" t="s">
        <v>52</v>
      </c>
      <c r="E633" t="s">
        <v>41</v>
      </c>
      <c r="I633">
        <v>0</v>
      </c>
      <c r="J633" s="1">
        <v>45732</v>
      </c>
      <c r="K633" t="s">
        <v>17</v>
      </c>
      <c r="L633" t="s">
        <v>45</v>
      </c>
      <c r="M633">
        <v>2848.46</v>
      </c>
    </row>
    <row r="634" spans="1:13" x14ac:dyDescent="0.3">
      <c r="A634">
        <v>2632</v>
      </c>
      <c r="B634" t="s">
        <v>35</v>
      </c>
      <c r="C634" t="s">
        <v>30</v>
      </c>
      <c r="D634" t="s">
        <v>56</v>
      </c>
      <c r="E634" t="s">
        <v>28</v>
      </c>
      <c r="F634">
        <v>-1</v>
      </c>
      <c r="G634">
        <v>7504.2</v>
      </c>
      <c r="H634">
        <v>0.99</v>
      </c>
      <c r="I634">
        <v>-75.040000000000006</v>
      </c>
      <c r="J634" s="1">
        <v>45361</v>
      </c>
      <c r="K634" t="s">
        <v>17</v>
      </c>
      <c r="L634" t="s">
        <v>29</v>
      </c>
      <c r="M634">
        <v>2413.42</v>
      </c>
    </row>
    <row r="635" spans="1:13" x14ac:dyDescent="0.3">
      <c r="A635">
        <v>2633</v>
      </c>
      <c r="B635" t="s">
        <v>13</v>
      </c>
      <c r="C635" t="s">
        <v>43</v>
      </c>
      <c r="D635" t="s">
        <v>44</v>
      </c>
      <c r="E635" t="s">
        <v>59</v>
      </c>
      <c r="F635">
        <v>0</v>
      </c>
      <c r="H635">
        <v>0.71</v>
      </c>
      <c r="I635">
        <v>0</v>
      </c>
      <c r="J635" s="1">
        <v>45821</v>
      </c>
      <c r="K635" t="s">
        <v>17</v>
      </c>
      <c r="L635" t="s">
        <v>18</v>
      </c>
      <c r="M635">
        <v>3634.35</v>
      </c>
    </row>
    <row r="636" spans="1:13" x14ac:dyDescent="0.3">
      <c r="A636">
        <v>2634</v>
      </c>
      <c r="B636" t="s">
        <v>35</v>
      </c>
      <c r="C636" t="s">
        <v>26</v>
      </c>
      <c r="D636" t="s">
        <v>40</v>
      </c>
      <c r="E636" t="s">
        <v>41</v>
      </c>
      <c r="G636">
        <v>5815.75</v>
      </c>
      <c r="I636">
        <v>0</v>
      </c>
      <c r="J636" s="1">
        <v>45526</v>
      </c>
      <c r="K636" t="s">
        <v>22</v>
      </c>
      <c r="L636" t="s">
        <v>18</v>
      </c>
      <c r="M636">
        <v>3190.46</v>
      </c>
    </row>
    <row r="637" spans="1:13" x14ac:dyDescent="0.3">
      <c r="A637">
        <v>2635</v>
      </c>
      <c r="B637" t="s">
        <v>19</v>
      </c>
      <c r="C637" t="s">
        <v>30</v>
      </c>
      <c r="D637" t="s">
        <v>31</v>
      </c>
      <c r="E637" t="s">
        <v>16</v>
      </c>
      <c r="G637">
        <v>3934.22</v>
      </c>
      <c r="I637">
        <v>0</v>
      </c>
      <c r="J637" s="1">
        <v>45350</v>
      </c>
      <c r="K637" t="s">
        <v>17</v>
      </c>
      <c r="L637" t="s">
        <v>45</v>
      </c>
      <c r="M637">
        <v>430.63</v>
      </c>
    </row>
    <row r="638" spans="1:13" x14ac:dyDescent="0.3">
      <c r="A638">
        <v>2636</v>
      </c>
      <c r="B638" t="s">
        <v>35</v>
      </c>
      <c r="C638" t="s">
        <v>43</v>
      </c>
      <c r="D638" t="s">
        <v>61</v>
      </c>
      <c r="E638" t="s">
        <v>37</v>
      </c>
      <c r="I638">
        <v>0</v>
      </c>
      <c r="J638" s="1"/>
      <c r="K638" t="s">
        <v>17</v>
      </c>
      <c r="L638" t="s">
        <v>18</v>
      </c>
      <c r="M638">
        <v>3269.14</v>
      </c>
    </row>
    <row r="639" spans="1:13" x14ac:dyDescent="0.3">
      <c r="A639">
        <v>2637</v>
      </c>
      <c r="B639" t="s">
        <v>13</v>
      </c>
      <c r="C639" t="s">
        <v>14</v>
      </c>
      <c r="D639" t="s">
        <v>15</v>
      </c>
      <c r="E639" t="s">
        <v>28</v>
      </c>
      <c r="I639">
        <v>0</v>
      </c>
      <c r="J639" s="1">
        <v>45767</v>
      </c>
      <c r="K639" t="s">
        <v>22</v>
      </c>
      <c r="L639" t="s">
        <v>23</v>
      </c>
      <c r="M639">
        <v>3847.48</v>
      </c>
    </row>
    <row r="640" spans="1:13" x14ac:dyDescent="0.3">
      <c r="A640">
        <v>2638</v>
      </c>
      <c r="B640" t="s">
        <v>35</v>
      </c>
      <c r="C640" t="s">
        <v>20</v>
      </c>
      <c r="D640" t="s">
        <v>24</v>
      </c>
      <c r="E640" t="s">
        <v>62</v>
      </c>
      <c r="F640">
        <v>1</v>
      </c>
      <c r="G640">
        <v>5028.99</v>
      </c>
      <c r="I640">
        <v>0</v>
      </c>
      <c r="J640" s="1">
        <v>45313</v>
      </c>
      <c r="K640" t="s">
        <v>17</v>
      </c>
      <c r="L640" t="s">
        <v>29</v>
      </c>
      <c r="M640">
        <v>654.11</v>
      </c>
    </row>
    <row r="641" spans="1:13" x14ac:dyDescent="0.3">
      <c r="A641">
        <v>2639</v>
      </c>
      <c r="B641" t="s">
        <v>35</v>
      </c>
      <c r="C641" t="s">
        <v>26</v>
      </c>
      <c r="D641" t="s">
        <v>27</v>
      </c>
      <c r="E641" t="s">
        <v>32</v>
      </c>
      <c r="G641">
        <v>2597.9299999999998</v>
      </c>
      <c r="I641">
        <v>0</v>
      </c>
      <c r="J641" s="1">
        <v>45833</v>
      </c>
      <c r="K641" t="s">
        <v>22</v>
      </c>
      <c r="L641" t="s">
        <v>29</v>
      </c>
      <c r="M641">
        <v>374.95</v>
      </c>
    </row>
    <row r="642" spans="1:13" x14ac:dyDescent="0.3">
      <c r="A642">
        <v>2640</v>
      </c>
      <c r="B642" t="s">
        <v>13</v>
      </c>
      <c r="C642" t="s">
        <v>14</v>
      </c>
      <c r="D642" t="s">
        <v>54</v>
      </c>
      <c r="E642" t="s">
        <v>46</v>
      </c>
      <c r="F642">
        <v>2</v>
      </c>
      <c r="G642">
        <v>7900.02</v>
      </c>
      <c r="I642">
        <v>0</v>
      </c>
      <c r="J642" s="1">
        <v>45506</v>
      </c>
      <c r="K642" t="s">
        <v>17</v>
      </c>
      <c r="L642" t="s">
        <v>36</v>
      </c>
      <c r="M642">
        <v>861.92</v>
      </c>
    </row>
    <row r="643" spans="1:13" x14ac:dyDescent="0.3">
      <c r="A643">
        <v>2641</v>
      </c>
      <c r="B643" t="s">
        <v>35</v>
      </c>
      <c r="C643" t="s">
        <v>30</v>
      </c>
      <c r="D643" t="s">
        <v>31</v>
      </c>
      <c r="E643" t="s">
        <v>41</v>
      </c>
      <c r="G643">
        <v>2890.77</v>
      </c>
      <c r="I643">
        <v>0</v>
      </c>
      <c r="J643" s="1">
        <v>45623</v>
      </c>
      <c r="K643" t="s">
        <v>17</v>
      </c>
      <c r="L643" t="s">
        <v>18</v>
      </c>
      <c r="M643">
        <v>1709.06</v>
      </c>
    </row>
    <row r="644" spans="1:13" x14ac:dyDescent="0.3">
      <c r="A644">
        <v>2642</v>
      </c>
      <c r="B644" t="s">
        <v>19</v>
      </c>
      <c r="C644" t="s">
        <v>26</v>
      </c>
      <c r="D644" t="s">
        <v>60</v>
      </c>
      <c r="E644" t="s">
        <v>32</v>
      </c>
      <c r="I644">
        <v>0</v>
      </c>
      <c r="J644" s="1">
        <v>45794</v>
      </c>
      <c r="K644" t="s">
        <v>22</v>
      </c>
      <c r="L644" t="s">
        <v>29</v>
      </c>
      <c r="M644">
        <v>-785.16</v>
      </c>
    </row>
    <row r="645" spans="1:13" x14ac:dyDescent="0.3">
      <c r="A645">
        <v>2643</v>
      </c>
      <c r="B645" t="s">
        <v>35</v>
      </c>
      <c r="C645" t="s">
        <v>20</v>
      </c>
      <c r="D645" t="s">
        <v>39</v>
      </c>
      <c r="E645" t="s">
        <v>41</v>
      </c>
      <c r="I645">
        <v>0</v>
      </c>
      <c r="J645" s="1">
        <v>45764</v>
      </c>
      <c r="K645" t="s">
        <v>22</v>
      </c>
      <c r="L645" t="s">
        <v>25</v>
      </c>
      <c r="M645">
        <v>2715.31</v>
      </c>
    </row>
    <row r="646" spans="1:13" x14ac:dyDescent="0.3">
      <c r="A646">
        <v>2644</v>
      </c>
      <c r="B646" t="s">
        <v>35</v>
      </c>
      <c r="C646" t="s">
        <v>14</v>
      </c>
      <c r="D646" t="s">
        <v>15</v>
      </c>
      <c r="E646" t="s">
        <v>16</v>
      </c>
      <c r="F646">
        <v>1</v>
      </c>
      <c r="G646">
        <v>2640.04</v>
      </c>
      <c r="I646">
        <v>0</v>
      </c>
      <c r="J646" s="1"/>
      <c r="K646" t="s">
        <v>22</v>
      </c>
      <c r="L646" t="s">
        <v>18</v>
      </c>
      <c r="M646">
        <v>1466.96</v>
      </c>
    </row>
    <row r="647" spans="1:13" x14ac:dyDescent="0.3">
      <c r="A647">
        <v>2022</v>
      </c>
      <c r="B647" t="s">
        <v>13</v>
      </c>
      <c r="C647" t="s">
        <v>14</v>
      </c>
      <c r="D647" t="s">
        <v>54</v>
      </c>
      <c r="E647" t="s">
        <v>28</v>
      </c>
      <c r="F647">
        <v>3</v>
      </c>
      <c r="I647">
        <v>0</v>
      </c>
      <c r="J647" s="1">
        <v>45623</v>
      </c>
      <c r="K647" t="s">
        <v>22</v>
      </c>
      <c r="L647" t="s">
        <v>25</v>
      </c>
      <c r="M647">
        <v>689.62</v>
      </c>
    </row>
    <row r="648" spans="1:13" x14ac:dyDescent="0.3">
      <c r="A648">
        <v>2646</v>
      </c>
      <c r="B648" t="s">
        <v>35</v>
      </c>
      <c r="C648" t="s">
        <v>20</v>
      </c>
      <c r="D648" t="s">
        <v>24</v>
      </c>
      <c r="E648" t="s">
        <v>32</v>
      </c>
      <c r="F648">
        <v>1</v>
      </c>
      <c r="H648">
        <v>0.89</v>
      </c>
      <c r="I648">
        <v>0</v>
      </c>
      <c r="J648" s="1">
        <v>45585</v>
      </c>
      <c r="K648" t="s">
        <v>22</v>
      </c>
      <c r="L648" t="s">
        <v>45</v>
      </c>
      <c r="M648">
        <v>2676.52</v>
      </c>
    </row>
    <row r="649" spans="1:13" x14ac:dyDescent="0.3">
      <c r="A649">
        <v>2647</v>
      </c>
      <c r="B649" t="s">
        <v>19</v>
      </c>
      <c r="C649" t="s">
        <v>43</v>
      </c>
      <c r="D649" t="s">
        <v>52</v>
      </c>
      <c r="E649" t="s">
        <v>41</v>
      </c>
      <c r="F649">
        <v>4</v>
      </c>
      <c r="I649">
        <v>0</v>
      </c>
      <c r="J649" s="1"/>
      <c r="K649" t="s">
        <v>17</v>
      </c>
      <c r="L649" t="s">
        <v>25</v>
      </c>
      <c r="M649">
        <v>747.29</v>
      </c>
    </row>
    <row r="650" spans="1:13" x14ac:dyDescent="0.3">
      <c r="A650">
        <v>2648</v>
      </c>
      <c r="B650" t="s">
        <v>35</v>
      </c>
      <c r="C650" t="s">
        <v>30</v>
      </c>
      <c r="D650" t="s">
        <v>31</v>
      </c>
      <c r="E650" t="s">
        <v>28</v>
      </c>
      <c r="G650">
        <v>3477.49</v>
      </c>
      <c r="H650">
        <v>0.54</v>
      </c>
      <c r="I650">
        <v>0</v>
      </c>
      <c r="J650" s="1">
        <v>45722</v>
      </c>
      <c r="K650" t="s">
        <v>22</v>
      </c>
      <c r="L650" t="s">
        <v>33</v>
      </c>
      <c r="M650">
        <v>3487.39</v>
      </c>
    </row>
    <row r="651" spans="1:13" x14ac:dyDescent="0.3">
      <c r="A651">
        <v>2649</v>
      </c>
      <c r="B651" t="s">
        <v>19</v>
      </c>
      <c r="C651" t="s">
        <v>43</v>
      </c>
      <c r="D651" t="s">
        <v>51</v>
      </c>
      <c r="E651" t="s">
        <v>28</v>
      </c>
      <c r="G651">
        <v>6798.48</v>
      </c>
      <c r="H651">
        <v>1.18</v>
      </c>
      <c r="I651">
        <v>0</v>
      </c>
      <c r="J651" s="1">
        <v>45689</v>
      </c>
      <c r="K651" t="s">
        <v>22</v>
      </c>
      <c r="L651" t="s">
        <v>25</v>
      </c>
      <c r="M651">
        <v>2297.4</v>
      </c>
    </row>
    <row r="652" spans="1:13" x14ac:dyDescent="0.3">
      <c r="A652">
        <v>2650</v>
      </c>
      <c r="B652" t="s">
        <v>35</v>
      </c>
      <c r="C652" t="s">
        <v>26</v>
      </c>
      <c r="D652" t="s">
        <v>27</v>
      </c>
      <c r="E652" t="s">
        <v>41</v>
      </c>
      <c r="I652">
        <v>0</v>
      </c>
      <c r="J652" s="1">
        <v>45152</v>
      </c>
      <c r="K652" t="s">
        <v>22</v>
      </c>
      <c r="L652" t="s">
        <v>36</v>
      </c>
      <c r="M652">
        <v>3703.68</v>
      </c>
    </row>
    <row r="653" spans="1:13" x14ac:dyDescent="0.3">
      <c r="A653">
        <v>2651</v>
      </c>
      <c r="B653" t="s">
        <v>13</v>
      </c>
      <c r="C653" t="s">
        <v>43</v>
      </c>
      <c r="D653" t="s">
        <v>44</v>
      </c>
      <c r="E653" t="s">
        <v>28</v>
      </c>
      <c r="F653">
        <v>1</v>
      </c>
      <c r="I653">
        <v>0</v>
      </c>
      <c r="J653" s="1">
        <v>45592</v>
      </c>
      <c r="K653" t="s">
        <v>17</v>
      </c>
      <c r="L653" t="s">
        <v>45</v>
      </c>
      <c r="M653">
        <v>-819.33</v>
      </c>
    </row>
    <row r="654" spans="1:13" x14ac:dyDescent="0.3">
      <c r="A654">
        <v>2652</v>
      </c>
      <c r="B654" t="s">
        <v>19</v>
      </c>
      <c r="C654" t="s">
        <v>43</v>
      </c>
      <c r="D654" t="s">
        <v>44</v>
      </c>
      <c r="E654" t="s">
        <v>41</v>
      </c>
      <c r="F654">
        <v>2</v>
      </c>
      <c r="H654">
        <v>1.08</v>
      </c>
      <c r="I654">
        <v>0</v>
      </c>
      <c r="J654" s="1">
        <v>45757</v>
      </c>
      <c r="K654" t="s">
        <v>17</v>
      </c>
      <c r="L654" t="s">
        <v>33</v>
      </c>
      <c r="M654">
        <v>-240.8</v>
      </c>
    </row>
    <row r="655" spans="1:13" x14ac:dyDescent="0.3">
      <c r="A655">
        <v>2653</v>
      </c>
      <c r="B655" t="s">
        <v>35</v>
      </c>
      <c r="C655" t="s">
        <v>30</v>
      </c>
      <c r="D655" t="s">
        <v>56</v>
      </c>
      <c r="E655" t="s">
        <v>16</v>
      </c>
      <c r="G655">
        <v>6178.85</v>
      </c>
      <c r="H655">
        <v>1.04</v>
      </c>
      <c r="I655">
        <v>0</v>
      </c>
      <c r="J655" s="1">
        <v>45636</v>
      </c>
      <c r="K655" t="s">
        <v>17</v>
      </c>
      <c r="L655" t="s">
        <v>38</v>
      </c>
      <c r="M655">
        <v>2550.88</v>
      </c>
    </row>
    <row r="656" spans="1:13" x14ac:dyDescent="0.3">
      <c r="A656">
        <v>2654</v>
      </c>
      <c r="B656" t="s">
        <v>13</v>
      </c>
      <c r="C656" t="s">
        <v>20</v>
      </c>
      <c r="D656" t="s">
        <v>21</v>
      </c>
      <c r="E656" t="s">
        <v>16</v>
      </c>
      <c r="I656">
        <v>0</v>
      </c>
      <c r="J656" s="1">
        <v>45494</v>
      </c>
      <c r="K656" t="s">
        <v>17</v>
      </c>
      <c r="L656" t="s">
        <v>36</v>
      </c>
      <c r="M656">
        <v>2933.02</v>
      </c>
    </row>
    <row r="657" spans="1:13" x14ac:dyDescent="0.3">
      <c r="A657">
        <v>2655</v>
      </c>
      <c r="B657" t="s">
        <v>13</v>
      </c>
      <c r="C657" t="s">
        <v>14</v>
      </c>
      <c r="D657" t="s">
        <v>15</v>
      </c>
      <c r="E657" t="s">
        <v>59</v>
      </c>
      <c r="G657">
        <v>4993.9399999999996</v>
      </c>
      <c r="I657">
        <v>0</v>
      </c>
      <c r="J657" s="1"/>
      <c r="K657" t="s">
        <v>22</v>
      </c>
      <c r="L657" t="s">
        <v>25</v>
      </c>
      <c r="M657">
        <v>2420.85</v>
      </c>
    </row>
    <row r="658" spans="1:13" x14ac:dyDescent="0.3">
      <c r="A658">
        <v>2656</v>
      </c>
      <c r="B658" t="s">
        <v>19</v>
      </c>
      <c r="C658" t="s">
        <v>20</v>
      </c>
      <c r="D658" t="s">
        <v>24</v>
      </c>
      <c r="E658" t="s">
        <v>16</v>
      </c>
      <c r="F658">
        <v>1</v>
      </c>
      <c r="G658">
        <v>5246.43</v>
      </c>
      <c r="I658">
        <v>0</v>
      </c>
      <c r="J658" s="1"/>
      <c r="K658" t="s">
        <v>22</v>
      </c>
      <c r="L658" t="s">
        <v>36</v>
      </c>
      <c r="M658">
        <v>1891.48</v>
      </c>
    </row>
    <row r="659" spans="1:13" x14ac:dyDescent="0.3">
      <c r="A659">
        <v>2657</v>
      </c>
      <c r="B659" t="s">
        <v>13</v>
      </c>
      <c r="C659" t="s">
        <v>30</v>
      </c>
      <c r="D659" t="s">
        <v>48</v>
      </c>
      <c r="E659" t="s">
        <v>16</v>
      </c>
      <c r="F659">
        <v>4</v>
      </c>
      <c r="I659">
        <v>0</v>
      </c>
      <c r="J659" s="1">
        <v>45754</v>
      </c>
      <c r="K659" t="s">
        <v>17</v>
      </c>
      <c r="L659" t="s">
        <v>33</v>
      </c>
      <c r="M659">
        <v>494.45</v>
      </c>
    </row>
    <row r="660" spans="1:13" x14ac:dyDescent="0.3">
      <c r="A660">
        <v>2658</v>
      </c>
      <c r="B660" t="s">
        <v>19</v>
      </c>
      <c r="C660" t="s">
        <v>26</v>
      </c>
      <c r="D660" t="s">
        <v>58</v>
      </c>
      <c r="E660" t="s">
        <v>28</v>
      </c>
      <c r="F660">
        <v>1</v>
      </c>
      <c r="I660">
        <v>0</v>
      </c>
      <c r="J660" s="1">
        <v>45773</v>
      </c>
      <c r="K660" t="s">
        <v>17</v>
      </c>
      <c r="L660" t="s">
        <v>33</v>
      </c>
      <c r="M660">
        <v>155.53</v>
      </c>
    </row>
    <row r="661" spans="1:13" x14ac:dyDescent="0.3">
      <c r="A661">
        <v>2659</v>
      </c>
      <c r="B661" t="s">
        <v>13</v>
      </c>
      <c r="C661" t="s">
        <v>43</v>
      </c>
      <c r="D661" t="s">
        <v>61</v>
      </c>
      <c r="E661" t="s">
        <v>16</v>
      </c>
      <c r="G661">
        <v>9945.56</v>
      </c>
      <c r="H661">
        <v>1.01</v>
      </c>
      <c r="I661">
        <v>0</v>
      </c>
      <c r="J661" s="1">
        <v>45789</v>
      </c>
      <c r="K661" t="s">
        <v>17</v>
      </c>
      <c r="L661" t="s">
        <v>23</v>
      </c>
      <c r="M661">
        <v>-1116.54</v>
      </c>
    </row>
    <row r="662" spans="1:13" x14ac:dyDescent="0.3">
      <c r="A662">
        <v>2660</v>
      </c>
      <c r="B662" t="s">
        <v>35</v>
      </c>
      <c r="C662" t="s">
        <v>14</v>
      </c>
      <c r="D662" t="s">
        <v>34</v>
      </c>
      <c r="E662" t="s">
        <v>41</v>
      </c>
      <c r="I662">
        <v>0</v>
      </c>
      <c r="J662" s="1">
        <v>45597</v>
      </c>
      <c r="K662" t="s">
        <v>22</v>
      </c>
      <c r="L662" t="s">
        <v>29</v>
      </c>
      <c r="M662">
        <v>2519.25</v>
      </c>
    </row>
    <row r="663" spans="1:13" x14ac:dyDescent="0.3">
      <c r="A663">
        <v>2661</v>
      </c>
      <c r="B663" t="s">
        <v>13</v>
      </c>
      <c r="C663" t="s">
        <v>20</v>
      </c>
      <c r="D663" t="s">
        <v>21</v>
      </c>
      <c r="E663" t="s">
        <v>32</v>
      </c>
      <c r="G663">
        <v>2006.63</v>
      </c>
      <c r="I663">
        <v>0</v>
      </c>
      <c r="J663" s="1"/>
      <c r="K663" t="s">
        <v>17</v>
      </c>
      <c r="L663" t="s">
        <v>33</v>
      </c>
      <c r="M663">
        <v>3171.69</v>
      </c>
    </row>
    <row r="664" spans="1:13" x14ac:dyDescent="0.3">
      <c r="A664">
        <v>2662</v>
      </c>
      <c r="B664" t="s">
        <v>13</v>
      </c>
      <c r="C664" t="s">
        <v>14</v>
      </c>
      <c r="D664" t="s">
        <v>15</v>
      </c>
      <c r="E664" t="s">
        <v>16</v>
      </c>
      <c r="F664">
        <v>0</v>
      </c>
      <c r="I664">
        <v>0</v>
      </c>
      <c r="J664" s="1"/>
      <c r="K664" t="s">
        <v>17</v>
      </c>
      <c r="L664" t="s">
        <v>33</v>
      </c>
      <c r="M664">
        <v>2104.46</v>
      </c>
    </row>
    <row r="665" spans="1:13" x14ac:dyDescent="0.3">
      <c r="A665">
        <v>2663</v>
      </c>
      <c r="B665" t="s">
        <v>13</v>
      </c>
      <c r="C665" t="s">
        <v>14</v>
      </c>
      <c r="D665" t="s">
        <v>47</v>
      </c>
      <c r="E665" t="s">
        <v>28</v>
      </c>
      <c r="F665">
        <v>2</v>
      </c>
      <c r="H665">
        <v>0.43</v>
      </c>
      <c r="I665">
        <v>0</v>
      </c>
      <c r="J665" s="1">
        <v>45825</v>
      </c>
      <c r="K665" t="s">
        <v>22</v>
      </c>
      <c r="L665" t="s">
        <v>33</v>
      </c>
      <c r="M665">
        <v>3174.81</v>
      </c>
    </row>
    <row r="666" spans="1:13" x14ac:dyDescent="0.3">
      <c r="A666">
        <v>2664</v>
      </c>
      <c r="B666" t="s">
        <v>13</v>
      </c>
      <c r="C666" t="s">
        <v>30</v>
      </c>
      <c r="D666" t="s">
        <v>56</v>
      </c>
      <c r="E666" t="s">
        <v>28</v>
      </c>
      <c r="F666">
        <v>2</v>
      </c>
      <c r="G666">
        <v>9103.08</v>
      </c>
      <c r="I666">
        <v>0</v>
      </c>
      <c r="J666" s="1">
        <v>45637</v>
      </c>
      <c r="K666" t="s">
        <v>17</v>
      </c>
      <c r="L666" t="s">
        <v>25</v>
      </c>
      <c r="M666">
        <v>1726.8</v>
      </c>
    </row>
    <row r="667" spans="1:13" x14ac:dyDescent="0.3">
      <c r="A667">
        <v>2665</v>
      </c>
      <c r="B667" t="s">
        <v>35</v>
      </c>
      <c r="C667" t="s">
        <v>26</v>
      </c>
      <c r="D667" t="s">
        <v>40</v>
      </c>
      <c r="E667" t="s">
        <v>28</v>
      </c>
      <c r="G667">
        <v>6140.7</v>
      </c>
      <c r="I667">
        <v>0</v>
      </c>
      <c r="J667" s="1"/>
      <c r="K667" t="s">
        <v>17</v>
      </c>
      <c r="L667" t="s">
        <v>33</v>
      </c>
      <c r="M667">
        <v>506.87</v>
      </c>
    </row>
    <row r="668" spans="1:13" x14ac:dyDescent="0.3">
      <c r="A668">
        <v>2666</v>
      </c>
      <c r="B668" t="s">
        <v>19</v>
      </c>
      <c r="C668" t="s">
        <v>20</v>
      </c>
      <c r="D668" t="s">
        <v>55</v>
      </c>
      <c r="E668" t="s">
        <v>16</v>
      </c>
      <c r="G668">
        <v>3700.75</v>
      </c>
      <c r="I668">
        <v>0</v>
      </c>
      <c r="J668" s="1"/>
      <c r="K668" t="s">
        <v>17</v>
      </c>
      <c r="L668" t="s">
        <v>45</v>
      </c>
      <c r="M668">
        <v>-963.73</v>
      </c>
    </row>
    <row r="669" spans="1:13" x14ac:dyDescent="0.3">
      <c r="A669">
        <v>2667</v>
      </c>
      <c r="B669" t="s">
        <v>19</v>
      </c>
      <c r="C669" t="s">
        <v>26</v>
      </c>
      <c r="D669" t="s">
        <v>60</v>
      </c>
      <c r="E669" t="s">
        <v>32</v>
      </c>
      <c r="F669">
        <v>3</v>
      </c>
      <c r="G669">
        <v>9367.66</v>
      </c>
      <c r="I669">
        <v>0</v>
      </c>
      <c r="J669" s="1">
        <v>45739</v>
      </c>
      <c r="K669" t="s">
        <v>17</v>
      </c>
      <c r="L669" t="s">
        <v>33</v>
      </c>
      <c r="M669">
        <v>-623.95000000000005</v>
      </c>
    </row>
    <row r="670" spans="1:13" x14ac:dyDescent="0.3">
      <c r="A670">
        <v>2668</v>
      </c>
      <c r="B670" t="s">
        <v>19</v>
      </c>
      <c r="C670" t="s">
        <v>14</v>
      </c>
      <c r="D670" t="s">
        <v>54</v>
      </c>
      <c r="E670" t="s">
        <v>16</v>
      </c>
      <c r="H670">
        <v>0.45</v>
      </c>
      <c r="I670">
        <v>0</v>
      </c>
      <c r="J670" s="1">
        <v>45646</v>
      </c>
      <c r="K670" t="s">
        <v>22</v>
      </c>
      <c r="L670" t="s">
        <v>36</v>
      </c>
      <c r="M670">
        <v>3138.32</v>
      </c>
    </row>
    <row r="671" spans="1:13" x14ac:dyDescent="0.3">
      <c r="A671">
        <v>2669</v>
      </c>
      <c r="B671" t="s">
        <v>19</v>
      </c>
      <c r="C671" t="s">
        <v>14</v>
      </c>
      <c r="D671" t="s">
        <v>34</v>
      </c>
      <c r="E671" t="s">
        <v>32</v>
      </c>
      <c r="H671">
        <v>0.51</v>
      </c>
      <c r="I671">
        <v>0</v>
      </c>
      <c r="J671" s="1"/>
      <c r="K671" t="s">
        <v>22</v>
      </c>
      <c r="L671" t="s">
        <v>29</v>
      </c>
      <c r="M671">
        <v>1737.23</v>
      </c>
    </row>
    <row r="672" spans="1:13" x14ac:dyDescent="0.3">
      <c r="A672">
        <v>2027</v>
      </c>
      <c r="B672" t="s">
        <v>35</v>
      </c>
      <c r="C672" t="s">
        <v>20</v>
      </c>
      <c r="D672" t="s">
        <v>24</v>
      </c>
      <c r="E672" t="s">
        <v>53</v>
      </c>
      <c r="F672">
        <v>4</v>
      </c>
      <c r="G672">
        <v>7204.01</v>
      </c>
      <c r="I672">
        <v>0</v>
      </c>
      <c r="J672" s="1">
        <v>45823</v>
      </c>
      <c r="K672" t="s">
        <v>22</v>
      </c>
      <c r="L672" t="s">
        <v>33</v>
      </c>
      <c r="M672">
        <v>3951.42</v>
      </c>
    </row>
    <row r="673" spans="1:13" x14ac:dyDescent="0.3">
      <c r="A673">
        <v>2671</v>
      </c>
      <c r="B673" t="s">
        <v>13</v>
      </c>
      <c r="C673" t="s">
        <v>30</v>
      </c>
      <c r="D673" t="s">
        <v>48</v>
      </c>
      <c r="E673" t="s">
        <v>32</v>
      </c>
      <c r="G673">
        <v>9264.49</v>
      </c>
      <c r="I673">
        <v>0</v>
      </c>
      <c r="J673" s="1">
        <v>45834</v>
      </c>
      <c r="K673" t="s">
        <v>22</v>
      </c>
      <c r="L673" t="s">
        <v>29</v>
      </c>
      <c r="M673">
        <v>491.18</v>
      </c>
    </row>
    <row r="674" spans="1:13" x14ac:dyDescent="0.3">
      <c r="A674">
        <v>2672</v>
      </c>
      <c r="B674" t="s">
        <v>19</v>
      </c>
      <c r="C674" t="s">
        <v>26</v>
      </c>
      <c r="D674" t="s">
        <v>60</v>
      </c>
      <c r="E674" t="s">
        <v>32</v>
      </c>
      <c r="F674">
        <v>2</v>
      </c>
      <c r="I674">
        <v>0</v>
      </c>
      <c r="J674" s="1">
        <v>45508</v>
      </c>
      <c r="K674" t="s">
        <v>17</v>
      </c>
      <c r="L674" t="s">
        <v>25</v>
      </c>
      <c r="M674">
        <v>67.58</v>
      </c>
    </row>
    <row r="675" spans="1:13" x14ac:dyDescent="0.3">
      <c r="A675">
        <v>2673</v>
      </c>
      <c r="B675" t="s">
        <v>13</v>
      </c>
      <c r="C675" t="s">
        <v>30</v>
      </c>
      <c r="D675" t="s">
        <v>56</v>
      </c>
      <c r="E675" t="s">
        <v>37</v>
      </c>
      <c r="G675">
        <v>6891.25</v>
      </c>
      <c r="H675">
        <v>0.63</v>
      </c>
      <c r="I675">
        <v>0</v>
      </c>
      <c r="J675" s="1"/>
      <c r="K675" t="s">
        <v>22</v>
      </c>
      <c r="L675" t="s">
        <v>29</v>
      </c>
      <c r="M675">
        <v>-742.85</v>
      </c>
    </row>
    <row r="676" spans="1:13" x14ac:dyDescent="0.3">
      <c r="A676">
        <v>2674</v>
      </c>
      <c r="B676" t="s">
        <v>19</v>
      </c>
      <c r="C676" t="s">
        <v>26</v>
      </c>
      <c r="D676" t="s">
        <v>40</v>
      </c>
      <c r="E676" t="s">
        <v>57</v>
      </c>
      <c r="F676">
        <v>-1</v>
      </c>
      <c r="G676">
        <v>4784.45</v>
      </c>
      <c r="I676">
        <v>0</v>
      </c>
      <c r="J676" s="1">
        <v>45682</v>
      </c>
      <c r="K676" t="s">
        <v>17</v>
      </c>
      <c r="L676" t="s">
        <v>29</v>
      </c>
      <c r="M676">
        <v>3357.12</v>
      </c>
    </row>
    <row r="677" spans="1:13" x14ac:dyDescent="0.3">
      <c r="A677">
        <v>2675</v>
      </c>
      <c r="B677" t="s">
        <v>19</v>
      </c>
      <c r="C677" t="s">
        <v>20</v>
      </c>
      <c r="D677" t="s">
        <v>24</v>
      </c>
      <c r="E677" t="s">
        <v>53</v>
      </c>
      <c r="F677">
        <v>3</v>
      </c>
      <c r="I677">
        <v>0</v>
      </c>
      <c r="J677" s="1">
        <v>45751</v>
      </c>
      <c r="K677" t="s">
        <v>17</v>
      </c>
      <c r="L677" t="s">
        <v>38</v>
      </c>
      <c r="M677">
        <v>2731.71</v>
      </c>
    </row>
    <row r="678" spans="1:13" x14ac:dyDescent="0.3">
      <c r="A678">
        <v>2676</v>
      </c>
      <c r="B678" t="s">
        <v>35</v>
      </c>
      <c r="C678" t="s">
        <v>30</v>
      </c>
      <c r="D678" t="s">
        <v>48</v>
      </c>
      <c r="E678" t="s">
        <v>59</v>
      </c>
      <c r="I678">
        <v>0</v>
      </c>
      <c r="J678" s="1">
        <v>45790</v>
      </c>
      <c r="K678" t="s">
        <v>17</v>
      </c>
      <c r="L678" t="s">
        <v>33</v>
      </c>
      <c r="M678">
        <v>3932.36</v>
      </c>
    </row>
    <row r="679" spans="1:13" x14ac:dyDescent="0.3">
      <c r="A679">
        <v>2677</v>
      </c>
      <c r="B679" t="s">
        <v>35</v>
      </c>
      <c r="C679" t="s">
        <v>26</v>
      </c>
      <c r="D679" t="s">
        <v>60</v>
      </c>
      <c r="E679" t="s">
        <v>16</v>
      </c>
      <c r="F679">
        <v>2</v>
      </c>
      <c r="G679">
        <v>5618.62</v>
      </c>
      <c r="I679">
        <v>0</v>
      </c>
      <c r="J679" s="1"/>
      <c r="K679" t="s">
        <v>22</v>
      </c>
      <c r="L679" t="s">
        <v>18</v>
      </c>
      <c r="M679">
        <v>1745.96</v>
      </c>
    </row>
    <row r="680" spans="1:13" x14ac:dyDescent="0.3">
      <c r="A680">
        <v>2678</v>
      </c>
      <c r="B680" t="s">
        <v>13</v>
      </c>
      <c r="C680" t="s">
        <v>30</v>
      </c>
      <c r="D680" t="s">
        <v>56</v>
      </c>
      <c r="E680" t="s">
        <v>41</v>
      </c>
      <c r="F680">
        <v>0</v>
      </c>
      <c r="G680">
        <v>4240.24</v>
      </c>
      <c r="H680">
        <v>1.21</v>
      </c>
      <c r="I680">
        <v>0</v>
      </c>
      <c r="J680" s="1">
        <v>45602</v>
      </c>
      <c r="K680" t="s">
        <v>22</v>
      </c>
      <c r="L680" t="s">
        <v>29</v>
      </c>
      <c r="M680">
        <v>3483.11</v>
      </c>
    </row>
    <row r="681" spans="1:13" x14ac:dyDescent="0.3">
      <c r="A681">
        <v>2679</v>
      </c>
      <c r="B681" t="s">
        <v>35</v>
      </c>
      <c r="C681" t="s">
        <v>14</v>
      </c>
      <c r="D681" t="s">
        <v>34</v>
      </c>
      <c r="E681" t="s">
        <v>16</v>
      </c>
      <c r="G681">
        <v>2758.08</v>
      </c>
      <c r="H681">
        <v>0.04</v>
      </c>
      <c r="I681">
        <v>0</v>
      </c>
      <c r="J681" s="1">
        <v>45478</v>
      </c>
      <c r="K681" t="s">
        <v>17</v>
      </c>
      <c r="L681" t="s">
        <v>36</v>
      </c>
      <c r="M681">
        <v>2447.58</v>
      </c>
    </row>
    <row r="682" spans="1:13" x14ac:dyDescent="0.3">
      <c r="A682">
        <v>2680</v>
      </c>
      <c r="B682" t="s">
        <v>13</v>
      </c>
      <c r="C682" t="s">
        <v>14</v>
      </c>
      <c r="D682" t="s">
        <v>47</v>
      </c>
      <c r="E682" t="s">
        <v>41</v>
      </c>
      <c r="I682">
        <v>0</v>
      </c>
      <c r="J682" s="1">
        <v>45859</v>
      </c>
      <c r="K682" t="s">
        <v>22</v>
      </c>
      <c r="L682" t="s">
        <v>29</v>
      </c>
      <c r="M682">
        <v>1044.98</v>
      </c>
    </row>
    <row r="683" spans="1:13" x14ac:dyDescent="0.3">
      <c r="A683">
        <v>2681</v>
      </c>
      <c r="B683" t="s">
        <v>19</v>
      </c>
      <c r="C683" t="s">
        <v>30</v>
      </c>
      <c r="D683" t="s">
        <v>56</v>
      </c>
      <c r="E683" t="s">
        <v>62</v>
      </c>
      <c r="G683">
        <v>5996.09</v>
      </c>
      <c r="I683">
        <v>0</v>
      </c>
      <c r="J683" s="1"/>
      <c r="K683" t="s">
        <v>17</v>
      </c>
      <c r="L683" t="s">
        <v>33</v>
      </c>
      <c r="M683">
        <v>3597.08</v>
      </c>
    </row>
    <row r="684" spans="1:13" x14ac:dyDescent="0.3">
      <c r="A684">
        <v>2682</v>
      </c>
      <c r="B684" t="s">
        <v>35</v>
      </c>
      <c r="C684" t="s">
        <v>43</v>
      </c>
      <c r="D684" t="s">
        <v>61</v>
      </c>
      <c r="E684" t="s">
        <v>32</v>
      </c>
      <c r="F684">
        <v>4</v>
      </c>
      <c r="H684">
        <v>0.41</v>
      </c>
      <c r="I684">
        <v>0</v>
      </c>
      <c r="J684" s="1">
        <v>45532</v>
      </c>
      <c r="K684" t="s">
        <v>22</v>
      </c>
      <c r="L684" t="s">
        <v>29</v>
      </c>
      <c r="M684">
        <v>3614.76</v>
      </c>
    </row>
    <row r="685" spans="1:13" x14ac:dyDescent="0.3">
      <c r="A685">
        <v>2683</v>
      </c>
      <c r="B685" t="s">
        <v>13</v>
      </c>
      <c r="C685" t="s">
        <v>26</v>
      </c>
      <c r="D685" t="s">
        <v>58</v>
      </c>
      <c r="E685" t="s">
        <v>32</v>
      </c>
      <c r="F685">
        <v>1</v>
      </c>
      <c r="I685">
        <v>0</v>
      </c>
      <c r="J685" s="1">
        <v>45820</v>
      </c>
      <c r="K685" t="s">
        <v>17</v>
      </c>
      <c r="L685" t="s">
        <v>25</v>
      </c>
      <c r="M685">
        <v>1119.71</v>
      </c>
    </row>
    <row r="686" spans="1:13" x14ac:dyDescent="0.3">
      <c r="A686">
        <v>2684</v>
      </c>
      <c r="B686" t="s">
        <v>35</v>
      </c>
      <c r="C686" t="s">
        <v>26</v>
      </c>
      <c r="D686" t="s">
        <v>27</v>
      </c>
      <c r="E686" t="s">
        <v>28</v>
      </c>
      <c r="F686">
        <v>0</v>
      </c>
      <c r="H686">
        <v>0.73</v>
      </c>
      <c r="I686">
        <v>0</v>
      </c>
      <c r="J686" s="1">
        <v>45758</v>
      </c>
      <c r="K686" t="s">
        <v>22</v>
      </c>
      <c r="L686" t="s">
        <v>25</v>
      </c>
      <c r="M686">
        <v>1556.61</v>
      </c>
    </row>
    <row r="687" spans="1:13" x14ac:dyDescent="0.3">
      <c r="A687">
        <v>2685</v>
      </c>
      <c r="B687" t="s">
        <v>13</v>
      </c>
      <c r="C687" t="s">
        <v>26</v>
      </c>
      <c r="D687" t="s">
        <v>58</v>
      </c>
      <c r="E687" t="s">
        <v>16</v>
      </c>
      <c r="F687">
        <v>4</v>
      </c>
      <c r="I687">
        <v>0</v>
      </c>
      <c r="J687" s="1">
        <v>45799</v>
      </c>
      <c r="K687" t="s">
        <v>22</v>
      </c>
      <c r="L687" t="s">
        <v>38</v>
      </c>
      <c r="M687">
        <v>1377.72</v>
      </c>
    </row>
    <row r="688" spans="1:13" x14ac:dyDescent="0.3">
      <c r="A688">
        <v>2686</v>
      </c>
      <c r="B688" t="s">
        <v>19</v>
      </c>
      <c r="C688" t="s">
        <v>26</v>
      </c>
      <c r="D688" t="s">
        <v>27</v>
      </c>
      <c r="E688" t="s">
        <v>28</v>
      </c>
      <c r="G688">
        <v>9585.39</v>
      </c>
      <c r="H688">
        <v>1.03</v>
      </c>
      <c r="I688">
        <v>0</v>
      </c>
      <c r="J688" s="1">
        <v>45841</v>
      </c>
      <c r="K688" t="s">
        <v>22</v>
      </c>
      <c r="L688" t="s">
        <v>38</v>
      </c>
      <c r="M688">
        <v>761.26</v>
      </c>
    </row>
    <row r="689" spans="1:13" x14ac:dyDescent="0.3">
      <c r="A689">
        <v>2687</v>
      </c>
      <c r="B689" t="s">
        <v>19</v>
      </c>
      <c r="C689" t="s">
        <v>26</v>
      </c>
      <c r="D689" t="s">
        <v>40</v>
      </c>
      <c r="E689" t="s">
        <v>62</v>
      </c>
      <c r="F689">
        <v>-1</v>
      </c>
      <c r="G689">
        <v>2381.94</v>
      </c>
      <c r="I689">
        <v>0</v>
      </c>
      <c r="J689" s="1">
        <v>45565</v>
      </c>
      <c r="K689" t="s">
        <v>22</v>
      </c>
      <c r="L689" t="s">
        <v>33</v>
      </c>
      <c r="M689">
        <v>1457.93</v>
      </c>
    </row>
    <row r="690" spans="1:13" x14ac:dyDescent="0.3">
      <c r="A690">
        <v>2031</v>
      </c>
      <c r="B690" t="s">
        <v>19</v>
      </c>
      <c r="C690" t="s">
        <v>20</v>
      </c>
      <c r="D690" t="s">
        <v>55</v>
      </c>
      <c r="E690" t="s">
        <v>28</v>
      </c>
      <c r="I690">
        <v>0</v>
      </c>
      <c r="J690" s="1">
        <v>45485</v>
      </c>
      <c r="K690" t="s">
        <v>17</v>
      </c>
      <c r="L690" t="s">
        <v>25</v>
      </c>
      <c r="M690">
        <v>3119.37</v>
      </c>
    </row>
    <row r="691" spans="1:13" x14ac:dyDescent="0.3">
      <c r="A691">
        <v>2689</v>
      </c>
      <c r="B691" t="s">
        <v>19</v>
      </c>
      <c r="C691" t="s">
        <v>43</v>
      </c>
      <c r="D691" t="s">
        <v>61</v>
      </c>
      <c r="E691" t="s">
        <v>41</v>
      </c>
      <c r="G691">
        <v>5260.17</v>
      </c>
      <c r="I691">
        <v>0</v>
      </c>
      <c r="J691" s="1">
        <v>45685</v>
      </c>
      <c r="K691" t="s">
        <v>22</v>
      </c>
      <c r="L691" t="s">
        <v>25</v>
      </c>
      <c r="M691">
        <v>1402.81</v>
      </c>
    </row>
    <row r="692" spans="1:13" x14ac:dyDescent="0.3">
      <c r="A692">
        <v>2690</v>
      </c>
      <c r="B692" t="s">
        <v>13</v>
      </c>
      <c r="C692" t="s">
        <v>14</v>
      </c>
      <c r="D692" t="s">
        <v>47</v>
      </c>
      <c r="E692" t="s">
        <v>49</v>
      </c>
      <c r="I692">
        <v>0</v>
      </c>
      <c r="J692" s="1">
        <v>45617</v>
      </c>
      <c r="K692" t="s">
        <v>17</v>
      </c>
      <c r="L692" t="s">
        <v>25</v>
      </c>
      <c r="M692">
        <v>1125.71</v>
      </c>
    </row>
    <row r="693" spans="1:13" x14ac:dyDescent="0.3">
      <c r="A693">
        <v>2042</v>
      </c>
      <c r="B693" t="s">
        <v>35</v>
      </c>
      <c r="C693" t="s">
        <v>30</v>
      </c>
      <c r="D693" t="s">
        <v>48</v>
      </c>
      <c r="E693" t="s">
        <v>41</v>
      </c>
      <c r="H693">
        <v>0.8</v>
      </c>
      <c r="I693">
        <v>0</v>
      </c>
      <c r="J693" s="1"/>
      <c r="K693" t="s">
        <v>17</v>
      </c>
      <c r="L693" t="s">
        <v>33</v>
      </c>
      <c r="M693">
        <v>-151.26</v>
      </c>
    </row>
    <row r="694" spans="1:13" x14ac:dyDescent="0.3">
      <c r="A694">
        <v>2692</v>
      </c>
      <c r="B694" t="s">
        <v>19</v>
      </c>
      <c r="C694" t="s">
        <v>14</v>
      </c>
      <c r="D694" t="s">
        <v>47</v>
      </c>
      <c r="E694" t="s">
        <v>32</v>
      </c>
      <c r="H694">
        <v>0.47</v>
      </c>
      <c r="I694">
        <v>0</v>
      </c>
      <c r="J694" s="1">
        <v>45445</v>
      </c>
      <c r="K694" t="s">
        <v>17</v>
      </c>
      <c r="L694" t="s">
        <v>36</v>
      </c>
      <c r="M694">
        <v>2528.27</v>
      </c>
    </row>
    <row r="695" spans="1:13" x14ac:dyDescent="0.3">
      <c r="A695">
        <v>2693</v>
      </c>
      <c r="B695" t="s">
        <v>13</v>
      </c>
      <c r="C695" t="s">
        <v>14</v>
      </c>
      <c r="D695" t="s">
        <v>54</v>
      </c>
      <c r="E695" t="s">
        <v>59</v>
      </c>
      <c r="I695">
        <v>0</v>
      </c>
      <c r="J695" s="1">
        <v>45788</v>
      </c>
      <c r="K695" t="s">
        <v>17</v>
      </c>
      <c r="L695" t="s">
        <v>36</v>
      </c>
      <c r="M695">
        <v>262.12</v>
      </c>
    </row>
    <row r="696" spans="1:13" x14ac:dyDescent="0.3">
      <c r="A696">
        <v>2694</v>
      </c>
      <c r="B696" t="s">
        <v>19</v>
      </c>
      <c r="C696" t="s">
        <v>14</v>
      </c>
      <c r="D696" t="s">
        <v>47</v>
      </c>
      <c r="E696" t="s">
        <v>16</v>
      </c>
      <c r="I696">
        <v>0</v>
      </c>
      <c r="J696" s="1">
        <v>45498</v>
      </c>
      <c r="K696" t="s">
        <v>17</v>
      </c>
      <c r="L696" t="s">
        <v>42</v>
      </c>
      <c r="M696">
        <v>-249.45</v>
      </c>
    </row>
    <row r="697" spans="1:13" x14ac:dyDescent="0.3">
      <c r="A697">
        <v>2695</v>
      </c>
      <c r="B697" t="s">
        <v>35</v>
      </c>
      <c r="C697" t="s">
        <v>43</v>
      </c>
      <c r="D697" t="s">
        <v>44</v>
      </c>
      <c r="E697" t="s">
        <v>28</v>
      </c>
      <c r="F697">
        <v>-1</v>
      </c>
      <c r="I697">
        <v>0</v>
      </c>
      <c r="J697" s="1">
        <v>45577</v>
      </c>
      <c r="K697" t="s">
        <v>17</v>
      </c>
      <c r="L697" t="s">
        <v>42</v>
      </c>
      <c r="M697">
        <v>3234.28</v>
      </c>
    </row>
    <row r="698" spans="1:13" x14ac:dyDescent="0.3">
      <c r="A698">
        <v>2696</v>
      </c>
      <c r="B698" t="s">
        <v>19</v>
      </c>
      <c r="C698" t="s">
        <v>26</v>
      </c>
      <c r="D698" t="s">
        <v>27</v>
      </c>
      <c r="E698" t="s">
        <v>28</v>
      </c>
      <c r="H698">
        <v>1</v>
      </c>
      <c r="I698">
        <v>0</v>
      </c>
      <c r="J698" s="1">
        <v>45618</v>
      </c>
      <c r="K698" t="s">
        <v>17</v>
      </c>
      <c r="L698" t="s">
        <v>25</v>
      </c>
      <c r="M698">
        <v>66.430000000000007</v>
      </c>
    </row>
    <row r="699" spans="1:13" x14ac:dyDescent="0.3">
      <c r="A699">
        <v>2697</v>
      </c>
      <c r="B699" t="s">
        <v>35</v>
      </c>
      <c r="C699" t="s">
        <v>43</v>
      </c>
      <c r="D699" t="s">
        <v>44</v>
      </c>
      <c r="E699" t="s">
        <v>16</v>
      </c>
      <c r="F699">
        <v>-1</v>
      </c>
      <c r="H699">
        <v>0.09</v>
      </c>
      <c r="I699">
        <v>0</v>
      </c>
      <c r="J699" s="1">
        <v>45833</v>
      </c>
      <c r="K699" t="s">
        <v>17</v>
      </c>
      <c r="L699" t="s">
        <v>33</v>
      </c>
      <c r="M699">
        <v>681.86</v>
      </c>
    </row>
    <row r="700" spans="1:13" x14ac:dyDescent="0.3">
      <c r="A700">
        <v>2698</v>
      </c>
      <c r="B700" t="s">
        <v>35</v>
      </c>
      <c r="C700" t="s">
        <v>43</v>
      </c>
      <c r="D700" t="s">
        <v>61</v>
      </c>
      <c r="E700" t="s">
        <v>32</v>
      </c>
      <c r="H700">
        <v>0.02</v>
      </c>
      <c r="I700">
        <v>0</v>
      </c>
      <c r="J700" s="1"/>
      <c r="K700" t="s">
        <v>22</v>
      </c>
      <c r="L700" t="s">
        <v>25</v>
      </c>
      <c r="M700">
        <v>1680.5</v>
      </c>
    </row>
    <row r="701" spans="1:13" x14ac:dyDescent="0.3">
      <c r="A701">
        <v>2699</v>
      </c>
      <c r="B701" t="s">
        <v>35</v>
      </c>
      <c r="C701" t="s">
        <v>26</v>
      </c>
      <c r="D701" t="s">
        <v>58</v>
      </c>
      <c r="E701" t="s">
        <v>32</v>
      </c>
      <c r="F701">
        <v>0</v>
      </c>
      <c r="I701">
        <v>0</v>
      </c>
      <c r="J701" s="1">
        <v>45709</v>
      </c>
      <c r="K701" t="s">
        <v>17</v>
      </c>
      <c r="L701" t="s">
        <v>25</v>
      </c>
      <c r="M701">
        <v>1052.6500000000001</v>
      </c>
    </row>
    <row r="702" spans="1:13" x14ac:dyDescent="0.3">
      <c r="A702">
        <v>2700</v>
      </c>
      <c r="B702" t="s">
        <v>13</v>
      </c>
      <c r="C702" t="s">
        <v>14</v>
      </c>
      <c r="D702" t="s">
        <v>47</v>
      </c>
      <c r="E702" t="s">
        <v>32</v>
      </c>
      <c r="F702">
        <v>0</v>
      </c>
      <c r="H702">
        <v>0.48</v>
      </c>
      <c r="I702">
        <v>0</v>
      </c>
      <c r="J702" s="1">
        <v>45849</v>
      </c>
      <c r="K702" t="s">
        <v>22</v>
      </c>
      <c r="L702" t="s">
        <v>18</v>
      </c>
      <c r="M702">
        <v>1423.83</v>
      </c>
    </row>
    <row r="703" spans="1:13" x14ac:dyDescent="0.3">
      <c r="A703">
        <v>2701</v>
      </c>
      <c r="B703" t="s">
        <v>35</v>
      </c>
      <c r="C703" t="s">
        <v>14</v>
      </c>
      <c r="D703" t="s">
        <v>15</v>
      </c>
      <c r="E703" t="s">
        <v>32</v>
      </c>
      <c r="I703">
        <v>0</v>
      </c>
      <c r="J703" s="1">
        <v>45625</v>
      </c>
      <c r="K703" t="s">
        <v>17</v>
      </c>
      <c r="L703" t="s">
        <v>33</v>
      </c>
      <c r="M703">
        <v>2007.01</v>
      </c>
    </row>
    <row r="704" spans="1:13" x14ac:dyDescent="0.3">
      <c r="A704">
        <v>2702</v>
      </c>
      <c r="B704" t="s">
        <v>35</v>
      </c>
      <c r="C704" t="s">
        <v>43</v>
      </c>
      <c r="D704" t="s">
        <v>51</v>
      </c>
      <c r="E704" t="s">
        <v>32</v>
      </c>
      <c r="F704">
        <v>0</v>
      </c>
      <c r="I704">
        <v>0</v>
      </c>
      <c r="J704" s="1">
        <v>45642</v>
      </c>
      <c r="K704" t="s">
        <v>17</v>
      </c>
      <c r="L704" t="s">
        <v>29</v>
      </c>
      <c r="M704">
        <v>687.32</v>
      </c>
    </row>
    <row r="705" spans="1:13" x14ac:dyDescent="0.3">
      <c r="A705">
        <v>2703</v>
      </c>
      <c r="B705" t="s">
        <v>13</v>
      </c>
      <c r="C705" t="s">
        <v>30</v>
      </c>
      <c r="D705" t="s">
        <v>56</v>
      </c>
      <c r="E705" t="s">
        <v>28</v>
      </c>
      <c r="G705">
        <v>5214.32</v>
      </c>
      <c r="I705">
        <v>0</v>
      </c>
      <c r="J705" s="1">
        <v>45832</v>
      </c>
      <c r="K705" t="s">
        <v>17</v>
      </c>
      <c r="L705" t="s">
        <v>45</v>
      </c>
      <c r="M705">
        <v>-637.13</v>
      </c>
    </row>
    <row r="706" spans="1:13" x14ac:dyDescent="0.3">
      <c r="A706">
        <v>2704</v>
      </c>
      <c r="B706" t="s">
        <v>19</v>
      </c>
      <c r="C706" t="s">
        <v>43</v>
      </c>
      <c r="D706" t="s">
        <v>61</v>
      </c>
      <c r="E706" t="s">
        <v>28</v>
      </c>
      <c r="G706">
        <v>5094.43</v>
      </c>
      <c r="I706">
        <v>0</v>
      </c>
      <c r="J706" s="1"/>
      <c r="K706" t="s">
        <v>17</v>
      </c>
      <c r="L706" t="s">
        <v>23</v>
      </c>
      <c r="M706">
        <v>1765.36</v>
      </c>
    </row>
    <row r="707" spans="1:13" x14ac:dyDescent="0.3">
      <c r="A707">
        <v>2705</v>
      </c>
      <c r="B707" t="s">
        <v>35</v>
      </c>
      <c r="C707" t="s">
        <v>30</v>
      </c>
      <c r="D707" t="s">
        <v>56</v>
      </c>
      <c r="E707" t="s">
        <v>41</v>
      </c>
      <c r="I707">
        <v>0</v>
      </c>
      <c r="J707" s="1">
        <v>45298</v>
      </c>
      <c r="K707" t="s">
        <v>22</v>
      </c>
      <c r="L707" t="s">
        <v>29</v>
      </c>
      <c r="M707">
        <v>-37.880000000000003</v>
      </c>
    </row>
    <row r="708" spans="1:13" x14ac:dyDescent="0.3">
      <c r="A708">
        <v>2706</v>
      </c>
      <c r="B708" t="s">
        <v>19</v>
      </c>
      <c r="C708" t="s">
        <v>14</v>
      </c>
      <c r="D708" t="s">
        <v>54</v>
      </c>
      <c r="E708" t="s">
        <v>32</v>
      </c>
      <c r="F708">
        <v>0</v>
      </c>
      <c r="I708">
        <v>0</v>
      </c>
      <c r="J708" s="1">
        <v>45785</v>
      </c>
      <c r="K708" t="s">
        <v>22</v>
      </c>
      <c r="L708" t="s">
        <v>45</v>
      </c>
      <c r="M708">
        <v>3153.1</v>
      </c>
    </row>
    <row r="709" spans="1:13" x14ac:dyDescent="0.3">
      <c r="A709">
        <v>2707</v>
      </c>
      <c r="B709" t="s">
        <v>35</v>
      </c>
      <c r="C709" t="s">
        <v>30</v>
      </c>
      <c r="D709" t="s">
        <v>50</v>
      </c>
      <c r="E709" t="s">
        <v>32</v>
      </c>
      <c r="G709">
        <v>2996.2</v>
      </c>
      <c r="H709">
        <v>0.49</v>
      </c>
      <c r="I709">
        <v>0</v>
      </c>
      <c r="J709" s="1"/>
      <c r="K709" t="s">
        <v>17</v>
      </c>
      <c r="L709" t="s">
        <v>38</v>
      </c>
      <c r="M709">
        <v>2913.41</v>
      </c>
    </row>
    <row r="710" spans="1:13" x14ac:dyDescent="0.3">
      <c r="A710">
        <v>2708</v>
      </c>
      <c r="B710" t="s">
        <v>13</v>
      </c>
      <c r="C710" t="s">
        <v>43</v>
      </c>
      <c r="D710" t="s">
        <v>51</v>
      </c>
      <c r="E710" t="s">
        <v>28</v>
      </c>
      <c r="G710">
        <v>4523.72</v>
      </c>
      <c r="I710">
        <v>0</v>
      </c>
      <c r="J710" s="1">
        <v>45579</v>
      </c>
      <c r="K710" t="s">
        <v>17</v>
      </c>
      <c r="L710" t="s">
        <v>42</v>
      </c>
      <c r="M710">
        <v>-237.9</v>
      </c>
    </row>
    <row r="711" spans="1:13" x14ac:dyDescent="0.3">
      <c r="A711">
        <v>2709</v>
      </c>
      <c r="B711" t="s">
        <v>13</v>
      </c>
      <c r="C711" t="s">
        <v>30</v>
      </c>
      <c r="D711" t="s">
        <v>50</v>
      </c>
      <c r="E711" t="s">
        <v>59</v>
      </c>
      <c r="F711">
        <v>1</v>
      </c>
      <c r="G711">
        <v>6302.98</v>
      </c>
      <c r="H711">
        <v>0.48</v>
      </c>
      <c r="I711">
        <v>3277.55</v>
      </c>
      <c r="J711" s="1">
        <v>45724</v>
      </c>
      <c r="K711" t="s">
        <v>22</v>
      </c>
      <c r="L711" t="s">
        <v>33</v>
      </c>
      <c r="M711">
        <v>2835.93</v>
      </c>
    </row>
    <row r="712" spans="1:13" x14ac:dyDescent="0.3">
      <c r="A712">
        <v>2710</v>
      </c>
      <c r="B712" t="s">
        <v>19</v>
      </c>
      <c r="C712" t="s">
        <v>26</v>
      </c>
      <c r="D712" t="s">
        <v>27</v>
      </c>
      <c r="E712" t="s">
        <v>16</v>
      </c>
      <c r="F712">
        <v>2</v>
      </c>
      <c r="G712">
        <v>4669.75</v>
      </c>
      <c r="I712">
        <v>0</v>
      </c>
      <c r="J712" s="1"/>
      <c r="K712" t="s">
        <v>22</v>
      </c>
      <c r="L712" t="s">
        <v>36</v>
      </c>
      <c r="M712">
        <v>-987.12</v>
      </c>
    </row>
    <row r="713" spans="1:13" x14ac:dyDescent="0.3">
      <c r="A713">
        <v>2711</v>
      </c>
      <c r="B713" t="s">
        <v>35</v>
      </c>
      <c r="C713" t="s">
        <v>20</v>
      </c>
      <c r="D713" t="s">
        <v>39</v>
      </c>
      <c r="E713" t="s">
        <v>57</v>
      </c>
      <c r="F713">
        <v>2</v>
      </c>
      <c r="I713">
        <v>0</v>
      </c>
      <c r="J713" s="1"/>
      <c r="K713" t="s">
        <v>17</v>
      </c>
      <c r="L713" t="s">
        <v>33</v>
      </c>
      <c r="M713">
        <v>756.18</v>
      </c>
    </row>
    <row r="714" spans="1:13" x14ac:dyDescent="0.3">
      <c r="A714">
        <v>2712</v>
      </c>
      <c r="B714" t="s">
        <v>19</v>
      </c>
      <c r="C714" t="s">
        <v>30</v>
      </c>
      <c r="D714" t="s">
        <v>56</v>
      </c>
      <c r="E714" t="s">
        <v>32</v>
      </c>
      <c r="I714">
        <v>0</v>
      </c>
      <c r="J714" s="1">
        <v>45495</v>
      </c>
      <c r="K714" t="s">
        <v>22</v>
      </c>
      <c r="L714" t="s">
        <v>33</v>
      </c>
      <c r="M714">
        <v>3024.11</v>
      </c>
    </row>
    <row r="715" spans="1:13" x14ac:dyDescent="0.3">
      <c r="A715">
        <v>2713</v>
      </c>
      <c r="B715" t="s">
        <v>35</v>
      </c>
      <c r="C715" t="s">
        <v>26</v>
      </c>
      <c r="D715" t="s">
        <v>60</v>
      </c>
      <c r="E715" t="s">
        <v>28</v>
      </c>
      <c r="F715">
        <v>1</v>
      </c>
      <c r="G715">
        <v>7877.36</v>
      </c>
      <c r="H715">
        <v>0.55000000000000004</v>
      </c>
      <c r="I715">
        <v>3544.81</v>
      </c>
      <c r="J715" s="1">
        <v>45787</v>
      </c>
      <c r="K715" t="s">
        <v>22</v>
      </c>
      <c r="L715" t="s">
        <v>45</v>
      </c>
      <c r="M715">
        <v>3663.49</v>
      </c>
    </row>
    <row r="716" spans="1:13" x14ac:dyDescent="0.3">
      <c r="A716">
        <v>2026</v>
      </c>
      <c r="B716" t="s">
        <v>19</v>
      </c>
      <c r="C716" t="s">
        <v>30</v>
      </c>
      <c r="D716" t="s">
        <v>48</v>
      </c>
      <c r="E716" t="s">
        <v>41</v>
      </c>
      <c r="G716">
        <v>2491.06</v>
      </c>
      <c r="I716">
        <v>0</v>
      </c>
      <c r="J716" s="1">
        <v>45539</v>
      </c>
      <c r="K716" t="s">
        <v>22</v>
      </c>
      <c r="L716" t="s">
        <v>36</v>
      </c>
      <c r="M716">
        <v>1660.44</v>
      </c>
    </row>
    <row r="717" spans="1:13" x14ac:dyDescent="0.3">
      <c r="A717">
        <v>2715</v>
      </c>
      <c r="B717" t="s">
        <v>13</v>
      </c>
      <c r="C717" t="s">
        <v>43</v>
      </c>
      <c r="D717" t="s">
        <v>61</v>
      </c>
      <c r="E717" t="s">
        <v>28</v>
      </c>
      <c r="F717">
        <v>0</v>
      </c>
      <c r="H717">
        <v>1.07</v>
      </c>
      <c r="I717">
        <v>0</v>
      </c>
      <c r="J717" s="1">
        <v>45821</v>
      </c>
      <c r="K717" t="s">
        <v>17</v>
      </c>
      <c r="L717" t="s">
        <v>45</v>
      </c>
      <c r="M717">
        <v>-1164.3699999999999</v>
      </c>
    </row>
    <row r="718" spans="1:13" x14ac:dyDescent="0.3">
      <c r="A718">
        <v>2716</v>
      </c>
      <c r="B718" t="s">
        <v>13</v>
      </c>
      <c r="C718" t="s">
        <v>14</v>
      </c>
      <c r="D718" t="s">
        <v>15</v>
      </c>
      <c r="E718" t="s">
        <v>16</v>
      </c>
      <c r="F718">
        <v>0</v>
      </c>
      <c r="G718">
        <v>4830.96</v>
      </c>
      <c r="I718">
        <v>0</v>
      </c>
      <c r="J718" s="1">
        <v>45613</v>
      </c>
      <c r="K718" t="s">
        <v>17</v>
      </c>
      <c r="L718" t="s">
        <v>29</v>
      </c>
      <c r="M718">
        <v>1344.73</v>
      </c>
    </row>
    <row r="719" spans="1:13" x14ac:dyDescent="0.3">
      <c r="A719">
        <v>2717</v>
      </c>
      <c r="B719" t="s">
        <v>35</v>
      </c>
      <c r="C719" t="s">
        <v>30</v>
      </c>
      <c r="D719" t="s">
        <v>50</v>
      </c>
      <c r="E719" t="s">
        <v>16</v>
      </c>
      <c r="F719">
        <v>0</v>
      </c>
      <c r="G719">
        <v>9473.09</v>
      </c>
      <c r="I719">
        <v>0</v>
      </c>
      <c r="J719" s="1">
        <v>45613</v>
      </c>
      <c r="K719" t="s">
        <v>17</v>
      </c>
      <c r="L719" t="s">
        <v>33</v>
      </c>
      <c r="M719">
        <v>3055.36</v>
      </c>
    </row>
    <row r="720" spans="1:13" x14ac:dyDescent="0.3">
      <c r="A720">
        <v>2718</v>
      </c>
      <c r="B720" t="s">
        <v>35</v>
      </c>
      <c r="C720" t="s">
        <v>43</v>
      </c>
      <c r="D720" t="s">
        <v>61</v>
      </c>
      <c r="E720" t="s">
        <v>57</v>
      </c>
      <c r="G720">
        <v>8485.23</v>
      </c>
      <c r="I720">
        <v>0</v>
      </c>
      <c r="J720" s="1"/>
      <c r="K720" t="s">
        <v>22</v>
      </c>
      <c r="L720" t="s">
        <v>18</v>
      </c>
      <c r="M720">
        <v>637.62</v>
      </c>
    </row>
    <row r="721" spans="1:13" x14ac:dyDescent="0.3">
      <c r="A721">
        <v>2719</v>
      </c>
      <c r="B721" t="s">
        <v>19</v>
      </c>
      <c r="C721" t="s">
        <v>14</v>
      </c>
      <c r="D721" t="s">
        <v>47</v>
      </c>
      <c r="E721" t="s">
        <v>41</v>
      </c>
      <c r="G721">
        <v>4819.76</v>
      </c>
      <c r="I721">
        <v>0</v>
      </c>
      <c r="J721" s="1">
        <v>45373</v>
      </c>
      <c r="K721" t="s">
        <v>22</v>
      </c>
      <c r="L721" t="s">
        <v>45</v>
      </c>
      <c r="M721">
        <v>2066.12</v>
      </c>
    </row>
    <row r="722" spans="1:13" x14ac:dyDescent="0.3">
      <c r="A722">
        <v>2720</v>
      </c>
      <c r="B722" t="s">
        <v>13</v>
      </c>
      <c r="C722" t="s">
        <v>14</v>
      </c>
      <c r="D722" t="s">
        <v>54</v>
      </c>
      <c r="E722" t="s">
        <v>16</v>
      </c>
      <c r="I722">
        <v>0</v>
      </c>
      <c r="J722" s="1"/>
      <c r="K722" t="s">
        <v>22</v>
      </c>
      <c r="L722" t="s">
        <v>33</v>
      </c>
      <c r="M722">
        <v>2548.7800000000002</v>
      </c>
    </row>
    <row r="723" spans="1:13" x14ac:dyDescent="0.3">
      <c r="A723">
        <v>2721</v>
      </c>
      <c r="B723" t="s">
        <v>13</v>
      </c>
      <c r="C723" t="s">
        <v>14</v>
      </c>
      <c r="D723" t="s">
        <v>34</v>
      </c>
      <c r="E723" t="s">
        <v>28</v>
      </c>
      <c r="F723">
        <v>0</v>
      </c>
      <c r="I723">
        <v>0</v>
      </c>
      <c r="J723" s="1">
        <v>45241</v>
      </c>
      <c r="K723" t="s">
        <v>17</v>
      </c>
      <c r="L723" t="s">
        <v>36</v>
      </c>
      <c r="M723">
        <v>1275.23</v>
      </c>
    </row>
    <row r="724" spans="1:13" x14ac:dyDescent="0.3">
      <c r="A724">
        <v>2722</v>
      </c>
      <c r="B724" t="s">
        <v>19</v>
      </c>
      <c r="C724" t="s">
        <v>26</v>
      </c>
      <c r="D724" t="s">
        <v>58</v>
      </c>
      <c r="E724" t="s">
        <v>28</v>
      </c>
      <c r="F724">
        <v>0</v>
      </c>
      <c r="H724">
        <v>0.09</v>
      </c>
      <c r="I724">
        <v>0</v>
      </c>
      <c r="J724" s="1">
        <v>45565</v>
      </c>
      <c r="K724" t="s">
        <v>17</v>
      </c>
      <c r="L724" t="s">
        <v>45</v>
      </c>
      <c r="M724">
        <v>818.65</v>
      </c>
    </row>
    <row r="725" spans="1:13" x14ac:dyDescent="0.3">
      <c r="A725">
        <v>2723</v>
      </c>
      <c r="B725" t="s">
        <v>19</v>
      </c>
      <c r="C725" t="s">
        <v>26</v>
      </c>
      <c r="D725" t="s">
        <v>58</v>
      </c>
      <c r="E725" t="s">
        <v>32</v>
      </c>
      <c r="G725">
        <v>3403.54</v>
      </c>
      <c r="I725">
        <v>0</v>
      </c>
      <c r="J725" s="1">
        <v>45726</v>
      </c>
      <c r="K725" t="s">
        <v>17</v>
      </c>
      <c r="L725" t="s">
        <v>45</v>
      </c>
      <c r="M725">
        <v>221.41</v>
      </c>
    </row>
    <row r="726" spans="1:13" x14ac:dyDescent="0.3">
      <c r="A726">
        <v>2724</v>
      </c>
      <c r="B726" t="s">
        <v>19</v>
      </c>
      <c r="C726" t="s">
        <v>14</v>
      </c>
      <c r="D726" t="s">
        <v>34</v>
      </c>
      <c r="E726" t="s">
        <v>28</v>
      </c>
      <c r="G726">
        <v>8007.22</v>
      </c>
      <c r="I726">
        <v>0</v>
      </c>
      <c r="J726" s="1">
        <v>45673</v>
      </c>
      <c r="K726" t="s">
        <v>17</v>
      </c>
      <c r="L726" t="s">
        <v>33</v>
      </c>
      <c r="M726">
        <v>1190.2</v>
      </c>
    </row>
    <row r="727" spans="1:13" x14ac:dyDescent="0.3">
      <c r="A727">
        <v>2012</v>
      </c>
      <c r="B727" t="s">
        <v>35</v>
      </c>
      <c r="C727" t="s">
        <v>26</v>
      </c>
      <c r="D727" t="s">
        <v>58</v>
      </c>
      <c r="E727" t="s">
        <v>32</v>
      </c>
      <c r="G727">
        <v>2174.89</v>
      </c>
      <c r="I727">
        <v>0</v>
      </c>
      <c r="J727" s="1"/>
      <c r="K727" t="s">
        <v>22</v>
      </c>
      <c r="L727" t="s">
        <v>45</v>
      </c>
      <c r="M727">
        <v>-406.38</v>
      </c>
    </row>
    <row r="728" spans="1:13" x14ac:dyDescent="0.3">
      <c r="A728">
        <v>2726</v>
      </c>
      <c r="B728" t="s">
        <v>19</v>
      </c>
      <c r="C728" t="s">
        <v>14</v>
      </c>
      <c r="D728" t="s">
        <v>34</v>
      </c>
      <c r="E728" t="s">
        <v>41</v>
      </c>
      <c r="H728">
        <v>0.48</v>
      </c>
      <c r="I728">
        <v>0</v>
      </c>
      <c r="J728" s="1">
        <v>45523</v>
      </c>
      <c r="K728" t="s">
        <v>22</v>
      </c>
      <c r="L728" t="s">
        <v>29</v>
      </c>
      <c r="M728">
        <v>1392.27</v>
      </c>
    </row>
    <row r="729" spans="1:13" x14ac:dyDescent="0.3">
      <c r="A729">
        <v>2727</v>
      </c>
      <c r="B729" t="s">
        <v>35</v>
      </c>
      <c r="C729" t="s">
        <v>26</v>
      </c>
      <c r="D729" t="s">
        <v>40</v>
      </c>
      <c r="E729" t="s">
        <v>16</v>
      </c>
      <c r="G729">
        <v>6154.32</v>
      </c>
      <c r="H729">
        <v>0.94</v>
      </c>
      <c r="I729">
        <v>0</v>
      </c>
      <c r="J729" s="1"/>
      <c r="K729" t="s">
        <v>17</v>
      </c>
      <c r="L729" t="s">
        <v>45</v>
      </c>
      <c r="M729">
        <v>2004.4</v>
      </c>
    </row>
    <row r="730" spans="1:13" x14ac:dyDescent="0.3">
      <c r="A730">
        <v>2018</v>
      </c>
      <c r="B730" t="s">
        <v>13</v>
      </c>
      <c r="C730" t="s">
        <v>20</v>
      </c>
      <c r="D730" t="s">
        <v>21</v>
      </c>
      <c r="E730" t="s">
        <v>28</v>
      </c>
      <c r="I730">
        <v>0</v>
      </c>
      <c r="J730" s="1">
        <v>45703</v>
      </c>
      <c r="K730" t="s">
        <v>22</v>
      </c>
      <c r="L730" t="s">
        <v>18</v>
      </c>
      <c r="M730">
        <v>-701.28</v>
      </c>
    </row>
    <row r="731" spans="1:13" x14ac:dyDescent="0.3">
      <c r="A731">
        <v>2729</v>
      </c>
      <c r="B731" t="s">
        <v>13</v>
      </c>
      <c r="C731" t="s">
        <v>14</v>
      </c>
      <c r="D731" t="s">
        <v>34</v>
      </c>
      <c r="E731" t="s">
        <v>41</v>
      </c>
      <c r="G731">
        <v>6383.55</v>
      </c>
      <c r="I731">
        <v>0</v>
      </c>
      <c r="J731" s="1">
        <v>45776</v>
      </c>
      <c r="K731" t="s">
        <v>22</v>
      </c>
      <c r="L731" t="s">
        <v>33</v>
      </c>
      <c r="M731">
        <v>2079.06</v>
      </c>
    </row>
    <row r="732" spans="1:13" x14ac:dyDescent="0.3">
      <c r="A732">
        <v>2730</v>
      </c>
      <c r="B732" t="s">
        <v>19</v>
      </c>
      <c r="C732" t="s">
        <v>26</v>
      </c>
      <c r="D732" t="s">
        <v>58</v>
      </c>
      <c r="E732" t="s">
        <v>41</v>
      </c>
      <c r="F732">
        <v>1</v>
      </c>
      <c r="I732">
        <v>0</v>
      </c>
      <c r="J732" s="1"/>
      <c r="K732" t="s">
        <v>17</v>
      </c>
      <c r="L732" t="s">
        <v>42</v>
      </c>
      <c r="M732">
        <v>2140.9299999999998</v>
      </c>
    </row>
    <row r="733" spans="1:13" x14ac:dyDescent="0.3">
      <c r="A733">
        <v>2731</v>
      </c>
      <c r="B733" t="s">
        <v>13</v>
      </c>
      <c r="C733" t="s">
        <v>26</v>
      </c>
      <c r="D733" t="s">
        <v>58</v>
      </c>
      <c r="E733" t="s">
        <v>16</v>
      </c>
      <c r="F733">
        <v>3</v>
      </c>
      <c r="I733">
        <v>0</v>
      </c>
      <c r="J733" s="1">
        <v>45744</v>
      </c>
      <c r="K733" t="s">
        <v>17</v>
      </c>
      <c r="L733" t="s">
        <v>45</v>
      </c>
      <c r="M733">
        <v>3961.27</v>
      </c>
    </row>
    <row r="734" spans="1:13" x14ac:dyDescent="0.3">
      <c r="A734">
        <v>2732</v>
      </c>
      <c r="B734" t="s">
        <v>19</v>
      </c>
      <c r="C734" t="s">
        <v>14</v>
      </c>
      <c r="D734" t="s">
        <v>15</v>
      </c>
      <c r="E734" t="s">
        <v>16</v>
      </c>
      <c r="F734">
        <v>0</v>
      </c>
      <c r="G734">
        <v>3402.8</v>
      </c>
      <c r="I734">
        <v>0</v>
      </c>
      <c r="J734" s="1">
        <v>45717</v>
      </c>
      <c r="K734" t="s">
        <v>17</v>
      </c>
      <c r="L734" t="s">
        <v>38</v>
      </c>
      <c r="M734">
        <v>1045.5</v>
      </c>
    </row>
    <row r="735" spans="1:13" x14ac:dyDescent="0.3">
      <c r="A735">
        <v>2733</v>
      </c>
      <c r="B735" t="s">
        <v>19</v>
      </c>
      <c r="C735" t="s">
        <v>30</v>
      </c>
      <c r="D735" t="s">
        <v>50</v>
      </c>
      <c r="E735" t="s">
        <v>28</v>
      </c>
      <c r="G735">
        <v>6743.38</v>
      </c>
      <c r="I735">
        <v>0</v>
      </c>
      <c r="J735" s="1">
        <v>45618</v>
      </c>
      <c r="K735" t="s">
        <v>17</v>
      </c>
      <c r="L735" t="s">
        <v>29</v>
      </c>
      <c r="M735">
        <v>1908.63</v>
      </c>
    </row>
    <row r="736" spans="1:13" x14ac:dyDescent="0.3">
      <c r="A736">
        <v>2734</v>
      </c>
      <c r="B736" t="s">
        <v>19</v>
      </c>
      <c r="C736" t="s">
        <v>20</v>
      </c>
      <c r="D736" t="s">
        <v>21</v>
      </c>
      <c r="E736" t="s">
        <v>41</v>
      </c>
      <c r="F736">
        <v>-1</v>
      </c>
      <c r="I736">
        <v>0</v>
      </c>
      <c r="J736" s="1">
        <v>45848</v>
      </c>
      <c r="K736" t="s">
        <v>17</v>
      </c>
      <c r="L736" t="s">
        <v>36</v>
      </c>
      <c r="M736">
        <v>1229.08</v>
      </c>
    </row>
    <row r="737" spans="1:13" x14ac:dyDescent="0.3">
      <c r="A737">
        <v>2735</v>
      </c>
      <c r="B737" t="s">
        <v>13</v>
      </c>
      <c r="C737" t="s">
        <v>30</v>
      </c>
      <c r="D737" t="s">
        <v>50</v>
      </c>
      <c r="E737" t="s">
        <v>32</v>
      </c>
      <c r="I737">
        <v>0</v>
      </c>
      <c r="J737" s="1">
        <v>45509</v>
      </c>
      <c r="K737" t="s">
        <v>17</v>
      </c>
      <c r="L737" t="s">
        <v>45</v>
      </c>
      <c r="M737">
        <v>928.63</v>
      </c>
    </row>
    <row r="738" spans="1:13" x14ac:dyDescent="0.3">
      <c r="A738">
        <v>2736</v>
      </c>
      <c r="B738" t="s">
        <v>35</v>
      </c>
      <c r="C738" t="s">
        <v>20</v>
      </c>
      <c r="D738" t="s">
        <v>21</v>
      </c>
      <c r="E738" t="s">
        <v>41</v>
      </c>
      <c r="H738">
        <v>0.49</v>
      </c>
      <c r="I738">
        <v>0</v>
      </c>
      <c r="J738" s="1">
        <v>45710</v>
      </c>
      <c r="K738" t="s">
        <v>22</v>
      </c>
      <c r="L738" t="s">
        <v>33</v>
      </c>
      <c r="M738">
        <v>3042.49</v>
      </c>
    </row>
    <row r="739" spans="1:13" x14ac:dyDescent="0.3">
      <c r="A739">
        <v>2737</v>
      </c>
      <c r="B739" t="s">
        <v>13</v>
      </c>
      <c r="C739" t="s">
        <v>43</v>
      </c>
      <c r="D739" t="s">
        <v>51</v>
      </c>
      <c r="E739" t="s">
        <v>32</v>
      </c>
      <c r="I739">
        <v>0</v>
      </c>
      <c r="J739" s="1">
        <v>45545</v>
      </c>
      <c r="K739" t="s">
        <v>22</v>
      </c>
      <c r="L739" t="s">
        <v>25</v>
      </c>
      <c r="M739">
        <v>144.37</v>
      </c>
    </row>
    <row r="740" spans="1:13" x14ac:dyDescent="0.3">
      <c r="A740">
        <v>2738</v>
      </c>
      <c r="B740" t="s">
        <v>19</v>
      </c>
      <c r="C740" t="s">
        <v>14</v>
      </c>
      <c r="D740" t="s">
        <v>54</v>
      </c>
      <c r="E740" t="s">
        <v>16</v>
      </c>
      <c r="F740">
        <v>3</v>
      </c>
      <c r="H740">
        <v>0.39</v>
      </c>
      <c r="I740">
        <v>0</v>
      </c>
      <c r="J740" s="1">
        <v>45788</v>
      </c>
      <c r="K740" t="s">
        <v>22</v>
      </c>
      <c r="L740" t="s">
        <v>29</v>
      </c>
      <c r="M740">
        <v>-712.53</v>
      </c>
    </row>
    <row r="741" spans="1:13" x14ac:dyDescent="0.3">
      <c r="A741">
        <v>2739</v>
      </c>
      <c r="B741" t="s">
        <v>13</v>
      </c>
      <c r="C741" t="s">
        <v>30</v>
      </c>
      <c r="D741" t="s">
        <v>50</v>
      </c>
      <c r="E741" t="s">
        <v>28</v>
      </c>
      <c r="F741">
        <v>2</v>
      </c>
      <c r="H741">
        <v>0.26</v>
      </c>
      <c r="I741">
        <v>0</v>
      </c>
      <c r="J741" s="1">
        <v>45692</v>
      </c>
      <c r="K741" t="s">
        <v>17</v>
      </c>
      <c r="L741" t="s">
        <v>45</v>
      </c>
      <c r="M741">
        <v>2350.69</v>
      </c>
    </row>
    <row r="742" spans="1:13" x14ac:dyDescent="0.3">
      <c r="A742">
        <v>2740</v>
      </c>
      <c r="B742" t="s">
        <v>19</v>
      </c>
      <c r="C742" t="s">
        <v>26</v>
      </c>
      <c r="D742" t="s">
        <v>60</v>
      </c>
      <c r="E742" t="s">
        <v>32</v>
      </c>
      <c r="F742">
        <v>1</v>
      </c>
      <c r="G742">
        <v>4922.1899999999996</v>
      </c>
      <c r="I742">
        <v>0</v>
      </c>
      <c r="J742" s="1"/>
      <c r="K742" t="s">
        <v>22</v>
      </c>
      <c r="L742" t="s">
        <v>18</v>
      </c>
      <c r="M742">
        <v>3820.48</v>
      </c>
    </row>
    <row r="743" spans="1:13" x14ac:dyDescent="0.3">
      <c r="A743">
        <v>2741</v>
      </c>
      <c r="B743" t="s">
        <v>19</v>
      </c>
      <c r="C743" t="s">
        <v>14</v>
      </c>
      <c r="D743" t="s">
        <v>15</v>
      </c>
      <c r="E743" t="s">
        <v>28</v>
      </c>
      <c r="G743">
        <v>5241.8999999999996</v>
      </c>
      <c r="I743">
        <v>0</v>
      </c>
      <c r="J743" s="1">
        <v>45672</v>
      </c>
      <c r="K743" t="s">
        <v>17</v>
      </c>
      <c r="L743" t="s">
        <v>38</v>
      </c>
      <c r="M743">
        <v>-295.49</v>
      </c>
    </row>
    <row r="744" spans="1:13" x14ac:dyDescent="0.3">
      <c r="A744">
        <v>2742</v>
      </c>
      <c r="B744" t="s">
        <v>13</v>
      </c>
      <c r="C744" t="s">
        <v>26</v>
      </c>
      <c r="D744" t="s">
        <v>27</v>
      </c>
      <c r="E744" t="s">
        <v>32</v>
      </c>
      <c r="G744">
        <v>7063.25</v>
      </c>
      <c r="I744">
        <v>0</v>
      </c>
      <c r="J744" s="1">
        <v>45610</v>
      </c>
      <c r="K744" t="s">
        <v>17</v>
      </c>
      <c r="L744" t="s">
        <v>25</v>
      </c>
      <c r="M744">
        <v>3746.48</v>
      </c>
    </row>
    <row r="745" spans="1:13" x14ac:dyDescent="0.3">
      <c r="A745">
        <v>2003</v>
      </c>
      <c r="B745" t="s">
        <v>19</v>
      </c>
      <c r="C745" t="s">
        <v>14</v>
      </c>
      <c r="D745" t="s">
        <v>54</v>
      </c>
      <c r="E745" t="s">
        <v>32</v>
      </c>
      <c r="F745">
        <v>4</v>
      </c>
      <c r="G745">
        <v>7850.87</v>
      </c>
      <c r="H745">
        <v>1.02</v>
      </c>
      <c r="I745">
        <v>-628.07000000000005</v>
      </c>
      <c r="J745" s="1">
        <v>45748</v>
      </c>
      <c r="K745" t="s">
        <v>17</v>
      </c>
      <c r="L745" t="s">
        <v>45</v>
      </c>
      <c r="M745">
        <v>992.14</v>
      </c>
    </row>
    <row r="746" spans="1:13" x14ac:dyDescent="0.3">
      <c r="A746">
        <v>2744</v>
      </c>
      <c r="B746" t="s">
        <v>35</v>
      </c>
      <c r="C746" t="s">
        <v>30</v>
      </c>
      <c r="D746" t="s">
        <v>56</v>
      </c>
      <c r="E746" t="s">
        <v>41</v>
      </c>
      <c r="F746">
        <v>1</v>
      </c>
      <c r="G746">
        <v>7951.27</v>
      </c>
      <c r="I746">
        <v>0</v>
      </c>
      <c r="J746" s="1"/>
      <c r="K746" t="s">
        <v>22</v>
      </c>
      <c r="L746" t="s">
        <v>33</v>
      </c>
      <c r="M746">
        <v>-154.16999999999999</v>
      </c>
    </row>
    <row r="747" spans="1:13" x14ac:dyDescent="0.3">
      <c r="A747">
        <v>2745</v>
      </c>
      <c r="B747" t="s">
        <v>35</v>
      </c>
      <c r="C747" t="s">
        <v>20</v>
      </c>
      <c r="D747" t="s">
        <v>55</v>
      </c>
      <c r="E747" t="s">
        <v>32</v>
      </c>
      <c r="F747">
        <v>-1</v>
      </c>
      <c r="H747">
        <v>0.94</v>
      </c>
      <c r="I747">
        <v>0</v>
      </c>
      <c r="J747" s="1">
        <v>45657</v>
      </c>
      <c r="K747" t="s">
        <v>22</v>
      </c>
      <c r="L747" t="s">
        <v>42</v>
      </c>
      <c r="M747">
        <v>501.65</v>
      </c>
    </row>
    <row r="748" spans="1:13" x14ac:dyDescent="0.3">
      <c r="A748">
        <v>2746</v>
      </c>
      <c r="B748" t="s">
        <v>19</v>
      </c>
      <c r="C748" t="s">
        <v>43</v>
      </c>
      <c r="D748" t="s">
        <v>44</v>
      </c>
      <c r="E748" t="s">
        <v>28</v>
      </c>
      <c r="F748">
        <v>-1</v>
      </c>
      <c r="G748">
        <v>9795.69</v>
      </c>
      <c r="I748">
        <v>0</v>
      </c>
      <c r="J748" s="1">
        <v>45556</v>
      </c>
      <c r="K748" t="s">
        <v>17</v>
      </c>
      <c r="L748" t="s">
        <v>25</v>
      </c>
      <c r="M748">
        <v>1044.46</v>
      </c>
    </row>
    <row r="749" spans="1:13" x14ac:dyDescent="0.3">
      <c r="A749">
        <v>2747</v>
      </c>
      <c r="B749" t="s">
        <v>35</v>
      </c>
      <c r="C749" t="s">
        <v>20</v>
      </c>
      <c r="D749" t="s">
        <v>21</v>
      </c>
      <c r="E749" t="s">
        <v>32</v>
      </c>
      <c r="F749">
        <v>4</v>
      </c>
      <c r="G749">
        <v>2483.9699999999998</v>
      </c>
      <c r="I749">
        <v>0</v>
      </c>
      <c r="J749" s="1"/>
      <c r="K749" t="s">
        <v>17</v>
      </c>
      <c r="L749" t="s">
        <v>33</v>
      </c>
      <c r="M749">
        <v>-609.36</v>
      </c>
    </row>
    <row r="750" spans="1:13" x14ac:dyDescent="0.3">
      <c r="A750">
        <v>2748</v>
      </c>
      <c r="B750" t="s">
        <v>35</v>
      </c>
      <c r="C750" t="s">
        <v>43</v>
      </c>
      <c r="D750" t="s">
        <v>51</v>
      </c>
      <c r="E750" t="s">
        <v>32</v>
      </c>
      <c r="H750">
        <v>0.05</v>
      </c>
      <c r="I750">
        <v>0</v>
      </c>
      <c r="J750" s="1">
        <v>45518</v>
      </c>
      <c r="K750" t="s">
        <v>22</v>
      </c>
      <c r="L750" t="s">
        <v>29</v>
      </c>
      <c r="M750">
        <v>1010.96</v>
      </c>
    </row>
    <row r="751" spans="1:13" x14ac:dyDescent="0.3">
      <c r="A751">
        <v>2028</v>
      </c>
      <c r="B751" t="s">
        <v>13</v>
      </c>
      <c r="C751" t="s">
        <v>14</v>
      </c>
      <c r="D751" t="s">
        <v>54</v>
      </c>
      <c r="E751" t="s">
        <v>41</v>
      </c>
      <c r="G751">
        <v>5474.79</v>
      </c>
      <c r="I751">
        <v>0</v>
      </c>
      <c r="J751" s="1">
        <v>45717</v>
      </c>
      <c r="K751" t="s">
        <v>17</v>
      </c>
      <c r="L751" t="s">
        <v>29</v>
      </c>
      <c r="M751">
        <v>-682.62</v>
      </c>
    </row>
    <row r="752" spans="1:13" x14ac:dyDescent="0.3">
      <c r="A752">
        <v>2750</v>
      </c>
      <c r="B752" t="s">
        <v>19</v>
      </c>
      <c r="C752" t="s">
        <v>26</v>
      </c>
      <c r="D752" t="s">
        <v>58</v>
      </c>
      <c r="E752" t="s">
        <v>28</v>
      </c>
      <c r="I752">
        <v>0</v>
      </c>
      <c r="J752" s="1"/>
      <c r="K752" t="s">
        <v>17</v>
      </c>
      <c r="L752" t="s">
        <v>38</v>
      </c>
      <c r="M752">
        <v>2924.09</v>
      </c>
    </row>
    <row r="753" spans="1:13" x14ac:dyDescent="0.3">
      <c r="A753">
        <v>2751</v>
      </c>
      <c r="B753" t="s">
        <v>35</v>
      </c>
      <c r="C753" t="s">
        <v>43</v>
      </c>
      <c r="D753" t="s">
        <v>44</v>
      </c>
      <c r="E753" t="s">
        <v>32</v>
      </c>
      <c r="G753">
        <v>4776.83</v>
      </c>
      <c r="I753">
        <v>0</v>
      </c>
      <c r="J753" s="1">
        <v>45725</v>
      </c>
      <c r="K753" t="s">
        <v>22</v>
      </c>
      <c r="L753" t="s">
        <v>33</v>
      </c>
      <c r="M753">
        <v>2857.99</v>
      </c>
    </row>
    <row r="754" spans="1:13" x14ac:dyDescent="0.3">
      <c r="A754">
        <v>2752</v>
      </c>
      <c r="B754" t="s">
        <v>13</v>
      </c>
      <c r="C754" t="s">
        <v>26</v>
      </c>
      <c r="D754" t="s">
        <v>40</v>
      </c>
      <c r="E754" t="s">
        <v>41</v>
      </c>
      <c r="F754">
        <v>0</v>
      </c>
      <c r="I754">
        <v>0</v>
      </c>
      <c r="J754" s="1">
        <v>45711</v>
      </c>
      <c r="K754" t="s">
        <v>22</v>
      </c>
      <c r="L754" t="s">
        <v>29</v>
      </c>
      <c r="M754">
        <v>341.26</v>
      </c>
    </row>
    <row r="755" spans="1:13" x14ac:dyDescent="0.3">
      <c r="A755">
        <v>2753</v>
      </c>
      <c r="B755" t="s">
        <v>35</v>
      </c>
      <c r="C755" t="s">
        <v>30</v>
      </c>
      <c r="D755" t="s">
        <v>56</v>
      </c>
      <c r="E755" t="s">
        <v>28</v>
      </c>
      <c r="I755">
        <v>0</v>
      </c>
      <c r="J755" s="1">
        <v>45628</v>
      </c>
      <c r="K755" t="s">
        <v>22</v>
      </c>
      <c r="L755" t="s">
        <v>45</v>
      </c>
      <c r="M755">
        <v>-364.23</v>
      </c>
    </row>
    <row r="756" spans="1:13" x14ac:dyDescent="0.3">
      <c r="A756">
        <v>2754</v>
      </c>
      <c r="B756" t="s">
        <v>13</v>
      </c>
      <c r="C756" t="s">
        <v>14</v>
      </c>
      <c r="D756" t="s">
        <v>54</v>
      </c>
      <c r="E756" t="s">
        <v>32</v>
      </c>
      <c r="F756">
        <v>1</v>
      </c>
      <c r="I756">
        <v>0</v>
      </c>
      <c r="J756" s="1">
        <v>45660</v>
      </c>
      <c r="K756" t="s">
        <v>17</v>
      </c>
      <c r="L756" t="s">
        <v>45</v>
      </c>
      <c r="M756">
        <v>3565.12</v>
      </c>
    </row>
    <row r="757" spans="1:13" x14ac:dyDescent="0.3">
      <c r="A757">
        <v>2755</v>
      </c>
      <c r="B757" t="s">
        <v>35</v>
      </c>
      <c r="C757" t="s">
        <v>30</v>
      </c>
      <c r="D757" t="s">
        <v>31</v>
      </c>
      <c r="E757" t="s">
        <v>16</v>
      </c>
      <c r="F757">
        <v>3</v>
      </c>
      <c r="G757">
        <v>8574</v>
      </c>
      <c r="I757">
        <v>0</v>
      </c>
      <c r="J757" s="1">
        <v>45650</v>
      </c>
      <c r="K757" t="s">
        <v>17</v>
      </c>
      <c r="L757" t="s">
        <v>18</v>
      </c>
      <c r="M757">
        <v>161.94999999999999</v>
      </c>
    </row>
    <row r="758" spans="1:13" x14ac:dyDescent="0.3">
      <c r="A758">
        <v>2756</v>
      </c>
      <c r="B758" t="s">
        <v>19</v>
      </c>
      <c r="C758" t="s">
        <v>26</v>
      </c>
      <c r="D758" t="s">
        <v>40</v>
      </c>
      <c r="E758" t="s">
        <v>41</v>
      </c>
      <c r="G758">
        <v>8510.85</v>
      </c>
      <c r="H758">
        <v>1.1100000000000001</v>
      </c>
      <c r="I758">
        <v>0</v>
      </c>
      <c r="J758" s="1">
        <v>45190</v>
      </c>
      <c r="K758" t="s">
        <v>22</v>
      </c>
      <c r="L758" t="s">
        <v>18</v>
      </c>
      <c r="M758">
        <v>1491.91</v>
      </c>
    </row>
    <row r="759" spans="1:13" x14ac:dyDescent="0.3">
      <c r="A759">
        <v>2757</v>
      </c>
      <c r="B759" t="s">
        <v>35</v>
      </c>
      <c r="C759" t="s">
        <v>20</v>
      </c>
      <c r="D759" t="s">
        <v>55</v>
      </c>
      <c r="E759" t="s">
        <v>41</v>
      </c>
      <c r="F759">
        <v>0</v>
      </c>
      <c r="G759">
        <v>3101.14</v>
      </c>
      <c r="I759">
        <v>0</v>
      </c>
      <c r="J759" s="1">
        <v>45798</v>
      </c>
      <c r="K759" t="s">
        <v>17</v>
      </c>
      <c r="L759" t="s">
        <v>42</v>
      </c>
      <c r="M759">
        <v>-271.85000000000002</v>
      </c>
    </row>
    <row r="760" spans="1:13" x14ac:dyDescent="0.3">
      <c r="A760">
        <v>2758</v>
      </c>
      <c r="B760" t="s">
        <v>19</v>
      </c>
      <c r="C760" t="s">
        <v>26</v>
      </c>
      <c r="D760" t="s">
        <v>40</v>
      </c>
      <c r="E760" t="s">
        <v>16</v>
      </c>
      <c r="I760">
        <v>0</v>
      </c>
      <c r="J760" s="1"/>
      <c r="K760" t="s">
        <v>17</v>
      </c>
      <c r="L760" t="s">
        <v>29</v>
      </c>
      <c r="M760">
        <v>3986.03</v>
      </c>
    </row>
    <row r="761" spans="1:13" x14ac:dyDescent="0.3">
      <c r="A761">
        <v>2759</v>
      </c>
      <c r="B761" t="s">
        <v>13</v>
      </c>
      <c r="C761" t="s">
        <v>20</v>
      </c>
      <c r="D761" t="s">
        <v>24</v>
      </c>
      <c r="E761" t="s">
        <v>41</v>
      </c>
      <c r="I761">
        <v>0</v>
      </c>
      <c r="J761" s="1">
        <v>45317</v>
      </c>
      <c r="K761" t="s">
        <v>22</v>
      </c>
      <c r="L761" t="s">
        <v>33</v>
      </c>
      <c r="M761">
        <v>1822.72</v>
      </c>
    </row>
    <row r="762" spans="1:13" x14ac:dyDescent="0.3">
      <c r="A762">
        <v>2760</v>
      </c>
      <c r="B762" t="s">
        <v>35</v>
      </c>
      <c r="C762" t="s">
        <v>14</v>
      </c>
      <c r="D762" t="s">
        <v>15</v>
      </c>
      <c r="E762" t="s">
        <v>57</v>
      </c>
      <c r="I762">
        <v>0</v>
      </c>
      <c r="J762" s="1">
        <v>45805</v>
      </c>
      <c r="K762" t="s">
        <v>17</v>
      </c>
      <c r="L762" t="s">
        <v>25</v>
      </c>
      <c r="M762">
        <v>1496.19</v>
      </c>
    </row>
    <row r="763" spans="1:13" x14ac:dyDescent="0.3">
      <c r="A763">
        <v>2761</v>
      </c>
      <c r="B763" t="s">
        <v>13</v>
      </c>
      <c r="C763" t="s">
        <v>20</v>
      </c>
      <c r="D763" t="s">
        <v>24</v>
      </c>
      <c r="E763" t="s">
        <v>16</v>
      </c>
      <c r="F763">
        <v>4</v>
      </c>
      <c r="I763">
        <v>0</v>
      </c>
      <c r="J763" s="1"/>
      <c r="K763" t="s">
        <v>22</v>
      </c>
      <c r="L763" t="s">
        <v>33</v>
      </c>
      <c r="M763">
        <v>2588.0300000000002</v>
      </c>
    </row>
    <row r="764" spans="1:13" x14ac:dyDescent="0.3">
      <c r="A764">
        <v>2762</v>
      </c>
      <c r="B764" t="s">
        <v>19</v>
      </c>
      <c r="C764" t="s">
        <v>30</v>
      </c>
      <c r="D764" t="s">
        <v>56</v>
      </c>
      <c r="E764" t="s">
        <v>28</v>
      </c>
      <c r="F764">
        <v>2</v>
      </c>
      <c r="I764">
        <v>0</v>
      </c>
      <c r="J764" s="1"/>
      <c r="K764" t="s">
        <v>22</v>
      </c>
      <c r="L764" t="s">
        <v>25</v>
      </c>
      <c r="M764">
        <v>-355.55</v>
      </c>
    </row>
    <row r="765" spans="1:13" x14ac:dyDescent="0.3">
      <c r="A765">
        <v>2763</v>
      </c>
      <c r="B765" t="s">
        <v>19</v>
      </c>
      <c r="C765" t="s">
        <v>20</v>
      </c>
      <c r="D765" t="s">
        <v>55</v>
      </c>
      <c r="E765" t="s">
        <v>59</v>
      </c>
      <c r="F765">
        <v>4</v>
      </c>
      <c r="G765">
        <v>3328.58</v>
      </c>
      <c r="I765">
        <v>0</v>
      </c>
      <c r="J765" s="1">
        <v>45504</v>
      </c>
      <c r="K765" t="s">
        <v>17</v>
      </c>
      <c r="L765" t="s">
        <v>29</v>
      </c>
      <c r="M765">
        <v>-763.34</v>
      </c>
    </row>
    <row r="766" spans="1:13" x14ac:dyDescent="0.3">
      <c r="A766">
        <v>2764</v>
      </c>
      <c r="B766" t="s">
        <v>13</v>
      </c>
      <c r="C766" t="s">
        <v>26</v>
      </c>
      <c r="D766" t="s">
        <v>27</v>
      </c>
      <c r="E766" t="s">
        <v>41</v>
      </c>
      <c r="G766">
        <v>7776.94</v>
      </c>
      <c r="I766">
        <v>0</v>
      </c>
      <c r="J766" s="1">
        <v>45733</v>
      </c>
      <c r="K766" t="s">
        <v>22</v>
      </c>
      <c r="L766" t="s">
        <v>45</v>
      </c>
      <c r="M766">
        <v>-532.24</v>
      </c>
    </row>
    <row r="767" spans="1:13" x14ac:dyDescent="0.3">
      <c r="A767">
        <v>2765</v>
      </c>
      <c r="B767" t="s">
        <v>19</v>
      </c>
      <c r="C767" t="s">
        <v>20</v>
      </c>
      <c r="D767" t="s">
        <v>24</v>
      </c>
      <c r="E767" t="s">
        <v>16</v>
      </c>
      <c r="G767">
        <v>6370.84</v>
      </c>
      <c r="I767">
        <v>0</v>
      </c>
      <c r="J767" s="1">
        <v>45832</v>
      </c>
      <c r="K767" t="s">
        <v>17</v>
      </c>
      <c r="L767" t="s">
        <v>25</v>
      </c>
      <c r="M767">
        <v>1609.7</v>
      </c>
    </row>
    <row r="768" spans="1:13" x14ac:dyDescent="0.3">
      <c r="A768">
        <v>2766</v>
      </c>
      <c r="B768" t="s">
        <v>19</v>
      </c>
      <c r="C768" t="s">
        <v>26</v>
      </c>
      <c r="D768" t="s">
        <v>58</v>
      </c>
      <c r="E768" t="s">
        <v>41</v>
      </c>
      <c r="F768">
        <v>-1</v>
      </c>
      <c r="G768">
        <v>2609.0700000000002</v>
      </c>
      <c r="I768">
        <v>0</v>
      </c>
      <c r="J768" s="1">
        <v>45649</v>
      </c>
      <c r="K768" t="s">
        <v>22</v>
      </c>
      <c r="L768" t="s">
        <v>25</v>
      </c>
      <c r="M768">
        <v>-265.27</v>
      </c>
    </row>
    <row r="769" spans="1:13" x14ac:dyDescent="0.3">
      <c r="A769">
        <v>2767</v>
      </c>
      <c r="B769" t="s">
        <v>13</v>
      </c>
      <c r="C769" t="s">
        <v>43</v>
      </c>
      <c r="D769" t="s">
        <v>52</v>
      </c>
      <c r="E769" t="s">
        <v>28</v>
      </c>
      <c r="G769">
        <v>6887.39</v>
      </c>
      <c r="I769">
        <v>0</v>
      </c>
      <c r="J769" s="1">
        <v>45859</v>
      </c>
      <c r="K769" t="s">
        <v>17</v>
      </c>
      <c r="L769" t="s">
        <v>33</v>
      </c>
      <c r="M769">
        <v>1562.76</v>
      </c>
    </row>
    <row r="770" spans="1:13" x14ac:dyDescent="0.3">
      <c r="A770">
        <v>2768</v>
      </c>
      <c r="B770" t="s">
        <v>35</v>
      </c>
      <c r="C770" t="s">
        <v>43</v>
      </c>
      <c r="D770" t="s">
        <v>61</v>
      </c>
      <c r="E770" t="s">
        <v>41</v>
      </c>
      <c r="I770">
        <v>0</v>
      </c>
      <c r="J770" s="1">
        <v>45660</v>
      </c>
      <c r="K770" t="s">
        <v>17</v>
      </c>
      <c r="L770" t="s">
        <v>29</v>
      </c>
      <c r="M770">
        <v>3525.96</v>
      </c>
    </row>
    <row r="771" spans="1:13" x14ac:dyDescent="0.3">
      <c r="A771">
        <v>2050</v>
      </c>
      <c r="B771" t="s">
        <v>35</v>
      </c>
      <c r="C771" t="s">
        <v>43</v>
      </c>
      <c r="D771" t="s">
        <v>61</v>
      </c>
      <c r="E771" t="s">
        <v>41</v>
      </c>
      <c r="G771">
        <v>8335.48</v>
      </c>
      <c r="H771">
        <v>0.56999999999999995</v>
      </c>
      <c r="I771">
        <v>0</v>
      </c>
      <c r="J771" s="1">
        <v>45838</v>
      </c>
      <c r="K771" t="s">
        <v>22</v>
      </c>
      <c r="L771" t="s">
        <v>25</v>
      </c>
      <c r="M771">
        <v>832.37</v>
      </c>
    </row>
    <row r="772" spans="1:13" x14ac:dyDescent="0.3">
      <c r="A772">
        <v>2770</v>
      </c>
      <c r="B772" t="s">
        <v>35</v>
      </c>
      <c r="C772" t="s">
        <v>20</v>
      </c>
      <c r="D772" t="s">
        <v>21</v>
      </c>
      <c r="E772" t="s">
        <v>46</v>
      </c>
      <c r="H772">
        <v>0.7</v>
      </c>
      <c r="I772">
        <v>0</v>
      </c>
      <c r="J772" s="1">
        <v>45526</v>
      </c>
      <c r="K772" t="s">
        <v>17</v>
      </c>
      <c r="L772" t="s">
        <v>45</v>
      </c>
      <c r="M772">
        <v>-1095.1199999999999</v>
      </c>
    </row>
    <row r="773" spans="1:13" x14ac:dyDescent="0.3">
      <c r="A773">
        <v>2771</v>
      </c>
      <c r="B773" t="s">
        <v>35</v>
      </c>
      <c r="C773" t="s">
        <v>30</v>
      </c>
      <c r="D773" t="s">
        <v>56</v>
      </c>
      <c r="E773" t="s">
        <v>16</v>
      </c>
      <c r="G773">
        <v>5222.92</v>
      </c>
      <c r="I773">
        <v>0</v>
      </c>
      <c r="J773" s="1">
        <v>45803</v>
      </c>
      <c r="K773" t="s">
        <v>17</v>
      </c>
      <c r="L773" t="s">
        <v>33</v>
      </c>
      <c r="M773">
        <v>1804.67</v>
      </c>
    </row>
    <row r="774" spans="1:13" x14ac:dyDescent="0.3">
      <c r="A774">
        <v>2772</v>
      </c>
      <c r="B774" t="s">
        <v>13</v>
      </c>
      <c r="C774" t="s">
        <v>43</v>
      </c>
      <c r="D774" t="s">
        <v>52</v>
      </c>
      <c r="E774" t="s">
        <v>53</v>
      </c>
      <c r="I774">
        <v>0</v>
      </c>
      <c r="J774" s="1">
        <v>45661</v>
      </c>
      <c r="K774" t="s">
        <v>17</v>
      </c>
      <c r="L774" t="s">
        <v>29</v>
      </c>
      <c r="M774">
        <v>2332.29</v>
      </c>
    </row>
    <row r="775" spans="1:13" x14ac:dyDescent="0.3">
      <c r="A775">
        <v>2773</v>
      </c>
      <c r="B775" t="s">
        <v>19</v>
      </c>
      <c r="C775" t="s">
        <v>14</v>
      </c>
      <c r="D775" t="s">
        <v>54</v>
      </c>
      <c r="E775" t="s">
        <v>16</v>
      </c>
      <c r="F775">
        <v>1</v>
      </c>
      <c r="G775">
        <v>5045.62</v>
      </c>
      <c r="H775">
        <v>1.21</v>
      </c>
      <c r="I775">
        <v>-1059.58</v>
      </c>
      <c r="J775" s="1">
        <v>45749</v>
      </c>
      <c r="K775" t="s">
        <v>17</v>
      </c>
      <c r="L775" t="s">
        <v>42</v>
      </c>
      <c r="M775">
        <v>1191.02</v>
      </c>
    </row>
    <row r="776" spans="1:13" x14ac:dyDescent="0.3">
      <c r="A776">
        <v>2774</v>
      </c>
      <c r="B776" t="s">
        <v>19</v>
      </c>
      <c r="C776" t="s">
        <v>30</v>
      </c>
      <c r="D776" t="s">
        <v>50</v>
      </c>
      <c r="E776" t="s">
        <v>32</v>
      </c>
      <c r="I776">
        <v>0</v>
      </c>
      <c r="J776" s="1"/>
      <c r="K776" t="s">
        <v>17</v>
      </c>
      <c r="L776" t="s">
        <v>18</v>
      </c>
      <c r="M776">
        <v>585.97</v>
      </c>
    </row>
    <row r="777" spans="1:13" x14ac:dyDescent="0.3">
      <c r="A777">
        <v>2775</v>
      </c>
      <c r="B777" t="s">
        <v>35</v>
      </c>
      <c r="C777" t="s">
        <v>26</v>
      </c>
      <c r="D777" t="s">
        <v>60</v>
      </c>
      <c r="E777" t="s">
        <v>41</v>
      </c>
      <c r="H777">
        <v>0.73</v>
      </c>
      <c r="I777">
        <v>0</v>
      </c>
      <c r="J777" s="1"/>
      <c r="K777" t="s">
        <v>17</v>
      </c>
      <c r="L777" t="s">
        <v>29</v>
      </c>
      <c r="M777">
        <v>2329.33</v>
      </c>
    </row>
    <row r="778" spans="1:13" x14ac:dyDescent="0.3">
      <c r="A778">
        <v>2776</v>
      </c>
      <c r="B778" t="s">
        <v>35</v>
      </c>
      <c r="C778" t="s">
        <v>14</v>
      </c>
      <c r="D778" t="s">
        <v>34</v>
      </c>
      <c r="E778" t="s">
        <v>28</v>
      </c>
      <c r="I778">
        <v>0</v>
      </c>
      <c r="J778" s="1">
        <v>45733</v>
      </c>
      <c r="K778" t="s">
        <v>22</v>
      </c>
      <c r="L778" t="s">
        <v>25</v>
      </c>
      <c r="M778">
        <v>1143.68</v>
      </c>
    </row>
    <row r="779" spans="1:13" x14ac:dyDescent="0.3">
      <c r="A779">
        <v>2777</v>
      </c>
      <c r="B779" t="s">
        <v>13</v>
      </c>
      <c r="C779" t="s">
        <v>43</v>
      </c>
      <c r="D779" t="s">
        <v>44</v>
      </c>
      <c r="E779" t="s">
        <v>32</v>
      </c>
      <c r="G779">
        <v>9062.25</v>
      </c>
      <c r="I779">
        <v>0</v>
      </c>
      <c r="J779" s="1"/>
      <c r="K779" t="s">
        <v>22</v>
      </c>
      <c r="L779" t="s">
        <v>45</v>
      </c>
      <c r="M779">
        <v>-9.69</v>
      </c>
    </row>
    <row r="780" spans="1:13" x14ac:dyDescent="0.3">
      <c r="A780">
        <v>2778</v>
      </c>
      <c r="B780" t="s">
        <v>13</v>
      </c>
      <c r="C780" t="s">
        <v>20</v>
      </c>
      <c r="D780" t="s">
        <v>55</v>
      </c>
      <c r="E780" t="s">
        <v>37</v>
      </c>
      <c r="F780">
        <v>0</v>
      </c>
      <c r="G780">
        <v>4462.26</v>
      </c>
      <c r="I780">
        <v>0</v>
      </c>
      <c r="J780" s="1">
        <v>45828</v>
      </c>
      <c r="K780" t="s">
        <v>17</v>
      </c>
      <c r="L780" t="s">
        <v>23</v>
      </c>
      <c r="M780">
        <v>1006.73</v>
      </c>
    </row>
    <row r="781" spans="1:13" x14ac:dyDescent="0.3">
      <c r="A781">
        <v>2779</v>
      </c>
      <c r="B781" t="s">
        <v>13</v>
      </c>
      <c r="C781" t="s">
        <v>43</v>
      </c>
      <c r="D781" t="s">
        <v>51</v>
      </c>
      <c r="E781" t="s">
        <v>41</v>
      </c>
      <c r="H781">
        <v>0.09</v>
      </c>
      <c r="I781">
        <v>0</v>
      </c>
      <c r="J781" s="1">
        <v>45632</v>
      </c>
      <c r="K781" t="s">
        <v>17</v>
      </c>
      <c r="L781" t="s">
        <v>18</v>
      </c>
      <c r="M781">
        <v>-187.36</v>
      </c>
    </row>
    <row r="782" spans="1:13" x14ac:dyDescent="0.3">
      <c r="A782">
        <v>2780</v>
      </c>
      <c r="B782" t="s">
        <v>35</v>
      </c>
      <c r="C782" t="s">
        <v>14</v>
      </c>
      <c r="D782" t="s">
        <v>47</v>
      </c>
      <c r="E782" t="s">
        <v>49</v>
      </c>
      <c r="F782">
        <v>1</v>
      </c>
      <c r="G782">
        <v>4308.75</v>
      </c>
      <c r="H782">
        <v>0.32</v>
      </c>
      <c r="I782">
        <v>2929.95</v>
      </c>
      <c r="J782" s="1"/>
      <c r="K782" t="s">
        <v>17</v>
      </c>
      <c r="L782" t="s">
        <v>38</v>
      </c>
      <c r="M782">
        <v>799.35</v>
      </c>
    </row>
    <row r="783" spans="1:13" x14ac:dyDescent="0.3">
      <c r="A783">
        <v>2781</v>
      </c>
      <c r="B783" t="s">
        <v>35</v>
      </c>
      <c r="C783" t="s">
        <v>14</v>
      </c>
      <c r="D783" t="s">
        <v>47</v>
      </c>
      <c r="E783" t="s">
        <v>53</v>
      </c>
      <c r="F783">
        <v>1</v>
      </c>
      <c r="G783">
        <v>6546.59</v>
      </c>
      <c r="H783">
        <v>0.68</v>
      </c>
      <c r="I783">
        <v>2094.91</v>
      </c>
      <c r="J783" s="1">
        <v>45172</v>
      </c>
      <c r="K783" t="s">
        <v>22</v>
      </c>
      <c r="L783" t="s">
        <v>36</v>
      </c>
      <c r="M783">
        <v>1504.31</v>
      </c>
    </row>
    <row r="784" spans="1:13" x14ac:dyDescent="0.3">
      <c r="A784">
        <v>2782</v>
      </c>
      <c r="B784" t="s">
        <v>19</v>
      </c>
      <c r="C784" t="s">
        <v>14</v>
      </c>
      <c r="D784" t="s">
        <v>54</v>
      </c>
      <c r="E784" t="s">
        <v>62</v>
      </c>
      <c r="G784">
        <v>8292.3700000000008</v>
      </c>
      <c r="I784">
        <v>0</v>
      </c>
      <c r="J784" s="1"/>
      <c r="K784" t="s">
        <v>17</v>
      </c>
      <c r="L784" t="s">
        <v>29</v>
      </c>
      <c r="M784">
        <v>-816.55</v>
      </c>
    </row>
    <row r="785" spans="1:13" x14ac:dyDescent="0.3">
      <c r="A785">
        <v>2783</v>
      </c>
      <c r="B785" t="s">
        <v>19</v>
      </c>
      <c r="C785" t="s">
        <v>30</v>
      </c>
      <c r="D785" t="s">
        <v>31</v>
      </c>
      <c r="E785" t="s">
        <v>41</v>
      </c>
      <c r="H785">
        <v>0.36</v>
      </c>
      <c r="I785">
        <v>0</v>
      </c>
      <c r="J785" s="1">
        <v>45543</v>
      </c>
      <c r="K785" t="s">
        <v>22</v>
      </c>
      <c r="L785" t="s">
        <v>29</v>
      </c>
      <c r="M785">
        <v>134.94999999999999</v>
      </c>
    </row>
    <row r="786" spans="1:13" x14ac:dyDescent="0.3">
      <c r="A786">
        <v>2784</v>
      </c>
      <c r="B786" t="s">
        <v>19</v>
      </c>
      <c r="C786" t="s">
        <v>43</v>
      </c>
      <c r="D786" t="s">
        <v>51</v>
      </c>
      <c r="E786" t="s">
        <v>16</v>
      </c>
      <c r="I786">
        <v>0</v>
      </c>
      <c r="J786" s="1">
        <v>45685</v>
      </c>
      <c r="K786" t="s">
        <v>17</v>
      </c>
      <c r="L786" t="s">
        <v>29</v>
      </c>
      <c r="M786">
        <v>2982.03</v>
      </c>
    </row>
    <row r="787" spans="1:13" x14ac:dyDescent="0.3">
      <c r="A787">
        <v>2785</v>
      </c>
      <c r="B787" t="s">
        <v>19</v>
      </c>
      <c r="C787" t="s">
        <v>26</v>
      </c>
      <c r="D787" t="s">
        <v>27</v>
      </c>
      <c r="E787" t="s">
        <v>28</v>
      </c>
      <c r="F787">
        <v>2</v>
      </c>
      <c r="I787">
        <v>0</v>
      </c>
      <c r="J787" s="1">
        <v>45585</v>
      </c>
      <c r="K787" t="s">
        <v>22</v>
      </c>
      <c r="L787" t="s">
        <v>38</v>
      </c>
      <c r="M787">
        <v>-834.71</v>
      </c>
    </row>
    <row r="788" spans="1:13" x14ac:dyDescent="0.3">
      <c r="A788">
        <v>2786</v>
      </c>
      <c r="B788" t="s">
        <v>19</v>
      </c>
      <c r="C788" t="s">
        <v>26</v>
      </c>
      <c r="D788" t="s">
        <v>27</v>
      </c>
      <c r="E788" t="s">
        <v>46</v>
      </c>
      <c r="H788">
        <v>0.59</v>
      </c>
      <c r="I788">
        <v>0</v>
      </c>
      <c r="J788" s="1">
        <v>45585</v>
      </c>
      <c r="K788" t="s">
        <v>17</v>
      </c>
      <c r="L788" t="s">
        <v>23</v>
      </c>
      <c r="M788">
        <v>3872.35</v>
      </c>
    </row>
    <row r="789" spans="1:13" x14ac:dyDescent="0.3">
      <c r="A789">
        <v>2787</v>
      </c>
      <c r="B789" t="s">
        <v>13</v>
      </c>
      <c r="C789" t="s">
        <v>14</v>
      </c>
      <c r="D789" t="s">
        <v>47</v>
      </c>
      <c r="E789" t="s">
        <v>53</v>
      </c>
      <c r="F789">
        <v>3</v>
      </c>
      <c r="G789">
        <v>3440.88</v>
      </c>
      <c r="I789">
        <v>0</v>
      </c>
      <c r="J789" s="1">
        <v>45535</v>
      </c>
      <c r="K789" t="s">
        <v>17</v>
      </c>
      <c r="L789" t="s">
        <v>29</v>
      </c>
      <c r="M789">
        <v>22.93</v>
      </c>
    </row>
    <row r="790" spans="1:13" x14ac:dyDescent="0.3">
      <c r="A790">
        <v>2788</v>
      </c>
      <c r="B790" t="s">
        <v>19</v>
      </c>
      <c r="C790" t="s">
        <v>20</v>
      </c>
      <c r="D790" t="s">
        <v>39</v>
      </c>
      <c r="E790" t="s">
        <v>16</v>
      </c>
      <c r="G790">
        <v>7478.84</v>
      </c>
      <c r="I790">
        <v>0</v>
      </c>
      <c r="J790" s="1">
        <v>45295</v>
      </c>
      <c r="K790" t="s">
        <v>22</v>
      </c>
      <c r="L790" t="s">
        <v>23</v>
      </c>
      <c r="M790">
        <v>-18.399999999999999</v>
      </c>
    </row>
    <row r="791" spans="1:13" x14ac:dyDescent="0.3">
      <c r="A791">
        <v>2789</v>
      </c>
      <c r="B791" t="s">
        <v>13</v>
      </c>
      <c r="C791" t="s">
        <v>26</v>
      </c>
      <c r="D791" t="s">
        <v>58</v>
      </c>
      <c r="E791" t="s">
        <v>16</v>
      </c>
      <c r="I791">
        <v>0</v>
      </c>
      <c r="J791" s="1">
        <v>45306</v>
      </c>
      <c r="K791" t="s">
        <v>22</v>
      </c>
      <c r="L791" t="s">
        <v>45</v>
      </c>
      <c r="M791">
        <v>1756.75</v>
      </c>
    </row>
    <row r="792" spans="1:13" x14ac:dyDescent="0.3">
      <c r="A792">
        <v>2790</v>
      </c>
      <c r="B792" t="s">
        <v>13</v>
      </c>
      <c r="C792" t="s">
        <v>30</v>
      </c>
      <c r="D792" t="s">
        <v>31</v>
      </c>
      <c r="E792" t="s">
        <v>32</v>
      </c>
      <c r="I792">
        <v>0</v>
      </c>
      <c r="J792" s="1">
        <v>45521</v>
      </c>
      <c r="K792" t="s">
        <v>22</v>
      </c>
      <c r="L792" t="s">
        <v>33</v>
      </c>
      <c r="M792">
        <v>2554.8200000000002</v>
      </c>
    </row>
    <row r="793" spans="1:13" x14ac:dyDescent="0.3">
      <c r="A793">
        <v>2791</v>
      </c>
      <c r="B793" t="s">
        <v>13</v>
      </c>
      <c r="C793" t="s">
        <v>14</v>
      </c>
      <c r="D793" t="s">
        <v>47</v>
      </c>
      <c r="E793" t="s">
        <v>16</v>
      </c>
      <c r="I793">
        <v>0</v>
      </c>
      <c r="J793" s="1">
        <v>45441</v>
      </c>
      <c r="K793" t="s">
        <v>22</v>
      </c>
      <c r="L793" t="s">
        <v>33</v>
      </c>
      <c r="M793">
        <v>1194.43</v>
      </c>
    </row>
    <row r="794" spans="1:13" x14ac:dyDescent="0.3">
      <c r="A794">
        <v>2792</v>
      </c>
      <c r="B794" t="s">
        <v>13</v>
      </c>
      <c r="C794" t="s">
        <v>26</v>
      </c>
      <c r="D794" t="s">
        <v>40</v>
      </c>
      <c r="E794" t="s">
        <v>28</v>
      </c>
      <c r="F794">
        <v>-1</v>
      </c>
      <c r="G794">
        <v>4338.16</v>
      </c>
      <c r="I794">
        <v>0</v>
      </c>
      <c r="J794" s="1">
        <v>45785</v>
      </c>
      <c r="K794" t="s">
        <v>17</v>
      </c>
      <c r="L794" t="s">
        <v>45</v>
      </c>
      <c r="M794">
        <v>-328.05</v>
      </c>
    </row>
    <row r="795" spans="1:13" x14ac:dyDescent="0.3">
      <c r="A795">
        <v>2793</v>
      </c>
      <c r="B795" t="s">
        <v>35</v>
      </c>
      <c r="C795" t="s">
        <v>30</v>
      </c>
      <c r="D795" t="s">
        <v>56</v>
      </c>
      <c r="E795" t="s">
        <v>32</v>
      </c>
      <c r="F795">
        <v>0</v>
      </c>
      <c r="I795">
        <v>0</v>
      </c>
      <c r="J795" s="1">
        <v>45577</v>
      </c>
      <c r="K795" t="s">
        <v>22</v>
      </c>
      <c r="L795" t="s">
        <v>18</v>
      </c>
      <c r="M795">
        <v>922.24</v>
      </c>
    </row>
    <row r="796" spans="1:13" x14ac:dyDescent="0.3">
      <c r="A796">
        <v>2794</v>
      </c>
      <c r="B796" t="s">
        <v>19</v>
      </c>
      <c r="C796" t="s">
        <v>20</v>
      </c>
      <c r="D796" t="s">
        <v>39</v>
      </c>
      <c r="E796" t="s">
        <v>41</v>
      </c>
      <c r="H796">
        <v>1.22</v>
      </c>
      <c r="I796">
        <v>0</v>
      </c>
      <c r="J796" s="1"/>
      <c r="K796" t="s">
        <v>17</v>
      </c>
      <c r="L796" t="s">
        <v>25</v>
      </c>
      <c r="M796">
        <v>3833.78</v>
      </c>
    </row>
    <row r="797" spans="1:13" x14ac:dyDescent="0.3">
      <c r="A797">
        <v>2795</v>
      </c>
      <c r="B797" t="s">
        <v>19</v>
      </c>
      <c r="C797" t="s">
        <v>30</v>
      </c>
      <c r="D797" t="s">
        <v>31</v>
      </c>
      <c r="E797" t="s">
        <v>28</v>
      </c>
      <c r="F797">
        <v>0</v>
      </c>
      <c r="I797">
        <v>0</v>
      </c>
      <c r="J797" s="1"/>
      <c r="K797" t="s">
        <v>22</v>
      </c>
      <c r="L797" t="s">
        <v>33</v>
      </c>
      <c r="M797">
        <v>-615.37</v>
      </c>
    </row>
    <row r="798" spans="1:13" x14ac:dyDescent="0.3">
      <c r="A798">
        <v>2796</v>
      </c>
      <c r="B798" t="s">
        <v>35</v>
      </c>
      <c r="C798" t="s">
        <v>26</v>
      </c>
      <c r="D798" t="s">
        <v>58</v>
      </c>
      <c r="E798" t="s">
        <v>53</v>
      </c>
      <c r="F798">
        <v>-1</v>
      </c>
      <c r="G798">
        <v>2849.49</v>
      </c>
      <c r="I798">
        <v>0</v>
      </c>
      <c r="J798" s="1">
        <v>45238</v>
      </c>
      <c r="K798" t="s">
        <v>22</v>
      </c>
      <c r="L798" t="s">
        <v>25</v>
      </c>
      <c r="M798">
        <v>2597.58</v>
      </c>
    </row>
    <row r="799" spans="1:13" x14ac:dyDescent="0.3">
      <c r="A799">
        <v>2797</v>
      </c>
      <c r="B799" t="s">
        <v>19</v>
      </c>
      <c r="C799" t="s">
        <v>26</v>
      </c>
      <c r="D799" t="s">
        <v>58</v>
      </c>
      <c r="E799" t="s">
        <v>41</v>
      </c>
      <c r="G799">
        <v>2162.29</v>
      </c>
      <c r="I799">
        <v>0</v>
      </c>
      <c r="J799" s="1">
        <v>45746</v>
      </c>
      <c r="K799" t="s">
        <v>22</v>
      </c>
      <c r="L799" t="s">
        <v>33</v>
      </c>
      <c r="M799">
        <v>3158.47</v>
      </c>
    </row>
    <row r="800" spans="1:13" x14ac:dyDescent="0.3">
      <c r="A800">
        <v>2798</v>
      </c>
      <c r="B800" t="s">
        <v>13</v>
      </c>
      <c r="C800" t="s">
        <v>26</v>
      </c>
      <c r="D800" t="s">
        <v>58</v>
      </c>
      <c r="E800" t="s">
        <v>16</v>
      </c>
      <c r="G800">
        <v>8546.98</v>
      </c>
      <c r="I800">
        <v>0</v>
      </c>
      <c r="J800" s="1"/>
      <c r="K800" t="s">
        <v>22</v>
      </c>
      <c r="L800" t="s">
        <v>25</v>
      </c>
      <c r="M800">
        <v>430.88</v>
      </c>
    </row>
    <row r="801" spans="1:13" x14ac:dyDescent="0.3">
      <c r="A801">
        <v>2799</v>
      </c>
      <c r="B801" t="s">
        <v>13</v>
      </c>
      <c r="C801" t="s">
        <v>14</v>
      </c>
      <c r="D801" t="s">
        <v>15</v>
      </c>
      <c r="E801" t="s">
        <v>41</v>
      </c>
      <c r="F801">
        <v>3</v>
      </c>
      <c r="G801">
        <v>2359.4699999999998</v>
      </c>
      <c r="H801">
        <v>0.54</v>
      </c>
      <c r="I801">
        <v>3256.07</v>
      </c>
      <c r="J801" s="1">
        <v>45846</v>
      </c>
      <c r="K801" t="s">
        <v>17</v>
      </c>
      <c r="L801" t="s">
        <v>25</v>
      </c>
      <c r="M801">
        <v>3165.65</v>
      </c>
    </row>
    <row r="802" spans="1:13" x14ac:dyDescent="0.3">
      <c r="A802">
        <v>2800</v>
      </c>
      <c r="B802" t="s">
        <v>19</v>
      </c>
      <c r="C802" t="s">
        <v>30</v>
      </c>
      <c r="D802" t="s">
        <v>31</v>
      </c>
      <c r="E802" t="s">
        <v>49</v>
      </c>
      <c r="F802">
        <v>0</v>
      </c>
      <c r="G802">
        <v>8737.08</v>
      </c>
      <c r="H802">
        <v>0.9</v>
      </c>
      <c r="I802">
        <v>0</v>
      </c>
      <c r="J802" s="1">
        <v>45729</v>
      </c>
      <c r="K802" t="s">
        <v>17</v>
      </c>
      <c r="L802" t="s">
        <v>33</v>
      </c>
      <c r="M802">
        <v>1737</v>
      </c>
    </row>
    <row r="803" spans="1:13" x14ac:dyDescent="0.3">
      <c r="A803">
        <v>2801</v>
      </c>
      <c r="B803" t="s">
        <v>19</v>
      </c>
      <c r="C803" t="s">
        <v>30</v>
      </c>
      <c r="D803" t="s">
        <v>31</v>
      </c>
      <c r="E803" t="s">
        <v>62</v>
      </c>
      <c r="F803">
        <v>2</v>
      </c>
      <c r="I803">
        <v>0</v>
      </c>
      <c r="J803" s="1">
        <v>45335</v>
      </c>
      <c r="K803" t="s">
        <v>22</v>
      </c>
      <c r="L803" t="s">
        <v>25</v>
      </c>
      <c r="M803">
        <v>2966.12</v>
      </c>
    </row>
    <row r="804" spans="1:13" x14ac:dyDescent="0.3">
      <c r="A804">
        <v>2802</v>
      </c>
      <c r="B804" t="s">
        <v>35</v>
      </c>
      <c r="C804" t="s">
        <v>30</v>
      </c>
      <c r="D804" t="s">
        <v>50</v>
      </c>
      <c r="E804" t="s">
        <v>28</v>
      </c>
      <c r="F804">
        <v>3</v>
      </c>
      <c r="I804">
        <v>0</v>
      </c>
      <c r="J804" s="1">
        <v>45310</v>
      </c>
      <c r="K804" t="s">
        <v>17</v>
      </c>
      <c r="L804" t="s">
        <v>45</v>
      </c>
      <c r="M804">
        <v>-231.73</v>
      </c>
    </row>
    <row r="805" spans="1:13" x14ac:dyDescent="0.3">
      <c r="A805">
        <v>2803</v>
      </c>
      <c r="B805" t="s">
        <v>19</v>
      </c>
      <c r="C805" t="s">
        <v>20</v>
      </c>
      <c r="D805" t="s">
        <v>39</v>
      </c>
      <c r="E805" t="s">
        <v>32</v>
      </c>
      <c r="F805">
        <v>0</v>
      </c>
      <c r="I805">
        <v>0</v>
      </c>
      <c r="J805" s="1">
        <v>45232</v>
      </c>
      <c r="K805" t="s">
        <v>17</v>
      </c>
      <c r="L805" t="s">
        <v>42</v>
      </c>
      <c r="M805">
        <v>83.11</v>
      </c>
    </row>
    <row r="806" spans="1:13" x14ac:dyDescent="0.3">
      <c r="A806">
        <v>2804</v>
      </c>
      <c r="B806" t="s">
        <v>13</v>
      </c>
      <c r="C806" t="s">
        <v>30</v>
      </c>
      <c r="D806" t="s">
        <v>56</v>
      </c>
      <c r="E806" t="s">
        <v>32</v>
      </c>
      <c r="F806">
        <v>-1</v>
      </c>
      <c r="I806">
        <v>0</v>
      </c>
      <c r="J806" s="1"/>
      <c r="K806" t="s">
        <v>17</v>
      </c>
      <c r="L806" t="s">
        <v>42</v>
      </c>
      <c r="M806">
        <v>2270.96</v>
      </c>
    </row>
    <row r="807" spans="1:13" x14ac:dyDescent="0.3">
      <c r="A807">
        <v>2805</v>
      </c>
      <c r="B807" t="s">
        <v>19</v>
      </c>
      <c r="C807" t="s">
        <v>30</v>
      </c>
      <c r="D807" t="s">
        <v>56</v>
      </c>
      <c r="E807" t="s">
        <v>28</v>
      </c>
      <c r="F807">
        <v>-1</v>
      </c>
      <c r="H807">
        <v>0.82</v>
      </c>
      <c r="I807">
        <v>0</v>
      </c>
      <c r="J807" s="1">
        <v>45166</v>
      </c>
      <c r="K807" t="s">
        <v>17</v>
      </c>
      <c r="L807" t="s">
        <v>29</v>
      </c>
      <c r="M807">
        <v>2037.76</v>
      </c>
    </row>
    <row r="808" spans="1:13" x14ac:dyDescent="0.3">
      <c r="A808">
        <v>2806</v>
      </c>
      <c r="B808" t="s">
        <v>13</v>
      </c>
      <c r="C808" t="s">
        <v>43</v>
      </c>
      <c r="D808" t="s">
        <v>51</v>
      </c>
      <c r="E808" t="s">
        <v>57</v>
      </c>
      <c r="F808">
        <v>3</v>
      </c>
      <c r="G808">
        <v>4466.78</v>
      </c>
      <c r="I808">
        <v>0</v>
      </c>
      <c r="J808" s="1">
        <v>45332</v>
      </c>
      <c r="K808" t="s">
        <v>17</v>
      </c>
      <c r="L808" t="s">
        <v>36</v>
      </c>
      <c r="M808">
        <v>2407.08</v>
      </c>
    </row>
    <row r="809" spans="1:13" x14ac:dyDescent="0.3">
      <c r="A809">
        <v>2807</v>
      </c>
      <c r="B809" t="s">
        <v>13</v>
      </c>
      <c r="C809" t="s">
        <v>14</v>
      </c>
      <c r="D809" t="s">
        <v>54</v>
      </c>
      <c r="E809" t="s">
        <v>28</v>
      </c>
      <c r="F809">
        <v>2</v>
      </c>
      <c r="I809">
        <v>0</v>
      </c>
      <c r="J809" s="1">
        <v>45566</v>
      </c>
      <c r="K809" t="s">
        <v>17</v>
      </c>
      <c r="L809" t="s">
        <v>42</v>
      </c>
      <c r="M809">
        <v>875.36</v>
      </c>
    </row>
    <row r="810" spans="1:13" x14ac:dyDescent="0.3">
      <c r="A810">
        <v>2808</v>
      </c>
      <c r="B810" t="s">
        <v>19</v>
      </c>
      <c r="C810" t="s">
        <v>30</v>
      </c>
      <c r="D810" t="s">
        <v>56</v>
      </c>
      <c r="E810" t="s">
        <v>28</v>
      </c>
      <c r="F810">
        <v>0</v>
      </c>
      <c r="G810">
        <v>7810.49</v>
      </c>
      <c r="I810">
        <v>0</v>
      </c>
      <c r="J810" s="1"/>
      <c r="K810" t="s">
        <v>17</v>
      </c>
      <c r="L810" t="s">
        <v>18</v>
      </c>
      <c r="M810">
        <v>-65.849999999999994</v>
      </c>
    </row>
    <row r="811" spans="1:13" x14ac:dyDescent="0.3">
      <c r="A811">
        <v>2809</v>
      </c>
      <c r="B811" t="s">
        <v>19</v>
      </c>
      <c r="C811" t="s">
        <v>30</v>
      </c>
      <c r="D811" t="s">
        <v>50</v>
      </c>
      <c r="E811" t="s">
        <v>41</v>
      </c>
      <c r="F811">
        <v>0</v>
      </c>
      <c r="G811">
        <v>3260.38</v>
      </c>
      <c r="H811">
        <v>0.08</v>
      </c>
      <c r="I811">
        <v>0</v>
      </c>
      <c r="J811" s="1"/>
      <c r="K811" t="s">
        <v>22</v>
      </c>
      <c r="L811" t="s">
        <v>25</v>
      </c>
      <c r="M811">
        <v>-554.84</v>
      </c>
    </row>
    <row r="812" spans="1:13" x14ac:dyDescent="0.3">
      <c r="A812">
        <v>2810</v>
      </c>
      <c r="B812" t="s">
        <v>35</v>
      </c>
      <c r="C812" t="s">
        <v>30</v>
      </c>
      <c r="D812" t="s">
        <v>48</v>
      </c>
      <c r="E812" t="s">
        <v>57</v>
      </c>
      <c r="F812">
        <v>2</v>
      </c>
      <c r="G812">
        <v>2943.44</v>
      </c>
      <c r="H812">
        <v>0.53</v>
      </c>
      <c r="I812">
        <v>2766.83</v>
      </c>
      <c r="J812" s="1"/>
      <c r="K812" t="s">
        <v>22</v>
      </c>
      <c r="L812" t="s">
        <v>42</v>
      </c>
      <c r="M812">
        <v>405.67</v>
      </c>
    </row>
    <row r="813" spans="1:13" x14ac:dyDescent="0.3">
      <c r="A813">
        <v>2811</v>
      </c>
      <c r="B813" t="s">
        <v>35</v>
      </c>
      <c r="C813" t="s">
        <v>43</v>
      </c>
      <c r="D813" t="s">
        <v>52</v>
      </c>
      <c r="E813" t="s">
        <v>62</v>
      </c>
      <c r="F813">
        <v>3</v>
      </c>
      <c r="G813">
        <v>9153.02</v>
      </c>
      <c r="I813">
        <v>0</v>
      </c>
      <c r="J813" s="1">
        <v>45681</v>
      </c>
      <c r="K813" t="s">
        <v>22</v>
      </c>
      <c r="L813" t="s">
        <v>36</v>
      </c>
      <c r="M813">
        <v>-77.61</v>
      </c>
    </row>
    <row r="814" spans="1:13" x14ac:dyDescent="0.3">
      <c r="A814">
        <v>2812</v>
      </c>
      <c r="B814" t="s">
        <v>35</v>
      </c>
      <c r="C814" t="s">
        <v>43</v>
      </c>
      <c r="D814" t="s">
        <v>61</v>
      </c>
      <c r="E814" t="s">
        <v>41</v>
      </c>
      <c r="F814">
        <v>2</v>
      </c>
      <c r="G814">
        <v>9507.39</v>
      </c>
      <c r="H814">
        <v>0.01</v>
      </c>
      <c r="I814">
        <v>18824.63</v>
      </c>
      <c r="J814" s="1">
        <v>45512</v>
      </c>
      <c r="K814" t="s">
        <v>17</v>
      </c>
      <c r="L814" t="s">
        <v>45</v>
      </c>
      <c r="M814">
        <v>2570.0100000000002</v>
      </c>
    </row>
    <row r="815" spans="1:13" x14ac:dyDescent="0.3">
      <c r="A815">
        <v>2813</v>
      </c>
      <c r="B815" t="s">
        <v>35</v>
      </c>
      <c r="C815" t="s">
        <v>30</v>
      </c>
      <c r="D815" t="s">
        <v>50</v>
      </c>
      <c r="E815" t="s">
        <v>16</v>
      </c>
      <c r="F815">
        <v>4</v>
      </c>
      <c r="G815">
        <v>7450.8</v>
      </c>
      <c r="I815">
        <v>0</v>
      </c>
      <c r="J815" s="1"/>
      <c r="K815" t="s">
        <v>17</v>
      </c>
      <c r="L815" t="s">
        <v>18</v>
      </c>
      <c r="M815">
        <v>2098.29</v>
      </c>
    </row>
    <row r="816" spans="1:13" x14ac:dyDescent="0.3">
      <c r="A816">
        <v>2814</v>
      </c>
      <c r="B816" t="s">
        <v>13</v>
      </c>
      <c r="C816" t="s">
        <v>30</v>
      </c>
      <c r="D816" t="s">
        <v>31</v>
      </c>
      <c r="E816" t="s">
        <v>16</v>
      </c>
      <c r="F816">
        <v>0</v>
      </c>
      <c r="I816">
        <v>0</v>
      </c>
      <c r="J816" s="1">
        <v>45572</v>
      </c>
      <c r="K816" t="s">
        <v>17</v>
      </c>
      <c r="L816" t="s">
        <v>33</v>
      </c>
      <c r="M816">
        <v>1702.06</v>
      </c>
    </row>
    <row r="817" spans="1:13" x14ac:dyDescent="0.3">
      <c r="A817">
        <v>2815</v>
      </c>
      <c r="B817" t="s">
        <v>13</v>
      </c>
      <c r="C817" t="s">
        <v>14</v>
      </c>
      <c r="D817" t="s">
        <v>34</v>
      </c>
      <c r="E817" t="s">
        <v>28</v>
      </c>
      <c r="F817">
        <v>0</v>
      </c>
      <c r="H817">
        <v>1.1599999999999999</v>
      </c>
      <c r="I817">
        <v>0</v>
      </c>
      <c r="J817" s="1"/>
      <c r="K817" t="s">
        <v>17</v>
      </c>
      <c r="L817" t="s">
        <v>45</v>
      </c>
      <c r="M817">
        <v>3281.98</v>
      </c>
    </row>
    <row r="818" spans="1:13" x14ac:dyDescent="0.3">
      <c r="A818">
        <v>2816</v>
      </c>
      <c r="B818" t="s">
        <v>35</v>
      </c>
      <c r="C818" t="s">
        <v>43</v>
      </c>
      <c r="D818" t="s">
        <v>61</v>
      </c>
      <c r="E818" t="s">
        <v>16</v>
      </c>
      <c r="F818">
        <v>3</v>
      </c>
      <c r="G818">
        <v>5983.35</v>
      </c>
      <c r="I818">
        <v>0</v>
      </c>
      <c r="J818" s="1">
        <v>45679</v>
      </c>
      <c r="K818" t="s">
        <v>22</v>
      </c>
      <c r="L818" t="s">
        <v>38</v>
      </c>
      <c r="M818">
        <v>916.13</v>
      </c>
    </row>
    <row r="819" spans="1:13" x14ac:dyDescent="0.3">
      <c r="A819">
        <v>2032</v>
      </c>
      <c r="B819" t="s">
        <v>19</v>
      </c>
      <c r="C819" t="s">
        <v>20</v>
      </c>
      <c r="D819" t="s">
        <v>39</v>
      </c>
      <c r="E819" t="s">
        <v>59</v>
      </c>
      <c r="F819">
        <v>2</v>
      </c>
      <c r="H819">
        <v>0.96</v>
      </c>
      <c r="I819">
        <v>0</v>
      </c>
      <c r="J819" s="1">
        <v>45581</v>
      </c>
      <c r="K819" t="s">
        <v>17</v>
      </c>
      <c r="L819" t="s">
        <v>45</v>
      </c>
      <c r="M819">
        <v>-596.41</v>
      </c>
    </row>
    <row r="820" spans="1:13" x14ac:dyDescent="0.3">
      <c r="A820">
        <v>2818</v>
      </c>
      <c r="B820" t="s">
        <v>13</v>
      </c>
      <c r="C820" t="s">
        <v>20</v>
      </c>
      <c r="D820" t="s">
        <v>24</v>
      </c>
      <c r="E820" t="s">
        <v>41</v>
      </c>
      <c r="F820">
        <v>-1</v>
      </c>
      <c r="I820">
        <v>0</v>
      </c>
      <c r="J820" s="1">
        <v>45785</v>
      </c>
      <c r="K820" t="s">
        <v>22</v>
      </c>
      <c r="L820" t="s">
        <v>29</v>
      </c>
      <c r="M820">
        <v>-797.91</v>
      </c>
    </row>
    <row r="821" spans="1:13" x14ac:dyDescent="0.3">
      <c r="A821">
        <v>2819</v>
      </c>
      <c r="B821" t="s">
        <v>13</v>
      </c>
      <c r="C821" t="s">
        <v>20</v>
      </c>
      <c r="D821" t="s">
        <v>24</v>
      </c>
      <c r="E821" t="s">
        <v>46</v>
      </c>
      <c r="G821">
        <v>7645.41</v>
      </c>
      <c r="I821">
        <v>0</v>
      </c>
      <c r="J821" s="1">
        <v>45677</v>
      </c>
      <c r="K821" t="s">
        <v>22</v>
      </c>
      <c r="L821" t="s">
        <v>18</v>
      </c>
      <c r="M821">
        <v>593.62</v>
      </c>
    </row>
    <row r="822" spans="1:13" x14ac:dyDescent="0.3">
      <c r="A822">
        <v>2820</v>
      </c>
      <c r="B822" t="s">
        <v>19</v>
      </c>
      <c r="C822" t="s">
        <v>26</v>
      </c>
      <c r="D822" t="s">
        <v>27</v>
      </c>
      <c r="E822" t="s">
        <v>16</v>
      </c>
      <c r="F822">
        <v>4</v>
      </c>
      <c r="G822">
        <v>8659.15</v>
      </c>
      <c r="I822">
        <v>0</v>
      </c>
      <c r="J822" s="1">
        <v>45509</v>
      </c>
      <c r="K822" t="s">
        <v>17</v>
      </c>
      <c r="L822" t="s">
        <v>25</v>
      </c>
      <c r="M822">
        <v>2078.39</v>
      </c>
    </row>
    <row r="823" spans="1:13" x14ac:dyDescent="0.3">
      <c r="A823">
        <v>2821</v>
      </c>
      <c r="B823" t="s">
        <v>13</v>
      </c>
      <c r="C823" t="s">
        <v>26</v>
      </c>
      <c r="D823" t="s">
        <v>60</v>
      </c>
      <c r="E823" t="s">
        <v>41</v>
      </c>
      <c r="F823">
        <v>0</v>
      </c>
      <c r="G823">
        <v>3360.35</v>
      </c>
      <c r="I823">
        <v>0</v>
      </c>
      <c r="J823" s="1">
        <v>45755</v>
      </c>
      <c r="K823" t="s">
        <v>17</v>
      </c>
      <c r="L823" t="s">
        <v>33</v>
      </c>
      <c r="M823">
        <v>2991.25</v>
      </c>
    </row>
    <row r="824" spans="1:13" x14ac:dyDescent="0.3">
      <c r="A824">
        <v>2822</v>
      </c>
      <c r="B824" t="s">
        <v>19</v>
      </c>
      <c r="C824" t="s">
        <v>26</v>
      </c>
      <c r="D824" t="s">
        <v>27</v>
      </c>
      <c r="E824" t="s">
        <v>37</v>
      </c>
      <c r="G824">
        <v>8314.34</v>
      </c>
      <c r="I824">
        <v>0</v>
      </c>
      <c r="J824" s="1">
        <v>45848</v>
      </c>
      <c r="K824" t="s">
        <v>22</v>
      </c>
      <c r="L824" t="s">
        <v>36</v>
      </c>
      <c r="M824">
        <v>-1145.98</v>
      </c>
    </row>
    <row r="825" spans="1:13" x14ac:dyDescent="0.3">
      <c r="A825">
        <v>2823</v>
      </c>
      <c r="B825" t="s">
        <v>35</v>
      </c>
      <c r="C825" t="s">
        <v>20</v>
      </c>
      <c r="D825" t="s">
        <v>39</v>
      </c>
      <c r="E825" t="s">
        <v>28</v>
      </c>
      <c r="F825">
        <v>1</v>
      </c>
      <c r="I825">
        <v>0</v>
      </c>
      <c r="J825" s="1">
        <v>45500</v>
      </c>
      <c r="K825" t="s">
        <v>22</v>
      </c>
      <c r="L825" t="s">
        <v>25</v>
      </c>
      <c r="M825">
        <v>-1125.9100000000001</v>
      </c>
    </row>
    <row r="826" spans="1:13" x14ac:dyDescent="0.3">
      <c r="A826">
        <v>2824</v>
      </c>
      <c r="B826" t="s">
        <v>35</v>
      </c>
      <c r="C826" t="s">
        <v>43</v>
      </c>
      <c r="D826" t="s">
        <v>44</v>
      </c>
      <c r="E826" t="s">
        <v>28</v>
      </c>
      <c r="F826">
        <v>4</v>
      </c>
      <c r="G826">
        <v>5123.3500000000004</v>
      </c>
      <c r="I826">
        <v>0</v>
      </c>
      <c r="J826" s="1">
        <v>45598</v>
      </c>
      <c r="K826" t="s">
        <v>17</v>
      </c>
      <c r="L826" t="s">
        <v>25</v>
      </c>
      <c r="M826">
        <v>1620.37</v>
      </c>
    </row>
    <row r="827" spans="1:13" x14ac:dyDescent="0.3">
      <c r="A827">
        <v>2825</v>
      </c>
      <c r="B827" t="s">
        <v>13</v>
      </c>
      <c r="C827" t="s">
        <v>14</v>
      </c>
      <c r="D827" t="s">
        <v>15</v>
      </c>
      <c r="E827" t="s">
        <v>16</v>
      </c>
      <c r="I827">
        <v>0</v>
      </c>
      <c r="J827" s="1"/>
      <c r="K827" t="s">
        <v>22</v>
      </c>
      <c r="L827" t="s">
        <v>29</v>
      </c>
      <c r="M827">
        <v>2322.87</v>
      </c>
    </row>
    <row r="828" spans="1:13" x14ac:dyDescent="0.3">
      <c r="A828">
        <v>2826</v>
      </c>
      <c r="B828" t="s">
        <v>13</v>
      </c>
      <c r="C828" t="s">
        <v>26</v>
      </c>
      <c r="D828" t="s">
        <v>27</v>
      </c>
      <c r="E828" t="s">
        <v>16</v>
      </c>
      <c r="F828">
        <v>2</v>
      </c>
      <c r="H828">
        <v>0.01</v>
      </c>
      <c r="I828">
        <v>0</v>
      </c>
      <c r="J828" s="1"/>
      <c r="K828" t="s">
        <v>22</v>
      </c>
      <c r="L828" t="s">
        <v>18</v>
      </c>
      <c r="M828">
        <v>262.81</v>
      </c>
    </row>
    <row r="829" spans="1:13" x14ac:dyDescent="0.3">
      <c r="A829">
        <v>2827</v>
      </c>
      <c r="B829" t="s">
        <v>35</v>
      </c>
      <c r="C829" t="s">
        <v>43</v>
      </c>
      <c r="D829" t="s">
        <v>44</v>
      </c>
      <c r="E829" t="s">
        <v>28</v>
      </c>
      <c r="F829">
        <v>0</v>
      </c>
      <c r="G829">
        <v>4278.28</v>
      </c>
      <c r="H829">
        <v>1.17</v>
      </c>
      <c r="I829">
        <v>0</v>
      </c>
      <c r="J829" s="1">
        <v>45684</v>
      </c>
      <c r="K829" t="s">
        <v>22</v>
      </c>
      <c r="L829" t="s">
        <v>38</v>
      </c>
      <c r="M829">
        <v>860.32</v>
      </c>
    </row>
    <row r="830" spans="1:13" x14ac:dyDescent="0.3">
      <c r="A830">
        <v>2828</v>
      </c>
      <c r="B830" t="s">
        <v>19</v>
      </c>
      <c r="C830" t="s">
        <v>14</v>
      </c>
      <c r="D830" t="s">
        <v>54</v>
      </c>
      <c r="E830" t="s">
        <v>32</v>
      </c>
      <c r="G830">
        <v>2095</v>
      </c>
      <c r="I830">
        <v>0</v>
      </c>
      <c r="J830" s="1">
        <v>45540</v>
      </c>
      <c r="K830" t="s">
        <v>17</v>
      </c>
      <c r="L830" t="s">
        <v>42</v>
      </c>
      <c r="M830">
        <v>-831.4</v>
      </c>
    </row>
    <row r="831" spans="1:13" x14ac:dyDescent="0.3">
      <c r="A831">
        <v>2829</v>
      </c>
      <c r="B831" t="s">
        <v>35</v>
      </c>
      <c r="C831" t="s">
        <v>43</v>
      </c>
      <c r="D831" t="s">
        <v>61</v>
      </c>
      <c r="E831" t="s">
        <v>32</v>
      </c>
      <c r="I831">
        <v>0</v>
      </c>
      <c r="J831" s="1">
        <v>45490</v>
      </c>
      <c r="K831" t="s">
        <v>17</v>
      </c>
      <c r="L831" t="s">
        <v>45</v>
      </c>
      <c r="M831">
        <v>2539.92</v>
      </c>
    </row>
    <row r="832" spans="1:13" x14ac:dyDescent="0.3">
      <c r="A832">
        <v>2830</v>
      </c>
      <c r="B832" t="s">
        <v>35</v>
      </c>
      <c r="C832" t="s">
        <v>43</v>
      </c>
      <c r="D832" t="s">
        <v>44</v>
      </c>
      <c r="E832" t="s">
        <v>41</v>
      </c>
      <c r="F832">
        <v>-1</v>
      </c>
      <c r="G832">
        <v>8572.48</v>
      </c>
      <c r="H832">
        <v>0.88</v>
      </c>
      <c r="I832">
        <v>-1028.7</v>
      </c>
      <c r="J832" s="1"/>
      <c r="K832" t="s">
        <v>17</v>
      </c>
      <c r="L832" t="s">
        <v>33</v>
      </c>
      <c r="M832">
        <v>1221.0899999999999</v>
      </c>
    </row>
    <row r="833" spans="1:13" x14ac:dyDescent="0.3">
      <c r="A833">
        <v>2831</v>
      </c>
      <c r="B833" t="s">
        <v>19</v>
      </c>
      <c r="C833" t="s">
        <v>14</v>
      </c>
      <c r="D833" t="s">
        <v>15</v>
      </c>
      <c r="E833" t="s">
        <v>57</v>
      </c>
      <c r="F833">
        <v>4</v>
      </c>
      <c r="I833">
        <v>0</v>
      </c>
      <c r="J833" s="1">
        <v>45606</v>
      </c>
      <c r="K833" t="s">
        <v>17</v>
      </c>
      <c r="L833" t="s">
        <v>25</v>
      </c>
      <c r="M833">
        <v>3134.87</v>
      </c>
    </row>
    <row r="834" spans="1:13" x14ac:dyDescent="0.3">
      <c r="A834">
        <v>2832</v>
      </c>
      <c r="B834" t="s">
        <v>13</v>
      </c>
      <c r="C834" t="s">
        <v>43</v>
      </c>
      <c r="D834" t="s">
        <v>51</v>
      </c>
      <c r="E834" t="s">
        <v>41</v>
      </c>
      <c r="F834">
        <v>0</v>
      </c>
      <c r="H834">
        <v>0.15</v>
      </c>
      <c r="I834">
        <v>0</v>
      </c>
      <c r="J834" s="1">
        <v>45429</v>
      </c>
      <c r="K834" t="s">
        <v>22</v>
      </c>
      <c r="L834" t="s">
        <v>23</v>
      </c>
      <c r="M834">
        <v>752</v>
      </c>
    </row>
    <row r="835" spans="1:13" x14ac:dyDescent="0.3">
      <c r="A835">
        <v>2833</v>
      </c>
      <c r="B835" t="s">
        <v>19</v>
      </c>
      <c r="C835" t="s">
        <v>14</v>
      </c>
      <c r="D835" t="s">
        <v>34</v>
      </c>
      <c r="E835" t="s">
        <v>32</v>
      </c>
      <c r="F835">
        <v>4</v>
      </c>
      <c r="G835">
        <v>2224.9</v>
      </c>
      <c r="I835">
        <v>0</v>
      </c>
      <c r="J835" s="1">
        <v>45676</v>
      </c>
      <c r="K835" t="s">
        <v>17</v>
      </c>
      <c r="L835" t="s">
        <v>29</v>
      </c>
      <c r="M835">
        <v>-16.04</v>
      </c>
    </row>
    <row r="836" spans="1:13" x14ac:dyDescent="0.3">
      <c r="A836">
        <v>2834</v>
      </c>
      <c r="B836" t="s">
        <v>13</v>
      </c>
      <c r="C836" t="s">
        <v>14</v>
      </c>
      <c r="D836" t="s">
        <v>34</v>
      </c>
      <c r="E836" t="s">
        <v>16</v>
      </c>
      <c r="F836">
        <v>-1</v>
      </c>
      <c r="G836">
        <v>9544.08</v>
      </c>
      <c r="I836">
        <v>0</v>
      </c>
      <c r="J836" s="1">
        <v>45540</v>
      </c>
      <c r="K836" t="s">
        <v>22</v>
      </c>
      <c r="L836" t="s">
        <v>45</v>
      </c>
      <c r="M836">
        <v>575.58000000000004</v>
      </c>
    </row>
    <row r="837" spans="1:13" x14ac:dyDescent="0.3">
      <c r="A837">
        <v>2835</v>
      </c>
      <c r="B837" t="s">
        <v>19</v>
      </c>
      <c r="C837" t="s">
        <v>26</v>
      </c>
      <c r="D837" t="s">
        <v>60</v>
      </c>
      <c r="E837" t="s">
        <v>41</v>
      </c>
      <c r="G837">
        <v>9240.64</v>
      </c>
      <c r="H837">
        <v>0.63</v>
      </c>
      <c r="I837">
        <v>0</v>
      </c>
      <c r="J837" s="1">
        <v>45572</v>
      </c>
      <c r="K837" t="s">
        <v>22</v>
      </c>
      <c r="L837" t="s">
        <v>29</v>
      </c>
      <c r="M837">
        <v>1873.76</v>
      </c>
    </row>
    <row r="838" spans="1:13" x14ac:dyDescent="0.3">
      <c r="A838">
        <v>2836</v>
      </c>
      <c r="B838" t="s">
        <v>35</v>
      </c>
      <c r="C838" t="s">
        <v>43</v>
      </c>
      <c r="D838" t="s">
        <v>51</v>
      </c>
      <c r="E838" t="s">
        <v>28</v>
      </c>
      <c r="F838">
        <v>0</v>
      </c>
      <c r="G838">
        <v>9098.9</v>
      </c>
      <c r="H838">
        <v>0.75</v>
      </c>
      <c r="I838">
        <v>0</v>
      </c>
      <c r="J838" s="1">
        <v>45860</v>
      </c>
      <c r="K838" t="s">
        <v>22</v>
      </c>
      <c r="L838" t="s">
        <v>33</v>
      </c>
      <c r="M838">
        <v>2729.87</v>
      </c>
    </row>
    <row r="839" spans="1:13" x14ac:dyDescent="0.3">
      <c r="A839">
        <v>2837</v>
      </c>
      <c r="B839" t="s">
        <v>19</v>
      </c>
      <c r="C839" t="s">
        <v>30</v>
      </c>
      <c r="D839" t="s">
        <v>56</v>
      </c>
      <c r="E839" t="s">
        <v>28</v>
      </c>
      <c r="G839">
        <v>8889.68</v>
      </c>
      <c r="I839">
        <v>0</v>
      </c>
      <c r="J839" s="1"/>
      <c r="K839" t="s">
        <v>17</v>
      </c>
      <c r="L839" t="s">
        <v>25</v>
      </c>
      <c r="M839">
        <v>2191.17</v>
      </c>
    </row>
    <row r="840" spans="1:13" x14ac:dyDescent="0.3">
      <c r="A840">
        <v>2838</v>
      </c>
      <c r="B840" t="s">
        <v>19</v>
      </c>
      <c r="C840" t="s">
        <v>43</v>
      </c>
      <c r="D840" t="s">
        <v>44</v>
      </c>
      <c r="E840" t="s">
        <v>32</v>
      </c>
      <c r="F840">
        <v>4</v>
      </c>
      <c r="G840">
        <v>8605.73</v>
      </c>
      <c r="I840">
        <v>0</v>
      </c>
      <c r="J840" s="1">
        <v>45665</v>
      </c>
      <c r="K840" t="s">
        <v>22</v>
      </c>
      <c r="L840" t="s">
        <v>29</v>
      </c>
      <c r="M840">
        <v>-990.99</v>
      </c>
    </row>
    <row r="841" spans="1:13" x14ac:dyDescent="0.3">
      <c r="A841">
        <v>2839</v>
      </c>
      <c r="B841" t="s">
        <v>35</v>
      </c>
      <c r="C841" t="s">
        <v>26</v>
      </c>
      <c r="D841" t="s">
        <v>40</v>
      </c>
      <c r="E841" t="s">
        <v>49</v>
      </c>
      <c r="I841">
        <v>0</v>
      </c>
      <c r="J841" s="1">
        <v>45719</v>
      </c>
      <c r="K841" t="s">
        <v>17</v>
      </c>
      <c r="L841" t="s">
        <v>23</v>
      </c>
      <c r="M841">
        <v>2992.52</v>
      </c>
    </row>
    <row r="842" spans="1:13" x14ac:dyDescent="0.3">
      <c r="A842">
        <v>2050</v>
      </c>
      <c r="B842" t="s">
        <v>19</v>
      </c>
      <c r="C842" t="s">
        <v>26</v>
      </c>
      <c r="D842" t="s">
        <v>27</v>
      </c>
      <c r="E842" t="s">
        <v>28</v>
      </c>
      <c r="F842">
        <v>-1</v>
      </c>
      <c r="I842">
        <v>0</v>
      </c>
      <c r="J842" s="1">
        <v>45624</v>
      </c>
      <c r="K842" t="s">
        <v>17</v>
      </c>
      <c r="L842" t="s">
        <v>45</v>
      </c>
      <c r="M842">
        <v>3407.87</v>
      </c>
    </row>
    <row r="843" spans="1:13" x14ac:dyDescent="0.3">
      <c r="A843">
        <v>2841</v>
      </c>
      <c r="B843" t="s">
        <v>35</v>
      </c>
      <c r="C843" t="s">
        <v>43</v>
      </c>
      <c r="D843" t="s">
        <v>61</v>
      </c>
      <c r="E843" t="s">
        <v>16</v>
      </c>
      <c r="F843">
        <v>1</v>
      </c>
      <c r="G843">
        <v>4166.9399999999996</v>
      </c>
      <c r="I843">
        <v>0</v>
      </c>
      <c r="J843" s="1"/>
      <c r="K843" t="s">
        <v>17</v>
      </c>
      <c r="L843" t="s">
        <v>33</v>
      </c>
      <c r="M843">
        <v>2865.93</v>
      </c>
    </row>
    <row r="844" spans="1:13" x14ac:dyDescent="0.3">
      <c r="A844">
        <v>2842</v>
      </c>
      <c r="B844" t="s">
        <v>19</v>
      </c>
      <c r="C844" t="s">
        <v>20</v>
      </c>
      <c r="D844" t="s">
        <v>55</v>
      </c>
      <c r="E844" t="s">
        <v>16</v>
      </c>
      <c r="F844">
        <v>-1</v>
      </c>
      <c r="I844">
        <v>0</v>
      </c>
      <c r="J844" s="1">
        <v>45676</v>
      </c>
      <c r="K844" t="s">
        <v>17</v>
      </c>
      <c r="L844" t="s">
        <v>36</v>
      </c>
      <c r="M844">
        <v>-1193.98</v>
      </c>
    </row>
    <row r="845" spans="1:13" x14ac:dyDescent="0.3">
      <c r="A845">
        <v>2843</v>
      </c>
      <c r="B845" t="s">
        <v>35</v>
      </c>
      <c r="C845" t="s">
        <v>14</v>
      </c>
      <c r="D845" t="s">
        <v>15</v>
      </c>
      <c r="E845" t="s">
        <v>53</v>
      </c>
      <c r="I845">
        <v>0</v>
      </c>
      <c r="J845" s="1">
        <v>45772</v>
      </c>
      <c r="K845" t="s">
        <v>17</v>
      </c>
      <c r="L845" t="s">
        <v>25</v>
      </c>
      <c r="M845">
        <v>3574.05</v>
      </c>
    </row>
    <row r="846" spans="1:13" x14ac:dyDescent="0.3">
      <c r="A846">
        <v>2844</v>
      </c>
      <c r="B846" t="s">
        <v>35</v>
      </c>
      <c r="C846" t="s">
        <v>26</v>
      </c>
      <c r="D846" t="s">
        <v>40</v>
      </c>
      <c r="E846" t="s">
        <v>41</v>
      </c>
      <c r="F846">
        <v>2</v>
      </c>
      <c r="G846">
        <v>6495.53</v>
      </c>
      <c r="H846">
        <v>0.23</v>
      </c>
      <c r="I846">
        <v>10003.120000000001</v>
      </c>
      <c r="J846" s="1"/>
      <c r="K846" t="s">
        <v>22</v>
      </c>
      <c r="L846" t="s">
        <v>25</v>
      </c>
      <c r="M846">
        <v>-951.85</v>
      </c>
    </row>
    <row r="847" spans="1:13" x14ac:dyDescent="0.3">
      <c r="A847">
        <v>2845</v>
      </c>
      <c r="B847" t="s">
        <v>35</v>
      </c>
      <c r="C847" t="s">
        <v>14</v>
      </c>
      <c r="D847" t="s">
        <v>54</v>
      </c>
      <c r="E847" t="s">
        <v>41</v>
      </c>
      <c r="I847">
        <v>0</v>
      </c>
      <c r="J847" s="1">
        <v>45230</v>
      </c>
      <c r="K847" t="s">
        <v>22</v>
      </c>
      <c r="L847" t="s">
        <v>29</v>
      </c>
      <c r="M847">
        <v>40.98</v>
      </c>
    </row>
    <row r="848" spans="1:13" x14ac:dyDescent="0.3">
      <c r="A848">
        <v>2846</v>
      </c>
      <c r="B848" t="s">
        <v>13</v>
      </c>
      <c r="C848" t="s">
        <v>14</v>
      </c>
      <c r="D848" t="s">
        <v>54</v>
      </c>
      <c r="E848" t="s">
        <v>28</v>
      </c>
      <c r="G848">
        <v>2932.99</v>
      </c>
      <c r="I848">
        <v>0</v>
      </c>
      <c r="J848" s="1">
        <v>45594</v>
      </c>
      <c r="K848" t="s">
        <v>17</v>
      </c>
      <c r="L848" t="s">
        <v>29</v>
      </c>
      <c r="M848">
        <v>-543.26</v>
      </c>
    </row>
    <row r="849" spans="1:13" x14ac:dyDescent="0.3">
      <c r="A849">
        <v>2847</v>
      </c>
      <c r="B849" t="s">
        <v>35</v>
      </c>
      <c r="C849" t="s">
        <v>14</v>
      </c>
      <c r="D849" t="s">
        <v>47</v>
      </c>
      <c r="E849" t="s">
        <v>32</v>
      </c>
      <c r="F849">
        <v>0</v>
      </c>
      <c r="H849">
        <v>0.16</v>
      </c>
      <c r="I849">
        <v>0</v>
      </c>
      <c r="J849" s="1">
        <v>45612</v>
      </c>
      <c r="K849" t="s">
        <v>17</v>
      </c>
      <c r="L849" t="s">
        <v>36</v>
      </c>
      <c r="M849">
        <v>3988.85</v>
      </c>
    </row>
    <row r="850" spans="1:13" x14ac:dyDescent="0.3">
      <c r="A850">
        <v>2848</v>
      </c>
      <c r="B850" t="s">
        <v>13</v>
      </c>
      <c r="C850" t="s">
        <v>30</v>
      </c>
      <c r="D850" t="s">
        <v>50</v>
      </c>
      <c r="E850" t="s">
        <v>62</v>
      </c>
      <c r="G850">
        <v>9476.7999999999993</v>
      </c>
      <c r="H850">
        <v>0.03</v>
      </c>
      <c r="I850">
        <v>0</v>
      </c>
      <c r="J850" s="1">
        <v>45518</v>
      </c>
      <c r="K850" t="s">
        <v>17</v>
      </c>
      <c r="L850" t="s">
        <v>38</v>
      </c>
      <c r="M850">
        <v>-350.03</v>
      </c>
    </row>
    <row r="851" spans="1:13" x14ac:dyDescent="0.3">
      <c r="A851">
        <v>2008</v>
      </c>
      <c r="B851" t="s">
        <v>35</v>
      </c>
      <c r="C851" t="s">
        <v>30</v>
      </c>
      <c r="D851" t="s">
        <v>48</v>
      </c>
      <c r="E851" t="s">
        <v>32</v>
      </c>
      <c r="I851">
        <v>0</v>
      </c>
      <c r="J851" s="1">
        <v>45498</v>
      </c>
      <c r="K851" t="s">
        <v>22</v>
      </c>
      <c r="L851" t="s">
        <v>25</v>
      </c>
      <c r="M851">
        <v>-639.41999999999996</v>
      </c>
    </row>
    <row r="852" spans="1:13" x14ac:dyDescent="0.3">
      <c r="A852">
        <v>2850</v>
      </c>
      <c r="B852" t="s">
        <v>13</v>
      </c>
      <c r="C852" t="s">
        <v>26</v>
      </c>
      <c r="D852" t="s">
        <v>40</v>
      </c>
      <c r="E852" t="s">
        <v>32</v>
      </c>
      <c r="F852">
        <v>2</v>
      </c>
      <c r="I852">
        <v>0</v>
      </c>
      <c r="J852" s="1">
        <v>45606</v>
      </c>
      <c r="K852" t="s">
        <v>22</v>
      </c>
      <c r="L852" t="s">
        <v>29</v>
      </c>
      <c r="M852">
        <v>458.86</v>
      </c>
    </row>
    <row r="853" spans="1:13" x14ac:dyDescent="0.3">
      <c r="A853">
        <v>2851</v>
      </c>
      <c r="B853" t="s">
        <v>13</v>
      </c>
      <c r="C853" t="s">
        <v>26</v>
      </c>
      <c r="D853" t="s">
        <v>27</v>
      </c>
      <c r="E853" t="s">
        <v>32</v>
      </c>
      <c r="G853">
        <v>2241.11</v>
      </c>
      <c r="I853">
        <v>0</v>
      </c>
      <c r="J853" s="1">
        <v>45654</v>
      </c>
      <c r="K853" t="s">
        <v>17</v>
      </c>
      <c r="L853" t="s">
        <v>25</v>
      </c>
      <c r="M853">
        <v>1243.95</v>
      </c>
    </row>
    <row r="854" spans="1:13" x14ac:dyDescent="0.3">
      <c r="A854">
        <v>2852</v>
      </c>
      <c r="B854" t="s">
        <v>13</v>
      </c>
      <c r="C854" t="s">
        <v>30</v>
      </c>
      <c r="D854" t="s">
        <v>31</v>
      </c>
      <c r="E854" t="s">
        <v>62</v>
      </c>
      <c r="I854">
        <v>0</v>
      </c>
      <c r="J854" s="1"/>
      <c r="K854" t="s">
        <v>17</v>
      </c>
      <c r="L854" t="s">
        <v>33</v>
      </c>
      <c r="M854">
        <v>-234.16</v>
      </c>
    </row>
    <row r="855" spans="1:13" x14ac:dyDescent="0.3">
      <c r="A855">
        <v>2853</v>
      </c>
      <c r="B855" t="s">
        <v>19</v>
      </c>
      <c r="C855" t="s">
        <v>43</v>
      </c>
      <c r="D855" t="s">
        <v>51</v>
      </c>
      <c r="E855" t="s">
        <v>32</v>
      </c>
      <c r="I855">
        <v>0</v>
      </c>
      <c r="J855" s="1">
        <v>45694</v>
      </c>
      <c r="K855" t="s">
        <v>22</v>
      </c>
      <c r="L855" t="s">
        <v>42</v>
      </c>
      <c r="M855">
        <v>3841.05</v>
      </c>
    </row>
    <row r="856" spans="1:13" x14ac:dyDescent="0.3">
      <c r="A856">
        <v>2854</v>
      </c>
      <c r="B856" t="s">
        <v>19</v>
      </c>
      <c r="C856" t="s">
        <v>43</v>
      </c>
      <c r="D856" t="s">
        <v>61</v>
      </c>
      <c r="E856" t="s">
        <v>41</v>
      </c>
      <c r="F856">
        <v>-1</v>
      </c>
      <c r="H856">
        <v>0.98</v>
      </c>
      <c r="I856">
        <v>0</v>
      </c>
      <c r="J856" s="1">
        <v>45237</v>
      </c>
      <c r="K856" t="s">
        <v>17</v>
      </c>
      <c r="L856" t="s">
        <v>29</v>
      </c>
      <c r="M856">
        <v>1103.3499999999999</v>
      </c>
    </row>
    <row r="857" spans="1:13" x14ac:dyDescent="0.3">
      <c r="A857">
        <v>2855</v>
      </c>
      <c r="B857" t="s">
        <v>13</v>
      </c>
      <c r="C857" t="s">
        <v>43</v>
      </c>
      <c r="D857" t="s">
        <v>44</v>
      </c>
      <c r="E857" t="s">
        <v>41</v>
      </c>
      <c r="G857">
        <v>2809.8</v>
      </c>
      <c r="I857">
        <v>0</v>
      </c>
      <c r="J857" s="1">
        <v>45767</v>
      </c>
      <c r="K857" t="s">
        <v>17</v>
      </c>
      <c r="L857" t="s">
        <v>25</v>
      </c>
      <c r="M857">
        <v>-425.73</v>
      </c>
    </row>
    <row r="858" spans="1:13" x14ac:dyDescent="0.3">
      <c r="A858">
        <v>2856</v>
      </c>
      <c r="B858" t="s">
        <v>13</v>
      </c>
      <c r="C858" t="s">
        <v>43</v>
      </c>
      <c r="D858" t="s">
        <v>51</v>
      </c>
      <c r="E858" t="s">
        <v>16</v>
      </c>
      <c r="H858">
        <v>1.1399999999999999</v>
      </c>
      <c r="I858">
        <v>0</v>
      </c>
      <c r="J858" s="1">
        <v>45211</v>
      </c>
      <c r="K858" t="s">
        <v>17</v>
      </c>
      <c r="L858" t="s">
        <v>45</v>
      </c>
      <c r="M858">
        <v>3137.85</v>
      </c>
    </row>
    <row r="859" spans="1:13" x14ac:dyDescent="0.3">
      <c r="A859">
        <v>2857</v>
      </c>
      <c r="B859" t="s">
        <v>19</v>
      </c>
      <c r="C859" t="s">
        <v>30</v>
      </c>
      <c r="D859" t="s">
        <v>31</v>
      </c>
      <c r="E859" t="s">
        <v>59</v>
      </c>
      <c r="G859">
        <v>4105.4399999999996</v>
      </c>
      <c r="H859">
        <v>0.73</v>
      </c>
      <c r="I859">
        <v>0</v>
      </c>
      <c r="J859" s="1">
        <v>45529</v>
      </c>
      <c r="K859" t="s">
        <v>17</v>
      </c>
      <c r="L859" t="s">
        <v>45</v>
      </c>
      <c r="M859">
        <v>3197.09</v>
      </c>
    </row>
    <row r="860" spans="1:13" x14ac:dyDescent="0.3">
      <c r="A860">
        <v>2858</v>
      </c>
      <c r="B860" t="s">
        <v>13</v>
      </c>
      <c r="C860" t="s">
        <v>26</v>
      </c>
      <c r="D860" t="s">
        <v>60</v>
      </c>
      <c r="E860" t="s">
        <v>41</v>
      </c>
      <c r="F860">
        <v>0</v>
      </c>
      <c r="H860">
        <v>0.6</v>
      </c>
      <c r="I860">
        <v>0</v>
      </c>
      <c r="J860" s="1">
        <v>45591</v>
      </c>
      <c r="K860" t="s">
        <v>22</v>
      </c>
      <c r="L860" t="s">
        <v>29</v>
      </c>
      <c r="M860">
        <v>2847.01</v>
      </c>
    </row>
    <row r="861" spans="1:13" x14ac:dyDescent="0.3">
      <c r="A861">
        <v>2859</v>
      </c>
      <c r="B861" t="s">
        <v>19</v>
      </c>
      <c r="C861" t="s">
        <v>26</v>
      </c>
      <c r="D861" t="s">
        <v>60</v>
      </c>
      <c r="E861" t="s">
        <v>57</v>
      </c>
      <c r="I861">
        <v>0</v>
      </c>
      <c r="J861" s="1"/>
      <c r="K861" t="s">
        <v>17</v>
      </c>
      <c r="L861" t="s">
        <v>29</v>
      </c>
      <c r="M861">
        <v>566.34</v>
      </c>
    </row>
    <row r="862" spans="1:13" x14ac:dyDescent="0.3">
      <c r="A862">
        <v>2860</v>
      </c>
      <c r="B862" t="s">
        <v>13</v>
      </c>
      <c r="C862" t="s">
        <v>26</v>
      </c>
      <c r="D862" t="s">
        <v>60</v>
      </c>
      <c r="E862" t="s">
        <v>32</v>
      </c>
      <c r="F862">
        <v>-1</v>
      </c>
      <c r="G862">
        <v>7568.04</v>
      </c>
      <c r="I862">
        <v>0</v>
      </c>
      <c r="J862" s="1">
        <v>45754</v>
      </c>
      <c r="K862" t="s">
        <v>22</v>
      </c>
      <c r="L862" t="s">
        <v>42</v>
      </c>
      <c r="M862">
        <v>1365.3</v>
      </c>
    </row>
    <row r="863" spans="1:13" x14ac:dyDescent="0.3">
      <c r="A863">
        <v>2861</v>
      </c>
      <c r="B863" t="s">
        <v>13</v>
      </c>
      <c r="C863" t="s">
        <v>14</v>
      </c>
      <c r="D863" t="s">
        <v>54</v>
      </c>
      <c r="E863" t="s">
        <v>32</v>
      </c>
      <c r="F863">
        <v>0</v>
      </c>
      <c r="I863">
        <v>0</v>
      </c>
      <c r="J863" s="1">
        <v>45767</v>
      </c>
      <c r="K863" t="s">
        <v>17</v>
      </c>
      <c r="L863" t="s">
        <v>29</v>
      </c>
      <c r="M863">
        <v>650.99</v>
      </c>
    </row>
    <row r="864" spans="1:13" x14ac:dyDescent="0.3">
      <c r="A864">
        <v>2862</v>
      </c>
      <c r="B864" t="s">
        <v>13</v>
      </c>
      <c r="C864" t="s">
        <v>20</v>
      </c>
      <c r="D864" t="s">
        <v>55</v>
      </c>
      <c r="E864" t="s">
        <v>46</v>
      </c>
      <c r="F864">
        <v>4</v>
      </c>
      <c r="G864">
        <v>7940.29</v>
      </c>
      <c r="H864">
        <v>1.02</v>
      </c>
      <c r="I864">
        <v>-635.22</v>
      </c>
      <c r="J864" s="1">
        <v>45607</v>
      </c>
      <c r="K864" t="s">
        <v>22</v>
      </c>
      <c r="L864" t="s">
        <v>33</v>
      </c>
      <c r="M864">
        <v>1803.25</v>
      </c>
    </row>
    <row r="865" spans="1:13" x14ac:dyDescent="0.3">
      <c r="A865">
        <v>2863</v>
      </c>
      <c r="B865" t="s">
        <v>19</v>
      </c>
      <c r="C865" t="s">
        <v>14</v>
      </c>
      <c r="D865" t="s">
        <v>47</v>
      </c>
      <c r="E865" t="s">
        <v>49</v>
      </c>
      <c r="G865">
        <v>8609.77</v>
      </c>
      <c r="I865">
        <v>0</v>
      </c>
      <c r="J865" s="1">
        <v>45619</v>
      </c>
      <c r="K865" t="s">
        <v>22</v>
      </c>
      <c r="L865" t="s">
        <v>29</v>
      </c>
      <c r="M865">
        <v>-711.07</v>
      </c>
    </row>
    <row r="866" spans="1:13" x14ac:dyDescent="0.3">
      <c r="A866">
        <v>2864</v>
      </c>
      <c r="B866" t="s">
        <v>13</v>
      </c>
      <c r="C866" t="s">
        <v>20</v>
      </c>
      <c r="D866" t="s">
        <v>21</v>
      </c>
      <c r="E866" t="s">
        <v>41</v>
      </c>
      <c r="F866">
        <v>-1</v>
      </c>
      <c r="G866">
        <v>6445.79</v>
      </c>
      <c r="H866">
        <v>0.45</v>
      </c>
      <c r="I866">
        <v>-3545.18</v>
      </c>
      <c r="J866" s="1">
        <v>45739</v>
      </c>
      <c r="K866" t="s">
        <v>17</v>
      </c>
      <c r="L866" t="s">
        <v>18</v>
      </c>
      <c r="M866">
        <v>1534.89</v>
      </c>
    </row>
    <row r="867" spans="1:13" x14ac:dyDescent="0.3">
      <c r="A867">
        <v>2865</v>
      </c>
      <c r="B867" t="s">
        <v>19</v>
      </c>
      <c r="C867" t="s">
        <v>20</v>
      </c>
      <c r="D867" t="s">
        <v>55</v>
      </c>
      <c r="E867" t="s">
        <v>41</v>
      </c>
      <c r="F867">
        <v>1</v>
      </c>
      <c r="H867">
        <v>0.71</v>
      </c>
      <c r="I867">
        <v>0</v>
      </c>
      <c r="J867" s="1">
        <v>45642</v>
      </c>
      <c r="K867" t="s">
        <v>22</v>
      </c>
      <c r="L867" t="s">
        <v>45</v>
      </c>
      <c r="M867">
        <v>-94.06</v>
      </c>
    </row>
    <row r="868" spans="1:13" x14ac:dyDescent="0.3">
      <c r="A868">
        <v>2866</v>
      </c>
      <c r="B868" t="s">
        <v>13</v>
      </c>
      <c r="C868" t="s">
        <v>14</v>
      </c>
      <c r="D868" t="s">
        <v>15</v>
      </c>
      <c r="E868" t="s">
        <v>37</v>
      </c>
      <c r="F868">
        <v>2</v>
      </c>
      <c r="I868">
        <v>0</v>
      </c>
      <c r="J868" s="1">
        <v>45666</v>
      </c>
      <c r="K868" t="s">
        <v>17</v>
      </c>
      <c r="L868" t="s">
        <v>29</v>
      </c>
      <c r="M868">
        <v>273.27999999999997</v>
      </c>
    </row>
    <row r="869" spans="1:13" x14ac:dyDescent="0.3">
      <c r="A869">
        <v>2867</v>
      </c>
      <c r="B869" t="s">
        <v>35</v>
      </c>
      <c r="C869" t="s">
        <v>20</v>
      </c>
      <c r="D869" t="s">
        <v>39</v>
      </c>
      <c r="E869" t="s">
        <v>37</v>
      </c>
      <c r="F869">
        <v>1</v>
      </c>
      <c r="G869">
        <v>9936.58</v>
      </c>
      <c r="I869">
        <v>0</v>
      </c>
      <c r="J869" s="1">
        <v>45708</v>
      </c>
      <c r="K869" t="s">
        <v>17</v>
      </c>
      <c r="L869" t="s">
        <v>23</v>
      </c>
      <c r="M869">
        <v>3190.43</v>
      </c>
    </row>
    <row r="870" spans="1:13" x14ac:dyDescent="0.3">
      <c r="A870">
        <v>2868</v>
      </c>
      <c r="B870" t="s">
        <v>19</v>
      </c>
      <c r="C870" t="s">
        <v>30</v>
      </c>
      <c r="D870" t="s">
        <v>31</v>
      </c>
      <c r="E870" t="s">
        <v>16</v>
      </c>
      <c r="G870">
        <v>7379.45</v>
      </c>
      <c r="I870">
        <v>0</v>
      </c>
      <c r="J870" s="1">
        <v>45588</v>
      </c>
      <c r="K870" t="s">
        <v>22</v>
      </c>
      <c r="L870" t="s">
        <v>33</v>
      </c>
      <c r="M870">
        <v>-688.14</v>
      </c>
    </row>
    <row r="871" spans="1:13" x14ac:dyDescent="0.3">
      <c r="A871">
        <v>2869</v>
      </c>
      <c r="B871" t="s">
        <v>13</v>
      </c>
      <c r="C871" t="s">
        <v>20</v>
      </c>
      <c r="D871" t="s">
        <v>24</v>
      </c>
      <c r="E871" t="s">
        <v>16</v>
      </c>
      <c r="F871">
        <v>4</v>
      </c>
      <c r="I871">
        <v>0</v>
      </c>
      <c r="J871" s="1">
        <v>45499</v>
      </c>
      <c r="K871" t="s">
        <v>17</v>
      </c>
      <c r="L871" t="s">
        <v>29</v>
      </c>
      <c r="M871">
        <v>1550.3</v>
      </c>
    </row>
    <row r="872" spans="1:13" x14ac:dyDescent="0.3">
      <c r="A872">
        <v>2870</v>
      </c>
      <c r="B872" t="s">
        <v>13</v>
      </c>
      <c r="C872" t="s">
        <v>14</v>
      </c>
      <c r="D872" t="s">
        <v>47</v>
      </c>
      <c r="E872" t="s">
        <v>16</v>
      </c>
      <c r="F872">
        <v>1</v>
      </c>
      <c r="G872">
        <v>9633.68</v>
      </c>
      <c r="I872">
        <v>0</v>
      </c>
      <c r="J872" s="1">
        <v>45570</v>
      </c>
      <c r="K872" t="s">
        <v>22</v>
      </c>
      <c r="L872" t="s">
        <v>33</v>
      </c>
      <c r="M872">
        <v>771.96</v>
      </c>
    </row>
    <row r="873" spans="1:13" x14ac:dyDescent="0.3">
      <c r="A873">
        <v>2871</v>
      </c>
      <c r="B873" t="s">
        <v>35</v>
      </c>
      <c r="C873" t="s">
        <v>14</v>
      </c>
      <c r="D873" t="s">
        <v>34</v>
      </c>
      <c r="E873" t="s">
        <v>16</v>
      </c>
      <c r="F873">
        <v>1</v>
      </c>
      <c r="G873">
        <v>2294.09</v>
      </c>
      <c r="I873">
        <v>0</v>
      </c>
      <c r="J873" s="1">
        <v>45860</v>
      </c>
      <c r="K873" t="s">
        <v>22</v>
      </c>
      <c r="L873" t="s">
        <v>36</v>
      </c>
      <c r="M873">
        <v>1002.21</v>
      </c>
    </row>
    <row r="874" spans="1:13" x14ac:dyDescent="0.3">
      <c r="A874">
        <v>2872</v>
      </c>
      <c r="B874" t="s">
        <v>35</v>
      </c>
      <c r="C874" t="s">
        <v>43</v>
      </c>
      <c r="D874" t="s">
        <v>51</v>
      </c>
      <c r="E874" t="s">
        <v>16</v>
      </c>
      <c r="G874">
        <v>3953.13</v>
      </c>
      <c r="I874">
        <v>0</v>
      </c>
      <c r="J874" s="1">
        <v>45299</v>
      </c>
      <c r="K874" t="s">
        <v>17</v>
      </c>
      <c r="L874" t="s">
        <v>45</v>
      </c>
      <c r="M874">
        <v>3414.32</v>
      </c>
    </row>
    <row r="875" spans="1:13" x14ac:dyDescent="0.3">
      <c r="A875">
        <v>2873</v>
      </c>
      <c r="B875" t="s">
        <v>19</v>
      </c>
      <c r="C875" t="s">
        <v>30</v>
      </c>
      <c r="D875" t="s">
        <v>48</v>
      </c>
      <c r="E875" t="s">
        <v>41</v>
      </c>
      <c r="G875">
        <v>9050.52</v>
      </c>
      <c r="H875">
        <v>0.86</v>
      </c>
      <c r="I875">
        <v>0</v>
      </c>
      <c r="J875" s="1"/>
      <c r="K875" t="s">
        <v>22</v>
      </c>
      <c r="L875" t="s">
        <v>18</v>
      </c>
      <c r="M875">
        <v>3364.79</v>
      </c>
    </row>
    <row r="876" spans="1:13" x14ac:dyDescent="0.3">
      <c r="A876">
        <v>2874</v>
      </c>
      <c r="B876" t="s">
        <v>19</v>
      </c>
      <c r="C876" t="s">
        <v>20</v>
      </c>
      <c r="D876" t="s">
        <v>39</v>
      </c>
      <c r="E876" t="s">
        <v>28</v>
      </c>
      <c r="H876">
        <v>0.01</v>
      </c>
      <c r="I876">
        <v>0</v>
      </c>
      <c r="J876" s="1">
        <v>45355</v>
      </c>
      <c r="K876" t="s">
        <v>22</v>
      </c>
      <c r="L876" t="s">
        <v>33</v>
      </c>
      <c r="M876">
        <v>-109.71</v>
      </c>
    </row>
    <row r="877" spans="1:13" x14ac:dyDescent="0.3">
      <c r="A877">
        <v>2875</v>
      </c>
      <c r="B877" t="s">
        <v>19</v>
      </c>
      <c r="C877" t="s">
        <v>26</v>
      </c>
      <c r="D877" t="s">
        <v>58</v>
      </c>
      <c r="E877" t="s">
        <v>28</v>
      </c>
      <c r="F877">
        <v>4</v>
      </c>
      <c r="G877">
        <v>7401.53</v>
      </c>
      <c r="I877">
        <v>0</v>
      </c>
      <c r="J877" s="1">
        <v>45551</v>
      </c>
      <c r="K877" t="s">
        <v>22</v>
      </c>
      <c r="L877" t="s">
        <v>36</v>
      </c>
      <c r="M877">
        <v>1559.28</v>
      </c>
    </row>
    <row r="878" spans="1:13" x14ac:dyDescent="0.3">
      <c r="A878">
        <v>2876</v>
      </c>
      <c r="B878" t="s">
        <v>13</v>
      </c>
      <c r="C878" t="s">
        <v>26</v>
      </c>
      <c r="D878" t="s">
        <v>40</v>
      </c>
      <c r="E878" t="s">
        <v>41</v>
      </c>
      <c r="I878">
        <v>0</v>
      </c>
      <c r="J878" s="1">
        <v>45525</v>
      </c>
      <c r="K878" t="s">
        <v>22</v>
      </c>
      <c r="L878" t="s">
        <v>23</v>
      </c>
      <c r="M878">
        <v>-94.98</v>
      </c>
    </row>
    <row r="879" spans="1:13" x14ac:dyDescent="0.3">
      <c r="A879">
        <v>2877</v>
      </c>
      <c r="B879" t="s">
        <v>19</v>
      </c>
      <c r="C879" t="s">
        <v>43</v>
      </c>
      <c r="D879" t="s">
        <v>51</v>
      </c>
      <c r="E879" t="s">
        <v>41</v>
      </c>
      <c r="I879">
        <v>0</v>
      </c>
      <c r="J879" s="1">
        <v>45634</v>
      </c>
      <c r="K879" t="s">
        <v>22</v>
      </c>
      <c r="L879" t="s">
        <v>45</v>
      </c>
      <c r="M879">
        <v>3327.04</v>
      </c>
    </row>
    <row r="880" spans="1:13" x14ac:dyDescent="0.3">
      <c r="A880">
        <v>2878</v>
      </c>
      <c r="B880" t="s">
        <v>19</v>
      </c>
      <c r="C880" t="s">
        <v>14</v>
      </c>
      <c r="D880" t="s">
        <v>54</v>
      </c>
      <c r="E880" t="s">
        <v>16</v>
      </c>
      <c r="G880">
        <v>9213.58</v>
      </c>
      <c r="H880">
        <v>1.23</v>
      </c>
      <c r="I880">
        <v>0</v>
      </c>
      <c r="J880" s="1"/>
      <c r="K880" t="s">
        <v>22</v>
      </c>
      <c r="L880" t="s">
        <v>38</v>
      </c>
      <c r="M880">
        <v>3968.86</v>
      </c>
    </row>
    <row r="881" spans="1:13" x14ac:dyDescent="0.3">
      <c r="A881">
        <v>2879</v>
      </c>
      <c r="B881" t="s">
        <v>13</v>
      </c>
      <c r="C881" t="s">
        <v>43</v>
      </c>
      <c r="D881" t="s">
        <v>52</v>
      </c>
      <c r="E881" t="s">
        <v>16</v>
      </c>
      <c r="G881">
        <v>2831.62</v>
      </c>
      <c r="I881">
        <v>0</v>
      </c>
      <c r="J881" s="1">
        <v>45691</v>
      </c>
      <c r="K881" t="s">
        <v>22</v>
      </c>
      <c r="L881" t="s">
        <v>18</v>
      </c>
      <c r="M881">
        <v>1053.25</v>
      </c>
    </row>
    <row r="882" spans="1:13" x14ac:dyDescent="0.3">
      <c r="A882">
        <v>2880</v>
      </c>
      <c r="B882" t="s">
        <v>13</v>
      </c>
      <c r="C882" t="s">
        <v>43</v>
      </c>
      <c r="D882" t="s">
        <v>44</v>
      </c>
      <c r="E882" t="s">
        <v>46</v>
      </c>
      <c r="F882">
        <v>0</v>
      </c>
      <c r="G882">
        <v>8132.33</v>
      </c>
      <c r="H882">
        <v>0.63</v>
      </c>
      <c r="I882">
        <v>0</v>
      </c>
      <c r="J882" s="1">
        <v>45796</v>
      </c>
      <c r="K882" t="s">
        <v>22</v>
      </c>
      <c r="L882" t="s">
        <v>33</v>
      </c>
      <c r="M882">
        <v>191.67</v>
      </c>
    </row>
    <row r="883" spans="1:13" x14ac:dyDescent="0.3">
      <c r="A883">
        <v>2050</v>
      </c>
      <c r="B883" t="s">
        <v>13</v>
      </c>
      <c r="C883" t="s">
        <v>43</v>
      </c>
      <c r="D883" t="s">
        <v>52</v>
      </c>
      <c r="E883" t="s">
        <v>49</v>
      </c>
      <c r="F883">
        <v>3</v>
      </c>
      <c r="I883">
        <v>0</v>
      </c>
      <c r="J883" s="1">
        <v>45838</v>
      </c>
      <c r="K883" t="s">
        <v>22</v>
      </c>
      <c r="L883" t="s">
        <v>45</v>
      </c>
      <c r="M883">
        <v>-1000.03</v>
      </c>
    </row>
    <row r="884" spans="1:13" x14ac:dyDescent="0.3">
      <c r="A884">
        <v>2882</v>
      </c>
      <c r="B884" t="s">
        <v>35</v>
      </c>
      <c r="C884" t="s">
        <v>14</v>
      </c>
      <c r="D884" t="s">
        <v>47</v>
      </c>
      <c r="E884" t="s">
        <v>46</v>
      </c>
      <c r="F884">
        <v>2</v>
      </c>
      <c r="H884">
        <v>0.9</v>
      </c>
      <c r="I884">
        <v>0</v>
      </c>
      <c r="J884" s="1"/>
      <c r="K884" t="s">
        <v>22</v>
      </c>
      <c r="L884" t="s">
        <v>45</v>
      </c>
      <c r="M884">
        <v>-127.44</v>
      </c>
    </row>
    <row r="885" spans="1:13" x14ac:dyDescent="0.3">
      <c r="A885">
        <v>2883</v>
      </c>
      <c r="B885" t="s">
        <v>13</v>
      </c>
      <c r="C885" t="s">
        <v>20</v>
      </c>
      <c r="D885" t="s">
        <v>24</v>
      </c>
      <c r="E885" t="s">
        <v>41</v>
      </c>
      <c r="I885">
        <v>0</v>
      </c>
      <c r="J885" s="1">
        <v>45740</v>
      </c>
      <c r="K885" t="s">
        <v>17</v>
      </c>
      <c r="L885" t="s">
        <v>33</v>
      </c>
      <c r="M885">
        <v>1627.33</v>
      </c>
    </row>
    <row r="886" spans="1:13" x14ac:dyDescent="0.3">
      <c r="A886">
        <v>2884</v>
      </c>
      <c r="B886" t="s">
        <v>13</v>
      </c>
      <c r="C886" t="s">
        <v>30</v>
      </c>
      <c r="D886" t="s">
        <v>56</v>
      </c>
      <c r="E886" t="s">
        <v>57</v>
      </c>
      <c r="G886">
        <v>9897</v>
      </c>
      <c r="I886">
        <v>0</v>
      </c>
      <c r="J886" s="1">
        <v>45787</v>
      </c>
      <c r="K886" t="s">
        <v>17</v>
      </c>
      <c r="L886" t="s">
        <v>42</v>
      </c>
      <c r="M886">
        <v>-156.47</v>
      </c>
    </row>
    <row r="887" spans="1:13" x14ac:dyDescent="0.3">
      <c r="A887">
        <v>2885</v>
      </c>
      <c r="B887" t="s">
        <v>19</v>
      </c>
      <c r="C887" t="s">
        <v>26</v>
      </c>
      <c r="D887" t="s">
        <v>27</v>
      </c>
      <c r="E887" t="s">
        <v>32</v>
      </c>
      <c r="F887">
        <v>0</v>
      </c>
      <c r="G887">
        <v>7671.31</v>
      </c>
      <c r="I887">
        <v>0</v>
      </c>
      <c r="J887" s="1"/>
      <c r="K887" t="s">
        <v>22</v>
      </c>
      <c r="L887" t="s">
        <v>45</v>
      </c>
      <c r="M887">
        <v>3394.27</v>
      </c>
    </row>
    <row r="888" spans="1:13" x14ac:dyDescent="0.3">
      <c r="A888">
        <v>2886</v>
      </c>
      <c r="B888" t="s">
        <v>13</v>
      </c>
      <c r="C888" t="s">
        <v>30</v>
      </c>
      <c r="D888" t="s">
        <v>50</v>
      </c>
      <c r="E888" t="s">
        <v>32</v>
      </c>
      <c r="F888">
        <v>0</v>
      </c>
      <c r="G888">
        <v>8164.32</v>
      </c>
      <c r="H888">
        <v>0.94</v>
      </c>
      <c r="I888">
        <v>0</v>
      </c>
      <c r="J888" s="1">
        <v>45523</v>
      </c>
      <c r="K888" t="s">
        <v>22</v>
      </c>
      <c r="L888" t="s">
        <v>29</v>
      </c>
      <c r="M888">
        <v>286.3</v>
      </c>
    </row>
    <row r="889" spans="1:13" x14ac:dyDescent="0.3">
      <c r="A889">
        <v>2887</v>
      </c>
      <c r="B889" t="s">
        <v>19</v>
      </c>
      <c r="C889" t="s">
        <v>26</v>
      </c>
      <c r="D889" t="s">
        <v>40</v>
      </c>
      <c r="E889" t="s">
        <v>28</v>
      </c>
      <c r="G889">
        <v>9292.33</v>
      </c>
      <c r="I889">
        <v>0</v>
      </c>
      <c r="J889" s="1">
        <v>45347</v>
      </c>
      <c r="K889" t="s">
        <v>17</v>
      </c>
      <c r="L889" t="s">
        <v>42</v>
      </c>
      <c r="M889">
        <v>3747.95</v>
      </c>
    </row>
    <row r="890" spans="1:13" x14ac:dyDescent="0.3">
      <c r="A890">
        <v>2888</v>
      </c>
      <c r="B890" t="s">
        <v>13</v>
      </c>
      <c r="C890" t="s">
        <v>30</v>
      </c>
      <c r="D890" t="s">
        <v>48</v>
      </c>
      <c r="E890" t="s">
        <v>28</v>
      </c>
      <c r="G890">
        <v>8956.73</v>
      </c>
      <c r="H890">
        <v>1.17</v>
      </c>
      <c r="I890">
        <v>0</v>
      </c>
      <c r="J890" s="1">
        <v>45832</v>
      </c>
      <c r="K890" t="s">
        <v>17</v>
      </c>
      <c r="L890" t="s">
        <v>29</v>
      </c>
      <c r="M890">
        <v>2320.4899999999998</v>
      </c>
    </row>
    <row r="891" spans="1:13" x14ac:dyDescent="0.3">
      <c r="A891">
        <v>2889</v>
      </c>
      <c r="B891" t="s">
        <v>19</v>
      </c>
      <c r="C891" t="s">
        <v>43</v>
      </c>
      <c r="D891" t="s">
        <v>52</v>
      </c>
      <c r="E891" t="s">
        <v>16</v>
      </c>
      <c r="H891">
        <v>1.23</v>
      </c>
      <c r="I891">
        <v>0</v>
      </c>
      <c r="J891" s="1">
        <v>45536</v>
      </c>
      <c r="K891" t="s">
        <v>17</v>
      </c>
      <c r="L891" t="s">
        <v>23</v>
      </c>
      <c r="M891">
        <v>2447.88</v>
      </c>
    </row>
    <row r="892" spans="1:13" x14ac:dyDescent="0.3">
      <c r="A892">
        <v>2890</v>
      </c>
      <c r="B892" t="s">
        <v>35</v>
      </c>
      <c r="C892" t="s">
        <v>20</v>
      </c>
      <c r="D892" t="s">
        <v>55</v>
      </c>
      <c r="E892" t="s">
        <v>28</v>
      </c>
      <c r="I892">
        <v>0</v>
      </c>
      <c r="J892" s="1">
        <v>45800</v>
      </c>
      <c r="K892" t="s">
        <v>22</v>
      </c>
      <c r="L892" t="s">
        <v>36</v>
      </c>
      <c r="M892">
        <v>-147.78</v>
      </c>
    </row>
    <row r="893" spans="1:13" x14ac:dyDescent="0.3">
      <c r="A893">
        <v>2891</v>
      </c>
      <c r="B893" t="s">
        <v>19</v>
      </c>
      <c r="C893" t="s">
        <v>30</v>
      </c>
      <c r="D893" t="s">
        <v>48</v>
      </c>
      <c r="E893" t="s">
        <v>41</v>
      </c>
      <c r="F893">
        <v>0</v>
      </c>
      <c r="I893">
        <v>0</v>
      </c>
      <c r="J893" s="1"/>
      <c r="K893" t="s">
        <v>22</v>
      </c>
      <c r="L893" t="s">
        <v>38</v>
      </c>
      <c r="M893">
        <v>439.35</v>
      </c>
    </row>
    <row r="894" spans="1:13" x14ac:dyDescent="0.3">
      <c r="A894">
        <v>2892</v>
      </c>
      <c r="B894" t="s">
        <v>19</v>
      </c>
      <c r="C894" t="s">
        <v>30</v>
      </c>
      <c r="D894" t="s">
        <v>50</v>
      </c>
      <c r="E894" t="s">
        <v>16</v>
      </c>
      <c r="F894">
        <v>4</v>
      </c>
      <c r="I894">
        <v>0</v>
      </c>
      <c r="J894" s="1">
        <v>45620</v>
      </c>
      <c r="K894" t="s">
        <v>17</v>
      </c>
      <c r="L894" t="s">
        <v>18</v>
      </c>
      <c r="M894">
        <v>-1195.79</v>
      </c>
    </row>
    <row r="895" spans="1:13" x14ac:dyDescent="0.3">
      <c r="A895">
        <v>2893</v>
      </c>
      <c r="B895" t="s">
        <v>19</v>
      </c>
      <c r="C895" t="s">
        <v>30</v>
      </c>
      <c r="D895" t="s">
        <v>31</v>
      </c>
      <c r="E895" t="s">
        <v>59</v>
      </c>
      <c r="F895">
        <v>1</v>
      </c>
      <c r="H895">
        <v>0.61</v>
      </c>
      <c r="I895">
        <v>0</v>
      </c>
      <c r="J895" s="1">
        <v>45748</v>
      </c>
      <c r="K895" t="s">
        <v>22</v>
      </c>
      <c r="L895" t="s">
        <v>33</v>
      </c>
      <c r="M895">
        <v>780.43</v>
      </c>
    </row>
    <row r="896" spans="1:13" x14ac:dyDescent="0.3">
      <c r="A896">
        <v>2894</v>
      </c>
      <c r="B896" t="s">
        <v>19</v>
      </c>
      <c r="C896" t="s">
        <v>26</v>
      </c>
      <c r="D896" t="s">
        <v>60</v>
      </c>
      <c r="E896" t="s">
        <v>28</v>
      </c>
      <c r="I896">
        <v>0</v>
      </c>
      <c r="J896" s="1">
        <v>45616</v>
      </c>
      <c r="K896" t="s">
        <v>22</v>
      </c>
      <c r="L896" t="s">
        <v>42</v>
      </c>
      <c r="M896">
        <v>1796.17</v>
      </c>
    </row>
    <row r="897" spans="1:13" x14ac:dyDescent="0.3">
      <c r="A897">
        <v>2895</v>
      </c>
      <c r="B897" t="s">
        <v>13</v>
      </c>
      <c r="C897" t="s">
        <v>30</v>
      </c>
      <c r="D897" t="s">
        <v>31</v>
      </c>
      <c r="E897" t="s">
        <v>41</v>
      </c>
      <c r="F897">
        <v>3</v>
      </c>
      <c r="I897">
        <v>0</v>
      </c>
      <c r="J897" s="1">
        <v>45507</v>
      </c>
      <c r="K897" t="s">
        <v>17</v>
      </c>
      <c r="L897" t="s">
        <v>29</v>
      </c>
      <c r="M897">
        <v>677.85</v>
      </c>
    </row>
    <row r="898" spans="1:13" x14ac:dyDescent="0.3">
      <c r="A898">
        <v>2896</v>
      </c>
      <c r="B898" t="s">
        <v>13</v>
      </c>
      <c r="C898" t="s">
        <v>14</v>
      </c>
      <c r="D898" t="s">
        <v>15</v>
      </c>
      <c r="E898" t="s">
        <v>57</v>
      </c>
      <c r="G898">
        <v>6252.51</v>
      </c>
      <c r="H898">
        <v>0.47</v>
      </c>
      <c r="I898">
        <v>0</v>
      </c>
      <c r="J898" s="1">
        <v>45703</v>
      </c>
      <c r="K898" t="s">
        <v>17</v>
      </c>
      <c r="L898" t="s">
        <v>33</v>
      </c>
      <c r="M898">
        <v>-1104.33</v>
      </c>
    </row>
    <row r="899" spans="1:13" x14ac:dyDescent="0.3">
      <c r="A899">
        <v>2897</v>
      </c>
      <c r="B899" t="s">
        <v>35</v>
      </c>
      <c r="C899" t="s">
        <v>26</v>
      </c>
      <c r="D899" t="s">
        <v>40</v>
      </c>
      <c r="E899" t="s">
        <v>41</v>
      </c>
      <c r="F899">
        <v>1</v>
      </c>
      <c r="H899">
        <v>0.11</v>
      </c>
      <c r="I899">
        <v>0</v>
      </c>
      <c r="J899" s="1"/>
      <c r="K899" t="s">
        <v>22</v>
      </c>
      <c r="L899" t="s">
        <v>45</v>
      </c>
      <c r="M899">
        <v>221.95</v>
      </c>
    </row>
    <row r="900" spans="1:13" x14ac:dyDescent="0.3">
      <c r="A900">
        <v>2898</v>
      </c>
      <c r="B900" t="s">
        <v>19</v>
      </c>
      <c r="C900" t="s">
        <v>30</v>
      </c>
      <c r="D900" t="s">
        <v>50</v>
      </c>
      <c r="E900" t="s">
        <v>49</v>
      </c>
      <c r="F900">
        <v>1</v>
      </c>
      <c r="I900">
        <v>0</v>
      </c>
      <c r="J900" s="1"/>
      <c r="K900" t="s">
        <v>22</v>
      </c>
      <c r="L900" t="s">
        <v>45</v>
      </c>
      <c r="M900">
        <v>-744.45</v>
      </c>
    </row>
    <row r="901" spans="1:13" x14ac:dyDescent="0.3">
      <c r="A901">
        <v>2899</v>
      </c>
      <c r="B901" t="s">
        <v>35</v>
      </c>
      <c r="C901" t="s">
        <v>43</v>
      </c>
      <c r="D901" t="s">
        <v>61</v>
      </c>
      <c r="E901" t="s">
        <v>28</v>
      </c>
      <c r="F901">
        <v>3</v>
      </c>
      <c r="G901">
        <v>6531.36</v>
      </c>
      <c r="I901">
        <v>0</v>
      </c>
      <c r="J901" s="1">
        <v>45794</v>
      </c>
      <c r="K901" t="s">
        <v>17</v>
      </c>
      <c r="L901" t="s">
        <v>25</v>
      </c>
      <c r="M901">
        <v>-91.78</v>
      </c>
    </row>
    <row r="902" spans="1:13" x14ac:dyDescent="0.3">
      <c r="A902">
        <v>2006</v>
      </c>
      <c r="B902" t="s">
        <v>35</v>
      </c>
      <c r="C902" t="s">
        <v>26</v>
      </c>
      <c r="D902" t="s">
        <v>40</v>
      </c>
      <c r="E902" t="s">
        <v>32</v>
      </c>
      <c r="F902">
        <v>2</v>
      </c>
      <c r="I902">
        <v>0</v>
      </c>
      <c r="J902" s="1">
        <v>45195</v>
      </c>
      <c r="K902" t="s">
        <v>22</v>
      </c>
      <c r="L902" t="s">
        <v>25</v>
      </c>
      <c r="M902">
        <v>-716.79</v>
      </c>
    </row>
    <row r="903" spans="1:13" x14ac:dyDescent="0.3">
      <c r="A903">
        <v>2005</v>
      </c>
      <c r="B903" t="s">
        <v>13</v>
      </c>
      <c r="C903" t="s">
        <v>20</v>
      </c>
      <c r="D903" t="s">
        <v>39</v>
      </c>
      <c r="E903" t="s">
        <v>59</v>
      </c>
      <c r="G903">
        <v>9794.84</v>
      </c>
      <c r="I903">
        <v>0</v>
      </c>
      <c r="J903" s="1"/>
      <c r="K903" t="s">
        <v>22</v>
      </c>
      <c r="L903" t="s">
        <v>23</v>
      </c>
      <c r="M903">
        <v>2253.08</v>
      </c>
    </row>
    <row r="904" spans="1:13" x14ac:dyDescent="0.3">
      <c r="A904">
        <v>2902</v>
      </c>
      <c r="B904" t="s">
        <v>13</v>
      </c>
      <c r="C904" t="s">
        <v>43</v>
      </c>
      <c r="D904" t="s">
        <v>51</v>
      </c>
      <c r="E904" t="s">
        <v>59</v>
      </c>
      <c r="G904">
        <v>8138.68</v>
      </c>
      <c r="I904">
        <v>0</v>
      </c>
      <c r="J904" s="1">
        <v>45790</v>
      </c>
      <c r="K904" t="s">
        <v>22</v>
      </c>
      <c r="L904" t="s">
        <v>45</v>
      </c>
      <c r="M904">
        <v>2604.35</v>
      </c>
    </row>
    <row r="905" spans="1:13" x14ac:dyDescent="0.3">
      <c r="A905">
        <v>2903</v>
      </c>
      <c r="B905" t="s">
        <v>35</v>
      </c>
      <c r="C905" t="s">
        <v>20</v>
      </c>
      <c r="D905" t="s">
        <v>55</v>
      </c>
      <c r="E905" t="s">
        <v>16</v>
      </c>
      <c r="G905">
        <v>2735.54</v>
      </c>
      <c r="I905">
        <v>0</v>
      </c>
      <c r="J905" s="1">
        <v>45540</v>
      </c>
      <c r="K905" t="s">
        <v>22</v>
      </c>
      <c r="L905" t="s">
        <v>33</v>
      </c>
      <c r="M905">
        <v>2944.26</v>
      </c>
    </row>
    <row r="906" spans="1:13" x14ac:dyDescent="0.3">
      <c r="A906">
        <v>2904</v>
      </c>
      <c r="B906" t="s">
        <v>19</v>
      </c>
      <c r="C906" t="s">
        <v>20</v>
      </c>
      <c r="D906" t="s">
        <v>21</v>
      </c>
      <c r="E906" t="s">
        <v>46</v>
      </c>
      <c r="F906">
        <v>2</v>
      </c>
      <c r="G906">
        <v>8644.67</v>
      </c>
      <c r="H906">
        <v>0.54</v>
      </c>
      <c r="I906">
        <v>7953.1</v>
      </c>
      <c r="J906" s="1">
        <v>45776</v>
      </c>
      <c r="K906" t="s">
        <v>17</v>
      </c>
      <c r="L906" t="s">
        <v>18</v>
      </c>
      <c r="M906">
        <v>2711.75</v>
      </c>
    </row>
    <row r="907" spans="1:13" x14ac:dyDescent="0.3">
      <c r="A907">
        <v>2905</v>
      </c>
      <c r="B907" t="s">
        <v>35</v>
      </c>
      <c r="C907" t="s">
        <v>30</v>
      </c>
      <c r="D907" t="s">
        <v>31</v>
      </c>
      <c r="E907" t="s">
        <v>16</v>
      </c>
      <c r="G907">
        <v>5762.39</v>
      </c>
      <c r="I907">
        <v>0</v>
      </c>
      <c r="J907" s="1">
        <v>45853</v>
      </c>
      <c r="K907" t="s">
        <v>22</v>
      </c>
      <c r="L907" t="s">
        <v>42</v>
      </c>
      <c r="M907">
        <v>-584.1</v>
      </c>
    </row>
    <row r="908" spans="1:13" x14ac:dyDescent="0.3">
      <c r="A908">
        <v>2906</v>
      </c>
      <c r="B908" t="s">
        <v>19</v>
      </c>
      <c r="C908" t="s">
        <v>26</v>
      </c>
      <c r="D908" t="s">
        <v>40</v>
      </c>
      <c r="E908" t="s">
        <v>57</v>
      </c>
      <c r="F908">
        <v>1</v>
      </c>
      <c r="I908">
        <v>0</v>
      </c>
      <c r="J908" s="1">
        <v>45529</v>
      </c>
      <c r="K908" t="s">
        <v>22</v>
      </c>
      <c r="L908" t="s">
        <v>33</v>
      </c>
      <c r="M908">
        <v>-291.45</v>
      </c>
    </row>
    <row r="909" spans="1:13" x14ac:dyDescent="0.3">
      <c r="A909">
        <v>2907</v>
      </c>
      <c r="B909" t="s">
        <v>35</v>
      </c>
      <c r="C909" t="s">
        <v>20</v>
      </c>
      <c r="D909" t="s">
        <v>24</v>
      </c>
      <c r="E909" t="s">
        <v>28</v>
      </c>
      <c r="G909">
        <v>8432.5</v>
      </c>
      <c r="I909">
        <v>0</v>
      </c>
      <c r="J909" s="1">
        <v>45347</v>
      </c>
      <c r="K909" t="s">
        <v>22</v>
      </c>
      <c r="L909" t="s">
        <v>45</v>
      </c>
      <c r="M909">
        <v>3790.63</v>
      </c>
    </row>
    <row r="910" spans="1:13" x14ac:dyDescent="0.3">
      <c r="A910">
        <v>2908</v>
      </c>
      <c r="B910" t="s">
        <v>35</v>
      </c>
      <c r="C910" t="s">
        <v>30</v>
      </c>
      <c r="D910" t="s">
        <v>56</v>
      </c>
      <c r="E910" t="s">
        <v>16</v>
      </c>
      <c r="H910">
        <v>0.53</v>
      </c>
      <c r="I910">
        <v>0</v>
      </c>
      <c r="J910" s="1">
        <v>45618</v>
      </c>
      <c r="K910" t="s">
        <v>22</v>
      </c>
      <c r="L910" t="s">
        <v>23</v>
      </c>
      <c r="M910">
        <v>-74</v>
      </c>
    </row>
    <row r="911" spans="1:13" x14ac:dyDescent="0.3">
      <c r="A911">
        <v>2909</v>
      </c>
      <c r="B911" t="s">
        <v>19</v>
      </c>
      <c r="C911" t="s">
        <v>30</v>
      </c>
      <c r="D911" t="s">
        <v>48</v>
      </c>
      <c r="E911" t="s">
        <v>32</v>
      </c>
      <c r="G911">
        <v>7617.75</v>
      </c>
      <c r="H911">
        <v>0.33</v>
      </c>
      <c r="I911">
        <v>0</v>
      </c>
      <c r="J911" s="1">
        <v>45524</v>
      </c>
      <c r="K911" t="s">
        <v>22</v>
      </c>
      <c r="L911" t="s">
        <v>29</v>
      </c>
      <c r="M911">
        <v>-186.9</v>
      </c>
    </row>
    <row r="912" spans="1:13" x14ac:dyDescent="0.3">
      <c r="A912">
        <v>2910</v>
      </c>
      <c r="B912" t="s">
        <v>13</v>
      </c>
      <c r="C912" t="s">
        <v>14</v>
      </c>
      <c r="D912" t="s">
        <v>34</v>
      </c>
      <c r="E912" t="s">
        <v>46</v>
      </c>
      <c r="H912">
        <v>0.49</v>
      </c>
      <c r="I912">
        <v>0</v>
      </c>
      <c r="J912" s="1">
        <v>45762</v>
      </c>
      <c r="K912" t="s">
        <v>22</v>
      </c>
      <c r="L912" t="s">
        <v>18</v>
      </c>
      <c r="M912">
        <v>1818.49</v>
      </c>
    </row>
    <row r="913" spans="1:13" x14ac:dyDescent="0.3">
      <c r="A913">
        <v>2911</v>
      </c>
      <c r="B913" t="s">
        <v>13</v>
      </c>
      <c r="C913" t="s">
        <v>43</v>
      </c>
      <c r="D913" t="s">
        <v>52</v>
      </c>
      <c r="E913" t="s">
        <v>16</v>
      </c>
      <c r="I913">
        <v>0</v>
      </c>
      <c r="J913" s="1">
        <v>45225</v>
      </c>
      <c r="K913" t="s">
        <v>22</v>
      </c>
      <c r="L913" t="s">
        <v>25</v>
      </c>
      <c r="M913">
        <v>927.88</v>
      </c>
    </row>
    <row r="914" spans="1:13" x14ac:dyDescent="0.3">
      <c r="A914">
        <v>2912</v>
      </c>
      <c r="B914" t="s">
        <v>13</v>
      </c>
      <c r="C914" t="s">
        <v>30</v>
      </c>
      <c r="D914" t="s">
        <v>31</v>
      </c>
      <c r="E914" t="s">
        <v>32</v>
      </c>
      <c r="F914">
        <v>2</v>
      </c>
      <c r="G914">
        <v>9839.6299999999992</v>
      </c>
      <c r="H914">
        <v>0.98</v>
      </c>
      <c r="I914">
        <v>393.59</v>
      </c>
      <c r="J914" s="1">
        <v>45358</v>
      </c>
      <c r="K914" t="s">
        <v>17</v>
      </c>
      <c r="L914" t="s">
        <v>18</v>
      </c>
      <c r="M914">
        <v>1218.22</v>
      </c>
    </row>
    <row r="915" spans="1:13" x14ac:dyDescent="0.3">
      <c r="A915">
        <v>2913</v>
      </c>
      <c r="B915" t="s">
        <v>19</v>
      </c>
      <c r="C915" t="s">
        <v>26</v>
      </c>
      <c r="D915" t="s">
        <v>58</v>
      </c>
      <c r="E915" t="s">
        <v>62</v>
      </c>
      <c r="H915">
        <v>0.3</v>
      </c>
      <c r="I915">
        <v>0</v>
      </c>
      <c r="J915" s="1">
        <v>45833</v>
      </c>
      <c r="K915" t="s">
        <v>17</v>
      </c>
      <c r="L915" t="s">
        <v>29</v>
      </c>
      <c r="M915">
        <v>-1036.78</v>
      </c>
    </row>
    <row r="916" spans="1:13" x14ac:dyDescent="0.3">
      <c r="A916">
        <v>2914</v>
      </c>
      <c r="B916" t="s">
        <v>35</v>
      </c>
      <c r="C916" t="s">
        <v>20</v>
      </c>
      <c r="D916" t="s">
        <v>21</v>
      </c>
      <c r="E916" t="s">
        <v>28</v>
      </c>
      <c r="G916">
        <v>7603.38</v>
      </c>
      <c r="H916">
        <v>1.25</v>
      </c>
      <c r="I916">
        <v>0</v>
      </c>
      <c r="J916" s="1">
        <v>45741</v>
      </c>
      <c r="K916" t="s">
        <v>17</v>
      </c>
      <c r="L916" t="s">
        <v>25</v>
      </c>
      <c r="M916">
        <v>-950.86</v>
      </c>
    </row>
    <row r="917" spans="1:13" x14ac:dyDescent="0.3">
      <c r="A917">
        <v>2915</v>
      </c>
      <c r="B917" t="s">
        <v>35</v>
      </c>
      <c r="C917" t="s">
        <v>43</v>
      </c>
      <c r="D917" t="s">
        <v>51</v>
      </c>
      <c r="E917" t="s">
        <v>32</v>
      </c>
      <c r="F917">
        <v>1</v>
      </c>
      <c r="G917">
        <v>4994.83</v>
      </c>
      <c r="I917">
        <v>0</v>
      </c>
      <c r="J917" s="1"/>
      <c r="K917" t="s">
        <v>22</v>
      </c>
      <c r="L917" t="s">
        <v>25</v>
      </c>
      <c r="M917">
        <v>629.34</v>
      </c>
    </row>
    <row r="918" spans="1:13" x14ac:dyDescent="0.3">
      <c r="A918">
        <v>2916</v>
      </c>
      <c r="B918" t="s">
        <v>13</v>
      </c>
      <c r="C918" t="s">
        <v>26</v>
      </c>
      <c r="D918" t="s">
        <v>27</v>
      </c>
      <c r="E918" t="s">
        <v>32</v>
      </c>
      <c r="I918">
        <v>0</v>
      </c>
      <c r="J918" s="1">
        <v>45509</v>
      </c>
      <c r="K918" t="s">
        <v>22</v>
      </c>
      <c r="L918" t="s">
        <v>38</v>
      </c>
      <c r="M918">
        <v>-1121.25</v>
      </c>
    </row>
    <row r="919" spans="1:13" x14ac:dyDescent="0.3">
      <c r="A919">
        <v>2917</v>
      </c>
      <c r="B919" t="s">
        <v>35</v>
      </c>
      <c r="C919" t="s">
        <v>20</v>
      </c>
      <c r="D919" t="s">
        <v>55</v>
      </c>
      <c r="E919" t="s">
        <v>41</v>
      </c>
      <c r="F919">
        <v>1</v>
      </c>
      <c r="G919">
        <v>3204.72</v>
      </c>
      <c r="I919">
        <v>0</v>
      </c>
      <c r="J919" s="1">
        <v>45647</v>
      </c>
      <c r="K919" t="s">
        <v>22</v>
      </c>
      <c r="L919" t="s">
        <v>36</v>
      </c>
      <c r="M919">
        <v>1916.14</v>
      </c>
    </row>
    <row r="920" spans="1:13" x14ac:dyDescent="0.3">
      <c r="A920">
        <v>2918</v>
      </c>
      <c r="B920" t="s">
        <v>35</v>
      </c>
      <c r="C920" t="s">
        <v>14</v>
      </c>
      <c r="D920" t="s">
        <v>15</v>
      </c>
      <c r="E920" t="s">
        <v>16</v>
      </c>
      <c r="I920">
        <v>0</v>
      </c>
      <c r="J920" s="1">
        <v>45603</v>
      </c>
      <c r="K920" t="s">
        <v>22</v>
      </c>
      <c r="L920" t="s">
        <v>25</v>
      </c>
      <c r="M920">
        <v>1398.13</v>
      </c>
    </row>
    <row r="921" spans="1:13" x14ac:dyDescent="0.3">
      <c r="A921">
        <v>2919</v>
      </c>
      <c r="B921" t="s">
        <v>35</v>
      </c>
      <c r="C921" t="s">
        <v>20</v>
      </c>
      <c r="D921" t="s">
        <v>24</v>
      </c>
      <c r="E921" t="s">
        <v>16</v>
      </c>
      <c r="G921">
        <v>7323.53</v>
      </c>
      <c r="I921">
        <v>0</v>
      </c>
      <c r="J921" s="1">
        <v>45748</v>
      </c>
      <c r="K921" t="s">
        <v>22</v>
      </c>
      <c r="L921" t="s">
        <v>36</v>
      </c>
      <c r="M921">
        <v>488.37</v>
      </c>
    </row>
    <row r="922" spans="1:13" x14ac:dyDescent="0.3">
      <c r="A922">
        <v>2920</v>
      </c>
      <c r="B922" t="s">
        <v>13</v>
      </c>
      <c r="C922" t="s">
        <v>20</v>
      </c>
      <c r="D922" t="s">
        <v>39</v>
      </c>
      <c r="E922" t="s">
        <v>46</v>
      </c>
      <c r="F922">
        <v>2</v>
      </c>
      <c r="G922">
        <v>5891.32</v>
      </c>
      <c r="H922">
        <v>1.18</v>
      </c>
      <c r="I922">
        <v>-2120.88</v>
      </c>
      <c r="J922" s="1"/>
      <c r="K922" t="s">
        <v>22</v>
      </c>
      <c r="L922" t="s">
        <v>45</v>
      </c>
      <c r="M922">
        <v>345.7</v>
      </c>
    </row>
    <row r="923" spans="1:13" x14ac:dyDescent="0.3">
      <c r="A923">
        <v>2921</v>
      </c>
      <c r="B923" t="s">
        <v>13</v>
      </c>
      <c r="C923" t="s">
        <v>14</v>
      </c>
      <c r="D923" t="s">
        <v>47</v>
      </c>
      <c r="E923" t="s">
        <v>16</v>
      </c>
      <c r="G923">
        <v>9092.33</v>
      </c>
      <c r="H923">
        <v>0.39</v>
      </c>
      <c r="I923">
        <v>0</v>
      </c>
      <c r="J923" s="1">
        <v>45670</v>
      </c>
      <c r="K923" t="s">
        <v>22</v>
      </c>
      <c r="L923" t="s">
        <v>36</v>
      </c>
      <c r="M923">
        <v>2826.57</v>
      </c>
    </row>
    <row r="924" spans="1:13" x14ac:dyDescent="0.3">
      <c r="A924">
        <v>2922</v>
      </c>
      <c r="B924" t="s">
        <v>13</v>
      </c>
      <c r="C924" t="s">
        <v>20</v>
      </c>
      <c r="D924" t="s">
        <v>21</v>
      </c>
      <c r="E924" t="s">
        <v>32</v>
      </c>
      <c r="F924">
        <v>2</v>
      </c>
      <c r="H924">
        <v>1.2</v>
      </c>
      <c r="I924">
        <v>0</v>
      </c>
      <c r="J924" s="1">
        <v>45673</v>
      </c>
      <c r="K924" t="s">
        <v>17</v>
      </c>
      <c r="L924" t="s">
        <v>45</v>
      </c>
      <c r="M924">
        <v>3495.67</v>
      </c>
    </row>
    <row r="925" spans="1:13" x14ac:dyDescent="0.3">
      <c r="A925">
        <v>2923</v>
      </c>
      <c r="B925" t="s">
        <v>19</v>
      </c>
      <c r="C925" t="s">
        <v>14</v>
      </c>
      <c r="D925" t="s">
        <v>47</v>
      </c>
      <c r="E925" t="s">
        <v>32</v>
      </c>
      <c r="G925">
        <v>6991.93</v>
      </c>
      <c r="I925">
        <v>0</v>
      </c>
      <c r="J925" s="1"/>
      <c r="K925" t="s">
        <v>17</v>
      </c>
      <c r="L925" t="s">
        <v>25</v>
      </c>
      <c r="M925">
        <v>-371.76</v>
      </c>
    </row>
    <row r="926" spans="1:13" x14ac:dyDescent="0.3">
      <c r="A926">
        <v>2924</v>
      </c>
      <c r="B926" t="s">
        <v>19</v>
      </c>
      <c r="C926" t="s">
        <v>43</v>
      </c>
      <c r="D926" t="s">
        <v>61</v>
      </c>
      <c r="E926" t="s">
        <v>32</v>
      </c>
      <c r="G926">
        <v>8776.01</v>
      </c>
      <c r="I926">
        <v>0</v>
      </c>
      <c r="J926" s="1"/>
      <c r="K926" t="s">
        <v>22</v>
      </c>
      <c r="L926" t="s">
        <v>18</v>
      </c>
      <c r="M926">
        <v>-71.05</v>
      </c>
    </row>
    <row r="927" spans="1:13" x14ac:dyDescent="0.3">
      <c r="A927">
        <v>2006</v>
      </c>
      <c r="B927" t="s">
        <v>35</v>
      </c>
      <c r="C927" t="s">
        <v>26</v>
      </c>
      <c r="D927" t="s">
        <v>40</v>
      </c>
      <c r="E927" t="s">
        <v>32</v>
      </c>
      <c r="F927">
        <v>4</v>
      </c>
      <c r="G927">
        <v>6064.42</v>
      </c>
      <c r="I927">
        <v>0</v>
      </c>
      <c r="J927" s="1"/>
      <c r="K927" t="s">
        <v>17</v>
      </c>
      <c r="L927" t="s">
        <v>23</v>
      </c>
      <c r="M927">
        <v>2936.55</v>
      </c>
    </row>
    <row r="928" spans="1:13" x14ac:dyDescent="0.3">
      <c r="A928">
        <v>2026</v>
      </c>
      <c r="B928" t="s">
        <v>19</v>
      </c>
      <c r="C928" t="s">
        <v>20</v>
      </c>
      <c r="D928" t="s">
        <v>24</v>
      </c>
      <c r="E928" t="s">
        <v>41</v>
      </c>
      <c r="I928">
        <v>0</v>
      </c>
      <c r="J928" s="1">
        <v>45566</v>
      </c>
      <c r="K928" t="s">
        <v>22</v>
      </c>
      <c r="L928" t="s">
        <v>25</v>
      </c>
      <c r="M928">
        <v>111.21</v>
      </c>
    </row>
    <row r="929" spans="1:13" x14ac:dyDescent="0.3">
      <c r="A929">
        <v>2927</v>
      </c>
      <c r="B929" t="s">
        <v>35</v>
      </c>
      <c r="C929" t="s">
        <v>14</v>
      </c>
      <c r="D929" t="s">
        <v>34</v>
      </c>
      <c r="E929" t="s">
        <v>28</v>
      </c>
      <c r="G929">
        <v>6316.75</v>
      </c>
      <c r="I929">
        <v>0</v>
      </c>
      <c r="J929" s="1"/>
      <c r="K929" t="s">
        <v>22</v>
      </c>
      <c r="L929" t="s">
        <v>25</v>
      </c>
      <c r="M929">
        <v>1560.89</v>
      </c>
    </row>
    <row r="930" spans="1:13" x14ac:dyDescent="0.3">
      <c r="A930">
        <v>2928</v>
      </c>
      <c r="B930" t="s">
        <v>19</v>
      </c>
      <c r="C930" t="s">
        <v>26</v>
      </c>
      <c r="D930" t="s">
        <v>40</v>
      </c>
      <c r="E930" t="s">
        <v>49</v>
      </c>
      <c r="F930">
        <v>3</v>
      </c>
      <c r="I930">
        <v>0</v>
      </c>
      <c r="J930" s="1">
        <v>45542</v>
      </c>
      <c r="K930" t="s">
        <v>17</v>
      </c>
      <c r="L930" t="s">
        <v>33</v>
      </c>
      <c r="M930">
        <v>-1064.8599999999999</v>
      </c>
    </row>
    <row r="931" spans="1:13" x14ac:dyDescent="0.3">
      <c r="A931">
        <v>2929</v>
      </c>
      <c r="B931" t="s">
        <v>13</v>
      </c>
      <c r="C931" t="s">
        <v>20</v>
      </c>
      <c r="D931" t="s">
        <v>21</v>
      </c>
      <c r="E931" t="s">
        <v>16</v>
      </c>
      <c r="G931">
        <v>6589.95</v>
      </c>
      <c r="I931">
        <v>0</v>
      </c>
      <c r="J931" s="1">
        <v>45383</v>
      </c>
      <c r="K931" t="s">
        <v>22</v>
      </c>
      <c r="L931" t="s">
        <v>38</v>
      </c>
      <c r="M931">
        <v>157.26</v>
      </c>
    </row>
    <row r="932" spans="1:13" x14ac:dyDescent="0.3">
      <c r="A932">
        <v>2930</v>
      </c>
      <c r="B932" t="s">
        <v>19</v>
      </c>
      <c r="C932" t="s">
        <v>43</v>
      </c>
      <c r="D932" t="s">
        <v>44</v>
      </c>
      <c r="E932" t="s">
        <v>28</v>
      </c>
      <c r="H932">
        <v>0.56999999999999995</v>
      </c>
      <c r="I932">
        <v>0</v>
      </c>
      <c r="J932" s="1">
        <v>45646</v>
      </c>
      <c r="K932" t="s">
        <v>22</v>
      </c>
      <c r="L932" t="s">
        <v>36</v>
      </c>
      <c r="M932">
        <v>819.42</v>
      </c>
    </row>
    <row r="933" spans="1:13" x14ac:dyDescent="0.3">
      <c r="A933">
        <v>2931</v>
      </c>
      <c r="B933" t="s">
        <v>35</v>
      </c>
      <c r="C933" t="s">
        <v>43</v>
      </c>
      <c r="D933" t="s">
        <v>52</v>
      </c>
      <c r="E933" t="s">
        <v>57</v>
      </c>
      <c r="I933">
        <v>0</v>
      </c>
      <c r="J933" s="1">
        <v>45163</v>
      </c>
      <c r="K933" t="s">
        <v>22</v>
      </c>
      <c r="L933" t="s">
        <v>29</v>
      </c>
      <c r="M933">
        <v>3751.45</v>
      </c>
    </row>
    <row r="934" spans="1:13" x14ac:dyDescent="0.3">
      <c r="A934">
        <v>2932</v>
      </c>
      <c r="B934" t="s">
        <v>13</v>
      </c>
      <c r="C934" t="s">
        <v>30</v>
      </c>
      <c r="D934" t="s">
        <v>48</v>
      </c>
      <c r="E934" t="s">
        <v>53</v>
      </c>
      <c r="F934">
        <v>0</v>
      </c>
      <c r="H934">
        <v>0.35</v>
      </c>
      <c r="I934">
        <v>0</v>
      </c>
      <c r="J934" s="1">
        <v>45717</v>
      </c>
      <c r="K934" t="s">
        <v>17</v>
      </c>
      <c r="L934" t="s">
        <v>36</v>
      </c>
      <c r="M934">
        <v>-427.86</v>
      </c>
    </row>
    <row r="935" spans="1:13" x14ac:dyDescent="0.3">
      <c r="A935">
        <v>2933</v>
      </c>
      <c r="B935" t="s">
        <v>19</v>
      </c>
      <c r="C935" t="s">
        <v>14</v>
      </c>
      <c r="D935" t="s">
        <v>54</v>
      </c>
      <c r="E935" t="s">
        <v>41</v>
      </c>
      <c r="F935">
        <v>2</v>
      </c>
      <c r="G935">
        <v>9501.17</v>
      </c>
      <c r="I935">
        <v>0</v>
      </c>
      <c r="J935" s="1">
        <v>45395</v>
      </c>
      <c r="K935" t="s">
        <v>22</v>
      </c>
      <c r="L935" t="s">
        <v>42</v>
      </c>
      <c r="M935">
        <v>1069.32</v>
      </c>
    </row>
    <row r="936" spans="1:13" x14ac:dyDescent="0.3">
      <c r="A936">
        <v>2934</v>
      </c>
      <c r="B936" t="s">
        <v>19</v>
      </c>
      <c r="C936" t="s">
        <v>43</v>
      </c>
      <c r="D936" t="s">
        <v>61</v>
      </c>
      <c r="E936" t="s">
        <v>32</v>
      </c>
      <c r="F936">
        <v>-1</v>
      </c>
      <c r="G936">
        <v>2370.91</v>
      </c>
      <c r="I936">
        <v>0</v>
      </c>
      <c r="J936" s="1">
        <v>45365</v>
      </c>
      <c r="K936" t="s">
        <v>17</v>
      </c>
      <c r="L936" t="s">
        <v>25</v>
      </c>
      <c r="M936">
        <v>3043.95</v>
      </c>
    </row>
    <row r="937" spans="1:13" x14ac:dyDescent="0.3">
      <c r="A937">
        <v>2935</v>
      </c>
      <c r="B937" t="s">
        <v>35</v>
      </c>
      <c r="C937" t="s">
        <v>26</v>
      </c>
      <c r="D937" t="s">
        <v>58</v>
      </c>
      <c r="E937" t="s">
        <v>28</v>
      </c>
      <c r="F937">
        <v>4</v>
      </c>
      <c r="I937">
        <v>0</v>
      </c>
      <c r="J937" s="1">
        <v>45425</v>
      </c>
      <c r="K937" t="s">
        <v>17</v>
      </c>
      <c r="L937" t="s">
        <v>23</v>
      </c>
      <c r="M937">
        <v>478.07</v>
      </c>
    </row>
    <row r="938" spans="1:13" x14ac:dyDescent="0.3">
      <c r="A938">
        <v>2936</v>
      </c>
      <c r="B938" t="s">
        <v>19</v>
      </c>
      <c r="C938" t="s">
        <v>14</v>
      </c>
      <c r="D938" t="s">
        <v>34</v>
      </c>
      <c r="E938" t="s">
        <v>32</v>
      </c>
      <c r="F938">
        <v>1</v>
      </c>
      <c r="G938">
        <v>6496.58</v>
      </c>
      <c r="H938">
        <v>0.28999999999999998</v>
      </c>
      <c r="I938">
        <v>4612.57</v>
      </c>
      <c r="J938" s="1">
        <v>45504</v>
      </c>
      <c r="K938" t="s">
        <v>22</v>
      </c>
      <c r="L938" t="s">
        <v>29</v>
      </c>
      <c r="M938">
        <v>1933.1</v>
      </c>
    </row>
    <row r="939" spans="1:13" x14ac:dyDescent="0.3">
      <c r="A939">
        <v>2937</v>
      </c>
      <c r="B939" t="s">
        <v>19</v>
      </c>
      <c r="C939" t="s">
        <v>14</v>
      </c>
      <c r="D939" t="s">
        <v>47</v>
      </c>
      <c r="E939" t="s">
        <v>62</v>
      </c>
      <c r="H939">
        <v>1.25</v>
      </c>
      <c r="I939">
        <v>0</v>
      </c>
      <c r="J939" s="1"/>
      <c r="K939" t="s">
        <v>17</v>
      </c>
      <c r="L939" t="s">
        <v>33</v>
      </c>
      <c r="M939">
        <v>1558.24</v>
      </c>
    </row>
    <row r="940" spans="1:13" x14ac:dyDescent="0.3">
      <c r="A940">
        <v>2938</v>
      </c>
      <c r="B940" t="s">
        <v>13</v>
      </c>
      <c r="C940" t="s">
        <v>20</v>
      </c>
      <c r="D940" t="s">
        <v>55</v>
      </c>
      <c r="E940" t="s">
        <v>28</v>
      </c>
      <c r="F940">
        <v>1</v>
      </c>
      <c r="I940">
        <v>0</v>
      </c>
      <c r="J940" s="1">
        <v>45671</v>
      </c>
      <c r="K940" t="s">
        <v>17</v>
      </c>
      <c r="L940" t="s">
        <v>33</v>
      </c>
      <c r="M940">
        <v>2596.64</v>
      </c>
    </row>
    <row r="941" spans="1:13" x14ac:dyDescent="0.3">
      <c r="A941">
        <v>2939</v>
      </c>
      <c r="B941" t="s">
        <v>19</v>
      </c>
      <c r="C941" t="s">
        <v>43</v>
      </c>
      <c r="D941" t="s">
        <v>44</v>
      </c>
      <c r="E941" t="s">
        <v>32</v>
      </c>
      <c r="F941">
        <v>4</v>
      </c>
      <c r="G941">
        <v>6858.76</v>
      </c>
      <c r="I941">
        <v>0</v>
      </c>
      <c r="J941" s="1"/>
      <c r="K941" t="s">
        <v>22</v>
      </c>
      <c r="L941" t="s">
        <v>25</v>
      </c>
      <c r="M941">
        <v>639.03</v>
      </c>
    </row>
    <row r="942" spans="1:13" x14ac:dyDescent="0.3">
      <c r="A942">
        <v>2940</v>
      </c>
      <c r="B942" t="s">
        <v>19</v>
      </c>
      <c r="C942" t="s">
        <v>20</v>
      </c>
      <c r="D942" t="s">
        <v>24</v>
      </c>
      <c r="E942" t="s">
        <v>28</v>
      </c>
      <c r="F942">
        <v>-1</v>
      </c>
      <c r="G942">
        <v>8412.43</v>
      </c>
      <c r="I942">
        <v>0</v>
      </c>
      <c r="J942" s="1">
        <v>45783</v>
      </c>
      <c r="K942" t="s">
        <v>22</v>
      </c>
      <c r="L942" t="s">
        <v>23</v>
      </c>
      <c r="M942">
        <v>-344.67</v>
      </c>
    </row>
    <row r="943" spans="1:13" x14ac:dyDescent="0.3">
      <c r="A943">
        <v>2941</v>
      </c>
      <c r="B943" t="s">
        <v>35</v>
      </c>
      <c r="C943" t="s">
        <v>26</v>
      </c>
      <c r="D943" t="s">
        <v>27</v>
      </c>
      <c r="E943" t="s">
        <v>32</v>
      </c>
      <c r="F943">
        <v>-1</v>
      </c>
      <c r="G943">
        <v>9331.65</v>
      </c>
      <c r="I943">
        <v>0</v>
      </c>
      <c r="J943" s="1">
        <v>45779</v>
      </c>
      <c r="K943" t="s">
        <v>22</v>
      </c>
      <c r="L943" t="s">
        <v>45</v>
      </c>
      <c r="M943">
        <v>492.35</v>
      </c>
    </row>
    <row r="944" spans="1:13" x14ac:dyDescent="0.3">
      <c r="A944">
        <v>2942</v>
      </c>
      <c r="B944" t="s">
        <v>19</v>
      </c>
      <c r="C944" t="s">
        <v>14</v>
      </c>
      <c r="D944" t="s">
        <v>34</v>
      </c>
      <c r="E944" t="s">
        <v>59</v>
      </c>
      <c r="F944">
        <v>4</v>
      </c>
      <c r="G944">
        <v>5222.3900000000003</v>
      </c>
      <c r="H944">
        <v>0.56999999999999995</v>
      </c>
      <c r="I944">
        <v>8982.51</v>
      </c>
      <c r="J944" s="1">
        <v>45763</v>
      </c>
      <c r="K944" t="s">
        <v>17</v>
      </c>
      <c r="L944" t="s">
        <v>36</v>
      </c>
      <c r="M944">
        <v>-68.53</v>
      </c>
    </row>
    <row r="945" spans="1:13" x14ac:dyDescent="0.3">
      <c r="A945">
        <v>2943</v>
      </c>
      <c r="B945" t="s">
        <v>19</v>
      </c>
      <c r="C945" t="s">
        <v>14</v>
      </c>
      <c r="D945" t="s">
        <v>15</v>
      </c>
      <c r="E945" t="s">
        <v>57</v>
      </c>
      <c r="F945">
        <v>-1</v>
      </c>
      <c r="G945">
        <v>3390</v>
      </c>
      <c r="I945">
        <v>0</v>
      </c>
      <c r="J945" s="1">
        <v>45574</v>
      </c>
      <c r="K945" t="s">
        <v>22</v>
      </c>
      <c r="L945" t="s">
        <v>25</v>
      </c>
      <c r="M945">
        <v>-429.78</v>
      </c>
    </row>
    <row r="946" spans="1:13" x14ac:dyDescent="0.3">
      <c r="A946">
        <v>2944</v>
      </c>
      <c r="B946" t="s">
        <v>19</v>
      </c>
      <c r="C946" t="s">
        <v>14</v>
      </c>
      <c r="D946" t="s">
        <v>54</v>
      </c>
      <c r="E946" t="s">
        <v>41</v>
      </c>
      <c r="G946">
        <v>9738.93</v>
      </c>
      <c r="I946">
        <v>0</v>
      </c>
      <c r="J946" s="1">
        <v>45571</v>
      </c>
      <c r="K946" t="s">
        <v>22</v>
      </c>
      <c r="L946" t="s">
        <v>29</v>
      </c>
      <c r="M946">
        <v>261.36</v>
      </c>
    </row>
    <row r="947" spans="1:13" x14ac:dyDescent="0.3">
      <c r="A947">
        <v>2945</v>
      </c>
      <c r="B947" t="s">
        <v>13</v>
      </c>
      <c r="C947" t="s">
        <v>43</v>
      </c>
      <c r="D947" t="s">
        <v>61</v>
      </c>
      <c r="E947" t="s">
        <v>32</v>
      </c>
      <c r="F947">
        <v>-1</v>
      </c>
      <c r="G947">
        <v>3519.94</v>
      </c>
      <c r="I947">
        <v>0</v>
      </c>
      <c r="J947" s="1"/>
      <c r="K947" t="s">
        <v>17</v>
      </c>
      <c r="L947" t="s">
        <v>25</v>
      </c>
      <c r="M947">
        <v>3456.5</v>
      </c>
    </row>
    <row r="948" spans="1:13" x14ac:dyDescent="0.3">
      <c r="A948">
        <v>2946</v>
      </c>
      <c r="B948" t="s">
        <v>13</v>
      </c>
      <c r="C948" t="s">
        <v>30</v>
      </c>
      <c r="D948" t="s">
        <v>50</v>
      </c>
      <c r="E948" t="s">
        <v>32</v>
      </c>
      <c r="G948">
        <v>5691.68</v>
      </c>
      <c r="H948">
        <v>0.62</v>
      </c>
      <c r="I948">
        <v>0</v>
      </c>
      <c r="J948" s="1"/>
      <c r="K948" t="s">
        <v>22</v>
      </c>
      <c r="L948" t="s">
        <v>18</v>
      </c>
      <c r="M948">
        <v>3129.43</v>
      </c>
    </row>
    <row r="949" spans="1:13" x14ac:dyDescent="0.3">
      <c r="A949">
        <v>2947</v>
      </c>
      <c r="B949" t="s">
        <v>19</v>
      </c>
      <c r="C949" t="s">
        <v>26</v>
      </c>
      <c r="D949" t="s">
        <v>27</v>
      </c>
      <c r="E949" t="s">
        <v>32</v>
      </c>
      <c r="G949">
        <v>4113.4799999999996</v>
      </c>
      <c r="H949">
        <v>0.38</v>
      </c>
      <c r="I949">
        <v>0</v>
      </c>
      <c r="J949" s="1">
        <v>45630</v>
      </c>
      <c r="K949" t="s">
        <v>17</v>
      </c>
      <c r="L949" t="s">
        <v>25</v>
      </c>
      <c r="M949">
        <v>1604.63</v>
      </c>
    </row>
    <row r="950" spans="1:13" x14ac:dyDescent="0.3">
      <c r="A950">
        <v>2948</v>
      </c>
      <c r="B950" t="s">
        <v>35</v>
      </c>
      <c r="C950" t="s">
        <v>43</v>
      </c>
      <c r="D950" t="s">
        <v>51</v>
      </c>
      <c r="E950" t="s">
        <v>49</v>
      </c>
      <c r="F950">
        <v>0</v>
      </c>
      <c r="H950">
        <v>0.16</v>
      </c>
      <c r="I950">
        <v>0</v>
      </c>
      <c r="J950" s="1">
        <v>45766</v>
      </c>
      <c r="K950" t="s">
        <v>17</v>
      </c>
      <c r="L950" t="s">
        <v>45</v>
      </c>
      <c r="M950">
        <v>1708.88</v>
      </c>
    </row>
    <row r="951" spans="1:13" x14ac:dyDescent="0.3">
      <c r="A951">
        <v>2949</v>
      </c>
      <c r="B951" t="s">
        <v>35</v>
      </c>
      <c r="C951" t="s">
        <v>30</v>
      </c>
      <c r="D951" t="s">
        <v>31</v>
      </c>
      <c r="E951" t="s">
        <v>16</v>
      </c>
      <c r="H951">
        <v>0.49</v>
      </c>
      <c r="I951">
        <v>0</v>
      </c>
      <c r="J951" s="1">
        <v>45843</v>
      </c>
      <c r="K951" t="s">
        <v>17</v>
      </c>
      <c r="L951" t="s">
        <v>33</v>
      </c>
      <c r="M951">
        <v>698.79</v>
      </c>
    </row>
    <row r="952" spans="1:13" x14ac:dyDescent="0.3">
      <c r="A952">
        <v>2950</v>
      </c>
      <c r="B952" t="s">
        <v>19</v>
      </c>
      <c r="C952" t="s">
        <v>30</v>
      </c>
      <c r="D952" t="s">
        <v>31</v>
      </c>
      <c r="E952" t="s">
        <v>16</v>
      </c>
      <c r="G952">
        <v>9151.36</v>
      </c>
      <c r="I952">
        <v>0</v>
      </c>
      <c r="J952" s="1"/>
      <c r="K952" t="s">
        <v>17</v>
      </c>
      <c r="L952" t="s">
        <v>29</v>
      </c>
      <c r="M952">
        <v>2540.27</v>
      </c>
    </row>
    <row r="953" spans="1:13" x14ac:dyDescent="0.3">
      <c r="A953">
        <v>2036</v>
      </c>
      <c r="B953" t="s">
        <v>19</v>
      </c>
      <c r="C953" t="s">
        <v>20</v>
      </c>
      <c r="D953" t="s">
        <v>24</v>
      </c>
      <c r="E953" t="s">
        <v>32</v>
      </c>
      <c r="F953">
        <v>2</v>
      </c>
      <c r="H953">
        <v>0.76</v>
      </c>
      <c r="I953">
        <v>0</v>
      </c>
      <c r="J953" s="1"/>
      <c r="K953" t="s">
        <v>17</v>
      </c>
      <c r="L953" t="s">
        <v>25</v>
      </c>
      <c r="M953">
        <v>2469.75</v>
      </c>
    </row>
    <row r="954" spans="1:13" x14ac:dyDescent="0.3">
      <c r="A954">
        <v>2952</v>
      </c>
      <c r="B954" t="s">
        <v>13</v>
      </c>
      <c r="C954" t="s">
        <v>14</v>
      </c>
      <c r="D954" t="s">
        <v>15</v>
      </c>
      <c r="E954" t="s">
        <v>32</v>
      </c>
      <c r="G954">
        <v>5443.44</v>
      </c>
      <c r="I954">
        <v>0</v>
      </c>
      <c r="J954" s="1">
        <v>45548</v>
      </c>
      <c r="K954" t="s">
        <v>22</v>
      </c>
      <c r="L954" t="s">
        <v>45</v>
      </c>
      <c r="M954">
        <v>2237.39</v>
      </c>
    </row>
    <row r="955" spans="1:13" x14ac:dyDescent="0.3">
      <c r="A955">
        <v>2049</v>
      </c>
      <c r="B955" t="s">
        <v>35</v>
      </c>
      <c r="C955" t="s">
        <v>14</v>
      </c>
      <c r="D955" t="s">
        <v>47</v>
      </c>
      <c r="E955" t="s">
        <v>16</v>
      </c>
      <c r="F955">
        <v>2</v>
      </c>
      <c r="H955">
        <v>1.08</v>
      </c>
      <c r="I955">
        <v>0</v>
      </c>
      <c r="J955" s="1">
        <v>45630</v>
      </c>
      <c r="K955" t="s">
        <v>17</v>
      </c>
      <c r="L955" t="s">
        <v>36</v>
      </c>
      <c r="M955">
        <v>-400.59</v>
      </c>
    </row>
    <row r="956" spans="1:13" x14ac:dyDescent="0.3">
      <c r="A956">
        <v>2954</v>
      </c>
      <c r="B956" t="s">
        <v>19</v>
      </c>
      <c r="C956" t="s">
        <v>14</v>
      </c>
      <c r="D956" t="s">
        <v>34</v>
      </c>
      <c r="E956" t="s">
        <v>28</v>
      </c>
      <c r="F956">
        <v>-1</v>
      </c>
      <c r="G956">
        <v>4709.79</v>
      </c>
      <c r="I956">
        <v>0</v>
      </c>
      <c r="J956" s="1"/>
      <c r="K956" t="s">
        <v>22</v>
      </c>
      <c r="L956" t="s">
        <v>29</v>
      </c>
      <c r="M956">
        <v>3397.29</v>
      </c>
    </row>
    <row r="957" spans="1:13" x14ac:dyDescent="0.3">
      <c r="A957">
        <v>2955</v>
      </c>
      <c r="B957" t="s">
        <v>13</v>
      </c>
      <c r="C957" t="s">
        <v>43</v>
      </c>
      <c r="D957" t="s">
        <v>61</v>
      </c>
      <c r="E957" t="s">
        <v>32</v>
      </c>
      <c r="G957">
        <v>9846.09</v>
      </c>
      <c r="H957">
        <v>0.12</v>
      </c>
      <c r="I957">
        <v>0</v>
      </c>
      <c r="J957" s="1">
        <v>45503</v>
      </c>
      <c r="K957" t="s">
        <v>22</v>
      </c>
      <c r="L957" t="s">
        <v>45</v>
      </c>
      <c r="M957">
        <v>2250.9299999999998</v>
      </c>
    </row>
    <row r="958" spans="1:13" x14ac:dyDescent="0.3">
      <c r="A958">
        <v>2956</v>
      </c>
      <c r="B958" t="s">
        <v>13</v>
      </c>
      <c r="C958" t="s">
        <v>14</v>
      </c>
      <c r="D958" t="s">
        <v>54</v>
      </c>
      <c r="E958" t="s">
        <v>41</v>
      </c>
      <c r="F958">
        <v>4</v>
      </c>
      <c r="H958">
        <v>0.86</v>
      </c>
      <c r="I958">
        <v>0</v>
      </c>
      <c r="J958" s="1">
        <v>45428</v>
      </c>
      <c r="K958" t="s">
        <v>17</v>
      </c>
      <c r="L958" t="s">
        <v>25</v>
      </c>
      <c r="M958">
        <v>3144.87</v>
      </c>
    </row>
    <row r="959" spans="1:13" x14ac:dyDescent="0.3">
      <c r="A959">
        <v>2957</v>
      </c>
      <c r="B959" t="s">
        <v>35</v>
      </c>
      <c r="C959" t="s">
        <v>43</v>
      </c>
      <c r="D959" t="s">
        <v>52</v>
      </c>
      <c r="E959" t="s">
        <v>32</v>
      </c>
      <c r="G959">
        <v>5348.89</v>
      </c>
      <c r="H959">
        <v>0.47</v>
      </c>
      <c r="I959">
        <v>0</v>
      </c>
      <c r="J959" s="1">
        <v>45615</v>
      </c>
      <c r="K959" t="s">
        <v>17</v>
      </c>
      <c r="L959" t="s">
        <v>45</v>
      </c>
      <c r="M959">
        <v>753.26</v>
      </c>
    </row>
    <row r="960" spans="1:13" x14ac:dyDescent="0.3">
      <c r="A960">
        <v>2958</v>
      </c>
      <c r="B960" t="s">
        <v>19</v>
      </c>
      <c r="C960" t="s">
        <v>26</v>
      </c>
      <c r="D960" t="s">
        <v>27</v>
      </c>
      <c r="E960" t="s">
        <v>41</v>
      </c>
      <c r="F960">
        <v>4</v>
      </c>
      <c r="G960">
        <v>7898.87</v>
      </c>
      <c r="I960">
        <v>0</v>
      </c>
      <c r="J960" s="1">
        <v>45784</v>
      </c>
      <c r="K960" t="s">
        <v>17</v>
      </c>
      <c r="L960" t="s">
        <v>25</v>
      </c>
      <c r="M960">
        <v>1097.55</v>
      </c>
    </row>
    <row r="961" spans="1:13" x14ac:dyDescent="0.3">
      <c r="A961">
        <v>2959</v>
      </c>
      <c r="B961" t="s">
        <v>19</v>
      </c>
      <c r="C961" t="s">
        <v>14</v>
      </c>
      <c r="D961" t="s">
        <v>15</v>
      </c>
      <c r="E961" t="s">
        <v>16</v>
      </c>
      <c r="I961">
        <v>0</v>
      </c>
      <c r="J961" s="1"/>
      <c r="K961" t="s">
        <v>22</v>
      </c>
      <c r="L961" t="s">
        <v>33</v>
      </c>
      <c r="M961">
        <v>3166.22</v>
      </c>
    </row>
    <row r="962" spans="1:13" x14ac:dyDescent="0.3">
      <c r="A962">
        <v>2960</v>
      </c>
      <c r="B962" t="s">
        <v>35</v>
      </c>
      <c r="C962" t="s">
        <v>14</v>
      </c>
      <c r="D962" t="s">
        <v>54</v>
      </c>
      <c r="E962" t="s">
        <v>16</v>
      </c>
      <c r="I962">
        <v>0</v>
      </c>
      <c r="J962" s="1"/>
      <c r="K962" t="s">
        <v>22</v>
      </c>
      <c r="L962" t="s">
        <v>23</v>
      </c>
      <c r="M962">
        <v>2620.9299999999998</v>
      </c>
    </row>
    <row r="963" spans="1:13" x14ac:dyDescent="0.3">
      <c r="A963">
        <v>2961</v>
      </c>
      <c r="B963" t="s">
        <v>13</v>
      </c>
      <c r="C963" t="s">
        <v>20</v>
      </c>
      <c r="D963" t="s">
        <v>21</v>
      </c>
      <c r="E963" t="s">
        <v>32</v>
      </c>
      <c r="I963">
        <v>0</v>
      </c>
      <c r="J963" s="1">
        <v>45617</v>
      </c>
      <c r="K963" t="s">
        <v>22</v>
      </c>
      <c r="L963" t="s">
        <v>25</v>
      </c>
      <c r="M963">
        <v>665.39</v>
      </c>
    </row>
    <row r="964" spans="1:13" x14ac:dyDescent="0.3">
      <c r="A964">
        <v>2962</v>
      </c>
      <c r="B964" t="s">
        <v>19</v>
      </c>
      <c r="C964" t="s">
        <v>26</v>
      </c>
      <c r="D964" t="s">
        <v>60</v>
      </c>
      <c r="E964" t="s">
        <v>46</v>
      </c>
      <c r="F964">
        <v>-1</v>
      </c>
      <c r="G964">
        <v>2446.23</v>
      </c>
      <c r="I964">
        <v>0</v>
      </c>
      <c r="J964" s="1"/>
      <c r="K964" t="s">
        <v>17</v>
      </c>
      <c r="L964" t="s">
        <v>38</v>
      </c>
      <c r="M964">
        <v>727.92</v>
      </c>
    </row>
    <row r="965" spans="1:13" x14ac:dyDescent="0.3">
      <c r="A965">
        <v>2963</v>
      </c>
      <c r="B965" t="s">
        <v>13</v>
      </c>
      <c r="C965" t="s">
        <v>14</v>
      </c>
      <c r="D965" t="s">
        <v>34</v>
      </c>
      <c r="E965" t="s">
        <v>32</v>
      </c>
      <c r="I965">
        <v>0</v>
      </c>
      <c r="J965" s="1">
        <v>45818</v>
      </c>
      <c r="K965" t="s">
        <v>22</v>
      </c>
      <c r="L965" t="s">
        <v>18</v>
      </c>
      <c r="M965">
        <v>1172.3900000000001</v>
      </c>
    </row>
    <row r="966" spans="1:13" x14ac:dyDescent="0.3">
      <c r="A966">
        <v>2964</v>
      </c>
      <c r="B966" t="s">
        <v>13</v>
      </c>
      <c r="C966" t="s">
        <v>43</v>
      </c>
      <c r="D966" t="s">
        <v>52</v>
      </c>
      <c r="E966" t="s">
        <v>41</v>
      </c>
      <c r="F966">
        <v>-1</v>
      </c>
      <c r="I966">
        <v>0</v>
      </c>
      <c r="J966" s="1">
        <v>45460</v>
      </c>
      <c r="K966" t="s">
        <v>17</v>
      </c>
      <c r="L966" t="s">
        <v>25</v>
      </c>
      <c r="M966">
        <v>995.42</v>
      </c>
    </row>
    <row r="967" spans="1:13" x14ac:dyDescent="0.3">
      <c r="A967">
        <v>2965</v>
      </c>
      <c r="B967" t="s">
        <v>35</v>
      </c>
      <c r="C967" t="s">
        <v>14</v>
      </c>
      <c r="D967" t="s">
        <v>47</v>
      </c>
      <c r="E967" t="s">
        <v>32</v>
      </c>
      <c r="G967">
        <v>2171.48</v>
      </c>
      <c r="I967">
        <v>0</v>
      </c>
      <c r="J967" s="1">
        <v>45775</v>
      </c>
      <c r="K967" t="s">
        <v>22</v>
      </c>
      <c r="L967" t="s">
        <v>18</v>
      </c>
      <c r="M967">
        <v>3079.48</v>
      </c>
    </row>
    <row r="968" spans="1:13" x14ac:dyDescent="0.3">
      <c r="A968">
        <v>2966</v>
      </c>
      <c r="B968" t="s">
        <v>13</v>
      </c>
      <c r="C968" t="s">
        <v>14</v>
      </c>
      <c r="D968" t="s">
        <v>34</v>
      </c>
      <c r="E968" t="s">
        <v>62</v>
      </c>
      <c r="F968">
        <v>3</v>
      </c>
      <c r="I968">
        <v>0</v>
      </c>
      <c r="J968" s="1">
        <v>45715</v>
      </c>
      <c r="K968" t="s">
        <v>17</v>
      </c>
      <c r="L968" t="s">
        <v>29</v>
      </c>
      <c r="M968">
        <v>333.36</v>
      </c>
    </row>
    <row r="969" spans="1:13" x14ac:dyDescent="0.3">
      <c r="A969">
        <v>2035</v>
      </c>
      <c r="B969" t="s">
        <v>35</v>
      </c>
      <c r="C969" t="s">
        <v>26</v>
      </c>
      <c r="D969" t="s">
        <v>58</v>
      </c>
      <c r="E969" t="s">
        <v>28</v>
      </c>
      <c r="G969">
        <v>3598.07</v>
      </c>
      <c r="H969">
        <v>1.1000000000000001</v>
      </c>
      <c r="I969">
        <v>0</v>
      </c>
      <c r="J969" s="1"/>
      <c r="K969" t="s">
        <v>22</v>
      </c>
      <c r="L969" t="s">
        <v>45</v>
      </c>
      <c r="M969">
        <v>3466.33</v>
      </c>
    </row>
    <row r="970" spans="1:13" x14ac:dyDescent="0.3">
      <c r="A970">
        <v>2968</v>
      </c>
      <c r="B970" t="s">
        <v>13</v>
      </c>
      <c r="C970" t="s">
        <v>14</v>
      </c>
      <c r="D970" t="s">
        <v>34</v>
      </c>
      <c r="E970" t="s">
        <v>32</v>
      </c>
      <c r="G970">
        <v>5283.1</v>
      </c>
      <c r="I970">
        <v>0</v>
      </c>
      <c r="J970" s="1">
        <v>45681</v>
      </c>
      <c r="K970" t="s">
        <v>22</v>
      </c>
      <c r="L970" t="s">
        <v>36</v>
      </c>
      <c r="M970">
        <v>575.73</v>
      </c>
    </row>
    <row r="971" spans="1:13" x14ac:dyDescent="0.3">
      <c r="A971">
        <v>2969</v>
      </c>
      <c r="B971" t="s">
        <v>35</v>
      </c>
      <c r="C971" t="s">
        <v>14</v>
      </c>
      <c r="D971" t="s">
        <v>54</v>
      </c>
      <c r="E971" t="s">
        <v>16</v>
      </c>
      <c r="I971">
        <v>0</v>
      </c>
      <c r="J971" s="1">
        <v>45857</v>
      </c>
      <c r="K971" t="s">
        <v>17</v>
      </c>
      <c r="L971" t="s">
        <v>29</v>
      </c>
      <c r="M971">
        <v>2323.02</v>
      </c>
    </row>
    <row r="972" spans="1:13" x14ac:dyDescent="0.3">
      <c r="A972">
        <v>2970</v>
      </c>
      <c r="B972" t="s">
        <v>35</v>
      </c>
      <c r="C972" t="s">
        <v>43</v>
      </c>
      <c r="D972" t="s">
        <v>44</v>
      </c>
      <c r="E972" t="s">
        <v>41</v>
      </c>
      <c r="I972">
        <v>0</v>
      </c>
      <c r="J972" s="1"/>
      <c r="K972" t="s">
        <v>17</v>
      </c>
      <c r="L972" t="s">
        <v>18</v>
      </c>
      <c r="M972">
        <v>-617.91</v>
      </c>
    </row>
    <row r="973" spans="1:13" x14ac:dyDescent="0.3">
      <c r="A973">
        <v>2971</v>
      </c>
      <c r="B973" t="s">
        <v>19</v>
      </c>
      <c r="C973" t="s">
        <v>26</v>
      </c>
      <c r="D973" t="s">
        <v>58</v>
      </c>
      <c r="E973" t="s">
        <v>41</v>
      </c>
      <c r="G973">
        <v>9330.31</v>
      </c>
      <c r="I973">
        <v>0</v>
      </c>
      <c r="J973" s="1">
        <v>45606</v>
      </c>
      <c r="K973" t="s">
        <v>17</v>
      </c>
      <c r="L973" t="s">
        <v>29</v>
      </c>
      <c r="M973">
        <v>-610.6</v>
      </c>
    </row>
    <row r="974" spans="1:13" x14ac:dyDescent="0.3">
      <c r="A974">
        <v>2972</v>
      </c>
      <c r="B974" t="s">
        <v>19</v>
      </c>
      <c r="C974" t="s">
        <v>20</v>
      </c>
      <c r="D974" t="s">
        <v>55</v>
      </c>
      <c r="E974" t="s">
        <v>16</v>
      </c>
      <c r="I974">
        <v>0</v>
      </c>
      <c r="J974" s="1">
        <v>45570</v>
      </c>
      <c r="K974" t="s">
        <v>17</v>
      </c>
      <c r="L974" t="s">
        <v>45</v>
      </c>
      <c r="M974">
        <v>1995.69</v>
      </c>
    </row>
    <row r="975" spans="1:13" x14ac:dyDescent="0.3">
      <c r="A975">
        <v>2973</v>
      </c>
      <c r="B975" t="s">
        <v>13</v>
      </c>
      <c r="C975" t="s">
        <v>20</v>
      </c>
      <c r="D975" t="s">
        <v>55</v>
      </c>
      <c r="E975" t="s">
        <v>32</v>
      </c>
      <c r="G975">
        <v>3347.42</v>
      </c>
      <c r="I975">
        <v>0</v>
      </c>
      <c r="J975" s="1">
        <v>45596</v>
      </c>
      <c r="K975" t="s">
        <v>17</v>
      </c>
      <c r="L975" t="s">
        <v>18</v>
      </c>
      <c r="M975">
        <v>2234.16</v>
      </c>
    </row>
    <row r="976" spans="1:13" x14ac:dyDescent="0.3">
      <c r="A976">
        <v>2974</v>
      </c>
      <c r="B976" t="s">
        <v>35</v>
      </c>
      <c r="C976" t="s">
        <v>30</v>
      </c>
      <c r="D976" t="s">
        <v>56</v>
      </c>
      <c r="E976" t="s">
        <v>41</v>
      </c>
      <c r="F976">
        <v>3</v>
      </c>
      <c r="H976">
        <v>1.01</v>
      </c>
      <c r="I976">
        <v>0</v>
      </c>
      <c r="J976" s="1"/>
      <c r="K976" t="s">
        <v>17</v>
      </c>
      <c r="L976" t="s">
        <v>36</v>
      </c>
      <c r="M976">
        <v>-29.28</v>
      </c>
    </row>
    <row r="977" spans="1:13" x14ac:dyDescent="0.3">
      <c r="A977">
        <v>2975</v>
      </c>
      <c r="B977" t="s">
        <v>13</v>
      </c>
      <c r="C977" t="s">
        <v>20</v>
      </c>
      <c r="D977" t="s">
        <v>39</v>
      </c>
      <c r="E977" t="s">
        <v>59</v>
      </c>
      <c r="F977">
        <v>1</v>
      </c>
      <c r="G977">
        <v>5037.43</v>
      </c>
      <c r="I977">
        <v>0</v>
      </c>
      <c r="J977" s="1">
        <v>45606</v>
      </c>
      <c r="K977" t="s">
        <v>17</v>
      </c>
      <c r="L977" t="s">
        <v>33</v>
      </c>
      <c r="M977">
        <v>3279.17</v>
      </c>
    </row>
    <row r="978" spans="1:13" x14ac:dyDescent="0.3">
      <c r="A978">
        <v>2976</v>
      </c>
      <c r="B978" t="s">
        <v>35</v>
      </c>
      <c r="C978" t="s">
        <v>30</v>
      </c>
      <c r="D978" t="s">
        <v>56</v>
      </c>
      <c r="E978" t="s">
        <v>41</v>
      </c>
      <c r="G978">
        <v>6703.48</v>
      </c>
      <c r="I978">
        <v>0</v>
      </c>
      <c r="J978" s="1">
        <v>45512</v>
      </c>
      <c r="K978" t="s">
        <v>22</v>
      </c>
      <c r="L978" t="s">
        <v>42</v>
      </c>
      <c r="M978">
        <v>2966.44</v>
      </c>
    </row>
    <row r="979" spans="1:13" x14ac:dyDescent="0.3">
      <c r="A979">
        <v>2977</v>
      </c>
      <c r="B979" t="s">
        <v>13</v>
      </c>
      <c r="C979" t="s">
        <v>14</v>
      </c>
      <c r="D979" t="s">
        <v>54</v>
      </c>
      <c r="E979" t="s">
        <v>62</v>
      </c>
      <c r="F979">
        <v>3</v>
      </c>
      <c r="G979">
        <v>2959.26</v>
      </c>
      <c r="H979">
        <v>0.37</v>
      </c>
      <c r="I979">
        <v>5593</v>
      </c>
      <c r="J979" s="1"/>
      <c r="K979" t="s">
        <v>17</v>
      </c>
      <c r="L979" t="s">
        <v>45</v>
      </c>
      <c r="M979">
        <v>-821.76</v>
      </c>
    </row>
    <row r="980" spans="1:13" x14ac:dyDescent="0.3">
      <c r="A980">
        <v>2978</v>
      </c>
      <c r="B980" t="s">
        <v>19</v>
      </c>
      <c r="C980" t="s">
        <v>30</v>
      </c>
      <c r="D980" t="s">
        <v>48</v>
      </c>
      <c r="E980" t="s">
        <v>41</v>
      </c>
      <c r="H980">
        <v>1.17</v>
      </c>
      <c r="I980">
        <v>0</v>
      </c>
      <c r="J980" s="1">
        <v>45761</v>
      </c>
      <c r="K980" t="s">
        <v>22</v>
      </c>
      <c r="L980" t="s">
        <v>45</v>
      </c>
      <c r="M980">
        <v>-581.26</v>
      </c>
    </row>
    <row r="981" spans="1:13" x14ac:dyDescent="0.3">
      <c r="A981">
        <v>2979</v>
      </c>
      <c r="B981" t="s">
        <v>35</v>
      </c>
      <c r="C981" t="s">
        <v>20</v>
      </c>
      <c r="D981" t="s">
        <v>39</v>
      </c>
      <c r="E981" t="s">
        <v>41</v>
      </c>
      <c r="I981">
        <v>0</v>
      </c>
      <c r="J981" s="1"/>
      <c r="K981" t="s">
        <v>22</v>
      </c>
      <c r="L981" t="s">
        <v>18</v>
      </c>
      <c r="M981">
        <v>762.54</v>
      </c>
    </row>
    <row r="982" spans="1:13" x14ac:dyDescent="0.3">
      <c r="A982">
        <v>2980</v>
      </c>
      <c r="B982" t="s">
        <v>19</v>
      </c>
      <c r="C982" t="s">
        <v>30</v>
      </c>
      <c r="D982" t="s">
        <v>31</v>
      </c>
      <c r="E982" t="s">
        <v>28</v>
      </c>
      <c r="F982">
        <v>4</v>
      </c>
      <c r="G982">
        <v>8899.81</v>
      </c>
      <c r="I982">
        <v>0</v>
      </c>
      <c r="J982" s="1"/>
      <c r="K982" t="s">
        <v>22</v>
      </c>
      <c r="L982" t="s">
        <v>18</v>
      </c>
      <c r="M982">
        <v>3075.35</v>
      </c>
    </row>
    <row r="983" spans="1:13" x14ac:dyDescent="0.3">
      <c r="A983">
        <v>2981</v>
      </c>
      <c r="B983" t="s">
        <v>13</v>
      </c>
      <c r="C983" t="s">
        <v>20</v>
      </c>
      <c r="D983" t="s">
        <v>24</v>
      </c>
      <c r="E983" t="s">
        <v>16</v>
      </c>
      <c r="F983">
        <v>4</v>
      </c>
      <c r="G983">
        <v>5185.5200000000004</v>
      </c>
      <c r="I983">
        <v>0</v>
      </c>
      <c r="J983" s="1">
        <v>45667</v>
      </c>
      <c r="K983" t="s">
        <v>22</v>
      </c>
      <c r="L983" t="s">
        <v>29</v>
      </c>
      <c r="M983">
        <v>2777.67</v>
      </c>
    </row>
    <row r="984" spans="1:13" x14ac:dyDescent="0.3">
      <c r="A984">
        <v>2982</v>
      </c>
      <c r="B984" t="s">
        <v>35</v>
      </c>
      <c r="C984" t="s">
        <v>26</v>
      </c>
      <c r="D984" t="s">
        <v>58</v>
      </c>
      <c r="E984" t="s">
        <v>28</v>
      </c>
      <c r="H984">
        <v>0.54</v>
      </c>
      <c r="I984">
        <v>0</v>
      </c>
      <c r="J984" s="1">
        <v>45815</v>
      </c>
      <c r="K984" t="s">
        <v>17</v>
      </c>
      <c r="L984" t="s">
        <v>45</v>
      </c>
      <c r="M984">
        <v>1541.73</v>
      </c>
    </row>
    <row r="985" spans="1:13" x14ac:dyDescent="0.3">
      <c r="A985">
        <v>2983</v>
      </c>
      <c r="B985" t="s">
        <v>19</v>
      </c>
      <c r="C985" t="s">
        <v>30</v>
      </c>
      <c r="D985" t="s">
        <v>56</v>
      </c>
      <c r="E985" t="s">
        <v>32</v>
      </c>
      <c r="G985">
        <v>8203.7999999999993</v>
      </c>
      <c r="H985">
        <v>0.03</v>
      </c>
      <c r="I985">
        <v>0</v>
      </c>
      <c r="J985" s="1"/>
      <c r="K985" t="s">
        <v>22</v>
      </c>
      <c r="L985" t="s">
        <v>18</v>
      </c>
      <c r="M985">
        <v>2968.2</v>
      </c>
    </row>
    <row r="986" spans="1:13" x14ac:dyDescent="0.3">
      <c r="A986">
        <v>2984</v>
      </c>
      <c r="B986" t="s">
        <v>35</v>
      </c>
      <c r="C986" t="s">
        <v>20</v>
      </c>
      <c r="D986" t="s">
        <v>55</v>
      </c>
      <c r="E986" t="s">
        <v>32</v>
      </c>
      <c r="G986">
        <v>4343.12</v>
      </c>
      <c r="I986">
        <v>0</v>
      </c>
      <c r="J986" s="1">
        <v>45541</v>
      </c>
      <c r="K986" t="s">
        <v>17</v>
      </c>
      <c r="L986" t="s">
        <v>45</v>
      </c>
      <c r="M986">
        <v>3073.4</v>
      </c>
    </row>
    <row r="987" spans="1:13" x14ac:dyDescent="0.3">
      <c r="A987">
        <v>2985</v>
      </c>
      <c r="B987" t="s">
        <v>13</v>
      </c>
      <c r="C987" t="s">
        <v>30</v>
      </c>
      <c r="D987" t="s">
        <v>50</v>
      </c>
      <c r="E987" t="s">
        <v>41</v>
      </c>
      <c r="G987">
        <v>8996.0499999999993</v>
      </c>
      <c r="H987">
        <v>0.48</v>
      </c>
      <c r="I987">
        <v>0</v>
      </c>
      <c r="J987" s="1">
        <v>45428</v>
      </c>
      <c r="K987" t="s">
        <v>17</v>
      </c>
      <c r="L987" t="s">
        <v>18</v>
      </c>
      <c r="M987">
        <v>3419.45</v>
      </c>
    </row>
    <row r="988" spans="1:13" x14ac:dyDescent="0.3">
      <c r="A988">
        <v>2986</v>
      </c>
      <c r="B988" t="s">
        <v>13</v>
      </c>
      <c r="C988" t="s">
        <v>43</v>
      </c>
      <c r="D988" t="s">
        <v>61</v>
      </c>
      <c r="E988" t="s">
        <v>16</v>
      </c>
      <c r="G988">
        <v>6877.77</v>
      </c>
      <c r="H988">
        <v>0.09</v>
      </c>
      <c r="I988">
        <v>0</v>
      </c>
      <c r="J988" s="1">
        <v>45757</v>
      </c>
      <c r="K988" t="s">
        <v>17</v>
      </c>
      <c r="L988" t="s">
        <v>29</v>
      </c>
      <c r="M988">
        <v>2303.27</v>
      </c>
    </row>
    <row r="989" spans="1:13" x14ac:dyDescent="0.3">
      <c r="A989">
        <v>2987</v>
      </c>
      <c r="B989" t="s">
        <v>19</v>
      </c>
      <c r="C989" t="s">
        <v>20</v>
      </c>
      <c r="D989" t="s">
        <v>24</v>
      </c>
      <c r="E989" t="s">
        <v>28</v>
      </c>
      <c r="I989">
        <v>0</v>
      </c>
      <c r="J989" s="1">
        <v>45512</v>
      </c>
      <c r="K989" t="s">
        <v>17</v>
      </c>
      <c r="L989" t="s">
        <v>29</v>
      </c>
      <c r="M989">
        <v>2365.6999999999998</v>
      </c>
    </row>
    <row r="990" spans="1:13" x14ac:dyDescent="0.3">
      <c r="A990">
        <v>2009</v>
      </c>
      <c r="B990" t="s">
        <v>19</v>
      </c>
      <c r="C990" t="s">
        <v>26</v>
      </c>
      <c r="D990" t="s">
        <v>58</v>
      </c>
      <c r="E990" t="s">
        <v>16</v>
      </c>
      <c r="G990">
        <v>6481.4</v>
      </c>
      <c r="H990">
        <v>0.84</v>
      </c>
      <c r="I990">
        <v>0</v>
      </c>
      <c r="J990" s="1">
        <v>45499</v>
      </c>
      <c r="K990" t="s">
        <v>22</v>
      </c>
      <c r="L990" t="s">
        <v>18</v>
      </c>
      <c r="M990">
        <v>522.92999999999995</v>
      </c>
    </row>
    <row r="991" spans="1:13" x14ac:dyDescent="0.3">
      <c r="A991">
        <v>2989</v>
      </c>
      <c r="B991" t="s">
        <v>35</v>
      </c>
      <c r="C991" t="s">
        <v>20</v>
      </c>
      <c r="D991" t="s">
        <v>39</v>
      </c>
      <c r="E991" t="s">
        <v>16</v>
      </c>
      <c r="F991">
        <v>1</v>
      </c>
      <c r="G991">
        <v>6429.61</v>
      </c>
      <c r="I991">
        <v>0</v>
      </c>
      <c r="J991" s="1">
        <v>45336</v>
      </c>
      <c r="K991" t="s">
        <v>17</v>
      </c>
      <c r="L991" t="s">
        <v>18</v>
      </c>
      <c r="M991">
        <v>2459.52</v>
      </c>
    </row>
    <row r="992" spans="1:13" x14ac:dyDescent="0.3">
      <c r="A992">
        <v>2990</v>
      </c>
      <c r="B992" t="s">
        <v>13</v>
      </c>
      <c r="C992" t="s">
        <v>43</v>
      </c>
      <c r="D992" t="s">
        <v>51</v>
      </c>
      <c r="E992" t="s">
        <v>32</v>
      </c>
      <c r="G992">
        <v>2601.9899999999998</v>
      </c>
      <c r="I992">
        <v>0</v>
      </c>
      <c r="J992" s="1">
        <v>45558</v>
      </c>
      <c r="K992" t="s">
        <v>22</v>
      </c>
      <c r="L992" t="s">
        <v>36</v>
      </c>
      <c r="M992">
        <v>570.47</v>
      </c>
    </row>
    <row r="993" spans="1:13" x14ac:dyDescent="0.3">
      <c r="A993">
        <v>2991</v>
      </c>
      <c r="B993" t="s">
        <v>35</v>
      </c>
      <c r="C993" t="s">
        <v>14</v>
      </c>
      <c r="D993" t="s">
        <v>15</v>
      </c>
      <c r="E993" t="s">
        <v>16</v>
      </c>
      <c r="G993">
        <v>4004.4</v>
      </c>
      <c r="H993">
        <v>1.23</v>
      </c>
      <c r="I993">
        <v>0</v>
      </c>
      <c r="J993" s="1"/>
      <c r="K993" t="s">
        <v>22</v>
      </c>
      <c r="L993" t="s">
        <v>29</v>
      </c>
      <c r="M993">
        <v>3772.99</v>
      </c>
    </row>
    <row r="994" spans="1:13" x14ac:dyDescent="0.3">
      <c r="A994">
        <v>2992</v>
      </c>
      <c r="B994" t="s">
        <v>35</v>
      </c>
      <c r="C994" t="s">
        <v>20</v>
      </c>
      <c r="D994" t="s">
        <v>24</v>
      </c>
      <c r="E994" t="s">
        <v>28</v>
      </c>
      <c r="I994">
        <v>0</v>
      </c>
      <c r="J994" s="1">
        <v>45589</v>
      </c>
      <c r="K994" t="s">
        <v>17</v>
      </c>
      <c r="L994" t="s">
        <v>45</v>
      </c>
      <c r="M994">
        <v>2276.9899999999998</v>
      </c>
    </row>
    <row r="995" spans="1:13" x14ac:dyDescent="0.3">
      <c r="A995">
        <v>2993</v>
      </c>
      <c r="B995" t="s">
        <v>35</v>
      </c>
      <c r="C995" t="s">
        <v>20</v>
      </c>
      <c r="D995" t="s">
        <v>24</v>
      </c>
      <c r="E995" t="s">
        <v>16</v>
      </c>
      <c r="F995">
        <v>4</v>
      </c>
      <c r="I995">
        <v>0</v>
      </c>
      <c r="J995" s="1">
        <v>45578</v>
      </c>
      <c r="K995" t="s">
        <v>22</v>
      </c>
      <c r="L995" t="s">
        <v>23</v>
      </c>
      <c r="M995">
        <v>1770.74</v>
      </c>
    </row>
    <row r="996" spans="1:13" x14ac:dyDescent="0.3">
      <c r="A996">
        <v>2994</v>
      </c>
      <c r="B996" t="s">
        <v>19</v>
      </c>
      <c r="C996" t="s">
        <v>26</v>
      </c>
      <c r="D996" t="s">
        <v>60</v>
      </c>
      <c r="E996" t="s">
        <v>37</v>
      </c>
      <c r="G996">
        <v>2932.39</v>
      </c>
      <c r="H996">
        <v>0.98</v>
      </c>
      <c r="I996">
        <v>0</v>
      </c>
      <c r="J996" s="1">
        <v>45633</v>
      </c>
      <c r="K996" t="s">
        <v>22</v>
      </c>
      <c r="L996" t="s">
        <v>25</v>
      </c>
      <c r="M996">
        <v>2962.69</v>
      </c>
    </row>
    <row r="997" spans="1:13" x14ac:dyDescent="0.3">
      <c r="A997">
        <v>2995</v>
      </c>
      <c r="B997" t="s">
        <v>13</v>
      </c>
      <c r="C997" t="s">
        <v>26</v>
      </c>
      <c r="D997" t="s">
        <v>27</v>
      </c>
      <c r="E997" t="s">
        <v>28</v>
      </c>
      <c r="G997">
        <v>8679.9699999999993</v>
      </c>
      <c r="I997">
        <v>0</v>
      </c>
      <c r="J997" s="1"/>
      <c r="K997" t="s">
        <v>17</v>
      </c>
      <c r="L997" t="s">
        <v>33</v>
      </c>
      <c r="M997">
        <v>-651.61</v>
      </c>
    </row>
    <row r="998" spans="1:13" x14ac:dyDescent="0.3">
      <c r="A998">
        <v>2996</v>
      </c>
      <c r="B998" t="s">
        <v>19</v>
      </c>
      <c r="C998" t="s">
        <v>43</v>
      </c>
      <c r="D998" t="s">
        <v>44</v>
      </c>
      <c r="E998" t="s">
        <v>37</v>
      </c>
      <c r="I998">
        <v>0</v>
      </c>
      <c r="J998" s="1">
        <v>45839</v>
      </c>
      <c r="K998" t="s">
        <v>17</v>
      </c>
      <c r="L998" t="s">
        <v>29</v>
      </c>
      <c r="M998">
        <v>3753.82</v>
      </c>
    </row>
    <row r="999" spans="1:13" x14ac:dyDescent="0.3">
      <c r="A999">
        <v>2043</v>
      </c>
      <c r="B999" t="s">
        <v>19</v>
      </c>
      <c r="C999" t="s">
        <v>26</v>
      </c>
      <c r="D999" t="s">
        <v>40</v>
      </c>
      <c r="E999" t="s">
        <v>28</v>
      </c>
      <c r="F999">
        <v>-1</v>
      </c>
      <c r="I999">
        <v>0</v>
      </c>
      <c r="J999" s="1">
        <v>45578</v>
      </c>
      <c r="K999" t="s">
        <v>22</v>
      </c>
      <c r="L999" t="s">
        <v>25</v>
      </c>
      <c r="M999">
        <v>497.69</v>
      </c>
    </row>
    <row r="1000" spans="1:13" x14ac:dyDescent="0.3">
      <c r="A1000">
        <v>2998</v>
      </c>
      <c r="B1000" t="s">
        <v>19</v>
      </c>
      <c r="C1000" t="s">
        <v>14</v>
      </c>
      <c r="D1000" t="s">
        <v>34</v>
      </c>
      <c r="E1000" t="s">
        <v>41</v>
      </c>
      <c r="G1000">
        <v>8835.27</v>
      </c>
      <c r="H1000">
        <v>0.76</v>
      </c>
      <c r="I1000">
        <v>0</v>
      </c>
      <c r="J1000" s="1">
        <v>45813</v>
      </c>
      <c r="K1000" t="s">
        <v>17</v>
      </c>
      <c r="L1000" t="s">
        <v>33</v>
      </c>
      <c r="M1000">
        <v>1637.2</v>
      </c>
    </row>
    <row r="1001" spans="1:13" x14ac:dyDescent="0.3">
      <c r="A1001">
        <v>2033</v>
      </c>
      <c r="B1001" t="s">
        <v>19</v>
      </c>
      <c r="C1001" t="s">
        <v>20</v>
      </c>
      <c r="D1001" t="s">
        <v>24</v>
      </c>
      <c r="E1001" t="s">
        <v>41</v>
      </c>
      <c r="F1001">
        <v>0</v>
      </c>
      <c r="H1001">
        <v>0.39</v>
      </c>
      <c r="I1001">
        <v>0</v>
      </c>
      <c r="J1001" s="1"/>
      <c r="K1001" t="s">
        <v>17</v>
      </c>
      <c r="L1001" t="s">
        <v>45</v>
      </c>
      <c r="M1001">
        <v>400.37</v>
      </c>
    </row>
    <row r="1002" spans="1:13" x14ac:dyDescent="0.3">
      <c r="A1002">
        <v>3000</v>
      </c>
      <c r="B1002" t="s">
        <v>13</v>
      </c>
      <c r="C1002" t="s">
        <v>30</v>
      </c>
      <c r="D1002" t="s">
        <v>50</v>
      </c>
      <c r="E1002" t="s">
        <v>16</v>
      </c>
      <c r="F1002">
        <v>1</v>
      </c>
      <c r="I1002">
        <v>0</v>
      </c>
      <c r="J1002" s="1"/>
      <c r="K1002" t="s">
        <v>22</v>
      </c>
      <c r="L1002" t="s">
        <v>25</v>
      </c>
      <c r="M1002">
        <v>-1110.6199999999999</v>
      </c>
    </row>
    <row r="1003" spans="1:13" x14ac:dyDescent="0.3">
      <c r="A1003">
        <v>3001</v>
      </c>
      <c r="B1003" t="s">
        <v>35</v>
      </c>
      <c r="C1003" t="s">
        <v>20</v>
      </c>
      <c r="D1003" t="s">
        <v>24</v>
      </c>
      <c r="E1003" t="s">
        <v>28</v>
      </c>
      <c r="I1003">
        <v>0</v>
      </c>
      <c r="J1003" s="1">
        <v>45316</v>
      </c>
      <c r="K1003" t="s">
        <v>17</v>
      </c>
      <c r="L1003" t="s">
        <v>33</v>
      </c>
      <c r="M1003">
        <v>-362.26</v>
      </c>
    </row>
    <row r="1004" spans="1:13" x14ac:dyDescent="0.3">
      <c r="A1004">
        <v>3002</v>
      </c>
      <c r="B1004" t="s">
        <v>19</v>
      </c>
      <c r="C1004" t="s">
        <v>26</v>
      </c>
      <c r="D1004" t="s">
        <v>40</v>
      </c>
      <c r="E1004" t="s">
        <v>41</v>
      </c>
      <c r="F1004">
        <v>4</v>
      </c>
      <c r="I1004">
        <v>0</v>
      </c>
      <c r="J1004" s="1">
        <v>45618</v>
      </c>
      <c r="K1004" t="s">
        <v>22</v>
      </c>
      <c r="L1004" t="s">
        <v>33</v>
      </c>
      <c r="M1004">
        <v>3535.87</v>
      </c>
    </row>
    <row r="1005" spans="1:13" x14ac:dyDescent="0.3">
      <c r="A1005">
        <v>3003</v>
      </c>
      <c r="B1005" t="s">
        <v>35</v>
      </c>
      <c r="C1005" t="s">
        <v>43</v>
      </c>
      <c r="D1005" t="s">
        <v>52</v>
      </c>
      <c r="E1005" t="s">
        <v>32</v>
      </c>
      <c r="F1005">
        <v>2</v>
      </c>
      <c r="I1005">
        <v>0</v>
      </c>
      <c r="J1005" s="1">
        <v>45141</v>
      </c>
      <c r="K1005" t="s">
        <v>17</v>
      </c>
      <c r="L1005" t="s">
        <v>36</v>
      </c>
      <c r="M1005">
        <v>-646.26</v>
      </c>
    </row>
    <row r="1006" spans="1:13" x14ac:dyDescent="0.3">
      <c r="A1006">
        <v>3004</v>
      </c>
      <c r="B1006" t="s">
        <v>35</v>
      </c>
      <c r="C1006" t="s">
        <v>14</v>
      </c>
      <c r="D1006" t="s">
        <v>54</v>
      </c>
      <c r="E1006" t="s">
        <v>32</v>
      </c>
      <c r="F1006">
        <v>2</v>
      </c>
      <c r="G1006">
        <v>6897.68</v>
      </c>
      <c r="I1006">
        <v>0</v>
      </c>
      <c r="J1006" s="1"/>
      <c r="K1006" t="s">
        <v>22</v>
      </c>
      <c r="L1006" t="s">
        <v>29</v>
      </c>
      <c r="M1006">
        <v>2708.1</v>
      </c>
    </row>
    <row r="1007" spans="1:13" x14ac:dyDescent="0.3">
      <c r="A1007">
        <v>3005</v>
      </c>
      <c r="B1007" t="s">
        <v>19</v>
      </c>
      <c r="C1007" t="s">
        <v>43</v>
      </c>
      <c r="D1007" t="s">
        <v>52</v>
      </c>
      <c r="E1007" t="s">
        <v>46</v>
      </c>
      <c r="H1007">
        <v>0.19</v>
      </c>
      <c r="I1007">
        <v>0</v>
      </c>
      <c r="J1007" s="1">
        <v>45770</v>
      </c>
      <c r="K1007" t="s">
        <v>17</v>
      </c>
      <c r="L1007" t="s">
        <v>33</v>
      </c>
      <c r="M1007">
        <v>3295.17</v>
      </c>
    </row>
    <row r="1008" spans="1:13" x14ac:dyDescent="0.3">
      <c r="A1008">
        <v>3006</v>
      </c>
      <c r="B1008" t="s">
        <v>13</v>
      </c>
      <c r="C1008" t="s">
        <v>26</v>
      </c>
      <c r="D1008" t="s">
        <v>27</v>
      </c>
      <c r="E1008" t="s">
        <v>62</v>
      </c>
      <c r="F1008">
        <v>4</v>
      </c>
      <c r="H1008">
        <v>0.89</v>
      </c>
      <c r="I1008">
        <v>0</v>
      </c>
      <c r="J1008" s="1"/>
      <c r="K1008" t="s">
        <v>17</v>
      </c>
      <c r="L1008" t="s">
        <v>29</v>
      </c>
      <c r="M1008">
        <v>1932.88</v>
      </c>
    </row>
    <row r="1009" spans="1:13" x14ac:dyDescent="0.3">
      <c r="A1009">
        <v>3007</v>
      </c>
      <c r="B1009" t="s">
        <v>19</v>
      </c>
      <c r="C1009" t="s">
        <v>20</v>
      </c>
      <c r="D1009" t="s">
        <v>21</v>
      </c>
      <c r="E1009" t="s">
        <v>53</v>
      </c>
      <c r="F1009">
        <v>1</v>
      </c>
      <c r="G1009">
        <v>7680.16</v>
      </c>
      <c r="H1009">
        <v>1.23</v>
      </c>
      <c r="I1009">
        <v>-1766.44</v>
      </c>
      <c r="J1009" s="1">
        <v>45807</v>
      </c>
      <c r="K1009" t="s">
        <v>17</v>
      </c>
      <c r="L1009" t="s">
        <v>36</v>
      </c>
      <c r="M1009">
        <v>-1076.72</v>
      </c>
    </row>
    <row r="1010" spans="1:13" x14ac:dyDescent="0.3">
      <c r="A1010">
        <v>3008</v>
      </c>
      <c r="B1010" t="s">
        <v>35</v>
      </c>
      <c r="C1010" t="s">
        <v>20</v>
      </c>
      <c r="D1010" t="s">
        <v>55</v>
      </c>
      <c r="E1010" t="s">
        <v>41</v>
      </c>
      <c r="H1010">
        <v>0.28000000000000003</v>
      </c>
      <c r="I1010">
        <v>0</v>
      </c>
      <c r="J1010" s="1"/>
      <c r="K1010" t="s">
        <v>17</v>
      </c>
      <c r="L1010" t="s">
        <v>29</v>
      </c>
      <c r="M1010">
        <v>401.12</v>
      </c>
    </row>
    <row r="1011" spans="1:13" x14ac:dyDescent="0.3">
      <c r="A1011">
        <v>3009</v>
      </c>
      <c r="B1011" t="s">
        <v>35</v>
      </c>
      <c r="C1011" t="s">
        <v>26</v>
      </c>
      <c r="D1011" t="s">
        <v>40</v>
      </c>
      <c r="E1011" t="s">
        <v>28</v>
      </c>
      <c r="I1011">
        <v>0</v>
      </c>
      <c r="J1011" s="1">
        <v>45519</v>
      </c>
      <c r="K1011" t="s">
        <v>17</v>
      </c>
      <c r="L1011" t="s">
        <v>36</v>
      </c>
      <c r="M1011">
        <v>3724.01</v>
      </c>
    </row>
    <row r="1012" spans="1:13" x14ac:dyDescent="0.3">
      <c r="A1012">
        <v>3010</v>
      </c>
      <c r="B1012" t="s">
        <v>19</v>
      </c>
      <c r="C1012" t="s">
        <v>20</v>
      </c>
      <c r="D1012" t="s">
        <v>21</v>
      </c>
      <c r="E1012" t="s">
        <v>41</v>
      </c>
      <c r="I1012">
        <v>0</v>
      </c>
      <c r="J1012" s="1">
        <v>45782</v>
      </c>
      <c r="K1012" t="s">
        <v>17</v>
      </c>
      <c r="L1012" t="s">
        <v>29</v>
      </c>
      <c r="M1012">
        <v>-311.32</v>
      </c>
    </row>
    <row r="1013" spans="1:13" x14ac:dyDescent="0.3">
      <c r="A1013">
        <v>3011</v>
      </c>
      <c r="B1013" t="s">
        <v>19</v>
      </c>
      <c r="C1013" t="s">
        <v>30</v>
      </c>
      <c r="D1013" t="s">
        <v>56</v>
      </c>
      <c r="E1013" t="s">
        <v>57</v>
      </c>
      <c r="F1013">
        <v>1</v>
      </c>
      <c r="H1013">
        <v>0.5</v>
      </c>
      <c r="I1013">
        <v>0</v>
      </c>
      <c r="J1013" s="1"/>
      <c r="K1013" t="s">
        <v>22</v>
      </c>
      <c r="L1013" t="s">
        <v>38</v>
      </c>
      <c r="M1013">
        <v>3074.24</v>
      </c>
    </row>
    <row r="1014" spans="1:13" x14ac:dyDescent="0.3">
      <c r="A1014">
        <v>3012</v>
      </c>
      <c r="B1014" t="s">
        <v>35</v>
      </c>
      <c r="C1014" t="s">
        <v>26</v>
      </c>
      <c r="D1014" t="s">
        <v>27</v>
      </c>
      <c r="E1014" t="s">
        <v>28</v>
      </c>
      <c r="F1014">
        <v>2</v>
      </c>
      <c r="G1014">
        <v>3758.51</v>
      </c>
      <c r="I1014">
        <v>0</v>
      </c>
      <c r="J1014" s="1"/>
      <c r="K1014" t="s">
        <v>22</v>
      </c>
      <c r="L1014" t="s">
        <v>23</v>
      </c>
      <c r="M1014">
        <v>94.77</v>
      </c>
    </row>
    <row r="1015" spans="1:13" x14ac:dyDescent="0.3">
      <c r="A1015">
        <v>3013</v>
      </c>
      <c r="B1015" t="s">
        <v>13</v>
      </c>
      <c r="C1015" t="s">
        <v>43</v>
      </c>
      <c r="D1015" t="s">
        <v>52</v>
      </c>
      <c r="E1015" t="s">
        <v>32</v>
      </c>
      <c r="F1015">
        <v>4</v>
      </c>
      <c r="H1015">
        <v>0.96</v>
      </c>
      <c r="I1015">
        <v>0</v>
      </c>
      <c r="J1015" s="1">
        <v>45824</v>
      </c>
      <c r="K1015" t="s">
        <v>22</v>
      </c>
      <c r="L1015" t="s">
        <v>45</v>
      </c>
      <c r="M1015">
        <v>1039.0899999999999</v>
      </c>
    </row>
    <row r="1016" spans="1:13" x14ac:dyDescent="0.3">
      <c r="A1016">
        <v>3014</v>
      </c>
      <c r="B1016" t="s">
        <v>35</v>
      </c>
      <c r="C1016" t="s">
        <v>30</v>
      </c>
      <c r="D1016" t="s">
        <v>48</v>
      </c>
      <c r="E1016" t="s">
        <v>41</v>
      </c>
      <c r="F1016">
        <v>0</v>
      </c>
      <c r="I1016">
        <v>0</v>
      </c>
      <c r="J1016" s="1">
        <v>45687</v>
      </c>
      <c r="K1016" t="s">
        <v>22</v>
      </c>
      <c r="L1016" t="s">
        <v>23</v>
      </c>
      <c r="M1016">
        <v>-1004.97</v>
      </c>
    </row>
    <row r="1017" spans="1:13" x14ac:dyDescent="0.3">
      <c r="A1017">
        <v>3015</v>
      </c>
      <c r="B1017" t="s">
        <v>19</v>
      </c>
      <c r="C1017" t="s">
        <v>30</v>
      </c>
      <c r="D1017" t="s">
        <v>31</v>
      </c>
      <c r="E1017" t="s">
        <v>41</v>
      </c>
      <c r="F1017">
        <v>-1</v>
      </c>
      <c r="I1017">
        <v>0</v>
      </c>
      <c r="J1017" s="1"/>
      <c r="K1017" t="s">
        <v>17</v>
      </c>
      <c r="L1017" t="s">
        <v>45</v>
      </c>
      <c r="M1017">
        <v>2688.31</v>
      </c>
    </row>
    <row r="1018" spans="1:13" x14ac:dyDescent="0.3">
      <c r="A1018">
        <v>3016</v>
      </c>
      <c r="B1018" t="s">
        <v>19</v>
      </c>
      <c r="C1018" t="s">
        <v>30</v>
      </c>
      <c r="D1018" t="s">
        <v>48</v>
      </c>
      <c r="E1018" t="s">
        <v>16</v>
      </c>
      <c r="F1018">
        <v>0</v>
      </c>
      <c r="G1018">
        <v>8931.44</v>
      </c>
      <c r="I1018">
        <v>0</v>
      </c>
      <c r="J1018" s="1">
        <v>45535</v>
      </c>
      <c r="K1018" t="s">
        <v>22</v>
      </c>
      <c r="L1018" t="s">
        <v>18</v>
      </c>
      <c r="M1018">
        <v>868.59</v>
      </c>
    </row>
    <row r="1019" spans="1:13" x14ac:dyDescent="0.3">
      <c r="A1019">
        <v>3017</v>
      </c>
      <c r="B1019" t="s">
        <v>19</v>
      </c>
      <c r="C1019" t="s">
        <v>43</v>
      </c>
      <c r="D1019" t="s">
        <v>61</v>
      </c>
      <c r="E1019" t="s">
        <v>49</v>
      </c>
      <c r="G1019">
        <v>8240.15</v>
      </c>
      <c r="I1019">
        <v>0</v>
      </c>
      <c r="J1019" s="1"/>
      <c r="K1019" t="s">
        <v>22</v>
      </c>
      <c r="L1019" t="s">
        <v>33</v>
      </c>
      <c r="M1019">
        <v>3355.12</v>
      </c>
    </row>
    <row r="1020" spans="1:13" x14ac:dyDescent="0.3">
      <c r="A1020">
        <v>3018</v>
      </c>
      <c r="B1020" t="s">
        <v>13</v>
      </c>
      <c r="C1020" t="s">
        <v>20</v>
      </c>
      <c r="D1020" t="s">
        <v>24</v>
      </c>
      <c r="E1020" t="s">
        <v>37</v>
      </c>
      <c r="I1020">
        <v>0</v>
      </c>
      <c r="J1020" s="1">
        <v>45526</v>
      </c>
      <c r="K1020" t="s">
        <v>22</v>
      </c>
      <c r="L1020" t="s">
        <v>45</v>
      </c>
      <c r="M1020">
        <v>3364.85</v>
      </c>
    </row>
    <row r="1021" spans="1:13" x14ac:dyDescent="0.3">
      <c r="A1021">
        <v>3019</v>
      </c>
      <c r="B1021" t="s">
        <v>19</v>
      </c>
      <c r="C1021" t="s">
        <v>30</v>
      </c>
      <c r="D1021" t="s">
        <v>50</v>
      </c>
      <c r="E1021" t="s">
        <v>32</v>
      </c>
      <c r="G1021">
        <v>9942.61</v>
      </c>
      <c r="I1021">
        <v>0</v>
      </c>
      <c r="J1021" s="1">
        <v>45279</v>
      </c>
      <c r="K1021" t="s">
        <v>22</v>
      </c>
      <c r="L1021" t="s">
        <v>45</v>
      </c>
      <c r="M1021">
        <v>1316.3</v>
      </c>
    </row>
    <row r="1022" spans="1:13" x14ac:dyDescent="0.3">
      <c r="A1022">
        <v>3020</v>
      </c>
      <c r="B1022" t="s">
        <v>13</v>
      </c>
      <c r="C1022" t="s">
        <v>26</v>
      </c>
      <c r="D1022" t="s">
        <v>58</v>
      </c>
      <c r="E1022" t="s">
        <v>28</v>
      </c>
      <c r="F1022">
        <v>1</v>
      </c>
      <c r="G1022">
        <v>6153.37</v>
      </c>
      <c r="I1022">
        <v>0</v>
      </c>
      <c r="J1022" s="1"/>
      <c r="K1022" t="s">
        <v>22</v>
      </c>
      <c r="L1022" t="s">
        <v>38</v>
      </c>
      <c r="M1022">
        <v>493.35</v>
      </c>
    </row>
    <row r="1023" spans="1:13" x14ac:dyDescent="0.3">
      <c r="A1023">
        <v>3021</v>
      </c>
      <c r="B1023" t="s">
        <v>19</v>
      </c>
      <c r="C1023" t="s">
        <v>20</v>
      </c>
      <c r="D1023" t="s">
        <v>39</v>
      </c>
      <c r="E1023" t="s">
        <v>49</v>
      </c>
      <c r="F1023">
        <v>4</v>
      </c>
      <c r="H1023">
        <v>0.42</v>
      </c>
      <c r="I1023">
        <v>0</v>
      </c>
      <c r="J1023" s="1">
        <v>45190</v>
      </c>
      <c r="K1023" t="s">
        <v>22</v>
      </c>
      <c r="L1023" t="s">
        <v>23</v>
      </c>
      <c r="M1023">
        <v>3050.7</v>
      </c>
    </row>
    <row r="1024" spans="1:13" x14ac:dyDescent="0.3">
      <c r="A1024">
        <v>3022</v>
      </c>
      <c r="B1024" t="s">
        <v>13</v>
      </c>
      <c r="C1024" t="s">
        <v>14</v>
      </c>
      <c r="D1024" t="s">
        <v>54</v>
      </c>
      <c r="E1024" t="s">
        <v>28</v>
      </c>
      <c r="F1024">
        <v>-1</v>
      </c>
      <c r="G1024">
        <v>4318.4799999999996</v>
      </c>
      <c r="I1024">
        <v>0</v>
      </c>
      <c r="J1024" s="1">
        <v>45791</v>
      </c>
      <c r="K1024" t="s">
        <v>17</v>
      </c>
      <c r="L1024" t="s">
        <v>33</v>
      </c>
      <c r="M1024">
        <v>271.37</v>
      </c>
    </row>
    <row r="1025" spans="1:13" x14ac:dyDescent="0.3">
      <c r="A1025">
        <v>3023</v>
      </c>
      <c r="B1025" t="s">
        <v>13</v>
      </c>
      <c r="C1025" t="s">
        <v>43</v>
      </c>
      <c r="D1025" t="s">
        <v>52</v>
      </c>
      <c r="E1025" t="s">
        <v>41</v>
      </c>
      <c r="G1025">
        <v>2493.2800000000002</v>
      </c>
      <c r="I1025">
        <v>0</v>
      </c>
      <c r="J1025" s="1">
        <v>45431</v>
      </c>
      <c r="K1025" t="s">
        <v>22</v>
      </c>
      <c r="L1025" t="s">
        <v>33</v>
      </c>
      <c r="M1025">
        <v>708.93</v>
      </c>
    </row>
    <row r="1026" spans="1:13" x14ac:dyDescent="0.3">
      <c r="A1026">
        <v>3024</v>
      </c>
      <c r="B1026" t="s">
        <v>13</v>
      </c>
      <c r="C1026" t="s">
        <v>30</v>
      </c>
      <c r="D1026" t="s">
        <v>50</v>
      </c>
      <c r="E1026" t="s">
        <v>41</v>
      </c>
      <c r="H1026">
        <v>1.04</v>
      </c>
      <c r="I1026">
        <v>0</v>
      </c>
      <c r="J1026" s="1">
        <v>45633</v>
      </c>
      <c r="K1026" t="s">
        <v>17</v>
      </c>
      <c r="L1026" t="s">
        <v>25</v>
      </c>
      <c r="M1026">
        <v>-687.3</v>
      </c>
    </row>
    <row r="1027" spans="1:13" x14ac:dyDescent="0.3">
      <c r="A1027">
        <v>3025</v>
      </c>
      <c r="B1027" t="s">
        <v>13</v>
      </c>
      <c r="C1027" t="s">
        <v>26</v>
      </c>
      <c r="D1027" t="s">
        <v>27</v>
      </c>
      <c r="E1027" t="s">
        <v>28</v>
      </c>
      <c r="F1027">
        <v>4</v>
      </c>
      <c r="I1027">
        <v>0</v>
      </c>
      <c r="J1027" s="1">
        <v>45529</v>
      </c>
      <c r="K1027" t="s">
        <v>22</v>
      </c>
      <c r="L1027" t="s">
        <v>42</v>
      </c>
      <c r="M1027">
        <v>3005.88</v>
      </c>
    </row>
    <row r="1028" spans="1:13" x14ac:dyDescent="0.3">
      <c r="A1028">
        <v>3026</v>
      </c>
      <c r="B1028" t="s">
        <v>19</v>
      </c>
      <c r="C1028" t="s">
        <v>26</v>
      </c>
      <c r="D1028" t="s">
        <v>27</v>
      </c>
      <c r="E1028" t="s">
        <v>59</v>
      </c>
      <c r="I1028">
        <v>0</v>
      </c>
      <c r="J1028" s="1">
        <v>45728</v>
      </c>
      <c r="K1028" t="s">
        <v>17</v>
      </c>
      <c r="L1028" t="s">
        <v>18</v>
      </c>
      <c r="M1028">
        <v>-127.25</v>
      </c>
    </row>
    <row r="1029" spans="1:13" x14ac:dyDescent="0.3">
      <c r="A1029">
        <v>3027</v>
      </c>
      <c r="B1029" t="s">
        <v>19</v>
      </c>
      <c r="C1029" t="s">
        <v>14</v>
      </c>
      <c r="D1029" t="s">
        <v>15</v>
      </c>
      <c r="E1029" t="s">
        <v>28</v>
      </c>
      <c r="F1029">
        <v>2</v>
      </c>
      <c r="G1029">
        <v>9593.27</v>
      </c>
      <c r="I1029">
        <v>0</v>
      </c>
      <c r="J1029" s="1">
        <v>45590</v>
      </c>
      <c r="K1029" t="s">
        <v>22</v>
      </c>
      <c r="L1029" t="s">
        <v>33</v>
      </c>
      <c r="M1029">
        <v>-1038.79</v>
      </c>
    </row>
    <row r="1030" spans="1:13" x14ac:dyDescent="0.3">
      <c r="A1030">
        <v>3028</v>
      </c>
      <c r="B1030" t="s">
        <v>13</v>
      </c>
      <c r="C1030" t="s">
        <v>30</v>
      </c>
      <c r="D1030" t="s">
        <v>48</v>
      </c>
      <c r="E1030" t="s">
        <v>28</v>
      </c>
      <c r="F1030">
        <v>4</v>
      </c>
      <c r="G1030">
        <v>5837.53</v>
      </c>
      <c r="I1030">
        <v>0</v>
      </c>
      <c r="J1030" s="1">
        <v>45686</v>
      </c>
      <c r="K1030" t="s">
        <v>22</v>
      </c>
      <c r="L1030" t="s">
        <v>45</v>
      </c>
      <c r="M1030">
        <v>-471.86</v>
      </c>
    </row>
    <row r="1031" spans="1:13" x14ac:dyDescent="0.3">
      <c r="A1031">
        <v>3029</v>
      </c>
      <c r="B1031" t="s">
        <v>13</v>
      </c>
      <c r="C1031" t="s">
        <v>14</v>
      </c>
      <c r="D1031" t="s">
        <v>54</v>
      </c>
      <c r="E1031" t="s">
        <v>16</v>
      </c>
      <c r="I1031">
        <v>0</v>
      </c>
      <c r="J1031" s="1"/>
      <c r="K1031" t="s">
        <v>22</v>
      </c>
      <c r="L1031" t="s">
        <v>36</v>
      </c>
      <c r="M1031">
        <v>2696.49</v>
      </c>
    </row>
    <row r="1032" spans="1:13" x14ac:dyDescent="0.3">
      <c r="A1032">
        <v>3030</v>
      </c>
      <c r="B1032" t="s">
        <v>35</v>
      </c>
      <c r="C1032" t="s">
        <v>20</v>
      </c>
      <c r="D1032" t="s">
        <v>39</v>
      </c>
      <c r="E1032" t="s">
        <v>41</v>
      </c>
      <c r="F1032">
        <v>3</v>
      </c>
      <c r="G1032">
        <v>6969.28</v>
      </c>
      <c r="H1032">
        <v>0.57999999999999996</v>
      </c>
      <c r="I1032">
        <v>8781.2900000000009</v>
      </c>
      <c r="J1032" s="1">
        <v>45146</v>
      </c>
      <c r="K1032" t="s">
        <v>17</v>
      </c>
      <c r="L1032" t="s">
        <v>45</v>
      </c>
      <c r="M1032">
        <v>98.19</v>
      </c>
    </row>
    <row r="1033" spans="1:13" x14ac:dyDescent="0.3">
      <c r="A1033">
        <v>3031</v>
      </c>
      <c r="B1033" t="s">
        <v>13</v>
      </c>
      <c r="C1033" t="s">
        <v>20</v>
      </c>
      <c r="D1033" t="s">
        <v>24</v>
      </c>
      <c r="E1033" t="s">
        <v>16</v>
      </c>
      <c r="F1033">
        <v>4</v>
      </c>
      <c r="G1033">
        <v>8588.14</v>
      </c>
      <c r="I1033">
        <v>0</v>
      </c>
      <c r="J1033" s="1">
        <v>45210</v>
      </c>
      <c r="K1033" t="s">
        <v>17</v>
      </c>
      <c r="L1033" t="s">
        <v>45</v>
      </c>
      <c r="M1033">
        <v>-117.68</v>
      </c>
    </row>
    <row r="1034" spans="1:13" x14ac:dyDescent="0.3">
      <c r="A1034">
        <v>3032</v>
      </c>
      <c r="B1034" t="s">
        <v>35</v>
      </c>
      <c r="C1034" t="s">
        <v>30</v>
      </c>
      <c r="D1034" t="s">
        <v>31</v>
      </c>
      <c r="E1034" t="s">
        <v>32</v>
      </c>
      <c r="F1034">
        <v>0</v>
      </c>
      <c r="I1034">
        <v>0</v>
      </c>
      <c r="J1034" s="1">
        <v>45673</v>
      </c>
      <c r="K1034" t="s">
        <v>17</v>
      </c>
      <c r="L1034" t="s">
        <v>25</v>
      </c>
      <c r="M1034">
        <v>450.75</v>
      </c>
    </row>
    <row r="1035" spans="1:13" x14ac:dyDescent="0.3">
      <c r="A1035">
        <v>3033</v>
      </c>
      <c r="B1035" t="s">
        <v>35</v>
      </c>
      <c r="C1035" t="s">
        <v>14</v>
      </c>
      <c r="D1035" t="s">
        <v>54</v>
      </c>
      <c r="E1035" t="s">
        <v>16</v>
      </c>
      <c r="G1035">
        <v>9397.68</v>
      </c>
      <c r="H1035">
        <v>0.74</v>
      </c>
      <c r="I1035">
        <v>0</v>
      </c>
      <c r="J1035" s="1">
        <v>45617</v>
      </c>
      <c r="K1035" t="s">
        <v>22</v>
      </c>
      <c r="L1035" t="s">
        <v>23</v>
      </c>
      <c r="M1035">
        <v>313.58</v>
      </c>
    </row>
    <row r="1036" spans="1:13" x14ac:dyDescent="0.3">
      <c r="A1036">
        <v>3034</v>
      </c>
      <c r="B1036" t="s">
        <v>35</v>
      </c>
      <c r="C1036" t="s">
        <v>20</v>
      </c>
      <c r="D1036" t="s">
        <v>24</v>
      </c>
      <c r="E1036" t="s">
        <v>16</v>
      </c>
      <c r="F1036">
        <v>2</v>
      </c>
      <c r="H1036">
        <v>0.79</v>
      </c>
      <c r="I1036">
        <v>0</v>
      </c>
      <c r="J1036" s="1"/>
      <c r="K1036" t="s">
        <v>17</v>
      </c>
      <c r="L1036" t="s">
        <v>29</v>
      </c>
      <c r="M1036">
        <v>460.06</v>
      </c>
    </row>
    <row r="1037" spans="1:13" x14ac:dyDescent="0.3">
      <c r="A1037">
        <v>3035</v>
      </c>
      <c r="B1037" t="s">
        <v>13</v>
      </c>
      <c r="C1037" t="s">
        <v>14</v>
      </c>
      <c r="D1037" t="s">
        <v>34</v>
      </c>
      <c r="E1037" t="s">
        <v>53</v>
      </c>
      <c r="F1037">
        <v>4</v>
      </c>
      <c r="G1037">
        <v>9625.4699999999993</v>
      </c>
      <c r="I1037">
        <v>0</v>
      </c>
      <c r="J1037" s="1"/>
      <c r="K1037" t="s">
        <v>22</v>
      </c>
      <c r="L1037" t="s">
        <v>42</v>
      </c>
      <c r="M1037">
        <v>-419.24</v>
      </c>
    </row>
    <row r="1038" spans="1:13" x14ac:dyDescent="0.3">
      <c r="A1038">
        <v>3036</v>
      </c>
      <c r="B1038" t="s">
        <v>13</v>
      </c>
      <c r="C1038" t="s">
        <v>26</v>
      </c>
      <c r="D1038" t="s">
        <v>58</v>
      </c>
      <c r="E1038" t="s">
        <v>37</v>
      </c>
      <c r="F1038">
        <v>2</v>
      </c>
      <c r="G1038">
        <v>2879.09</v>
      </c>
      <c r="I1038">
        <v>0</v>
      </c>
      <c r="J1038" s="1">
        <v>45580</v>
      </c>
      <c r="K1038" t="s">
        <v>22</v>
      </c>
      <c r="L1038" t="s">
        <v>42</v>
      </c>
      <c r="M1038">
        <v>1129.1099999999999</v>
      </c>
    </row>
    <row r="1039" spans="1:13" x14ac:dyDescent="0.3">
      <c r="A1039">
        <v>2033</v>
      </c>
      <c r="B1039" t="s">
        <v>13</v>
      </c>
      <c r="C1039" t="s">
        <v>26</v>
      </c>
      <c r="D1039" t="s">
        <v>40</v>
      </c>
      <c r="E1039" t="s">
        <v>16</v>
      </c>
      <c r="I1039">
        <v>0</v>
      </c>
      <c r="J1039" s="1">
        <v>45679</v>
      </c>
      <c r="K1039" t="s">
        <v>17</v>
      </c>
      <c r="L1039" t="s">
        <v>45</v>
      </c>
      <c r="M1039">
        <v>-679.74</v>
      </c>
    </row>
    <row r="1040" spans="1:13" x14ac:dyDescent="0.3">
      <c r="A1040">
        <v>3038</v>
      </c>
      <c r="B1040" t="s">
        <v>13</v>
      </c>
      <c r="C1040" t="s">
        <v>26</v>
      </c>
      <c r="D1040" t="s">
        <v>60</v>
      </c>
      <c r="E1040" t="s">
        <v>16</v>
      </c>
      <c r="F1040">
        <v>0</v>
      </c>
      <c r="G1040">
        <v>4195.03</v>
      </c>
      <c r="I1040">
        <v>0</v>
      </c>
      <c r="J1040" s="1">
        <v>45684</v>
      </c>
      <c r="K1040" t="s">
        <v>22</v>
      </c>
      <c r="L1040" t="s">
        <v>33</v>
      </c>
      <c r="M1040">
        <v>1068.18</v>
      </c>
    </row>
    <row r="1041" spans="1:13" x14ac:dyDescent="0.3">
      <c r="A1041">
        <v>3039</v>
      </c>
      <c r="B1041" t="s">
        <v>13</v>
      </c>
      <c r="C1041" t="s">
        <v>20</v>
      </c>
      <c r="D1041" t="s">
        <v>24</v>
      </c>
      <c r="E1041" t="s">
        <v>59</v>
      </c>
      <c r="G1041">
        <v>5366.19</v>
      </c>
      <c r="I1041">
        <v>0</v>
      </c>
      <c r="J1041" s="1">
        <v>45368</v>
      </c>
      <c r="K1041" t="s">
        <v>17</v>
      </c>
      <c r="L1041" t="s">
        <v>29</v>
      </c>
      <c r="M1041">
        <v>638.29999999999995</v>
      </c>
    </row>
    <row r="1042" spans="1:13" x14ac:dyDescent="0.3">
      <c r="A1042">
        <v>3040</v>
      </c>
      <c r="B1042" t="s">
        <v>19</v>
      </c>
      <c r="C1042" t="s">
        <v>26</v>
      </c>
      <c r="D1042" t="s">
        <v>40</v>
      </c>
      <c r="E1042" t="s">
        <v>32</v>
      </c>
      <c r="I1042">
        <v>0</v>
      </c>
      <c r="J1042" s="1">
        <v>45516</v>
      </c>
      <c r="K1042" t="s">
        <v>17</v>
      </c>
      <c r="L1042" t="s">
        <v>23</v>
      </c>
      <c r="M1042">
        <v>3833.04</v>
      </c>
    </row>
    <row r="1043" spans="1:13" x14ac:dyDescent="0.3">
      <c r="A1043">
        <v>3041</v>
      </c>
      <c r="B1043" t="s">
        <v>13</v>
      </c>
      <c r="C1043" t="s">
        <v>26</v>
      </c>
      <c r="D1043" t="s">
        <v>40</v>
      </c>
      <c r="E1043" t="s">
        <v>46</v>
      </c>
      <c r="G1043">
        <v>4884.55</v>
      </c>
      <c r="I1043">
        <v>0</v>
      </c>
      <c r="J1043" s="1">
        <v>45660</v>
      </c>
      <c r="K1043" t="s">
        <v>17</v>
      </c>
      <c r="L1043" t="s">
        <v>36</v>
      </c>
      <c r="M1043">
        <v>-1182.29</v>
      </c>
    </row>
    <row r="1044" spans="1:13" x14ac:dyDescent="0.3">
      <c r="A1044">
        <v>3042</v>
      </c>
      <c r="B1044" t="s">
        <v>35</v>
      </c>
      <c r="C1044" t="s">
        <v>26</v>
      </c>
      <c r="D1044" t="s">
        <v>60</v>
      </c>
      <c r="E1044" t="s">
        <v>16</v>
      </c>
      <c r="F1044">
        <v>1</v>
      </c>
      <c r="I1044">
        <v>0</v>
      </c>
      <c r="J1044" s="1"/>
      <c r="K1044" t="s">
        <v>17</v>
      </c>
      <c r="L1044" t="s">
        <v>33</v>
      </c>
      <c r="M1044">
        <v>3750.11</v>
      </c>
    </row>
    <row r="1045" spans="1:13" x14ac:dyDescent="0.3">
      <c r="A1045">
        <v>3043</v>
      </c>
      <c r="B1045" t="s">
        <v>35</v>
      </c>
      <c r="C1045" t="s">
        <v>30</v>
      </c>
      <c r="D1045" t="s">
        <v>31</v>
      </c>
      <c r="E1045" t="s">
        <v>28</v>
      </c>
      <c r="F1045">
        <v>2</v>
      </c>
      <c r="I1045">
        <v>0</v>
      </c>
      <c r="J1045" s="1">
        <v>45758</v>
      </c>
      <c r="K1045" t="s">
        <v>22</v>
      </c>
      <c r="L1045" t="s">
        <v>33</v>
      </c>
      <c r="M1045">
        <v>147.79</v>
      </c>
    </row>
    <row r="1046" spans="1:13" x14ac:dyDescent="0.3">
      <c r="A1046">
        <v>3044</v>
      </c>
      <c r="B1046" t="s">
        <v>13</v>
      </c>
      <c r="C1046" t="s">
        <v>26</v>
      </c>
      <c r="D1046" t="s">
        <v>60</v>
      </c>
      <c r="E1046" t="s">
        <v>57</v>
      </c>
      <c r="F1046">
        <v>3</v>
      </c>
      <c r="G1046">
        <v>4222.2</v>
      </c>
      <c r="I1046">
        <v>0</v>
      </c>
      <c r="J1046" s="1"/>
      <c r="K1046" t="s">
        <v>22</v>
      </c>
      <c r="L1046" t="s">
        <v>38</v>
      </c>
      <c r="M1046">
        <v>931.4</v>
      </c>
    </row>
    <row r="1047" spans="1:13" x14ac:dyDescent="0.3">
      <c r="A1047">
        <v>3045</v>
      </c>
      <c r="B1047" t="s">
        <v>13</v>
      </c>
      <c r="C1047" t="s">
        <v>20</v>
      </c>
      <c r="D1047" t="s">
        <v>24</v>
      </c>
      <c r="E1047" t="s">
        <v>32</v>
      </c>
      <c r="F1047">
        <v>1</v>
      </c>
      <c r="G1047">
        <v>2196.1999999999998</v>
      </c>
      <c r="I1047">
        <v>0</v>
      </c>
      <c r="J1047" s="1"/>
      <c r="K1047" t="s">
        <v>22</v>
      </c>
      <c r="L1047" t="s">
        <v>36</v>
      </c>
      <c r="M1047">
        <v>3809.54</v>
      </c>
    </row>
    <row r="1048" spans="1:13" x14ac:dyDescent="0.3">
      <c r="A1048">
        <v>3046</v>
      </c>
      <c r="B1048" t="s">
        <v>35</v>
      </c>
      <c r="C1048" t="s">
        <v>43</v>
      </c>
      <c r="D1048" t="s">
        <v>44</v>
      </c>
      <c r="E1048" t="s">
        <v>37</v>
      </c>
      <c r="G1048">
        <v>4597.2299999999996</v>
      </c>
      <c r="I1048">
        <v>0</v>
      </c>
      <c r="J1048" s="1">
        <v>45803</v>
      </c>
      <c r="K1048" t="s">
        <v>17</v>
      </c>
      <c r="L1048" t="s">
        <v>18</v>
      </c>
      <c r="M1048">
        <v>3277.67</v>
      </c>
    </row>
    <row r="1049" spans="1:13" x14ac:dyDescent="0.3">
      <c r="A1049">
        <v>3047</v>
      </c>
      <c r="B1049" t="s">
        <v>19</v>
      </c>
      <c r="C1049" t="s">
        <v>43</v>
      </c>
      <c r="D1049" t="s">
        <v>51</v>
      </c>
      <c r="E1049" t="s">
        <v>41</v>
      </c>
      <c r="F1049">
        <v>3</v>
      </c>
      <c r="G1049">
        <v>6175.84</v>
      </c>
      <c r="H1049">
        <v>0.9</v>
      </c>
      <c r="I1049">
        <v>1852.75</v>
      </c>
      <c r="J1049" s="1">
        <v>45579</v>
      </c>
      <c r="K1049" t="s">
        <v>17</v>
      </c>
      <c r="L1049" t="s">
        <v>38</v>
      </c>
      <c r="M1049">
        <v>-960.94</v>
      </c>
    </row>
    <row r="1050" spans="1:13" x14ac:dyDescent="0.3">
      <c r="A1050">
        <v>3048</v>
      </c>
      <c r="B1050" t="s">
        <v>19</v>
      </c>
      <c r="C1050" t="s">
        <v>26</v>
      </c>
      <c r="D1050" t="s">
        <v>40</v>
      </c>
      <c r="E1050" t="s">
        <v>49</v>
      </c>
      <c r="F1050">
        <v>1</v>
      </c>
      <c r="H1050">
        <v>0.23</v>
      </c>
      <c r="I1050">
        <v>0</v>
      </c>
      <c r="J1050" s="1">
        <v>45855</v>
      </c>
      <c r="K1050" t="s">
        <v>22</v>
      </c>
      <c r="L1050" t="s">
        <v>38</v>
      </c>
      <c r="M1050">
        <v>517.16999999999996</v>
      </c>
    </row>
    <row r="1051" spans="1:13" x14ac:dyDescent="0.3">
      <c r="A1051">
        <v>3049</v>
      </c>
      <c r="B1051" t="s">
        <v>13</v>
      </c>
      <c r="C1051" t="s">
        <v>26</v>
      </c>
      <c r="D1051" t="s">
        <v>60</v>
      </c>
      <c r="E1051" t="s">
        <v>37</v>
      </c>
      <c r="H1051">
        <v>1.06</v>
      </c>
      <c r="I1051">
        <v>0</v>
      </c>
      <c r="J1051" s="1">
        <v>45830</v>
      </c>
      <c r="K1051" t="s">
        <v>17</v>
      </c>
      <c r="L1051" t="s">
        <v>29</v>
      </c>
      <c r="M1051">
        <v>-156.44999999999999</v>
      </c>
    </row>
    <row r="1052" spans="1:13" x14ac:dyDescent="0.3">
      <c r="A1052">
        <v>3050</v>
      </c>
      <c r="B1052" t="s">
        <v>13</v>
      </c>
      <c r="C1052" t="s">
        <v>43</v>
      </c>
      <c r="D1052" t="s">
        <v>51</v>
      </c>
      <c r="E1052" t="s">
        <v>41</v>
      </c>
      <c r="F1052">
        <v>4</v>
      </c>
      <c r="I1052">
        <v>0</v>
      </c>
      <c r="J1052" s="1"/>
      <c r="K1052" t="s">
        <v>17</v>
      </c>
      <c r="L1052" t="s">
        <v>33</v>
      </c>
      <c r="M1052">
        <v>205.25</v>
      </c>
    </row>
    <row r="1053" spans="1:13" x14ac:dyDescent="0.3">
      <c r="A1053">
        <v>3051</v>
      </c>
      <c r="B1053" t="s">
        <v>35</v>
      </c>
      <c r="C1053" t="s">
        <v>14</v>
      </c>
      <c r="D1053" t="s">
        <v>47</v>
      </c>
      <c r="E1053" t="s">
        <v>16</v>
      </c>
      <c r="I1053">
        <v>0</v>
      </c>
      <c r="J1053" s="1">
        <v>45501</v>
      </c>
      <c r="K1053" t="s">
        <v>17</v>
      </c>
      <c r="L1053" t="s">
        <v>18</v>
      </c>
      <c r="M1053">
        <v>166.42</v>
      </c>
    </row>
    <row r="1054" spans="1:13" x14ac:dyDescent="0.3">
      <c r="A1054">
        <v>3052</v>
      </c>
      <c r="B1054" t="s">
        <v>13</v>
      </c>
      <c r="C1054" t="s">
        <v>30</v>
      </c>
      <c r="D1054" t="s">
        <v>31</v>
      </c>
      <c r="E1054" t="s">
        <v>16</v>
      </c>
      <c r="G1054">
        <v>9448.34</v>
      </c>
      <c r="H1054">
        <v>0.78</v>
      </c>
      <c r="I1054">
        <v>0</v>
      </c>
      <c r="J1054" s="1">
        <v>45719</v>
      </c>
      <c r="K1054" t="s">
        <v>17</v>
      </c>
      <c r="L1054" t="s">
        <v>33</v>
      </c>
      <c r="M1054">
        <v>-871.1</v>
      </c>
    </row>
    <row r="1055" spans="1:13" x14ac:dyDescent="0.3">
      <c r="A1055">
        <v>3053</v>
      </c>
      <c r="B1055" t="s">
        <v>19</v>
      </c>
      <c r="C1055" t="s">
        <v>26</v>
      </c>
      <c r="D1055" t="s">
        <v>60</v>
      </c>
      <c r="E1055" t="s">
        <v>28</v>
      </c>
      <c r="G1055">
        <v>6323.09</v>
      </c>
      <c r="H1055">
        <v>1</v>
      </c>
      <c r="I1055">
        <v>0</v>
      </c>
      <c r="J1055" s="1">
        <v>45553</v>
      </c>
      <c r="K1055" t="s">
        <v>22</v>
      </c>
      <c r="L1055" t="s">
        <v>25</v>
      </c>
      <c r="M1055">
        <v>1283.6199999999999</v>
      </c>
    </row>
    <row r="1056" spans="1:13" x14ac:dyDescent="0.3">
      <c r="A1056">
        <v>3054</v>
      </c>
      <c r="B1056" t="s">
        <v>35</v>
      </c>
      <c r="C1056" t="s">
        <v>20</v>
      </c>
      <c r="D1056" t="s">
        <v>24</v>
      </c>
      <c r="E1056" t="s">
        <v>16</v>
      </c>
      <c r="G1056">
        <v>6667.47</v>
      </c>
      <c r="I1056">
        <v>0</v>
      </c>
      <c r="J1056" s="1">
        <v>45643</v>
      </c>
      <c r="K1056" t="s">
        <v>22</v>
      </c>
      <c r="L1056" t="s">
        <v>29</v>
      </c>
      <c r="M1056">
        <v>-402.6</v>
      </c>
    </row>
    <row r="1057" spans="1:13" x14ac:dyDescent="0.3">
      <c r="A1057">
        <v>2048</v>
      </c>
      <c r="B1057" t="s">
        <v>13</v>
      </c>
      <c r="C1057" t="s">
        <v>43</v>
      </c>
      <c r="D1057" t="s">
        <v>61</v>
      </c>
      <c r="E1057" t="s">
        <v>32</v>
      </c>
      <c r="G1057">
        <v>5357.49</v>
      </c>
      <c r="I1057">
        <v>0</v>
      </c>
      <c r="J1057" s="1"/>
      <c r="K1057" t="s">
        <v>17</v>
      </c>
      <c r="L1057" t="s">
        <v>29</v>
      </c>
      <c r="M1057">
        <v>-548</v>
      </c>
    </row>
    <row r="1058" spans="1:13" x14ac:dyDescent="0.3">
      <c r="A1058">
        <v>3056</v>
      </c>
      <c r="B1058" t="s">
        <v>35</v>
      </c>
      <c r="C1058" t="s">
        <v>14</v>
      </c>
      <c r="D1058" t="s">
        <v>54</v>
      </c>
      <c r="E1058" t="s">
        <v>53</v>
      </c>
      <c r="I1058">
        <v>0</v>
      </c>
      <c r="J1058" s="1"/>
      <c r="K1058" t="s">
        <v>17</v>
      </c>
      <c r="L1058" t="s">
        <v>25</v>
      </c>
      <c r="M1058">
        <v>544.14</v>
      </c>
    </row>
    <row r="1059" spans="1:13" x14ac:dyDescent="0.3">
      <c r="A1059">
        <v>3057</v>
      </c>
      <c r="B1059" t="s">
        <v>19</v>
      </c>
      <c r="C1059" t="s">
        <v>20</v>
      </c>
      <c r="D1059" t="s">
        <v>39</v>
      </c>
      <c r="E1059" t="s">
        <v>41</v>
      </c>
      <c r="G1059">
        <v>4244.95</v>
      </c>
      <c r="I1059">
        <v>0</v>
      </c>
      <c r="J1059" s="1">
        <v>45678</v>
      </c>
      <c r="K1059" t="s">
        <v>22</v>
      </c>
      <c r="L1059" t="s">
        <v>18</v>
      </c>
      <c r="M1059">
        <v>3693.98</v>
      </c>
    </row>
    <row r="1060" spans="1:13" x14ac:dyDescent="0.3">
      <c r="A1060">
        <v>3058</v>
      </c>
      <c r="B1060" t="s">
        <v>35</v>
      </c>
      <c r="C1060" t="s">
        <v>20</v>
      </c>
      <c r="D1060" t="s">
        <v>55</v>
      </c>
      <c r="E1060" t="s">
        <v>16</v>
      </c>
      <c r="F1060">
        <v>-1</v>
      </c>
      <c r="G1060">
        <v>8048.66</v>
      </c>
      <c r="I1060">
        <v>0</v>
      </c>
      <c r="J1060" s="1">
        <v>45139</v>
      </c>
      <c r="K1060" t="s">
        <v>22</v>
      </c>
      <c r="L1060" t="s">
        <v>45</v>
      </c>
      <c r="M1060">
        <v>3860.59</v>
      </c>
    </row>
    <row r="1061" spans="1:13" x14ac:dyDescent="0.3">
      <c r="A1061">
        <v>3059</v>
      </c>
      <c r="B1061" t="s">
        <v>19</v>
      </c>
      <c r="C1061" t="s">
        <v>30</v>
      </c>
      <c r="D1061" t="s">
        <v>31</v>
      </c>
      <c r="E1061" t="s">
        <v>28</v>
      </c>
      <c r="F1061">
        <v>3</v>
      </c>
      <c r="H1061">
        <v>1</v>
      </c>
      <c r="I1061">
        <v>0</v>
      </c>
      <c r="J1061" s="1">
        <v>45827</v>
      </c>
      <c r="K1061" t="s">
        <v>17</v>
      </c>
      <c r="L1061" t="s">
        <v>38</v>
      </c>
      <c r="M1061">
        <v>3692.43</v>
      </c>
    </row>
    <row r="1062" spans="1:13" x14ac:dyDescent="0.3">
      <c r="A1062">
        <v>3060</v>
      </c>
      <c r="B1062" t="s">
        <v>19</v>
      </c>
      <c r="C1062" t="s">
        <v>30</v>
      </c>
      <c r="D1062" t="s">
        <v>50</v>
      </c>
      <c r="E1062" t="s">
        <v>28</v>
      </c>
      <c r="I1062">
        <v>0</v>
      </c>
      <c r="J1062" s="1">
        <v>45544</v>
      </c>
      <c r="K1062" t="s">
        <v>22</v>
      </c>
      <c r="L1062" t="s">
        <v>36</v>
      </c>
      <c r="M1062">
        <v>-1137.29</v>
      </c>
    </row>
    <row r="1063" spans="1:13" x14ac:dyDescent="0.3">
      <c r="A1063">
        <v>3061</v>
      </c>
      <c r="B1063" t="s">
        <v>13</v>
      </c>
      <c r="C1063" t="s">
        <v>30</v>
      </c>
      <c r="D1063" t="s">
        <v>56</v>
      </c>
      <c r="E1063" t="s">
        <v>32</v>
      </c>
      <c r="I1063">
        <v>0</v>
      </c>
      <c r="J1063" s="1"/>
      <c r="K1063" t="s">
        <v>22</v>
      </c>
      <c r="L1063" t="s">
        <v>25</v>
      </c>
      <c r="M1063">
        <v>-549.04999999999995</v>
      </c>
    </row>
    <row r="1064" spans="1:13" x14ac:dyDescent="0.3">
      <c r="A1064">
        <v>3062</v>
      </c>
      <c r="B1064" t="s">
        <v>19</v>
      </c>
      <c r="C1064" t="s">
        <v>20</v>
      </c>
      <c r="D1064" t="s">
        <v>55</v>
      </c>
      <c r="E1064" t="s">
        <v>41</v>
      </c>
      <c r="F1064">
        <v>1</v>
      </c>
      <c r="G1064">
        <v>6936.34</v>
      </c>
      <c r="H1064">
        <v>0.46</v>
      </c>
      <c r="I1064">
        <v>3745.62</v>
      </c>
      <c r="J1064" s="1">
        <v>45735</v>
      </c>
      <c r="K1064" t="s">
        <v>22</v>
      </c>
      <c r="L1064" t="s">
        <v>25</v>
      </c>
      <c r="M1064">
        <v>1647.34</v>
      </c>
    </row>
    <row r="1065" spans="1:13" x14ac:dyDescent="0.3">
      <c r="A1065">
        <v>3063</v>
      </c>
      <c r="B1065" t="s">
        <v>13</v>
      </c>
      <c r="C1065" t="s">
        <v>30</v>
      </c>
      <c r="D1065" t="s">
        <v>48</v>
      </c>
      <c r="E1065" t="s">
        <v>16</v>
      </c>
      <c r="F1065">
        <v>2</v>
      </c>
      <c r="G1065">
        <v>9676.61</v>
      </c>
      <c r="I1065">
        <v>0</v>
      </c>
      <c r="J1065" s="1">
        <v>45767</v>
      </c>
      <c r="K1065" t="s">
        <v>17</v>
      </c>
      <c r="L1065" t="s">
        <v>25</v>
      </c>
      <c r="M1065">
        <v>3674.74</v>
      </c>
    </row>
    <row r="1066" spans="1:13" x14ac:dyDescent="0.3">
      <c r="A1066">
        <v>3064</v>
      </c>
      <c r="B1066" t="s">
        <v>35</v>
      </c>
      <c r="C1066" t="s">
        <v>20</v>
      </c>
      <c r="D1066" t="s">
        <v>21</v>
      </c>
      <c r="E1066" t="s">
        <v>41</v>
      </c>
      <c r="G1066">
        <v>6041.3</v>
      </c>
      <c r="I1066">
        <v>0</v>
      </c>
      <c r="J1066" s="1">
        <v>45302</v>
      </c>
      <c r="K1066" t="s">
        <v>22</v>
      </c>
      <c r="L1066" t="s">
        <v>29</v>
      </c>
      <c r="M1066">
        <v>-1048.54</v>
      </c>
    </row>
    <row r="1067" spans="1:13" x14ac:dyDescent="0.3">
      <c r="A1067">
        <v>3065</v>
      </c>
      <c r="B1067" t="s">
        <v>19</v>
      </c>
      <c r="C1067" t="s">
        <v>30</v>
      </c>
      <c r="D1067" t="s">
        <v>50</v>
      </c>
      <c r="E1067" t="s">
        <v>53</v>
      </c>
      <c r="I1067">
        <v>0</v>
      </c>
      <c r="J1067" s="1"/>
      <c r="K1067" t="s">
        <v>17</v>
      </c>
      <c r="L1067" t="s">
        <v>45</v>
      </c>
      <c r="M1067">
        <v>3909.92</v>
      </c>
    </row>
    <row r="1068" spans="1:13" x14ac:dyDescent="0.3">
      <c r="A1068">
        <v>3066</v>
      </c>
      <c r="B1068" t="s">
        <v>13</v>
      </c>
      <c r="C1068" t="s">
        <v>14</v>
      </c>
      <c r="D1068" t="s">
        <v>54</v>
      </c>
      <c r="E1068" t="s">
        <v>28</v>
      </c>
      <c r="I1068">
        <v>0</v>
      </c>
      <c r="J1068" s="1">
        <v>45352</v>
      </c>
      <c r="K1068" t="s">
        <v>17</v>
      </c>
      <c r="L1068" t="s">
        <v>25</v>
      </c>
      <c r="M1068">
        <v>1383.01</v>
      </c>
    </row>
    <row r="1069" spans="1:13" x14ac:dyDescent="0.3">
      <c r="A1069">
        <v>3067</v>
      </c>
      <c r="B1069" t="s">
        <v>35</v>
      </c>
      <c r="C1069" t="s">
        <v>26</v>
      </c>
      <c r="D1069" t="s">
        <v>27</v>
      </c>
      <c r="E1069" t="s">
        <v>46</v>
      </c>
      <c r="F1069">
        <v>4</v>
      </c>
      <c r="I1069">
        <v>0</v>
      </c>
      <c r="J1069" s="1">
        <v>45356</v>
      </c>
      <c r="K1069" t="s">
        <v>22</v>
      </c>
      <c r="L1069" t="s">
        <v>42</v>
      </c>
      <c r="M1069">
        <v>1939.56</v>
      </c>
    </row>
    <row r="1070" spans="1:13" x14ac:dyDescent="0.3">
      <c r="A1070">
        <v>3068</v>
      </c>
      <c r="B1070" t="s">
        <v>13</v>
      </c>
      <c r="C1070" t="s">
        <v>26</v>
      </c>
      <c r="D1070" t="s">
        <v>60</v>
      </c>
      <c r="E1070" t="s">
        <v>28</v>
      </c>
      <c r="F1070">
        <v>4</v>
      </c>
      <c r="G1070">
        <v>4867.07</v>
      </c>
      <c r="H1070">
        <v>1.21</v>
      </c>
      <c r="I1070">
        <v>-4088.34</v>
      </c>
      <c r="J1070" s="1">
        <v>45802</v>
      </c>
      <c r="K1070" t="s">
        <v>17</v>
      </c>
      <c r="L1070" t="s">
        <v>33</v>
      </c>
      <c r="M1070">
        <v>2863.56</v>
      </c>
    </row>
    <row r="1071" spans="1:13" x14ac:dyDescent="0.3">
      <c r="A1071">
        <v>3069</v>
      </c>
      <c r="B1071" t="s">
        <v>35</v>
      </c>
      <c r="C1071" t="s">
        <v>14</v>
      </c>
      <c r="D1071" t="s">
        <v>47</v>
      </c>
      <c r="E1071" t="s">
        <v>28</v>
      </c>
      <c r="F1071">
        <v>1</v>
      </c>
      <c r="H1071">
        <v>1.23</v>
      </c>
      <c r="I1071">
        <v>0</v>
      </c>
      <c r="J1071" s="1">
        <v>45760</v>
      </c>
      <c r="K1071" t="s">
        <v>17</v>
      </c>
      <c r="L1071" t="s">
        <v>23</v>
      </c>
      <c r="M1071">
        <v>-6.91</v>
      </c>
    </row>
    <row r="1072" spans="1:13" x14ac:dyDescent="0.3">
      <c r="A1072">
        <v>3070</v>
      </c>
      <c r="B1072" t="s">
        <v>19</v>
      </c>
      <c r="C1072" t="s">
        <v>30</v>
      </c>
      <c r="D1072" t="s">
        <v>48</v>
      </c>
      <c r="E1072" t="s">
        <v>16</v>
      </c>
      <c r="G1072">
        <v>6737.19</v>
      </c>
      <c r="H1072">
        <v>1.02</v>
      </c>
      <c r="I1072">
        <v>0</v>
      </c>
      <c r="J1072" s="1"/>
      <c r="K1072" t="s">
        <v>17</v>
      </c>
      <c r="L1072" t="s">
        <v>23</v>
      </c>
      <c r="M1072">
        <v>2150.16</v>
      </c>
    </row>
    <row r="1073" spans="1:13" x14ac:dyDescent="0.3">
      <c r="A1073">
        <v>3071</v>
      </c>
      <c r="B1073" t="s">
        <v>19</v>
      </c>
      <c r="C1073" t="s">
        <v>30</v>
      </c>
      <c r="D1073" t="s">
        <v>48</v>
      </c>
      <c r="E1073" t="s">
        <v>41</v>
      </c>
      <c r="G1073">
        <v>5081.53</v>
      </c>
      <c r="I1073">
        <v>0</v>
      </c>
      <c r="J1073" s="1">
        <v>45220</v>
      </c>
      <c r="K1073" t="s">
        <v>17</v>
      </c>
      <c r="L1073" t="s">
        <v>25</v>
      </c>
      <c r="M1073">
        <v>-663.86</v>
      </c>
    </row>
    <row r="1074" spans="1:13" x14ac:dyDescent="0.3">
      <c r="A1074">
        <v>3072</v>
      </c>
      <c r="B1074" t="s">
        <v>35</v>
      </c>
      <c r="C1074" t="s">
        <v>14</v>
      </c>
      <c r="D1074" t="s">
        <v>34</v>
      </c>
      <c r="E1074" t="s">
        <v>46</v>
      </c>
      <c r="I1074">
        <v>0</v>
      </c>
      <c r="J1074" s="1">
        <v>45530</v>
      </c>
      <c r="K1074" t="s">
        <v>22</v>
      </c>
      <c r="L1074" t="s">
        <v>25</v>
      </c>
      <c r="M1074">
        <v>2621.5</v>
      </c>
    </row>
    <row r="1075" spans="1:13" x14ac:dyDescent="0.3">
      <c r="A1075">
        <v>3073</v>
      </c>
      <c r="B1075" t="s">
        <v>35</v>
      </c>
      <c r="C1075" t="s">
        <v>14</v>
      </c>
      <c r="D1075" t="s">
        <v>54</v>
      </c>
      <c r="E1075" t="s">
        <v>41</v>
      </c>
      <c r="I1075">
        <v>0</v>
      </c>
      <c r="J1075" s="1">
        <v>45822</v>
      </c>
      <c r="K1075" t="s">
        <v>22</v>
      </c>
      <c r="L1075" t="s">
        <v>25</v>
      </c>
      <c r="M1075">
        <v>1992.12</v>
      </c>
    </row>
    <row r="1076" spans="1:13" x14ac:dyDescent="0.3">
      <c r="A1076">
        <v>3074</v>
      </c>
      <c r="B1076" t="s">
        <v>19</v>
      </c>
      <c r="C1076" t="s">
        <v>30</v>
      </c>
      <c r="D1076" t="s">
        <v>50</v>
      </c>
      <c r="E1076" t="s">
        <v>16</v>
      </c>
      <c r="I1076">
        <v>0</v>
      </c>
      <c r="J1076" s="1"/>
      <c r="K1076" t="s">
        <v>17</v>
      </c>
      <c r="L1076" t="s">
        <v>23</v>
      </c>
      <c r="M1076">
        <v>1216.3399999999999</v>
      </c>
    </row>
    <row r="1077" spans="1:13" x14ac:dyDescent="0.3">
      <c r="A1077">
        <v>3075</v>
      </c>
      <c r="B1077" t="s">
        <v>13</v>
      </c>
      <c r="C1077" t="s">
        <v>20</v>
      </c>
      <c r="D1077" t="s">
        <v>24</v>
      </c>
      <c r="E1077" t="s">
        <v>28</v>
      </c>
      <c r="H1077">
        <v>0.91</v>
      </c>
      <c r="I1077">
        <v>0</v>
      </c>
      <c r="J1077" s="1">
        <v>45805</v>
      </c>
      <c r="K1077" t="s">
        <v>22</v>
      </c>
      <c r="L1077" t="s">
        <v>25</v>
      </c>
      <c r="M1077">
        <v>3594.94</v>
      </c>
    </row>
    <row r="1078" spans="1:13" x14ac:dyDescent="0.3">
      <c r="A1078">
        <v>2044</v>
      </c>
      <c r="B1078" t="s">
        <v>13</v>
      </c>
      <c r="C1078" t="s">
        <v>26</v>
      </c>
      <c r="D1078" t="s">
        <v>27</v>
      </c>
      <c r="E1078" t="s">
        <v>46</v>
      </c>
      <c r="G1078">
        <v>4032.43</v>
      </c>
      <c r="I1078">
        <v>0</v>
      </c>
      <c r="J1078" s="1"/>
      <c r="K1078" t="s">
        <v>17</v>
      </c>
      <c r="L1078" t="s">
        <v>23</v>
      </c>
      <c r="M1078">
        <v>2059.4</v>
      </c>
    </row>
    <row r="1079" spans="1:13" x14ac:dyDescent="0.3">
      <c r="A1079">
        <v>3077</v>
      </c>
      <c r="B1079" t="s">
        <v>35</v>
      </c>
      <c r="C1079" t="s">
        <v>26</v>
      </c>
      <c r="D1079" t="s">
        <v>58</v>
      </c>
      <c r="E1079" t="s">
        <v>32</v>
      </c>
      <c r="H1079">
        <v>0.46</v>
      </c>
      <c r="I1079">
        <v>0</v>
      </c>
      <c r="J1079" s="1"/>
      <c r="K1079" t="s">
        <v>17</v>
      </c>
      <c r="L1079" t="s">
        <v>29</v>
      </c>
      <c r="M1079">
        <v>3700.77</v>
      </c>
    </row>
    <row r="1080" spans="1:13" x14ac:dyDescent="0.3">
      <c r="A1080">
        <v>3078</v>
      </c>
      <c r="B1080" t="s">
        <v>35</v>
      </c>
      <c r="C1080" t="s">
        <v>30</v>
      </c>
      <c r="D1080" t="s">
        <v>50</v>
      </c>
      <c r="E1080" t="s">
        <v>16</v>
      </c>
      <c r="F1080">
        <v>1</v>
      </c>
      <c r="G1080">
        <v>2555.1799999999998</v>
      </c>
      <c r="I1080">
        <v>0</v>
      </c>
      <c r="J1080" s="1">
        <v>45549</v>
      </c>
      <c r="K1080" t="s">
        <v>17</v>
      </c>
      <c r="L1080" t="s">
        <v>33</v>
      </c>
      <c r="M1080">
        <v>1820.38</v>
      </c>
    </row>
    <row r="1081" spans="1:13" x14ac:dyDescent="0.3">
      <c r="A1081">
        <v>3079</v>
      </c>
      <c r="B1081" t="s">
        <v>19</v>
      </c>
      <c r="C1081" t="s">
        <v>30</v>
      </c>
      <c r="D1081" t="s">
        <v>31</v>
      </c>
      <c r="E1081" t="s">
        <v>28</v>
      </c>
      <c r="I1081">
        <v>0</v>
      </c>
      <c r="J1081" s="1">
        <v>45301</v>
      </c>
      <c r="K1081" t="s">
        <v>22</v>
      </c>
      <c r="L1081" t="s">
        <v>18</v>
      </c>
      <c r="M1081">
        <v>2815.43</v>
      </c>
    </row>
    <row r="1082" spans="1:13" x14ac:dyDescent="0.3">
      <c r="A1082">
        <v>3080</v>
      </c>
      <c r="B1082" t="s">
        <v>13</v>
      </c>
      <c r="C1082" t="s">
        <v>30</v>
      </c>
      <c r="D1082" t="s">
        <v>48</v>
      </c>
      <c r="E1082" t="s">
        <v>28</v>
      </c>
      <c r="F1082">
        <v>4</v>
      </c>
      <c r="G1082">
        <v>3317.71</v>
      </c>
      <c r="I1082">
        <v>0</v>
      </c>
      <c r="J1082" s="1"/>
      <c r="K1082" t="s">
        <v>17</v>
      </c>
      <c r="L1082" t="s">
        <v>23</v>
      </c>
      <c r="M1082">
        <v>-198</v>
      </c>
    </row>
    <row r="1083" spans="1:13" x14ac:dyDescent="0.3">
      <c r="A1083">
        <v>3081</v>
      </c>
      <c r="B1083" t="s">
        <v>13</v>
      </c>
      <c r="C1083" t="s">
        <v>14</v>
      </c>
      <c r="D1083" t="s">
        <v>34</v>
      </c>
      <c r="E1083" t="s">
        <v>49</v>
      </c>
      <c r="G1083">
        <v>8442.39</v>
      </c>
      <c r="I1083">
        <v>0</v>
      </c>
      <c r="J1083" s="1">
        <v>45698</v>
      </c>
      <c r="K1083" t="s">
        <v>22</v>
      </c>
      <c r="L1083" t="s">
        <v>25</v>
      </c>
      <c r="M1083">
        <v>3126.66</v>
      </c>
    </row>
    <row r="1084" spans="1:13" x14ac:dyDescent="0.3">
      <c r="A1084">
        <v>3082</v>
      </c>
      <c r="B1084" t="s">
        <v>35</v>
      </c>
      <c r="C1084" t="s">
        <v>14</v>
      </c>
      <c r="D1084" t="s">
        <v>47</v>
      </c>
      <c r="E1084" t="s">
        <v>28</v>
      </c>
      <c r="F1084">
        <v>-1</v>
      </c>
      <c r="I1084">
        <v>0</v>
      </c>
      <c r="J1084" s="1">
        <v>45515</v>
      </c>
      <c r="K1084" t="s">
        <v>17</v>
      </c>
      <c r="L1084" t="s">
        <v>33</v>
      </c>
      <c r="M1084">
        <v>-65.959999999999994</v>
      </c>
    </row>
    <row r="1085" spans="1:13" x14ac:dyDescent="0.3">
      <c r="A1085">
        <v>3083</v>
      </c>
      <c r="B1085" t="s">
        <v>13</v>
      </c>
      <c r="C1085" t="s">
        <v>14</v>
      </c>
      <c r="D1085" t="s">
        <v>54</v>
      </c>
      <c r="E1085" t="s">
        <v>32</v>
      </c>
      <c r="G1085">
        <v>8535.31</v>
      </c>
      <c r="I1085">
        <v>0</v>
      </c>
      <c r="J1085" s="1">
        <v>45533</v>
      </c>
      <c r="K1085" t="s">
        <v>22</v>
      </c>
      <c r="L1085" t="s">
        <v>33</v>
      </c>
      <c r="M1085">
        <v>1159.57</v>
      </c>
    </row>
    <row r="1086" spans="1:13" x14ac:dyDescent="0.3">
      <c r="A1086">
        <v>3084</v>
      </c>
      <c r="B1086" t="s">
        <v>19</v>
      </c>
      <c r="C1086" t="s">
        <v>26</v>
      </c>
      <c r="D1086" t="s">
        <v>27</v>
      </c>
      <c r="E1086" t="s">
        <v>28</v>
      </c>
      <c r="G1086">
        <v>8955.52</v>
      </c>
      <c r="I1086">
        <v>0</v>
      </c>
      <c r="J1086" s="1"/>
      <c r="K1086" t="s">
        <v>22</v>
      </c>
      <c r="L1086" t="s">
        <v>29</v>
      </c>
      <c r="M1086">
        <v>491.85</v>
      </c>
    </row>
    <row r="1087" spans="1:13" x14ac:dyDescent="0.3">
      <c r="A1087">
        <v>3085</v>
      </c>
      <c r="B1087" t="s">
        <v>35</v>
      </c>
      <c r="C1087" t="s">
        <v>20</v>
      </c>
      <c r="D1087" t="s">
        <v>55</v>
      </c>
      <c r="E1087" t="s">
        <v>28</v>
      </c>
      <c r="H1087">
        <v>1.1599999999999999</v>
      </c>
      <c r="I1087">
        <v>0</v>
      </c>
      <c r="J1087" s="1"/>
      <c r="K1087" t="s">
        <v>17</v>
      </c>
      <c r="L1087" t="s">
        <v>33</v>
      </c>
      <c r="M1087">
        <v>2484.31</v>
      </c>
    </row>
    <row r="1088" spans="1:13" x14ac:dyDescent="0.3">
      <c r="A1088">
        <v>3086</v>
      </c>
      <c r="B1088" t="s">
        <v>13</v>
      </c>
      <c r="C1088" t="s">
        <v>43</v>
      </c>
      <c r="D1088" t="s">
        <v>51</v>
      </c>
      <c r="E1088" t="s">
        <v>46</v>
      </c>
      <c r="F1088">
        <v>-1</v>
      </c>
      <c r="H1088">
        <v>1.2</v>
      </c>
      <c r="I1088">
        <v>0</v>
      </c>
      <c r="J1088" s="1"/>
      <c r="K1088" t="s">
        <v>22</v>
      </c>
      <c r="L1088" t="s">
        <v>36</v>
      </c>
      <c r="M1088">
        <v>-592.41</v>
      </c>
    </row>
    <row r="1089" spans="1:13" x14ac:dyDescent="0.3">
      <c r="A1089">
        <v>3087</v>
      </c>
      <c r="B1089" t="s">
        <v>13</v>
      </c>
      <c r="C1089" t="s">
        <v>26</v>
      </c>
      <c r="D1089" t="s">
        <v>40</v>
      </c>
      <c r="E1089" t="s">
        <v>16</v>
      </c>
      <c r="F1089">
        <v>3</v>
      </c>
      <c r="G1089">
        <v>2765.77</v>
      </c>
      <c r="I1089">
        <v>0</v>
      </c>
      <c r="J1089" s="1">
        <v>45665</v>
      </c>
      <c r="K1089" t="s">
        <v>22</v>
      </c>
      <c r="L1089" t="s">
        <v>18</v>
      </c>
      <c r="M1089">
        <v>2785.94</v>
      </c>
    </row>
    <row r="1090" spans="1:13" x14ac:dyDescent="0.3">
      <c r="A1090">
        <v>3088</v>
      </c>
      <c r="B1090" t="s">
        <v>13</v>
      </c>
      <c r="C1090" t="s">
        <v>14</v>
      </c>
      <c r="D1090" t="s">
        <v>54</v>
      </c>
      <c r="E1090" t="s">
        <v>32</v>
      </c>
      <c r="F1090">
        <v>3</v>
      </c>
      <c r="I1090">
        <v>0</v>
      </c>
      <c r="J1090" s="1"/>
      <c r="K1090" t="s">
        <v>17</v>
      </c>
      <c r="L1090" t="s">
        <v>33</v>
      </c>
      <c r="M1090">
        <v>2418.7399999999998</v>
      </c>
    </row>
    <row r="1091" spans="1:13" x14ac:dyDescent="0.3">
      <c r="A1091">
        <v>3089</v>
      </c>
      <c r="B1091" t="s">
        <v>19</v>
      </c>
      <c r="C1091" t="s">
        <v>43</v>
      </c>
      <c r="D1091" t="s">
        <v>52</v>
      </c>
      <c r="E1091" t="s">
        <v>32</v>
      </c>
      <c r="G1091">
        <v>8399.35</v>
      </c>
      <c r="I1091">
        <v>0</v>
      </c>
      <c r="J1091" s="1">
        <v>45808</v>
      </c>
      <c r="K1091" t="s">
        <v>17</v>
      </c>
      <c r="L1091" t="s">
        <v>25</v>
      </c>
      <c r="M1091">
        <v>2967.22</v>
      </c>
    </row>
    <row r="1092" spans="1:13" x14ac:dyDescent="0.3">
      <c r="A1092">
        <v>3090</v>
      </c>
      <c r="B1092" t="s">
        <v>19</v>
      </c>
      <c r="C1092" t="s">
        <v>43</v>
      </c>
      <c r="D1092" t="s">
        <v>61</v>
      </c>
      <c r="E1092" t="s">
        <v>41</v>
      </c>
      <c r="G1092">
        <v>8187.65</v>
      </c>
      <c r="H1092">
        <v>1.01</v>
      </c>
      <c r="I1092">
        <v>0</v>
      </c>
      <c r="J1092" s="1">
        <v>45271</v>
      </c>
      <c r="K1092" t="s">
        <v>22</v>
      </c>
      <c r="L1092" t="s">
        <v>29</v>
      </c>
      <c r="M1092">
        <v>196.88</v>
      </c>
    </row>
    <row r="1093" spans="1:13" x14ac:dyDescent="0.3">
      <c r="A1093">
        <v>3091</v>
      </c>
      <c r="B1093" t="s">
        <v>19</v>
      </c>
      <c r="C1093" t="s">
        <v>43</v>
      </c>
      <c r="D1093" t="s">
        <v>44</v>
      </c>
      <c r="E1093" t="s">
        <v>41</v>
      </c>
      <c r="F1093">
        <v>1</v>
      </c>
      <c r="G1093">
        <v>8666.84</v>
      </c>
      <c r="H1093">
        <v>0.3</v>
      </c>
      <c r="I1093">
        <v>6066.79</v>
      </c>
      <c r="J1093" s="1">
        <v>45701</v>
      </c>
      <c r="K1093" t="s">
        <v>17</v>
      </c>
      <c r="L1093" t="s">
        <v>38</v>
      </c>
      <c r="M1093">
        <v>204.77</v>
      </c>
    </row>
    <row r="1094" spans="1:13" x14ac:dyDescent="0.3">
      <c r="A1094">
        <v>3092</v>
      </c>
      <c r="B1094" t="s">
        <v>13</v>
      </c>
      <c r="C1094" t="s">
        <v>14</v>
      </c>
      <c r="D1094" t="s">
        <v>47</v>
      </c>
      <c r="E1094" t="s">
        <v>28</v>
      </c>
      <c r="G1094">
        <v>3005.37</v>
      </c>
      <c r="I1094">
        <v>0</v>
      </c>
      <c r="J1094" s="1">
        <v>45725</v>
      </c>
      <c r="K1094" t="s">
        <v>22</v>
      </c>
      <c r="L1094" t="s">
        <v>45</v>
      </c>
      <c r="M1094">
        <v>-288.77</v>
      </c>
    </row>
    <row r="1095" spans="1:13" x14ac:dyDescent="0.3">
      <c r="A1095">
        <v>3093</v>
      </c>
      <c r="B1095" t="s">
        <v>19</v>
      </c>
      <c r="C1095" t="s">
        <v>20</v>
      </c>
      <c r="D1095" t="s">
        <v>21</v>
      </c>
      <c r="E1095" t="s">
        <v>59</v>
      </c>
      <c r="F1095">
        <v>3</v>
      </c>
      <c r="I1095">
        <v>0</v>
      </c>
      <c r="J1095" s="1">
        <v>45837</v>
      </c>
      <c r="K1095" t="s">
        <v>22</v>
      </c>
      <c r="L1095" t="s">
        <v>45</v>
      </c>
      <c r="M1095">
        <v>28.77</v>
      </c>
    </row>
    <row r="1096" spans="1:13" x14ac:dyDescent="0.3">
      <c r="A1096">
        <v>3094</v>
      </c>
      <c r="B1096" t="s">
        <v>35</v>
      </c>
      <c r="C1096" t="s">
        <v>43</v>
      </c>
      <c r="D1096" t="s">
        <v>52</v>
      </c>
      <c r="E1096" t="s">
        <v>41</v>
      </c>
      <c r="G1096">
        <v>4731.54</v>
      </c>
      <c r="I1096">
        <v>0</v>
      </c>
      <c r="J1096" s="1">
        <v>45484</v>
      </c>
      <c r="K1096" t="s">
        <v>17</v>
      </c>
      <c r="L1096" t="s">
        <v>33</v>
      </c>
      <c r="M1096">
        <v>3485.33</v>
      </c>
    </row>
    <row r="1097" spans="1:13" x14ac:dyDescent="0.3">
      <c r="A1097">
        <v>3095</v>
      </c>
      <c r="B1097" t="s">
        <v>35</v>
      </c>
      <c r="C1097" t="s">
        <v>30</v>
      </c>
      <c r="D1097" t="s">
        <v>50</v>
      </c>
      <c r="E1097" t="s">
        <v>28</v>
      </c>
      <c r="G1097">
        <v>9297.64</v>
      </c>
      <c r="H1097">
        <v>0.16</v>
      </c>
      <c r="I1097">
        <v>0</v>
      </c>
      <c r="J1097" s="1">
        <v>45704</v>
      </c>
      <c r="K1097" t="s">
        <v>22</v>
      </c>
      <c r="L1097" t="s">
        <v>33</v>
      </c>
      <c r="M1097">
        <v>36.700000000000003</v>
      </c>
    </row>
    <row r="1098" spans="1:13" x14ac:dyDescent="0.3">
      <c r="A1098">
        <v>3096</v>
      </c>
      <c r="B1098" t="s">
        <v>35</v>
      </c>
      <c r="C1098" t="s">
        <v>14</v>
      </c>
      <c r="D1098" t="s">
        <v>54</v>
      </c>
      <c r="E1098" t="s">
        <v>41</v>
      </c>
      <c r="F1098">
        <v>4</v>
      </c>
      <c r="H1098">
        <v>0.9</v>
      </c>
      <c r="I1098">
        <v>0</v>
      </c>
      <c r="J1098" s="1">
        <v>45721</v>
      </c>
      <c r="K1098" t="s">
        <v>17</v>
      </c>
      <c r="L1098" t="s">
        <v>38</v>
      </c>
      <c r="M1098">
        <v>20.309999999999999</v>
      </c>
    </row>
    <row r="1099" spans="1:13" x14ac:dyDescent="0.3">
      <c r="A1099">
        <v>3097</v>
      </c>
      <c r="B1099" t="s">
        <v>35</v>
      </c>
      <c r="C1099" t="s">
        <v>26</v>
      </c>
      <c r="D1099" t="s">
        <v>27</v>
      </c>
      <c r="E1099" t="s">
        <v>28</v>
      </c>
      <c r="H1099">
        <v>0.5</v>
      </c>
      <c r="I1099">
        <v>0</v>
      </c>
      <c r="J1099" s="1">
        <v>45681</v>
      </c>
      <c r="K1099" t="s">
        <v>17</v>
      </c>
      <c r="L1099" t="s">
        <v>42</v>
      </c>
      <c r="M1099">
        <v>3419.32</v>
      </c>
    </row>
    <row r="1100" spans="1:13" x14ac:dyDescent="0.3">
      <c r="A1100">
        <v>3098</v>
      </c>
      <c r="B1100" t="s">
        <v>19</v>
      </c>
      <c r="C1100" t="s">
        <v>43</v>
      </c>
      <c r="D1100" t="s">
        <v>51</v>
      </c>
      <c r="E1100" t="s">
        <v>16</v>
      </c>
      <c r="G1100">
        <v>5562.46</v>
      </c>
      <c r="I1100">
        <v>0</v>
      </c>
      <c r="J1100" s="1">
        <v>45761</v>
      </c>
      <c r="K1100" t="s">
        <v>22</v>
      </c>
      <c r="L1100" t="s">
        <v>45</v>
      </c>
      <c r="M1100">
        <v>1090.52</v>
      </c>
    </row>
    <row r="1101" spans="1:13" x14ac:dyDescent="0.3">
      <c r="A1101">
        <v>3099</v>
      </c>
      <c r="B1101" t="s">
        <v>19</v>
      </c>
      <c r="C1101" t="s">
        <v>26</v>
      </c>
      <c r="D1101" t="s">
        <v>40</v>
      </c>
      <c r="E1101" t="s">
        <v>28</v>
      </c>
      <c r="G1101">
        <v>8462.09</v>
      </c>
      <c r="H1101">
        <v>0.08</v>
      </c>
      <c r="I1101">
        <v>0</v>
      </c>
      <c r="J1101" s="1">
        <v>45586</v>
      </c>
      <c r="K1101" t="s">
        <v>17</v>
      </c>
      <c r="L1101" t="s">
        <v>25</v>
      </c>
      <c r="M1101">
        <v>1720.4</v>
      </c>
    </row>
    <row r="1102" spans="1:13" x14ac:dyDescent="0.3">
      <c r="A1102">
        <v>3100</v>
      </c>
      <c r="B1102" t="s">
        <v>19</v>
      </c>
      <c r="C1102" t="s">
        <v>14</v>
      </c>
      <c r="D1102" t="s">
        <v>54</v>
      </c>
      <c r="E1102" t="s">
        <v>57</v>
      </c>
      <c r="F1102">
        <v>4</v>
      </c>
      <c r="H1102">
        <v>0.97</v>
      </c>
      <c r="I1102">
        <v>0</v>
      </c>
      <c r="J1102" s="1">
        <v>45838</v>
      </c>
      <c r="K1102" t="s">
        <v>22</v>
      </c>
      <c r="L1102" t="s">
        <v>25</v>
      </c>
      <c r="M1102">
        <v>1861.15</v>
      </c>
    </row>
    <row r="1103" spans="1:13" x14ac:dyDescent="0.3">
      <c r="A1103">
        <v>2021</v>
      </c>
      <c r="B1103" t="s">
        <v>35</v>
      </c>
      <c r="C1103" t="s">
        <v>26</v>
      </c>
      <c r="D1103" t="s">
        <v>27</v>
      </c>
      <c r="E1103" t="s">
        <v>62</v>
      </c>
      <c r="F1103">
        <v>3</v>
      </c>
      <c r="G1103">
        <v>3723.21</v>
      </c>
      <c r="I1103">
        <v>0</v>
      </c>
      <c r="J1103" s="1">
        <v>45830</v>
      </c>
      <c r="K1103" t="s">
        <v>17</v>
      </c>
      <c r="L1103" t="s">
        <v>18</v>
      </c>
      <c r="M1103">
        <v>-1133.4000000000001</v>
      </c>
    </row>
    <row r="1104" spans="1:13" x14ac:dyDescent="0.3">
      <c r="A1104">
        <v>3102</v>
      </c>
      <c r="B1104" t="s">
        <v>13</v>
      </c>
      <c r="C1104" t="s">
        <v>43</v>
      </c>
      <c r="D1104" t="s">
        <v>61</v>
      </c>
      <c r="E1104" t="s">
        <v>16</v>
      </c>
      <c r="I1104">
        <v>0</v>
      </c>
      <c r="J1104" s="1">
        <v>45826</v>
      </c>
      <c r="K1104" t="s">
        <v>22</v>
      </c>
      <c r="L1104" t="s">
        <v>18</v>
      </c>
      <c r="M1104">
        <v>-1117.98</v>
      </c>
    </row>
    <row r="1105" spans="1:13" x14ac:dyDescent="0.3">
      <c r="A1105">
        <v>3103</v>
      </c>
      <c r="B1105" t="s">
        <v>13</v>
      </c>
      <c r="C1105" t="s">
        <v>26</v>
      </c>
      <c r="D1105" t="s">
        <v>27</v>
      </c>
      <c r="E1105" t="s">
        <v>41</v>
      </c>
      <c r="F1105">
        <v>2</v>
      </c>
      <c r="I1105">
        <v>0</v>
      </c>
      <c r="J1105" s="1">
        <v>45663</v>
      </c>
      <c r="K1105" t="s">
        <v>17</v>
      </c>
      <c r="L1105" t="s">
        <v>25</v>
      </c>
      <c r="M1105">
        <v>1567.18</v>
      </c>
    </row>
    <row r="1106" spans="1:13" x14ac:dyDescent="0.3">
      <c r="A1106">
        <v>3104</v>
      </c>
      <c r="B1106" t="s">
        <v>35</v>
      </c>
      <c r="C1106" t="s">
        <v>30</v>
      </c>
      <c r="D1106" t="s">
        <v>50</v>
      </c>
      <c r="E1106" t="s">
        <v>28</v>
      </c>
      <c r="F1106">
        <v>0</v>
      </c>
      <c r="G1106">
        <v>7734.26</v>
      </c>
      <c r="H1106">
        <v>0.47</v>
      </c>
      <c r="I1106">
        <v>0</v>
      </c>
      <c r="J1106" s="1">
        <v>45697</v>
      </c>
      <c r="K1106" t="s">
        <v>17</v>
      </c>
      <c r="L1106" t="s">
        <v>36</v>
      </c>
      <c r="M1106">
        <v>1921.82</v>
      </c>
    </row>
    <row r="1107" spans="1:13" x14ac:dyDescent="0.3">
      <c r="A1107">
        <v>3105</v>
      </c>
      <c r="B1107" t="s">
        <v>19</v>
      </c>
      <c r="C1107" t="s">
        <v>20</v>
      </c>
      <c r="D1107" t="s">
        <v>55</v>
      </c>
      <c r="E1107" t="s">
        <v>28</v>
      </c>
      <c r="F1107">
        <v>4</v>
      </c>
      <c r="H1107">
        <v>0.56999999999999995</v>
      </c>
      <c r="I1107">
        <v>0</v>
      </c>
      <c r="J1107" s="1">
        <v>45626</v>
      </c>
      <c r="K1107" t="s">
        <v>17</v>
      </c>
      <c r="L1107" t="s">
        <v>29</v>
      </c>
      <c r="M1107">
        <v>3176.71</v>
      </c>
    </row>
    <row r="1108" spans="1:13" x14ac:dyDescent="0.3">
      <c r="A1108">
        <v>3106</v>
      </c>
      <c r="B1108" t="s">
        <v>35</v>
      </c>
      <c r="C1108" t="s">
        <v>30</v>
      </c>
      <c r="D1108" t="s">
        <v>56</v>
      </c>
      <c r="E1108" t="s">
        <v>41</v>
      </c>
      <c r="I1108">
        <v>0</v>
      </c>
      <c r="J1108" s="1">
        <v>45725</v>
      </c>
      <c r="K1108" t="s">
        <v>17</v>
      </c>
      <c r="L1108" t="s">
        <v>18</v>
      </c>
      <c r="M1108">
        <v>3276.53</v>
      </c>
    </row>
    <row r="1109" spans="1:13" x14ac:dyDescent="0.3">
      <c r="A1109">
        <v>3107</v>
      </c>
      <c r="B1109" t="s">
        <v>35</v>
      </c>
      <c r="C1109" t="s">
        <v>30</v>
      </c>
      <c r="D1109" t="s">
        <v>56</v>
      </c>
      <c r="E1109" t="s">
        <v>37</v>
      </c>
      <c r="G1109">
        <v>9572.44</v>
      </c>
      <c r="I1109">
        <v>0</v>
      </c>
      <c r="J1109" s="1">
        <v>45724</v>
      </c>
      <c r="K1109" t="s">
        <v>22</v>
      </c>
      <c r="L1109" t="s">
        <v>38</v>
      </c>
      <c r="M1109">
        <v>-694.97</v>
      </c>
    </row>
    <row r="1110" spans="1:13" x14ac:dyDescent="0.3">
      <c r="A1110">
        <v>3108</v>
      </c>
      <c r="B1110" t="s">
        <v>13</v>
      </c>
      <c r="C1110" t="s">
        <v>20</v>
      </c>
      <c r="D1110" t="s">
        <v>55</v>
      </c>
      <c r="E1110" t="s">
        <v>16</v>
      </c>
      <c r="F1110">
        <v>-1</v>
      </c>
      <c r="H1110">
        <v>0.38</v>
      </c>
      <c r="I1110">
        <v>0</v>
      </c>
      <c r="J1110" s="1">
        <v>45642</v>
      </c>
      <c r="K1110" t="s">
        <v>17</v>
      </c>
      <c r="L1110" t="s">
        <v>25</v>
      </c>
      <c r="M1110">
        <v>1350.25</v>
      </c>
    </row>
    <row r="1111" spans="1:13" x14ac:dyDescent="0.3">
      <c r="A1111">
        <v>3109</v>
      </c>
      <c r="B1111" t="s">
        <v>35</v>
      </c>
      <c r="C1111" t="s">
        <v>30</v>
      </c>
      <c r="D1111" t="s">
        <v>31</v>
      </c>
      <c r="E1111" t="s">
        <v>32</v>
      </c>
      <c r="G1111">
        <v>6323.74</v>
      </c>
      <c r="H1111">
        <v>0.8</v>
      </c>
      <c r="I1111">
        <v>0</v>
      </c>
      <c r="J1111" s="1"/>
      <c r="K1111" t="s">
        <v>22</v>
      </c>
      <c r="L1111" t="s">
        <v>45</v>
      </c>
      <c r="M1111">
        <v>492.62</v>
      </c>
    </row>
    <row r="1112" spans="1:13" x14ac:dyDescent="0.3">
      <c r="A1112">
        <v>3110</v>
      </c>
      <c r="B1112" t="s">
        <v>35</v>
      </c>
      <c r="C1112" t="s">
        <v>30</v>
      </c>
      <c r="D1112" t="s">
        <v>31</v>
      </c>
      <c r="E1112" t="s">
        <v>28</v>
      </c>
      <c r="G1112">
        <v>8431.5499999999993</v>
      </c>
      <c r="I1112">
        <v>0</v>
      </c>
      <c r="J1112" s="1">
        <v>45578</v>
      </c>
      <c r="K1112" t="s">
        <v>22</v>
      </c>
      <c r="L1112" t="s">
        <v>25</v>
      </c>
      <c r="M1112">
        <v>3977.41</v>
      </c>
    </row>
    <row r="1113" spans="1:13" x14ac:dyDescent="0.3">
      <c r="A1113">
        <v>3111</v>
      </c>
      <c r="B1113" t="s">
        <v>19</v>
      </c>
      <c r="C1113" t="s">
        <v>43</v>
      </c>
      <c r="D1113" t="s">
        <v>44</v>
      </c>
      <c r="E1113" t="s">
        <v>32</v>
      </c>
      <c r="F1113">
        <v>3</v>
      </c>
      <c r="I1113">
        <v>0</v>
      </c>
      <c r="J1113" s="1"/>
      <c r="K1113" t="s">
        <v>22</v>
      </c>
      <c r="L1113" t="s">
        <v>38</v>
      </c>
      <c r="M1113">
        <v>2732.23</v>
      </c>
    </row>
    <row r="1114" spans="1:13" x14ac:dyDescent="0.3">
      <c r="A1114">
        <v>3112</v>
      </c>
      <c r="B1114" t="s">
        <v>35</v>
      </c>
      <c r="C1114" t="s">
        <v>43</v>
      </c>
      <c r="D1114" t="s">
        <v>51</v>
      </c>
      <c r="E1114" t="s">
        <v>28</v>
      </c>
      <c r="F1114">
        <v>1</v>
      </c>
      <c r="H1114">
        <v>0.49</v>
      </c>
      <c r="I1114">
        <v>0</v>
      </c>
      <c r="J1114" s="1"/>
      <c r="K1114" t="s">
        <v>22</v>
      </c>
      <c r="L1114" t="s">
        <v>33</v>
      </c>
      <c r="M1114">
        <v>-532.65</v>
      </c>
    </row>
    <row r="1115" spans="1:13" x14ac:dyDescent="0.3">
      <c r="A1115">
        <v>3113</v>
      </c>
      <c r="B1115" t="s">
        <v>19</v>
      </c>
      <c r="C1115" t="s">
        <v>20</v>
      </c>
      <c r="D1115" t="s">
        <v>21</v>
      </c>
      <c r="E1115" t="s">
        <v>37</v>
      </c>
      <c r="I1115">
        <v>0</v>
      </c>
      <c r="J1115" s="1"/>
      <c r="K1115" t="s">
        <v>17</v>
      </c>
      <c r="L1115" t="s">
        <v>18</v>
      </c>
      <c r="M1115">
        <v>1328.68</v>
      </c>
    </row>
    <row r="1116" spans="1:13" x14ac:dyDescent="0.3">
      <c r="A1116">
        <v>3114</v>
      </c>
      <c r="B1116" t="s">
        <v>19</v>
      </c>
      <c r="C1116" t="s">
        <v>30</v>
      </c>
      <c r="D1116" t="s">
        <v>31</v>
      </c>
      <c r="E1116" t="s">
        <v>28</v>
      </c>
      <c r="F1116">
        <v>1</v>
      </c>
      <c r="G1116">
        <v>7627.37</v>
      </c>
      <c r="I1116">
        <v>0</v>
      </c>
      <c r="J1116" s="1">
        <v>45743</v>
      </c>
      <c r="K1116" t="s">
        <v>22</v>
      </c>
      <c r="L1116" t="s">
        <v>18</v>
      </c>
      <c r="M1116">
        <v>2752.18</v>
      </c>
    </row>
    <row r="1117" spans="1:13" x14ac:dyDescent="0.3">
      <c r="A1117">
        <v>3115</v>
      </c>
      <c r="B1117" t="s">
        <v>35</v>
      </c>
      <c r="C1117" t="s">
        <v>30</v>
      </c>
      <c r="D1117" t="s">
        <v>31</v>
      </c>
      <c r="E1117" t="s">
        <v>49</v>
      </c>
      <c r="F1117">
        <v>4</v>
      </c>
      <c r="I1117">
        <v>0</v>
      </c>
      <c r="J1117" s="1"/>
      <c r="K1117" t="s">
        <v>22</v>
      </c>
      <c r="L1117" t="s">
        <v>33</v>
      </c>
      <c r="M1117">
        <v>693.29</v>
      </c>
    </row>
    <row r="1118" spans="1:13" x14ac:dyDescent="0.3">
      <c r="A1118">
        <v>3116</v>
      </c>
      <c r="B1118" t="s">
        <v>13</v>
      </c>
      <c r="C1118" t="s">
        <v>43</v>
      </c>
      <c r="D1118" t="s">
        <v>52</v>
      </c>
      <c r="E1118" t="s">
        <v>16</v>
      </c>
      <c r="F1118">
        <v>3</v>
      </c>
      <c r="H1118">
        <v>0.06</v>
      </c>
      <c r="I1118">
        <v>0</v>
      </c>
      <c r="J1118" s="1">
        <v>45617</v>
      </c>
      <c r="K1118" t="s">
        <v>22</v>
      </c>
      <c r="L1118" t="s">
        <v>45</v>
      </c>
      <c r="M1118">
        <v>-236.15</v>
      </c>
    </row>
    <row r="1119" spans="1:13" x14ac:dyDescent="0.3">
      <c r="A1119">
        <v>3117</v>
      </c>
      <c r="B1119" t="s">
        <v>35</v>
      </c>
      <c r="C1119" t="s">
        <v>43</v>
      </c>
      <c r="D1119" t="s">
        <v>44</v>
      </c>
      <c r="E1119" t="s">
        <v>16</v>
      </c>
      <c r="G1119">
        <v>6435.2</v>
      </c>
      <c r="I1119">
        <v>0</v>
      </c>
      <c r="J1119" s="1">
        <v>45556</v>
      </c>
      <c r="K1119" t="s">
        <v>22</v>
      </c>
      <c r="L1119" t="s">
        <v>33</v>
      </c>
      <c r="M1119">
        <v>-1181.06</v>
      </c>
    </row>
    <row r="1120" spans="1:13" x14ac:dyDescent="0.3">
      <c r="A1120">
        <v>3118</v>
      </c>
      <c r="B1120" t="s">
        <v>13</v>
      </c>
      <c r="C1120" t="s">
        <v>26</v>
      </c>
      <c r="D1120" t="s">
        <v>60</v>
      </c>
      <c r="E1120" t="s">
        <v>62</v>
      </c>
      <c r="I1120">
        <v>0</v>
      </c>
      <c r="J1120" s="1"/>
      <c r="K1120" t="s">
        <v>17</v>
      </c>
      <c r="L1120" t="s">
        <v>36</v>
      </c>
      <c r="M1120">
        <v>2058.9899999999998</v>
      </c>
    </row>
    <row r="1121" spans="1:13" x14ac:dyDescent="0.3">
      <c r="A1121">
        <v>3119</v>
      </c>
      <c r="B1121" t="s">
        <v>13</v>
      </c>
      <c r="C1121" t="s">
        <v>26</v>
      </c>
      <c r="D1121" t="s">
        <v>60</v>
      </c>
      <c r="E1121" t="s">
        <v>41</v>
      </c>
      <c r="I1121">
        <v>0</v>
      </c>
      <c r="J1121" s="1">
        <v>45150</v>
      </c>
      <c r="K1121" t="s">
        <v>17</v>
      </c>
      <c r="L1121" t="s">
        <v>42</v>
      </c>
      <c r="M1121">
        <v>3995.49</v>
      </c>
    </row>
    <row r="1122" spans="1:13" x14ac:dyDescent="0.3">
      <c r="A1122">
        <v>3120</v>
      </c>
      <c r="B1122" t="s">
        <v>13</v>
      </c>
      <c r="C1122" t="s">
        <v>43</v>
      </c>
      <c r="D1122" t="s">
        <v>51</v>
      </c>
      <c r="E1122" t="s">
        <v>32</v>
      </c>
      <c r="G1122">
        <v>8869.93</v>
      </c>
      <c r="I1122">
        <v>0</v>
      </c>
      <c r="J1122" s="1"/>
      <c r="K1122" t="s">
        <v>22</v>
      </c>
      <c r="L1122" t="s">
        <v>18</v>
      </c>
      <c r="M1122">
        <v>551.46</v>
      </c>
    </row>
    <row r="1123" spans="1:13" x14ac:dyDescent="0.3">
      <c r="A1123">
        <v>3121</v>
      </c>
      <c r="B1123" t="s">
        <v>13</v>
      </c>
      <c r="C1123" t="s">
        <v>14</v>
      </c>
      <c r="D1123" t="s">
        <v>34</v>
      </c>
      <c r="E1123" t="s">
        <v>62</v>
      </c>
      <c r="G1123">
        <v>2514</v>
      </c>
      <c r="H1123">
        <v>0.69</v>
      </c>
      <c r="I1123">
        <v>0</v>
      </c>
      <c r="J1123" s="1">
        <v>45722</v>
      </c>
      <c r="K1123" t="s">
        <v>17</v>
      </c>
      <c r="L1123" t="s">
        <v>45</v>
      </c>
      <c r="M1123">
        <v>1345.4</v>
      </c>
    </row>
    <row r="1124" spans="1:13" x14ac:dyDescent="0.3">
      <c r="A1124">
        <v>3122</v>
      </c>
      <c r="B1124" t="s">
        <v>19</v>
      </c>
      <c r="C1124" t="s">
        <v>43</v>
      </c>
      <c r="D1124" t="s">
        <v>44</v>
      </c>
      <c r="E1124" t="s">
        <v>62</v>
      </c>
      <c r="F1124">
        <v>1</v>
      </c>
      <c r="G1124">
        <v>5835.6</v>
      </c>
      <c r="H1124">
        <v>1.04</v>
      </c>
      <c r="I1124">
        <v>-233.42</v>
      </c>
      <c r="J1124" s="1"/>
      <c r="K1124" t="s">
        <v>17</v>
      </c>
      <c r="L1124" t="s">
        <v>45</v>
      </c>
      <c r="M1124">
        <v>-1197.5999999999999</v>
      </c>
    </row>
    <row r="1125" spans="1:13" x14ac:dyDescent="0.3">
      <c r="A1125">
        <v>3123</v>
      </c>
      <c r="B1125" t="s">
        <v>13</v>
      </c>
      <c r="C1125" t="s">
        <v>30</v>
      </c>
      <c r="D1125" t="s">
        <v>50</v>
      </c>
      <c r="E1125" t="s">
        <v>28</v>
      </c>
      <c r="G1125">
        <v>9804.7800000000007</v>
      </c>
      <c r="I1125">
        <v>0</v>
      </c>
      <c r="J1125" s="1">
        <v>45803</v>
      </c>
      <c r="K1125" t="s">
        <v>17</v>
      </c>
      <c r="L1125" t="s">
        <v>29</v>
      </c>
      <c r="M1125">
        <v>-965.5</v>
      </c>
    </row>
    <row r="1126" spans="1:13" x14ac:dyDescent="0.3">
      <c r="A1126">
        <v>3124</v>
      </c>
      <c r="B1126" t="s">
        <v>13</v>
      </c>
      <c r="C1126" t="s">
        <v>20</v>
      </c>
      <c r="D1126" t="s">
        <v>39</v>
      </c>
      <c r="E1126" t="s">
        <v>41</v>
      </c>
      <c r="G1126">
        <v>7538.96</v>
      </c>
      <c r="I1126">
        <v>0</v>
      </c>
      <c r="J1126" s="1">
        <v>45747</v>
      </c>
      <c r="K1126" t="s">
        <v>17</v>
      </c>
      <c r="L1126" t="s">
        <v>33</v>
      </c>
      <c r="M1126">
        <v>2407.4</v>
      </c>
    </row>
    <row r="1127" spans="1:13" x14ac:dyDescent="0.3">
      <c r="A1127">
        <v>3125</v>
      </c>
      <c r="B1127" t="s">
        <v>13</v>
      </c>
      <c r="C1127" t="s">
        <v>20</v>
      </c>
      <c r="D1127" t="s">
        <v>55</v>
      </c>
      <c r="E1127" t="s">
        <v>32</v>
      </c>
      <c r="F1127">
        <v>2</v>
      </c>
      <c r="H1127">
        <v>0.7</v>
      </c>
      <c r="I1127">
        <v>0</v>
      </c>
      <c r="J1127" s="1">
        <v>45726</v>
      </c>
      <c r="K1127" t="s">
        <v>17</v>
      </c>
      <c r="L1127" t="s">
        <v>36</v>
      </c>
      <c r="M1127">
        <v>1561.59</v>
      </c>
    </row>
    <row r="1128" spans="1:13" x14ac:dyDescent="0.3">
      <c r="A1128">
        <v>3126</v>
      </c>
      <c r="B1128" t="s">
        <v>13</v>
      </c>
      <c r="C1128" t="s">
        <v>30</v>
      </c>
      <c r="D1128" t="s">
        <v>31</v>
      </c>
      <c r="E1128" t="s">
        <v>41</v>
      </c>
      <c r="I1128">
        <v>0</v>
      </c>
      <c r="J1128" s="1">
        <v>45453</v>
      </c>
      <c r="K1128" t="s">
        <v>17</v>
      </c>
      <c r="L1128" t="s">
        <v>18</v>
      </c>
      <c r="M1128">
        <v>2772.69</v>
      </c>
    </row>
    <row r="1129" spans="1:13" x14ac:dyDescent="0.3">
      <c r="A1129">
        <v>3127</v>
      </c>
      <c r="B1129" t="s">
        <v>35</v>
      </c>
      <c r="C1129" t="s">
        <v>14</v>
      </c>
      <c r="D1129" t="s">
        <v>54</v>
      </c>
      <c r="E1129" t="s">
        <v>32</v>
      </c>
      <c r="F1129">
        <v>1</v>
      </c>
      <c r="G1129">
        <v>4614.33</v>
      </c>
      <c r="H1129">
        <v>0.47</v>
      </c>
      <c r="I1129">
        <v>2445.59</v>
      </c>
      <c r="J1129" s="1">
        <v>45572</v>
      </c>
      <c r="K1129" t="s">
        <v>17</v>
      </c>
      <c r="L1129" t="s">
        <v>29</v>
      </c>
      <c r="M1129">
        <v>-440.44</v>
      </c>
    </row>
    <row r="1130" spans="1:13" x14ac:dyDescent="0.3">
      <c r="A1130">
        <v>3128</v>
      </c>
      <c r="B1130" t="s">
        <v>35</v>
      </c>
      <c r="C1130" t="s">
        <v>30</v>
      </c>
      <c r="D1130" t="s">
        <v>48</v>
      </c>
      <c r="E1130" t="s">
        <v>16</v>
      </c>
      <c r="I1130">
        <v>0</v>
      </c>
      <c r="J1130" s="1"/>
      <c r="K1130" t="s">
        <v>22</v>
      </c>
      <c r="L1130" t="s">
        <v>45</v>
      </c>
      <c r="M1130">
        <v>2219.8200000000002</v>
      </c>
    </row>
    <row r="1131" spans="1:13" x14ac:dyDescent="0.3">
      <c r="A1131">
        <v>3129</v>
      </c>
      <c r="B1131" t="s">
        <v>13</v>
      </c>
      <c r="C1131" t="s">
        <v>43</v>
      </c>
      <c r="D1131" t="s">
        <v>51</v>
      </c>
      <c r="E1131" t="s">
        <v>32</v>
      </c>
      <c r="G1131">
        <v>5732.66</v>
      </c>
      <c r="I1131">
        <v>0</v>
      </c>
      <c r="J1131" s="1">
        <v>45321</v>
      </c>
      <c r="K1131" t="s">
        <v>22</v>
      </c>
      <c r="L1131" t="s">
        <v>33</v>
      </c>
      <c r="M1131">
        <v>3187.59</v>
      </c>
    </row>
    <row r="1132" spans="1:13" x14ac:dyDescent="0.3">
      <c r="A1132">
        <v>3130</v>
      </c>
      <c r="B1132" t="s">
        <v>35</v>
      </c>
      <c r="C1132" t="s">
        <v>43</v>
      </c>
      <c r="D1132" t="s">
        <v>44</v>
      </c>
      <c r="E1132" t="s">
        <v>32</v>
      </c>
      <c r="G1132">
        <v>3015.02</v>
      </c>
      <c r="I1132">
        <v>0</v>
      </c>
      <c r="J1132" s="1">
        <v>45793</v>
      </c>
      <c r="K1132" t="s">
        <v>17</v>
      </c>
      <c r="L1132" t="s">
        <v>29</v>
      </c>
      <c r="M1132">
        <v>2868.91</v>
      </c>
    </row>
    <row r="1133" spans="1:13" x14ac:dyDescent="0.3">
      <c r="A1133">
        <v>3131</v>
      </c>
      <c r="B1133" t="s">
        <v>13</v>
      </c>
      <c r="C1133" t="s">
        <v>14</v>
      </c>
      <c r="D1133" t="s">
        <v>15</v>
      </c>
      <c r="E1133" t="s">
        <v>59</v>
      </c>
      <c r="G1133">
        <v>5171.4399999999996</v>
      </c>
      <c r="H1133">
        <v>0.33</v>
      </c>
      <c r="I1133">
        <v>0</v>
      </c>
      <c r="J1133" s="1">
        <v>45804</v>
      </c>
      <c r="K1133" t="s">
        <v>17</v>
      </c>
      <c r="L1133" t="s">
        <v>29</v>
      </c>
      <c r="M1133">
        <v>634.64</v>
      </c>
    </row>
    <row r="1134" spans="1:13" x14ac:dyDescent="0.3">
      <c r="A1134">
        <v>3132</v>
      </c>
      <c r="B1134" t="s">
        <v>13</v>
      </c>
      <c r="C1134" t="s">
        <v>26</v>
      </c>
      <c r="D1134" t="s">
        <v>58</v>
      </c>
      <c r="E1134" t="s">
        <v>41</v>
      </c>
      <c r="F1134">
        <v>2</v>
      </c>
      <c r="G1134">
        <v>5073.6899999999996</v>
      </c>
      <c r="I1134">
        <v>0</v>
      </c>
      <c r="J1134" s="1">
        <v>45850</v>
      </c>
      <c r="K1134" t="s">
        <v>17</v>
      </c>
      <c r="L1134" t="s">
        <v>23</v>
      </c>
      <c r="M1134">
        <v>-1033.3499999999999</v>
      </c>
    </row>
    <row r="1135" spans="1:13" x14ac:dyDescent="0.3">
      <c r="A1135">
        <v>3133</v>
      </c>
      <c r="B1135" t="s">
        <v>13</v>
      </c>
      <c r="C1135" t="s">
        <v>20</v>
      </c>
      <c r="D1135" t="s">
        <v>39</v>
      </c>
      <c r="E1135" t="s">
        <v>28</v>
      </c>
      <c r="H1135">
        <v>0.77</v>
      </c>
      <c r="I1135">
        <v>0</v>
      </c>
      <c r="J1135" s="1">
        <v>45397</v>
      </c>
      <c r="K1135" t="s">
        <v>22</v>
      </c>
      <c r="L1135" t="s">
        <v>33</v>
      </c>
      <c r="M1135">
        <v>88.55</v>
      </c>
    </row>
    <row r="1136" spans="1:13" x14ac:dyDescent="0.3">
      <c r="A1136">
        <v>3134</v>
      </c>
      <c r="B1136" t="s">
        <v>35</v>
      </c>
      <c r="C1136" t="s">
        <v>43</v>
      </c>
      <c r="D1136" t="s">
        <v>44</v>
      </c>
      <c r="E1136" t="s">
        <v>28</v>
      </c>
      <c r="H1136">
        <v>0.19</v>
      </c>
      <c r="I1136">
        <v>0</v>
      </c>
      <c r="J1136" s="1">
        <v>45791</v>
      </c>
      <c r="K1136" t="s">
        <v>22</v>
      </c>
      <c r="L1136" t="s">
        <v>33</v>
      </c>
      <c r="M1136">
        <v>31.3</v>
      </c>
    </row>
    <row r="1137" spans="1:13" x14ac:dyDescent="0.3">
      <c r="A1137">
        <v>3135</v>
      </c>
      <c r="B1137" t="s">
        <v>19</v>
      </c>
      <c r="C1137" t="s">
        <v>20</v>
      </c>
      <c r="D1137" t="s">
        <v>39</v>
      </c>
      <c r="E1137" t="s">
        <v>32</v>
      </c>
      <c r="F1137">
        <v>3</v>
      </c>
      <c r="G1137">
        <v>4009.47</v>
      </c>
      <c r="H1137">
        <v>1.21</v>
      </c>
      <c r="I1137">
        <v>-2525.9699999999998</v>
      </c>
      <c r="J1137" s="1">
        <v>45532</v>
      </c>
      <c r="K1137" t="s">
        <v>17</v>
      </c>
      <c r="L1137" t="s">
        <v>29</v>
      </c>
      <c r="M1137">
        <v>2434.87</v>
      </c>
    </row>
    <row r="1138" spans="1:13" x14ac:dyDescent="0.3">
      <c r="A1138">
        <v>3136</v>
      </c>
      <c r="B1138" t="s">
        <v>13</v>
      </c>
      <c r="C1138" t="s">
        <v>26</v>
      </c>
      <c r="D1138" t="s">
        <v>27</v>
      </c>
      <c r="E1138" t="s">
        <v>41</v>
      </c>
      <c r="I1138">
        <v>0</v>
      </c>
      <c r="J1138" s="1"/>
      <c r="K1138" t="s">
        <v>22</v>
      </c>
      <c r="L1138" t="s">
        <v>25</v>
      </c>
      <c r="M1138">
        <v>-518.65</v>
      </c>
    </row>
    <row r="1139" spans="1:13" x14ac:dyDescent="0.3">
      <c r="A1139">
        <v>3137</v>
      </c>
      <c r="B1139" t="s">
        <v>13</v>
      </c>
      <c r="C1139" t="s">
        <v>20</v>
      </c>
      <c r="D1139" t="s">
        <v>24</v>
      </c>
      <c r="E1139" t="s">
        <v>41</v>
      </c>
      <c r="G1139">
        <v>7176.21</v>
      </c>
      <c r="I1139">
        <v>0</v>
      </c>
      <c r="J1139" s="1">
        <v>45846</v>
      </c>
      <c r="K1139" t="s">
        <v>17</v>
      </c>
      <c r="L1139" t="s">
        <v>36</v>
      </c>
      <c r="M1139">
        <v>659.4</v>
      </c>
    </row>
    <row r="1140" spans="1:13" x14ac:dyDescent="0.3">
      <c r="A1140">
        <v>3138</v>
      </c>
      <c r="B1140" t="s">
        <v>13</v>
      </c>
      <c r="C1140" t="s">
        <v>26</v>
      </c>
      <c r="D1140" t="s">
        <v>27</v>
      </c>
      <c r="E1140" t="s">
        <v>28</v>
      </c>
      <c r="G1140">
        <v>3911.84</v>
      </c>
      <c r="H1140">
        <v>0.42</v>
      </c>
      <c r="I1140">
        <v>0</v>
      </c>
      <c r="J1140" s="1">
        <v>45605</v>
      </c>
      <c r="K1140" t="s">
        <v>17</v>
      </c>
      <c r="L1140" t="s">
        <v>38</v>
      </c>
      <c r="M1140">
        <v>3601.48</v>
      </c>
    </row>
    <row r="1141" spans="1:13" x14ac:dyDescent="0.3">
      <c r="A1141">
        <v>3139</v>
      </c>
      <c r="B1141" t="s">
        <v>13</v>
      </c>
      <c r="C1141" t="s">
        <v>26</v>
      </c>
      <c r="D1141" t="s">
        <v>27</v>
      </c>
      <c r="E1141" t="s">
        <v>32</v>
      </c>
      <c r="G1141">
        <v>9682.4599999999991</v>
      </c>
      <c r="I1141">
        <v>0</v>
      </c>
      <c r="J1141" s="1"/>
      <c r="K1141" t="s">
        <v>17</v>
      </c>
      <c r="L1141" t="s">
        <v>36</v>
      </c>
      <c r="M1141">
        <v>3095.64</v>
      </c>
    </row>
    <row r="1142" spans="1:13" x14ac:dyDescent="0.3">
      <c r="A1142">
        <v>3140</v>
      </c>
      <c r="B1142" t="s">
        <v>19</v>
      </c>
      <c r="C1142" t="s">
        <v>26</v>
      </c>
      <c r="D1142" t="s">
        <v>27</v>
      </c>
      <c r="E1142" t="s">
        <v>28</v>
      </c>
      <c r="H1142">
        <v>1.03</v>
      </c>
      <c r="I1142">
        <v>0</v>
      </c>
      <c r="J1142" s="1">
        <v>45249</v>
      </c>
      <c r="K1142" t="s">
        <v>22</v>
      </c>
      <c r="L1142" t="s">
        <v>36</v>
      </c>
      <c r="M1142">
        <v>3855.21</v>
      </c>
    </row>
    <row r="1143" spans="1:13" x14ac:dyDescent="0.3">
      <c r="A1143">
        <v>3141</v>
      </c>
      <c r="B1143" t="s">
        <v>19</v>
      </c>
      <c r="C1143" t="s">
        <v>14</v>
      </c>
      <c r="D1143" t="s">
        <v>54</v>
      </c>
      <c r="E1143" t="s">
        <v>37</v>
      </c>
      <c r="F1143">
        <v>-1</v>
      </c>
      <c r="I1143">
        <v>0</v>
      </c>
      <c r="J1143" s="1"/>
      <c r="K1143" t="s">
        <v>22</v>
      </c>
      <c r="L1143" t="s">
        <v>45</v>
      </c>
      <c r="M1143">
        <v>-734.72</v>
      </c>
    </row>
    <row r="1144" spans="1:13" x14ac:dyDescent="0.3">
      <c r="A1144">
        <v>3142</v>
      </c>
      <c r="B1144" t="s">
        <v>13</v>
      </c>
      <c r="C1144" t="s">
        <v>20</v>
      </c>
      <c r="D1144" t="s">
        <v>55</v>
      </c>
      <c r="E1144" t="s">
        <v>32</v>
      </c>
      <c r="I1144">
        <v>0</v>
      </c>
      <c r="J1144" s="1">
        <v>45577</v>
      </c>
      <c r="K1144" t="s">
        <v>17</v>
      </c>
      <c r="L1144" t="s">
        <v>33</v>
      </c>
      <c r="M1144">
        <v>2520.02</v>
      </c>
    </row>
    <row r="1145" spans="1:13" x14ac:dyDescent="0.3">
      <c r="A1145">
        <v>3143</v>
      </c>
      <c r="B1145" t="s">
        <v>35</v>
      </c>
      <c r="C1145" t="s">
        <v>14</v>
      </c>
      <c r="D1145" t="s">
        <v>34</v>
      </c>
      <c r="E1145" t="s">
        <v>57</v>
      </c>
      <c r="F1145">
        <v>3</v>
      </c>
      <c r="G1145">
        <v>3938.59</v>
      </c>
      <c r="H1145">
        <v>0.98</v>
      </c>
      <c r="I1145">
        <v>236.32</v>
      </c>
      <c r="J1145" s="1">
        <v>45527</v>
      </c>
      <c r="K1145" t="s">
        <v>17</v>
      </c>
      <c r="L1145" t="s">
        <v>25</v>
      </c>
      <c r="M1145">
        <v>635.39</v>
      </c>
    </row>
    <row r="1146" spans="1:13" x14ac:dyDescent="0.3">
      <c r="A1146">
        <v>3144</v>
      </c>
      <c r="B1146" t="s">
        <v>19</v>
      </c>
      <c r="C1146" t="s">
        <v>30</v>
      </c>
      <c r="D1146" t="s">
        <v>50</v>
      </c>
      <c r="E1146" t="s">
        <v>57</v>
      </c>
      <c r="G1146">
        <v>8613.08</v>
      </c>
      <c r="I1146">
        <v>0</v>
      </c>
      <c r="J1146" s="1">
        <v>45180</v>
      </c>
      <c r="K1146" t="s">
        <v>22</v>
      </c>
      <c r="L1146" t="s">
        <v>42</v>
      </c>
      <c r="M1146">
        <v>-1049.73</v>
      </c>
    </row>
    <row r="1147" spans="1:13" x14ac:dyDescent="0.3">
      <c r="A1147">
        <v>3145</v>
      </c>
      <c r="B1147" t="s">
        <v>19</v>
      </c>
      <c r="C1147" t="s">
        <v>43</v>
      </c>
      <c r="D1147" t="s">
        <v>44</v>
      </c>
      <c r="E1147" t="s">
        <v>46</v>
      </c>
      <c r="G1147">
        <v>3427.03</v>
      </c>
      <c r="H1147">
        <v>0.37</v>
      </c>
      <c r="I1147">
        <v>0</v>
      </c>
      <c r="J1147" s="1">
        <v>45690</v>
      </c>
      <c r="K1147" t="s">
        <v>22</v>
      </c>
      <c r="L1147" t="s">
        <v>29</v>
      </c>
      <c r="M1147">
        <v>2527.96</v>
      </c>
    </row>
    <row r="1148" spans="1:13" x14ac:dyDescent="0.3">
      <c r="A1148">
        <v>3146</v>
      </c>
      <c r="B1148" t="s">
        <v>19</v>
      </c>
      <c r="C1148" t="s">
        <v>20</v>
      </c>
      <c r="D1148" t="s">
        <v>24</v>
      </c>
      <c r="E1148" t="s">
        <v>32</v>
      </c>
      <c r="F1148">
        <v>1</v>
      </c>
      <c r="I1148">
        <v>0</v>
      </c>
      <c r="J1148" s="1">
        <v>45655</v>
      </c>
      <c r="K1148" t="s">
        <v>22</v>
      </c>
      <c r="L1148" t="s">
        <v>23</v>
      </c>
      <c r="M1148">
        <v>1087.27</v>
      </c>
    </row>
    <row r="1149" spans="1:13" x14ac:dyDescent="0.3">
      <c r="A1149">
        <v>3147</v>
      </c>
      <c r="B1149" t="s">
        <v>13</v>
      </c>
      <c r="C1149" t="s">
        <v>14</v>
      </c>
      <c r="D1149" t="s">
        <v>15</v>
      </c>
      <c r="E1149" t="s">
        <v>37</v>
      </c>
      <c r="G1149">
        <v>2579.36</v>
      </c>
      <c r="I1149">
        <v>0</v>
      </c>
      <c r="J1149" s="1">
        <v>45729</v>
      </c>
      <c r="K1149" t="s">
        <v>17</v>
      </c>
      <c r="L1149" t="s">
        <v>25</v>
      </c>
      <c r="M1149">
        <v>939.38</v>
      </c>
    </row>
    <row r="1150" spans="1:13" x14ac:dyDescent="0.3">
      <c r="A1150">
        <v>3148</v>
      </c>
      <c r="B1150" t="s">
        <v>13</v>
      </c>
      <c r="C1150" t="s">
        <v>20</v>
      </c>
      <c r="D1150" t="s">
        <v>21</v>
      </c>
      <c r="E1150" t="s">
        <v>62</v>
      </c>
      <c r="F1150">
        <v>3</v>
      </c>
      <c r="I1150">
        <v>0</v>
      </c>
      <c r="J1150" s="1"/>
      <c r="K1150" t="s">
        <v>22</v>
      </c>
      <c r="L1150" t="s">
        <v>36</v>
      </c>
      <c r="M1150">
        <v>1125.29</v>
      </c>
    </row>
    <row r="1151" spans="1:13" x14ac:dyDescent="0.3">
      <c r="A1151">
        <v>3149</v>
      </c>
      <c r="B1151" t="s">
        <v>13</v>
      </c>
      <c r="C1151" t="s">
        <v>20</v>
      </c>
      <c r="D1151" t="s">
        <v>24</v>
      </c>
      <c r="E1151" t="s">
        <v>28</v>
      </c>
      <c r="I1151">
        <v>0</v>
      </c>
      <c r="J1151" s="1"/>
      <c r="K1151" t="s">
        <v>22</v>
      </c>
      <c r="L1151" t="s">
        <v>45</v>
      </c>
      <c r="M1151">
        <v>3435.01</v>
      </c>
    </row>
    <row r="1152" spans="1:13" x14ac:dyDescent="0.3">
      <c r="A1152">
        <v>3150</v>
      </c>
      <c r="B1152" t="s">
        <v>19</v>
      </c>
      <c r="C1152" t="s">
        <v>26</v>
      </c>
      <c r="D1152" t="s">
        <v>58</v>
      </c>
      <c r="E1152" t="s">
        <v>41</v>
      </c>
      <c r="F1152">
        <v>0</v>
      </c>
      <c r="I1152">
        <v>0</v>
      </c>
      <c r="J1152" s="1">
        <v>45569</v>
      </c>
      <c r="K1152" t="s">
        <v>17</v>
      </c>
      <c r="L1152" t="s">
        <v>45</v>
      </c>
      <c r="M1152">
        <v>-848.63</v>
      </c>
    </row>
    <row r="1153" spans="1:13" x14ac:dyDescent="0.3">
      <c r="A1153">
        <v>3151</v>
      </c>
      <c r="B1153" t="s">
        <v>35</v>
      </c>
      <c r="C1153" t="s">
        <v>26</v>
      </c>
      <c r="D1153" t="s">
        <v>60</v>
      </c>
      <c r="E1153" t="s">
        <v>28</v>
      </c>
      <c r="I1153">
        <v>0</v>
      </c>
      <c r="J1153" s="1">
        <v>45857</v>
      </c>
      <c r="K1153" t="s">
        <v>17</v>
      </c>
      <c r="L1153" t="s">
        <v>45</v>
      </c>
      <c r="M1153">
        <v>2968.24</v>
      </c>
    </row>
    <row r="1154" spans="1:13" x14ac:dyDescent="0.3">
      <c r="A1154">
        <v>3152</v>
      </c>
      <c r="B1154" t="s">
        <v>13</v>
      </c>
      <c r="C1154" t="s">
        <v>30</v>
      </c>
      <c r="D1154" t="s">
        <v>50</v>
      </c>
      <c r="E1154" t="s">
        <v>41</v>
      </c>
      <c r="G1154">
        <v>2415.31</v>
      </c>
      <c r="I1154">
        <v>0</v>
      </c>
      <c r="J1154" s="1"/>
      <c r="K1154" t="s">
        <v>22</v>
      </c>
      <c r="L1154" t="s">
        <v>33</v>
      </c>
      <c r="M1154">
        <v>2077.98</v>
      </c>
    </row>
    <row r="1155" spans="1:13" x14ac:dyDescent="0.3">
      <c r="A1155">
        <v>3153</v>
      </c>
      <c r="B1155" t="s">
        <v>19</v>
      </c>
      <c r="C1155" t="s">
        <v>14</v>
      </c>
      <c r="D1155" t="s">
        <v>15</v>
      </c>
      <c r="E1155" t="s">
        <v>41</v>
      </c>
      <c r="G1155">
        <v>3693.3</v>
      </c>
      <c r="I1155">
        <v>0</v>
      </c>
      <c r="J1155" s="1">
        <v>45552</v>
      </c>
      <c r="K1155" t="s">
        <v>17</v>
      </c>
      <c r="L1155" t="s">
        <v>36</v>
      </c>
      <c r="M1155">
        <v>1480.99</v>
      </c>
    </row>
    <row r="1156" spans="1:13" x14ac:dyDescent="0.3">
      <c r="A1156">
        <v>3154</v>
      </c>
      <c r="B1156" t="s">
        <v>13</v>
      </c>
      <c r="C1156" t="s">
        <v>30</v>
      </c>
      <c r="D1156" t="s">
        <v>50</v>
      </c>
      <c r="E1156" t="s">
        <v>28</v>
      </c>
      <c r="F1156">
        <v>2</v>
      </c>
      <c r="H1156">
        <v>0.95</v>
      </c>
      <c r="I1156">
        <v>0</v>
      </c>
      <c r="J1156" s="1">
        <v>45768</v>
      </c>
      <c r="K1156" t="s">
        <v>17</v>
      </c>
      <c r="L1156" t="s">
        <v>33</v>
      </c>
      <c r="M1156">
        <v>-1100.45</v>
      </c>
    </row>
    <row r="1157" spans="1:13" x14ac:dyDescent="0.3">
      <c r="A1157">
        <v>3155</v>
      </c>
      <c r="B1157" t="s">
        <v>19</v>
      </c>
      <c r="C1157" t="s">
        <v>26</v>
      </c>
      <c r="D1157" t="s">
        <v>40</v>
      </c>
      <c r="E1157" t="s">
        <v>28</v>
      </c>
      <c r="I1157">
        <v>0</v>
      </c>
      <c r="J1157" s="1"/>
      <c r="K1157" t="s">
        <v>22</v>
      </c>
      <c r="L1157" t="s">
        <v>18</v>
      </c>
      <c r="M1157">
        <v>2013.96</v>
      </c>
    </row>
    <row r="1158" spans="1:13" x14ac:dyDescent="0.3">
      <c r="A1158">
        <v>3156</v>
      </c>
      <c r="B1158" t="s">
        <v>19</v>
      </c>
      <c r="C1158" t="s">
        <v>20</v>
      </c>
      <c r="D1158" t="s">
        <v>55</v>
      </c>
      <c r="E1158" t="s">
        <v>32</v>
      </c>
      <c r="G1158">
        <v>6700.68</v>
      </c>
      <c r="I1158">
        <v>0</v>
      </c>
      <c r="J1158" s="1">
        <v>45668</v>
      </c>
      <c r="K1158" t="s">
        <v>22</v>
      </c>
      <c r="L1158" t="s">
        <v>25</v>
      </c>
      <c r="M1158">
        <v>611.80999999999995</v>
      </c>
    </row>
    <row r="1159" spans="1:13" x14ac:dyDescent="0.3">
      <c r="A1159">
        <v>3157</v>
      </c>
      <c r="B1159" t="s">
        <v>13</v>
      </c>
      <c r="C1159" t="s">
        <v>30</v>
      </c>
      <c r="D1159" t="s">
        <v>56</v>
      </c>
      <c r="E1159" t="s">
        <v>57</v>
      </c>
      <c r="G1159">
        <v>2991.75</v>
      </c>
      <c r="H1159">
        <v>1.21</v>
      </c>
      <c r="I1159">
        <v>0</v>
      </c>
      <c r="J1159" s="1"/>
      <c r="K1159" t="s">
        <v>17</v>
      </c>
      <c r="L1159" t="s">
        <v>36</v>
      </c>
      <c r="M1159">
        <v>-92.45</v>
      </c>
    </row>
    <row r="1160" spans="1:13" x14ac:dyDescent="0.3">
      <c r="A1160">
        <v>3158</v>
      </c>
      <c r="B1160" t="s">
        <v>13</v>
      </c>
      <c r="C1160" t="s">
        <v>26</v>
      </c>
      <c r="D1160" t="s">
        <v>60</v>
      </c>
      <c r="E1160" t="s">
        <v>53</v>
      </c>
      <c r="F1160">
        <v>2</v>
      </c>
      <c r="I1160">
        <v>0</v>
      </c>
      <c r="J1160" s="1"/>
      <c r="K1160" t="s">
        <v>17</v>
      </c>
      <c r="L1160" t="s">
        <v>29</v>
      </c>
      <c r="M1160">
        <v>324.37</v>
      </c>
    </row>
    <row r="1161" spans="1:13" x14ac:dyDescent="0.3">
      <c r="A1161">
        <v>3159</v>
      </c>
      <c r="B1161" t="s">
        <v>19</v>
      </c>
      <c r="C1161" t="s">
        <v>30</v>
      </c>
      <c r="D1161" t="s">
        <v>48</v>
      </c>
      <c r="E1161" t="s">
        <v>59</v>
      </c>
      <c r="F1161">
        <v>-1</v>
      </c>
      <c r="I1161">
        <v>0</v>
      </c>
      <c r="J1161" s="1">
        <v>45755</v>
      </c>
      <c r="K1161" t="s">
        <v>22</v>
      </c>
      <c r="L1161" t="s">
        <v>29</v>
      </c>
      <c r="M1161">
        <v>2494.21</v>
      </c>
    </row>
    <row r="1162" spans="1:13" x14ac:dyDescent="0.3">
      <c r="A1162">
        <v>3160</v>
      </c>
      <c r="B1162" t="s">
        <v>19</v>
      </c>
      <c r="C1162" t="s">
        <v>43</v>
      </c>
      <c r="D1162" t="s">
        <v>44</v>
      </c>
      <c r="E1162" t="s">
        <v>16</v>
      </c>
      <c r="I1162">
        <v>0</v>
      </c>
      <c r="J1162" s="1">
        <v>45498</v>
      </c>
      <c r="K1162" t="s">
        <v>22</v>
      </c>
      <c r="L1162" t="s">
        <v>33</v>
      </c>
      <c r="M1162">
        <v>888.87</v>
      </c>
    </row>
    <row r="1163" spans="1:13" x14ac:dyDescent="0.3">
      <c r="A1163">
        <v>3161</v>
      </c>
      <c r="B1163" t="s">
        <v>35</v>
      </c>
      <c r="C1163" t="s">
        <v>30</v>
      </c>
      <c r="D1163" t="s">
        <v>31</v>
      </c>
      <c r="E1163" t="s">
        <v>41</v>
      </c>
      <c r="G1163">
        <v>8369.2999999999993</v>
      </c>
      <c r="I1163">
        <v>0</v>
      </c>
      <c r="J1163" s="1">
        <v>45842</v>
      </c>
      <c r="K1163" t="s">
        <v>17</v>
      </c>
      <c r="L1163" t="s">
        <v>38</v>
      </c>
      <c r="M1163">
        <v>1663.79</v>
      </c>
    </row>
    <row r="1164" spans="1:13" x14ac:dyDescent="0.3">
      <c r="A1164">
        <v>3162</v>
      </c>
      <c r="B1164" t="s">
        <v>35</v>
      </c>
      <c r="C1164" t="s">
        <v>20</v>
      </c>
      <c r="D1164" t="s">
        <v>21</v>
      </c>
      <c r="E1164" t="s">
        <v>32</v>
      </c>
      <c r="F1164">
        <v>2</v>
      </c>
      <c r="I1164">
        <v>0</v>
      </c>
      <c r="J1164" s="1">
        <v>45346</v>
      </c>
      <c r="K1164" t="s">
        <v>17</v>
      </c>
      <c r="L1164" t="s">
        <v>29</v>
      </c>
      <c r="M1164">
        <v>1686.78</v>
      </c>
    </row>
    <row r="1165" spans="1:13" x14ac:dyDescent="0.3">
      <c r="A1165">
        <v>3163</v>
      </c>
      <c r="B1165" t="s">
        <v>19</v>
      </c>
      <c r="C1165" t="s">
        <v>30</v>
      </c>
      <c r="D1165" t="s">
        <v>50</v>
      </c>
      <c r="E1165" t="s">
        <v>41</v>
      </c>
      <c r="F1165">
        <v>2</v>
      </c>
      <c r="G1165">
        <v>8204.14</v>
      </c>
      <c r="I1165">
        <v>0</v>
      </c>
      <c r="J1165" s="1">
        <v>45830</v>
      </c>
      <c r="K1165" t="s">
        <v>22</v>
      </c>
      <c r="L1165" t="s">
        <v>33</v>
      </c>
      <c r="M1165">
        <v>961.65</v>
      </c>
    </row>
    <row r="1166" spans="1:13" x14ac:dyDescent="0.3">
      <c r="A1166">
        <v>3164</v>
      </c>
      <c r="B1166" t="s">
        <v>35</v>
      </c>
      <c r="C1166" t="s">
        <v>20</v>
      </c>
      <c r="D1166" t="s">
        <v>24</v>
      </c>
      <c r="E1166" t="s">
        <v>41</v>
      </c>
      <c r="F1166">
        <v>4</v>
      </c>
      <c r="I1166">
        <v>0</v>
      </c>
      <c r="J1166" s="1">
        <v>45775</v>
      </c>
      <c r="K1166" t="s">
        <v>17</v>
      </c>
      <c r="L1166" t="s">
        <v>18</v>
      </c>
      <c r="M1166">
        <v>-382.88</v>
      </c>
    </row>
    <row r="1167" spans="1:13" x14ac:dyDescent="0.3">
      <c r="A1167">
        <v>3165</v>
      </c>
      <c r="B1167" t="s">
        <v>19</v>
      </c>
      <c r="C1167" t="s">
        <v>20</v>
      </c>
      <c r="D1167" t="s">
        <v>55</v>
      </c>
      <c r="E1167" t="s">
        <v>32</v>
      </c>
      <c r="F1167">
        <v>2</v>
      </c>
      <c r="G1167">
        <v>2530.29</v>
      </c>
      <c r="H1167">
        <v>0.28999999999999998</v>
      </c>
      <c r="I1167">
        <v>3593.01</v>
      </c>
      <c r="J1167" s="1">
        <v>45705</v>
      </c>
      <c r="K1167" t="s">
        <v>17</v>
      </c>
      <c r="L1167" t="s">
        <v>45</v>
      </c>
      <c r="M1167">
        <v>3264.03</v>
      </c>
    </row>
    <row r="1168" spans="1:13" x14ac:dyDescent="0.3">
      <c r="A1168">
        <v>3166</v>
      </c>
      <c r="B1168" t="s">
        <v>35</v>
      </c>
      <c r="C1168" t="s">
        <v>20</v>
      </c>
      <c r="D1168" t="s">
        <v>24</v>
      </c>
      <c r="E1168" t="s">
        <v>41</v>
      </c>
      <c r="I1168">
        <v>0</v>
      </c>
      <c r="J1168" s="1">
        <v>45599</v>
      </c>
      <c r="K1168" t="s">
        <v>17</v>
      </c>
      <c r="L1168" t="s">
        <v>23</v>
      </c>
      <c r="M1168">
        <v>-209.36</v>
      </c>
    </row>
    <row r="1169" spans="1:13" x14ac:dyDescent="0.3">
      <c r="A1169">
        <v>3167</v>
      </c>
      <c r="B1169" t="s">
        <v>19</v>
      </c>
      <c r="C1169" t="s">
        <v>43</v>
      </c>
      <c r="D1169" t="s">
        <v>52</v>
      </c>
      <c r="E1169" t="s">
        <v>53</v>
      </c>
      <c r="G1169">
        <v>3212.74</v>
      </c>
      <c r="I1169">
        <v>0</v>
      </c>
      <c r="J1169" s="1"/>
      <c r="K1169" t="s">
        <v>17</v>
      </c>
      <c r="L1169" t="s">
        <v>42</v>
      </c>
      <c r="M1169">
        <v>3517.65</v>
      </c>
    </row>
    <row r="1170" spans="1:13" x14ac:dyDescent="0.3">
      <c r="A1170">
        <v>3168</v>
      </c>
      <c r="B1170" t="s">
        <v>19</v>
      </c>
      <c r="C1170" t="s">
        <v>26</v>
      </c>
      <c r="D1170" t="s">
        <v>60</v>
      </c>
      <c r="E1170" t="s">
        <v>57</v>
      </c>
      <c r="F1170">
        <v>2</v>
      </c>
      <c r="G1170">
        <v>6125.15</v>
      </c>
      <c r="I1170">
        <v>0</v>
      </c>
      <c r="J1170" s="1">
        <v>45716</v>
      </c>
      <c r="K1170" t="s">
        <v>22</v>
      </c>
      <c r="L1170" t="s">
        <v>33</v>
      </c>
      <c r="M1170">
        <v>61.83</v>
      </c>
    </row>
    <row r="1171" spans="1:13" x14ac:dyDescent="0.3">
      <c r="A1171">
        <v>3169</v>
      </c>
      <c r="B1171" t="s">
        <v>35</v>
      </c>
      <c r="C1171" t="s">
        <v>26</v>
      </c>
      <c r="D1171" t="s">
        <v>27</v>
      </c>
      <c r="E1171" t="s">
        <v>16</v>
      </c>
      <c r="H1171">
        <v>1.1499999999999999</v>
      </c>
      <c r="I1171">
        <v>0</v>
      </c>
      <c r="J1171" s="1">
        <v>45575</v>
      </c>
      <c r="K1171" t="s">
        <v>22</v>
      </c>
      <c r="L1171" t="s">
        <v>33</v>
      </c>
      <c r="M1171">
        <v>-744.54</v>
      </c>
    </row>
    <row r="1172" spans="1:13" x14ac:dyDescent="0.3">
      <c r="A1172">
        <v>3170</v>
      </c>
      <c r="B1172" t="s">
        <v>35</v>
      </c>
      <c r="C1172" t="s">
        <v>14</v>
      </c>
      <c r="D1172" t="s">
        <v>34</v>
      </c>
      <c r="E1172" t="s">
        <v>28</v>
      </c>
      <c r="I1172">
        <v>0</v>
      </c>
      <c r="J1172" s="1">
        <v>45792</v>
      </c>
      <c r="K1172" t="s">
        <v>17</v>
      </c>
      <c r="L1172" t="s">
        <v>29</v>
      </c>
      <c r="M1172">
        <v>-367.73</v>
      </c>
    </row>
    <row r="1173" spans="1:13" x14ac:dyDescent="0.3">
      <c r="A1173">
        <v>3171</v>
      </c>
      <c r="B1173" t="s">
        <v>35</v>
      </c>
      <c r="C1173" t="s">
        <v>26</v>
      </c>
      <c r="D1173" t="s">
        <v>60</v>
      </c>
      <c r="E1173" t="s">
        <v>41</v>
      </c>
      <c r="I1173">
        <v>0</v>
      </c>
      <c r="J1173" s="1">
        <v>45246</v>
      </c>
      <c r="K1173" t="s">
        <v>17</v>
      </c>
      <c r="L1173" t="s">
        <v>36</v>
      </c>
      <c r="M1173">
        <v>-445.89</v>
      </c>
    </row>
    <row r="1174" spans="1:13" x14ac:dyDescent="0.3">
      <c r="A1174">
        <v>3172</v>
      </c>
      <c r="B1174" t="s">
        <v>35</v>
      </c>
      <c r="C1174" t="s">
        <v>14</v>
      </c>
      <c r="D1174" t="s">
        <v>47</v>
      </c>
      <c r="E1174" t="s">
        <v>46</v>
      </c>
      <c r="F1174">
        <v>-1</v>
      </c>
      <c r="H1174">
        <v>0.39</v>
      </c>
      <c r="I1174">
        <v>0</v>
      </c>
      <c r="J1174" s="1">
        <v>45244</v>
      </c>
      <c r="K1174" t="s">
        <v>22</v>
      </c>
      <c r="L1174" t="s">
        <v>29</v>
      </c>
      <c r="M1174">
        <v>1877.19</v>
      </c>
    </row>
    <row r="1175" spans="1:13" x14ac:dyDescent="0.3">
      <c r="A1175">
        <v>3173</v>
      </c>
      <c r="B1175" t="s">
        <v>19</v>
      </c>
      <c r="C1175" t="s">
        <v>20</v>
      </c>
      <c r="D1175" t="s">
        <v>24</v>
      </c>
      <c r="E1175" t="s">
        <v>32</v>
      </c>
      <c r="I1175">
        <v>0</v>
      </c>
      <c r="J1175" s="1">
        <v>45600</v>
      </c>
      <c r="K1175" t="s">
        <v>22</v>
      </c>
      <c r="L1175" t="s">
        <v>29</v>
      </c>
      <c r="M1175">
        <v>1560.81</v>
      </c>
    </row>
    <row r="1176" spans="1:13" x14ac:dyDescent="0.3">
      <c r="A1176">
        <v>3174</v>
      </c>
      <c r="B1176" t="s">
        <v>35</v>
      </c>
      <c r="C1176" t="s">
        <v>20</v>
      </c>
      <c r="D1176" t="s">
        <v>55</v>
      </c>
      <c r="E1176" t="s">
        <v>41</v>
      </c>
      <c r="H1176">
        <v>1.06</v>
      </c>
      <c r="I1176">
        <v>0</v>
      </c>
      <c r="J1176" s="1"/>
      <c r="K1176" t="s">
        <v>17</v>
      </c>
      <c r="L1176" t="s">
        <v>42</v>
      </c>
      <c r="M1176">
        <v>1570.71</v>
      </c>
    </row>
    <row r="1177" spans="1:13" x14ac:dyDescent="0.3">
      <c r="A1177">
        <v>3175</v>
      </c>
      <c r="B1177" t="s">
        <v>19</v>
      </c>
      <c r="C1177" t="s">
        <v>26</v>
      </c>
      <c r="D1177" t="s">
        <v>58</v>
      </c>
      <c r="E1177" t="s">
        <v>59</v>
      </c>
      <c r="F1177">
        <v>-1</v>
      </c>
      <c r="G1177">
        <v>6583.76</v>
      </c>
      <c r="H1177">
        <v>0.71</v>
      </c>
      <c r="I1177">
        <v>-1909.29</v>
      </c>
      <c r="J1177" s="1">
        <v>45635</v>
      </c>
      <c r="K1177" t="s">
        <v>22</v>
      </c>
      <c r="L1177" t="s">
        <v>25</v>
      </c>
      <c r="M1177">
        <v>2194.69</v>
      </c>
    </row>
    <row r="1178" spans="1:13" x14ac:dyDescent="0.3">
      <c r="A1178">
        <v>3176</v>
      </c>
      <c r="B1178" t="s">
        <v>35</v>
      </c>
      <c r="C1178" t="s">
        <v>26</v>
      </c>
      <c r="D1178" t="s">
        <v>27</v>
      </c>
      <c r="E1178" t="s">
        <v>41</v>
      </c>
      <c r="G1178">
        <v>9352.6200000000008</v>
      </c>
      <c r="H1178">
        <v>0.97</v>
      </c>
      <c r="I1178">
        <v>0</v>
      </c>
      <c r="J1178" s="1">
        <v>45677</v>
      </c>
      <c r="K1178" t="s">
        <v>22</v>
      </c>
      <c r="L1178" t="s">
        <v>18</v>
      </c>
      <c r="M1178">
        <v>903.31</v>
      </c>
    </row>
    <row r="1179" spans="1:13" x14ac:dyDescent="0.3">
      <c r="A1179">
        <v>3177</v>
      </c>
      <c r="B1179" t="s">
        <v>13</v>
      </c>
      <c r="C1179" t="s">
        <v>26</v>
      </c>
      <c r="D1179" t="s">
        <v>60</v>
      </c>
      <c r="E1179" t="s">
        <v>28</v>
      </c>
      <c r="F1179">
        <v>3</v>
      </c>
      <c r="G1179">
        <v>7042.12</v>
      </c>
      <c r="H1179">
        <v>0.89</v>
      </c>
      <c r="I1179">
        <v>2323.9</v>
      </c>
      <c r="J1179" s="1"/>
      <c r="K1179" t="s">
        <v>17</v>
      </c>
      <c r="L1179" t="s">
        <v>25</v>
      </c>
      <c r="M1179">
        <v>-411.55</v>
      </c>
    </row>
    <row r="1180" spans="1:13" x14ac:dyDescent="0.3">
      <c r="A1180">
        <v>3178</v>
      </c>
      <c r="B1180" t="s">
        <v>19</v>
      </c>
      <c r="C1180" t="s">
        <v>14</v>
      </c>
      <c r="D1180" t="s">
        <v>15</v>
      </c>
      <c r="E1180" t="s">
        <v>37</v>
      </c>
      <c r="I1180">
        <v>0</v>
      </c>
      <c r="J1180" s="1">
        <v>45554</v>
      </c>
      <c r="K1180" t="s">
        <v>22</v>
      </c>
      <c r="L1180" t="s">
        <v>33</v>
      </c>
      <c r="M1180">
        <v>-271.02999999999997</v>
      </c>
    </row>
    <row r="1181" spans="1:13" x14ac:dyDescent="0.3">
      <c r="A1181">
        <v>3179</v>
      </c>
      <c r="B1181" t="s">
        <v>19</v>
      </c>
      <c r="C1181" t="s">
        <v>14</v>
      </c>
      <c r="D1181" t="s">
        <v>15</v>
      </c>
      <c r="E1181" t="s">
        <v>41</v>
      </c>
      <c r="F1181">
        <v>3</v>
      </c>
      <c r="H1181">
        <v>0.36</v>
      </c>
      <c r="I1181">
        <v>0</v>
      </c>
      <c r="J1181" s="1">
        <v>45771</v>
      </c>
      <c r="K1181" t="s">
        <v>17</v>
      </c>
      <c r="L1181" t="s">
        <v>25</v>
      </c>
      <c r="M1181">
        <v>517.77</v>
      </c>
    </row>
    <row r="1182" spans="1:13" x14ac:dyDescent="0.3">
      <c r="A1182">
        <v>3180</v>
      </c>
      <c r="B1182" t="s">
        <v>35</v>
      </c>
      <c r="C1182" t="s">
        <v>43</v>
      </c>
      <c r="D1182" t="s">
        <v>52</v>
      </c>
      <c r="E1182" t="s">
        <v>32</v>
      </c>
      <c r="H1182">
        <v>0.65</v>
      </c>
      <c r="I1182">
        <v>0</v>
      </c>
      <c r="J1182" s="1">
        <v>45721</v>
      </c>
      <c r="K1182" t="s">
        <v>17</v>
      </c>
      <c r="L1182" t="s">
        <v>29</v>
      </c>
      <c r="M1182">
        <v>1603.13</v>
      </c>
    </row>
    <row r="1183" spans="1:13" x14ac:dyDescent="0.3">
      <c r="A1183">
        <v>3181</v>
      </c>
      <c r="B1183" t="s">
        <v>19</v>
      </c>
      <c r="C1183" t="s">
        <v>30</v>
      </c>
      <c r="D1183" t="s">
        <v>48</v>
      </c>
      <c r="E1183" t="s">
        <v>32</v>
      </c>
      <c r="F1183">
        <v>1</v>
      </c>
      <c r="I1183">
        <v>0</v>
      </c>
      <c r="J1183" s="1"/>
      <c r="K1183" t="s">
        <v>22</v>
      </c>
      <c r="L1183" t="s">
        <v>33</v>
      </c>
      <c r="M1183">
        <v>2808</v>
      </c>
    </row>
    <row r="1184" spans="1:13" x14ac:dyDescent="0.3">
      <c r="A1184">
        <v>3182</v>
      </c>
      <c r="B1184" t="s">
        <v>35</v>
      </c>
      <c r="C1184" t="s">
        <v>20</v>
      </c>
      <c r="D1184" t="s">
        <v>24</v>
      </c>
      <c r="E1184" t="s">
        <v>28</v>
      </c>
      <c r="I1184">
        <v>0</v>
      </c>
      <c r="J1184" s="1"/>
      <c r="K1184" t="s">
        <v>22</v>
      </c>
      <c r="L1184" t="s">
        <v>25</v>
      </c>
      <c r="M1184">
        <v>42.14</v>
      </c>
    </row>
    <row r="1185" spans="1:13" x14ac:dyDescent="0.3">
      <c r="A1185">
        <v>3183</v>
      </c>
      <c r="B1185" t="s">
        <v>13</v>
      </c>
      <c r="C1185" t="s">
        <v>20</v>
      </c>
      <c r="D1185" t="s">
        <v>55</v>
      </c>
      <c r="E1185" t="s">
        <v>32</v>
      </c>
      <c r="F1185">
        <v>2</v>
      </c>
      <c r="G1185">
        <v>8074.82</v>
      </c>
      <c r="I1185">
        <v>0</v>
      </c>
      <c r="J1185" s="1"/>
      <c r="K1185" t="s">
        <v>22</v>
      </c>
      <c r="L1185" t="s">
        <v>25</v>
      </c>
      <c r="M1185">
        <v>2968.78</v>
      </c>
    </row>
    <row r="1186" spans="1:13" x14ac:dyDescent="0.3">
      <c r="A1186">
        <v>3184</v>
      </c>
      <c r="B1186" t="s">
        <v>35</v>
      </c>
      <c r="C1186" t="s">
        <v>14</v>
      </c>
      <c r="D1186" t="s">
        <v>54</v>
      </c>
      <c r="E1186" t="s">
        <v>16</v>
      </c>
      <c r="H1186">
        <v>0.42</v>
      </c>
      <c r="I1186">
        <v>0</v>
      </c>
      <c r="J1186" s="1">
        <v>45580</v>
      </c>
      <c r="K1186" t="s">
        <v>17</v>
      </c>
      <c r="L1186" t="s">
        <v>25</v>
      </c>
      <c r="M1186">
        <v>-760.63</v>
      </c>
    </row>
    <row r="1187" spans="1:13" x14ac:dyDescent="0.3">
      <c r="A1187">
        <v>3185</v>
      </c>
      <c r="B1187" t="s">
        <v>13</v>
      </c>
      <c r="C1187" t="s">
        <v>14</v>
      </c>
      <c r="D1187" t="s">
        <v>15</v>
      </c>
      <c r="E1187" t="s">
        <v>41</v>
      </c>
      <c r="G1187">
        <v>9715.85</v>
      </c>
      <c r="I1187">
        <v>0</v>
      </c>
      <c r="J1187" s="1">
        <v>45728</v>
      </c>
      <c r="K1187" t="s">
        <v>17</v>
      </c>
      <c r="L1187" t="s">
        <v>29</v>
      </c>
      <c r="M1187">
        <v>-542.20000000000005</v>
      </c>
    </row>
    <row r="1188" spans="1:13" x14ac:dyDescent="0.3">
      <c r="A1188">
        <v>3186</v>
      </c>
      <c r="B1188" t="s">
        <v>35</v>
      </c>
      <c r="C1188" t="s">
        <v>43</v>
      </c>
      <c r="D1188" t="s">
        <v>52</v>
      </c>
      <c r="E1188" t="s">
        <v>41</v>
      </c>
      <c r="G1188">
        <v>3156.31</v>
      </c>
      <c r="I1188">
        <v>0</v>
      </c>
      <c r="J1188" s="1">
        <v>45581</v>
      </c>
      <c r="K1188" t="s">
        <v>22</v>
      </c>
      <c r="L1188" t="s">
        <v>33</v>
      </c>
      <c r="M1188">
        <v>540.77</v>
      </c>
    </row>
    <row r="1189" spans="1:13" x14ac:dyDescent="0.3">
      <c r="A1189">
        <v>3187</v>
      </c>
      <c r="B1189" t="s">
        <v>13</v>
      </c>
      <c r="C1189" t="s">
        <v>30</v>
      </c>
      <c r="D1189" t="s">
        <v>48</v>
      </c>
      <c r="E1189" t="s">
        <v>41</v>
      </c>
      <c r="F1189">
        <v>0</v>
      </c>
      <c r="G1189">
        <v>8979.4500000000007</v>
      </c>
      <c r="I1189">
        <v>0</v>
      </c>
      <c r="J1189" s="1">
        <v>45672</v>
      </c>
      <c r="K1189" t="s">
        <v>17</v>
      </c>
      <c r="L1189" t="s">
        <v>42</v>
      </c>
      <c r="M1189">
        <v>1709.08</v>
      </c>
    </row>
    <row r="1190" spans="1:13" x14ac:dyDescent="0.3">
      <c r="A1190">
        <v>3188</v>
      </c>
      <c r="B1190" t="s">
        <v>13</v>
      </c>
      <c r="C1190" t="s">
        <v>26</v>
      </c>
      <c r="D1190" t="s">
        <v>60</v>
      </c>
      <c r="E1190" t="s">
        <v>28</v>
      </c>
      <c r="G1190">
        <v>8024.17</v>
      </c>
      <c r="H1190">
        <v>0.6</v>
      </c>
      <c r="I1190">
        <v>0</v>
      </c>
      <c r="J1190" s="1">
        <v>45697</v>
      </c>
      <c r="K1190" t="s">
        <v>22</v>
      </c>
      <c r="L1190" t="s">
        <v>29</v>
      </c>
      <c r="M1190">
        <v>2328.33</v>
      </c>
    </row>
    <row r="1191" spans="1:13" x14ac:dyDescent="0.3">
      <c r="A1191">
        <v>3189</v>
      </c>
      <c r="B1191" t="s">
        <v>35</v>
      </c>
      <c r="C1191" t="s">
        <v>43</v>
      </c>
      <c r="D1191" t="s">
        <v>61</v>
      </c>
      <c r="E1191" t="s">
        <v>28</v>
      </c>
      <c r="F1191">
        <v>3</v>
      </c>
      <c r="G1191">
        <v>6730.48</v>
      </c>
      <c r="H1191">
        <v>0.33</v>
      </c>
      <c r="I1191">
        <v>13528.26</v>
      </c>
      <c r="J1191" s="1">
        <v>45696</v>
      </c>
      <c r="K1191" t="s">
        <v>17</v>
      </c>
      <c r="L1191" t="s">
        <v>45</v>
      </c>
      <c r="M1191">
        <v>1456.87</v>
      </c>
    </row>
    <row r="1192" spans="1:13" x14ac:dyDescent="0.3">
      <c r="A1192">
        <v>3190</v>
      </c>
      <c r="B1192" t="s">
        <v>19</v>
      </c>
      <c r="C1192" t="s">
        <v>20</v>
      </c>
      <c r="D1192" t="s">
        <v>55</v>
      </c>
      <c r="E1192" t="s">
        <v>57</v>
      </c>
      <c r="I1192">
        <v>0</v>
      </c>
      <c r="J1192" s="1"/>
      <c r="K1192" t="s">
        <v>17</v>
      </c>
      <c r="L1192" t="s">
        <v>45</v>
      </c>
      <c r="M1192">
        <v>457.93</v>
      </c>
    </row>
    <row r="1193" spans="1:13" x14ac:dyDescent="0.3">
      <c r="A1193">
        <v>3191</v>
      </c>
      <c r="B1193" t="s">
        <v>13</v>
      </c>
      <c r="C1193" t="s">
        <v>20</v>
      </c>
      <c r="D1193" t="s">
        <v>39</v>
      </c>
      <c r="E1193" t="s">
        <v>28</v>
      </c>
      <c r="F1193">
        <v>4</v>
      </c>
      <c r="I1193">
        <v>0</v>
      </c>
      <c r="J1193" s="1">
        <v>45692</v>
      </c>
      <c r="K1193" t="s">
        <v>22</v>
      </c>
      <c r="L1193" t="s">
        <v>29</v>
      </c>
      <c r="M1193">
        <v>2709.18</v>
      </c>
    </row>
    <row r="1194" spans="1:13" x14ac:dyDescent="0.3">
      <c r="A1194">
        <v>3192</v>
      </c>
      <c r="B1194" t="s">
        <v>13</v>
      </c>
      <c r="C1194" t="s">
        <v>30</v>
      </c>
      <c r="D1194" t="s">
        <v>50</v>
      </c>
      <c r="E1194" t="s">
        <v>16</v>
      </c>
      <c r="F1194">
        <v>1</v>
      </c>
      <c r="I1194">
        <v>0</v>
      </c>
      <c r="J1194" s="1">
        <v>45732</v>
      </c>
      <c r="K1194" t="s">
        <v>17</v>
      </c>
      <c r="L1194" t="s">
        <v>29</v>
      </c>
      <c r="M1194">
        <v>2055.67</v>
      </c>
    </row>
    <row r="1195" spans="1:13" x14ac:dyDescent="0.3">
      <c r="A1195">
        <v>3193</v>
      </c>
      <c r="B1195" t="s">
        <v>13</v>
      </c>
      <c r="C1195" t="s">
        <v>30</v>
      </c>
      <c r="D1195" t="s">
        <v>56</v>
      </c>
      <c r="E1195" t="s">
        <v>37</v>
      </c>
      <c r="G1195">
        <v>8581.98</v>
      </c>
      <c r="I1195">
        <v>0</v>
      </c>
      <c r="J1195" s="1">
        <v>45712</v>
      </c>
      <c r="K1195" t="s">
        <v>22</v>
      </c>
      <c r="L1195" t="s">
        <v>29</v>
      </c>
      <c r="M1195">
        <v>3969.18</v>
      </c>
    </row>
    <row r="1196" spans="1:13" x14ac:dyDescent="0.3">
      <c r="A1196">
        <v>3194</v>
      </c>
      <c r="B1196" t="s">
        <v>13</v>
      </c>
      <c r="C1196" t="s">
        <v>14</v>
      </c>
      <c r="D1196" t="s">
        <v>15</v>
      </c>
      <c r="E1196" t="s">
        <v>16</v>
      </c>
      <c r="F1196">
        <v>-1</v>
      </c>
      <c r="I1196">
        <v>0</v>
      </c>
      <c r="J1196" s="1">
        <v>45220</v>
      </c>
      <c r="K1196" t="s">
        <v>17</v>
      </c>
      <c r="L1196" t="s">
        <v>38</v>
      </c>
      <c r="M1196">
        <v>896.94</v>
      </c>
    </row>
    <row r="1197" spans="1:13" x14ac:dyDescent="0.3">
      <c r="A1197">
        <v>3195</v>
      </c>
      <c r="B1197" t="s">
        <v>35</v>
      </c>
      <c r="C1197" t="s">
        <v>26</v>
      </c>
      <c r="D1197" t="s">
        <v>27</v>
      </c>
      <c r="E1197" t="s">
        <v>41</v>
      </c>
      <c r="F1197">
        <v>1</v>
      </c>
      <c r="G1197">
        <v>3259.95</v>
      </c>
      <c r="I1197">
        <v>0</v>
      </c>
      <c r="J1197" s="1">
        <v>45725</v>
      </c>
      <c r="K1197" t="s">
        <v>22</v>
      </c>
      <c r="L1197" t="s">
        <v>33</v>
      </c>
      <c r="M1197">
        <v>1423.92</v>
      </c>
    </row>
    <row r="1198" spans="1:13" x14ac:dyDescent="0.3">
      <c r="A1198">
        <v>3196</v>
      </c>
      <c r="B1198" t="s">
        <v>19</v>
      </c>
      <c r="C1198" t="s">
        <v>14</v>
      </c>
      <c r="D1198" t="s">
        <v>54</v>
      </c>
      <c r="E1198" t="s">
        <v>37</v>
      </c>
      <c r="F1198">
        <v>1</v>
      </c>
      <c r="I1198">
        <v>0</v>
      </c>
      <c r="J1198" s="1"/>
      <c r="K1198" t="s">
        <v>22</v>
      </c>
      <c r="L1198" t="s">
        <v>45</v>
      </c>
      <c r="M1198">
        <v>425.5</v>
      </c>
    </row>
    <row r="1199" spans="1:13" x14ac:dyDescent="0.3">
      <c r="A1199">
        <v>3197</v>
      </c>
      <c r="B1199" t="s">
        <v>35</v>
      </c>
      <c r="C1199" t="s">
        <v>14</v>
      </c>
      <c r="D1199" t="s">
        <v>47</v>
      </c>
      <c r="E1199" t="s">
        <v>16</v>
      </c>
      <c r="F1199">
        <v>-1</v>
      </c>
      <c r="I1199">
        <v>0</v>
      </c>
      <c r="J1199" s="1"/>
      <c r="K1199" t="s">
        <v>17</v>
      </c>
      <c r="L1199" t="s">
        <v>33</v>
      </c>
      <c r="M1199">
        <v>751.76</v>
      </c>
    </row>
    <row r="1200" spans="1:13" x14ac:dyDescent="0.3">
      <c r="A1200">
        <v>3198</v>
      </c>
      <c r="B1200" t="s">
        <v>19</v>
      </c>
      <c r="C1200" t="s">
        <v>30</v>
      </c>
      <c r="D1200" t="s">
        <v>48</v>
      </c>
      <c r="E1200" t="s">
        <v>32</v>
      </c>
      <c r="I1200">
        <v>0</v>
      </c>
      <c r="J1200" s="1"/>
      <c r="K1200" t="s">
        <v>17</v>
      </c>
      <c r="L1200" t="s">
        <v>33</v>
      </c>
      <c r="M1200">
        <v>2009.69</v>
      </c>
    </row>
    <row r="1201" spans="1:13" x14ac:dyDescent="0.3">
      <c r="A1201">
        <v>3199</v>
      </c>
      <c r="B1201" t="s">
        <v>19</v>
      </c>
      <c r="C1201" t="s">
        <v>14</v>
      </c>
      <c r="D1201" t="s">
        <v>54</v>
      </c>
      <c r="E1201" t="s">
        <v>41</v>
      </c>
      <c r="I1201">
        <v>0</v>
      </c>
      <c r="J1201" s="1"/>
      <c r="K1201" t="s">
        <v>17</v>
      </c>
      <c r="L1201" t="s">
        <v>45</v>
      </c>
      <c r="M1201">
        <v>3873.48</v>
      </c>
    </row>
    <row r="1202" spans="1:13" x14ac:dyDescent="0.3">
      <c r="A1202">
        <v>3200</v>
      </c>
      <c r="B1202" t="s">
        <v>35</v>
      </c>
      <c r="C1202" t="s">
        <v>20</v>
      </c>
      <c r="D1202" t="s">
        <v>24</v>
      </c>
      <c r="E1202" t="s">
        <v>28</v>
      </c>
      <c r="G1202">
        <v>6308.83</v>
      </c>
      <c r="I1202">
        <v>0</v>
      </c>
      <c r="J1202" s="1"/>
      <c r="K1202" t="s">
        <v>22</v>
      </c>
      <c r="L1202" t="s">
        <v>29</v>
      </c>
      <c r="M1202">
        <v>-582.02</v>
      </c>
    </row>
    <row r="1203" spans="1:13" x14ac:dyDescent="0.3">
      <c r="A1203">
        <v>3201</v>
      </c>
      <c r="B1203" t="s">
        <v>19</v>
      </c>
      <c r="C1203" t="s">
        <v>14</v>
      </c>
      <c r="D1203" t="s">
        <v>34</v>
      </c>
      <c r="E1203" t="s">
        <v>28</v>
      </c>
      <c r="G1203">
        <v>9608.99</v>
      </c>
      <c r="I1203">
        <v>0</v>
      </c>
      <c r="J1203" s="1"/>
      <c r="K1203" t="s">
        <v>22</v>
      </c>
      <c r="L1203" t="s">
        <v>25</v>
      </c>
      <c r="M1203">
        <v>2866.39</v>
      </c>
    </row>
    <row r="1204" spans="1:13" x14ac:dyDescent="0.3">
      <c r="A1204">
        <v>3202</v>
      </c>
      <c r="B1204" t="s">
        <v>13</v>
      </c>
      <c r="C1204" t="s">
        <v>30</v>
      </c>
      <c r="D1204" t="s">
        <v>56</v>
      </c>
      <c r="E1204" t="s">
        <v>59</v>
      </c>
      <c r="G1204">
        <v>8926.14</v>
      </c>
      <c r="I1204">
        <v>0</v>
      </c>
      <c r="J1204" s="1"/>
      <c r="K1204" t="s">
        <v>17</v>
      </c>
      <c r="L1204" t="s">
        <v>36</v>
      </c>
      <c r="M1204">
        <v>1565.51</v>
      </c>
    </row>
    <row r="1205" spans="1:13" x14ac:dyDescent="0.3">
      <c r="A1205">
        <v>3203</v>
      </c>
      <c r="B1205" t="s">
        <v>19</v>
      </c>
      <c r="C1205" t="s">
        <v>14</v>
      </c>
      <c r="D1205" t="s">
        <v>15</v>
      </c>
      <c r="E1205" t="s">
        <v>37</v>
      </c>
      <c r="H1205">
        <v>1.17</v>
      </c>
      <c r="I1205">
        <v>0</v>
      </c>
      <c r="J1205" s="1">
        <v>45727</v>
      </c>
      <c r="K1205" t="s">
        <v>22</v>
      </c>
      <c r="L1205" t="s">
        <v>29</v>
      </c>
      <c r="M1205">
        <v>2854.21</v>
      </c>
    </row>
    <row r="1206" spans="1:13" x14ac:dyDescent="0.3">
      <c r="A1206">
        <v>3204</v>
      </c>
      <c r="B1206" t="s">
        <v>35</v>
      </c>
      <c r="C1206" t="s">
        <v>20</v>
      </c>
      <c r="D1206" t="s">
        <v>55</v>
      </c>
      <c r="E1206" t="s">
        <v>41</v>
      </c>
      <c r="H1206">
        <v>0.18</v>
      </c>
      <c r="I1206">
        <v>0</v>
      </c>
      <c r="J1206" s="1">
        <v>45635</v>
      </c>
      <c r="K1206" t="s">
        <v>17</v>
      </c>
      <c r="L1206" t="s">
        <v>45</v>
      </c>
      <c r="M1206">
        <v>3367.72</v>
      </c>
    </row>
    <row r="1207" spans="1:13" x14ac:dyDescent="0.3">
      <c r="A1207">
        <v>2002</v>
      </c>
      <c r="B1207" t="s">
        <v>19</v>
      </c>
      <c r="C1207" t="s">
        <v>26</v>
      </c>
      <c r="D1207" t="s">
        <v>58</v>
      </c>
      <c r="E1207" t="s">
        <v>57</v>
      </c>
      <c r="H1207">
        <v>0.24</v>
      </c>
      <c r="I1207">
        <v>0</v>
      </c>
      <c r="J1207" s="1">
        <v>45637</v>
      </c>
      <c r="K1207" t="s">
        <v>17</v>
      </c>
      <c r="L1207" t="s">
        <v>33</v>
      </c>
      <c r="M1207">
        <v>912.61</v>
      </c>
    </row>
    <row r="1208" spans="1:13" x14ac:dyDescent="0.3">
      <c r="A1208">
        <v>3206</v>
      </c>
      <c r="B1208" t="s">
        <v>13</v>
      </c>
      <c r="C1208" t="s">
        <v>43</v>
      </c>
      <c r="D1208" t="s">
        <v>51</v>
      </c>
      <c r="E1208" t="s">
        <v>28</v>
      </c>
      <c r="F1208">
        <v>-1</v>
      </c>
      <c r="G1208">
        <v>4694.72</v>
      </c>
      <c r="H1208">
        <v>0.57999999999999996</v>
      </c>
      <c r="I1208">
        <v>-1971.78</v>
      </c>
      <c r="J1208" s="1">
        <v>45376</v>
      </c>
      <c r="K1208" t="s">
        <v>22</v>
      </c>
      <c r="L1208" t="s">
        <v>36</v>
      </c>
      <c r="M1208">
        <v>3611.24</v>
      </c>
    </row>
    <row r="1209" spans="1:13" x14ac:dyDescent="0.3">
      <c r="A1209">
        <v>3207</v>
      </c>
      <c r="B1209" t="s">
        <v>13</v>
      </c>
      <c r="C1209" t="s">
        <v>14</v>
      </c>
      <c r="D1209" t="s">
        <v>15</v>
      </c>
      <c r="E1209" t="s">
        <v>41</v>
      </c>
      <c r="F1209">
        <v>2</v>
      </c>
      <c r="I1209">
        <v>0</v>
      </c>
      <c r="J1209" s="1"/>
      <c r="K1209" t="s">
        <v>22</v>
      </c>
      <c r="L1209" t="s">
        <v>29</v>
      </c>
      <c r="M1209">
        <v>3909.06</v>
      </c>
    </row>
    <row r="1210" spans="1:13" x14ac:dyDescent="0.3">
      <c r="A1210">
        <v>3208</v>
      </c>
      <c r="B1210" t="s">
        <v>13</v>
      </c>
      <c r="C1210" t="s">
        <v>14</v>
      </c>
      <c r="D1210" t="s">
        <v>47</v>
      </c>
      <c r="E1210" t="s">
        <v>41</v>
      </c>
      <c r="F1210">
        <v>0</v>
      </c>
      <c r="H1210">
        <v>0.97</v>
      </c>
      <c r="I1210">
        <v>0</v>
      </c>
      <c r="J1210" s="1">
        <v>45759</v>
      </c>
      <c r="K1210" t="s">
        <v>22</v>
      </c>
      <c r="L1210" t="s">
        <v>25</v>
      </c>
      <c r="M1210">
        <v>2190.7199999999998</v>
      </c>
    </row>
    <row r="1211" spans="1:13" x14ac:dyDescent="0.3">
      <c r="A1211">
        <v>3209</v>
      </c>
      <c r="B1211" t="s">
        <v>19</v>
      </c>
      <c r="C1211" t="s">
        <v>14</v>
      </c>
      <c r="D1211" t="s">
        <v>34</v>
      </c>
      <c r="E1211" t="s">
        <v>16</v>
      </c>
      <c r="H1211">
        <v>0.17</v>
      </c>
      <c r="I1211">
        <v>0</v>
      </c>
      <c r="J1211" s="1">
        <v>45524</v>
      </c>
      <c r="K1211" t="s">
        <v>22</v>
      </c>
      <c r="L1211" t="s">
        <v>18</v>
      </c>
      <c r="M1211">
        <v>1986.27</v>
      </c>
    </row>
    <row r="1212" spans="1:13" x14ac:dyDescent="0.3">
      <c r="A1212">
        <v>3210</v>
      </c>
      <c r="B1212" t="s">
        <v>19</v>
      </c>
      <c r="C1212" t="s">
        <v>14</v>
      </c>
      <c r="D1212" t="s">
        <v>15</v>
      </c>
      <c r="E1212" t="s">
        <v>16</v>
      </c>
      <c r="F1212">
        <v>4</v>
      </c>
      <c r="G1212">
        <v>6344.63</v>
      </c>
      <c r="I1212">
        <v>0</v>
      </c>
      <c r="J1212" s="1"/>
      <c r="K1212" t="s">
        <v>17</v>
      </c>
      <c r="L1212" t="s">
        <v>25</v>
      </c>
      <c r="M1212">
        <v>160.72999999999999</v>
      </c>
    </row>
    <row r="1213" spans="1:13" x14ac:dyDescent="0.3">
      <c r="A1213">
        <v>3211</v>
      </c>
      <c r="B1213" t="s">
        <v>19</v>
      </c>
      <c r="C1213" t="s">
        <v>26</v>
      </c>
      <c r="D1213" t="s">
        <v>27</v>
      </c>
      <c r="E1213" t="s">
        <v>28</v>
      </c>
      <c r="G1213">
        <v>8346.17</v>
      </c>
      <c r="H1213">
        <v>0.82</v>
      </c>
      <c r="I1213">
        <v>0</v>
      </c>
      <c r="J1213" s="1">
        <v>45506</v>
      </c>
      <c r="K1213" t="s">
        <v>22</v>
      </c>
      <c r="L1213" t="s">
        <v>45</v>
      </c>
      <c r="M1213">
        <v>1368.59</v>
      </c>
    </row>
    <row r="1214" spans="1:13" x14ac:dyDescent="0.3">
      <c r="A1214">
        <v>3212</v>
      </c>
      <c r="B1214" t="s">
        <v>13</v>
      </c>
      <c r="C1214" t="s">
        <v>20</v>
      </c>
      <c r="D1214" t="s">
        <v>39</v>
      </c>
      <c r="E1214" t="s">
        <v>16</v>
      </c>
      <c r="F1214">
        <v>4</v>
      </c>
      <c r="G1214">
        <v>7670.57</v>
      </c>
      <c r="I1214">
        <v>0</v>
      </c>
      <c r="J1214" s="1">
        <v>45570</v>
      </c>
      <c r="K1214" t="s">
        <v>22</v>
      </c>
      <c r="L1214" t="s">
        <v>45</v>
      </c>
      <c r="M1214">
        <v>2025.11</v>
      </c>
    </row>
    <row r="1215" spans="1:13" x14ac:dyDescent="0.3">
      <c r="A1215">
        <v>3213</v>
      </c>
      <c r="B1215" t="s">
        <v>35</v>
      </c>
      <c r="C1215" t="s">
        <v>30</v>
      </c>
      <c r="D1215" t="s">
        <v>48</v>
      </c>
      <c r="E1215" t="s">
        <v>32</v>
      </c>
      <c r="I1215">
        <v>0</v>
      </c>
      <c r="J1215" s="1">
        <v>45654</v>
      </c>
      <c r="K1215" t="s">
        <v>17</v>
      </c>
      <c r="L1215" t="s">
        <v>45</v>
      </c>
      <c r="M1215">
        <v>3221.7</v>
      </c>
    </row>
    <row r="1216" spans="1:13" x14ac:dyDescent="0.3">
      <c r="A1216">
        <v>3214</v>
      </c>
      <c r="B1216" t="s">
        <v>13</v>
      </c>
      <c r="C1216" t="s">
        <v>26</v>
      </c>
      <c r="D1216" t="s">
        <v>58</v>
      </c>
      <c r="E1216" t="s">
        <v>32</v>
      </c>
      <c r="I1216">
        <v>0</v>
      </c>
      <c r="J1216" s="1">
        <v>45546</v>
      </c>
      <c r="K1216" t="s">
        <v>17</v>
      </c>
      <c r="L1216" t="s">
        <v>45</v>
      </c>
      <c r="M1216">
        <v>-857.15</v>
      </c>
    </row>
    <row r="1217" spans="1:13" x14ac:dyDescent="0.3">
      <c r="A1217">
        <v>3215</v>
      </c>
      <c r="B1217" t="s">
        <v>35</v>
      </c>
      <c r="C1217" t="s">
        <v>20</v>
      </c>
      <c r="D1217" t="s">
        <v>55</v>
      </c>
      <c r="E1217" t="s">
        <v>32</v>
      </c>
      <c r="I1217">
        <v>0</v>
      </c>
      <c r="J1217" s="1">
        <v>45342</v>
      </c>
      <c r="K1217" t="s">
        <v>17</v>
      </c>
      <c r="L1217" t="s">
        <v>45</v>
      </c>
      <c r="M1217">
        <v>2109.6799999999998</v>
      </c>
    </row>
    <row r="1218" spans="1:13" x14ac:dyDescent="0.3">
      <c r="A1218">
        <v>3216</v>
      </c>
      <c r="B1218" t="s">
        <v>35</v>
      </c>
      <c r="C1218" t="s">
        <v>43</v>
      </c>
      <c r="D1218" t="s">
        <v>44</v>
      </c>
      <c r="E1218" t="s">
        <v>32</v>
      </c>
      <c r="I1218">
        <v>0</v>
      </c>
      <c r="J1218" s="1">
        <v>45152</v>
      </c>
      <c r="K1218" t="s">
        <v>17</v>
      </c>
      <c r="L1218" t="s">
        <v>25</v>
      </c>
      <c r="M1218">
        <v>2508.13</v>
      </c>
    </row>
    <row r="1219" spans="1:13" x14ac:dyDescent="0.3">
      <c r="A1219">
        <v>3217</v>
      </c>
      <c r="B1219" t="s">
        <v>35</v>
      </c>
      <c r="C1219" t="s">
        <v>20</v>
      </c>
      <c r="D1219" t="s">
        <v>21</v>
      </c>
      <c r="E1219" t="s">
        <v>49</v>
      </c>
      <c r="F1219">
        <v>1</v>
      </c>
      <c r="G1219">
        <v>4819.75</v>
      </c>
      <c r="H1219">
        <v>0.22</v>
      </c>
      <c r="I1219">
        <v>3759.41</v>
      </c>
      <c r="J1219" s="1">
        <v>45703</v>
      </c>
      <c r="K1219" t="s">
        <v>22</v>
      </c>
      <c r="L1219" t="s">
        <v>29</v>
      </c>
      <c r="M1219">
        <v>-514.9</v>
      </c>
    </row>
    <row r="1220" spans="1:13" x14ac:dyDescent="0.3">
      <c r="A1220">
        <v>3218</v>
      </c>
      <c r="B1220" t="s">
        <v>35</v>
      </c>
      <c r="C1220" t="s">
        <v>30</v>
      </c>
      <c r="D1220" t="s">
        <v>48</v>
      </c>
      <c r="E1220" t="s">
        <v>49</v>
      </c>
      <c r="G1220">
        <v>4854.18</v>
      </c>
      <c r="I1220">
        <v>0</v>
      </c>
      <c r="J1220" s="1">
        <v>45564</v>
      </c>
      <c r="K1220" t="s">
        <v>22</v>
      </c>
      <c r="L1220" t="s">
        <v>45</v>
      </c>
      <c r="M1220">
        <v>3807.88</v>
      </c>
    </row>
    <row r="1221" spans="1:13" x14ac:dyDescent="0.3">
      <c r="A1221">
        <v>3219</v>
      </c>
      <c r="B1221" t="s">
        <v>19</v>
      </c>
      <c r="C1221" t="s">
        <v>43</v>
      </c>
      <c r="D1221" t="s">
        <v>44</v>
      </c>
      <c r="E1221" t="s">
        <v>32</v>
      </c>
      <c r="G1221">
        <v>2277.83</v>
      </c>
      <c r="H1221">
        <v>1.04</v>
      </c>
      <c r="I1221">
        <v>0</v>
      </c>
      <c r="J1221" s="1">
        <v>45733</v>
      </c>
      <c r="K1221" t="s">
        <v>17</v>
      </c>
      <c r="L1221" t="s">
        <v>33</v>
      </c>
      <c r="M1221">
        <v>1151.76</v>
      </c>
    </row>
    <row r="1222" spans="1:13" x14ac:dyDescent="0.3">
      <c r="A1222">
        <v>3220</v>
      </c>
      <c r="B1222" t="s">
        <v>19</v>
      </c>
      <c r="C1222" t="s">
        <v>26</v>
      </c>
      <c r="D1222" t="s">
        <v>58</v>
      </c>
      <c r="E1222" t="s">
        <v>37</v>
      </c>
      <c r="I1222">
        <v>0</v>
      </c>
      <c r="J1222" s="1">
        <v>45704</v>
      </c>
      <c r="K1222" t="s">
        <v>17</v>
      </c>
      <c r="L1222" t="s">
        <v>36</v>
      </c>
      <c r="M1222">
        <v>2731.04</v>
      </c>
    </row>
    <row r="1223" spans="1:13" x14ac:dyDescent="0.3">
      <c r="A1223">
        <v>3221</v>
      </c>
      <c r="B1223" t="s">
        <v>19</v>
      </c>
      <c r="C1223" t="s">
        <v>43</v>
      </c>
      <c r="D1223" t="s">
        <v>61</v>
      </c>
      <c r="E1223" t="s">
        <v>41</v>
      </c>
      <c r="F1223">
        <v>2</v>
      </c>
      <c r="G1223">
        <v>9682.68</v>
      </c>
      <c r="H1223">
        <v>0.88</v>
      </c>
      <c r="I1223">
        <v>2323.84</v>
      </c>
      <c r="J1223" s="1">
        <v>45556</v>
      </c>
      <c r="K1223" t="s">
        <v>17</v>
      </c>
      <c r="L1223" t="s">
        <v>29</v>
      </c>
      <c r="M1223">
        <v>1650.44</v>
      </c>
    </row>
    <row r="1224" spans="1:13" x14ac:dyDescent="0.3">
      <c r="A1224">
        <v>3222</v>
      </c>
      <c r="B1224" t="s">
        <v>13</v>
      </c>
      <c r="C1224" t="s">
        <v>43</v>
      </c>
      <c r="D1224" t="s">
        <v>44</v>
      </c>
      <c r="E1224" t="s">
        <v>32</v>
      </c>
      <c r="F1224">
        <v>-1</v>
      </c>
      <c r="G1224">
        <v>5300.32</v>
      </c>
      <c r="I1224">
        <v>0</v>
      </c>
      <c r="J1224" s="1">
        <v>45573</v>
      </c>
      <c r="K1224" t="s">
        <v>17</v>
      </c>
      <c r="L1224" t="s">
        <v>36</v>
      </c>
      <c r="M1224">
        <v>2593.48</v>
      </c>
    </row>
    <row r="1225" spans="1:13" x14ac:dyDescent="0.3">
      <c r="A1225">
        <v>3223</v>
      </c>
      <c r="B1225" t="s">
        <v>35</v>
      </c>
      <c r="C1225" t="s">
        <v>20</v>
      </c>
      <c r="D1225" t="s">
        <v>39</v>
      </c>
      <c r="E1225" t="s">
        <v>16</v>
      </c>
      <c r="I1225">
        <v>0</v>
      </c>
      <c r="J1225" s="1"/>
      <c r="K1225" t="s">
        <v>17</v>
      </c>
      <c r="L1225" t="s">
        <v>33</v>
      </c>
      <c r="M1225">
        <v>3088.54</v>
      </c>
    </row>
    <row r="1226" spans="1:13" x14ac:dyDescent="0.3">
      <c r="A1226">
        <v>3224</v>
      </c>
      <c r="B1226" t="s">
        <v>19</v>
      </c>
      <c r="C1226" t="s">
        <v>20</v>
      </c>
      <c r="D1226" t="s">
        <v>55</v>
      </c>
      <c r="E1226" t="s">
        <v>41</v>
      </c>
      <c r="F1226">
        <v>1</v>
      </c>
      <c r="G1226">
        <v>9872.3799999999992</v>
      </c>
      <c r="H1226">
        <v>0.18</v>
      </c>
      <c r="I1226">
        <v>8095.35</v>
      </c>
      <c r="J1226" s="1">
        <v>45734</v>
      </c>
      <c r="K1226" t="s">
        <v>22</v>
      </c>
      <c r="L1226" t="s">
        <v>29</v>
      </c>
      <c r="M1226">
        <v>233.85</v>
      </c>
    </row>
    <row r="1227" spans="1:13" x14ac:dyDescent="0.3">
      <c r="A1227">
        <v>3225</v>
      </c>
      <c r="B1227" t="s">
        <v>13</v>
      </c>
      <c r="C1227" t="s">
        <v>43</v>
      </c>
      <c r="D1227" t="s">
        <v>51</v>
      </c>
      <c r="E1227" t="s">
        <v>28</v>
      </c>
      <c r="G1227">
        <v>7364.6</v>
      </c>
      <c r="I1227">
        <v>0</v>
      </c>
      <c r="J1227" s="1">
        <v>45280</v>
      </c>
      <c r="K1227" t="s">
        <v>22</v>
      </c>
      <c r="L1227" t="s">
        <v>45</v>
      </c>
      <c r="M1227">
        <v>-458.05</v>
      </c>
    </row>
    <row r="1228" spans="1:13" x14ac:dyDescent="0.3">
      <c r="A1228">
        <v>3226</v>
      </c>
      <c r="B1228" t="s">
        <v>35</v>
      </c>
      <c r="C1228" t="s">
        <v>20</v>
      </c>
      <c r="D1228" t="s">
        <v>39</v>
      </c>
      <c r="E1228" t="s">
        <v>41</v>
      </c>
      <c r="F1228">
        <v>2</v>
      </c>
      <c r="G1228">
        <v>4585.7700000000004</v>
      </c>
      <c r="I1228">
        <v>0</v>
      </c>
      <c r="J1228" s="1">
        <v>45700</v>
      </c>
      <c r="K1228" t="s">
        <v>22</v>
      </c>
      <c r="L1228" t="s">
        <v>29</v>
      </c>
      <c r="M1228">
        <v>-241.59</v>
      </c>
    </row>
    <row r="1229" spans="1:13" x14ac:dyDescent="0.3">
      <c r="A1229">
        <v>3227</v>
      </c>
      <c r="B1229" t="s">
        <v>19</v>
      </c>
      <c r="C1229" t="s">
        <v>14</v>
      </c>
      <c r="D1229" t="s">
        <v>54</v>
      </c>
      <c r="E1229" t="s">
        <v>57</v>
      </c>
      <c r="F1229">
        <v>1</v>
      </c>
      <c r="H1229">
        <v>0.2</v>
      </c>
      <c r="I1229">
        <v>0</v>
      </c>
      <c r="J1229" s="1"/>
      <c r="K1229" t="s">
        <v>17</v>
      </c>
      <c r="L1229" t="s">
        <v>33</v>
      </c>
      <c r="M1229">
        <v>-604.23</v>
      </c>
    </row>
    <row r="1230" spans="1:13" x14ac:dyDescent="0.3">
      <c r="A1230">
        <v>3228</v>
      </c>
      <c r="B1230" t="s">
        <v>13</v>
      </c>
      <c r="C1230" t="s">
        <v>43</v>
      </c>
      <c r="D1230" t="s">
        <v>61</v>
      </c>
      <c r="E1230" t="s">
        <v>32</v>
      </c>
      <c r="G1230">
        <v>6745.63</v>
      </c>
      <c r="I1230">
        <v>0</v>
      </c>
      <c r="J1230" s="1">
        <v>45766</v>
      </c>
      <c r="K1230" t="s">
        <v>22</v>
      </c>
      <c r="L1230" t="s">
        <v>18</v>
      </c>
      <c r="M1230">
        <v>3620.9</v>
      </c>
    </row>
    <row r="1231" spans="1:13" x14ac:dyDescent="0.3">
      <c r="A1231">
        <v>3229</v>
      </c>
      <c r="B1231" t="s">
        <v>13</v>
      </c>
      <c r="C1231" t="s">
        <v>30</v>
      </c>
      <c r="D1231" t="s">
        <v>50</v>
      </c>
      <c r="E1231" t="s">
        <v>41</v>
      </c>
      <c r="H1231">
        <v>1</v>
      </c>
      <c r="I1231">
        <v>0</v>
      </c>
      <c r="J1231" s="1">
        <v>45523</v>
      </c>
      <c r="K1231" t="s">
        <v>22</v>
      </c>
      <c r="L1231" t="s">
        <v>29</v>
      </c>
      <c r="M1231">
        <v>188.96</v>
      </c>
    </row>
    <row r="1232" spans="1:13" x14ac:dyDescent="0.3">
      <c r="A1232">
        <v>3230</v>
      </c>
      <c r="B1232" t="s">
        <v>35</v>
      </c>
      <c r="C1232" t="s">
        <v>20</v>
      </c>
      <c r="D1232" t="s">
        <v>55</v>
      </c>
      <c r="E1232" t="s">
        <v>32</v>
      </c>
      <c r="G1232">
        <v>7398.98</v>
      </c>
      <c r="H1232">
        <v>0.87</v>
      </c>
      <c r="I1232">
        <v>0</v>
      </c>
      <c r="J1232" s="1"/>
      <c r="K1232" t="s">
        <v>22</v>
      </c>
      <c r="L1232" t="s">
        <v>33</v>
      </c>
      <c r="M1232">
        <v>3634.75</v>
      </c>
    </row>
    <row r="1233" spans="1:13" x14ac:dyDescent="0.3">
      <c r="A1233">
        <v>3231</v>
      </c>
      <c r="B1233" t="s">
        <v>35</v>
      </c>
      <c r="C1233" t="s">
        <v>26</v>
      </c>
      <c r="D1233" t="s">
        <v>58</v>
      </c>
      <c r="E1233" t="s">
        <v>28</v>
      </c>
      <c r="G1233">
        <v>6406.53</v>
      </c>
      <c r="H1233">
        <v>0.9</v>
      </c>
      <c r="I1233">
        <v>0</v>
      </c>
      <c r="J1233" s="1">
        <v>45643</v>
      </c>
      <c r="K1233" t="s">
        <v>17</v>
      </c>
      <c r="L1233" t="s">
        <v>45</v>
      </c>
      <c r="M1233">
        <v>2859.55</v>
      </c>
    </row>
    <row r="1234" spans="1:13" x14ac:dyDescent="0.3">
      <c r="A1234">
        <v>3232</v>
      </c>
      <c r="B1234" t="s">
        <v>13</v>
      </c>
      <c r="C1234" t="s">
        <v>26</v>
      </c>
      <c r="D1234" t="s">
        <v>60</v>
      </c>
      <c r="E1234" t="s">
        <v>41</v>
      </c>
      <c r="F1234">
        <v>0</v>
      </c>
      <c r="I1234">
        <v>0</v>
      </c>
      <c r="J1234" s="1">
        <v>45241</v>
      </c>
      <c r="K1234" t="s">
        <v>17</v>
      </c>
      <c r="L1234" t="s">
        <v>29</v>
      </c>
      <c r="M1234">
        <v>2083.5700000000002</v>
      </c>
    </row>
    <row r="1235" spans="1:13" x14ac:dyDescent="0.3">
      <c r="A1235">
        <v>3233</v>
      </c>
      <c r="B1235" t="s">
        <v>35</v>
      </c>
      <c r="C1235" t="s">
        <v>20</v>
      </c>
      <c r="D1235" t="s">
        <v>55</v>
      </c>
      <c r="E1235" t="s">
        <v>16</v>
      </c>
      <c r="F1235">
        <v>1</v>
      </c>
      <c r="G1235">
        <v>4091.68</v>
      </c>
      <c r="I1235">
        <v>0</v>
      </c>
      <c r="J1235" s="1">
        <v>45773</v>
      </c>
      <c r="K1235" t="s">
        <v>22</v>
      </c>
      <c r="L1235" t="s">
        <v>23</v>
      </c>
      <c r="M1235">
        <v>571.79999999999995</v>
      </c>
    </row>
    <row r="1236" spans="1:13" x14ac:dyDescent="0.3">
      <c r="A1236">
        <v>3234</v>
      </c>
      <c r="B1236" t="s">
        <v>13</v>
      </c>
      <c r="C1236" t="s">
        <v>20</v>
      </c>
      <c r="D1236" t="s">
        <v>55</v>
      </c>
      <c r="E1236" t="s">
        <v>32</v>
      </c>
      <c r="I1236">
        <v>0</v>
      </c>
      <c r="J1236" s="1">
        <v>45791</v>
      </c>
      <c r="K1236" t="s">
        <v>17</v>
      </c>
      <c r="L1236" t="s">
        <v>33</v>
      </c>
      <c r="M1236">
        <v>327.76</v>
      </c>
    </row>
    <row r="1237" spans="1:13" x14ac:dyDescent="0.3">
      <c r="A1237">
        <v>3235</v>
      </c>
      <c r="B1237" t="s">
        <v>19</v>
      </c>
      <c r="C1237" t="s">
        <v>14</v>
      </c>
      <c r="D1237" t="s">
        <v>15</v>
      </c>
      <c r="E1237" t="s">
        <v>41</v>
      </c>
      <c r="F1237">
        <v>0</v>
      </c>
      <c r="H1237">
        <v>0.75</v>
      </c>
      <c r="I1237">
        <v>0</v>
      </c>
      <c r="J1237" s="1"/>
      <c r="K1237" t="s">
        <v>22</v>
      </c>
      <c r="L1237" t="s">
        <v>38</v>
      </c>
      <c r="M1237">
        <v>1899.62</v>
      </c>
    </row>
    <row r="1238" spans="1:13" x14ac:dyDescent="0.3">
      <c r="A1238">
        <v>3236</v>
      </c>
      <c r="B1238" t="s">
        <v>13</v>
      </c>
      <c r="C1238" t="s">
        <v>26</v>
      </c>
      <c r="D1238" t="s">
        <v>27</v>
      </c>
      <c r="E1238" t="s">
        <v>41</v>
      </c>
      <c r="F1238">
        <v>4</v>
      </c>
      <c r="H1238">
        <v>0.68</v>
      </c>
      <c r="I1238">
        <v>0</v>
      </c>
      <c r="J1238" s="1">
        <v>45859</v>
      </c>
      <c r="K1238" t="s">
        <v>22</v>
      </c>
      <c r="L1238" t="s">
        <v>42</v>
      </c>
      <c r="M1238">
        <v>-37.369999999999997</v>
      </c>
    </row>
    <row r="1239" spans="1:13" x14ac:dyDescent="0.3">
      <c r="A1239">
        <v>3237</v>
      </c>
      <c r="B1239" t="s">
        <v>13</v>
      </c>
      <c r="C1239" t="s">
        <v>43</v>
      </c>
      <c r="D1239" t="s">
        <v>61</v>
      </c>
      <c r="E1239" t="s">
        <v>28</v>
      </c>
      <c r="F1239">
        <v>3</v>
      </c>
      <c r="G1239">
        <v>5596.52</v>
      </c>
      <c r="I1239">
        <v>0</v>
      </c>
      <c r="J1239" s="1">
        <v>45520</v>
      </c>
      <c r="K1239" t="s">
        <v>22</v>
      </c>
      <c r="L1239" t="s">
        <v>25</v>
      </c>
      <c r="M1239">
        <v>2926.28</v>
      </c>
    </row>
    <row r="1240" spans="1:13" x14ac:dyDescent="0.3">
      <c r="A1240">
        <v>3238</v>
      </c>
      <c r="B1240" t="s">
        <v>19</v>
      </c>
      <c r="C1240" t="s">
        <v>14</v>
      </c>
      <c r="D1240" t="s">
        <v>15</v>
      </c>
      <c r="E1240" t="s">
        <v>32</v>
      </c>
      <c r="F1240">
        <v>1</v>
      </c>
      <c r="G1240">
        <v>4420.21</v>
      </c>
      <c r="H1240">
        <v>0.32</v>
      </c>
      <c r="I1240">
        <v>3005.74</v>
      </c>
      <c r="J1240" s="1"/>
      <c r="K1240" t="s">
        <v>22</v>
      </c>
      <c r="L1240" t="s">
        <v>25</v>
      </c>
      <c r="M1240">
        <v>705.58</v>
      </c>
    </row>
    <row r="1241" spans="1:13" x14ac:dyDescent="0.3">
      <c r="A1241">
        <v>3239</v>
      </c>
      <c r="B1241" t="s">
        <v>35</v>
      </c>
      <c r="C1241" t="s">
        <v>30</v>
      </c>
      <c r="D1241" t="s">
        <v>56</v>
      </c>
      <c r="E1241" t="s">
        <v>32</v>
      </c>
      <c r="F1241">
        <v>-1</v>
      </c>
      <c r="I1241">
        <v>0</v>
      </c>
      <c r="J1241" s="1"/>
      <c r="K1241" t="s">
        <v>22</v>
      </c>
      <c r="L1241" t="s">
        <v>25</v>
      </c>
      <c r="M1241">
        <v>1810.07</v>
      </c>
    </row>
    <row r="1242" spans="1:13" x14ac:dyDescent="0.3">
      <c r="A1242">
        <v>3240</v>
      </c>
      <c r="B1242" t="s">
        <v>13</v>
      </c>
      <c r="C1242" t="s">
        <v>43</v>
      </c>
      <c r="D1242" t="s">
        <v>52</v>
      </c>
      <c r="E1242" t="s">
        <v>46</v>
      </c>
      <c r="F1242">
        <v>-1</v>
      </c>
      <c r="G1242">
        <v>8776.59</v>
      </c>
      <c r="I1242">
        <v>0</v>
      </c>
      <c r="J1242" s="1">
        <v>45439</v>
      </c>
      <c r="K1242" t="s">
        <v>22</v>
      </c>
      <c r="L1242" t="s">
        <v>23</v>
      </c>
      <c r="M1242">
        <v>-1020.05</v>
      </c>
    </row>
    <row r="1243" spans="1:13" x14ac:dyDescent="0.3">
      <c r="A1243">
        <v>3241</v>
      </c>
      <c r="B1243" t="s">
        <v>19</v>
      </c>
      <c r="C1243" t="s">
        <v>43</v>
      </c>
      <c r="D1243" t="s">
        <v>61</v>
      </c>
      <c r="E1243" t="s">
        <v>32</v>
      </c>
      <c r="G1243">
        <v>7477.49</v>
      </c>
      <c r="I1243">
        <v>0</v>
      </c>
      <c r="J1243" s="1">
        <v>45628</v>
      </c>
      <c r="K1243" t="s">
        <v>22</v>
      </c>
      <c r="L1243" t="s">
        <v>36</v>
      </c>
      <c r="M1243">
        <v>3176.2</v>
      </c>
    </row>
    <row r="1244" spans="1:13" x14ac:dyDescent="0.3">
      <c r="A1244">
        <v>3242</v>
      </c>
      <c r="B1244" t="s">
        <v>35</v>
      </c>
      <c r="C1244" t="s">
        <v>43</v>
      </c>
      <c r="D1244" t="s">
        <v>61</v>
      </c>
      <c r="E1244" t="s">
        <v>28</v>
      </c>
      <c r="G1244">
        <v>9677.18</v>
      </c>
      <c r="H1244">
        <v>0.59</v>
      </c>
      <c r="I1244">
        <v>0</v>
      </c>
      <c r="J1244" s="1">
        <v>45528</v>
      </c>
      <c r="K1244" t="s">
        <v>22</v>
      </c>
      <c r="L1244" t="s">
        <v>18</v>
      </c>
      <c r="M1244">
        <v>609.45000000000005</v>
      </c>
    </row>
    <row r="1245" spans="1:13" x14ac:dyDescent="0.3">
      <c r="A1245">
        <v>3243</v>
      </c>
      <c r="B1245" t="s">
        <v>35</v>
      </c>
      <c r="C1245" t="s">
        <v>26</v>
      </c>
      <c r="D1245" t="s">
        <v>60</v>
      </c>
      <c r="E1245" t="s">
        <v>28</v>
      </c>
      <c r="F1245">
        <v>3</v>
      </c>
      <c r="I1245">
        <v>0</v>
      </c>
      <c r="J1245" s="1">
        <v>45590</v>
      </c>
      <c r="K1245" t="s">
        <v>22</v>
      </c>
      <c r="L1245" t="s">
        <v>29</v>
      </c>
      <c r="M1245">
        <v>1943.22</v>
      </c>
    </row>
    <row r="1246" spans="1:13" x14ac:dyDescent="0.3">
      <c r="A1246">
        <v>3244</v>
      </c>
      <c r="B1246" t="s">
        <v>19</v>
      </c>
      <c r="C1246" t="s">
        <v>14</v>
      </c>
      <c r="D1246" t="s">
        <v>47</v>
      </c>
      <c r="E1246" t="s">
        <v>16</v>
      </c>
      <c r="F1246">
        <v>0</v>
      </c>
      <c r="I1246">
        <v>0</v>
      </c>
      <c r="J1246" s="1">
        <v>45729</v>
      </c>
      <c r="K1246" t="s">
        <v>17</v>
      </c>
      <c r="L1246" t="s">
        <v>42</v>
      </c>
      <c r="M1246">
        <v>1750.18</v>
      </c>
    </row>
    <row r="1247" spans="1:13" x14ac:dyDescent="0.3">
      <c r="A1247">
        <v>3245</v>
      </c>
      <c r="B1247" t="s">
        <v>19</v>
      </c>
      <c r="C1247" t="s">
        <v>30</v>
      </c>
      <c r="D1247" t="s">
        <v>31</v>
      </c>
      <c r="E1247" t="s">
        <v>28</v>
      </c>
      <c r="F1247">
        <v>3</v>
      </c>
      <c r="I1247">
        <v>0</v>
      </c>
      <c r="J1247" s="1">
        <v>45431</v>
      </c>
      <c r="K1247" t="s">
        <v>22</v>
      </c>
      <c r="L1247" t="s">
        <v>29</v>
      </c>
      <c r="M1247">
        <v>3102.91</v>
      </c>
    </row>
    <row r="1248" spans="1:13" x14ac:dyDescent="0.3">
      <c r="A1248">
        <v>3246</v>
      </c>
      <c r="B1248" t="s">
        <v>35</v>
      </c>
      <c r="C1248" t="s">
        <v>30</v>
      </c>
      <c r="D1248" t="s">
        <v>48</v>
      </c>
      <c r="E1248" t="s">
        <v>57</v>
      </c>
      <c r="G1248">
        <v>7787.74</v>
      </c>
      <c r="I1248">
        <v>0</v>
      </c>
      <c r="J1248" s="1">
        <v>45791</v>
      </c>
      <c r="K1248" t="s">
        <v>17</v>
      </c>
      <c r="L1248" t="s">
        <v>29</v>
      </c>
      <c r="M1248">
        <v>479.25</v>
      </c>
    </row>
    <row r="1249" spans="1:13" x14ac:dyDescent="0.3">
      <c r="A1249">
        <v>3247</v>
      </c>
      <c r="B1249" t="s">
        <v>35</v>
      </c>
      <c r="C1249" t="s">
        <v>14</v>
      </c>
      <c r="D1249" t="s">
        <v>54</v>
      </c>
      <c r="E1249" t="s">
        <v>41</v>
      </c>
      <c r="F1249">
        <v>1</v>
      </c>
      <c r="G1249">
        <v>5888.37</v>
      </c>
      <c r="I1249">
        <v>0</v>
      </c>
      <c r="J1249" s="1"/>
      <c r="K1249" t="s">
        <v>17</v>
      </c>
      <c r="L1249" t="s">
        <v>25</v>
      </c>
      <c r="M1249">
        <v>3687.47</v>
      </c>
    </row>
    <row r="1250" spans="1:13" x14ac:dyDescent="0.3">
      <c r="A1250">
        <v>3248</v>
      </c>
      <c r="B1250" t="s">
        <v>19</v>
      </c>
      <c r="C1250" t="s">
        <v>26</v>
      </c>
      <c r="D1250" t="s">
        <v>27</v>
      </c>
      <c r="E1250" t="s">
        <v>53</v>
      </c>
      <c r="F1250">
        <v>0</v>
      </c>
      <c r="G1250">
        <v>8234.91</v>
      </c>
      <c r="I1250">
        <v>0</v>
      </c>
      <c r="J1250" s="1">
        <v>45620</v>
      </c>
      <c r="K1250" t="s">
        <v>17</v>
      </c>
      <c r="L1250" t="s">
        <v>25</v>
      </c>
      <c r="M1250">
        <v>2984.1</v>
      </c>
    </row>
    <row r="1251" spans="1:13" x14ac:dyDescent="0.3">
      <c r="A1251">
        <v>3249</v>
      </c>
      <c r="B1251" t="s">
        <v>13</v>
      </c>
      <c r="C1251" t="s">
        <v>26</v>
      </c>
      <c r="D1251" t="s">
        <v>27</v>
      </c>
      <c r="E1251" t="s">
        <v>16</v>
      </c>
      <c r="F1251">
        <v>1</v>
      </c>
      <c r="G1251">
        <v>4738.25</v>
      </c>
      <c r="I1251">
        <v>0</v>
      </c>
      <c r="J1251" s="1">
        <v>45713</v>
      </c>
      <c r="K1251" t="s">
        <v>17</v>
      </c>
      <c r="L1251" t="s">
        <v>18</v>
      </c>
      <c r="M1251">
        <v>731.1</v>
      </c>
    </row>
    <row r="1252" spans="1:13" x14ac:dyDescent="0.3">
      <c r="A1252">
        <v>3250</v>
      </c>
      <c r="B1252" t="s">
        <v>19</v>
      </c>
      <c r="C1252" t="s">
        <v>26</v>
      </c>
      <c r="D1252" t="s">
        <v>60</v>
      </c>
      <c r="E1252" t="s">
        <v>28</v>
      </c>
      <c r="I1252">
        <v>0</v>
      </c>
      <c r="J1252" s="1">
        <v>45553</v>
      </c>
      <c r="K1252" t="s">
        <v>17</v>
      </c>
      <c r="L1252" t="s">
        <v>29</v>
      </c>
      <c r="M1252">
        <v>1172.07</v>
      </c>
    </row>
    <row r="1253" spans="1:13" x14ac:dyDescent="0.3">
      <c r="A1253">
        <v>3251</v>
      </c>
      <c r="B1253" t="s">
        <v>35</v>
      </c>
      <c r="C1253" t="s">
        <v>20</v>
      </c>
      <c r="D1253" t="s">
        <v>24</v>
      </c>
      <c r="E1253" t="s">
        <v>57</v>
      </c>
      <c r="F1253">
        <v>-1</v>
      </c>
      <c r="G1253">
        <v>6735.33</v>
      </c>
      <c r="I1253">
        <v>0</v>
      </c>
      <c r="J1253" s="1">
        <v>45566</v>
      </c>
      <c r="K1253" t="s">
        <v>22</v>
      </c>
      <c r="L1253" t="s">
        <v>45</v>
      </c>
      <c r="M1253">
        <v>3462.04</v>
      </c>
    </row>
    <row r="1254" spans="1:13" x14ac:dyDescent="0.3">
      <c r="A1254">
        <v>3252</v>
      </c>
      <c r="B1254" t="s">
        <v>35</v>
      </c>
      <c r="C1254" t="s">
        <v>43</v>
      </c>
      <c r="D1254" t="s">
        <v>52</v>
      </c>
      <c r="E1254" t="s">
        <v>59</v>
      </c>
      <c r="F1254">
        <v>1</v>
      </c>
      <c r="I1254">
        <v>0</v>
      </c>
      <c r="J1254" s="1">
        <v>45377</v>
      </c>
      <c r="K1254" t="s">
        <v>17</v>
      </c>
      <c r="L1254" t="s">
        <v>25</v>
      </c>
      <c r="M1254">
        <v>-563.83000000000004</v>
      </c>
    </row>
    <row r="1255" spans="1:13" x14ac:dyDescent="0.3">
      <c r="A1255">
        <v>3253</v>
      </c>
      <c r="B1255" t="s">
        <v>13</v>
      </c>
      <c r="C1255" t="s">
        <v>30</v>
      </c>
      <c r="D1255" t="s">
        <v>48</v>
      </c>
      <c r="E1255" t="s">
        <v>59</v>
      </c>
      <c r="I1255">
        <v>0</v>
      </c>
      <c r="J1255" s="1">
        <v>45764</v>
      </c>
      <c r="K1255" t="s">
        <v>17</v>
      </c>
      <c r="L1255" t="s">
        <v>36</v>
      </c>
      <c r="M1255">
        <v>2267.92</v>
      </c>
    </row>
    <row r="1256" spans="1:13" x14ac:dyDescent="0.3">
      <c r="A1256">
        <v>3254</v>
      </c>
      <c r="B1256" t="s">
        <v>19</v>
      </c>
      <c r="C1256" t="s">
        <v>20</v>
      </c>
      <c r="D1256" t="s">
        <v>39</v>
      </c>
      <c r="E1256" t="s">
        <v>41</v>
      </c>
      <c r="H1256">
        <v>0.51</v>
      </c>
      <c r="I1256">
        <v>0</v>
      </c>
      <c r="J1256" s="1">
        <v>45600</v>
      </c>
      <c r="K1256" t="s">
        <v>22</v>
      </c>
      <c r="L1256" t="s">
        <v>25</v>
      </c>
      <c r="M1256">
        <v>3035.41</v>
      </c>
    </row>
    <row r="1257" spans="1:13" x14ac:dyDescent="0.3">
      <c r="A1257">
        <v>3255</v>
      </c>
      <c r="B1257" t="s">
        <v>13</v>
      </c>
      <c r="C1257" t="s">
        <v>43</v>
      </c>
      <c r="D1257" t="s">
        <v>44</v>
      </c>
      <c r="E1257" t="s">
        <v>32</v>
      </c>
      <c r="F1257">
        <v>-1</v>
      </c>
      <c r="G1257">
        <v>6975.67</v>
      </c>
      <c r="I1257">
        <v>0</v>
      </c>
      <c r="J1257" s="1">
        <v>45718</v>
      </c>
      <c r="K1257" t="s">
        <v>17</v>
      </c>
      <c r="L1257" t="s">
        <v>36</v>
      </c>
      <c r="M1257">
        <v>960.65</v>
      </c>
    </row>
    <row r="1258" spans="1:13" x14ac:dyDescent="0.3">
      <c r="A1258">
        <v>3256</v>
      </c>
      <c r="B1258" t="s">
        <v>35</v>
      </c>
      <c r="C1258" t="s">
        <v>14</v>
      </c>
      <c r="D1258" t="s">
        <v>15</v>
      </c>
      <c r="E1258" t="s">
        <v>16</v>
      </c>
      <c r="G1258">
        <v>4814.32</v>
      </c>
      <c r="I1258">
        <v>0</v>
      </c>
      <c r="J1258" s="1"/>
      <c r="K1258" t="s">
        <v>22</v>
      </c>
      <c r="L1258" t="s">
        <v>42</v>
      </c>
      <c r="M1258">
        <v>-583.08000000000004</v>
      </c>
    </row>
    <row r="1259" spans="1:13" x14ac:dyDescent="0.3">
      <c r="A1259">
        <v>3257</v>
      </c>
      <c r="B1259" t="s">
        <v>19</v>
      </c>
      <c r="C1259" t="s">
        <v>30</v>
      </c>
      <c r="D1259" t="s">
        <v>50</v>
      </c>
      <c r="E1259" t="s">
        <v>57</v>
      </c>
      <c r="F1259">
        <v>-1</v>
      </c>
      <c r="G1259">
        <v>7056.01</v>
      </c>
      <c r="I1259">
        <v>0</v>
      </c>
      <c r="J1259" s="1">
        <v>45676</v>
      </c>
      <c r="K1259" t="s">
        <v>22</v>
      </c>
      <c r="L1259" t="s">
        <v>45</v>
      </c>
      <c r="M1259">
        <v>1190.8900000000001</v>
      </c>
    </row>
    <row r="1260" spans="1:13" x14ac:dyDescent="0.3">
      <c r="A1260">
        <v>3258</v>
      </c>
      <c r="B1260" t="s">
        <v>35</v>
      </c>
      <c r="C1260" t="s">
        <v>26</v>
      </c>
      <c r="D1260" t="s">
        <v>58</v>
      </c>
      <c r="E1260" t="s">
        <v>16</v>
      </c>
      <c r="F1260">
        <v>0</v>
      </c>
      <c r="I1260">
        <v>0</v>
      </c>
      <c r="J1260" s="1"/>
      <c r="K1260" t="s">
        <v>17</v>
      </c>
      <c r="L1260" t="s">
        <v>25</v>
      </c>
      <c r="M1260">
        <v>853.35</v>
      </c>
    </row>
    <row r="1261" spans="1:13" x14ac:dyDescent="0.3">
      <c r="A1261">
        <v>3259</v>
      </c>
      <c r="B1261" t="s">
        <v>19</v>
      </c>
      <c r="C1261" t="s">
        <v>26</v>
      </c>
      <c r="D1261" t="s">
        <v>60</v>
      </c>
      <c r="E1261" t="s">
        <v>49</v>
      </c>
      <c r="F1261">
        <v>0</v>
      </c>
      <c r="G1261">
        <v>7305.78</v>
      </c>
      <c r="I1261">
        <v>0</v>
      </c>
      <c r="J1261" s="1">
        <v>45842</v>
      </c>
      <c r="K1261" t="s">
        <v>22</v>
      </c>
      <c r="L1261" t="s">
        <v>25</v>
      </c>
      <c r="M1261">
        <v>573.79</v>
      </c>
    </row>
    <row r="1262" spans="1:13" x14ac:dyDescent="0.3">
      <c r="A1262">
        <v>3260</v>
      </c>
      <c r="B1262" t="s">
        <v>35</v>
      </c>
      <c r="C1262" t="s">
        <v>20</v>
      </c>
      <c r="D1262" t="s">
        <v>39</v>
      </c>
      <c r="E1262" t="s">
        <v>57</v>
      </c>
      <c r="F1262">
        <v>1</v>
      </c>
      <c r="I1262">
        <v>0</v>
      </c>
      <c r="J1262" s="1">
        <v>45836</v>
      </c>
      <c r="K1262" t="s">
        <v>17</v>
      </c>
      <c r="L1262" t="s">
        <v>25</v>
      </c>
      <c r="M1262">
        <v>1287.17</v>
      </c>
    </row>
    <row r="1263" spans="1:13" x14ac:dyDescent="0.3">
      <c r="A1263">
        <v>3261</v>
      </c>
      <c r="B1263" t="s">
        <v>35</v>
      </c>
      <c r="C1263" t="s">
        <v>43</v>
      </c>
      <c r="D1263" t="s">
        <v>44</v>
      </c>
      <c r="E1263" t="s">
        <v>32</v>
      </c>
      <c r="I1263">
        <v>0</v>
      </c>
      <c r="J1263" s="1">
        <v>45622</v>
      </c>
      <c r="K1263" t="s">
        <v>17</v>
      </c>
      <c r="L1263" t="s">
        <v>23</v>
      </c>
      <c r="M1263">
        <v>472.79</v>
      </c>
    </row>
    <row r="1264" spans="1:13" x14ac:dyDescent="0.3">
      <c r="A1264">
        <v>3262</v>
      </c>
      <c r="B1264" t="s">
        <v>19</v>
      </c>
      <c r="C1264" t="s">
        <v>43</v>
      </c>
      <c r="D1264" t="s">
        <v>61</v>
      </c>
      <c r="E1264" t="s">
        <v>49</v>
      </c>
      <c r="I1264">
        <v>0</v>
      </c>
      <c r="J1264" s="1">
        <v>45652</v>
      </c>
      <c r="K1264" t="s">
        <v>22</v>
      </c>
      <c r="L1264" t="s">
        <v>36</v>
      </c>
      <c r="M1264">
        <v>1490.29</v>
      </c>
    </row>
    <row r="1265" spans="1:13" x14ac:dyDescent="0.3">
      <c r="A1265">
        <v>3263</v>
      </c>
      <c r="B1265" t="s">
        <v>19</v>
      </c>
      <c r="C1265" t="s">
        <v>30</v>
      </c>
      <c r="D1265" t="s">
        <v>31</v>
      </c>
      <c r="E1265" t="s">
        <v>28</v>
      </c>
      <c r="F1265">
        <v>4</v>
      </c>
      <c r="I1265">
        <v>0</v>
      </c>
      <c r="J1265" s="1">
        <v>45711</v>
      </c>
      <c r="K1265" t="s">
        <v>17</v>
      </c>
      <c r="L1265" t="s">
        <v>25</v>
      </c>
      <c r="M1265">
        <v>2278.12</v>
      </c>
    </row>
    <row r="1266" spans="1:13" x14ac:dyDescent="0.3">
      <c r="A1266">
        <v>3264</v>
      </c>
      <c r="B1266" t="s">
        <v>35</v>
      </c>
      <c r="C1266" t="s">
        <v>14</v>
      </c>
      <c r="D1266" t="s">
        <v>47</v>
      </c>
      <c r="E1266" t="s">
        <v>41</v>
      </c>
      <c r="F1266">
        <v>2</v>
      </c>
      <c r="H1266">
        <v>0.13</v>
      </c>
      <c r="I1266">
        <v>0</v>
      </c>
      <c r="J1266" s="1">
        <v>45816</v>
      </c>
      <c r="K1266" t="s">
        <v>17</v>
      </c>
      <c r="L1266" t="s">
        <v>36</v>
      </c>
      <c r="M1266">
        <v>-992.25</v>
      </c>
    </row>
    <row r="1267" spans="1:13" x14ac:dyDescent="0.3">
      <c r="A1267">
        <v>3265</v>
      </c>
      <c r="B1267" t="s">
        <v>19</v>
      </c>
      <c r="C1267" t="s">
        <v>20</v>
      </c>
      <c r="D1267" t="s">
        <v>39</v>
      </c>
      <c r="E1267" t="s">
        <v>16</v>
      </c>
      <c r="F1267">
        <v>4</v>
      </c>
      <c r="I1267">
        <v>0</v>
      </c>
      <c r="J1267" s="1">
        <v>45557</v>
      </c>
      <c r="K1267" t="s">
        <v>22</v>
      </c>
      <c r="L1267" t="s">
        <v>36</v>
      </c>
      <c r="M1267">
        <v>2860.71</v>
      </c>
    </row>
    <row r="1268" spans="1:13" x14ac:dyDescent="0.3">
      <c r="A1268">
        <v>2006</v>
      </c>
      <c r="B1268" t="s">
        <v>13</v>
      </c>
      <c r="C1268" t="s">
        <v>14</v>
      </c>
      <c r="D1268" t="s">
        <v>34</v>
      </c>
      <c r="E1268" t="s">
        <v>57</v>
      </c>
      <c r="F1268">
        <v>3</v>
      </c>
      <c r="I1268">
        <v>0</v>
      </c>
      <c r="J1268" s="1"/>
      <c r="K1268" t="s">
        <v>22</v>
      </c>
      <c r="L1268" t="s">
        <v>33</v>
      </c>
      <c r="M1268">
        <v>-573.17999999999995</v>
      </c>
    </row>
    <row r="1269" spans="1:13" x14ac:dyDescent="0.3">
      <c r="A1269">
        <v>3267</v>
      </c>
      <c r="B1269" t="s">
        <v>13</v>
      </c>
      <c r="C1269" t="s">
        <v>26</v>
      </c>
      <c r="D1269" t="s">
        <v>60</v>
      </c>
      <c r="E1269" t="s">
        <v>41</v>
      </c>
      <c r="H1269">
        <v>0.52</v>
      </c>
      <c r="I1269">
        <v>0</v>
      </c>
      <c r="J1269" s="1">
        <v>45703</v>
      </c>
      <c r="K1269" t="s">
        <v>22</v>
      </c>
      <c r="L1269" t="s">
        <v>29</v>
      </c>
      <c r="M1269">
        <v>345.92</v>
      </c>
    </row>
    <row r="1270" spans="1:13" x14ac:dyDescent="0.3">
      <c r="A1270">
        <v>3268</v>
      </c>
      <c r="B1270" t="s">
        <v>35</v>
      </c>
      <c r="C1270" t="s">
        <v>20</v>
      </c>
      <c r="D1270" t="s">
        <v>39</v>
      </c>
      <c r="E1270" t="s">
        <v>28</v>
      </c>
      <c r="I1270">
        <v>0</v>
      </c>
      <c r="J1270" s="1">
        <v>45849</v>
      </c>
      <c r="K1270" t="s">
        <v>22</v>
      </c>
      <c r="L1270" t="s">
        <v>25</v>
      </c>
      <c r="M1270">
        <v>1586.4</v>
      </c>
    </row>
    <row r="1271" spans="1:13" x14ac:dyDescent="0.3">
      <c r="A1271">
        <v>3269</v>
      </c>
      <c r="B1271" t="s">
        <v>19</v>
      </c>
      <c r="C1271" t="s">
        <v>20</v>
      </c>
      <c r="D1271" t="s">
        <v>39</v>
      </c>
      <c r="E1271" t="s">
        <v>16</v>
      </c>
      <c r="G1271">
        <v>7268.31</v>
      </c>
      <c r="I1271">
        <v>0</v>
      </c>
      <c r="J1271" s="1">
        <v>45629</v>
      </c>
      <c r="K1271" t="s">
        <v>17</v>
      </c>
      <c r="L1271" t="s">
        <v>25</v>
      </c>
      <c r="M1271">
        <v>-719.57</v>
      </c>
    </row>
    <row r="1272" spans="1:13" x14ac:dyDescent="0.3">
      <c r="A1272">
        <v>3270</v>
      </c>
      <c r="B1272" t="s">
        <v>13</v>
      </c>
      <c r="C1272" t="s">
        <v>26</v>
      </c>
      <c r="D1272" t="s">
        <v>58</v>
      </c>
      <c r="E1272" t="s">
        <v>32</v>
      </c>
      <c r="I1272">
        <v>0</v>
      </c>
      <c r="J1272" s="1">
        <v>45811</v>
      </c>
      <c r="K1272" t="s">
        <v>17</v>
      </c>
      <c r="L1272" t="s">
        <v>29</v>
      </c>
      <c r="M1272">
        <v>3619.8</v>
      </c>
    </row>
    <row r="1273" spans="1:13" x14ac:dyDescent="0.3">
      <c r="A1273">
        <v>3271</v>
      </c>
      <c r="B1273" t="s">
        <v>35</v>
      </c>
      <c r="C1273" t="s">
        <v>43</v>
      </c>
      <c r="D1273" t="s">
        <v>61</v>
      </c>
      <c r="E1273" t="s">
        <v>49</v>
      </c>
      <c r="I1273">
        <v>0</v>
      </c>
      <c r="J1273" s="1">
        <v>45795</v>
      </c>
      <c r="K1273" t="s">
        <v>22</v>
      </c>
      <c r="L1273" t="s">
        <v>38</v>
      </c>
      <c r="M1273">
        <v>545.1</v>
      </c>
    </row>
    <row r="1274" spans="1:13" x14ac:dyDescent="0.3">
      <c r="A1274">
        <v>3272</v>
      </c>
      <c r="B1274" t="s">
        <v>35</v>
      </c>
      <c r="C1274" t="s">
        <v>26</v>
      </c>
      <c r="D1274" t="s">
        <v>27</v>
      </c>
      <c r="E1274" t="s">
        <v>62</v>
      </c>
      <c r="I1274">
        <v>0</v>
      </c>
      <c r="J1274" s="1"/>
      <c r="K1274" t="s">
        <v>22</v>
      </c>
      <c r="L1274" t="s">
        <v>42</v>
      </c>
      <c r="M1274">
        <v>-321.24</v>
      </c>
    </row>
    <row r="1275" spans="1:13" x14ac:dyDescent="0.3">
      <c r="A1275">
        <v>3273</v>
      </c>
      <c r="B1275" t="s">
        <v>19</v>
      </c>
      <c r="C1275" t="s">
        <v>20</v>
      </c>
      <c r="D1275" t="s">
        <v>55</v>
      </c>
      <c r="E1275" t="s">
        <v>16</v>
      </c>
      <c r="F1275">
        <v>-1</v>
      </c>
      <c r="G1275">
        <v>5527.7</v>
      </c>
      <c r="H1275">
        <v>0.17</v>
      </c>
      <c r="I1275">
        <v>-4587.99</v>
      </c>
      <c r="J1275" s="1">
        <v>45326</v>
      </c>
      <c r="K1275" t="s">
        <v>17</v>
      </c>
      <c r="L1275" t="s">
        <v>18</v>
      </c>
      <c r="M1275">
        <v>2577.59</v>
      </c>
    </row>
    <row r="1276" spans="1:13" x14ac:dyDescent="0.3">
      <c r="A1276">
        <v>3274</v>
      </c>
      <c r="B1276" t="s">
        <v>35</v>
      </c>
      <c r="C1276" t="s">
        <v>14</v>
      </c>
      <c r="D1276" t="s">
        <v>15</v>
      </c>
      <c r="E1276" t="s">
        <v>28</v>
      </c>
      <c r="F1276">
        <v>3</v>
      </c>
      <c r="G1276">
        <v>6031.14</v>
      </c>
      <c r="H1276">
        <v>0.15</v>
      </c>
      <c r="I1276">
        <v>15379.41</v>
      </c>
      <c r="J1276" s="1">
        <v>45780</v>
      </c>
      <c r="K1276" t="s">
        <v>22</v>
      </c>
      <c r="L1276" t="s">
        <v>42</v>
      </c>
      <c r="M1276">
        <v>169.05</v>
      </c>
    </row>
    <row r="1277" spans="1:13" x14ac:dyDescent="0.3">
      <c r="A1277">
        <v>3275</v>
      </c>
      <c r="B1277" t="s">
        <v>19</v>
      </c>
      <c r="C1277" t="s">
        <v>20</v>
      </c>
      <c r="D1277" t="s">
        <v>24</v>
      </c>
      <c r="E1277" t="s">
        <v>28</v>
      </c>
      <c r="F1277">
        <v>4</v>
      </c>
      <c r="I1277">
        <v>0</v>
      </c>
      <c r="J1277" s="1">
        <v>45804</v>
      </c>
      <c r="K1277" t="s">
        <v>22</v>
      </c>
      <c r="L1277" t="s">
        <v>23</v>
      </c>
      <c r="M1277">
        <v>1652.12</v>
      </c>
    </row>
    <row r="1278" spans="1:13" x14ac:dyDescent="0.3">
      <c r="A1278">
        <v>2046</v>
      </c>
      <c r="B1278" t="s">
        <v>35</v>
      </c>
      <c r="C1278" t="s">
        <v>20</v>
      </c>
      <c r="D1278" t="s">
        <v>21</v>
      </c>
      <c r="E1278" t="s">
        <v>41</v>
      </c>
      <c r="F1278">
        <v>-1</v>
      </c>
      <c r="I1278">
        <v>0</v>
      </c>
      <c r="J1278" s="1">
        <v>45552</v>
      </c>
      <c r="K1278" t="s">
        <v>17</v>
      </c>
      <c r="L1278" t="s">
        <v>36</v>
      </c>
      <c r="M1278">
        <v>1314.84</v>
      </c>
    </row>
    <row r="1279" spans="1:13" x14ac:dyDescent="0.3">
      <c r="A1279">
        <v>3277</v>
      </c>
      <c r="B1279" t="s">
        <v>35</v>
      </c>
      <c r="C1279" t="s">
        <v>14</v>
      </c>
      <c r="D1279" t="s">
        <v>15</v>
      </c>
      <c r="E1279" t="s">
        <v>41</v>
      </c>
      <c r="F1279">
        <v>4</v>
      </c>
      <c r="I1279">
        <v>0</v>
      </c>
      <c r="J1279" s="1">
        <v>45540</v>
      </c>
      <c r="K1279" t="s">
        <v>17</v>
      </c>
      <c r="L1279" t="s">
        <v>18</v>
      </c>
      <c r="M1279">
        <v>293.58999999999997</v>
      </c>
    </row>
    <row r="1280" spans="1:13" x14ac:dyDescent="0.3">
      <c r="A1280">
        <v>3278</v>
      </c>
      <c r="B1280" t="s">
        <v>13</v>
      </c>
      <c r="C1280" t="s">
        <v>26</v>
      </c>
      <c r="D1280" t="s">
        <v>58</v>
      </c>
      <c r="E1280" t="s">
        <v>28</v>
      </c>
      <c r="I1280">
        <v>0</v>
      </c>
      <c r="J1280" s="1">
        <v>45663</v>
      </c>
      <c r="K1280" t="s">
        <v>22</v>
      </c>
      <c r="L1280" t="s">
        <v>29</v>
      </c>
      <c r="M1280">
        <v>107.83</v>
      </c>
    </row>
    <row r="1281" spans="1:13" x14ac:dyDescent="0.3">
      <c r="A1281">
        <v>3279</v>
      </c>
      <c r="B1281" t="s">
        <v>13</v>
      </c>
      <c r="C1281" t="s">
        <v>20</v>
      </c>
      <c r="D1281" t="s">
        <v>39</v>
      </c>
      <c r="E1281" t="s">
        <v>32</v>
      </c>
      <c r="F1281">
        <v>4</v>
      </c>
      <c r="G1281">
        <v>2572.41</v>
      </c>
      <c r="H1281">
        <v>0.1</v>
      </c>
      <c r="I1281">
        <v>9260.68</v>
      </c>
      <c r="J1281" s="1">
        <v>45605</v>
      </c>
      <c r="K1281" t="s">
        <v>22</v>
      </c>
      <c r="L1281" t="s">
        <v>33</v>
      </c>
      <c r="M1281">
        <v>3098.28</v>
      </c>
    </row>
    <row r="1282" spans="1:13" x14ac:dyDescent="0.3">
      <c r="A1282">
        <v>3280</v>
      </c>
      <c r="B1282" t="s">
        <v>13</v>
      </c>
      <c r="C1282" t="s">
        <v>14</v>
      </c>
      <c r="D1282" t="s">
        <v>15</v>
      </c>
      <c r="E1282" t="s">
        <v>32</v>
      </c>
      <c r="F1282">
        <v>-1</v>
      </c>
      <c r="G1282">
        <v>7709.7</v>
      </c>
      <c r="I1282">
        <v>0</v>
      </c>
      <c r="J1282" s="1">
        <v>45577</v>
      </c>
      <c r="K1282" t="s">
        <v>17</v>
      </c>
      <c r="L1282" t="s">
        <v>25</v>
      </c>
      <c r="M1282">
        <v>663.54</v>
      </c>
    </row>
    <row r="1283" spans="1:13" x14ac:dyDescent="0.3">
      <c r="A1283">
        <v>3281</v>
      </c>
      <c r="B1283" t="s">
        <v>35</v>
      </c>
      <c r="C1283" t="s">
        <v>20</v>
      </c>
      <c r="D1283" t="s">
        <v>39</v>
      </c>
      <c r="E1283" t="s">
        <v>28</v>
      </c>
      <c r="F1283">
        <v>2</v>
      </c>
      <c r="G1283">
        <v>6075.6</v>
      </c>
      <c r="I1283">
        <v>0</v>
      </c>
      <c r="J1283" s="1"/>
      <c r="K1283" t="s">
        <v>22</v>
      </c>
      <c r="L1283" t="s">
        <v>29</v>
      </c>
      <c r="M1283">
        <v>93.8</v>
      </c>
    </row>
    <row r="1284" spans="1:13" x14ac:dyDescent="0.3">
      <c r="A1284">
        <v>3282</v>
      </c>
      <c r="B1284" t="s">
        <v>13</v>
      </c>
      <c r="C1284" t="s">
        <v>43</v>
      </c>
      <c r="D1284" t="s">
        <v>44</v>
      </c>
      <c r="E1284" t="s">
        <v>32</v>
      </c>
      <c r="F1284">
        <v>4</v>
      </c>
      <c r="H1284">
        <v>0.23</v>
      </c>
      <c r="I1284">
        <v>0</v>
      </c>
      <c r="J1284" s="1">
        <v>45431</v>
      </c>
      <c r="K1284" t="s">
        <v>22</v>
      </c>
      <c r="L1284" t="s">
        <v>33</v>
      </c>
      <c r="M1284">
        <v>-190.17</v>
      </c>
    </row>
    <row r="1285" spans="1:13" x14ac:dyDescent="0.3">
      <c r="A1285">
        <v>3283</v>
      </c>
      <c r="B1285" t="s">
        <v>35</v>
      </c>
      <c r="C1285" t="s">
        <v>20</v>
      </c>
      <c r="D1285" t="s">
        <v>24</v>
      </c>
      <c r="E1285" t="s">
        <v>32</v>
      </c>
      <c r="F1285">
        <v>2</v>
      </c>
      <c r="I1285">
        <v>0</v>
      </c>
      <c r="J1285" s="1">
        <v>45583</v>
      </c>
      <c r="K1285" t="s">
        <v>17</v>
      </c>
      <c r="L1285" t="s">
        <v>25</v>
      </c>
      <c r="M1285">
        <v>3871.51</v>
      </c>
    </row>
    <row r="1286" spans="1:13" x14ac:dyDescent="0.3">
      <c r="A1286">
        <v>3284</v>
      </c>
      <c r="B1286" t="s">
        <v>19</v>
      </c>
      <c r="C1286" t="s">
        <v>30</v>
      </c>
      <c r="D1286" t="s">
        <v>50</v>
      </c>
      <c r="E1286" t="s">
        <v>41</v>
      </c>
      <c r="F1286">
        <v>4</v>
      </c>
      <c r="G1286">
        <v>5776.74</v>
      </c>
      <c r="I1286">
        <v>0</v>
      </c>
      <c r="J1286" s="1">
        <v>45524</v>
      </c>
      <c r="K1286" t="s">
        <v>17</v>
      </c>
      <c r="L1286" t="s">
        <v>45</v>
      </c>
      <c r="M1286">
        <v>210.83</v>
      </c>
    </row>
    <row r="1287" spans="1:13" x14ac:dyDescent="0.3">
      <c r="A1287">
        <v>3285</v>
      </c>
      <c r="B1287" t="s">
        <v>35</v>
      </c>
      <c r="C1287" t="s">
        <v>14</v>
      </c>
      <c r="D1287" t="s">
        <v>47</v>
      </c>
      <c r="E1287" t="s">
        <v>32</v>
      </c>
      <c r="F1287">
        <v>4</v>
      </c>
      <c r="I1287">
        <v>0</v>
      </c>
      <c r="J1287" s="1">
        <v>45570</v>
      </c>
      <c r="K1287" t="s">
        <v>17</v>
      </c>
      <c r="L1287" t="s">
        <v>38</v>
      </c>
      <c r="M1287">
        <v>-401.38</v>
      </c>
    </row>
    <row r="1288" spans="1:13" x14ac:dyDescent="0.3">
      <c r="A1288">
        <v>3286</v>
      </c>
      <c r="B1288" t="s">
        <v>13</v>
      </c>
      <c r="C1288" t="s">
        <v>43</v>
      </c>
      <c r="D1288" t="s">
        <v>61</v>
      </c>
      <c r="E1288" t="s">
        <v>41</v>
      </c>
      <c r="F1288">
        <v>0</v>
      </c>
      <c r="G1288">
        <v>4323.8599999999997</v>
      </c>
      <c r="I1288">
        <v>0</v>
      </c>
      <c r="J1288" s="1">
        <v>45673</v>
      </c>
      <c r="K1288" t="s">
        <v>22</v>
      </c>
      <c r="L1288" t="s">
        <v>42</v>
      </c>
      <c r="M1288">
        <v>-577.54</v>
      </c>
    </row>
    <row r="1289" spans="1:13" x14ac:dyDescent="0.3">
      <c r="A1289">
        <v>3287</v>
      </c>
      <c r="B1289" t="s">
        <v>13</v>
      </c>
      <c r="C1289" t="s">
        <v>30</v>
      </c>
      <c r="D1289" t="s">
        <v>50</v>
      </c>
      <c r="E1289" t="s">
        <v>41</v>
      </c>
      <c r="H1289">
        <v>1.02</v>
      </c>
      <c r="I1289">
        <v>0</v>
      </c>
      <c r="J1289" s="1"/>
      <c r="K1289" t="s">
        <v>22</v>
      </c>
      <c r="L1289" t="s">
        <v>25</v>
      </c>
      <c r="M1289">
        <v>-1184.98</v>
      </c>
    </row>
    <row r="1290" spans="1:13" x14ac:dyDescent="0.3">
      <c r="A1290">
        <v>3288</v>
      </c>
      <c r="B1290" t="s">
        <v>13</v>
      </c>
      <c r="C1290" t="s">
        <v>26</v>
      </c>
      <c r="D1290" t="s">
        <v>58</v>
      </c>
      <c r="E1290" t="s">
        <v>59</v>
      </c>
      <c r="F1290">
        <v>4</v>
      </c>
      <c r="I1290">
        <v>0</v>
      </c>
      <c r="J1290" s="1">
        <v>45498</v>
      </c>
      <c r="K1290" t="s">
        <v>22</v>
      </c>
      <c r="L1290" t="s">
        <v>33</v>
      </c>
      <c r="M1290">
        <v>3852.98</v>
      </c>
    </row>
    <row r="1291" spans="1:13" x14ac:dyDescent="0.3">
      <c r="A1291">
        <v>3289</v>
      </c>
      <c r="B1291" t="s">
        <v>35</v>
      </c>
      <c r="C1291" t="s">
        <v>14</v>
      </c>
      <c r="D1291" t="s">
        <v>47</v>
      </c>
      <c r="E1291" t="s">
        <v>16</v>
      </c>
      <c r="F1291">
        <v>-1</v>
      </c>
      <c r="I1291">
        <v>0</v>
      </c>
      <c r="J1291" s="1">
        <v>45548</v>
      </c>
      <c r="K1291" t="s">
        <v>17</v>
      </c>
      <c r="L1291" t="s">
        <v>29</v>
      </c>
      <c r="M1291">
        <v>-878.7</v>
      </c>
    </row>
    <row r="1292" spans="1:13" x14ac:dyDescent="0.3">
      <c r="A1292">
        <v>3290</v>
      </c>
      <c r="B1292" t="s">
        <v>13</v>
      </c>
      <c r="C1292" t="s">
        <v>26</v>
      </c>
      <c r="D1292" t="s">
        <v>60</v>
      </c>
      <c r="E1292" t="s">
        <v>32</v>
      </c>
      <c r="F1292">
        <v>2</v>
      </c>
      <c r="G1292">
        <v>7377.71</v>
      </c>
      <c r="I1292">
        <v>0</v>
      </c>
      <c r="J1292" s="1"/>
      <c r="K1292" t="s">
        <v>17</v>
      </c>
      <c r="L1292" t="s">
        <v>29</v>
      </c>
      <c r="M1292">
        <v>2588.85</v>
      </c>
    </row>
    <row r="1293" spans="1:13" x14ac:dyDescent="0.3">
      <c r="A1293">
        <v>3291</v>
      </c>
      <c r="B1293" t="s">
        <v>19</v>
      </c>
      <c r="C1293" t="s">
        <v>30</v>
      </c>
      <c r="D1293" t="s">
        <v>50</v>
      </c>
      <c r="E1293" t="s">
        <v>32</v>
      </c>
      <c r="I1293">
        <v>0</v>
      </c>
      <c r="J1293" s="1"/>
      <c r="K1293" t="s">
        <v>22</v>
      </c>
      <c r="L1293" t="s">
        <v>38</v>
      </c>
      <c r="M1293">
        <v>-231.54</v>
      </c>
    </row>
    <row r="1294" spans="1:13" x14ac:dyDescent="0.3">
      <c r="A1294">
        <v>3292</v>
      </c>
      <c r="B1294" t="s">
        <v>19</v>
      </c>
      <c r="C1294" t="s">
        <v>14</v>
      </c>
      <c r="D1294" t="s">
        <v>47</v>
      </c>
      <c r="E1294" t="s">
        <v>16</v>
      </c>
      <c r="I1294">
        <v>0</v>
      </c>
      <c r="J1294" s="1">
        <v>45800</v>
      </c>
      <c r="K1294" t="s">
        <v>17</v>
      </c>
      <c r="L1294" t="s">
        <v>23</v>
      </c>
      <c r="M1294">
        <v>2299.04</v>
      </c>
    </row>
    <row r="1295" spans="1:13" x14ac:dyDescent="0.3">
      <c r="A1295">
        <v>3293</v>
      </c>
      <c r="B1295" t="s">
        <v>13</v>
      </c>
      <c r="C1295" t="s">
        <v>26</v>
      </c>
      <c r="D1295" t="s">
        <v>27</v>
      </c>
      <c r="E1295" t="s">
        <v>41</v>
      </c>
      <c r="I1295">
        <v>0</v>
      </c>
      <c r="J1295" s="1"/>
      <c r="K1295" t="s">
        <v>17</v>
      </c>
      <c r="L1295" t="s">
        <v>45</v>
      </c>
      <c r="M1295">
        <v>1013.24</v>
      </c>
    </row>
    <row r="1296" spans="1:13" x14ac:dyDescent="0.3">
      <c r="A1296">
        <v>3294</v>
      </c>
      <c r="B1296" t="s">
        <v>19</v>
      </c>
      <c r="C1296" t="s">
        <v>43</v>
      </c>
      <c r="D1296" t="s">
        <v>61</v>
      </c>
      <c r="E1296" t="s">
        <v>41</v>
      </c>
      <c r="I1296">
        <v>0</v>
      </c>
      <c r="J1296" s="1"/>
      <c r="K1296" t="s">
        <v>22</v>
      </c>
      <c r="L1296" t="s">
        <v>45</v>
      </c>
      <c r="M1296">
        <v>-101.37</v>
      </c>
    </row>
    <row r="1297" spans="1:13" x14ac:dyDescent="0.3">
      <c r="A1297">
        <v>3295</v>
      </c>
      <c r="B1297" t="s">
        <v>19</v>
      </c>
      <c r="C1297" t="s">
        <v>14</v>
      </c>
      <c r="D1297" t="s">
        <v>15</v>
      </c>
      <c r="E1297" t="s">
        <v>59</v>
      </c>
      <c r="G1297">
        <v>2983.6</v>
      </c>
      <c r="I1297">
        <v>0</v>
      </c>
      <c r="J1297" s="1">
        <v>45655</v>
      </c>
      <c r="K1297" t="s">
        <v>17</v>
      </c>
      <c r="L1297" t="s">
        <v>33</v>
      </c>
      <c r="M1297">
        <v>3650.65</v>
      </c>
    </row>
    <row r="1298" spans="1:13" x14ac:dyDescent="0.3">
      <c r="A1298">
        <v>2021</v>
      </c>
      <c r="B1298" t="s">
        <v>13</v>
      </c>
      <c r="C1298" t="s">
        <v>30</v>
      </c>
      <c r="D1298" t="s">
        <v>31</v>
      </c>
      <c r="E1298" t="s">
        <v>53</v>
      </c>
      <c r="F1298">
        <v>4</v>
      </c>
      <c r="I1298">
        <v>0</v>
      </c>
      <c r="J1298" s="1"/>
      <c r="K1298" t="s">
        <v>17</v>
      </c>
      <c r="L1298" t="s">
        <v>38</v>
      </c>
      <c r="M1298">
        <v>2465.98</v>
      </c>
    </row>
    <row r="1299" spans="1:13" x14ac:dyDescent="0.3">
      <c r="A1299">
        <v>3297</v>
      </c>
      <c r="B1299" t="s">
        <v>35</v>
      </c>
      <c r="C1299" t="s">
        <v>26</v>
      </c>
      <c r="D1299" t="s">
        <v>60</v>
      </c>
      <c r="E1299" t="s">
        <v>28</v>
      </c>
      <c r="G1299">
        <v>5875.99</v>
      </c>
      <c r="I1299">
        <v>0</v>
      </c>
      <c r="J1299" s="1">
        <v>45695</v>
      </c>
      <c r="K1299" t="s">
        <v>17</v>
      </c>
      <c r="L1299" t="s">
        <v>33</v>
      </c>
      <c r="M1299">
        <v>3803.18</v>
      </c>
    </row>
    <row r="1300" spans="1:13" x14ac:dyDescent="0.3">
      <c r="A1300">
        <v>3298</v>
      </c>
      <c r="B1300" t="s">
        <v>35</v>
      </c>
      <c r="C1300" t="s">
        <v>14</v>
      </c>
      <c r="D1300" t="s">
        <v>54</v>
      </c>
      <c r="E1300" t="s">
        <v>41</v>
      </c>
      <c r="F1300">
        <v>4</v>
      </c>
      <c r="G1300">
        <v>9716.0300000000007</v>
      </c>
      <c r="I1300">
        <v>0</v>
      </c>
      <c r="J1300" s="1"/>
      <c r="K1300" t="s">
        <v>17</v>
      </c>
      <c r="L1300" t="s">
        <v>25</v>
      </c>
      <c r="M1300">
        <v>2961.23</v>
      </c>
    </row>
    <row r="1301" spans="1:13" x14ac:dyDescent="0.3">
      <c r="A1301">
        <v>3299</v>
      </c>
      <c r="B1301" t="s">
        <v>35</v>
      </c>
      <c r="C1301" t="s">
        <v>43</v>
      </c>
      <c r="D1301" t="s">
        <v>51</v>
      </c>
      <c r="E1301" t="s">
        <v>41</v>
      </c>
      <c r="H1301">
        <v>0.68</v>
      </c>
      <c r="I1301">
        <v>0</v>
      </c>
      <c r="J1301" s="1"/>
      <c r="K1301" t="s">
        <v>22</v>
      </c>
      <c r="L1301" t="s">
        <v>18</v>
      </c>
      <c r="M1301">
        <v>1517.07</v>
      </c>
    </row>
    <row r="1302" spans="1:13" x14ac:dyDescent="0.3">
      <c r="A1302">
        <v>3300</v>
      </c>
      <c r="B1302" t="s">
        <v>19</v>
      </c>
      <c r="C1302" t="s">
        <v>43</v>
      </c>
      <c r="D1302" t="s">
        <v>44</v>
      </c>
      <c r="E1302" t="s">
        <v>28</v>
      </c>
      <c r="F1302">
        <v>2</v>
      </c>
      <c r="I1302">
        <v>0</v>
      </c>
      <c r="J1302" s="1">
        <v>45644</v>
      </c>
      <c r="K1302" t="s">
        <v>22</v>
      </c>
      <c r="L1302" t="s">
        <v>36</v>
      </c>
      <c r="M1302">
        <v>3436.23</v>
      </c>
    </row>
    <row r="1303" spans="1:13" x14ac:dyDescent="0.3">
      <c r="A1303">
        <v>3301</v>
      </c>
      <c r="B1303" t="s">
        <v>19</v>
      </c>
      <c r="C1303" t="s">
        <v>26</v>
      </c>
      <c r="D1303" t="s">
        <v>40</v>
      </c>
      <c r="E1303" t="s">
        <v>28</v>
      </c>
      <c r="F1303">
        <v>0</v>
      </c>
      <c r="G1303">
        <v>4492.46</v>
      </c>
      <c r="I1303">
        <v>0</v>
      </c>
      <c r="J1303" s="1"/>
      <c r="K1303" t="s">
        <v>22</v>
      </c>
      <c r="L1303" t="s">
        <v>38</v>
      </c>
      <c r="M1303">
        <v>1018.52</v>
      </c>
    </row>
    <row r="1304" spans="1:13" x14ac:dyDescent="0.3">
      <c r="A1304">
        <v>3302</v>
      </c>
      <c r="B1304" t="s">
        <v>19</v>
      </c>
      <c r="C1304" t="s">
        <v>20</v>
      </c>
      <c r="D1304" t="s">
        <v>21</v>
      </c>
      <c r="E1304" t="s">
        <v>16</v>
      </c>
      <c r="G1304">
        <v>6226.74</v>
      </c>
      <c r="I1304">
        <v>0</v>
      </c>
      <c r="J1304" s="1">
        <v>45789</v>
      </c>
      <c r="K1304" t="s">
        <v>22</v>
      </c>
      <c r="L1304" t="s">
        <v>29</v>
      </c>
      <c r="M1304">
        <v>-316.51</v>
      </c>
    </row>
    <row r="1305" spans="1:13" x14ac:dyDescent="0.3">
      <c r="A1305">
        <v>3303</v>
      </c>
      <c r="B1305" t="s">
        <v>13</v>
      </c>
      <c r="C1305" t="s">
        <v>20</v>
      </c>
      <c r="D1305" t="s">
        <v>21</v>
      </c>
      <c r="E1305" t="s">
        <v>46</v>
      </c>
      <c r="F1305">
        <v>2</v>
      </c>
      <c r="G1305">
        <v>6380.5</v>
      </c>
      <c r="I1305">
        <v>0</v>
      </c>
      <c r="J1305" s="1">
        <v>45584</v>
      </c>
      <c r="K1305" t="s">
        <v>17</v>
      </c>
      <c r="L1305" t="s">
        <v>45</v>
      </c>
      <c r="M1305">
        <v>2846.02</v>
      </c>
    </row>
    <row r="1306" spans="1:13" x14ac:dyDescent="0.3">
      <c r="A1306">
        <v>3304</v>
      </c>
      <c r="B1306" t="s">
        <v>19</v>
      </c>
      <c r="C1306" t="s">
        <v>30</v>
      </c>
      <c r="D1306" t="s">
        <v>31</v>
      </c>
      <c r="E1306" t="s">
        <v>16</v>
      </c>
      <c r="H1306">
        <v>0.65</v>
      </c>
      <c r="I1306">
        <v>0</v>
      </c>
      <c r="J1306" s="1">
        <v>45611</v>
      </c>
      <c r="K1306" t="s">
        <v>17</v>
      </c>
      <c r="L1306" t="s">
        <v>25</v>
      </c>
      <c r="M1306">
        <v>2405.3000000000002</v>
      </c>
    </row>
    <row r="1307" spans="1:13" x14ac:dyDescent="0.3">
      <c r="A1307">
        <v>3305</v>
      </c>
      <c r="B1307" t="s">
        <v>13</v>
      </c>
      <c r="C1307" t="s">
        <v>30</v>
      </c>
      <c r="D1307" t="s">
        <v>50</v>
      </c>
      <c r="E1307" t="s">
        <v>41</v>
      </c>
      <c r="G1307">
        <v>4216.1400000000003</v>
      </c>
      <c r="I1307">
        <v>0</v>
      </c>
      <c r="J1307" s="1">
        <v>45582</v>
      </c>
      <c r="K1307" t="s">
        <v>22</v>
      </c>
      <c r="L1307" t="s">
        <v>23</v>
      </c>
      <c r="M1307">
        <v>-687.95</v>
      </c>
    </row>
    <row r="1308" spans="1:13" x14ac:dyDescent="0.3">
      <c r="A1308">
        <v>3306</v>
      </c>
      <c r="B1308" t="s">
        <v>13</v>
      </c>
      <c r="C1308" t="s">
        <v>43</v>
      </c>
      <c r="D1308" t="s">
        <v>61</v>
      </c>
      <c r="E1308" t="s">
        <v>28</v>
      </c>
      <c r="H1308">
        <v>0.25</v>
      </c>
      <c r="I1308">
        <v>0</v>
      </c>
      <c r="J1308" s="1">
        <v>45503</v>
      </c>
      <c r="K1308" t="s">
        <v>22</v>
      </c>
      <c r="L1308" t="s">
        <v>25</v>
      </c>
      <c r="M1308">
        <v>3052.49</v>
      </c>
    </row>
    <row r="1309" spans="1:13" x14ac:dyDescent="0.3">
      <c r="A1309">
        <v>3307</v>
      </c>
      <c r="B1309" t="s">
        <v>19</v>
      </c>
      <c r="C1309" t="s">
        <v>20</v>
      </c>
      <c r="D1309" t="s">
        <v>39</v>
      </c>
      <c r="E1309" t="s">
        <v>16</v>
      </c>
      <c r="G1309">
        <v>7127.99</v>
      </c>
      <c r="I1309">
        <v>0</v>
      </c>
      <c r="J1309" s="1">
        <v>45516</v>
      </c>
      <c r="K1309" t="s">
        <v>17</v>
      </c>
      <c r="L1309" t="s">
        <v>25</v>
      </c>
      <c r="M1309">
        <v>818.55</v>
      </c>
    </row>
    <row r="1310" spans="1:13" x14ac:dyDescent="0.3">
      <c r="A1310">
        <v>3308</v>
      </c>
      <c r="B1310" t="s">
        <v>35</v>
      </c>
      <c r="C1310" t="s">
        <v>14</v>
      </c>
      <c r="D1310" t="s">
        <v>54</v>
      </c>
      <c r="E1310" t="s">
        <v>41</v>
      </c>
      <c r="F1310">
        <v>0</v>
      </c>
      <c r="H1310">
        <v>0.85</v>
      </c>
      <c r="I1310">
        <v>0</v>
      </c>
      <c r="J1310" s="1">
        <v>45755</v>
      </c>
      <c r="K1310" t="s">
        <v>17</v>
      </c>
      <c r="L1310" t="s">
        <v>36</v>
      </c>
      <c r="M1310">
        <v>2625.19</v>
      </c>
    </row>
    <row r="1311" spans="1:13" x14ac:dyDescent="0.3">
      <c r="A1311">
        <v>3309</v>
      </c>
      <c r="B1311" t="s">
        <v>35</v>
      </c>
      <c r="C1311" t="s">
        <v>26</v>
      </c>
      <c r="D1311" t="s">
        <v>60</v>
      </c>
      <c r="E1311" t="s">
        <v>41</v>
      </c>
      <c r="G1311">
        <v>5594.08</v>
      </c>
      <c r="I1311">
        <v>0</v>
      </c>
      <c r="J1311" s="1">
        <v>45181</v>
      </c>
      <c r="K1311" t="s">
        <v>22</v>
      </c>
      <c r="L1311" t="s">
        <v>23</v>
      </c>
      <c r="M1311">
        <v>626.95000000000005</v>
      </c>
    </row>
    <row r="1312" spans="1:13" x14ac:dyDescent="0.3">
      <c r="A1312">
        <v>3310</v>
      </c>
      <c r="B1312" t="s">
        <v>19</v>
      </c>
      <c r="C1312" t="s">
        <v>30</v>
      </c>
      <c r="D1312" t="s">
        <v>50</v>
      </c>
      <c r="E1312" t="s">
        <v>16</v>
      </c>
      <c r="F1312">
        <v>4</v>
      </c>
      <c r="H1312">
        <v>0.21</v>
      </c>
      <c r="I1312">
        <v>0</v>
      </c>
      <c r="J1312" s="1">
        <v>45765</v>
      </c>
      <c r="K1312" t="s">
        <v>22</v>
      </c>
      <c r="L1312" t="s">
        <v>45</v>
      </c>
      <c r="M1312">
        <v>2856.16</v>
      </c>
    </row>
    <row r="1313" spans="1:13" x14ac:dyDescent="0.3">
      <c r="A1313">
        <v>3311</v>
      </c>
      <c r="B1313" t="s">
        <v>13</v>
      </c>
      <c r="C1313" t="s">
        <v>20</v>
      </c>
      <c r="D1313" t="s">
        <v>24</v>
      </c>
      <c r="E1313" t="s">
        <v>16</v>
      </c>
      <c r="F1313">
        <v>0</v>
      </c>
      <c r="H1313">
        <v>0.04</v>
      </c>
      <c r="I1313">
        <v>0</v>
      </c>
      <c r="J1313" s="1">
        <v>45779</v>
      </c>
      <c r="K1313" t="s">
        <v>17</v>
      </c>
      <c r="L1313" t="s">
        <v>33</v>
      </c>
      <c r="M1313">
        <v>3152.21</v>
      </c>
    </row>
    <row r="1314" spans="1:13" x14ac:dyDescent="0.3">
      <c r="A1314">
        <v>3312</v>
      </c>
      <c r="B1314" t="s">
        <v>19</v>
      </c>
      <c r="C1314" t="s">
        <v>43</v>
      </c>
      <c r="D1314" t="s">
        <v>52</v>
      </c>
      <c r="E1314" t="s">
        <v>16</v>
      </c>
      <c r="F1314">
        <v>1</v>
      </c>
      <c r="G1314">
        <v>8069.3</v>
      </c>
      <c r="I1314">
        <v>0</v>
      </c>
      <c r="J1314" s="1">
        <v>45802</v>
      </c>
      <c r="K1314" t="s">
        <v>22</v>
      </c>
      <c r="L1314" t="s">
        <v>29</v>
      </c>
      <c r="M1314">
        <v>-95.96</v>
      </c>
    </row>
    <row r="1315" spans="1:13" x14ac:dyDescent="0.3">
      <c r="A1315">
        <v>3313</v>
      </c>
      <c r="B1315" t="s">
        <v>13</v>
      </c>
      <c r="C1315" t="s">
        <v>43</v>
      </c>
      <c r="D1315" t="s">
        <v>51</v>
      </c>
      <c r="E1315" t="s">
        <v>62</v>
      </c>
      <c r="F1315">
        <v>0</v>
      </c>
      <c r="G1315">
        <v>9460.52</v>
      </c>
      <c r="I1315">
        <v>0</v>
      </c>
      <c r="J1315" s="1"/>
      <c r="K1315" t="s">
        <v>22</v>
      </c>
      <c r="L1315" t="s">
        <v>42</v>
      </c>
      <c r="M1315">
        <v>-476.54</v>
      </c>
    </row>
    <row r="1316" spans="1:13" x14ac:dyDescent="0.3">
      <c r="A1316">
        <v>3314</v>
      </c>
      <c r="B1316" t="s">
        <v>35</v>
      </c>
      <c r="C1316" t="s">
        <v>14</v>
      </c>
      <c r="D1316" t="s">
        <v>54</v>
      </c>
      <c r="E1316" t="s">
        <v>46</v>
      </c>
      <c r="F1316">
        <v>2</v>
      </c>
      <c r="G1316">
        <v>7050.14</v>
      </c>
      <c r="I1316">
        <v>0</v>
      </c>
      <c r="J1316" s="1"/>
      <c r="K1316" t="s">
        <v>22</v>
      </c>
      <c r="L1316" t="s">
        <v>23</v>
      </c>
      <c r="M1316">
        <v>-815.54</v>
      </c>
    </row>
    <row r="1317" spans="1:13" x14ac:dyDescent="0.3">
      <c r="A1317">
        <v>3315</v>
      </c>
      <c r="B1317" t="s">
        <v>19</v>
      </c>
      <c r="C1317" t="s">
        <v>14</v>
      </c>
      <c r="D1317" t="s">
        <v>47</v>
      </c>
      <c r="E1317" t="s">
        <v>32</v>
      </c>
      <c r="I1317">
        <v>0</v>
      </c>
      <c r="J1317" s="1"/>
      <c r="K1317" t="s">
        <v>22</v>
      </c>
      <c r="L1317" t="s">
        <v>36</v>
      </c>
      <c r="M1317">
        <v>1345.26</v>
      </c>
    </row>
    <row r="1318" spans="1:13" x14ac:dyDescent="0.3">
      <c r="A1318">
        <v>3316</v>
      </c>
      <c r="B1318" t="s">
        <v>19</v>
      </c>
      <c r="C1318" t="s">
        <v>30</v>
      </c>
      <c r="D1318" t="s">
        <v>31</v>
      </c>
      <c r="E1318" t="s">
        <v>28</v>
      </c>
      <c r="H1318">
        <v>1.02</v>
      </c>
      <c r="I1318">
        <v>0</v>
      </c>
      <c r="J1318" s="1">
        <v>45407</v>
      </c>
      <c r="K1318" t="s">
        <v>17</v>
      </c>
      <c r="L1318" t="s">
        <v>18</v>
      </c>
      <c r="M1318">
        <v>27.15</v>
      </c>
    </row>
    <row r="1319" spans="1:13" x14ac:dyDescent="0.3">
      <c r="A1319">
        <v>3317</v>
      </c>
      <c r="B1319" t="s">
        <v>13</v>
      </c>
      <c r="C1319" t="s">
        <v>43</v>
      </c>
      <c r="D1319" t="s">
        <v>44</v>
      </c>
      <c r="E1319" t="s">
        <v>59</v>
      </c>
      <c r="F1319">
        <v>3</v>
      </c>
      <c r="I1319">
        <v>0</v>
      </c>
      <c r="J1319" s="1"/>
      <c r="K1319" t="s">
        <v>17</v>
      </c>
      <c r="L1319" t="s">
        <v>42</v>
      </c>
      <c r="M1319">
        <v>3852.52</v>
      </c>
    </row>
    <row r="1320" spans="1:13" x14ac:dyDescent="0.3">
      <c r="A1320">
        <v>3318</v>
      </c>
      <c r="B1320" t="s">
        <v>35</v>
      </c>
      <c r="C1320" t="s">
        <v>14</v>
      </c>
      <c r="D1320" t="s">
        <v>34</v>
      </c>
      <c r="E1320" t="s">
        <v>32</v>
      </c>
      <c r="I1320">
        <v>0</v>
      </c>
      <c r="J1320" s="1">
        <v>45758</v>
      </c>
      <c r="K1320" t="s">
        <v>17</v>
      </c>
      <c r="L1320" t="s">
        <v>33</v>
      </c>
      <c r="M1320">
        <v>1096.06</v>
      </c>
    </row>
    <row r="1321" spans="1:13" x14ac:dyDescent="0.3">
      <c r="A1321">
        <v>3319</v>
      </c>
      <c r="B1321" t="s">
        <v>19</v>
      </c>
      <c r="C1321" t="s">
        <v>30</v>
      </c>
      <c r="D1321" t="s">
        <v>48</v>
      </c>
      <c r="E1321" t="s">
        <v>32</v>
      </c>
      <c r="G1321">
        <v>6109.1</v>
      </c>
      <c r="H1321">
        <v>0.37</v>
      </c>
      <c r="I1321">
        <v>0</v>
      </c>
      <c r="J1321" s="1">
        <v>45563</v>
      </c>
      <c r="K1321" t="s">
        <v>22</v>
      </c>
      <c r="L1321" t="s">
        <v>25</v>
      </c>
      <c r="M1321">
        <v>-846.73</v>
      </c>
    </row>
    <row r="1322" spans="1:13" x14ac:dyDescent="0.3">
      <c r="A1322">
        <v>3320</v>
      </c>
      <c r="B1322" t="s">
        <v>13</v>
      </c>
      <c r="C1322" t="s">
        <v>43</v>
      </c>
      <c r="D1322" t="s">
        <v>44</v>
      </c>
      <c r="E1322" t="s">
        <v>41</v>
      </c>
      <c r="G1322">
        <v>8046.47</v>
      </c>
      <c r="H1322">
        <v>0.05</v>
      </c>
      <c r="I1322">
        <v>0</v>
      </c>
      <c r="J1322" s="1">
        <v>45547</v>
      </c>
      <c r="K1322" t="s">
        <v>17</v>
      </c>
      <c r="L1322" t="s">
        <v>45</v>
      </c>
      <c r="M1322">
        <v>-274.91000000000003</v>
      </c>
    </row>
    <row r="1323" spans="1:13" x14ac:dyDescent="0.3">
      <c r="A1323">
        <v>3321</v>
      </c>
      <c r="B1323" t="s">
        <v>13</v>
      </c>
      <c r="C1323" t="s">
        <v>20</v>
      </c>
      <c r="D1323" t="s">
        <v>21</v>
      </c>
      <c r="E1323" t="s">
        <v>16</v>
      </c>
      <c r="F1323">
        <v>4</v>
      </c>
      <c r="G1323">
        <v>4986.67</v>
      </c>
      <c r="H1323">
        <v>1.07</v>
      </c>
      <c r="I1323">
        <v>-1396.27</v>
      </c>
      <c r="J1323" s="1">
        <v>45672</v>
      </c>
      <c r="K1323" t="s">
        <v>22</v>
      </c>
      <c r="L1323" t="s">
        <v>25</v>
      </c>
      <c r="M1323">
        <v>3170.16</v>
      </c>
    </row>
    <row r="1324" spans="1:13" x14ac:dyDescent="0.3">
      <c r="A1324">
        <v>3322</v>
      </c>
      <c r="B1324" t="s">
        <v>35</v>
      </c>
      <c r="C1324" t="s">
        <v>14</v>
      </c>
      <c r="D1324" t="s">
        <v>47</v>
      </c>
      <c r="E1324" t="s">
        <v>16</v>
      </c>
      <c r="I1324">
        <v>0</v>
      </c>
      <c r="J1324" s="1">
        <v>45166</v>
      </c>
      <c r="K1324" t="s">
        <v>17</v>
      </c>
      <c r="L1324" t="s">
        <v>38</v>
      </c>
      <c r="M1324">
        <v>864.55</v>
      </c>
    </row>
    <row r="1325" spans="1:13" x14ac:dyDescent="0.3">
      <c r="A1325">
        <v>3323</v>
      </c>
      <c r="B1325" t="s">
        <v>35</v>
      </c>
      <c r="C1325" t="s">
        <v>30</v>
      </c>
      <c r="D1325" t="s">
        <v>48</v>
      </c>
      <c r="E1325" t="s">
        <v>41</v>
      </c>
      <c r="F1325">
        <v>-1</v>
      </c>
      <c r="G1325">
        <v>8130.74</v>
      </c>
      <c r="H1325">
        <v>7.0000000000000007E-2</v>
      </c>
      <c r="I1325">
        <v>-7561.59</v>
      </c>
      <c r="J1325" s="1">
        <v>45292</v>
      </c>
      <c r="K1325" t="s">
        <v>22</v>
      </c>
      <c r="L1325" t="s">
        <v>33</v>
      </c>
      <c r="M1325">
        <v>-687.56</v>
      </c>
    </row>
    <row r="1326" spans="1:13" x14ac:dyDescent="0.3">
      <c r="A1326">
        <v>3324</v>
      </c>
      <c r="B1326" t="s">
        <v>19</v>
      </c>
      <c r="C1326" t="s">
        <v>26</v>
      </c>
      <c r="D1326" t="s">
        <v>58</v>
      </c>
      <c r="E1326" t="s">
        <v>41</v>
      </c>
      <c r="I1326">
        <v>0</v>
      </c>
      <c r="J1326" s="1">
        <v>45521</v>
      </c>
      <c r="K1326" t="s">
        <v>22</v>
      </c>
      <c r="L1326" t="s">
        <v>38</v>
      </c>
      <c r="M1326">
        <v>-871.48</v>
      </c>
    </row>
    <row r="1327" spans="1:13" x14ac:dyDescent="0.3">
      <c r="A1327">
        <v>3325</v>
      </c>
      <c r="B1327" t="s">
        <v>13</v>
      </c>
      <c r="C1327" t="s">
        <v>43</v>
      </c>
      <c r="D1327" t="s">
        <v>61</v>
      </c>
      <c r="E1327" t="s">
        <v>28</v>
      </c>
      <c r="I1327">
        <v>0</v>
      </c>
      <c r="J1327" s="1">
        <v>45602</v>
      </c>
      <c r="K1327" t="s">
        <v>17</v>
      </c>
      <c r="L1327" t="s">
        <v>38</v>
      </c>
      <c r="M1327">
        <v>1115.7</v>
      </c>
    </row>
    <row r="1328" spans="1:13" x14ac:dyDescent="0.3">
      <c r="A1328">
        <v>3326</v>
      </c>
      <c r="B1328" t="s">
        <v>35</v>
      </c>
      <c r="C1328" t="s">
        <v>14</v>
      </c>
      <c r="D1328" t="s">
        <v>15</v>
      </c>
      <c r="E1328" t="s">
        <v>16</v>
      </c>
      <c r="H1328">
        <v>0.88</v>
      </c>
      <c r="I1328">
        <v>0</v>
      </c>
      <c r="J1328" s="1">
        <v>45807</v>
      </c>
      <c r="K1328" t="s">
        <v>17</v>
      </c>
      <c r="L1328" t="s">
        <v>25</v>
      </c>
      <c r="M1328">
        <v>991.04</v>
      </c>
    </row>
    <row r="1329" spans="1:13" x14ac:dyDescent="0.3">
      <c r="A1329">
        <v>3327</v>
      </c>
      <c r="B1329" t="s">
        <v>35</v>
      </c>
      <c r="C1329" t="s">
        <v>14</v>
      </c>
      <c r="D1329" t="s">
        <v>34</v>
      </c>
      <c r="E1329" t="s">
        <v>53</v>
      </c>
      <c r="F1329">
        <v>3</v>
      </c>
      <c r="I1329">
        <v>0</v>
      </c>
      <c r="J1329" s="1">
        <v>45726</v>
      </c>
      <c r="K1329" t="s">
        <v>17</v>
      </c>
      <c r="L1329" t="s">
        <v>18</v>
      </c>
      <c r="M1329">
        <v>-1155.6099999999999</v>
      </c>
    </row>
    <row r="1330" spans="1:13" x14ac:dyDescent="0.3">
      <c r="A1330">
        <v>3328</v>
      </c>
      <c r="B1330" t="s">
        <v>19</v>
      </c>
      <c r="C1330" t="s">
        <v>20</v>
      </c>
      <c r="D1330" t="s">
        <v>55</v>
      </c>
      <c r="E1330" t="s">
        <v>41</v>
      </c>
      <c r="F1330">
        <v>-1</v>
      </c>
      <c r="H1330">
        <v>0.25</v>
      </c>
      <c r="I1330">
        <v>0</v>
      </c>
      <c r="J1330" s="1">
        <v>45555</v>
      </c>
      <c r="K1330" t="s">
        <v>17</v>
      </c>
      <c r="L1330" t="s">
        <v>29</v>
      </c>
      <c r="M1330">
        <v>2132.4899999999998</v>
      </c>
    </row>
    <row r="1331" spans="1:13" x14ac:dyDescent="0.3">
      <c r="A1331">
        <v>3329</v>
      </c>
      <c r="B1331" t="s">
        <v>13</v>
      </c>
      <c r="C1331" t="s">
        <v>14</v>
      </c>
      <c r="D1331" t="s">
        <v>54</v>
      </c>
      <c r="E1331" t="s">
        <v>16</v>
      </c>
      <c r="I1331">
        <v>0</v>
      </c>
      <c r="J1331" s="1">
        <v>45410</v>
      </c>
      <c r="K1331" t="s">
        <v>22</v>
      </c>
      <c r="L1331" t="s">
        <v>45</v>
      </c>
      <c r="M1331">
        <v>530.29</v>
      </c>
    </row>
    <row r="1332" spans="1:13" x14ac:dyDescent="0.3">
      <c r="A1332">
        <v>3330</v>
      </c>
      <c r="B1332" t="s">
        <v>19</v>
      </c>
      <c r="C1332" t="s">
        <v>14</v>
      </c>
      <c r="D1332" t="s">
        <v>47</v>
      </c>
      <c r="E1332" t="s">
        <v>16</v>
      </c>
      <c r="F1332">
        <v>-1</v>
      </c>
      <c r="H1332">
        <v>0.85</v>
      </c>
      <c r="I1332">
        <v>0</v>
      </c>
      <c r="J1332" s="1"/>
      <c r="K1332" t="s">
        <v>17</v>
      </c>
      <c r="L1332" t="s">
        <v>45</v>
      </c>
      <c r="M1332">
        <v>1714.75</v>
      </c>
    </row>
    <row r="1333" spans="1:13" x14ac:dyDescent="0.3">
      <c r="A1333">
        <v>3331</v>
      </c>
      <c r="B1333" t="s">
        <v>13</v>
      </c>
      <c r="C1333" t="s">
        <v>20</v>
      </c>
      <c r="D1333" t="s">
        <v>55</v>
      </c>
      <c r="E1333" t="s">
        <v>28</v>
      </c>
      <c r="F1333">
        <v>-1</v>
      </c>
      <c r="G1333">
        <v>9040.5499999999993</v>
      </c>
      <c r="I1333">
        <v>0</v>
      </c>
      <c r="J1333" s="1"/>
      <c r="K1333" t="s">
        <v>22</v>
      </c>
      <c r="L1333" t="s">
        <v>25</v>
      </c>
      <c r="M1333">
        <v>2233.5700000000002</v>
      </c>
    </row>
    <row r="1334" spans="1:13" x14ac:dyDescent="0.3">
      <c r="A1334">
        <v>3332</v>
      </c>
      <c r="B1334" t="s">
        <v>35</v>
      </c>
      <c r="C1334" t="s">
        <v>14</v>
      </c>
      <c r="D1334" t="s">
        <v>15</v>
      </c>
      <c r="E1334" t="s">
        <v>28</v>
      </c>
      <c r="G1334">
        <v>3106.54</v>
      </c>
      <c r="I1334">
        <v>0</v>
      </c>
      <c r="J1334" s="1"/>
      <c r="K1334" t="s">
        <v>22</v>
      </c>
      <c r="L1334" t="s">
        <v>29</v>
      </c>
      <c r="M1334">
        <v>3793.25</v>
      </c>
    </row>
    <row r="1335" spans="1:13" x14ac:dyDescent="0.3">
      <c r="A1335">
        <v>3333</v>
      </c>
      <c r="B1335" t="s">
        <v>13</v>
      </c>
      <c r="C1335" t="s">
        <v>14</v>
      </c>
      <c r="D1335" t="s">
        <v>15</v>
      </c>
      <c r="E1335" t="s">
        <v>28</v>
      </c>
      <c r="F1335">
        <v>2</v>
      </c>
      <c r="I1335">
        <v>0</v>
      </c>
      <c r="J1335" s="1"/>
      <c r="K1335" t="s">
        <v>22</v>
      </c>
      <c r="L1335" t="s">
        <v>45</v>
      </c>
      <c r="M1335">
        <v>1519.97</v>
      </c>
    </row>
    <row r="1336" spans="1:13" x14ac:dyDescent="0.3">
      <c r="A1336">
        <v>3334</v>
      </c>
      <c r="B1336" t="s">
        <v>13</v>
      </c>
      <c r="C1336" t="s">
        <v>20</v>
      </c>
      <c r="D1336" t="s">
        <v>21</v>
      </c>
      <c r="E1336" t="s">
        <v>28</v>
      </c>
      <c r="F1336">
        <v>3</v>
      </c>
      <c r="G1336">
        <v>2471.71</v>
      </c>
      <c r="I1336">
        <v>0</v>
      </c>
      <c r="J1336" s="1">
        <v>45244</v>
      </c>
      <c r="K1336" t="s">
        <v>17</v>
      </c>
      <c r="L1336" t="s">
        <v>25</v>
      </c>
      <c r="M1336">
        <v>1190.8900000000001</v>
      </c>
    </row>
    <row r="1337" spans="1:13" x14ac:dyDescent="0.3">
      <c r="A1337">
        <v>3335</v>
      </c>
      <c r="B1337" t="s">
        <v>35</v>
      </c>
      <c r="C1337" t="s">
        <v>20</v>
      </c>
      <c r="D1337" t="s">
        <v>24</v>
      </c>
      <c r="E1337" t="s">
        <v>41</v>
      </c>
      <c r="G1337">
        <v>3138.53</v>
      </c>
      <c r="I1337">
        <v>0</v>
      </c>
      <c r="J1337" s="1">
        <v>45521</v>
      </c>
      <c r="K1337" t="s">
        <v>22</v>
      </c>
      <c r="L1337" t="s">
        <v>33</v>
      </c>
      <c r="M1337">
        <v>1221.99</v>
      </c>
    </row>
    <row r="1338" spans="1:13" x14ac:dyDescent="0.3">
      <c r="A1338">
        <v>3336</v>
      </c>
      <c r="B1338" t="s">
        <v>13</v>
      </c>
      <c r="C1338" t="s">
        <v>30</v>
      </c>
      <c r="D1338" t="s">
        <v>31</v>
      </c>
      <c r="E1338" t="s">
        <v>32</v>
      </c>
      <c r="G1338">
        <v>4334.53</v>
      </c>
      <c r="I1338">
        <v>0</v>
      </c>
      <c r="J1338" s="1">
        <v>45747</v>
      </c>
      <c r="K1338" t="s">
        <v>17</v>
      </c>
      <c r="L1338" t="s">
        <v>23</v>
      </c>
      <c r="M1338">
        <v>2759.16</v>
      </c>
    </row>
    <row r="1339" spans="1:13" x14ac:dyDescent="0.3">
      <c r="A1339">
        <v>3337</v>
      </c>
      <c r="B1339" t="s">
        <v>35</v>
      </c>
      <c r="C1339" t="s">
        <v>14</v>
      </c>
      <c r="D1339" t="s">
        <v>54</v>
      </c>
      <c r="E1339" t="s">
        <v>28</v>
      </c>
      <c r="F1339">
        <v>4</v>
      </c>
      <c r="I1339">
        <v>0</v>
      </c>
      <c r="J1339" s="1">
        <v>45575</v>
      </c>
      <c r="K1339" t="s">
        <v>17</v>
      </c>
      <c r="L1339" t="s">
        <v>33</v>
      </c>
      <c r="M1339">
        <v>2915.13</v>
      </c>
    </row>
    <row r="1340" spans="1:13" x14ac:dyDescent="0.3">
      <c r="A1340">
        <v>3338</v>
      </c>
      <c r="B1340" t="s">
        <v>19</v>
      </c>
      <c r="C1340" t="s">
        <v>14</v>
      </c>
      <c r="D1340" t="s">
        <v>54</v>
      </c>
      <c r="E1340" t="s">
        <v>28</v>
      </c>
      <c r="H1340">
        <v>1.24</v>
      </c>
      <c r="I1340">
        <v>0</v>
      </c>
      <c r="J1340" s="1">
        <v>45817</v>
      </c>
      <c r="K1340" t="s">
        <v>17</v>
      </c>
      <c r="L1340" t="s">
        <v>45</v>
      </c>
      <c r="M1340">
        <v>3011.73</v>
      </c>
    </row>
    <row r="1341" spans="1:13" x14ac:dyDescent="0.3">
      <c r="A1341">
        <v>3339</v>
      </c>
      <c r="B1341" t="s">
        <v>35</v>
      </c>
      <c r="C1341" t="s">
        <v>26</v>
      </c>
      <c r="D1341" t="s">
        <v>60</v>
      </c>
      <c r="E1341" t="s">
        <v>41</v>
      </c>
      <c r="G1341">
        <v>6656.01</v>
      </c>
      <c r="I1341">
        <v>0</v>
      </c>
      <c r="J1341" s="1">
        <v>45792</v>
      </c>
      <c r="K1341" t="s">
        <v>22</v>
      </c>
      <c r="L1341" t="s">
        <v>33</v>
      </c>
      <c r="M1341">
        <v>2014.52</v>
      </c>
    </row>
    <row r="1342" spans="1:13" x14ac:dyDescent="0.3">
      <c r="A1342">
        <v>3340</v>
      </c>
      <c r="B1342" t="s">
        <v>13</v>
      </c>
      <c r="C1342" t="s">
        <v>20</v>
      </c>
      <c r="D1342" t="s">
        <v>24</v>
      </c>
      <c r="E1342" t="s">
        <v>16</v>
      </c>
      <c r="F1342">
        <v>3</v>
      </c>
      <c r="G1342">
        <v>3248.74</v>
      </c>
      <c r="I1342">
        <v>0</v>
      </c>
      <c r="J1342" s="1">
        <v>45655</v>
      </c>
      <c r="K1342" t="s">
        <v>22</v>
      </c>
      <c r="L1342" t="s">
        <v>25</v>
      </c>
      <c r="M1342">
        <v>2551.4699999999998</v>
      </c>
    </row>
    <row r="1343" spans="1:13" x14ac:dyDescent="0.3">
      <c r="A1343">
        <v>3341</v>
      </c>
      <c r="B1343" t="s">
        <v>13</v>
      </c>
      <c r="C1343" t="s">
        <v>14</v>
      </c>
      <c r="D1343" t="s">
        <v>47</v>
      </c>
      <c r="E1343" t="s">
        <v>62</v>
      </c>
      <c r="F1343">
        <v>3</v>
      </c>
      <c r="G1343">
        <v>8387.99</v>
      </c>
      <c r="I1343">
        <v>0</v>
      </c>
      <c r="J1343" s="1">
        <v>45374</v>
      </c>
      <c r="K1343" t="s">
        <v>17</v>
      </c>
      <c r="L1343" t="s">
        <v>36</v>
      </c>
      <c r="M1343">
        <v>1693.41</v>
      </c>
    </row>
    <row r="1344" spans="1:13" x14ac:dyDescent="0.3">
      <c r="A1344">
        <v>2037</v>
      </c>
      <c r="B1344" t="s">
        <v>19</v>
      </c>
      <c r="C1344" t="s">
        <v>26</v>
      </c>
      <c r="D1344" t="s">
        <v>58</v>
      </c>
      <c r="E1344" t="s">
        <v>53</v>
      </c>
      <c r="F1344">
        <v>4</v>
      </c>
      <c r="H1344">
        <v>1.23</v>
      </c>
      <c r="I1344">
        <v>0</v>
      </c>
      <c r="J1344" s="1">
        <v>45758</v>
      </c>
      <c r="K1344" t="s">
        <v>17</v>
      </c>
      <c r="L1344" t="s">
        <v>33</v>
      </c>
      <c r="M1344">
        <v>3651.05</v>
      </c>
    </row>
    <row r="1345" spans="1:13" x14ac:dyDescent="0.3">
      <c r="A1345">
        <v>3343</v>
      </c>
      <c r="B1345" t="s">
        <v>13</v>
      </c>
      <c r="C1345" t="s">
        <v>43</v>
      </c>
      <c r="D1345" t="s">
        <v>44</v>
      </c>
      <c r="E1345" t="s">
        <v>28</v>
      </c>
      <c r="F1345">
        <v>3</v>
      </c>
      <c r="G1345">
        <v>9405.77</v>
      </c>
      <c r="I1345">
        <v>0</v>
      </c>
      <c r="J1345" s="1">
        <v>45608</v>
      </c>
      <c r="K1345" t="s">
        <v>22</v>
      </c>
      <c r="L1345" t="s">
        <v>42</v>
      </c>
      <c r="M1345">
        <v>1688.78</v>
      </c>
    </row>
    <row r="1346" spans="1:13" x14ac:dyDescent="0.3">
      <c r="A1346">
        <v>3344</v>
      </c>
      <c r="B1346" t="s">
        <v>13</v>
      </c>
      <c r="C1346" t="s">
        <v>20</v>
      </c>
      <c r="D1346" t="s">
        <v>39</v>
      </c>
      <c r="E1346" t="s">
        <v>53</v>
      </c>
      <c r="G1346">
        <v>8217.3700000000008</v>
      </c>
      <c r="H1346">
        <v>1.06</v>
      </c>
      <c r="I1346">
        <v>0</v>
      </c>
      <c r="J1346" s="1">
        <v>45832</v>
      </c>
      <c r="K1346" t="s">
        <v>22</v>
      </c>
      <c r="L1346" t="s">
        <v>42</v>
      </c>
      <c r="M1346">
        <v>303.77</v>
      </c>
    </row>
    <row r="1347" spans="1:13" x14ac:dyDescent="0.3">
      <c r="A1347">
        <v>2048</v>
      </c>
      <c r="B1347" t="s">
        <v>35</v>
      </c>
      <c r="C1347" t="s">
        <v>26</v>
      </c>
      <c r="D1347" t="s">
        <v>27</v>
      </c>
      <c r="E1347" t="s">
        <v>32</v>
      </c>
      <c r="I1347">
        <v>0</v>
      </c>
      <c r="J1347" s="1"/>
      <c r="K1347" t="s">
        <v>17</v>
      </c>
      <c r="L1347" t="s">
        <v>36</v>
      </c>
      <c r="M1347">
        <v>1635.47</v>
      </c>
    </row>
    <row r="1348" spans="1:13" x14ac:dyDescent="0.3">
      <c r="A1348">
        <v>3346</v>
      </c>
      <c r="B1348" t="s">
        <v>13</v>
      </c>
      <c r="C1348" t="s">
        <v>14</v>
      </c>
      <c r="D1348" t="s">
        <v>15</v>
      </c>
      <c r="E1348" t="s">
        <v>53</v>
      </c>
      <c r="F1348">
        <v>4</v>
      </c>
      <c r="H1348">
        <v>0.15</v>
      </c>
      <c r="I1348">
        <v>0</v>
      </c>
      <c r="J1348" s="1"/>
      <c r="K1348" t="s">
        <v>22</v>
      </c>
      <c r="L1348" t="s">
        <v>33</v>
      </c>
      <c r="M1348">
        <v>3392.46</v>
      </c>
    </row>
    <row r="1349" spans="1:13" x14ac:dyDescent="0.3">
      <c r="A1349">
        <v>3347</v>
      </c>
      <c r="B1349" t="s">
        <v>35</v>
      </c>
      <c r="C1349" t="s">
        <v>14</v>
      </c>
      <c r="D1349" t="s">
        <v>54</v>
      </c>
      <c r="E1349" t="s">
        <v>28</v>
      </c>
      <c r="G1349">
        <v>4389.4399999999996</v>
      </c>
      <c r="I1349">
        <v>0</v>
      </c>
      <c r="J1349" s="1"/>
      <c r="K1349" t="s">
        <v>17</v>
      </c>
      <c r="L1349" t="s">
        <v>25</v>
      </c>
      <c r="M1349">
        <v>1546.55</v>
      </c>
    </row>
    <row r="1350" spans="1:13" x14ac:dyDescent="0.3">
      <c r="A1350">
        <v>3348</v>
      </c>
      <c r="B1350" t="s">
        <v>19</v>
      </c>
      <c r="C1350" t="s">
        <v>20</v>
      </c>
      <c r="D1350" t="s">
        <v>39</v>
      </c>
      <c r="E1350" t="s">
        <v>46</v>
      </c>
      <c r="G1350">
        <v>2114.86</v>
      </c>
      <c r="I1350">
        <v>0</v>
      </c>
      <c r="J1350" s="1">
        <v>45561</v>
      </c>
      <c r="K1350" t="s">
        <v>17</v>
      </c>
      <c r="L1350" t="s">
        <v>23</v>
      </c>
      <c r="M1350">
        <v>2636.76</v>
      </c>
    </row>
    <row r="1351" spans="1:13" x14ac:dyDescent="0.3">
      <c r="A1351">
        <v>3349</v>
      </c>
      <c r="B1351" t="s">
        <v>35</v>
      </c>
      <c r="C1351" t="s">
        <v>14</v>
      </c>
      <c r="D1351" t="s">
        <v>54</v>
      </c>
      <c r="E1351" t="s">
        <v>16</v>
      </c>
      <c r="F1351">
        <v>0</v>
      </c>
      <c r="G1351">
        <v>8180.92</v>
      </c>
      <c r="H1351">
        <v>1.25</v>
      </c>
      <c r="I1351">
        <v>0</v>
      </c>
      <c r="J1351" s="1"/>
      <c r="K1351" t="s">
        <v>22</v>
      </c>
      <c r="L1351" t="s">
        <v>38</v>
      </c>
      <c r="M1351">
        <v>-481.2</v>
      </c>
    </row>
    <row r="1352" spans="1:13" x14ac:dyDescent="0.3">
      <c r="A1352">
        <v>3350</v>
      </c>
      <c r="B1352" t="s">
        <v>19</v>
      </c>
      <c r="C1352" t="s">
        <v>43</v>
      </c>
      <c r="D1352" t="s">
        <v>52</v>
      </c>
      <c r="E1352" t="s">
        <v>28</v>
      </c>
      <c r="H1352">
        <v>0.48</v>
      </c>
      <c r="I1352">
        <v>0</v>
      </c>
      <c r="J1352" s="1">
        <v>45805</v>
      </c>
      <c r="K1352" t="s">
        <v>17</v>
      </c>
      <c r="L1352" t="s">
        <v>36</v>
      </c>
      <c r="M1352">
        <v>2199.4299999999998</v>
      </c>
    </row>
    <row r="1353" spans="1:13" x14ac:dyDescent="0.3">
      <c r="A1353">
        <v>3351</v>
      </c>
      <c r="B1353" t="s">
        <v>35</v>
      </c>
      <c r="C1353" t="s">
        <v>14</v>
      </c>
      <c r="D1353" t="s">
        <v>15</v>
      </c>
      <c r="E1353" t="s">
        <v>41</v>
      </c>
      <c r="G1353">
        <v>5319.24</v>
      </c>
      <c r="H1353">
        <v>0.48</v>
      </c>
      <c r="I1353">
        <v>0</v>
      </c>
      <c r="J1353" s="1"/>
      <c r="K1353" t="s">
        <v>17</v>
      </c>
      <c r="L1353" t="s">
        <v>45</v>
      </c>
      <c r="M1353">
        <v>-382.32</v>
      </c>
    </row>
    <row r="1354" spans="1:13" x14ac:dyDescent="0.3">
      <c r="A1354">
        <v>3352</v>
      </c>
      <c r="B1354" t="s">
        <v>19</v>
      </c>
      <c r="C1354" t="s">
        <v>14</v>
      </c>
      <c r="D1354" t="s">
        <v>15</v>
      </c>
      <c r="E1354" t="s">
        <v>46</v>
      </c>
      <c r="G1354">
        <v>6622.41</v>
      </c>
      <c r="H1354">
        <v>0.23</v>
      </c>
      <c r="I1354">
        <v>0</v>
      </c>
      <c r="J1354" s="1">
        <v>45717</v>
      </c>
      <c r="K1354" t="s">
        <v>22</v>
      </c>
      <c r="L1354" t="s">
        <v>29</v>
      </c>
      <c r="M1354">
        <v>1437.43</v>
      </c>
    </row>
    <row r="1355" spans="1:13" x14ac:dyDescent="0.3">
      <c r="A1355">
        <v>2028</v>
      </c>
      <c r="B1355" t="s">
        <v>35</v>
      </c>
      <c r="C1355" t="s">
        <v>43</v>
      </c>
      <c r="D1355" t="s">
        <v>51</v>
      </c>
      <c r="E1355" t="s">
        <v>57</v>
      </c>
      <c r="F1355">
        <v>4</v>
      </c>
      <c r="G1355">
        <v>2824.55</v>
      </c>
      <c r="I1355">
        <v>0</v>
      </c>
      <c r="J1355" s="1"/>
      <c r="K1355" t="s">
        <v>17</v>
      </c>
      <c r="L1355" t="s">
        <v>33</v>
      </c>
      <c r="M1355">
        <v>1123.78</v>
      </c>
    </row>
    <row r="1356" spans="1:13" x14ac:dyDescent="0.3">
      <c r="A1356">
        <v>3354</v>
      </c>
      <c r="B1356" t="s">
        <v>35</v>
      </c>
      <c r="C1356" t="s">
        <v>26</v>
      </c>
      <c r="D1356" t="s">
        <v>58</v>
      </c>
      <c r="E1356" t="s">
        <v>28</v>
      </c>
      <c r="H1356">
        <v>0.4</v>
      </c>
      <c r="I1356">
        <v>0</v>
      </c>
      <c r="J1356" s="1">
        <v>45597</v>
      </c>
      <c r="K1356" t="s">
        <v>22</v>
      </c>
      <c r="L1356" t="s">
        <v>45</v>
      </c>
      <c r="M1356">
        <v>-987.6</v>
      </c>
    </row>
    <row r="1357" spans="1:13" x14ac:dyDescent="0.3">
      <c r="A1357">
        <v>3355</v>
      </c>
      <c r="B1357" t="s">
        <v>13</v>
      </c>
      <c r="C1357" t="s">
        <v>43</v>
      </c>
      <c r="D1357" t="s">
        <v>61</v>
      </c>
      <c r="E1357" t="s">
        <v>49</v>
      </c>
      <c r="F1357">
        <v>0</v>
      </c>
      <c r="G1357">
        <v>7781.4</v>
      </c>
      <c r="H1357">
        <v>1.1399999999999999</v>
      </c>
      <c r="I1357">
        <v>0</v>
      </c>
      <c r="J1357" s="1">
        <v>45673</v>
      </c>
      <c r="K1357" t="s">
        <v>17</v>
      </c>
      <c r="L1357" t="s">
        <v>29</v>
      </c>
      <c r="M1357">
        <v>1815.96</v>
      </c>
    </row>
    <row r="1358" spans="1:13" x14ac:dyDescent="0.3">
      <c r="A1358">
        <v>3356</v>
      </c>
      <c r="B1358" t="s">
        <v>19</v>
      </c>
      <c r="C1358" t="s">
        <v>20</v>
      </c>
      <c r="D1358" t="s">
        <v>21</v>
      </c>
      <c r="E1358" t="s">
        <v>16</v>
      </c>
      <c r="F1358">
        <v>4</v>
      </c>
      <c r="I1358">
        <v>0</v>
      </c>
      <c r="J1358" s="1">
        <v>45729</v>
      </c>
      <c r="K1358" t="s">
        <v>17</v>
      </c>
      <c r="L1358" t="s">
        <v>25</v>
      </c>
      <c r="M1358">
        <v>724.11</v>
      </c>
    </row>
    <row r="1359" spans="1:13" x14ac:dyDescent="0.3">
      <c r="A1359">
        <v>3357</v>
      </c>
      <c r="B1359" t="s">
        <v>13</v>
      </c>
      <c r="C1359" t="s">
        <v>14</v>
      </c>
      <c r="D1359" t="s">
        <v>34</v>
      </c>
      <c r="E1359" t="s">
        <v>16</v>
      </c>
      <c r="F1359">
        <v>4</v>
      </c>
      <c r="G1359">
        <v>6206.45</v>
      </c>
      <c r="H1359">
        <v>0.5</v>
      </c>
      <c r="I1359">
        <v>12412.9</v>
      </c>
      <c r="J1359" s="1">
        <v>45752</v>
      </c>
      <c r="K1359" t="s">
        <v>17</v>
      </c>
      <c r="L1359" t="s">
        <v>33</v>
      </c>
      <c r="M1359">
        <v>678.42</v>
      </c>
    </row>
    <row r="1360" spans="1:13" x14ac:dyDescent="0.3">
      <c r="A1360">
        <v>3358</v>
      </c>
      <c r="B1360" t="s">
        <v>35</v>
      </c>
      <c r="C1360" t="s">
        <v>43</v>
      </c>
      <c r="D1360" t="s">
        <v>51</v>
      </c>
      <c r="E1360" t="s">
        <v>16</v>
      </c>
      <c r="H1360">
        <v>0.43</v>
      </c>
      <c r="I1360">
        <v>0</v>
      </c>
      <c r="J1360" s="1">
        <v>45505</v>
      </c>
      <c r="K1360" t="s">
        <v>17</v>
      </c>
      <c r="L1360" t="s">
        <v>23</v>
      </c>
      <c r="M1360">
        <v>2019.56</v>
      </c>
    </row>
    <row r="1361" spans="1:13" x14ac:dyDescent="0.3">
      <c r="A1361">
        <v>3359</v>
      </c>
      <c r="B1361" t="s">
        <v>13</v>
      </c>
      <c r="C1361" t="s">
        <v>43</v>
      </c>
      <c r="D1361" t="s">
        <v>61</v>
      </c>
      <c r="E1361" t="s">
        <v>41</v>
      </c>
      <c r="G1361">
        <v>9362.81</v>
      </c>
      <c r="H1361">
        <v>1.1599999999999999</v>
      </c>
      <c r="I1361">
        <v>0</v>
      </c>
      <c r="J1361" s="1">
        <v>45536</v>
      </c>
      <c r="K1361" t="s">
        <v>22</v>
      </c>
      <c r="L1361" t="s">
        <v>25</v>
      </c>
      <c r="M1361">
        <v>2963.03</v>
      </c>
    </row>
    <row r="1362" spans="1:13" x14ac:dyDescent="0.3">
      <c r="A1362">
        <v>3360</v>
      </c>
      <c r="B1362" t="s">
        <v>19</v>
      </c>
      <c r="C1362" t="s">
        <v>14</v>
      </c>
      <c r="D1362" t="s">
        <v>47</v>
      </c>
      <c r="E1362" t="s">
        <v>16</v>
      </c>
      <c r="F1362">
        <v>4</v>
      </c>
      <c r="H1362">
        <v>0.06</v>
      </c>
      <c r="I1362">
        <v>0</v>
      </c>
      <c r="J1362" s="1">
        <v>45504</v>
      </c>
      <c r="K1362" t="s">
        <v>17</v>
      </c>
      <c r="L1362" t="s">
        <v>36</v>
      </c>
      <c r="M1362">
        <v>304.12</v>
      </c>
    </row>
    <row r="1363" spans="1:13" x14ac:dyDescent="0.3">
      <c r="A1363">
        <v>3361</v>
      </c>
      <c r="B1363" t="s">
        <v>19</v>
      </c>
      <c r="C1363" t="s">
        <v>43</v>
      </c>
      <c r="D1363" t="s">
        <v>61</v>
      </c>
      <c r="E1363" t="s">
        <v>32</v>
      </c>
      <c r="F1363">
        <v>0</v>
      </c>
      <c r="I1363">
        <v>0</v>
      </c>
      <c r="J1363" s="1"/>
      <c r="K1363" t="s">
        <v>22</v>
      </c>
      <c r="L1363" t="s">
        <v>18</v>
      </c>
      <c r="M1363">
        <v>3007.91</v>
      </c>
    </row>
    <row r="1364" spans="1:13" x14ac:dyDescent="0.3">
      <c r="A1364">
        <v>3362</v>
      </c>
      <c r="B1364" t="s">
        <v>35</v>
      </c>
      <c r="C1364" t="s">
        <v>26</v>
      </c>
      <c r="D1364" t="s">
        <v>60</v>
      </c>
      <c r="E1364" t="s">
        <v>28</v>
      </c>
      <c r="I1364">
        <v>0</v>
      </c>
      <c r="J1364" s="1">
        <v>45361</v>
      </c>
      <c r="K1364" t="s">
        <v>22</v>
      </c>
      <c r="L1364" t="s">
        <v>33</v>
      </c>
      <c r="M1364">
        <v>2730.12</v>
      </c>
    </row>
    <row r="1365" spans="1:13" x14ac:dyDescent="0.3">
      <c r="A1365">
        <v>3363</v>
      </c>
      <c r="B1365" t="s">
        <v>19</v>
      </c>
      <c r="C1365" t="s">
        <v>43</v>
      </c>
      <c r="D1365" t="s">
        <v>51</v>
      </c>
      <c r="E1365" t="s">
        <v>41</v>
      </c>
      <c r="F1365">
        <v>3</v>
      </c>
      <c r="H1365">
        <v>0.6</v>
      </c>
      <c r="I1365">
        <v>0</v>
      </c>
      <c r="J1365" s="1">
        <v>45706</v>
      </c>
      <c r="K1365" t="s">
        <v>17</v>
      </c>
      <c r="L1365" t="s">
        <v>18</v>
      </c>
      <c r="M1365">
        <v>39.86</v>
      </c>
    </row>
    <row r="1366" spans="1:13" x14ac:dyDescent="0.3">
      <c r="A1366">
        <v>3364</v>
      </c>
      <c r="B1366" t="s">
        <v>13</v>
      </c>
      <c r="C1366" t="s">
        <v>20</v>
      </c>
      <c r="D1366" t="s">
        <v>24</v>
      </c>
      <c r="E1366" t="s">
        <v>16</v>
      </c>
      <c r="H1366">
        <v>0.24</v>
      </c>
      <c r="I1366">
        <v>0</v>
      </c>
      <c r="J1366" s="1">
        <v>45546</v>
      </c>
      <c r="K1366" t="s">
        <v>17</v>
      </c>
      <c r="L1366" t="s">
        <v>29</v>
      </c>
      <c r="M1366">
        <v>-371.86</v>
      </c>
    </row>
    <row r="1367" spans="1:13" x14ac:dyDescent="0.3">
      <c r="A1367">
        <v>3365</v>
      </c>
      <c r="B1367" t="s">
        <v>13</v>
      </c>
      <c r="C1367" t="s">
        <v>30</v>
      </c>
      <c r="D1367" t="s">
        <v>48</v>
      </c>
      <c r="E1367" t="s">
        <v>16</v>
      </c>
      <c r="H1367">
        <v>0.95</v>
      </c>
      <c r="I1367">
        <v>0</v>
      </c>
      <c r="J1367" s="1"/>
      <c r="K1367" t="s">
        <v>22</v>
      </c>
      <c r="L1367" t="s">
        <v>29</v>
      </c>
      <c r="M1367">
        <v>-445.03</v>
      </c>
    </row>
    <row r="1368" spans="1:13" x14ac:dyDescent="0.3">
      <c r="A1368">
        <v>3366</v>
      </c>
      <c r="B1368" t="s">
        <v>35</v>
      </c>
      <c r="C1368" t="s">
        <v>43</v>
      </c>
      <c r="D1368" t="s">
        <v>61</v>
      </c>
      <c r="E1368" t="s">
        <v>16</v>
      </c>
      <c r="I1368">
        <v>0</v>
      </c>
      <c r="J1368" s="1">
        <v>45641</v>
      </c>
      <c r="K1368" t="s">
        <v>22</v>
      </c>
      <c r="L1368" t="s">
        <v>29</v>
      </c>
      <c r="M1368">
        <v>2762.68</v>
      </c>
    </row>
    <row r="1369" spans="1:13" x14ac:dyDescent="0.3">
      <c r="A1369">
        <v>2029</v>
      </c>
      <c r="B1369" t="s">
        <v>13</v>
      </c>
      <c r="C1369" t="s">
        <v>14</v>
      </c>
      <c r="D1369" t="s">
        <v>47</v>
      </c>
      <c r="E1369" t="s">
        <v>28</v>
      </c>
      <c r="G1369">
        <v>6548.87</v>
      </c>
      <c r="H1369">
        <v>0.2</v>
      </c>
      <c r="I1369">
        <v>0</v>
      </c>
      <c r="J1369" s="1">
        <v>45616</v>
      </c>
      <c r="K1369" t="s">
        <v>17</v>
      </c>
      <c r="L1369" t="s">
        <v>45</v>
      </c>
      <c r="M1369">
        <v>3640.6</v>
      </c>
    </row>
    <row r="1370" spans="1:13" x14ac:dyDescent="0.3">
      <c r="A1370">
        <v>3368</v>
      </c>
      <c r="B1370" t="s">
        <v>19</v>
      </c>
      <c r="C1370" t="s">
        <v>14</v>
      </c>
      <c r="D1370" t="s">
        <v>34</v>
      </c>
      <c r="E1370" t="s">
        <v>16</v>
      </c>
      <c r="I1370">
        <v>0</v>
      </c>
      <c r="J1370" s="1">
        <v>45761</v>
      </c>
      <c r="K1370" t="s">
        <v>22</v>
      </c>
      <c r="L1370" t="s">
        <v>33</v>
      </c>
      <c r="M1370">
        <v>2027.47</v>
      </c>
    </row>
    <row r="1371" spans="1:13" x14ac:dyDescent="0.3">
      <c r="A1371">
        <v>3369</v>
      </c>
      <c r="B1371" t="s">
        <v>35</v>
      </c>
      <c r="C1371" t="s">
        <v>30</v>
      </c>
      <c r="D1371" t="s">
        <v>31</v>
      </c>
      <c r="E1371" t="s">
        <v>28</v>
      </c>
      <c r="G1371">
        <v>5103.34</v>
      </c>
      <c r="H1371">
        <v>0.05</v>
      </c>
      <c r="I1371">
        <v>0</v>
      </c>
      <c r="J1371" s="1">
        <v>45562</v>
      </c>
      <c r="K1371" t="s">
        <v>17</v>
      </c>
      <c r="L1371" t="s">
        <v>45</v>
      </c>
      <c r="M1371">
        <v>1247.02</v>
      </c>
    </row>
    <row r="1372" spans="1:13" x14ac:dyDescent="0.3">
      <c r="A1372">
        <v>3370</v>
      </c>
      <c r="B1372" t="s">
        <v>19</v>
      </c>
      <c r="C1372" t="s">
        <v>43</v>
      </c>
      <c r="D1372" t="s">
        <v>44</v>
      </c>
      <c r="E1372" t="s">
        <v>32</v>
      </c>
      <c r="G1372">
        <v>3328.45</v>
      </c>
      <c r="I1372">
        <v>0</v>
      </c>
      <c r="J1372" s="1">
        <v>45843</v>
      </c>
      <c r="K1372" t="s">
        <v>22</v>
      </c>
      <c r="L1372" t="s">
        <v>18</v>
      </c>
      <c r="M1372">
        <v>-1137.54</v>
      </c>
    </row>
    <row r="1373" spans="1:13" x14ac:dyDescent="0.3">
      <c r="A1373">
        <v>3371</v>
      </c>
      <c r="B1373" t="s">
        <v>35</v>
      </c>
      <c r="C1373" t="s">
        <v>14</v>
      </c>
      <c r="D1373" t="s">
        <v>34</v>
      </c>
      <c r="E1373" t="s">
        <v>32</v>
      </c>
      <c r="F1373">
        <v>1</v>
      </c>
      <c r="G1373">
        <v>2636.01</v>
      </c>
      <c r="I1373">
        <v>0</v>
      </c>
      <c r="J1373" s="1">
        <v>45773</v>
      </c>
      <c r="K1373" t="s">
        <v>22</v>
      </c>
      <c r="L1373" t="s">
        <v>33</v>
      </c>
      <c r="M1373">
        <v>2255.4299999999998</v>
      </c>
    </row>
    <row r="1374" spans="1:13" x14ac:dyDescent="0.3">
      <c r="A1374">
        <v>3372</v>
      </c>
      <c r="B1374" t="s">
        <v>13</v>
      </c>
      <c r="C1374" t="s">
        <v>43</v>
      </c>
      <c r="D1374" t="s">
        <v>51</v>
      </c>
      <c r="E1374" t="s">
        <v>16</v>
      </c>
      <c r="H1374">
        <v>0.77</v>
      </c>
      <c r="I1374">
        <v>0</v>
      </c>
      <c r="J1374" s="1">
        <v>45712</v>
      </c>
      <c r="K1374" t="s">
        <v>17</v>
      </c>
      <c r="L1374" t="s">
        <v>33</v>
      </c>
      <c r="M1374">
        <v>-1088.45</v>
      </c>
    </row>
    <row r="1375" spans="1:13" x14ac:dyDescent="0.3">
      <c r="A1375">
        <v>3373</v>
      </c>
      <c r="B1375" t="s">
        <v>13</v>
      </c>
      <c r="C1375" t="s">
        <v>14</v>
      </c>
      <c r="D1375" t="s">
        <v>15</v>
      </c>
      <c r="E1375" t="s">
        <v>62</v>
      </c>
      <c r="H1375">
        <v>0.76</v>
      </c>
      <c r="I1375">
        <v>0</v>
      </c>
      <c r="J1375" s="1"/>
      <c r="K1375" t="s">
        <v>22</v>
      </c>
      <c r="L1375" t="s">
        <v>29</v>
      </c>
      <c r="M1375">
        <v>1069.43</v>
      </c>
    </row>
    <row r="1376" spans="1:13" x14ac:dyDescent="0.3">
      <c r="A1376">
        <v>3374</v>
      </c>
      <c r="B1376" t="s">
        <v>35</v>
      </c>
      <c r="C1376" t="s">
        <v>14</v>
      </c>
      <c r="D1376" t="s">
        <v>34</v>
      </c>
      <c r="E1376" t="s">
        <v>16</v>
      </c>
      <c r="F1376">
        <v>4</v>
      </c>
      <c r="G1376">
        <v>4500.96</v>
      </c>
      <c r="I1376">
        <v>0</v>
      </c>
      <c r="J1376" s="1">
        <v>45642</v>
      </c>
      <c r="K1376" t="s">
        <v>17</v>
      </c>
      <c r="L1376" t="s">
        <v>29</v>
      </c>
      <c r="M1376">
        <v>1905.25</v>
      </c>
    </row>
    <row r="1377" spans="1:13" x14ac:dyDescent="0.3">
      <c r="A1377">
        <v>3375</v>
      </c>
      <c r="B1377" t="s">
        <v>13</v>
      </c>
      <c r="C1377" t="s">
        <v>30</v>
      </c>
      <c r="D1377" t="s">
        <v>50</v>
      </c>
      <c r="E1377" t="s">
        <v>16</v>
      </c>
      <c r="F1377">
        <v>0</v>
      </c>
      <c r="G1377">
        <v>2134.23</v>
      </c>
      <c r="I1377">
        <v>0</v>
      </c>
      <c r="J1377" s="1">
        <v>45618</v>
      </c>
      <c r="K1377" t="s">
        <v>17</v>
      </c>
      <c r="L1377" t="s">
        <v>36</v>
      </c>
      <c r="M1377">
        <v>1647.39</v>
      </c>
    </row>
    <row r="1378" spans="1:13" x14ac:dyDescent="0.3">
      <c r="A1378">
        <v>3376</v>
      </c>
      <c r="B1378" t="s">
        <v>13</v>
      </c>
      <c r="C1378" t="s">
        <v>20</v>
      </c>
      <c r="D1378" t="s">
        <v>55</v>
      </c>
      <c r="E1378" t="s">
        <v>49</v>
      </c>
      <c r="I1378">
        <v>0</v>
      </c>
      <c r="J1378" s="1"/>
      <c r="K1378" t="s">
        <v>22</v>
      </c>
      <c r="L1378" t="s">
        <v>45</v>
      </c>
      <c r="M1378">
        <v>1286.6400000000001</v>
      </c>
    </row>
    <row r="1379" spans="1:13" x14ac:dyDescent="0.3">
      <c r="A1379">
        <v>3377</v>
      </c>
      <c r="B1379" t="s">
        <v>35</v>
      </c>
      <c r="C1379" t="s">
        <v>43</v>
      </c>
      <c r="D1379" t="s">
        <v>51</v>
      </c>
      <c r="E1379" t="s">
        <v>16</v>
      </c>
      <c r="F1379">
        <v>0</v>
      </c>
      <c r="H1379">
        <v>0.38</v>
      </c>
      <c r="I1379">
        <v>0</v>
      </c>
      <c r="J1379" s="1"/>
      <c r="K1379" t="s">
        <v>17</v>
      </c>
      <c r="L1379" t="s">
        <v>42</v>
      </c>
      <c r="M1379">
        <v>1295.93</v>
      </c>
    </row>
    <row r="1380" spans="1:13" x14ac:dyDescent="0.3">
      <c r="A1380">
        <v>3378</v>
      </c>
      <c r="B1380" t="s">
        <v>13</v>
      </c>
      <c r="C1380" t="s">
        <v>20</v>
      </c>
      <c r="D1380" t="s">
        <v>55</v>
      </c>
      <c r="E1380" t="s">
        <v>32</v>
      </c>
      <c r="F1380">
        <v>1</v>
      </c>
      <c r="G1380">
        <v>3642.74</v>
      </c>
      <c r="I1380">
        <v>0</v>
      </c>
      <c r="J1380" s="1"/>
      <c r="K1380" t="s">
        <v>17</v>
      </c>
      <c r="L1380" t="s">
        <v>45</v>
      </c>
      <c r="M1380">
        <v>2416.87</v>
      </c>
    </row>
    <row r="1381" spans="1:13" x14ac:dyDescent="0.3">
      <c r="A1381">
        <v>3379</v>
      </c>
      <c r="B1381" t="s">
        <v>35</v>
      </c>
      <c r="C1381" t="s">
        <v>43</v>
      </c>
      <c r="D1381" t="s">
        <v>44</v>
      </c>
      <c r="E1381" t="s">
        <v>41</v>
      </c>
      <c r="F1381">
        <v>2</v>
      </c>
      <c r="G1381">
        <v>5000.49</v>
      </c>
      <c r="H1381">
        <v>0.86</v>
      </c>
      <c r="I1381">
        <v>1400.14</v>
      </c>
      <c r="J1381" s="1">
        <v>45588</v>
      </c>
      <c r="K1381" t="s">
        <v>22</v>
      </c>
      <c r="L1381" t="s">
        <v>29</v>
      </c>
      <c r="M1381">
        <v>3000.14</v>
      </c>
    </row>
    <row r="1382" spans="1:13" x14ac:dyDescent="0.3">
      <c r="A1382">
        <v>3380</v>
      </c>
      <c r="B1382" t="s">
        <v>19</v>
      </c>
      <c r="C1382" t="s">
        <v>43</v>
      </c>
      <c r="D1382" t="s">
        <v>51</v>
      </c>
      <c r="E1382" t="s">
        <v>41</v>
      </c>
      <c r="F1382">
        <v>2</v>
      </c>
      <c r="G1382">
        <v>2557.29</v>
      </c>
      <c r="I1382">
        <v>0</v>
      </c>
      <c r="J1382" s="1"/>
      <c r="K1382" t="s">
        <v>17</v>
      </c>
      <c r="L1382" t="s">
        <v>25</v>
      </c>
      <c r="M1382">
        <v>3463.32</v>
      </c>
    </row>
    <row r="1383" spans="1:13" x14ac:dyDescent="0.3">
      <c r="A1383">
        <v>3381</v>
      </c>
      <c r="B1383" t="s">
        <v>35</v>
      </c>
      <c r="C1383" t="s">
        <v>14</v>
      </c>
      <c r="D1383" t="s">
        <v>54</v>
      </c>
      <c r="E1383" t="s">
        <v>41</v>
      </c>
      <c r="F1383">
        <v>1</v>
      </c>
      <c r="I1383">
        <v>0</v>
      </c>
      <c r="J1383" s="1">
        <v>45345</v>
      </c>
      <c r="K1383" t="s">
        <v>22</v>
      </c>
      <c r="L1383" t="s">
        <v>25</v>
      </c>
      <c r="M1383">
        <v>2718.47</v>
      </c>
    </row>
    <row r="1384" spans="1:13" x14ac:dyDescent="0.3">
      <c r="A1384">
        <v>3382</v>
      </c>
      <c r="B1384" t="s">
        <v>35</v>
      </c>
      <c r="C1384" t="s">
        <v>43</v>
      </c>
      <c r="D1384" t="s">
        <v>61</v>
      </c>
      <c r="E1384" t="s">
        <v>32</v>
      </c>
      <c r="F1384">
        <v>2</v>
      </c>
      <c r="G1384">
        <v>9187.23</v>
      </c>
      <c r="I1384">
        <v>0</v>
      </c>
      <c r="J1384" s="1">
        <v>45667</v>
      </c>
      <c r="K1384" t="s">
        <v>22</v>
      </c>
      <c r="L1384" t="s">
        <v>23</v>
      </c>
      <c r="M1384">
        <v>1710.15</v>
      </c>
    </row>
    <row r="1385" spans="1:13" x14ac:dyDescent="0.3">
      <c r="A1385">
        <v>3383</v>
      </c>
      <c r="B1385" t="s">
        <v>19</v>
      </c>
      <c r="C1385" t="s">
        <v>26</v>
      </c>
      <c r="D1385" t="s">
        <v>60</v>
      </c>
      <c r="E1385" t="s">
        <v>32</v>
      </c>
      <c r="I1385">
        <v>0</v>
      </c>
      <c r="J1385" s="1">
        <v>45516</v>
      </c>
      <c r="K1385" t="s">
        <v>22</v>
      </c>
      <c r="L1385" t="s">
        <v>36</v>
      </c>
      <c r="M1385">
        <v>3793.87</v>
      </c>
    </row>
    <row r="1386" spans="1:13" x14ac:dyDescent="0.3">
      <c r="A1386">
        <v>3384</v>
      </c>
      <c r="B1386" t="s">
        <v>19</v>
      </c>
      <c r="C1386" t="s">
        <v>43</v>
      </c>
      <c r="D1386" t="s">
        <v>44</v>
      </c>
      <c r="E1386" t="s">
        <v>59</v>
      </c>
      <c r="H1386">
        <v>0.27</v>
      </c>
      <c r="I1386">
        <v>0</v>
      </c>
      <c r="J1386" s="1">
        <v>45860</v>
      </c>
      <c r="K1386" t="s">
        <v>22</v>
      </c>
      <c r="L1386" t="s">
        <v>18</v>
      </c>
      <c r="M1386">
        <v>144.65</v>
      </c>
    </row>
    <row r="1387" spans="1:13" x14ac:dyDescent="0.3">
      <c r="A1387">
        <v>3385</v>
      </c>
      <c r="B1387" t="s">
        <v>35</v>
      </c>
      <c r="C1387" t="s">
        <v>14</v>
      </c>
      <c r="D1387" t="s">
        <v>54</v>
      </c>
      <c r="E1387" t="s">
        <v>41</v>
      </c>
      <c r="G1387">
        <v>9019.91</v>
      </c>
      <c r="I1387">
        <v>0</v>
      </c>
      <c r="J1387" s="1">
        <v>45737</v>
      </c>
      <c r="K1387" t="s">
        <v>17</v>
      </c>
      <c r="L1387" t="s">
        <v>23</v>
      </c>
      <c r="M1387">
        <v>-643.92999999999995</v>
      </c>
    </row>
    <row r="1388" spans="1:13" x14ac:dyDescent="0.3">
      <c r="A1388">
        <v>3386</v>
      </c>
      <c r="B1388" t="s">
        <v>19</v>
      </c>
      <c r="C1388" t="s">
        <v>20</v>
      </c>
      <c r="D1388" t="s">
        <v>55</v>
      </c>
      <c r="E1388" t="s">
        <v>62</v>
      </c>
      <c r="G1388">
        <v>9212.82</v>
      </c>
      <c r="H1388">
        <v>1.0900000000000001</v>
      </c>
      <c r="I1388">
        <v>0</v>
      </c>
      <c r="J1388" s="1">
        <v>45581</v>
      </c>
      <c r="K1388" t="s">
        <v>22</v>
      </c>
      <c r="L1388" t="s">
        <v>23</v>
      </c>
      <c r="M1388">
        <v>3827.83</v>
      </c>
    </row>
    <row r="1389" spans="1:13" x14ac:dyDescent="0.3">
      <c r="A1389">
        <v>3387</v>
      </c>
      <c r="B1389" t="s">
        <v>35</v>
      </c>
      <c r="C1389" t="s">
        <v>20</v>
      </c>
      <c r="D1389" t="s">
        <v>55</v>
      </c>
      <c r="E1389" t="s">
        <v>59</v>
      </c>
      <c r="F1389">
        <v>4</v>
      </c>
      <c r="H1389">
        <v>1.07</v>
      </c>
      <c r="I1389">
        <v>0</v>
      </c>
      <c r="J1389" s="1">
        <v>45829</v>
      </c>
      <c r="K1389" t="s">
        <v>22</v>
      </c>
      <c r="L1389" t="s">
        <v>18</v>
      </c>
      <c r="M1389">
        <v>2821.58</v>
      </c>
    </row>
    <row r="1390" spans="1:13" x14ac:dyDescent="0.3">
      <c r="A1390">
        <v>3388</v>
      </c>
      <c r="B1390" t="s">
        <v>19</v>
      </c>
      <c r="C1390" t="s">
        <v>30</v>
      </c>
      <c r="D1390" t="s">
        <v>50</v>
      </c>
      <c r="E1390" t="s">
        <v>57</v>
      </c>
      <c r="G1390">
        <v>4042.33</v>
      </c>
      <c r="I1390">
        <v>0</v>
      </c>
      <c r="J1390" s="1">
        <v>45780</v>
      </c>
      <c r="K1390" t="s">
        <v>17</v>
      </c>
      <c r="L1390" t="s">
        <v>29</v>
      </c>
      <c r="M1390">
        <v>1915.52</v>
      </c>
    </row>
    <row r="1391" spans="1:13" x14ac:dyDescent="0.3">
      <c r="A1391">
        <v>3389</v>
      </c>
      <c r="B1391" t="s">
        <v>19</v>
      </c>
      <c r="C1391" t="s">
        <v>30</v>
      </c>
      <c r="D1391" t="s">
        <v>48</v>
      </c>
      <c r="E1391" t="s">
        <v>16</v>
      </c>
      <c r="F1391">
        <v>3</v>
      </c>
      <c r="G1391">
        <v>9764.91</v>
      </c>
      <c r="I1391">
        <v>0</v>
      </c>
      <c r="J1391" s="1">
        <v>45751</v>
      </c>
      <c r="K1391" t="s">
        <v>17</v>
      </c>
      <c r="L1391" t="s">
        <v>25</v>
      </c>
      <c r="M1391">
        <v>3491.49</v>
      </c>
    </row>
    <row r="1392" spans="1:13" x14ac:dyDescent="0.3">
      <c r="A1392">
        <v>2044</v>
      </c>
      <c r="B1392" t="s">
        <v>13</v>
      </c>
      <c r="C1392" t="s">
        <v>20</v>
      </c>
      <c r="D1392" t="s">
        <v>24</v>
      </c>
      <c r="E1392" t="s">
        <v>32</v>
      </c>
      <c r="F1392">
        <v>3</v>
      </c>
      <c r="G1392">
        <v>2068.9499999999998</v>
      </c>
      <c r="H1392">
        <v>0.81</v>
      </c>
      <c r="I1392">
        <v>1179.3</v>
      </c>
      <c r="J1392" s="1"/>
      <c r="K1392" t="s">
        <v>22</v>
      </c>
      <c r="L1392" t="s">
        <v>33</v>
      </c>
      <c r="M1392">
        <v>-182.98</v>
      </c>
    </row>
    <row r="1393" spans="1:13" x14ac:dyDescent="0.3">
      <c r="A1393">
        <v>3391</v>
      </c>
      <c r="B1393" t="s">
        <v>19</v>
      </c>
      <c r="C1393" t="s">
        <v>20</v>
      </c>
      <c r="D1393" t="s">
        <v>39</v>
      </c>
      <c r="E1393" t="s">
        <v>16</v>
      </c>
      <c r="F1393">
        <v>2</v>
      </c>
      <c r="I1393">
        <v>0</v>
      </c>
      <c r="J1393" s="1">
        <v>45244</v>
      </c>
      <c r="K1393" t="s">
        <v>22</v>
      </c>
      <c r="L1393" t="s">
        <v>42</v>
      </c>
      <c r="M1393">
        <v>1628.31</v>
      </c>
    </row>
    <row r="1394" spans="1:13" x14ac:dyDescent="0.3">
      <c r="A1394">
        <v>3392</v>
      </c>
      <c r="B1394" t="s">
        <v>13</v>
      </c>
      <c r="C1394" t="s">
        <v>26</v>
      </c>
      <c r="D1394" t="s">
        <v>58</v>
      </c>
      <c r="E1394" t="s">
        <v>41</v>
      </c>
      <c r="F1394">
        <v>-1</v>
      </c>
      <c r="I1394">
        <v>0</v>
      </c>
      <c r="J1394" s="1"/>
      <c r="K1394" t="s">
        <v>17</v>
      </c>
      <c r="L1394" t="s">
        <v>29</v>
      </c>
      <c r="M1394">
        <v>-433.47</v>
      </c>
    </row>
    <row r="1395" spans="1:13" x14ac:dyDescent="0.3">
      <c r="A1395">
        <v>3393</v>
      </c>
      <c r="B1395" t="s">
        <v>13</v>
      </c>
      <c r="C1395" t="s">
        <v>43</v>
      </c>
      <c r="D1395" t="s">
        <v>44</v>
      </c>
      <c r="E1395" t="s">
        <v>16</v>
      </c>
      <c r="H1395">
        <v>0.68</v>
      </c>
      <c r="I1395">
        <v>0</v>
      </c>
      <c r="J1395" s="1">
        <v>45816</v>
      </c>
      <c r="K1395" t="s">
        <v>17</v>
      </c>
      <c r="L1395" t="s">
        <v>36</v>
      </c>
      <c r="M1395">
        <v>1329.32</v>
      </c>
    </row>
    <row r="1396" spans="1:13" x14ac:dyDescent="0.3">
      <c r="A1396">
        <v>3394</v>
      </c>
      <c r="B1396" t="s">
        <v>13</v>
      </c>
      <c r="C1396" t="s">
        <v>26</v>
      </c>
      <c r="D1396" t="s">
        <v>58</v>
      </c>
      <c r="E1396" t="s">
        <v>32</v>
      </c>
      <c r="F1396">
        <v>1</v>
      </c>
      <c r="I1396">
        <v>0</v>
      </c>
      <c r="J1396" s="1">
        <v>45599</v>
      </c>
      <c r="K1396" t="s">
        <v>17</v>
      </c>
      <c r="L1396" t="s">
        <v>42</v>
      </c>
      <c r="M1396">
        <v>2396.11</v>
      </c>
    </row>
    <row r="1397" spans="1:13" x14ac:dyDescent="0.3">
      <c r="A1397">
        <v>3395</v>
      </c>
      <c r="B1397" t="s">
        <v>19</v>
      </c>
      <c r="C1397" t="s">
        <v>30</v>
      </c>
      <c r="D1397" t="s">
        <v>50</v>
      </c>
      <c r="E1397" t="s">
        <v>28</v>
      </c>
      <c r="F1397">
        <v>3</v>
      </c>
      <c r="I1397">
        <v>0</v>
      </c>
      <c r="J1397" s="1">
        <v>45672</v>
      </c>
      <c r="K1397" t="s">
        <v>17</v>
      </c>
      <c r="L1397" t="s">
        <v>25</v>
      </c>
      <c r="M1397">
        <v>3069.77</v>
      </c>
    </row>
    <row r="1398" spans="1:13" x14ac:dyDescent="0.3">
      <c r="A1398">
        <v>3396</v>
      </c>
      <c r="B1398" t="s">
        <v>13</v>
      </c>
      <c r="C1398" t="s">
        <v>30</v>
      </c>
      <c r="D1398" t="s">
        <v>50</v>
      </c>
      <c r="E1398" t="s">
        <v>28</v>
      </c>
      <c r="G1398">
        <v>6325.01</v>
      </c>
      <c r="I1398">
        <v>0</v>
      </c>
      <c r="J1398" s="1"/>
      <c r="K1398" t="s">
        <v>22</v>
      </c>
      <c r="L1398" t="s">
        <v>36</v>
      </c>
      <c r="M1398">
        <v>-1047.8</v>
      </c>
    </row>
    <row r="1399" spans="1:13" x14ac:dyDescent="0.3">
      <c r="A1399">
        <v>3397</v>
      </c>
      <c r="B1399" t="s">
        <v>19</v>
      </c>
      <c r="C1399" t="s">
        <v>26</v>
      </c>
      <c r="D1399" t="s">
        <v>58</v>
      </c>
      <c r="E1399" t="s">
        <v>16</v>
      </c>
      <c r="G1399">
        <v>9972.81</v>
      </c>
      <c r="I1399">
        <v>0</v>
      </c>
      <c r="J1399" s="1"/>
      <c r="K1399" t="s">
        <v>17</v>
      </c>
      <c r="L1399" t="s">
        <v>25</v>
      </c>
      <c r="M1399">
        <v>3478.84</v>
      </c>
    </row>
    <row r="1400" spans="1:13" x14ac:dyDescent="0.3">
      <c r="A1400">
        <v>3398</v>
      </c>
      <c r="B1400" t="s">
        <v>35</v>
      </c>
      <c r="C1400" t="s">
        <v>43</v>
      </c>
      <c r="D1400" t="s">
        <v>61</v>
      </c>
      <c r="E1400" t="s">
        <v>32</v>
      </c>
      <c r="F1400">
        <v>2</v>
      </c>
      <c r="G1400">
        <v>2082.4899999999998</v>
      </c>
      <c r="I1400">
        <v>0</v>
      </c>
      <c r="J1400" s="1">
        <v>45165</v>
      </c>
      <c r="K1400" t="s">
        <v>22</v>
      </c>
      <c r="L1400" t="s">
        <v>45</v>
      </c>
      <c r="M1400">
        <v>415.57</v>
      </c>
    </row>
    <row r="1401" spans="1:13" x14ac:dyDescent="0.3">
      <c r="A1401">
        <v>3399</v>
      </c>
      <c r="B1401" t="s">
        <v>19</v>
      </c>
      <c r="C1401" t="s">
        <v>43</v>
      </c>
      <c r="D1401" t="s">
        <v>61</v>
      </c>
      <c r="E1401" t="s">
        <v>49</v>
      </c>
      <c r="G1401">
        <v>4507.45</v>
      </c>
      <c r="I1401">
        <v>0</v>
      </c>
      <c r="J1401" s="1">
        <v>45699</v>
      </c>
      <c r="K1401" t="s">
        <v>17</v>
      </c>
      <c r="L1401" t="s">
        <v>23</v>
      </c>
      <c r="M1401">
        <v>-1021.01</v>
      </c>
    </row>
    <row r="1402" spans="1:13" x14ac:dyDescent="0.3">
      <c r="A1402">
        <v>3400</v>
      </c>
      <c r="B1402" t="s">
        <v>13</v>
      </c>
      <c r="C1402" t="s">
        <v>26</v>
      </c>
      <c r="D1402" t="s">
        <v>40</v>
      </c>
      <c r="E1402" t="s">
        <v>16</v>
      </c>
      <c r="H1402">
        <v>0.23</v>
      </c>
      <c r="I1402">
        <v>0</v>
      </c>
      <c r="J1402" s="1">
        <v>45576</v>
      </c>
      <c r="K1402" t="s">
        <v>22</v>
      </c>
      <c r="L1402" t="s">
        <v>42</v>
      </c>
      <c r="M1402">
        <v>703.25</v>
      </c>
    </row>
    <row r="1403" spans="1:13" x14ac:dyDescent="0.3">
      <c r="A1403">
        <v>3401</v>
      </c>
      <c r="B1403" t="s">
        <v>13</v>
      </c>
      <c r="C1403" t="s">
        <v>43</v>
      </c>
      <c r="D1403" t="s">
        <v>52</v>
      </c>
      <c r="E1403" t="s">
        <v>16</v>
      </c>
      <c r="I1403">
        <v>0</v>
      </c>
      <c r="J1403" s="1"/>
      <c r="K1403" t="s">
        <v>22</v>
      </c>
      <c r="L1403" t="s">
        <v>45</v>
      </c>
      <c r="M1403">
        <v>3834.84</v>
      </c>
    </row>
    <row r="1404" spans="1:13" x14ac:dyDescent="0.3">
      <c r="A1404">
        <v>3402</v>
      </c>
      <c r="B1404" t="s">
        <v>19</v>
      </c>
      <c r="C1404" t="s">
        <v>30</v>
      </c>
      <c r="D1404" t="s">
        <v>56</v>
      </c>
      <c r="E1404" t="s">
        <v>41</v>
      </c>
      <c r="G1404">
        <v>9706.84</v>
      </c>
      <c r="H1404">
        <v>0.03</v>
      </c>
      <c r="I1404">
        <v>0</v>
      </c>
      <c r="J1404" s="1"/>
      <c r="K1404" t="s">
        <v>17</v>
      </c>
      <c r="L1404" t="s">
        <v>29</v>
      </c>
      <c r="M1404">
        <v>-229.84</v>
      </c>
    </row>
    <row r="1405" spans="1:13" x14ac:dyDescent="0.3">
      <c r="A1405">
        <v>3403</v>
      </c>
      <c r="B1405" t="s">
        <v>13</v>
      </c>
      <c r="C1405" t="s">
        <v>14</v>
      </c>
      <c r="D1405" t="s">
        <v>34</v>
      </c>
      <c r="E1405" t="s">
        <v>16</v>
      </c>
      <c r="I1405">
        <v>0</v>
      </c>
      <c r="J1405" s="1">
        <v>45595</v>
      </c>
      <c r="K1405" t="s">
        <v>22</v>
      </c>
      <c r="L1405" t="s">
        <v>29</v>
      </c>
      <c r="M1405">
        <v>-200.19</v>
      </c>
    </row>
    <row r="1406" spans="1:13" x14ac:dyDescent="0.3">
      <c r="A1406">
        <v>3404</v>
      </c>
      <c r="B1406" t="s">
        <v>13</v>
      </c>
      <c r="C1406" t="s">
        <v>43</v>
      </c>
      <c r="D1406" t="s">
        <v>52</v>
      </c>
      <c r="E1406" t="s">
        <v>32</v>
      </c>
      <c r="I1406">
        <v>0</v>
      </c>
      <c r="J1406" s="1">
        <v>45752</v>
      </c>
      <c r="K1406" t="s">
        <v>17</v>
      </c>
      <c r="L1406" t="s">
        <v>29</v>
      </c>
      <c r="M1406">
        <v>1505.06</v>
      </c>
    </row>
    <row r="1407" spans="1:13" x14ac:dyDescent="0.3">
      <c r="A1407">
        <v>3405</v>
      </c>
      <c r="B1407" t="s">
        <v>19</v>
      </c>
      <c r="C1407" t="s">
        <v>26</v>
      </c>
      <c r="D1407" t="s">
        <v>58</v>
      </c>
      <c r="E1407" t="s">
        <v>16</v>
      </c>
      <c r="F1407">
        <v>0</v>
      </c>
      <c r="G1407">
        <v>9986.17</v>
      </c>
      <c r="H1407">
        <v>1.04</v>
      </c>
      <c r="I1407">
        <v>0</v>
      </c>
      <c r="J1407" s="1">
        <v>45661</v>
      </c>
      <c r="K1407" t="s">
        <v>17</v>
      </c>
      <c r="L1407" t="s">
        <v>45</v>
      </c>
      <c r="M1407">
        <v>1861.72</v>
      </c>
    </row>
    <row r="1408" spans="1:13" x14ac:dyDescent="0.3">
      <c r="A1408">
        <v>3406</v>
      </c>
      <c r="B1408" t="s">
        <v>19</v>
      </c>
      <c r="C1408" t="s">
        <v>43</v>
      </c>
      <c r="D1408" t="s">
        <v>52</v>
      </c>
      <c r="E1408" t="s">
        <v>59</v>
      </c>
      <c r="H1408">
        <v>1.06</v>
      </c>
      <c r="I1408">
        <v>0</v>
      </c>
      <c r="J1408" s="1">
        <v>45523</v>
      </c>
      <c r="K1408" t="s">
        <v>17</v>
      </c>
      <c r="L1408" t="s">
        <v>36</v>
      </c>
      <c r="M1408">
        <v>3314.92</v>
      </c>
    </row>
    <row r="1409" spans="1:13" x14ac:dyDescent="0.3">
      <c r="A1409">
        <v>3407</v>
      </c>
      <c r="B1409" t="s">
        <v>19</v>
      </c>
      <c r="C1409" t="s">
        <v>26</v>
      </c>
      <c r="D1409" t="s">
        <v>60</v>
      </c>
      <c r="E1409" t="s">
        <v>37</v>
      </c>
      <c r="F1409">
        <v>0</v>
      </c>
      <c r="G1409">
        <v>5704.39</v>
      </c>
      <c r="H1409">
        <v>1.1100000000000001</v>
      </c>
      <c r="I1409">
        <v>0</v>
      </c>
      <c r="J1409" s="1">
        <v>45675</v>
      </c>
      <c r="K1409" t="s">
        <v>22</v>
      </c>
      <c r="L1409" t="s">
        <v>33</v>
      </c>
      <c r="M1409">
        <v>-4.0999999999999996</v>
      </c>
    </row>
    <row r="1410" spans="1:13" x14ac:dyDescent="0.3">
      <c r="A1410">
        <v>3408</v>
      </c>
      <c r="B1410" t="s">
        <v>35</v>
      </c>
      <c r="C1410" t="s">
        <v>43</v>
      </c>
      <c r="D1410" t="s">
        <v>44</v>
      </c>
      <c r="E1410" t="s">
        <v>32</v>
      </c>
      <c r="I1410">
        <v>0</v>
      </c>
      <c r="J1410" s="1">
        <v>45716</v>
      </c>
      <c r="K1410" t="s">
        <v>22</v>
      </c>
      <c r="L1410" t="s">
        <v>33</v>
      </c>
      <c r="M1410">
        <v>1675.58</v>
      </c>
    </row>
    <row r="1411" spans="1:13" x14ac:dyDescent="0.3">
      <c r="A1411">
        <v>3409</v>
      </c>
      <c r="B1411" t="s">
        <v>13</v>
      </c>
      <c r="C1411" t="s">
        <v>30</v>
      </c>
      <c r="D1411" t="s">
        <v>48</v>
      </c>
      <c r="E1411" t="s">
        <v>16</v>
      </c>
      <c r="F1411">
        <v>1</v>
      </c>
      <c r="G1411">
        <v>6312.01</v>
      </c>
      <c r="H1411">
        <v>0.3</v>
      </c>
      <c r="I1411">
        <v>4418.41</v>
      </c>
      <c r="J1411" s="1">
        <v>45543</v>
      </c>
      <c r="K1411" t="s">
        <v>22</v>
      </c>
      <c r="L1411" t="s">
        <v>33</v>
      </c>
      <c r="M1411">
        <v>-1106.07</v>
      </c>
    </row>
    <row r="1412" spans="1:13" x14ac:dyDescent="0.3">
      <c r="A1412">
        <v>3410</v>
      </c>
      <c r="B1412" t="s">
        <v>13</v>
      </c>
      <c r="C1412" t="s">
        <v>30</v>
      </c>
      <c r="D1412" t="s">
        <v>50</v>
      </c>
      <c r="E1412" t="s">
        <v>41</v>
      </c>
      <c r="F1412">
        <v>0</v>
      </c>
      <c r="I1412">
        <v>0</v>
      </c>
      <c r="J1412" s="1">
        <v>45658</v>
      </c>
      <c r="K1412" t="s">
        <v>22</v>
      </c>
      <c r="L1412" t="s">
        <v>42</v>
      </c>
      <c r="M1412">
        <v>2396.5500000000002</v>
      </c>
    </row>
    <row r="1413" spans="1:13" x14ac:dyDescent="0.3">
      <c r="A1413">
        <v>3411</v>
      </c>
      <c r="B1413" t="s">
        <v>13</v>
      </c>
      <c r="C1413" t="s">
        <v>20</v>
      </c>
      <c r="D1413" t="s">
        <v>39</v>
      </c>
      <c r="E1413" t="s">
        <v>46</v>
      </c>
      <c r="F1413">
        <v>0</v>
      </c>
      <c r="I1413">
        <v>0</v>
      </c>
      <c r="J1413" s="1"/>
      <c r="K1413" t="s">
        <v>22</v>
      </c>
      <c r="L1413" t="s">
        <v>29</v>
      </c>
      <c r="M1413">
        <v>-970.59</v>
      </c>
    </row>
    <row r="1414" spans="1:13" x14ac:dyDescent="0.3">
      <c r="A1414">
        <v>3412</v>
      </c>
      <c r="B1414" t="s">
        <v>35</v>
      </c>
      <c r="C1414" t="s">
        <v>14</v>
      </c>
      <c r="D1414" t="s">
        <v>34</v>
      </c>
      <c r="E1414" t="s">
        <v>32</v>
      </c>
      <c r="G1414">
        <v>6983.68</v>
      </c>
      <c r="I1414">
        <v>0</v>
      </c>
      <c r="J1414" s="1"/>
      <c r="K1414" t="s">
        <v>17</v>
      </c>
      <c r="L1414" t="s">
        <v>42</v>
      </c>
      <c r="M1414">
        <v>2789.29</v>
      </c>
    </row>
    <row r="1415" spans="1:13" x14ac:dyDescent="0.3">
      <c r="A1415">
        <v>3413</v>
      </c>
      <c r="B1415" t="s">
        <v>13</v>
      </c>
      <c r="C1415" t="s">
        <v>20</v>
      </c>
      <c r="D1415" t="s">
        <v>55</v>
      </c>
      <c r="E1415" t="s">
        <v>32</v>
      </c>
      <c r="F1415">
        <v>2</v>
      </c>
      <c r="I1415">
        <v>0</v>
      </c>
      <c r="J1415" s="1">
        <v>45138</v>
      </c>
      <c r="K1415" t="s">
        <v>17</v>
      </c>
      <c r="L1415" t="s">
        <v>42</v>
      </c>
      <c r="M1415">
        <v>2752.65</v>
      </c>
    </row>
    <row r="1416" spans="1:13" x14ac:dyDescent="0.3">
      <c r="A1416">
        <v>3414</v>
      </c>
      <c r="B1416" t="s">
        <v>35</v>
      </c>
      <c r="C1416" t="s">
        <v>26</v>
      </c>
      <c r="D1416" t="s">
        <v>58</v>
      </c>
      <c r="E1416" t="s">
        <v>57</v>
      </c>
      <c r="F1416">
        <v>4</v>
      </c>
      <c r="G1416">
        <v>9996.2199999999993</v>
      </c>
      <c r="I1416">
        <v>0</v>
      </c>
      <c r="J1416" s="1">
        <v>45678</v>
      </c>
      <c r="K1416" t="s">
        <v>17</v>
      </c>
      <c r="L1416" t="s">
        <v>25</v>
      </c>
      <c r="M1416">
        <v>520.63</v>
      </c>
    </row>
    <row r="1417" spans="1:13" x14ac:dyDescent="0.3">
      <c r="A1417">
        <v>3415</v>
      </c>
      <c r="B1417" t="s">
        <v>13</v>
      </c>
      <c r="C1417" t="s">
        <v>43</v>
      </c>
      <c r="D1417" t="s">
        <v>44</v>
      </c>
      <c r="E1417" t="s">
        <v>28</v>
      </c>
      <c r="F1417">
        <v>-1</v>
      </c>
      <c r="G1417">
        <v>6165.08</v>
      </c>
      <c r="I1417">
        <v>0</v>
      </c>
      <c r="J1417" s="1">
        <v>45357</v>
      </c>
      <c r="K1417" t="s">
        <v>17</v>
      </c>
      <c r="L1417" t="s">
        <v>38</v>
      </c>
      <c r="M1417">
        <v>-426.97</v>
      </c>
    </row>
    <row r="1418" spans="1:13" x14ac:dyDescent="0.3">
      <c r="A1418">
        <v>3416</v>
      </c>
      <c r="B1418" t="s">
        <v>35</v>
      </c>
      <c r="C1418" t="s">
        <v>20</v>
      </c>
      <c r="D1418" t="s">
        <v>55</v>
      </c>
      <c r="E1418" t="s">
        <v>32</v>
      </c>
      <c r="G1418">
        <v>8954.59</v>
      </c>
      <c r="H1418">
        <v>0.33</v>
      </c>
      <c r="I1418">
        <v>0</v>
      </c>
      <c r="J1418" s="1">
        <v>45812</v>
      </c>
      <c r="K1418" t="s">
        <v>22</v>
      </c>
      <c r="L1418" t="s">
        <v>23</v>
      </c>
      <c r="M1418">
        <v>-819.45</v>
      </c>
    </row>
    <row r="1419" spans="1:13" x14ac:dyDescent="0.3">
      <c r="A1419">
        <v>3417</v>
      </c>
      <c r="B1419" t="s">
        <v>35</v>
      </c>
      <c r="C1419" t="s">
        <v>43</v>
      </c>
      <c r="D1419" t="s">
        <v>61</v>
      </c>
      <c r="E1419" t="s">
        <v>32</v>
      </c>
      <c r="G1419">
        <v>5700.61</v>
      </c>
      <c r="I1419">
        <v>0</v>
      </c>
      <c r="J1419" s="1">
        <v>45746</v>
      </c>
      <c r="K1419" t="s">
        <v>17</v>
      </c>
      <c r="L1419" t="s">
        <v>45</v>
      </c>
      <c r="M1419">
        <v>-409.81</v>
      </c>
    </row>
    <row r="1420" spans="1:13" x14ac:dyDescent="0.3">
      <c r="A1420">
        <v>3418</v>
      </c>
      <c r="B1420" t="s">
        <v>35</v>
      </c>
      <c r="C1420" t="s">
        <v>20</v>
      </c>
      <c r="D1420" t="s">
        <v>21</v>
      </c>
      <c r="E1420" t="s">
        <v>16</v>
      </c>
      <c r="F1420">
        <v>1</v>
      </c>
      <c r="H1420">
        <v>1.24</v>
      </c>
      <c r="I1420">
        <v>0</v>
      </c>
      <c r="J1420" s="1"/>
      <c r="K1420" t="s">
        <v>22</v>
      </c>
      <c r="L1420" t="s">
        <v>36</v>
      </c>
      <c r="M1420">
        <v>639.28</v>
      </c>
    </row>
    <row r="1421" spans="1:13" x14ac:dyDescent="0.3">
      <c r="A1421">
        <v>3419</v>
      </c>
      <c r="B1421" t="s">
        <v>13</v>
      </c>
      <c r="C1421" t="s">
        <v>14</v>
      </c>
      <c r="D1421" t="s">
        <v>15</v>
      </c>
      <c r="E1421" t="s">
        <v>41</v>
      </c>
      <c r="F1421">
        <v>4</v>
      </c>
      <c r="H1421">
        <v>0.92</v>
      </c>
      <c r="I1421">
        <v>0</v>
      </c>
      <c r="J1421" s="1"/>
      <c r="K1421" t="s">
        <v>17</v>
      </c>
      <c r="L1421" t="s">
        <v>25</v>
      </c>
      <c r="M1421">
        <v>-1180.1600000000001</v>
      </c>
    </row>
    <row r="1422" spans="1:13" x14ac:dyDescent="0.3">
      <c r="A1422">
        <v>3420</v>
      </c>
      <c r="B1422" t="s">
        <v>19</v>
      </c>
      <c r="C1422" t="s">
        <v>20</v>
      </c>
      <c r="D1422" t="s">
        <v>24</v>
      </c>
      <c r="E1422" t="s">
        <v>41</v>
      </c>
      <c r="F1422">
        <v>1</v>
      </c>
      <c r="G1422">
        <v>3395.24</v>
      </c>
      <c r="I1422">
        <v>0</v>
      </c>
      <c r="J1422" s="1"/>
      <c r="K1422" t="s">
        <v>17</v>
      </c>
      <c r="L1422" t="s">
        <v>33</v>
      </c>
      <c r="M1422">
        <v>1266.29</v>
      </c>
    </row>
    <row r="1423" spans="1:13" x14ac:dyDescent="0.3">
      <c r="A1423">
        <v>3421</v>
      </c>
      <c r="B1423" t="s">
        <v>19</v>
      </c>
      <c r="C1423" t="s">
        <v>43</v>
      </c>
      <c r="D1423" t="s">
        <v>52</v>
      </c>
      <c r="E1423" t="s">
        <v>28</v>
      </c>
      <c r="I1423">
        <v>0</v>
      </c>
      <c r="J1423" s="1">
        <v>45633</v>
      </c>
      <c r="K1423" t="s">
        <v>17</v>
      </c>
      <c r="L1423" t="s">
        <v>42</v>
      </c>
      <c r="M1423">
        <v>-242.44</v>
      </c>
    </row>
    <row r="1424" spans="1:13" x14ac:dyDescent="0.3">
      <c r="A1424">
        <v>3422</v>
      </c>
      <c r="B1424" t="s">
        <v>13</v>
      </c>
      <c r="C1424" t="s">
        <v>14</v>
      </c>
      <c r="D1424" t="s">
        <v>47</v>
      </c>
      <c r="E1424" t="s">
        <v>32</v>
      </c>
      <c r="G1424">
        <v>3197.01</v>
      </c>
      <c r="I1424">
        <v>0</v>
      </c>
      <c r="J1424" s="1">
        <v>45309</v>
      </c>
      <c r="K1424" t="s">
        <v>22</v>
      </c>
      <c r="L1424" t="s">
        <v>38</v>
      </c>
      <c r="M1424">
        <v>2432.7600000000002</v>
      </c>
    </row>
    <row r="1425" spans="1:13" x14ac:dyDescent="0.3">
      <c r="A1425">
        <v>3423</v>
      </c>
      <c r="B1425" t="s">
        <v>13</v>
      </c>
      <c r="C1425" t="s">
        <v>43</v>
      </c>
      <c r="D1425" t="s">
        <v>51</v>
      </c>
      <c r="E1425" t="s">
        <v>28</v>
      </c>
      <c r="F1425">
        <v>2</v>
      </c>
      <c r="I1425">
        <v>0</v>
      </c>
      <c r="J1425" s="1">
        <v>45510</v>
      </c>
      <c r="K1425" t="s">
        <v>22</v>
      </c>
      <c r="L1425" t="s">
        <v>25</v>
      </c>
      <c r="M1425">
        <v>106</v>
      </c>
    </row>
    <row r="1426" spans="1:13" x14ac:dyDescent="0.3">
      <c r="A1426">
        <v>3424</v>
      </c>
      <c r="B1426" t="s">
        <v>19</v>
      </c>
      <c r="C1426" t="s">
        <v>14</v>
      </c>
      <c r="D1426" t="s">
        <v>15</v>
      </c>
      <c r="E1426" t="s">
        <v>16</v>
      </c>
      <c r="G1426">
        <v>7007.84</v>
      </c>
      <c r="H1426">
        <v>0.32</v>
      </c>
      <c r="I1426">
        <v>0</v>
      </c>
      <c r="J1426" s="1">
        <v>45699</v>
      </c>
      <c r="K1426" t="s">
        <v>17</v>
      </c>
      <c r="L1426" t="s">
        <v>25</v>
      </c>
      <c r="M1426">
        <v>1955.19</v>
      </c>
    </row>
    <row r="1427" spans="1:13" x14ac:dyDescent="0.3">
      <c r="A1427">
        <v>3425</v>
      </c>
      <c r="B1427" t="s">
        <v>19</v>
      </c>
      <c r="C1427" t="s">
        <v>26</v>
      </c>
      <c r="D1427" t="s">
        <v>58</v>
      </c>
      <c r="E1427" t="s">
        <v>41</v>
      </c>
      <c r="F1427">
        <v>-1</v>
      </c>
      <c r="G1427">
        <v>2276.09</v>
      </c>
      <c r="I1427">
        <v>0</v>
      </c>
      <c r="J1427" s="1">
        <v>45498</v>
      </c>
      <c r="K1427" t="s">
        <v>17</v>
      </c>
      <c r="L1427" t="s">
        <v>45</v>
      </c>
      <c r="M1427">
        <v>2342.64</v>
      </c>
    </row>
    <row r="1428" spans="1:13" x14ac:dyDescent="0.3">
      <c r="A1428">
        <v>3426</v>
      </c>
      <c r="B1428" t="s">
        <v>35</v>
      </c>
      <c r="C1428" t="s">
        <v>30</v>
      </c>
      <c r="D1428" t="s">
        <v>50</v>
      </c>
      <c r="E1428" t="s">
        <v>28</v>
      </c>
      <c r="G1428">
        <v>8124.38</v>
      </c>
      <c r="H1428">
        <v>1.1599999999999999</v>
      </c>
      <c r="I1428">
        <v>0</v>
      </c>
      <c r="J1428" s="1"/>
      <c r="K1428" t="s">
        <v>17</v>
      </c>
      <c r="L1428" t="s">
        <v>33</v>
      </c>
      <c r="M1428">
        <v>3119.24</v>
      </c>
    </row>
    <row r="1429" spans="1:13" x14ac:dyDescent="0.3">
      <c r="A1429">
        <v>3427</v>
      </c>
      <c r="B1429" t="s">
        <v>35</v>
      </c>
      <c r="C1429" t="s">
        <v>30</v>
      </c>
      <c r="D1429" t="s">
        <v>56</v>
      </c>
      <c r="E1429" t="s">
        <v>62</v>
      </c>
      <c r="F1429">
        <v>1</v>
      </c>
      <c r="I1429">
        <v>0</v>
      </c>
      <c r="J1429" s="1"/>
      <c r="K1429" t="s">
        <v>22</v>
      </c>
      <c r="L1429" t="s">
        <v>25</v>
      </c>
      <c r="M1429">
        <v>2741.85</v>
      </c>
    </row>
    <row r="1430" spans="1:13" x14ac:dyDescent="0.3">
      <c r="A1430">
        <v>3428</v>
      </c>
      <c r="B1430" t="s">
        <v>19</v>
      </c>
      <c r="C1430" t="s">
        <v>43</v>
      </c>
      <c r="D1430" t="s">
        <v>44</v>
      </c>
      <c r="E1430" t="s">
        <v>49</v>
      </c>
      <c r="F1430">
        <v>1</v>
      </c>
      <c r="G1430">
        <v>2825.86</v>
      </c>
      <c r="H1430">
        <v>0.23</v>
      </c>
      <c r="I1430">
        <v>2175.91</v>
      </c>
      <c r="J1430" s="1">
        <v>45629</v>
      </c>
      <c r="K1430" t="s">
        <v>17</v>
      </c>
      <c r="L1430" t="s">
        <v>36</v>
      </c>
      <c r="M1430">
        <v>625.29999999999995</v>
      </c>
    </row>
    <row r="1431" spans="1:13" x14ac:dyDescent="0.3">
      <c r="A1431">
        <v>3429</v>
      </c>
      <c r="B1431" t="s">
        <v>35</v>
      </c>
      <c r="C1431" t="s">
        <v>20</v>
      </c>
      <c r="D1431" t="s">
        <v>24</v>
      </c>
      <c r="E1431" t="s">
        <v>59</v>
      </c>
      <c r="F1431">
        <v>0</v>
      </c>
      <c r="I1431">
        <v>0</v>
      </c>
      <c r="J1431" s="1">
        <v>45844</v>
      </c>
      <c r="K1431" t="s">
        <v>22</v>
      </c>
      <c r="L1431" t="s">
        <v>33</v>
      </c>
      <c r="M1431">
        <v>-77.97</v>
      </c>
    </row>
    <row r="1432" spans="1:13" x14ac:dyDescent="0.3">
      <c r="A1432">
        <v>3430</v>
      </c>
      <c r="B1432" t="s">
        <v>35</v>
      </c>
      <c r="C1432" t="s">
        <v>14</v>
      </c>
      <c r="D1432" t="s">
        <v>34</v>
      </c>
      <c r="E1432" t="s">
        <v>16</v>
      </c>
      <c r="G1432">
        <v>7036.03</v>
      </c>
      <c r="I1432">
        <v>0</v>
      </c>
      <c r="J1432" s="1"/>
      <c r="K1432" t="s">
        <v>17</v>
      </c>
      <c r="L1432" t="s">
        <v>18</v>
      </c>
      <c r="M1432">
        <v>-890.2</v>
      </c>
    </row>
    <row r="1433" spans="1:13" x14ac:dyDescent="0.3">
      <c r="A1433">
        <v>3431</v>
      </c>
      <c r="B1433" t="s">
        <v>19</v>
      </c>
      <c r="C1433" t="s">
        <v>14</v>
      </c>
      <c r="D1433" t="s">
        <v>47</v>
      </c>
      <c r="E1433" t="s">
        <v>28</v>
      </c>
      <c r="F1433">
        <v>-1</v>
      </c>
      <c r="H1433">
        <v>0.96</v>
      </c>
      <c r="I1433">
        <v>0</v>
      </c>
      <c r="J1433" s="1">
        <v>45566</v>
      </c>
      <c r="K1433" t="s">
        <v>22</v>
      </c>
      <c r="L1433" t="s">
        <v>33</v>
      </c>
      <c r="M1433">
        <v>3816.31</v>
      </c>
    </row>
    <row r="1434" spans="1:13" x14ac:dyDescent="0.3">
      <c r="A1434">
        <v>3432</v>
      </c>
      <c r="B1434" t="s">
        <v>13</v>
      </c>
      <c r="C1434" t="s">
        <v>43</v>
      </c>
      <c r="D1434" t="s">
        <v>51</v>
      </c>
      <c r="E1434" t="s">
        <v>32</v>
      </c>
      <c r="I1434">
        <v>0</v>
      </c>
      <c r="J1434" s="1">
        <v>45811</v>
      </c>
      <c r="K1434" t="s">
        <v>17</v>
      </c>
      <c r="L1434" t="s">
        <v>45</v>
      </c>
      <c r="M1434">
        <v>-640.44000000000005</v>
      </c>
    </row>
    <row r="1435" spans="1:13" x14ac:dyDescent="0.3">
      <c r="A1435">
        <v>2028</v>
      </c>
      <c r="B1435" t="s">
        <v>13</v>
      </c>
      <c r="C1435" t="s">
        <v>26</v>
      </c>
      <c r="D1435" t="s">
        <v>40</v>
      </c>
      <c r="E1435" t="s">
        <v>32</v>
      </c>
      <c r="F1435">
        <v>0</v>
      </c>
      <c r="H1435">
        <v>0.95</v>
      </c>
      <c r="I1435">
        <v>0</v>
      </c>
      <c r="J1435" s="1">
        <v>45659</v>
      </c>
      <c r="K1435" t="s">
        <v>17</v>
      </c>
      <c r="L1435" t="s">
        <v>33</v>
      </c>
      <c r="M1435">
        <v>2511.65</v>
      </c>
    </row>
    <row r="1436" spans="1:13" x14ac:dyDescent="0.3">
      <c r="A1436">
        <v>3434</v>
      </c>
      <c r="B1436" t="s">
        <v>13</v>
      </c>
      <c r="C1436" t="s">
        <v>43</v>
      </c>
      <c r="D1436" t="s">
        <v>44</v>
      </c>
      <c r="E1436" t="s">
        <v>32</v>
      </c>
      <c r="G1436">
        <v>8741.65</v>
      </c>
      <c r="I1436">
        <v>0</v>
      </c>
      <c r="J1436" s="1">
        <v>45586</v>
      </c>
      <c r="K1436" t="s">
        <v>17</v>
      </c>
      <c r="L1436" t="s">
        <v>33</v>
      </c>
      <c r="M1436">
        <v>570.25</v>
      </c>
    </row>
    <row r="1437" spans="1:13" x14ac:dyDescent="0.3">
      <c r="A1437">
        <v>3435</v>
      </c>
      <c r="B1437" t="s">
        <v>35</v>
      </c>
      <c r="C1437" t="s">
        <v>14</v>
      </c>
      <c r="D1437" t="s">
        <v>15</v>
      </c>
      <c r="E1437" t="s">
        <v>41</v>
      </c>
      <c r="F1437">
        <v>4</v>
      </c>
      <c r="I1437">
        <v>0</v>
      </c>
      <c r="J1437" s="1"/>
      <c r="K1437" t="s">
        <v>17</v>
      </c>
      <c r="L1437" t="s">
        <v>33</v>
      </c>
      <c r="M1437">
        <v>2936.54</v>
      </c>
    </row>
    <row r="1438" spans="1:13" x14ac:dyDescent="0.3">
      <c r="A1438">
        <v>3436</v>
      </c>
      <c r="B1438" t="s">
        <v>13</v>
      </c>
      <c r="C1438" t="s">
        <v>20</v>
      </c>
      <c r="D1438" t="s">
        <v>39</v>
      </c>
      <c r="E1438" t="s">
        <v>28</v>
      </c>
      <c r="I1438">
        <v>0</v>
      </c>
      <c r="J1438" s="1">
        <v>45819</v>
      </c>
      <c r="K1438" t="s">
        <v>22</v>
      </c>
      <c r="L1438" t="s">
        <v>36</v>
      </c>
      <c r="M1438">
        <v>2107.65</v>
      </c>
    </row>
    <row r="1439" spans="1:13" x14ac:dyDescent="0.3">
      <c r="A1439">
        <v>3437</v>
      </c>
      <c r="B1439" t="s">
        <v>13</v>
      </c>
      <c r="C1439" t="s">
        <v>20</v>
      </c>
      <c r="D1439" t="s">
        <v>21</v>
      </c>
      <c r="E1439" t="s">
        <v>16</v>
      </c>
      <c r="I1439">
        <v>0</v>
      </c>
      <c r="J1439" s="1">
        <v>45422</v>
      </c>
      <c r="K1439" t="s">
        <v>22</v>
      </c>
      <c r="L1439" t="s">
        <v>25</v>
      </c>
      <c r="M1439">
        <v>-113.52</v>
      </c>
    </row>
    <row r="1440" spans="1:13" x14ac:dyDescent="0.3">
      <c r="A1440">
        <v>3438</v>
      </c>
      <c r="B1440" t="s">
        <v>19</v>
      </c>
      <c r="C1440" t="s">
        <v>20</v>
      </c>
      <c r="D1440" t="s">
        <v>55</v>
      </c>
      <c r="E1440" t="s">
        <v>57</v>
      </c>
      <c r="F1440">
        <v>3</v>
      </c>
      <c r="H1440">
        <v>0.18</v>
      </c>
      <c r="I1440">
        <v>0</v>
      </c>
      <c r="J1440" s="1">
        <v>45540</v>
      </c>
      <c r="K1440" t="s">
        <v>22</v>
      </c>
      <c r="L1440" t="s">
        <v>42</v>
      </c>
      <c r="M1440">
        <v>1669.74</v>
      </c>
    </row>
    <row r="1441" spans="1:13" x14ac:dyDescent="0.3">
      <c r="A1441">
        <v>2043</v>
      </c>
      <c r="B1441" t="s">
        <v>13</v>
      </c>
      <c r="C1441" t="s">
        <v>30</v>
      </c>
      <c r="D1441" t="s">
        <v>31</v>
      </c>
      <c r="E1441" t="s">
        <v>49</v>
      </c>
      <c r="G1441">
        <v>5395.6</v>
      </c>
      <c r="H1441">
        <v>0.06</v>
      </c>
      <c r="I1441">
        <v>0</v>
      </c>
      <c r="J1441" s="1">
        <v>45723</v>
      </c>
      <c r="K1441" t="s">
        <v>17</v>
      </c>
      <c r="L1441" t="s">
        <v>33</v>
      </c>
      <c r="M1441">
        <v>2992.96</v>
      </c>
    </row>
    <row r="1442" spans="1:13" x14ac:dyDescent="0.3">
      <c r="A1442">
        <v>3440</v>
      </c>
      <c r="B1442" t="s">
        <v>13</v>
      </c>
      <c r="C1442" t="s">
        <v>26</v>
      </c>
      <c r="D1442" t="s">
        <v>40</v>
      </c>
      <c r="E1442" t="s">
        <v>16</v>
      </c>
      <c r="F1442">
        <v>3</v>
      </c>
      <c r="I1442">
        <v>0</v>
      </c>
      <c r="J1442" s="1"/>
      <c r="K1442" t="s">
        <v>17</v>
      </c>
      <c r="L1442" t="s">
        <v>25</v>
      </c>
      <c r="M1442">
        <v>-510.72</v>
      </c>
    </row>
    <row r="1443" spans="1:13" x14ac:dyDescent="0.3">
      <c r="A1443">
        <v>3441</v>
      </c>
      <c r="B1443" t="s">
        <v>13</v>
      </c>
      <c r="C1443" t="s">
        <v>30</v>
      </c>
      <c r="D1443" t="s">
        <v>50</v>
      </c>
      <c r="E1443" t="s">
        <v>53</v>
      </c>
      <c r="F1443">
        <v>2</v>
      </c>
      <c r="G1443">
        <v>9313.98</v>
      </c>
      <c r="I1443">
        <v>0</v>
      </c>
      <c r="J1443" s="1">
        <v>45785</v>
      </c>
      <c r="K1443" t="s">
        <v>22</v>
      </c>
      <c r="L1443" t="s">
        <v>33</v>
      </c>
      <c r="M1443">
        <v>3301.27</v>
      </c>
    </row>
    <row r="1444" spans="1:13" x14ac:dyDescent="0.3">
      <c r="A1444">
        <v>3442</v>
      </c>
      <c r="B1444" t="s">
        <v>13</v>
      </c>
      <c r="C1444" t="s">
        <v>43</v>
      </c>
      <c r="D1444" t="s">
        <v>52</v>
      </c>
      <c r="E1444" t="s">
        <v>32</v>
      </c>
      <c r="F1444">
        <v>4</v>
      </c>
      <c r="I1444">
        <v>0</v>
      </c>
      <c r="J1444" s="1">
        <v>45678</v>
      </c>
      <c r="K1444" t="s">
        <v>17</v>
      </c>
      <c r="L1444" t="s">
        <v>25</v>
      </c>
      <c r="M1444">
        <v>3129.5</v>
      </c>
    </row>
    <row r="1445" spans="1:13" x14ac:dyDescent="0.3">
      <c r="A1445">
        <v>3443</v>
      </c>
      <c r="B1445" t="s">
        <v>13</v>
      </c>
      <c r="C1445" t="s">
        <v>43</v>
      </c>
      <c r="D1445" t="s">
        <v>52</v>
      </c>
      <c r="E1445" t="s">
        <v>62</v>
      </c>
      <c r="G1445">
        <v>2989.01</v>
      </c>
      <c r="I1445">
        <v>0</v>
      </c>
      <c r="J1445" s="1"/>
      <c r="K1445" t="s">
        <v>22</v>
      </c>
      <c r="L1445" t="s">
        <v>25</v>
      </c>
      <c r="M1445">
        <v>3549.06</v>
      </c>
    </row>
    <row r="1446" spans="1:13" x14ac:dyDescent="0.3">
      <c r="A1446">
        <v>3444</v>
      </c>
      <c r="B1446" t="s">
        <v>35</v>
      </c>
      <c r="C1446" t="s">
        <v>43</v>
      </c>
      <c r="D1446" t="s">
        <v>61</v>
      </c>
      <c r="E1446" t="s">
        <v>28</v>
      </c>
      <c r="I1446">
        <v>0</v>
      </c>
      <c r="J1446" s="1">
        <v>45842</v>
      </c>
      <c r="K1446" t="s">
        <v>17</v>
      </c>
      <c r="L1446" t="s">
        <v>45</v>
      </c>
      <c r="M1446">
        <v>-382.31</v>
      </c>
    </row>
    <row r="1447" spans="1:13" x14ac:dyDescent="0.3">
      <c r="A1447">
        <v>3445</v>
      </c>
      <c r="B1447" t="s">
        <v>35</v>
      </c>
      <c r="C1447" t="s">
        <v>26</v>
      </c>
      <c r="D1447" t="s">
        <v>27</v>
      </c>
      <c r="E1447" t="s">
        <v>59</v>
      </c>
      <c r="F1447">
        <v>-1</v>
      </c>
      <c r="G1447">
        <v>4693.8100000000004</v>
      </c>
      <c r="I1447">
        <v>0</v>
      </c>
      <c r="J1447" s="1"/>
      <c r="K1447" t="s">
        <v>22</v>
      </c>
      <c r="L1447" t="s">
        <v>36</v>
      </c>
      <c r="M1447">
        <v>3658.04</v>
      </c>
    </row>
    <row r="1448" spans="1:13" x14ac:dyDescent="0.3">
      <c r="A1448">
        <v>3446</v>
      </c>
      <c r="B1448" t="s">
        <v>35</v>
      </c>
      <c r="C1448" t="s">
        <v>26</v>
      </c>
      <c r="D1448" t="s">
        <v>58</v>
      </c>
      <c r="E1448" t="s">
        <v>62</v>
      </c>
      <c r="I1448">
        <v>0</v>
      </c>
      <c r="J1448" s="1">
        <v>45542</v>
      </c>
      <c r="K1448" t="s">
        <v>22</v>
      </c>
      <c r="L1448" t="s">
        <v>36</v>
      </c>
      <c r="M1448">
        <v>1680.5</v>
      </c>
    </row>
    <row r="1449" spans="1:13" x14ac:dyDescent="0.3">
      <c r="A1449">
        <v>3447</v>
      </c>
      <c r="B1449" t="s">
        <v>19</v>
      </c>
      <c r="C1449" t="s">
        <v>43</v>
      </c>
      <c r="D1449" t="s">
        <v>61</v>
      </c>
      <c r="E1449" t="s">
        <v>16</v>
      </c>
      <c r="I1449">
        <v>0</v>
      </c>
      <c r="J1449" s="1">
        <v>45791</v>
      </c>
      <c r="K1449" t="s">
        <v>22</v>
      </c>
      <c r="L1449" t="s">
        <v>38</v>
      </c>
      <c r="M1449">
        <v>1860.15</v>
      </c>
    </row>
    <row r="1450" spans="1:13" x14ac:dyDescent="0.3">
      <c r="A1450">
        <v>2038</v>
      </c>
      <c r="B1450" t="s">
        <v>13</v>
      </c>
      <c r="C1450" t="s">
        <v>26</v>
      </c>
      <c r="D1450" t="s">
        <v>60</v>
      </c>
      <c r="E1450" t="s">
        <v>41</v>
      </c>
      <c r="G1450">
        <v>7609.9</v>
      </c>
      <c r="H1450">
        <v>0.05</v>
      </c>
      <c r="I1450">
        <v>0</v>
      </c>
      <c r="J1450" s="1"/>
      <c r="K1450" t="s">
        <v>17</v>
      </c>
      <c r="L1450" t="s">
        <v>33</v>
      </c>
      <c r="M1450">
        <v>788.86</v>
      </c>
    </row>
    <row r="1451" spans="1:13" x14ac:dyDescent="0.3">
      <c r="A1451">
        <v>3449</v>
      </c>
      <c r="B1451" t="s">
        <v>35</v>
      </c>
      <c r="C1451" t="s">
        <v>14</v>
      </c>
      <c r="D1451" t="s">
        <v>54</v>
      </c>
      <c r="E1451" t="s">
        <v>41</v>
      </c>
      <c r="F1451">
        <v>0</v>
      </c>
      <c r="H1451">
        <v>0.25</v>
      </c>
      <c r="I1451">
        <v>0</v>
      </c>
      <c r="J1451" s="1">
        <v>45709</v>
      </c>
      <c r="K1451" t="s">
        <v>22</v>
      </c>
      <c r="L1451" t="s">
        <v>33</v>
      </c>
      <c r="M1451">
        <v>1586.59</v>
      </c>
    </row>
    <row r="1452" spans="1:13" x14ac:dyDescent="0.3">
      <c r="A1452">
        <v>3450</v>
      </c>
      <c r="B1452" t="s">
        <v>35</v>
      </c>
      <c r="C1452" t="s">
        <v>30</v>
      </c>
      <c r="D1452" t="s">
        <v>31</v>
      </c>
      <c r="E1452" t="s">
        <v>16</v>
      </c>
      <c r="F1452">
        <v>3</v>
      </c>
      <c r="I1452">
        <v>0</v>
      </c>
      <c r="J1452" s="1">
        <v>45307</v>
      </c>
      <c r="K1452" t="s">
        <v>22</v>
      </c>
      <c r="L1452" t="s">
        <v>18</v>
      </c>
      <c r="M1452">
        <v>904.82</v>
      </c>
    </row>
    <row r="1453" spans="1:13" x14ac:dyDescent="0.3">
      <c r="A1453">
        <v>3451</v>
      </c>
      <c r="B1453" t="s">
        <v>35</v>
      </c>
      <c r="C1453" t="s">
        <v>14</v>
      </c>
      <c r="D1453" t="s">
        <v>15</v>
      </c>
      <c r="E1453" t="s">
        <v>57</v>
      </c>
      <c r="I1453">
        <v>0</v>
      </c>
      <c r="J1453" s="1">
        <v>45843</v>
      </c>
      <c r="K1453" t="s">
        <v>22</v>
      </c>
      <c r="L1453" t="s">
        <v>25</v>
      </c>
      <c r="M1453">
        <v>720.76</v>
      </c>
    </row>
    <row r="1454" spans="1:13" x14ac:dyDescent="0.3">
      <c r="A1454">
        <v>3452</v>
      </c>
      <c r="B1454" t="s">
        <v>35</v>
      </c>
      <c r="C1454" t="s">
        <v>14</v>
      </c>
      <c r="D1454" t="s">
        <v>15</v>
      </c>
      <c r="E1454" t="s">
        <v>37</v>
      </c>
      <c r="I1454">
        <v>0</v>
      </c>
      <c r="J1454" s="1">
        <v>45509</v>
      </c>
      <c r="K1454" t="s">
        <v>17</v>
      </c>
      <c r="L1454" t="s">
        <v>33</v>
      </c>
      <c r="M1454">
        <v>1239.1099999999999</v>
      </c>
    </row>
    <row r="1455" spans="1:13" x14ac:dyDescent="0.3">
      <c r="A1455">
        <v>3453</v>
      </c>
      <c r="B1455" t="s">
        <v>13</v>
      </c>
      <c r="C1455" t="s">
        <v>20</v>
      </c>
      <c r="D1455" t="s">
        <v>55</v>
      </c>
      <c r="E1455" t="s">
        <v>41</v>
      </c>
      <c r="F1455">
        <v>0</v>
      </c>
      <c r="G1455">
        <v>2033.28</v>
      </c>
      <c r="I1455">
        <v>0</v>
      </c>
      <c r="J1455" s="1">
        <v>45631</v>
      </c>
      <c r="K1455" t="s">
        <v>22</v>
      </c>
      <c r="L1455" t="s">
        <v>33</v>
      </c>
      <c r="M1455">
        <v>2003.05</v>
      </c>
    </row>
    <row r="1456" spans="1:13" x14ac:dyDescent="0.3">
      <c r="A1456">
        <v>3454</v>
      </c>
      <c r="B1456" t="s">
        <v>13</v>
      </c>
      <c r="C1456" t="s">
        <v>43</v>
      </c>
      <c r="D1456" t="s">
        <v>52</v>
      </c>
      <c r="E1456" t="s">
        <v>32</v>
      </c>
      <c r="F1456">
        <v>2</v>
      </c>
      <c r="I1456">
        <v>0</v>
      </c>
      <c r="J1456" s="1"/>
      <c r="K1456" t="s">
        <v>17</v>
      </c>
      <c r="L1456" t="s">
        <v>33</v>
      </c>
      <c r="M1456">
        <v>2313.9499999999998</v>
      </c>
    </row>
    <row r="1457" spans="1:13" x14ac:dyDescent="0.3">
      <c r="A1457">
        <v>3455</v>
      </c>
      <c r="B1457" t="s">
        <v>19</v>
      </c>
      <c r="C1457" t="s">
        <v>20</v>
      </c>
      <c r="D1457" t="s">
        <v>24</v>
      </c>
      <c r="E1457" t="s">
        <v>41</v>
      </c>
      <c r="G1457">
        <v>5947.51</v>
      </c>
      <c r="I1457">
        <v>0</v>
      </c>
      <c r="J1457" s="1">
        <v>45674</v>
      </c>
      <c r="K1457" t="s">
        <v>22</v>
      </c>
      <c r="L1457" t="s">
        <v>42</v>
      </c>
      <c r="M1457">
        <v>1352.56</v>
      </c>
    </row>
    <row r="1458" spans="1:13" x14ac:dyDescent="0.3">
      <c r="A1458">
        <v>3456</v>
      </c>
      <c r="B1458" t="s">
        <v>19</v>
      </c>
      <c r="C1458" t="s">
        <v>43</v>
      </c>
      <c r="D1458" t="s">
        <v>44</v>
      </c>
      <c r="E1458" t="s">
        <v>53</v>
      </c>
      <c r="F1458">
        <v>-1</v>
      </c>
      <c r="G1458">
        <v>3011.32</v>
      </c>
      <c r="I1458">
        <v>0</v>
      </c>
      <c r="J1458" s="1"/>
      <c r="K1458" t="s">
        <v>17</v>
      </c>
      <c r="L1458" t="s">
        <v>33</v>
      </c>
      <c r="M1458">
        <v>2531.2199999999998</v>
      </c>
    </row>
    <row r="1459" spans="1:13" x14ac:dyDescent="0.3">
      <c r="A1459">
        <v>3457</v>
      </c>
      <c r="B1459" t="s">
        <v>19</v>
      </c>
      <c r="C1459" t="s">
        <v>14</v>
      </c>
      <c r="D1459" t="s">
        <v>34</v>
      </c>
      <c r="E1459" t="s">
        <v>37</v>
      </c>
      <c r="H1459">
        <v>0.81</v>
      </c>
      <c r="I1459">
        <v>0</v>
      </c>
      <c r="J1459" s="1">
        <v>45712</v>
      </c>
      <c r="K1459" t="s">
        <v>17</v>
      </c>
      <c r="L1459" t="s">
        <v>29</v>
      </c>
      <c r="M1459">
        <v>3777.72</v>
      </c>
    </row>
    <row r="1460" spans="1:13" x14ac:dyDescent="0.3">
      <c r="A1460">
        <v>3458</v>
      </c>
      <c r="B1460" t="s">
        <v>19</v>
      </c>
      <c r="C1460" t="s">
        <v>30</v>
      </c>
      <c r="D1460" t="s">
        <v>56</v>
      </c>
      <c r="E1460" t="s">
        <v>41</v>
      </c>
      <c r="H1460">
        <v>0.83</v>
      </c>
      <c r="I1460">
        <v>0</v>
      </c>
      <c r="J1460" s="1">
        <v>45679</v>
      </c>
      <c r="K1460" t="s">
        <v>17</v>
      </c>
      <c r="L1460" t="s">
        <v>25</v>
      </c>
      <c r="M1460">
        <v>257.87</v>
      </c>
    </row>
    <row r="1461" spans="1:13" x14ac:dyDescent="0.3">
      <c r="A1461">
        <v>3459</v>
      </c>
      <c r="B1461" t="s">
        <v>35</v>
      </c>
      <c r="C1461" t="s">
        <v>26</v>
      </c>
      <c r="D1461" t="s">
        <v>27</v>
      </c>
      <c r="E1461" t="s">
        <v>41</v>
      </c>
      <c r="G1461">
        <v>6100.23</v>
      </c>
      <c r="I1461">
        <v>0</v>
      </c>
      <c r="J1461" s="1">
        <v>45743</v>
      </c>
      <c r="K1461" t="s">
        <v>22</v>
      </c>
      <c r="L1461" t="s">
        <v>38</v>
      </c>
      <c r="M1461">
        <v>2745.91</v>
      </c>
    </row>
    <row r="1462" spans="1:13" x14ac:dyDescent="0.3">
      <c r="A1462">
        <v>3460</v>
      </c>
      <c r="B1462" t="s">
        <v>19</v>
      </c>
      <c r="C1462" t="s">
        <v>30</v>
      </c>
      <c r="D1462" t="s">
        <v>31</v>
      </c>
      <c r="E1462" t="s">
        <v>32</v>
      </c>
      <c r="F1462">
        <v>0</v>
      </c>
      <c r="G1462">
        <v>5403.67</v>
      </c>
      <c r="I1462">
        <v>0</v>
      </c>
      <c r="J1462" s="1"/>
      <c r="K1462" t="s">
        <v>17</v>
      </c>
      <c r="L1462" t="s">
        <v>29</v>
      </c>
      <c r="M1462">
        <v>1372.6</v>
      </c>
    </row>
    <row r="1463" spans="1:13" x14ac:dyDescent="0.3">
      <c r="A1463">
        <v>2004</v>
      </c>
      <c r="B1463" t="s">
        <v>13</v>
      </c>
      <c r="C1463" t="s">
        <v>30</v>
      </c>
      <c r="D1463" t="s">
        <v>50</v>
      </c>
      <c r="E1463" t="s">
        <v>59</v>
      </c>
      <c r="F1463">
        <v>1</v>
      </c>
      <c r="I1463">
        <v>0</v>
      </c>
      <c r="J1463" s="1"/>
      <c r="K1463" t="s">
        <v>17</v>
      </c>
      <c r="L1463" t="s">
        <v>23</v>
      </c>
      <c r="M1463">
        <v>2588.88</v>
      </c>
    </row>
    <row r="1464" spans="1:13" x14ac:dyDescent="0.3">
      <c r="A1464">
        <v>3462</v>
      </c>
      <c r="B1464" t="s">
        <v>19</v>
      </c>
      <c r="C1464" t="s">
        <v>43</v>
      </c>
      <c r="D1464" t="s">
        <v>51</v>
      </c>
      <c r="E1464" t="s">
        <v>41</v>
      </c>
      <c r="F1464">
        <v>3</v>
      </c>
      <c r="G1464">
        <v>2610.98</v>
      </c>
      <c r="I1464">
        <v>0</v>
      </c>
      <c r="J1464" s="1">
        <v>45647</v>
      </c>
      <c r="K1464" t="s">
        <v>22</v>
      </c>
      <c r="L1464" t="s">
        <v>36</v>
      </c>
      <c r="M1464">
        <v>274.97000000000003</v>
      </c>
    </row>
    <row r="1465" spans="1:13" x14ac:dyDescent="0.3">
      <c r="A1465">
        <v>3463</v>
      </c>
      <c r="B1465" t="s">
        <v>19</v>
      </c>
      <c r="C1465" t="s">
        <v>20</v>
      </c>
      <c r="D1465" t="s">
        <v>55</v>
      </c>
      <c r="E1465" t="s">
        <v>53</v>
      </c>
      <c r="F1465">
        <v>1</v>
      </c>
      <c r="I1465">
        <v>0</v>
      </c>
      <c r="J1465" s="1">
        <v>45712</v>
      </c>
      <c r="K1465" t="s">
        <v>22</v>
      </c>
      <c r="L1465" t="s">
        <v>29</v>
      </c>
      <c r="M1465">
        <v>1853.7</v>
      </c>
    </row>
    <row r="1466" spans="1:13" x14ac:dyDescent="0.3">
      <c r="A1466">
        <v>3464</v>
      </c>
      <c r="B1466" t="s">
        <v>13</v>
      </c>
      <c r="C1466" t="s">
        <v>14</v>
      </c>
      <c r="D1466" t="s">
        <v>34</v>
      </c>
      <c r="E1466" t="s">
        <v>32</v>
      </c>
      <c r="F1466">
        <v>0</v>
      </c>
      <c r="G1466">
        <v>3362.64</v>
      </c>
      <c r="I1466">
        <v>0</v>
      </c>
      <c r="J1466" s="1"/>
      <c r="K1466" t="s">
        <v>17</v>
      </c>
      <c r="L1466" t="s">
        <v>18</v>
      </c>
      <c r="M1466">
        <v>1587.01</v>
      </c>
    </row>
    <row r="1467" spans="1:13" x14ac:dyDescent="0.3">
      <c r="A1467">
        <v>3465</v>
      </c>
      <c r="B1467" t="s">
        <v>35</v>
      </c>
      <c r="C1467" t="s">
        <v>26</v>
      </c>
      <c r="D1467" t="s">
        <v>58</v>
      </c>
      <c r="E1467" t="s">
        <v>41</v>
      </c>
      <c r="F1467">
        <v>2</v>
      </c>
      <c r="I1467">
        <v>0</v>
      </c>
      <c r="J1467" s="1">
        <v>45259</v>
      </c>
      <c r="K1467" t="s">
        <v>17</v>
      </c>
      <c r="L1467" t="s">
        <v>33</v>
      </c>
      <c r="M1467">
        <v>1698.7</v>
      </c>
    </row>
    <row r="1468" spans="1:13" x14ac:dyDescent="0.3">
      <c r="A1468">
        <v>3466</v>
      </c>
      <c r="B1468" t="s">
        <v>35</v>
      </c>
      <c r="C1468" t="s">
        <v>43</v>
      </c>
      <c r="D1468" t="s">
        <v>51</v>
      </c>
      <c r="E1468" t="s">
        <v>41</v>
      </c>
      <c r="F1468">
        <v>2</v>
      </c>
      <c r="G1468">
        <v>6498.22</v>
      </c>
      <c r="H1468">
        <v>0.5</v>
      </c>
      <c r="I1468">
        <v>6498.22</v>
      </c>
      <c r="J1468" s="1">
        <v>45589</v>
      </c>
      <c r="K1468" t="s">
        <v>22</v>
      </c>
      <c r="L1468" t="s">
        <v>25</v>
      </c>
      <c r="M1468">
        <v>-360.53</v>
      </c>
    </row>
    <row r="1469" spans="1:13" x14ac:dyDescent="0.3">
      <c r="A1469">
        <v>3467</v>
      </c>
      <c r="B1469" t="s">
        <v>35</v>
      </c>
      <c r="C1469" t="s">
        <v>26</v>
      </c>
      <c r="D1469" t="s">
        <v>60</v>
      </c>
      <c r="E1469" t="s">
        <v>16</v>
      </c>
      <c r="F1469">
        <v>2</v>
      </c>
      <c r="I1469">
        <v>0</v>
      </c>
      <c r="J1469" s="1">
        <v>45729</v>
      </c>
      <c r="K1469" t="s">
        <v>17</v>
      </c>
      <c r="L1469" t="s">
        <v>18</v>
      </c>
      <c r="M1469">
        <v>1472.83</v>
      </c>
    </row>
    <row r="1470" spans="1:13" x14ac:dyDescent="0.3">
      <c r="A1470">
        <v>3468</v>
      </c>
      <c r="B1470" t="s">
        <v>35</v>
      </c>
      <c r="C1470" t="s">
        <v>20</v>
      </c>
      <c r="D1470" t="s">
        <v>55</v>
      </c>
      <c r="E1470" t="s">
        <v>41</v>
      </c>
      <c r="F1470">
        <v>4</v>
      </c>
      <c r="G1470">
        <v>9577.99</v>
      </c>
      <c r="H1470">
        <v>0.93</v>
      </c>
      <c r="I1470">
        <v>2681.84</v>
      </c>
      <c r="J1470" s="1"/>
      <c r="K1470" t="s">
        <v>17</v>
      </c>
      <c r="L1470" t="s">
        <v>45</v>
      </c>
      <c r="M1470">
        <v>-259.93</v>
      </c>
    </row>
    <row r="1471" spans="1:13" x14ac:dyDescent="0.3">
      <c r="A1471">
        <v>3469</v>
      </c>
      <c r="B1471" t="s">
        <v>13</v>
      </c>
      <c r="C1471" t="s">
        <v>30</v>
      </c>
      <c r="D1471" t="s">
        <v>48</v>
      </c>
      <c r="E1471" t="s">
        <v>59</v>
      </c>
      <c r="F1471">
        <v>1</v>
      </c>
      <c r="G1471">
        <v>4590.24</v>
      </c>
      <c r="I1471">
        <v>0</v>
      </c>
      <c r="J1471" s="1">
        <v>45566</v>
      </c>
      <c r="K1471" t="s">
        <v>17</v>
      </c>
      <c r="L1471" t="s">
        <v>25</v>
      </c>
      <c r="M1471">
        <v>3792.66</v>
      </c>
    </row>
    <row r="1472" spans="1:13" x14ac:dyDescent="0.3">
      <c r="A1472">
        <v>3470</v>
      </c>
      <c r="B1472" t="s">
        <v>13</v>
      </c>
      <c r="C1472" t="s">
        <v>20</v>
      </c>
      <c r="D1472" t="s">
        <v>21</v>
      </c>
      <c r="E1472" t="s">
        <v>16</v>
      </c>
      <c r="I1472">
        <v>0</v>
      </c>
      <c r="J1472" s="1">
        <v>45699</v>
      </c>
      <c r="K1472" t="s">
        <v>17</v>
      </c>
      <c r="L1472" t="s">
        <v>45</v>
      </c>
      <c r="M1472">
        <v>284.95999999999998</v>
      </c>
    </row>
    <row r="1473" spans="1:13" x14ac:dyDescent="0.3">
      <c r="A1473">
        <v>3471</v>
      </c>
      <c r="B1473" t="s">
        <v>13</v>
      </c>
      <c r="C1473" t="s">
        <v>26</v>
      </c>
      <c r="D1473" t="s">
        <v>40</v>
      </c>
      <c r="E1473" t="s">
        <v>28</v>
      </c>
      <c r="F1473">
        <v>0</v>
      </c>
      <c r="G1473">
        <v>5637.46</v>
      </c>
      <c r="I1473">
        <v>0</v>
      </c>
      <c r="J1473" s="1">
        <v>45692</v>
      </c>
      <c r="K1473" t="s">
        <v>22</v>
      </c>
      <c r="L1473" t="s">
        <v>45</v>
      </c>
      <c r="M1473">
        <v>-364.01</v>
      </c>
    </row>
    <row r="1474" spans="1:13" x14ac:dyDescent="0.3">
      <c r="A1474">
        <v>3472</v>
      </c>
      <c r="B1474" t="s">
        <v>35</v>
      </c>
      <c r="C1474" t="s">
        <v>43</v>
      </c>
      <c r="D1474" t="s">
        <v>44</v>
      </c>
      <c r="E1474" t="s">
        <v>32</v>
      </c>
      <c r="I1474">
        <v>0</v>
      </c>
      <c r="J1474" s="1">
        <v>45535</v>
      </c>
      <c r="K1474" t="s">
        <v>17</v>
      </c>
      <c r="L1474" t="s">
        <v>42</v>
      </c>
      <c r="M1474">
        <v>1750.67</v>
      </c>
    </row>
    <row r="1475" spans="1:13" x14ac:dyDescent="0.3">
      <c r="A1475">
        <v>3473</v>
      </c>
      <c r="B1475" t="s">
        <v>13</v>
      </c>
      <c r="C1475" t="s">
        <v>20</v>
      </c>
      <c r="D1475" t="s">
        <v>24</v>
      </c>
      <c r="E1475" t="s">
        <v>16</v>
      </c>
      <c r="F1475">
        <v>4</v>
      </c>
      <c r="G1475">
        <v>3551.05</v>
      </c>
      <c r="I1475">
        <v>0</v>
      </c>
      <c r="J1475" s="1">
        <v>45631</v>
      </c>
      <c r="K1475" t="s">
        <v>17</v>
      </c>
      <c r="L1475" t="s">
        <v>33</v>
      </c>
      <c r="M1475">
        <v>63.47</v>
      </c>
    </row>
    <row r="1476" spans="1:13" x14ac:dyDescent="0.3">
      <c r="A1476">
        <v>3474</v>
      </c>
      <c r="B1476" t="s">
        <v>19</v>
      </c>
      <c r="C1476" t="s">
        <v>43</v>
      </c>
      <c r="D1476" t="s">
        <v>61</v>
      </c>
      <c r="E1476" t="s">
        <v>16</v>
      </c>
      <c r="F1476">
        <v>2</v>
      </c>
      <c r="G1476">
        <v>6506.07</v>
      </c>
      <c r="I1476">
        <v>0</v>
      </c>
      <c r="J1476" s="1"/>
      <c r="K1476" t="s">
        <v>22</v>
      </c>
      <c r="L1476" t="s">
        <v>42</v>
      </c>
      <c r="M1476">
        <v>3969.54</v>
      </c>
    </row>
    <row r="1477" spans="1:13" x14ac:dyDescent="0.3">
      <c r="A1477">
        <v>3475</v>
      </c>
      <c r="B1477" t="s">
        <v>13</v>
      </c>
      <c r="C1477" t="s">
        <v>20</v>
      </c>
      <c r="D1477" t="s">
        <v>21</v>
      </c>
      <c r="E1477" t="s">
        <v>28</v>
      </c>
      <c r="F1477">
        <v>1</v>
      </c>
      <c r="G1477">
        <v>2120.44</v>
      </c>
      <c r="I1477">
        <v>0</v>
      </c>
      <c r="J1477" s="1">
        <v>45502</v>
      </c>
      <c r="K1477" t="s">
        <v>17</v>
      </c>
      <c r="L1477" t="s">
        <v>25</v>
      </c>
      <c r="M1477">
        <v>2996.47</v>
      </c>
    </row>
    <row r="1478" spans="1:13" x14ac:dyDescent="0.3">
      <c r="A1478">
        <v>3476</v>
      </c>
      <c r="B1478" t="s">
        <v>35</v>
      </c>
      <c r="C1478" t="s">
        <v>14</v>
      </c>
      <c r="D1478" t="s">
        <v>34</v>
      </c>
      <c r="E1478" t="s">
        <v>37</v>
      </c>
      <c r="G1478">
        <v>3891.22</v>
      </c>
      <c r="H1478">
        <v>0.37</v>
      </c>
      <c r="I1478">
        <v>0</v>
      </c>
      <c r="J1478" s="1">
        <v>45833</v>
      </c>
      <c r="K1478" t="s">
        <v>22</v>
      </c>
      <c r="L1478" t="s">
        <v>25</v>
      </c>
      <c r="M1478">
        <v>1881.61</v>
      </c>
    </row>
    <row r="1479" spans="1:13" x14ac:dyDescent="0.3">
      <c r="A1479">
        <v>3477</v>
      </c>
      <c r="B1479" t="s">
        <v>35</v>
      </c>
      <c r="C1479" t="s">
        <v>43</v>
      </c>
      <c r="D1479" t="s">
        <v>44</v>
      </c>
      <c r="E1479" t="s">
        <v>16</v>
      </c>
      <c r="F1479">
        <v>2</v>
      </c>
      <c r="G1479">
        <v>4135.26</v>
      </c>
      <c r="I1479">
        <v>0</v>
      </c>
      <c r="J1479" s="1">
        <v>45772</v>
      </c>
      <c r="K1479" t="s">
        <v>17</v>
      </c>
      <c r="L1479" t="s">
        <v>33</v>
      </c>
      <c r="M1479">
        <v>1691.28</v>
      </c>
    </row>
    <row r="1480" spans="1:13" x14ac:dyDescent="0.3">
      <c r="A1480">
        <v>3478</v>
      </c>
      <c r="B1480" t="s">
        <v>13</v>
      </c>
      <c r="C1480" t="s">
        <v>14</v>
      </c>
      <c r="D1480" t="s">
        <v>34</v>
      </c>
      <c r="E1480" t="s">
        <v>46</v>
      </c>
      <c r="I1480">
        <v>0</v>
      </c>
      <c r="J1480" s="1">
        <v>45794</v>
      </c>
      <c r="K1480" t="s">
        <v>22</v>
      </c>
      <c r="L1480" t="s">
        <v>25</v>
      </c>
      <c r="M1480">
        <v>2192.6799999999998</v>
      </c>
    </row>
    <row r="1481" spans="1:13" x14ac:dyDescent="0.3">
      <c r="A1481">
        <v>3479</v>
      </c>
      <c r="B1481" t="s">
        <v>19</v>
      </c>
      <c r="C1481" t="s">
        <v>14</v>
      </c>
      <c r="D1481" t="s">
        <v>54</v>
      </c>
      <c r="E1481" t="s">
        <v>32</v>
      </c>
      <c r="F1481">
        <v>4</v>
      </c>
      <c r="I1481">
        <v>0</v>
      </c>
      <c r="J1481" s="1">
        <v>45551</v>
      </c>
      <c r="K1481" t="s">
        <v>22</v>
      </c>
      <c r="L1481" t="s">
        <v>25</v>
      </c>
      <c r="M1481">
        <v>1909.78</v>
      </c>
    </row>
    <row r="1482" spans="1:13" x14ac:dyDescent="0.3">
      <c r="A1482">
        <v>3480</v>
      </c>
      <c r="B1482" t="s">
        <v>13</v>
      </c>
      <c r="C1482" t="s">
        <v>30</v>
      </c>
      <c r="D1482" t="s">
        <v>50</v>
      </c>
      <c r="E1482" t="s">
        <v>16</v>
      </c>
      <c r="F1482">
        <v>4</v>
      </c>
      <c r="G1482">
        <v>2917.45</v>
      </c>
      <c r="I1482">
        <v>0</v>
      </c>
      <c r="J1482" s="1"/>
      <c r="K1482" t="s">
        <v>17</v>
      </c>
      <c r="L1482" t="s">
        <v>36</v>
      </c>
      <c r="M1482">
        <v>2872.75</v>
      </c>
    </row>
    <row r="1483" spans="1:13" x14ac:dyDescent="0.3">
      <c r="A1483">
        <v>3481</v>
      </c>
      <c r="B1483" t="s">
        <v>19</v>
      </c>
      <c r="C1483" t="s">
        <v>26</v>
      </c>
      <c r="D1483" t="s">
        <v>60</v>
      </c>
      <c r="E1483" t="s">
        <v>32</v>
      </c>
      <c r="F1483">
        <v>4</v>
      </c>
      <c r="I1483">
        <v>0</v>
      </c>
      <c r="J1483" s="1">
        <v>45214</v>
      </c>
      <c r="K1483" t="s">
        <v>17</v>
      </c>
      <c r="L1483" t="s">
        <v>18</v>
      </c>
      <c r="M1483">
        <v>2564.61</v>
      </c>
    </row>
    <row r="1484" spans="1:13" x14ac:dyDescent="0.3">
      <c r="A1484">
        <v>3482</v>
      </c>
      <c r="B1484" t="s">
        <v>35</v>
      </c>
      <c r="C1484" t="s">
        <v>20</v>
      </c>
      <c r="D1484" t="s">
        <v>39</v>
      </c>
      <c r="E1484" t="s">
        <v>16</v>
      </c>
      <c r="I1484">
        <v>0</v>
      </c>
      <c r="J1484" s="1">
        <v>45523</v>
      </c>
      <c r="K1484" t="s">
        <v>17</v>
      </c>
      <c r="L1484" t="s">
        <v>38</v>
      </c>
      <c r="M1484">
        <v>1660.47</v>
      </c>
    </row>
    <row r="1485" spans="1:13" x14ac:dyDescent="0.3">
      <c r="A1485">
        <v>3483</v>
      </c>
      <c r="B1485" t="s">
        <v>35</v>
      </c>
      <c r="C1485" t="s">
        <v>26</v>
      </c>
      <c r="D1485" t="s">
        <v>60</v>
      </c>
      <c r="E1485" t="s">
        <v>28</v>
      </c>
      <c r="F1485">
        <v>4</v>
      </c>
      <c r="G1485">
        <v>4733.92</v>
      </c>
      <c r="I1485">
        <v>0</v>
      </c>
      <c r="J1485" s="1">
        <v>45630</v>
      </c>
      <c r="K1485" t="s">
        <v>17</v>
      </c>
      <c r="L1485" t="s">
        <v>45</v>
      </c>
      <c r="M1485">
        <v>738.19</v>
      </c>
    </row>
    <row r="1486" spans="1:13" x14ac:dyDescent="0.3">
      <c r="A1486">
        <v>3484</v>
      </c>
      <c r="B1486" t="s">
        <v>13</v>
      </c>
      <c r="C1486" t="s">
        <v>26</v>
      </c>
      <c r="D1486" t="s">
        <v>58</v>
      </c>
      <c r="E1486" t="s">
        <v>53</v>
      </c>
      <c r="G1486">
        <v>2638.44</v>
      </c>
      <c r="I1486">
        <v>0</v>
      </c>
      <c r="J1486" s="1">
        <v>45522</v>
      </c>
      <c r="K1486" t="s">
        <v>17</v>
      </c>
      <c r="L1486" t="s">
        <v>18</v>
      </c>
      <c r="M1486">
        <v>1395.41</v>
      </c>
    </row>
    <row r="1487" spans="1:13" x14ac:dyDescent="0.3">
      <c r="A1487">
        <v>3485</v>
      </c>
      <c r="B1487" t="s">
        <v>19</v>
      </c>
      <c r="C1487" t="s">
        <v>26</v>
      </c>
      <c r="D1487" t="s">
        <v>58</v>
      </c>
      <c r="E1487" t="s">
        <v>41</v>
      </c>
      <c r="F1487">
        <v>2</v>
      </c>
      <c r="I1487">
        <v>0</v>
      </c>
      <c r="J1487" s="1">
        <v>45640</v>
      </c>
      <c r="K1487" t="s">
        <v>22</v>
      </c>
      <c r="L1487" t="s">
        <v>38</v>
      </c>
      <c r="M1487">
        <v>1722.38</v>
      </c>
    </row>
    <row r="1488" spans="1:13" x14ac:dyDescent="0.3">
      <c r="A1488">
        <v>3486</v>
      </c>
      <c r="B1488" t="s">
        <v>13</v>
      </c>
      <c r="C1488" t="s">
        <v>14</v>
      </c>
      <c r="D1488" t="s">
        <v>15</v>
      </c>
      <c r="E1488" t="s">
        <v>28</v>
      </c>
      <c r="F1488">
        <v>4</v>
      </c>
      <c r="I1488">
        <v>0</v>
      </c>
      <c r="J1488" s="1">
        <v>45579</v>
      </c>
      <c r="K1488" t="s">
        <v>22</v>
      </c>
      <c r="L1488" t="s">
        <v>33</v>
      </c>
      <c r="M1488">
        <v>1451.77</v>
      </c>
    </row>
    <row r="1489" spans="1:13" x14ac:dyDescent="0.3">
      <c r="A1489">
        <v>3487</v>
      </c>
      <c r="B1489" t="s">
        <v>35</v>
      </c>
      <c r="C1489" t="s">
        <v>26</v>
      </c>
      <c r="D1489" t="s">
        <v>58</v>
      </c>
      <c r="E1489" t="s">
        <v>16</v>
      </c>
      <c r="G1489">
        <v>3240.99</v>
      </c>
      <c r="H1489">
        <v>0.42</v>
      </c>
      <c r="I1489">
        <v>0</v>
      </c>
      <c r="J1489" s="1">
        <v>45805</v>
      </c>
      <c r="K1489" t="s">
        <v>17</v>
      </c>
      <c r="L1489" t="s">
        <v>23</v>
      </c>
      <c r="M1489">
        <v>2927.35</v>
      </c>
    </row>
    <row r="1490" spans="1:13" x14ac:dyDescent="0.3">
      <c r="A1490">
        <v>3488</v>
      </c>
      <c r="B1490" t="s">
        <v>19</v>
      </c>
      <c r="C1490" t="s">
        <v>20</v>
      </c>
      <c r="D1490" t="s">
        <v>21</v>
      </c>
      <c r="E1490" t="s">
        <v>32</v>
      </c>
      <c r="F1490">
        <v>4</v>
      </c>
      <c r="I1490">
        <v>0</v>
      </c>
      <c r="J1490" s="1">
        <v>45728</v>
      </c>
      <c r="K1490" t="s">
        <v>17</v>
      </c>
      <c r="L1490" t="s">
        <v>45</v>
      </c>
      <c r="M1490">
        <v>86.25</v>
      </c>
    </row>
    <row r="1491" spans="1:13" x14ac:dyDescent="0.3">
      <c r="A1491">
        <v>3489</v>
      </c>
      <c r="B1491" t="s">
        <v>13</v>
      </c>
      <c r="C1491" t="s">
        <v>30</v>
      </c>
      <c r="D1491" t="s">
        <v>31</v>
      </c>
      <c r="E1491" t="s">
        <v>62</v>
      </c>
      <c r="F1491">
        <v>2</v>
      </c>
      <c r="I1491">
        <v>0</v>
      </c>
      <c r="J1491" s="1">
        <v>45751</v>
      </c>
      <c r="K1491" t="s">
        <v>17</v>
      </c>
      <c r="L1491" t="s">
        <v>25</v>
      </c>
      <c r="M1491">
        <v>1734.72</v>
      </c>
    </row>
    <row r="1492" spans="1:13" x14ac:dyDescent="0.3">
      <c r="A1492">
        <v>3490</v>
      </c>
      <c r="B1492" t="s">
        <v>35</v>
      </c>
      <c r="C1492" t="s">
        <v>30</v>
      </c>
      <c r="D1492" t="s">
        <v>50</v>
      </c>
      <c r="E1492" t="s">
        <v>28</v>
      </c>
      <c r="F1492">
        <v>0</v>
      </c>
      <c r="H1492">
        <v>0.98</v>
      </c>
      <c r="I1492">
        <v>0</v>
      </c>
      <c r="J1492" s="1">
        <v>45846</v>
      </c>
      <c r="K1492" t="s">
        <v>17</v>
      </c>
      <c r="L1492" t="s">
        <v>33</v>
      </c>
      <c r="M1492">
        <v>1591.77</v>
      </c>
    </row>
    <row r="1493" spans="1:13" x14ac:dyDescent="0.3">
      <c r="A1493">
        <v>3491</v>
      </c>
      <c r="B1493" t="s">
        <v>35</v>
      </c>
      <c r="C1493" t="s">
        <v>20</v>
      </c>
      <c r="D1493" t="s">
        <v>24</v>
      </c>
      <c r="E1493" t="s">
        <v>32</v>
      </c>
      <c r="H1493">
        <v>0.39</v>
      </c>
      <c r="I1493">
        <v>0</v>
      </c>
      <c r="J1493" s="1">
        <v>45584</v>
      </c>
      <c r="K1493" t="s">
        <v>17</v>
      </c>
      <c r="L1493" t="s">
        <v>25</v>
      </c>
      <c r="M1493">
        <v>-473.94</v>
      </c>
    </row>
    <row r="1494" spans="1:13" x14ac:dyDescent="0.3">
      <c r="A1494">
        <v>2018</v>
      </c>
      <c r="B1494" t="s">
        <v>19</v>
      </c>
      <c r="C1494" t="s">
        <v>20</v>
      </c>
      <c r="D1494" t="s">
        <v>55</v>
      </c>
      <c r="E1494" t="s">
        <v>49</v>
      </c>
      <c r="I1494">
        <v>0</v>
      </c>
      <c r="J1494" s="1">
        <v>45609</v>
      </c>
      <c r="K1494" t="s">
        <v>17</v>
      </c>
      <c r="L1494" t="s">
        <v>18</v>
      </c>
      <c r="M1494">
        <v>-777.58</v>
      </c>
    </row>
    <row r="1495" spans="1:13" x14ac:dyDescent="0.3">
      <c r="A1495">
        <v>3493</v>
      </c>
      <c r="B1495" t="s">
        <v>35</v>
      </c>
      <c r="C1495" t="s">
        <v>26</v>
      </c>
      <c r="D1495" t="s">
        <v>58</v>
      </c>
      <c r="E1495" t="s">
        <v>41</v>
      </c>
      <c r="G1495">
        <v>9446.34</v>
      </c>
      <c r="H1495">
        <v>1.0900000000000001</v>
      </c>
      <c r="I1495">
        <v>0</v>
      </c>
      <c r="J1495" s="1"/>
      <c r="K1495" t="s">
        <v>17</v>
      </c>
      <c r="L1495" t="s">
        <v>36</v>
      </c>
      <c r="M1495">
        <v>568.71</v>
      </c>
    </row>
    <row r="1496" spans="1:13" x14ac:dyDescent="0.3">
      <c r="A1496">
        <v>3494</v>
      </c>
      <c r="B1496" t="s">
        <v>13</v>
      </c>
      <c r="C1496" t="s">
        <v>30</v>
      </c>
      <c r="D1496" t="s">
        <v>56</v>
      </c>
      <c r="E1496" t="s">
        <v>41</v>
      </c>
      <c r="H1496">
        <v>0.87</v>
      </c>
      <c r="I1496">
        <v>0</v>
      </c>
      <c r="J1496" s="1">
        <v>45552</v>
      </c>
      <c r="K1496" t="s">
        <v>22</v>
      </c>
      <c r="L1496" t="s">
        <v>29</v>
      </c>
      <c r="M1496">
        <v>3566.05</v>
      </c>
    </row>
    <row r="1497" spans="1:13" x14ac:dyDescent="0.3">
      <c r="A1497">
        <v>3495</v>
      </c>
      <c r="B1497" t="s">
        <v>19</v>
      </c>
      <c r="C1497" t="s">
        <v>43</v>
      </c>
      <c r="D1497" t="s">
        <v>61</v>
      </c>
      <c r="E1497" t="s">
        <v>16</v>
      </c>
      <c r="F1497">
        <v>-1</v>
      </c>
      <c r="I1497">
        <v>0</v>
      </c>
      <c r="J1497" s="1">
        <v>45517</v>
      </c>
      <c r="K1497" t="s">
        <v>22</v>
      </c>
      <c r="L1497" t="s">
        <v>29</v>
      </c>
      <c r="M1497">
        <v>3572.8</v>
      </c>
    </row>
    <row r="1498" spans="1:13" x14ac:dyDescent="0.3">
      <c r="A1498">
        <v>3496</v>
      </c>
      <c r="B1498" t="s">
        <v>35</v>
      </c>
      <c r="C1498" t="s">
        <v>30</v>
      </c>
      <c r="D1498" t="s">
        <v>48</v>
      </c>
      <c r="E1498" t="s">
        <v>16</v>
      </c>
      <c r="F1498">
        <v>3</v>
      </c>
      <c r="H1498">
        <v>0.77</v>
      </c>
      <c r="I1498">
        <v>0</v>
      </c>
      <c r="J1498" s="1">
        <v>45573</v>
      </c>
      <c r="K1498" t="s">
        <v>22</v>
      </c>
      <c r="L1498" t="s">
        <v>33</v>
      </c>
      <c r="M1498">
        <v>-786.91</v>
      </c>
    </row>
    <row r="1499" spans="1:13" x14ac:dyDescent="0.3">
      <c r="A1499">
        <v>3497</v>
      </c>
      <c r="B1499" t="s">
        <v>19</v>
      </c>
      <c r="C1499" t="s">
        <v>43</v>
      </c>
      <c r="D1499" t="s">
        <v>52</v>
      </c>
      <c r="E1499" t="s">
        <v>28</v>
      </c>
      <c r="F1499">
        <v>2</v>
      </c>
      <c r="G1499">
        <v>8688.92</v>
      </c>
      <c r="I1499">
        <v>0</v>
      </c>
      <c r="J1499" s="1">
        <v>45634</v>
      </c>
      <c r="K1499" t="s">
        <v>17</v>
      </c>
      <c r="L1499" t="s">
        <v>25</v>
      </c>
      <c r="M1499">
        <v>1878.22</v>
      </c>
    </row>
    <row r="1500" spans="1:13" x14ac:dyDescent="0.3">
      <c r="A1500">
        <v>3498</v>
      </c>
      <c r="B1500" t="s">
        <v>19</v>
      </c>
      <c r="C1500" t="s">
        <v>14</v>
      </c>
      <c r="D1500" t="s">
        <v>15</v>
      </c>
      <c r="E1500" t="s">
        <v>16</v>
      </c>
      <c r="F1500">
        <v>0</v>
      </c>
      <c r="G1500">
        <v>8797.69</v>
      </c>
      <c r="I1500">
        <v>0</v>
      </c>
      <c r="J1500" s="1">
        <v>45545</v>
      </c>
      <c r="K1500" t="s">
        <v>22</v>
      </c>
      <c r="L1500" t="s">
        <v>29</v>
      </c>
      <c r="M1500">
        <v>-910.3</v>
      </c>
    </row>
    <row r="1501" spans="1:13" x14ac:dyDescent="0.3">
      <c r="A1501">
        <v>3499</v>
      </c>
      <c r="B1501" t="s">
        <v>19</v>
      </c>
      <c r="C1501" t="s">
        <v>14</v>
      </c>
      <c r="D1501" t="s">
        <v>54</v>
      </c>
      <c r="E1501" t="s">
        <v>41</v>
      </c>
      <c r="G1501">
        <v>5864.29</v>
      </c>
      <c r="I1501">
        <v>0</v>
      </c>
      <c r="J1501" s="1">
        <v>45746</v>
      </c>
      <c r="K1501" t="s">
        <v>22</v>
      </c>
      <c r="L1501" t="s">
        <v>45</v>
      </c>
      <c r="M1501">
        <v>357.03</v>
      </c>
    </row>
    <row r="1502" spans="1:13" x14ac:dyDescent="0.3">
      <c r="A1502">
        <v>3500</v>
      </c>
      <c r="B1502" t="s">
        <v>13</v>
      </c>
      <c r="C1502" t="s">
        <v>26</v>
      </c>
      <c r="D1502" t="s">
        <v>27</v>
      </c>
      <c r="E1502" t="s">
        <v>28</v>
      </c>
      <c r="G1502">
        <v>5471.81</v>
      </c>
      <c r="H1502">
        <v>0.56000000000000005</v>
      </c>
      <c r="I1502">
        <v>0</v>
      </c>
      <c r="J1502" s="1">
        <v>45741</v>
      </c>
      <c r="K1502" t="s">
        <v>22</v>
      </c>
      <c r="L1502" t="s">
        <v>45</v>
      </c>
      <c r="M1502">
        <v>361.86</v>
      </c>
    </row>
    <row r="1503" spans="1:13" x14ac:dyDescent="0.3">
      <c r="A1503">
        <v>3501</v>
      </c>
      <c r="B1503" t="s">
        <v>35</v>
      </c>
      <c r="C1503" t="s">
        <v>26</v>
      </c>
      <c r="D1503" t="s">
        <v>27</v>
      </c>
      <c r="E1503" t="s">
        <v>41</v>
      </c>
      <c r="F1503">
        <v>-1</v>
      </c>
      <c r="H1503">
        <v>1.1299999999999999</v>
      </c>
      <c r="I1503">
        <v>0</v>
      </c>
      <c r="J1503" s="1">
        <v>45605</v>
      </c>
      <c r="K1503" t="s">
        <v>22</v>
      </c>
      <c r="L1503" t="s">
        <v>25</v>
      </c>
      <c r="M1503">
        <v>2016.85</v>
      </c>
    </row>
    <row r="1504" spans="1:13" x14ac:dyDescent="0.3">
      <c r="A1504">
        <v>3502</v>
      </c>
      <c r="B1504" t="s">
        <v>35</v>
      </c>
      <c r="C1504" t="s">
        <v>26</v>
      </c>
      <c r="D1504" t="s">
        <v>27</v>
      </c>
      <c r="E1504" t="s">
        <v>28</v>
      </c>
      <c r="G1504">
        <v>6418.29</v>
      </c>
      <c r="H1504">
        <v>0.89</v>
      </c>
      <c r="I1504">
        <v>0</v>
      </c>
      <c r="J1504" s="1">
        <v>45239</v>
      </c>
      <c r="K1504" t="s">
        <v>17</v>
      </c>
      <c r="L1504" t="s">
        <v>33</v>
      </c>
      <c r="M1504">
        <v>3665.75</v>
      </c>
    </row>
    <row r="1505" spans="1:13" x14ac:dyDescent="0.3">
      <c r="A1505">
        <v>3503</v>
      </c>
      <c r="B1505" t="s">
        <v>35</v>
      </c>
      <c r="C1505" t="s">
        <v>14</v>
      </c>
      <c r="D1505" t="s">
        <v>15</v>
      </c>
      <c r="E1505" t="s">
        <v>16</v>
      </c>
      <c r="G1505">
        <v>6992.17</v>
      </c>
      <c r="I1505">
        <v>0</v>
      </c>
      <c r="J1505" s="1">
        <v>45612</v>
      </c>
      <c r="K1505" t="s">
        <v>17</v>
      </c>
      <c r="L1505" t="s">
        <v>25</v>
      </c>
      <c r="M1505">
        <v>-1048.24</v>
      </c>
    </row>
    <row r="1506" spans="1:13" x14ac:dyDescent="0.3">
      <c r="A1506">
        <v>3504</v>
      </c>
      <c r="B1506" t="s">
        <v>19</v>
      </c>
      <c r="C1506" t="s">
        <v>14</v>
      </c>
      <c r="D1506" t="s">
        <v>15</v>
      </c>
      <c r="E1506" t="s">
        <v>41</v>
      </c>
      <c r="G1506">
        <v>9075.41</v>
      </c>
      <c r="H1506">
        <v>0.03</v>
      </c>
      <c r="I1506">
        <v>0</v>
      </c>
      <c r="J1506" s="1">
        <v>45522</v>
      </c>
      <c r="K1506" t="s">
        <v>22</v>
      </c>
      <c r="L1506" t="s">
        <v>33</v>
      </c>
      <c r="M1506">
        <v>3035.95</v>
      </c>
    </row>
    <row r="1507" spans="1:13" x14ac:dyDescent="0.3">
      <c r="A1507">
        <v>2020</v>
      </c>
      <c r="B1507" t="s">
        <v>13</v>
      </c>
      <c r="C1507" t="s">
        <v>26</v>
      </c>
      <c r="D1507" t="s">
        <v>27</v>
      </c>
      <c r="E1507" t="s">
        <v>32</v>
      </c>
      <c r="G1507">
        <v>7126.64</v>
      </c>
      <c r="H1507">
        <v>0.89</v>
      </c>
      <c r="I1507">
        <v>0</v>
      </c>
      <c r="J1507" s="1">
        <v>45787</v>
      </c>
      <c r="K1507" t="s">
        <v>22</v>
      </c>
      <c r="L1507" t="s">
        <v>33</v>
      </c>
      <c r="M1507">
        <v>535.13</v>
      </c>
    </row>
    <row r="1508" spans="1:13" x14ac:dyDescent="0.3">
      <c r="A1508">
        <v>3506</v>
      </c>
      <c r="B1508" t="s">
        <v>35</v>
      </c>
      <c r="C1508" t="s">
        <v>14</v>
      </c>
      <c r="D1508" t="s">
        <v>47</v>
      </c>
      <c r="E1508" t="s">
        <v>28</v>
      </c>
      <c r="F1508">
        <v>0</v>
      </c>
      <c r="G1508">
        <v>9701.91</v>
      </c>
      <c r="H1508">
        <v>0.51</v>
      </c>
      <c r="I1508">
        <v>0</v>
      </c>
      <c r="J1508" s="1"/>
      <c r="K1508" t="s">
        <v>17</v>
      </c>
      <c r="L1508" t="s">
        <v>29</v>
      </c>
      <c r="M1508">
        <v>2393.61</v>
      </c>
    </row>
    <row r="1509" spans="1:13" x14ac:dyDescent="0.3">
      <c r="A1509">
        <v>3507</v>
      </c>
      <c r="B1509" t="s">
        <v>13</v>
      </c>
      <c r="C1509" t="s">
        <v>30</v>
      </c>
      <c r="D1509" t="s">
        <v>50</v>
      </c>
      <c r="E1509" t="s">
        <v>57</v>
      </c>
      <c r="H1509">
        <v>0.05</v>
      </c>
      <c r="I1509">
        <v>0</v>
      </c>
      <c r="J1509" s="1"/>
      <c r="K1509" t="s">
        <v>22</v>
      </c>
      <c r="L1509" t="s">
        <v>25</v>
      </c>
      <c r="M1509">
        <v>11.97</v>
      </c>
    </row>
    <row r="1510" spans="1:13" x14ac:dyDescent="0.3">
      <c r="A1510">
        <v>3508</v>
      </c>
      <c r="B1510" t="s">
        <v>13</v>
      </c>
      <c r="C1510" t="s">
        <v>14</v>
      </c>
      <c r="D1510" t="s">
        <v>54</v>
      </c>
      <c r="E1510" t="s">
        <v>41</v>
      </c>
      <c r="I1510">
        <v>0</v>
      </c>
      <c r="J1510" s="1">
        <v>45577</v>
      </c>
      <c r="K1510" t="s">
        <v>22</v>
      </c>
      <c r="L1510" t="s">
        <v>36</v>
      </c>
      <c r="M1510">
        <v>3466.92</v>
      </c>
    </row>
    <row r="1511" spans="1:13" x14ac:dyDescent="0.3">
      <c r="A1511">
        <v>3509</v>
      </c>
      <c r="B1511" t="s">
        <v>13</v>
      </c>
      <c r="C1511" t="s">
        <v>26</v>
      </c>
      <c r="D1511" t="s">
        <v>27</v>
      </c>
      <c r="E1511" t="s">
        <v>53</v>
      </c>
      <c r="G1511">
        <v>2066.04</v>
      </c>
      <c r="I1511">
        <v>0</v>
      </c>
      <c r="J1511" s="1">
        <v>45860</v>
      </c>
      <c r="K1511" t="s">
        <v>17</v>
      </c>
      <c r="L1511" t="s">
        <v>25</v>
      </c>
      <c r="M1511">
        <v>2278.11</v>
      </c>
    </row>
    <row r="1512" spans="1:13" x14ac:dyDescent="0.3">
      <c r="A1512">
        <v>3510</v>
      </c>
      <c r="B1512" t="s">
        <v>35</v>
      </c>
      <c r="C1512" t="s">
        <v>20</v>
      </c>
      <c r="D1512" t="s">
        <v>21</v>
      </c>
      <c r="E1512" t="s">
        <v>16</v>
      </c>
      <c r="I1512">
        <v>0</v>
      </c>
      <c r="J1512" s="1">
        <v>45764</v>
      </c>
      <c r="K1512" t="s">
        <v>22</v>
      </c>
      <c r="L1512" t="s">
        <v>38</v>
      </c>
      <c r="M1512">
        <v>3445.21</v>
      </c>
    </row>
    <row r="1513" spans="1:13" x14ac:dyDescent="0.3">
      <c r="A1513">
        <v>3511</v>
      </c>
      <c r="B1513" t="s">
        <v>13</v>
      </c>
      <c r="C1513" t="s">
        <v>26</v>
      </c>
      <c r="D1513" t="s">
        <v>27</v>
      </c>
      <c r="E1513" t="s">
        <v>32</v>
      </c>
      <c r="G1513">
        <v>3248.17</v>
      </c>
      <c r="H1513">
        <v>0.06</v>
      </c>
      <c r="I1513">
        <v>0</v>
      </c>
      <c r="J1513" s="1">
        <v>45703</v>
      </c>
      <c r="K1513" t="s">
        <v>22</v>
      </c>
      <c r="L1513" t="s">
        <v>38</v>
      </c>
      <c r="M1513">
        <v>877.12</v>
      </c>
    </row>
    <row r="1514" spans="1:13" x14ac:dyDescent="0.3">
      <c r="A1514">
        <v>3512</v>
      </c>
      <c r="B1514" t="s">
        <v>13</v>
      </c>
      <c r="C1514" t="s">
        <v>43</v>
      </c>
      <c r="D1514" t="s">
        <v>52</v>
      </c>
      <c r="E1514" t="s">
        <v>16</v>
      </c>
      <c r="F1514">
        <v>4</v>
      </c>
      <c r="H1514">
        <v>0.96</v>
      </c>
      <c r="I1514">
        <v>0</v>
      </c>
      <c r="J1514" s="1">
        <v>45813</v>
      </c>
      <c r="K1514" t="s">
        <v>22</v>
      </c>
      <c r="L1514" t="s">
        <v>29</v>
      </c>
      <c r="M1514">
        <v>2516.79</v>
      </c>
    </row>
    <row r="1515" spans="1:13" x14ac:dyDescent="0.3">
      <c r="A1515">
        <v>3513</v>
      </c>
      <c r="B1515" t="s">
        <v>19</v>
      </c>
      <c r="C1515" t="s">
        <v>14</v>
      </c>
      <c r="D1515" t="s">
        <v>15</v>
      </c>
      <c r="E1515" t="s">
        <v>41</v>
      </c>
      <c r="F1515">
        <v>0</v>
      </c>
      <c r="G1515">
        <v>6145.98</v>
      </c>
      <c r="I1515">
        <v>0</v>
      </c>
      <c r="J1515" s="1">
        <v>45763</v>
      </c>
      <c r="K1515" t="s">
        <v>22</v>
      </c>
      <c r="L1515" t="s">
        <v>42</v>
      </c>
      <c r="M1515">
        <v>2625.95</v>
      </c>
    </row>
    <row r="1516" spans="1:13" x14ac:dyDescent="0.3">
      <c r="A1516">
        <v>3514</v>
      </c>
      <c r="B1516" t="s">
        <v>13</v>
      </c>
      <c r="C1516" t="s">
        <v>30</v>
      </c>
      <c r="D1516" t="s">
        <v>31</v>
      </c>
      <c r="E1516" t="s">
        <v>57</v>
      </c>
      <c r="G1516">
        <v>6546.46</v>
      </c>
      <c r="I1516">
        <v>0</v>
      </c>
      <c r="J1516" s="1">
        <v>45514</v>
      </c>
      <c r="K1516" t="s">
        <v>22</v>
      </c>
      <c r="L1516" t="s">
        <v>38</v>
      </c>
      <c r="M1516">
        <v>2804.16</v>
      </c>
    </row>
    <row r="1517" spans="1:13" x14ac:dyDescent="0.3">
      <c r="A1517">
        <v>3515</v>
      </c>
      <c r="B1517" t="s">
        <v>35</v>
      </c>
      <c r="C1517" t="s">
        <v>14</v>
      </c>
      <c r="D1517" t="s">
        <v>34</v>
      </c>
      <c r="E1517" t="s">
        <v>32</v>
      </c>
      <c r="G1517">
        <v>2604.11</v>
      </c>
      <c r="H1517">
        <v>0.9</v>
      </c>
      <c r="I1517">
        <v>0</v>
      </c>
      <c r="J1517" s="1"/>
      <c r="K1517" t="s">
        <v>17</v>
      </c>
      <c r="L1517" t="s">
        <v>45</v>
      </c>
      <c r="M1517">
        <v>699.6</v>
      </c>
    </row>
    <row r="1518" spans="1:13" x14ac:dyDescent="0.3">
      <c r="A1518">
        <v>3516</v>
      </c>
      <c r="B1518" t="s">
        <v>35</v>
      </c>
      <c r="C1518" t="s">
        <v>14</v>
      </c>
      <c r="D1518" t="s">
        <v>54</v>
      </c>
      <c r="E1518" t="s">
        <v>16</v>
      </c>
      <c r="G1518">
        <v>7495.24</v>
      </c>
      <c r="H1518">
        <v>0.42</v>
      </c>
      <c r="I1518">
        <v>0</v>
      </c>
      <c r="J1518" s="1"/>
      <c r="K1518" t="s">
        <v>17</v>
      </c>
      <c r="L1518" t="s">
        <v>29</v>
      </c>
      <c r="M1518">
        <v>3844.73</v>
      </c>
    </row>
    <row r="1519" spans="1:13" x14ac:dyDescent="0.3">
      <c r="A1519">
        <v>3517</v>
      </c>
      <c r="B1519" t="s">
        <v>19</v>
      </c>
      <c r="C1519" t="s">
        <v>30</v>
      </c>
      <c r="D1519" t="s">
        <v>48</v>
      </c>
      <c r="E1519" t="s">
        <v>41</v>
      </c>
      <c r="G1519">
        <v>9962.36</v>
      </c>
      <c r="I1519">
        <v>0</v>
      </c>
      <c r="J1519" s="1"/>
      <c r="K1519" t="s">
        <v>22</v>
      </c>
      <c r="L1519" t="s">
        <v>23</v>
      </c>
      <c r="M1519">
        <v>2661.74</v>
      </c>
    </row>
    <row r="1520" spans="1:13" x14ac:dyDescent="0.3">
      <c r="A1520">
        <v>3518</v>
      </c>
      <c r="B1520" t="s">
        <v>19</v>
      </c>
      <c r="C1520" t="s">
        <v>43</v>
      </c>
      <c r="D1520" t="s">
        <v>44</v>
      </c>
      <c r="E1520" t="s">
        <v>32</v>
      </c>
      <c r="I1520">
        <v>0</v>
      </c>
      <c r="J1520" s="1">
        <v>45518</v>
      </c>
      <c r="K1520" t="s">
        <v>22</v>
      </c>
      <c r="L1520" t="s">
        <v>33</v>
      </c>
      <c r="M1520">
        <v>3047.69</v>
      </c>
    </row>
    <row r="1521" spans="1:13" x14ac:dyDescent="0.3">
      <c r="A1521">
        <v>3519</v>
      </c>
      <c r="B1521" t="s">
        <v>13</v>
      </c>
      <c r="C1521" t="s">
        <v>20</v>
      </c>
      <c r="D1521" t="s">
        <v>24</v>
      </c>
      <c r="E1521" t="s">
        <v>41</v>
      </c>
      <c r="I1521">
        <v>0</v>
      </c>
      <c r="J1521" s="1">
        <v>45802</v>
      </c>
      <c r="K1521" t="s">
        <v>22</v>
      </c>
      <c r="L1521" t="s">
        <v>45</v>
      </c>
      <c r="M1521">
        <v>3491.18</v>
      </c>
    </row>
    <row r="1522" spans="1:13" x14ac:dyDescent="0.3">
      <c r="A1522">
        <v>3520</v>
      </c>
      <c r="B1522" t="s">
        <v>19</v>
      </c>
      <c r="C1522" t="s">
        <v>26</v>
      </c>
      <c r="D1522" t="s">
        <v>40</v>
      </c>
      <c r="E1522" t="s">
        <v>32</v>
      </c>
      <c r="F1522">
        <v>2</v>
      </c>
      <c r="G1522">
        <v>2080.85</v>
      </c>
      <c r="H1522">
        <v>1.24</v>
      </c>
      <c r="I1522">
        <v>-998.81</v>
      </c>
      <c r="J1522" s="1">
        <v>45373</v>
      </c>
      <c r="K1522" t="s">
        <v>22</v>
      </c>
      <c r="L1522" t="s">
        <v>33</v>
      </c>
      <c r="M1522">
        <v>-776.21</v>
      </c>
    </row>
    <row r="1523" spans="1:13" x14ac:dyDescent="0.3">
      <c r="A1523">
        <v>3521</v>
      </c>
      <c r="B1523" t="s">
        <v>19</v>
      </c>
      <c r="C1523" t="s">
        <v>14</v>
      </c>
      <c r="D1523" t="s">
        <v>54</v>
      </c>
      <c r="E1523" t="s">
        <v>16</v>
      </c>
      <c r="G1523">
        <v>8565.24</v>
      </c>
      <c r="I1523">
        <v>0</v>
      </c>
      <c r="J1523" s="1"/>
      <c r="K1523" t="s">
        <v>17</v>
      </c>
      <c r="L1523" t="s">
        <v>45</v>
      </c>
      <c r="M1523">
        <v>3721.9</v>
      </c>
    </row>
    <row r="1524" spans="1:13" x14ac:dyDescent="0.3">
      <c r="A1524">
        <v>2002</v>
      </c>
      <c r="B1524" t="s">
        <v>19</v>
      </c>
      <c r="C1524" t="s">
        <v>43</v>
      </c>
      <c r="D1524" t="s">
        <v>52</v>
      </c>
      <c r="E1524" t="s">
        <v>16</v>
      </c>
      <c r="G1524">
        <v>9041.15</v>
      </c>
      <c r="H1524">
        <v>0.44</v>
      </c>
      <c r="I1524">
        <v>0</v>
      </c>
      <c r="J1524" s="1"/>
      <c r="K1524" t="s">
        <v>22</v>
      </c>
      <c r="L1524" t="s">
        <v>45</v>
      </c>
      <c r="M1524">
        <v>1597.12</v>
      </c>
    </row>
    <row r="1525" spans="1:13" x14ac:dyDescent="0.3">
      <c r="A1525">
        <v>3523</v>
      </c>
      <c r="B1525" t="s">
        <v>13</v>
      </c>
      <c r="C1525" t="s">
        <v>14</v>
      </c>
      <c r="D1525" t="s">
        <v>15</v>
      </c>
      <c r="E1525" t="s">
        <v>49</v>
      </c>
      <c r="G1525">
        <v>7061.5</v>
      </c>
      <c r="H1525">
        <v>1.04</v>
      </c>
      <c r="I1525">
        <v>0</v>
      </c>
      <c r="J1525" s="1">
        <v>45452</v>
      </c>
      <c r="K1525" t="s">
        <v>22</v>
      </c>
      <c r="L1525" t="s">
        <v>45</v>
      </c>
      <c r="M1525">
        <v>825.03</v>
      </c>
    </row>
    <row r="1526" spans="1:13" x14ac:dyDescent="0.3">
      <c r="A1526">
        <v>3524</v>
      </c>
      <c r="B1526" t="s">
        <v>13</v>
      </c>
      <c r="C1526" t="s">
        <v>14</v>
      </c>
      <c r="D1526" t="s">
        <v>15</v>
      </c>
      <c r="E1526" t="s">
        <v>46</v>
      </c>
      <c r="I1526">
        <v>0</v>
      </c>
      <c r="J1526" s="1">
        <v>45608</v>
      </c>
      <c r="K1526" t="s">
        <v>17</v>
      </c>
      <c r="L1526" t="s">
        <v>25</v>
      </c>
      <c r="M1526">
        <v>1646.1</v>
      </c>
    </row>
    <row r="1527" spans="1:13" x14ac:dyDescent="0.3">
      <c r="A1527">
        <v>3525</v>
      </c>
      <c r="B1527" t="s">
        <v>13</v>
      </c>
      <c r="C1527" t="s">
        <v>30</v>
      </c>
      <c r="D1527" t="s">
        <v>31</v>
      </c>
      <c r="E1527" t="s">
        <v>41</v>
      </c>
      <c r="G1527">
        <v>7170.91</v>
      </c>
      <c r="I1527">
        <v>0</v>
      </c>
      <c r="J1527" s="1">
        <v>45686</v>
      </c>
      <c r="K1527" t="s">
        <v>22</v>
      </c>
      <c r="L1527" t="s">
        <v>25</v>
      </c>
      <c r="M1527">
        <v>3030.5</v>
      </c>
    </row>
    <row r="1528" spans="1:13" x14ac:dyDescent="0.3">
      <c r="A1528">
        <v>2030</v>
      </c>
      <c r="B1528" t="s">
        <v>35</v>
      </c>
      <c r="C1528" t="s">
        <v>43</v>
      </c>
      <c r="D1528" t="s">
        <v>44</v>
      </c>
      <c r="E1528" t="s">
        <v>41</v>
      </c>
      <c r="I1528">
        <v>0</v>
      </c>
      <c r="J1528" s="1">
        <v>45644</v>
      </c>
      <c r="K1528" t="s">
        <v>17</v>
      </c>
      <c r="L1528" t="s">
        <v>42</v>
      </c>
      <c r="M1528">
        <v>2272.16</v>
      </c>
    </row>
    <row r="1529" spans="1:13" x14ac:dyDescent="0.3">
      <c r="A1529">
        <v>3527</v>
      </c>
      <c r="B1529" t="s">
        <v>35</v>
      </c>
      <c r="C1529" t="s">
        <v>20</v>
      </c>
      <c r="D1529" t="s">
        <v>55</v>
      </c>
      <c r="E1529" t="s">
        <v>41</v>
      </c>
      <c r="F1529">
        <v>3</v>
      </c>
      <c r="I1529">
        <v>0</v>
      </c>
      <c r="J1529" s="1">
        <v>45820</v>
      </c>
      <c r="K1529" t="s">
        <v>17</v>
      </c>
      <c r="L1529" t="s">
        <v>25</v>
      </c>
      <c r="M1529">
        <v>-257.35000000000002</v>
      </c>
    </row>
    <row r="1530" spans="1:13" x14ac:dyDescent="0.3">
      <c r="A1530">
        <v>3528</v>
      </c>
      <c r="B1530" t="s">
        <v>13</v>
      </c>
      <c r="C1530" t="s">
        <v>30</v>
      </c>
      <c r="D1530" t="s">
        <v>31</v>
      </c>
      <c r="E1530" t="s">
        <v>28</v>
      </c>
      <c r="G1530">
        <v>3742.67</v>
      </c>
      <c r="I1530">
        <v>0</v>
      </c>
      <c r="J1530" s="1">
        <v>45525</v>
      </c>
      <c r="K1530" t="s">
        <v>22</v>
      </c>
      <c r="L1530" t="s">
        <v>42</v>
      </c>
      <c r="M1530">
        <v>2662.77</v>
      </c>
    </row>
    <row r="1531" spans="1:13" x14ac:dyDescent="0.3">
      <c r="A1531">
        <v>3529</v>
      </c>
      <c r="B1531" t="s">
        <v>35</v>
      </c>
      <c r="C1531" t="s">
        <v>14</v>
      </c>
      <c r="D1531" t="s">
        <v>15</v>
      </c>
      <c r="E1531" t="s">
        <v>28</v>
      </c>
      <c r="F1531">
        <v>1</v>
      </c>
      <c r="H1531">
        <v>0.2</v>
      </c>
      <c r="I1531">
        <v>0</v>
      </c>
      <c r="J1531" s="1">
        <v>45744</v>
      </c>
      <c r="K1531" t="s">
        <v>22</v>
      </c>
      <c r="L1531" t="s">
        <v>33</v>
      </c>
      <c r="M1531">
        <v>1448.77</v>
      </c>
    </row>
    <row r="1532" spans="1:13" x14ac:dyDescent="0.3">
      <c r="A1532">
        <v>3530</v>
      </c>
      <c r="B1532" t="s">
        <v>19</v>
      </c>
      <c r="C1532" t="s">
        <v>20</v>
      </c>
      <c r="D1532" t="s">
        <v>39</v>
      </c>
      <c r="E1532" t="s">
        <v>41</v>
      </c>
      <c r="F1532">
        <v>0</v>
      </c>
      <c r="G1532">
        <v>3034.73</v>
      </c>
      <c r="I1532">
        <v>0</v>
      </c>
      <c r="J1532" s="1">
        <v>45194</v>
      </c>
      <c r="K1532" t="s">
        <v>22</v>
      </c>
      <c r="L1532" t="s">
        <v>45</v>
      </c>
      <c r="M1532">
        <v>2458.14</v>
      </c>
    </row>
    <row r="1533" spans="1:13" x14ac:dyDescent="0.3">
      <c r="A1533">
        <v>3531</v>
      </c>
      <c r="B1533" t="s">
        <v>19</v>
      </c>
      <c r="C1533" t="s">
        <v>43</v>
      </c>
      <c r="D1533" t="s">
        <v>61</v>
      </c>
      <c r="E1533" t="s">
        <v>41</v>
      </c>
      <c r="G1533">
        <v>9015.65</v>
      </c>
      <c r="H1533">
        <v>7.0000000000000007E-2</v>
      </c>
      <c r="I1533">
        <v>0</v>
      </c>
      <c r="J1533" s="1"/>
      <c r="K1533" t="s">
        <v>17</v>
      </c>
      <c r="L1533" t="s">
        <v>33</v>
      </c>
      <c r="M1533">
        <v>1932.99</v>
      </c>
    </row>
    <row r="1534" spans="1:13" x14ac:dyDescent="0.3">
      <c r="A1534">
        <v>3532</v>
      </c>
      <c r="B1534" t="s">
        <v>13</v>
      </c>
      <c r="C1534" t="s">
        <v>30</v>
      </c>
      <c r="D1534" t="s">
        <v>31</v>
      </c>
      <c r="E1534" t="s">
        <v>32</v>
      </c>
      <c r="G1534">
        <v>9244.9599999999991</v>
      </c>
      <c r="H1534">
        <v>0.47</v>
      </c>
      <c r="I1534">
        <v>0</v>
      </c>
      <c r="J1534" s="1">
        <v>45419</v>
      </c>
      <c r="K1534" t="s">
        <v>17</v>
      </c>
      <c r="L1534" t="s">
        <v>25</v>
      </c>
      <c r="M1534">
        <v>-955.19</v>
      </c>
    </row>
    <row r="1535" spans="1:13" x14ac:dyDescent="0.3">
      <c r="A1535">
        <v>3533</v>
      </c>
      <c r="B1535" t="s">
        <v>13</v>
      </c>
      <c r="C1535" t="s">
        <v>30</v>
      </c>
      <c r="D1535" t="s">
        <v>48</v>
      </c>
      <c r="E1535" t="s">
        <v>28</v>
      </c>
      <c r="I1535">
        <v>0</v>
      </c>
      <c r="J1535" s="1">
        <v>45235</v>
      </c>
      <c r="K1535" t="s">
        <v>22</v>
      </c>
      <c r="L1535" t="s">
        <v>23</v>
      </c>
      <c r="M1535">
        <v>451.71</v>
      </c>
    </row>
    <row r="1536" spans="1:13" x14ac:dyDescent="0.3">
      <c r="A1536">
        <v>3534</v>
      </c>
      <c r="B1536" t="s">
        <v>13</v>
      </c>
      <c r="C1536" t="s">
        <v>43</v>
      </c>
      <c r="D1536" t="s">
        <v>52</v>
      </c>
      <c r="E1536" t="s">
        <v>41</v>
      </c>
      <c r="F1536">
        <v>3</v>
      </c>
      <c r="G1536">
        <v>3280.57</v>
      </c>
      <c r="H1536">
        <v>0.62</v>
      </c>
      <c r="I1536">
        <v>3739.85</v>
      </c>
      <c r="J1536" s="1">
        <v>45605</v>
      </c>
      <c r="K1536" t="s">
        <v>22</v>
      </c>
      <c r="L1536" t="s">
        <v>45</v>
      </c>
      <c r="M1536">
        <v>427.76</v>
      </c>
    </row>
    <row r="1537" spans="1:13" x14ac:dyDescent="0.3">
      <c r="A1537">
        <v>3535</v>
      </c>
      <c r="B1537" t="s">
        <v>13</v>
      </c>
      <c r="C1537" t="s">
        <v>43</v>
      </c>
      <c r="D1537" t="s">
        <v>61</v>
      </c>
      <c r="E1537" t="s">
        <v>32</v>
      </c>
      <c r="G1537">
        <v>6302.89</v>
      </c>
      <c r="H1537">
        <v>0.82</v>
      </c>
      <c r="I1537">
        <v>0</v>
      </c>
      <c r="J1537" s="1">
        <v>45650</v>
      </c>
      <c r="K1537" t="s">
        <v>22</v>
      </c>
      <c r="L1537" t="s">
        <v>29</v>
      </c>
      <c r="M1537">
        <v>169.86</v>
      </c>
    </row>
    <row r="1538" spans="1:13" x14ac:dyDescent="0.3">
      <c r="A1538">
        <v>3536</v>
      </c>
      <c r="B1538" t="s">
        <v>19</v>
      </c>
      <c r="C1538" t="s">
        <v>26</v>
      </c>
      <c r="D1538" t="s">
        <v>58</v>
      </c>
      <c r="E1538" t="s">
        <v>53</v>
      </c>
      <c r="G1538">
        <v>3929.3</v>
      </c>
      <c r="I1538">
        <v>0</v>
      </c>
      <c r="J1538" s="1">
        <v>45627</v>
      </c>
      <c r="K1538" t="s">
        <v>22</v>
      </c>
      <c r="L1538" t="s">
        <v>18</v>
      </c>
      <c r="M1538">
        <v>3934.31</v>
      </c>
    </row>
    <row r="1539" spans="1:13" x14ac:dyDescent="0.3">
      <c r="A1539">
        <v>3537</v>
      </c>
      <c r="B1539" t="s">
        <v>35</v>
      </c>
      <c r="C1539" t="s">
        <v>26</v>
      </c>
      <c r="D1539" t="s">
        <v>27</v>
      </c>
      <c r="E1539" t="s">
        <v>32</v>
      </c>
      <c r="F1539">
        <v>2</v>
      </c>
      <c r="G1539">
        <v>5464.07</v>
      </c>
      <c r="H1539">
        <v>1.01</v>
      </c>
      <c r="I1539">
        <v>-109.28</v>
      </c>
      <c r="J1539" s="1">
        <v>45823</v>
      </c>
      <c r="K1539" t="s">
        <v>17</v>
      </c>
      <c r="L1539" t="s">
        <v>45</v>
      </c>
      <c r="M1539">
        <v>3170.78</v>
      </c>
    </row>
    <row r="1540" spans="1:13" x14ac:dyDescent="0.3">
      <c r="A1540">
        <v>3538</v>
      </c>
      <c r="B1540" t="s">
        <v>13</v>
      </c>
      <c r="C1540" t="s">
        <v>43</v>
      </c>
      <c r="D1540" t="s">
        <v>51</v>
      </c>
      <c r="E1540" t="s">
        <v>28</v>
      </c>
      <c r="F1540">
        <v>0</v>
      </c>
      <c r="I1540">
        <v>0</v>
      </c>
      <c r="J1540" s="1">
        <v>45638</v>
      </c>
      <c r="K1540" t="s">
        <v>17</v>
      </c>
      <c r="L1540" t="s">
        <v>18</v>
      </c>
      <c r="M1540">
        <v>2787.81</v>
      </c>
    </row>
    <row r="1541" spans="1:13" x14ac:dyDescent="0.3">
      <c r="A1541">
        <v>3539</v>
      </c>
      <c r="B1541" t="s">
        <v>13</v>
      </c>
      <c r="C1541" t="s">
        <v>26</v>
      </c>
      <c r="D1541" t="s">
        <v>60</v>
      </c>
      <c r="E1541" t="s">
        <v>32</v>
      </c>
      <c r="F1541">
        <v>3</v>
      </c>
      <c r="G1541">
        <v>7706.3</v>
      </c>
      <c r="H1541">
        <v>1.1499999999999999</v>
      </c>
      <c r="I1541">
        <v>-3467.83</v>
      </c>
      <c r="J1541" s="1"/>
      <c r="K1541" t="s">
        <v>22</v>
      </c>
      <c r="L1541" t="s">
        <v>38</v>
      </c>
      <c r="M1541">
        <v>2366.58</v>
      </c>
    </row>
    <row r="1542" spans="1:13" x14ac:dyDescent="0.3">
      <c r="A1542">
        <v>3540</v>
      </c>
      <c r="B1542" t="s">
        <v>13</v>
      </c>
      <c r="C1542" t="s">
        <v>14</v>
      </c>
      <c r="D1542" t="s">
        <v>34</v>
      </c>
      <c r="E1542" t="s">
        <v>32</v>
      </c>
      <c r="F1542">
        <v>-1</v>
      </c>
      <c r="G1542">
        <v>9564.4</v>
      </c>
      <c r="I1542">
        <v>0</v>
      </c>
      <c r="J1542" s="1">
        <v>45793</v>
      </c>
      <c r="K1542" t="s">
        <v>22</v>
      </c>
      <c r="L1542" t="s">
        <v>33</v>
      </c>
      <c r="M1542">
        <v>1850.13</v>
      </c>
    </row>
    <row r="1543" spans="1:13" x14ac:dyDescent="0.3">
      <c r="A1543">
        <v>3541</v>
      </c>
      <c r="B1543" t="s">
        <v>13</v>
      </c>
      <c r="C1543" t="s">
        <v>14</v>
      </c>
      <c r="D1543" t="s">
        <v>15</v>
      </c>
      <c r="E1543" t="s">
        <v>16</v>
      </c>
      <c r="F1543">
        <v>-1</v>
      </c>
      <c r="G1543">
        <v>3644.5</v>
      </c>
      <c r="I1543">
        <v>0</v>
      </c>
      <c r="J1543" s="1">
        <v>45539</v>
      </c>
      <c r="K1543" t="s">
        <v>17</v>
      </c>
      <c r="L1543" t="s">
        <v>25</v>
      </c>
      <c r="M1543">
        <v>2011.76</v>
      </c>
    </row>
    <row r="1544" spans="1:13" x14ac:dyDescent="0.3">
      <c r="A1544">
        <v>3542</v>
      </c>
      <c r="B1544" t="s">
        <v>35</v>
      </c>
      <c r="C1544" t="s">
        <v>26</v>
      </c>
      <c r="D1544" t="s">
        <v>60</v>
      </c>
      <c r="E1544" t="s">
        <v>41</v>
      </c>
      <c r="G1544">
        <v>7199.03</v>
      </c>
      <c r="H1544">
        <v>0.61</v>
      </c>
      <c r="I1544">
        <v>0</v>
      </c>
      <c r="J1544" s="1">
        <v>45624</v>
      </c>
      <c r="K1544" t="s">
        <v>22</v>
      </c>
      <c r="L1544" t="s">
        <v>25</v>
      </c>
      <c r="M1544">
        <v>1826.07</v>
      </c>
    </row>
    <row r="1545" spans="1:13" x14ac:dyDescent="0.3">
      <c r="A1545">
        <v>3543</v>
      </c>
      <c r="B1545" t="s">
        <v>13</v>
      </c>
      <c r="C1545" t="s">
        <v>26</v>
      </c>
      <c r="D1545" t="s">
        <v>58</v>
      </c>
      <c r="E1545" t="s">
        <v>41</v>
      </c>
      <c r="F1545">
        <v>2</v>
      </c>
      <c r="I1545">
        <v>0</v>
      </c>
      <c r="J1545" s="1">
        <v>45618</v>
      </c>
      <c r="K1545" t="s">
        <v>22</v>
      </c>
      <c r="L1545" t="s">
        <v>29</v>
      </c>
      <c r="M1545">
        <v>2712.79</v>
      </c>
    </row>
    <row r="1546" spans="1:13" x14ac:dyDescent="0.3">
      <c r="A1546">
        <v>3544</v>
      </c>
      <c r="B1546" t="s">
        <v>35</v>
      </c>
      <c r="C1546" t="s">
        <v>30</v>
      </c>
      <c r="D1546" t="s">
        <v>48</v>
      </c>
      <c r="E1546" t="s">
        <v>16</v>
      </c>
      <c r="G1546">
        <v>3923.39</v>
      </c>
      <c r="I1546">
        <v>0</v>
      </c>
      <c r="J1546" s="1"/>
      <c r="K1546" t="s">
        <v>22</v>
      </c>
      <c r="L1546" t="s">
        <v>45</v>
      </c>
      <c r="M1546">
        <v>-684.88</v>
      </c>
    </row>
    <row r="1547" spans="1:13" x14ac:dyDescent="0.3">
      <c r="A1547">
        <v>3545</v>
      </c>
      <c r="B1547" t="s">
        <v>35</v>
      </c>
      <c r="C1547" t="s">
        <v>14</v>
      </c>
      <c r="D1547" t="s">
        <v>34</v>
      </c>
      <c r="E1547" t="s">
        <v>53</v>
      </c>
      <c r="F1547">
        <v>3</v>
      </c>
      <c r="I1547">
        <v>0</v>
      </c>
      <c r="J1547" s="1">
        <v>45141</v>
      </c>
      <c r="K1547" t="s">
        <v>17</v>
      </c>
      <c r="L1547" t="s">
        <v>33</v>
      </c>
      <c r="M1547">
        <v>2239.86</v>
      </c>
    </row>
    <row r="1548" spans="1:13" x14ac:dyDescent="0.3">
      <c r="A1548">
        <v>3546</v>
      </c>
      <c r="B1548" t="s">
        <v>35</v>
      </c>
      <c r="C1548" t="s">
        <v>26</v>
      </c>
      <c r="D1548" t="s">
        <v>40</v>
      </c>
      <c r="E1548" t="s">
        <v>28</v>
      </c>
      <c r="I1548">
        <v>0</v>
      </c>
      <c r="J1548" s="1"/>
      <c r="K1548" t="s">
        <v>22</v>
      </c>
      <c r="L1548" t="s">
        <v>33</v>
      </c>
      <c r="M1548">
        <v>945.11</v>
      </c>
    </row>
    <row r="1549" spans="1:13" x14ac:dyDescent="0.3">
      <c r="A1549">
        <v>3547</v>
      </c>
      <c r="B1549" t="s">
        <v>13</v>
      </c>
      <c r="C1549" t="s">
        <v>20</v>
      </c>
      <c r="D1549" t="s">
        <v>21</v>
      </c>
      <c r="E1549" t="s">
        <v>32</v>
      </c>
      <c r="F1549">
        <v>4</v>
      </c>
      <c r="I1549">
        <v>0</v>
      </c>
      <c r="J1549" s="1"/>
      <c r="K1549" t="s">
        <v>17</v>
      </c>
      <c r="L1549" t="s">
        <v>33</v>
      </c>
      <c r="M1549">
        <v>2157.7399999999998</v>
      </c>
    </row>
    <row r="1550" spans="1:13" x14ac:dyDescent="0.3">
      <c r="A1550">
        <v>3548</v>
      </c>
      <c r="B1550" t="s">
        <v>13</v>
      </c>
      <c r="C1550" t="s">
        <v>20</v>
      </c>
      <c r="D1550" t="s">
        <v>55</v>
      </c>
      <c r="E1550" t="s">
        <v>41</v>
      </c>
      <c r="F1550">
        <v>3</v>
      </c>
      <c r="I1550">
        <v>0</v>
      </c>
      <c r="J1550" s="1">
        <v>45363</v>
      </c>
      <c r="K1550" t="s">
        <v>17</v>
      </c>
      <c r="L1550" t="s">
        <v>45</v>
      </c>
      <c r="M1550">
        <v>3366.32</v>
      </c>
    </row>
    <row r="1551" spans="1:13" x14ac:dyDescent="0.3">
      <c r="A1551">
        <v>3549</v>
      </c>
      <c r="B1551" t="s">
        <v>13</v>
      </c>
      <c r="C1551" t="s">
        <v>14</v>
      </c>
      <c r="D1551" t="s">
        <v>15</v>
      </c>
      <c r="E1551" t="s">
        <v>28</v>
      </c>
      <c r="F1551">
        <v>0</v>
      </c>
      <c r="G1551">
        <v>4493.0200000000004</v>
      </c>
      <c r="H1551">
        <v>0.81</v>
      </c>
      <c r="I1551">
        <v>0</v>
      </c>
      <c r="J1551" s="1"/>
      <c r="K1551" t="s">
        <v>17</v>
      </c>
      <c r="L1551" t="s">
        <v>25</v>
      </c>
      <c r="M1551">
        <v>14.79</v>
      </c>
    </row>
    <row r="1552" spans="1:13" x14ac:dyDescent="0.3">
      <c r="A1552">
        <v>3550</v>
      </c>
      <c r="B1552" t="s">
        <v>19</v>
      </c>
      <c r="C1552" t="s">
        <v>26</v>
      </c>
      <c r="D1552" t="s">
        <v>60</v>
      </c>
      <c r="E1552" t="s">
        <v>16</v>
      </c>
      <c r="G1552">
        <v>8645.09</v>
      </c>
      <c r="I1552">
        <v>0</v>
      </c>
      <c r="J1552" s="1"/>
      <c r="K1552" t="s">
        <v>17</v>
      </c>
      <c r="L1552" t="s">
        <v>18</v>
      </c>
      <c r="M1552">
        <v>3289.86</v>
      </c>
    </row>
    <row r="1553" spans="1:13" x14ac:dyDescent="0.3">
      <c r="A1553">
        <v>3551</v>
      </c>
      <c r="B1553" t="s">
        <v>19</v>
      </c>
      <c r="C1553" t="s">
        <v>14</v>
      </c>
      <c r="D1553" t="s">
        <v>15</v>
      </c>
      <c r="E1553" t="s">
        <v>59</v>
      </c>
      <c r="G1553">
        <v>9948.15</v>
      </c>
      <c r="H1553">
        <v>1.1200000000000001</v>
      </c>
      <c r="I1553">
        <v>0</v>
      </c>
      <c r="J1553" s="1">
        <v>45140</v>
      </c>
      <c r="K1553" t="s">
        <v>22</v>
      </c>
      <c r="L1553" t="s">
        <v>45</v>
      </c>
      <c r="M1553">
        <v>-259.16000000000003</v>
      </c>
    </row>
    <row r="1554" spans="1:13" x14ac:dyDescent="0.3">
      <c r="A1554">
        <v>3552</v>
      </c>
      <c r="B1554" t="s">
        <v>35</v>
      </c>
      <c r="C1554" t="s">
        <v>30</v>
      </c>
      <c r="D1554" t="s">
        <v>31</v>
      </c>
      <c r="E1554" t="s">
        <v>32</v>
      </c>
      <c r="F1554">
        <v>4</v>
      </c>
      <c r="I1554">
        <v>0</v>
      </c>
      <c r="J1554" s="1">
        <v>45794</v>
      </c>
      <c r="K1554" t="s">
        <v>22</v>
      </c>
      <c r="L1554" t="s">
        <v>25</v>
      </c>
      <c r="M1554">
        <v>762.95</v>
      </c>
    </row>
    <row r="1555" spans="1:13" x14ac:dyDescent="0.3">
      <c r="A1555">
        <v>3553</v>
      </c>
      <c r="B1555" t="s">
        <v>19</v>
      </c>
      <c r="C1555" t="s">
        <v>30</v>
      </c>
      <c r="D1555" t="s">
        <v>48</v>
      </c>
      <c r="E1555" t="s">
        <v>32</v>
      </c>
      <c r="F1555">
        <v>2</v>
      </c>
      <c r="G1555">
        <v>5216.2700000000004</v>
      </c>
      <c r="I1555">
        <v>0</v>
      </c>
      <c r="J1555" s="1">
        <v>45833</v>
      </c>
      <c r="K1555" t="s">
        <v>17</v>
      </c>
      <c r="L1555" t="s">
        <v>29</v>
      </c>
      <c r="M1555">
        <v>-720.87</v>
      </c>
    </row>
    <row r="1556" spans="1:13" x14ac:dyDescent="0.3">
      <c r="A1556">
        <v>3554</v>
      </c>
      <c r="B1556" t="s">
        <v>35</v>
      </c>
      <c r="C1556" t="s">
        <v>20</v>
      </c>
      <c r="D1556" t="s">
        <v>24</v>
      </c>
      <c r="E1556" t="s">
        <v>28</v>
      </c>
      <c r="I1556">
        <v>0</v>
      </c>
      <c r="J1556" s="1"/>
      <c r="K1556" t="s">
        <v>22</v>
      </c>
      <c r="L1556" t="s">
        <v>36</v>
      </c>
      <c r="M1556">
        <v>2052.71</v>
      </c>
    </row>
    <row r="1557" spans="1:13" x14ac:dyDescent="0.3">
      <c r="A1557">
        <v>3555</v>
      </c>
      <c r="B1557" t="s">
        <v>13</v>
      </c>
      <c r="C1557" t="s">
        <v>20</v>
      </c>
      <c r="D1557" t="s">
        <v>55</v>
      </c>
      <c r="E1557" t="s">
        <v>46</v>
      </c>
      <c r="F1557">
        <v>2</v>
      </c>
      <c r="I1557">
        <v>0</v>
      </c>
      <c r="J1557" s="1">
        <v>45773</v>
      </c>
      <c r="K1557" t="s">
        <v>22</v>
      </c>
      <c r="L1557" t="s">
        <v>42</v>
      </c>
      <c r="M1557">
        <v>-1069.25</v>
      </c>
    </row>
    <row r="1558" spans="1:13" x14ac:dyDescent="0.3">
      <c r="A1558">
        <v>3556</v>
      </c>
      <c r="B1558" t="s">
        <v>19</v>
      </c>
      <c r="C1558" t="s">
        <v>43</v>
      </c>
      <c r="D1558" t="s">
        <v>51</v>
      </c>
      <c r="E1558" t="s">
        <v>16</v>
      </c>
      <c r="F1558">
        <v>4</v>
      </c>
      <c r="I1558">
        <v>0</v>
      </c>
      <c r="J1558" s="1">
        <v>45729</v>
      </c>
      <c r="K1558" t="s">
        <v>22</v>
      </c>
      <c r="L1558" t="s">
        <v>45</v>
      </c>
      <c r="M1558">
        <v>-843.61</v>
      </c>
    </row>
    <row r="1559" spans="1:13" x14ac:dyDescent="0.3">
      <c r="A1559">
        <v>3557</v>
      </c>
      <c r="B1559" t="s">
        <v>13</v>
      </c>
      <c r="C1559" t="s">
        <v>43</v>
      </c>
      <c r="D1559" t="s">
        <v>44</v>
      </c>
      <c r="E1559" t="s">
        <v>28</v>
      </c>
      <c r="F1559">
        <v>1</v>
      </c>
      <c r="H1559">
        <v>0.66</v>
      </c>
      <c r="I1559">
        <v>0</v>
      </c>
      <c r="J1559" s="1">
        <v>45513</v>
      </c>
      <c r="K1559" t="s">
        <v>22</v>
      </c>
      <c r="L1559" t="s">
        <v>38</v>
      </c>
      <c r="M1559">
        <v>-884.81</v>
      </c>
    </row>
    <row r="1560" spans="1:13" x14ac:dyDescent="0.3">
      <c r="A1560">
        <v>3558</v>
      </c>
      <c r="B1560" t="s">
        <v>19</v>
      </c>
      <c r="C1560" t="s">
        <v>14</v>
      </c>
      <c r="D1560" t="s">
        <v>34</v>
      </c>
      <c r="E1560" t="s">
        <v>28</v>
      </c>
      <c r="F1560">
        <v>4</v>
      </c>
      <c r="G1560">
        <v>4045.21</v>
      </c>
      <c r="I1560">
        <v>0</v>
      </c>
      <c r="J1560" s="1">
        <v>45534</v>
      </c>
      <c r="K1560" t="s">
        <v>17</v>
      </c>
      <c r="L1560" t="s">
        <v>25</v>
      </c>
      <c r="M1560">
        <v>-113.44</v>
      </c>
    </row>
    <row r="1561" spans="1:13" x14ac:dyDescent="0.3">
      <c r="A1561">
        <v>3559</v>
      </c>
      <c r="B1561" t="s">
        <v>19</v>
      </c>
      <c r="C1561" t="s">
        <v>30</v>
      </c>
      <c r="D1561" t="s">
        <v>56</v>
      </c>
      <c r="E1561" t="s">
        <v>16</v>
      </c>
      <c r="I1561">
        <v>0</v>
      </c>
      <c r="J1561" s="1"/>
      <c r="K1561" t="s">
        <v>17</v>
      </c>
      <c r="L1561" t="s">
        <v>33</v>
      </c>
      <c r="M1561">
        <v>-787.01</v>
      </c>
    </row>
    <row r="1562" spans="1:13" x14ac:dyDescent="0.3">
      <c r="A1562">
        <v>3560</v>
      </c>
      <c r="B1562" t="s">
        <v>19</v>
      </c>
      <c r="C1562" t="s">
        <v>20</v>
      </c>
      <c r="D1562" t="s">
        <v>55</v>
      </c>
      <c r="E1562" t="s">
        <v>41</v>
      </c>
      <c r="H1562">
        <v>0.13</v>
      </c>
      <c r="I1562">
        <v>0</v>
      </c>
      <c r="J1562" s="1">
        <v>45133</v>
      </c>
      <c r="K1562" t="s">
        <v>22</v>
      </c>
      <c r="L1562" t="s">
        <v>42</v>
      </c>
      <c r="M1562">
        <v>3662.98</v>
      </c>
    </row>
    <row r="1563" spans="1:13" x14ac:dyDescent="0.3">
      <c r="A1563">
        <v>3561</v>
      </c>
      <c r="B1563" t="s">
        <v>19</v>
      </c>
      <c r="C1563" t="s">
        <v>43</v>
      </c>
      <c r="D1563" t="s">
        <v>52</v>
      </c>
      <c r="E1563" t="s">
        <v>37</v>
      </c>
      <c r="I1563">
        <v>0</v>
      </c>
      <c r="J1563" s="1">
        <v>45497</v>
      </c>
      <c r="K1563" t="s">
        <v>17</v>
      </c>
      <c r="L1563" t="s">
        <v>45</v>
      </c>
      <c r="M1563">
        <v>1062.3900000000001</v>
      </c>
    </row>
    <row r="1564" spans="1:13" x14ac:dyDescent="0.3">
      <c r="A1564">
        <v>3562</v>
      </c>
      <c r="B1564" t="s">
        <v>19</v>
      </c>
      <c r="C1564" t="s">
        <v>43</v>
      </c>
      <c r="D1564" t="s">
        <v>61</v>
      </c>
      <c r="E1564" t="s">
        <v>41</v>
      </c>
      <c r="F1564">
        <v>1</v>
      </c>
      <c r="I1564">
        <v>0</v>
      </c>
      <c r="J1564" s="1">
        <v>45596</v>
      </c>
      <c r="K1564" t="s">
        <v>22</v>
      </c>
      <c r="L1564" t="s">
        <v>33</v>
      </c>
      <c r="M1564">
        <v>1904.66</v>
      </c>
    </row>
    <row r="1565" spans="1:13" x14ac:dyDescent="0.3">
      <c r="A1565">
        <v>3563</v>
      </c>
      <c r="B1565" t="s">
        <v>13</v>
      </c>
      <c r="C1565" t="s">
        <v>30</v>
      </c>
      <c r="D1565" t="s">
        <v>56</v>
      </c>
      <c r="E1565" t="s">
        <v>28</v>
      </c>
      <c r="G1565">
        <v>2470.4299999999998</v>
      </c>
      <c r="I1565">
        <v>0</v>
      </c>
      <c r="J1565" s="1"/>
      <c r="K1565" t="s">
        <v>17</v>
      </c>
      <c r="L1565" t="s">
        <v>45</v>
      </c>
      <c r="M1565">
        <v>233.05</v>
      </c>
    </row>
    <row r="1566" spans="1:13" x14ac:dyDescent="0.3">
      <c r="A1566">
        <v>3564</v>
      </c>
      <c r="B1566" t="s">
        <v>13</v>
      </c>
      <c r="C1566" t="s">
        <v>20</v>
      </c>
      <c r="D1566" t="s">
        <v>24</v>
      </c>
      <c r="E1566" t="s">
        <v>57</v>
      </c>
      <c r="I1566">
        <v>0</v>
      </c>
      <c r="J1566" s="1"/>
      <c r="K1566" t="s">
        <v>22</v>
      </c>
      <c r="L1566" t="s">
        <v>45</v>
      </c>
      <c r="M1566">
        <v>2685.43</v>
      </c>
    </row>
    <row r="1567" spans="1:13" x14ac:dyDescent="0.3">
      <c r="A1567">
        <v>3565</v>
      </c>
      <c r="B1567" t="s">
        <v>13</v>
      </c>
      <c r="C1567" t="s">
        <v>43</v>
      </c>
      <c r="D1567" t="s">
        <v>51</v>
      </c>
      <c r="E1567" t="s">
        <v>32</v>
      </c>
      <c r="H1567">
        <v>0.55000000000000004</v>
      </c>
      <c r="I1567">
        <v>0</v>
      </c>
      <c r="J1567" s="1">
        <v>45531</v>
      </c>
      <c r="K1567" t="s">
        <v>17</v>
      </c>
      <c r="L1567" t="s">
        <v>45</v>
      </c>
      <c r="M1567">
        <v>3851.81</v>
      </c>
    </row>
    <row r="1568" spans="1:13" x14ac:dyDescent="0.3">
      <c r="A1568">
        <v>3566</v>
      </c>
      <c r="B1568" t="s">
        <v>35</v>
      </c>
      <c r="C1568" t="s">
        <v>26</v>
      </c>
      <c r="D1568" t="s">
        <v>40</v>
      </c>
      <c r="E1568" t="s">
        <v>32</v>
      </c>
      <c r="I1568">
        <v>0</v>
      </c>
      <c r="J1568" s="1">
        <v>45638</v>
      </c>
      <c r="K1568" t="s">
        <v>22</v>
      </c>
      <c r="L1568" t="s">
        <v>23</v>
      </c>
      <c r="M1568">
        <v>2315.64</v>
      </c>
    </row>
    <row r="1569" spans="1:13" x14ac:dyDescent="0.3">
      <c r="A1569">
        <v>3567</v>
      </c>
      <c r="B1569" t="s">
        <v>35</v>
      </c>
      <c r="C1569" t="s">
        <v>26</v>
      </c>
      <c r="D1569" t="s">
        <v>60</v>
      </c>
      <c r="E1569" t="s">
        <v>28</v>
      </c>
      <c r="F1569">
        <v>2</v>
      </c>
      <c r="H1569">
        <v>0.56000000000000005</v>
      </c>
      <c r="I1569">
        <v>0</v>
      </c>
      <c r="J1569" s="1"/>
      <c r="K1569" t="s">
        <v>17</v>
      </c>
      <c r="L1569" t="s">
        <v>45</v>
      </c>
      <c r="M1569">
        <v>1353.32</v>
      </c>
    </row>
    <row r="1570" spans="1:13" x14ac:dyDescent="0.3">
      <c r="A1570">
        <v>3568</v>
      </c>
      <c r="B1570" t="s">
        <v>19</v>
      </c>
      <c r="C1570" t="s">
        <v>30</v>
      </c>
      <c r="D1570" t="s">
        <v>56</v>
      </c>
      <c r="E1570" t="s">
        <v>28</v>
      </c>
      <c r="F1570">
        <v>0</v>
      </c>
      <c r="G1570">
        <v>6099.8</v>
      </c>
      <c r="H1570">
        <v>1.2</v>
      </c>
      <c r="I1570">
        <v>0</v>
      </c>
      <c r="J1570" s="1"/>
      <c r="K1570" t="s">
        <v>22</v>
      </c>
      <c r="L1570" t="s">
        <v>29</v>
      </c>
      <c r="M1570">
        <v>1494.24</v>
      </c>
    </row>
    <row r="1571" spans="1:13" x14ac:dyDescent="0.3">
      <c r="A1571">
        <v>3569</v>
      </c>
      <c r="B1571" t="s">
        <v>19</v>
      </c>
      <c r="C1571" t="s">
        <v>20</v>
      </c>
      <c r="D1571" t="s">
        <v>55</v>
      </c>
      <c r="E1571" t="s">
        <v>53</v>
      </c>
      <c r="G1571">
        <v>9203</v>
      </c>
      <c r="I1571">
        <v>0</v>
      </c>
      <c r="J1571" s="1">
        <v>45516</v>
      </c>
      <c r="K1571" t="s">
        <v>17</v>
      </c>
      <c r="L1571" t="s">
        <v>45</v>
      </c>
      <c r="M1571">
        <v>1797.66</v>
      </c>
    </row>
    <row r="1572" spans="1:13" x14ac:dyDescent="0.3">
      <c r="A1572">
        <v>3570</v>
      </c>
      <c r="B1572" t="s">
        <v>35</v>
      </c>
      <c r="C1572" t="s">
        <v>20</v>
      </c>
      <c r="D1572" t="s">
        <v>21</v>
      </c>
      <c r="E1572" t="s">
        <v>41</v>
      </c>
      <c r="G1572">
        <v>9713.73</v>
      </c>
      <c r="I1572">
        <v>0</v>
      </c>
      <c r="J1572" s="1">
        <v>45711</v>
      </c>
      <c r="K1572" t="s">
        <v>17</v>
      </c>
      <c r="L1572" t="s">
        <v>33</v>
      </c>
      <c r="M1572">
        <v>1914.18</v>
      </c>
    </row>
    <row r="1573" spans="1:13" x14ac:dyDescent="0.3">
      <c r="A1573">
        <v>3571</v>
      </c>
      <c r="B1573" t="s">
        <v>13</v>
      </c>
      <c r="C1573" t="s">
        <v>43</v>
      </c>
      <c r="D1573" t="s">
        <v>61</v>
      </c>
      <c r="E1573" t="s">
        <v>32</v>
      </c>
      <c r="G1573">
        <v>7596.71</v>
      </c>
      <c r="I1573">
        <v>0</v>
      </c>
      <c r="J1573" s="1"/>
      <c r="K1573" t="s">
        <v>17</v>
      </c>
      <c r="L1573" t="s">
        <v>33</v>
      </c>
      <c r="M1573">
        <v>166.47</v>
      </c>
    </row>
    <row r="1574" spans="1:13" x14ac:dyDescent="0.3">
      <c r="A1574">
        <v>3572</v>
      </c>
      <c r="B1574" t="s">
        <v>13</v>
      </c>
      <c r="C1574" t="s">
        <v>43</v>
      </c>
      <c r="D1574" t="s">
        <v>61</v>
      </c>
      <c r="E1574" t="s">
        <v>49</v>
      </c>
      <c r="I1574">
        <v>0</v>
      </c>
      <c r="J1574" s="1"/>
      <c r="K1574" t="s">
        <v>22</v>
      </c>
      <c r="L1574" t="s">
        <v>33</v>
      </c>
      <c r="M1574">
        <v>3729.45</v>
      </c>
    </row>
    <row r="1575" spans="1:13" x14ac:dyDescent="0.3">
      <c r="A1575">
        <v>3573</v>
      </c>
      <c r="B1575" t="s">
        <v>35</v>
      </c>
      <c r="C1575" t="s">
        <v>43</v>
      </c>
      <c r="D1575" t="s">
        <v>44</v>
      </c>
      <c r="E1575" t="s">
        <v>41</v>
      </c>
      <c r="F1575">
        <v>1</v>
      </c>
      <c r="G1575">
        <v>6830.98</v>
      </c>
      <c r="H1575">
        <v>0.39</v>
      </c>
      <c r="I1575">
        <v>4166.8999999999996</v>
      </c>
      <c r="J1575" s="1">
        <v>45734</v>
      </c>
      <c r="K1575" t="s">
        <v>22</v>
      </c>
      <c r="L1575" t="s">
        <v>25</v>
      </c>
      <c r="M1575">
        <v>-175.76</v>
      </c>
    </row>
    <row r="1576" spans="1:13" x14ac:dyDescent="0.3">
      <c r="A1576">
        <v>3574</v>
      </c>
      <c r="B1576" t="s">
        <v>13</v>
      </c>
      <c r="C1576" t="s">
        <v>43</v>
      </c>
      <c r="D1576" t="s">
        <v>44</v>
      </c>
      <c r="E1576" t="s">
        <v>32</v>
      </c>
      <c r="F1576">
        <v>0</v>
      </c>
      <c r="H1576">
        <v>0.96</v>
      </c>
      <c r="I1576">
        <v>0</v>
      </c>
      <c r="J1576" s="1">
        <v>45670</v>
      </c>
      <c r="K1576" t="s">
        <v>17</v>
      </c>
      <c r="L1576" t="s">
        <v>36</v>
      </c>
      <c r="M1576">
        <v>2589</v>
      </c>
    </row>
    <row r="1577" spans="1:13" x14ac:dyDescent="0.3">
      <c r="A1577">
        <v>3575</v>
      </c>
      <c r="B1577" t="s">
        <v>19</v>
      </c>
      <c r="C1577" t="s">
        <v>30</v>
      </c>
      <c r="D1577" t="s">
        <v>31</v>
      </c>
      <c r="E1577" t="s">
        <v>32</v>
      </c>
      <c r="F1577">
        <v>0</v>
      </c>
      <c r="G1577">
        <v>5716.18</v>
      </c>
      <c r="H1577">
        <v>1.1000000000000001</v>
      </c>
      <c r="I1577">
        <v>0</v>
      </c>
      <c r="J1577" s="1">
        <v>45841</v>
      </c>
      <c r="K1577" t="s">
        <v>22</v>
      </c>
      <c r="L1577" t="s">
        <v>29</v>
      </c>
      <c r="M1577">
        <v>3271.27</v>
      </c>
    </row>
    <row r="1578" spans="1:13" x14ac:dyDescent="0.3">
      <c r="A1578">
        <v>3576</v>
      </c>
      <c r="B1578" t="s">
        <v>19</v>
      </c>
      <c r="C1578" t="s">
        <v>26</v>
      </c>
      <c r="D1578" t="s">
        <v>40</v>
      </c>
      <c r="E1578" t="s">
        <v>16</v>
      </c>
      <c r="F1578">
        <v>2</v>
      </c>
      <c r="G1578">
        <v>3533.18</v>
      </c>
      <c r="I1578">
        <v>0</v>
      </c>
      <c r="J1578" s="1">
        <v>45368</v>
      </c>
      <c r="K1578" t="s">
        <v>22</v>
      </c>
      <c r="L1578" t="s">
        <v>18</v>
      </c>
      <c r="M1578">
        <v>-586.23</v>
      </c>
    </row>
    <row r="1579" spans="1:13" x14ac:dyDescent="0.3">
      <c r="A1579">
        <v>3577</v>
      </c>
      <c r="B1579" t="s">
        <v>19</v>
      </c>
      <c r="C1579" t="s">
        <v>30</v>
      </c>
      <c r="D1579" t="s">
        <v>56</v>
      </c>
      <c r="E1579" t="s">
        <v>32</v>
      </c>
      <c r="F1579">
        <v>0</v>
      </c>
      <c r="I1579">
        <v>0</v>
      </c>
      <c r="J1579" s="1">
        <v>45584</v>
      </c>
      <c r="K1579" t="s">
        <v>17</v>
      </c>
      <c r="L1579" t="s">
        <v>45</v>
      </c>
      <c r="M1579">
        <v>102.77</v>
      </c>
    </row>
    <row r="1580" spans="1:13" x14ac:dyDescent="0.3">
      <c r="A1580">
        <v>3578</v>
      </c>
      <c r="B1580" t="s">
        <v>35</v>
      </c>
      <c r="C1580" t="s">
        <v>26</v>
      </c>
      <c r="D1580" t="s">
        <v>27</v>
      </c>
      <c r="E1580" t="s">
        <v>32</v>
      </c>
      <c r="F1580">
        <v>4</v>
      </c>
      <c r="G1580">
        <v>6348.19</v>
      </c>
      <c r="I1580">
        <v>0</v>
      </c>
      <c r="J1580" s="1"/>
      <c r="K1580" t="s">
        <v>22</v>
      </c>
      <c r="L1580" t="s">
        <v>42</v>
      </c>
      <c r="M1580">
        <v>1939.74</v>
      </c>
    </row>
    <row r="1581" spans="1:13" x14ac:dyDescent="0.3">
      <c r="A1581">
        <v>3579</v>
      </c>
      <c r="B1581" t="s">
        <v>35</v>
      </c>
      <c r="C1581" t="s">
        <v>43</v>
      </c>
      <c r="D1581" t="s">
        <v>61</v>
      </c>
      <c r="E1581" t="s">
        <v>32</v>
      </c>
      <c r="F1581">
        <v>0</v>
      </c>
      <c r="G1581">
        <v>9995.5499999999993</v>
      </c>
      <c r="I1581">
        <v>0</v>
      </c>
      <c r="J1581" s="1">
        <v>45691</v>
      </c>
      <c r="K1581" t="s">
        <v>22</v>
      </c>
      <c r="L1581" t="s">
        <v>33</v>
      </c>
      <c r="M1581">
        <v>1962.41</v>
      </c>
    </row>
    <row r="1582" spans="1:13" x14ac:dyDescent="0.3">
      <c r="A1582">
        <v>3580</v>
      </c>
      <c r="B1582" t="s">
        <v>35</v>
      </c>
      <c r="C1582" t="s">
        <v>43</v>
      </c>
      <c r="D1582" t="s">
        <v>61</v>
      </c>
      <c r="E1582" t="s">
        <v>41</v>
      </c>
      <c r="G1582">
        <v>2992.37</v>
      </c>
      <c r="I1582">
        <v>0</v>
      </c>
      <c r="J1582" s="1"/>
      <c r="K1582" t="s">
        <v>22</v>
      </c>
      <c r="L1582" t="s">
        <v>45</v>
      </c>
      <c r="M1582">
        <v>677.35</v>
      </c>
    </row>
    <row r="1583" spans="1:13" x14ac:dyDescent="0.3">
      <c r="A1583">
        <v>3581</v>
      </c>
      <c r="B1583" t="s">
        <v>19</v>
      </c>
      <c r="C1583" t="s">
        <v>20</v>
      </c>
      <c r="D1583" t="s">
        <v>55</v>
      </c>
      <c r="E1583" t="s">
        <v>28</v>
      </c>
      <c r="F1583">
        <v>4</v>
      </c>
      <c r="I1583">
        <v>0</v>
      </c>
      <c r="J1583" s="1">
        <v>45649</v>
      </c>
      <c r="K1583" t="s">
        <v>22</v>
      </c>
      <c r="L1583" t="s">
        <v>45</v>
      </c>
      <c r="M1583">
        <v>2178.0500000000002</v>
      </c>
    </row>
    <row r="1584" spans="1:13" x14ac:dyDescent="0.3">
      <c r="A1584">
        <v>3582</v>
      </c>
      <c r="B1584" t="s">
        <v>13</v>
      </c>
      <c r="C1584" t="s">
        <v>20</v>
      </c>
      <c r="D1584" t="s">
        <v>39</v>
      </c>
      <c r="E1584" t="s">
        <v>16</v>
      </c>
      <c r="G1584">
        <v>2117.04</v>
      </c>
      <c r="I1584">
        <v>0</v>
      </c>
      <c r="J1584" s="1">
        <v>45536</v>
      </c>
      <c r="K1584" t="s">
        <v>17</v>
      </c>
      <c r="L1584" t="s">
        <v>29</v>
      </c>
      <c r="M1584">
        <v>806.52</v>
      </c>
    </row>
    <row r="1585" spans="1:13" x14ac:dyDescent="0.3">
      <c r="A1585">
        <v>3583</v>
      </c>
      <c r="B1585" t="s">
        <v>35</v>
      </c>
      <c r="C1585" t="s">
        <v>43</v>
      </c>
      <c r="D1585" t="s">
        <v>51</v>
      </c>
      <c r="E1585" t="s">
        <v>53</v>
      </c>
      <c r="G1585">
        <v>3153.32</v>
      </c>
      <c r="H1585">
        <v>0.02</v>
      </c>
      <c r="I1585">
        <v>0</v>
      </c>
      <c r="J1585" s="1"/>
      <c r="K1585" t="s">
        <v>17</v>
      </c>
      <c r="L1585" t="s">
        <v>18</v>
      </c>
      <c r="M1585">
        <v>204.06</v>
      </c>
    </row>
    <row r="1586" spans="1:13" x14ac:dyDescent="0.3">
      <c r="A1586">
        <v>3584</v>
      </c>
      <c r="B1586" t="s">
        <v>35</v>
      </c>
      <c r="C1586" t="s">
        <v>43</v>
      </c>
      <c r="D1586" t="s">
        <v>44</v>
      </c>
      <c r="E1586" t="s">
        <v>59</v>
      </c>
      <c r="G1586">
        <v>3500.16</v>
      </c>
      <c r="I1586">
        <v>0</v>
      </c>
      <c r="J1586" s="1">
        <v>45735</v>
      </c>
      <c r="K1586" t="s">
        <v>17</v>
      </c>
      <c r="L1586" t="s">
        <v>45</v>
      </c>
      <c r="M1586">
        <v>-258.05</v>
      </c>
    </row>
    <row r="1587" spans="1:13" x14ac:dyDescent="0.3">
      <c r="A1587">
        <v>3585</v>
      </c>
      <c r="B1587" t="s">
        <v>35</v>
      </c>
      <c r="C1587" t="s">
        <v>30</v>
      </c>
      <c r="D1587" t="s">
        <v>48</v>
      </c>
      <c r="E1587" t="s">
        <v>32</v>
      </c>
      <c r="H1587">
        <v>0.52</v>
      </c>
      <c r="I1587">
        <v>0</v>
      </c>
      <c r="J1587" s="1">
        <v>45780</v>
      </c>
      <c r="K1587" t="s">
        <v>22</v>
      </c>
      <c r="L1587" t="s">
        <v>45</v>
      </c>
      <c r="M1587">
        <v>1263.9100000000001</v>
      </c>
    </row>
    <row r="1588" spans="1:13" x14ac:dyDescent="0.3">
      <c r="A1588">
        <v>3586</v>
      </c>
      <c r="B1588" t="s">
        <v>19</v>
      </c>
      <c r="C1588" t="s">
        <v>26</v>
      </c>
      <c r="D1588" t="s">
        <v>40</v>
      </c>
      <c r="E1588" t="s">
        <v>28</v>
      </c>
      <c r="I1588">
        <v>0</v>
      </c>
      <c r="J1588" s="1">
        <v>45640</v>
      </c>
      <c r="K1588" t="s">
        <v>17</v>
      </c>
      <c r="L1588" t="s">
        <v>33</v>
      </c>
      <c r="M1588">
        <v>3579.64</v>
      </c>
    </row>
    <row r="1589" spans="1:13" x14ac:dyDescent="0.3">
      <c r="A1589">
        <v>3587</v>
      </c>
      <c r="B1589" t="s">
        <v>35</v>
      </c>
      <c r="C1589" t="s">
        <v>14</v>
      </c>
      <c r="D1589" t="s">
        <v>15</v>
      </c>
      <c r="E1589" t="s">
        <v>49</v>
      </c>
      <c r="I1589">
        <v>0</v>
      </c>
      <c r="J1589" s="1">
        <v>45839</v>
      </c>
      <c r="K1589" t="s">
        <v>17</v>
      </c>
      <c r="L1589" t="s">
        <v>18</v>
      </c>
      <c r="M1589">
        <v>-1182.04</v>
      </c>
    </row>
    <row r="1590" spans="1:13" x14ac:dyDescent="0.3">
      <c r="A1590">
        <v>3588</v>
      </c>
      <c r="B1590" t="s">
        <v>35</v>
      </c>
      <c r="C1590" t="s">
        <v>26</v>
      </c>
      <c r="D1590" t="s">
        <v>40</v>
      </c>
      <c r="E1590" t="s">
        <v>28</v>
      </c>
      <c r="G1590">
        <v>7808.46</v>
      </c>
      <c r="I1590">
        <v>0</v>
      </c>
      <c r="J1590" s="1">
        <v>45533</v>
      </c>
      <c r="K1590" t="s">
        <v>17</v>
      </c>
      <c r="L1590" t="s">
        <v>29</v>
      </c>
      <c r="M1590">
        <v>3190.87</v>
      </c>
    </row>
    <row r="1591" spans="1:13" x14ac:dyDescent="0.3">
      <c r="A1591">
        <v>3589</v>
      </c>
      <c r="B1591" t="s">
        <v>13</v>
      </c>
      <c r="C1591" t="s">
        <v>14</v>
      </c>
      <c r="D1591" t="s">
        <v>34</v>
      </c>
      <c r="E1591" t="s">
        <v>53</v>
      </c>
      <c r="I1591">
        <v>0</v>
      </c>
      <c r="J1591" s="1">
        <v>45547</v>
      </c>
      <c r="K1591" t="s">
        <v>22</v>
      </c>
      <c r="L1591" t="s">
        <v>25</v>
      </c>
      <c r="M1591">
        <v>-247.69</v>
      </c>
    </row>
    <row r="1592" spans="1:13" x14ac:dyDescent="0.3">
      <c r="A1592">
        <v>2025</v>
      </c>
      <c r="B1592" t="s">
        <v>35</v>
      </c>
      <c r="C1592" t="s">
        <v>26</v>
      </c>
      <c r="D1592" t="s">
        <v>40</v>
      </c>
      <c r="E1592" t="s">
        <v>41</v>
      </c>
      <c r="G1592">
        <v>5245.87</v>
      </c>
      <c r="I1592">
        <v>0</v>
      </c>
      <c r="J1592" s="1">
        <v>45505</v>
      </c>
      <c r="K1592" t="s">
        <v>22</v>
      </c>
      <c r="L1592" t="s">
        <v>42</v>
      </c>
      <c r="M1592">
        <v>-1193.8699999999999</v>
      </c>
    </row>
    <row r="1593" spans="1:13" x14ac:dyDescent="0.3">
      <c r="A1593">
        <v>3591</v>
      </c>
      <c r="B1593" t="s">
        <v>13</v>
      </c>
      <c r="C1593" t="s">
        <v>30</v>
      </c>
      <c r="D1593" t="s">
        <v>56</v>
      </c>
      <c r="E1593" t="s">
        <v>62</v>
      </c>
      <c r="G1593">
        <v>3718.65</v>
      </c>
      <c r="H1593">
        <v>1.1000000000000001</v>
      </c>
      <c r="I1593">
        <v>0</v>
      </c>
      <c r="J1593" s="1">
        <v>45604</v>
      </c>
      <c r="K1593" t="s">
        <v>22</v>
      </c>
      <c r="L1593" t="s">
        <v>33</v>
      </c>
      <c r="M1593">
        <v>2210.66</v>
      </c>
    </row>
    <row r="1594" spans="1:13" x14ac:dyDescent="0.3">
      <c r="A1594">
        <v>3592</v>
      </c>
      <c r="B1594" t="s">
        <v>19</v>
      </c>
      <c r="C1594" t="s">
        <v>30</v>
      </c>
      <c r="D1594" t="s">
        <v>50</v>
      </c>
      <c r="E1594" t="s">
        <v>28</v>
      </c>
      <c r="G1594">
        <v>8609.0499999999993</v>
      </c>
      <c r="I1594">
        <v>0</v>
      </c>
      <c r="J1594" s="1">
        <v>45823</v>
      </c>
      <c r="K1594" t="s">
        <v>22</v>
      </c>
      <c r="L1594" t="s">
        <v>45</v>
      </c>
      <c r="M1594">
        <v>1289.77</v>
      </c>
    </row>
    <row r="1595" spans="1:13" x14ac:dyDescent="0.3">
      <c r="A1595">
        <v>3593</v>
      </c>
      <c r="B1595" t="s">
        <v>19</v>
      </c>
      <c r="C1595" t="s">
        <v>43</v>
      </c>
      <c r="D1595" t="s">
        <v>44</v>
      </c>
      <c r="E1595" t="s">
        <v>28</v>
      </c>
      <c r="G1595">
        <v>6452.43</v>
      </c>
      <c r="I1595">
        <v>0</v>
      </c>
      <c r="J1595" s="1"/>
      <c r="K1595" t="s">
        <v>17</v>
      </c>
      <c r="L1595" t="s">
        <v>29</v>
      </c>
      <c r="M1595">
        <v>-1012.43</v>
      </c>
    </row>
    <row r="1596" spans="1:13" x14ac:dyDescent="0.3">
      <c r="A1596">
        <v>3594</v>
      </c>
      <c r="B1596" t="s">
        <v>13</v>
      </c>
      <c r="C1596" t="s">
        <v>14</v>
      </c>
      <c r="D1596" t="s">
        <v>34</v>
      </c>
      <c r="E1596" t="s">
        <v>41</v>
      </c>
      <c r="F1596">
        <v>-1</v>
      </c>
      <c r="G1596">
        <v>9694.85</v>
      </c>
      <c r="H1596">
        <v>0.98</v>
      </c>
      <c r="I1596">
        <v>-193.9</v>
      </c>
      <c r="J1596" s="1">
        <v>45712</v>
      </c>
      <c r="K1596" t="s">
        <v>17</v>
      </c>
      <c r="L1596" t="s">
        <v>42</v>
      </c>
      <c r="M1596">
        <v>1562.86</v>
      </c>
    </row>
    <row r="1597" spans="1:13" x14ac:dyDescent="0.3">
      <c r="A1597">
        <v>3595</v>
      </c>
      <c r="B1597" t="s">
        <v>13</v>
      </c>
      <c r="C1597" t="s">
        <v>30</v>
      </c>
      <c r="D1597" t="s">
        <v>48</v>
      </c>
      <c r="E1597" t="s">
        <v>28</v>
      </c>
      <c r="G1597">
        <v>6890.68</v>
      </c>
      <c r="I1597">
        <v>0</v>
      </c>
      <c r="J1597" s="1">
        <v>45174</v>
      </c>
      <c r="K1597" t="s">
        <v>17</v>
      </c>
      <c r="L1597" t="s">
        <v>29</v>
      </c>
      <c r="M1597">
        <v>3385.84</v>
      </c>
    </row>
    <row r="1598" spans="1:13" x14ac:dyDescent="0.3">
      <c r="A1598">
        <v>3596</v>
      </c>
      <c r="B1598" t="s">
        <v>35</v>
      </c>
      <c r="C1598" t="s">
        <v>14</v>
      </c>
      <c r="D1598" t="s">
        <v>47</v>
      </c>
      <c r="E1598" t="s">
        <v>62</v>
      </c>
      <c r="F1598">
        <v>2</v>
      </c>
      <c r="I1598">
        <v>0</v>
      </c>
      <c r="J1598" s="1">
        <v>45818</v>
      </c>
      <c r="K1598" t="s">
        <v>17</v>
      </c>
      <c r="L1598" t="s">
        <v>29</v>
      </c>
      <c r="M1598">
        <v>-66.97</v>
      </c>
    </row>
    <row r="1599" spans="1:13" x14ac:dyDescent="0.3">
      <c r="A1599">
        <v>3597</v>
      </c>
      <c r="B1599" t="s">
        <v>13</v>
      </c>
      <c r="C1599" t="s">
        <v>43</v>
      </c>
      <c r="D1599" t="s">
        <v>52</v>
      </c>
      <c r="E1599" t="s">
        <v>41</v>
      </c>
      <c r="H1599">
        <v>1.17</v>
      </c>
      <c r="I1599">
        <v>0</v>
      </c>
      <c r="J1599" s="1">
        <v>45754</v>
      </c>
      <c r="K1599" t="s">
        <v>17</v>
      </c>
      <c r="L1599" t="s">
        <v>23</v>
      </c>
      <c r="M1599">
        <v>230.4</v>
      </c>
    </row>
    <row r="1600" spans="1:13" x14ac:dyDescent="0.3">
      <c r="A1600">
        <v>3598</v>
      </c>
      <c r="B1600" t="s">
        <v>35</v>
      </c>
      <c r="C1600" t="s">
        <v>20</v>
      </c>
      <c r="D1600" t="s">
        <v>21</v>
      </c>
      <c r="E1600" t="s">
        <v>32</v>
      </c>
      <c r="F1600">
        <v>1</v>
      </c>
      <c r="I1600">
        <v>0</v>
      </c>
      <c r="J1600" s="1"/>
      <c r="K1600" t="s">
        <v>17</v>
      </c>
      <c r="L1600" t="s">
        <v>33</v>
      </c>
      <c r="M1600">
        <v>-798.42</v>
      </c>
    </row>
    <row r="1601" spans="1:13" x14ac:dyDescent="0.3">
      <c r="A1601">
        <v>3599</v>
      </c>
      <c r="B1601" t="s">
        <v>13</v>
      </c>
      <c r="C1601" t="s">
        <v>14</v>
      </c>
      <c r="D1601" t="s">
        <v>34</v>
      </c>
      <c r="E1601" t="s">
        <v>28</v>
      </c>
      <c r="I1601">
        <v>0</v>
      </c>
      <c r="J1601" s="1"/>
      <c r="K1601" t="s">
        <v>17</v>
      </c>
      <c r="L1601" t="s">
        <v>29</v>
      </c>
      <c r="M1601">
        <v>-1041.33</v>
      </c>
    </row>
    <row r="1602" spans="1:13" x14ac:dyDescent="0.3">
      <c r="A1602">
        <v>3600</v>
      </c>
      <c r="B1602" t="s">
        <v>19</v>
      </c>
      <c r="C1602" t="s">
        <v>20</v>
      </c>
      <c r="D1602" t="s">
        <v>55</v>
      </c>
      <c r="E1602" t="s">
        <v>41</v>
      </c>
      <c r="F1602">
        <v>4</v>
      </c>
      <c r="H1602">
        <v>0.65</v>
      </c>
      <c r="I1602">
        <v>0</v>
      </c>
      <c r="J1602" s="1"/>
      <c r="K1602" t="s">
        <v>17</v>
      </c>
      <c r="L1602" t="s">
        <v>23</v>
      </c>
      <c r="M1602">
        <v>1129.1199999999999</v>
      </c>
    </row>
    <row r="1603" spans="1:13" x14ac:dyDescent="0.3">
      <c r="A1603">
        <v>3601</v>
      </c>
      <c r="B1603" t="s">
        <v>19</v>
      </c>
      <c r="C1603" t="s">
        <v>30</v>
      </c>
      <c r="D1603" t="s">
        <v>50</v>
      </c>
      <c r="E1603" t="s">
        <v>32</v>
      </c>
      <c r="F1603">
        <v>2</v>
      </c>
      <c r="G1603">
        <v>4318.12</v>
      </c>
      <c r="I1603">
        <v>0</v>
      </c>
      <c r="J1603" s="1"/>
      <c r="K1603" t="s">
        <v>22</v>
      </c>
      <c r="L1603" t="s">
        <v>29</v>
      </c>
      <c r="M1603">
        <v>2730.68</v>
      </c>
    </row>
    <row r="1604" spans="1:13" x14ac:dyDescent="0.3">
      <c r="A1604">
        <v>3602</v>
      </c>
      <c r="B1604" t="s">
        <v>35</v>
      </c>
      <c r="C1604" t="s">
        <v>20</v>
      </c>
      <c r="D1604" t="s">
        <v>21</v>
      </c>
      <c r="E1604" t="s">
        <v>32</v>
      </c>
      <c r="F1604">
        <v>-1</v>
      </c>
      <c r="I1604">
        <v>0</v>
      </c>
      <c r="J1604" s="1">
        <v>45501</v>
      </c>
      <c r="K1604" t="s">
        <v>17</v>
      </c>
      <c r="L1604" t="s">
        <v>29</v>
      </c>
      <c r="M1604">
        <v>3731.9</v>
      </c>
    </row>
    <row r="1605" spans="1:13" x14ac:dyDescent="0.3">
      <c r="A1605">
        <v>2019</v>
      </c>
      <c r="B1605" t="s">
        <v>35</v>
      </c>
      <c r="C1605" t="s">
        <v>30</v>
      </c>
      <c r="D1605" t="s">
        <v>48</v>
      </c>
      <c r="E1605" t="s">
        <v>62</v>
      </c>
      <c r="I1605">
        <v>0</v>
      </c>
      <c r="J1605" s="1"/>
      <c r="K1605" t="s">
        <v>22</v>
      </c>
      <c r="L1605" t="s">
        <v>36</v>
      </c>
      <c r="M1605">
        <v>-229.65</v>
      </c>
    </row>
    <row r="1606" spans="1:13" x14ac:dyDescent="0.3">
      <c r="A1606">
        <v>3604</v>
      </c>
      <c r="B1606" t="s">
        <v>13</v>
      </c>
      <c r="C1606" t="s">
        <v>14</v>
      </c>
      <c r="D1606" t="s">
        <v>34</v>
      </c>
      <c r="E1606" t="s">
        <v>41</v>
      </c>
      <c r="I1606">
        <v>0</v>
      </c>
      <c r="J1606" s="1"/>
      <c r="K1606" t="s">
        <v>22</v>
      </c>
      <c r="L1606" t="s">
        <v>25</v>
      </c>
      <c r="M1606">
        <v>-1150.99</v>
      </c>
    </row>
    <row r="1607" spans="1:13" x14ac:dyDescent="0.3">
      <c r="A1607">
        <v>3605</v>
      </c>
      <c r="B1607" t="s">
        <v>35</v>
      </c>
      <c r="C1607" t="s">
        <v>20</v>
      </c>
      <c r="D1607" t="s">
        <v>55</v>
      </c>
      <c r="E1607" t="s">
        <v>16</v>
      </c>
      <c r="F1607">
        <v>2</v>
      </c>
      <c r="G1607">
        <v>8837.76</v>
      </c>
      <c r="I1607">
        <v>0</v>
      </c>
      <c r="J1607" s="1">
        <v>45666</v>
      </c>
      <c r="K1607" t="s">
        <v>17</v>
      </c>
      <c r="L1607" t="s">
        <v>38</v>
      </c>
      <c r="M1607">
        <v>1627.87</v>
      </c>
    </row>
    <row r="1608" spans="1:13" x14ac:dyDescent="0.3">
      <c r="A1608">
        <v>3606</v>
      </c>
      <c r="B1608" t="s">
        <v>19</v>
      </c>
      <c r="C1608" t="s">
        <v>43</v>
      </c>
      <c r="D1608" t="s">
        <v>61</v>
      </c>
      <c r="E1608" t="s">
        <v>32</v>
      </c>
      <c r="F1608">
        <v>3</v>
      </c>
      <c r="G1608">
        <v>3515.86</v>
      </c>
      <c r="I1608">
        <v>0</v>
      </c>
      <c r="J1608" s="1">
        <v>45702</v>
      </c>
      <c r="K1608" t="s">
        <v>22</v>
      </c>
      <c r="L1608" t="s">
        <v>29</v>
      </c>
      <c r="M1608">
        <v>-511.49</v>
      </c>
    </row>
    <row r="1609" spans="1:13" x14ac:dyDescent="0.3">
      <c r="A1609">
        <v>3607</v>
      </c>
      <c r="B1609" t="s">
        <v>13</v>
      </c>
      <c r="C1609" t="s">
        <v>14</v>
      </c>
      <c r="D1609" t="s">
        <v>15</v>
      </c>
      <c r="E1609" t="s">
        <v>41</v>
      </c>
      <c r="G1609">
        <v>3020.51</v>
      </c>
      <c r="H1609">
        <v>0.08</v>
      </c>
      <c r="I1609">
        <v>0</v>
      </c>
      <c r="J1609" s="1"/>
      <c r="K1609" t="s">
        <v>22</v>
      </c>
      <c r="L1609" t="s">
        <v>45</v>
      </c>
      <c r="M1609">
        <v>3934.51</v>
      </c>
    </row>
    <row r="1610" spans="1:13" x14ac:dyDescent="0.3">
      <c r="A1610">
        <v>3608</v>
      </c>
      <c r="B1610" t="s">
        <v>35</v>
      </c>
      <c r="C1610" t="s">
        <v>20</v>
      </c>
      <c r="D1610" t="s">
        <v>24</v>
      </c>
      <c r="E1610" t="s">
        <v>32</v>
      </c>
      <c r="I1610">
        <v>0</v>
      </c>
      <c r="J1610" s="1">
        <v>45822</v>
      </c>
      <c r="K1610" t="s">
        <v>22</v>
      </c>
      <c r="L1610" t="s">
        <v>33</v>
      </c>
      <c r="M1610">
        <v>-610.17999999999995</v>
      </c>
    </row>
    <row r="1611" spans="1:13" x14ac:dyDescent="0.3">
      <c r="A1611">
        <v>3609</v>
      </c>
      <c r="B1611" t="s">
        <v>35</v>
      </c>
      <c r="C1611" t="s">
        <v>14</v>
      </c>
      <c r="D1611" t="s">
        <v>15</v>
      </c>
      <c r="E1611" t="s">
        <v>32</v>
      </c>
      <c r="I1611">
        <v>0</v>
      </c>
      <c r="J1611" s="1">
        <v>45599</v>
      </c>
      <c r="K1611" t="s">
        <v>17</v>
      </c>
      <c r="L1611" t="s">
        <v>33</v>
      </c>
      <c r="M1611">
        <v>-696.69</v>
      </c>
    </row>
    <row r="1612" spans="1:13" x14ac:dyDescent="0.3">
      <c r="A1612">
        <v>3610</v>
      </c>
      <c r="B1612" t="s">
        <v>13</v>
      </c>
      <c r="C1612" t="s">
        <v>26</v>
      </c>
      <c r="D1612" t="s">
        <v>58</v>
      </c>
      <c r="E1612" t="s">
        <v>37</v>
      </c>
      <c r="F1612">
        <v>2</v>
      </c>
      <c r="H1612">
        <v>0.64</v>
      </c>
      <c r="I1612">
        <v>0</v>
      </c>
      <c r="J1612" s="1">
        <v>45730</v>
      </c>
      <c r="K1612" t="s">
        <v>17</v>
      </c>
      <c r="L1612" t="s">
        <v>45</v>
      </c>
      <c r="M1612">
        <v>-336.38</v>
      </c>
    </row>
    <row r="1613" spans="1:13" x14ac:dyDescent="0.3">
      <c r="A1613">
        <v>3611</v>
      </c>
      <c r="B1613" t="s">
        <v>19</v>
      </c>
      <c r="C1613" t="s">
        <v>26</v>
      </c>
      <c r="D1613" t="s">
        <v>40</v>
      </c>
      <c r="E1613" t="s">
        <v>41</v>
      </c>
      <c r="F1613">
        <v>-1</v>
      </c>
      <c r="G1613">
        <v>5798.69</v>
      </c>
      <c r="I1613">
        <v>0</v>
      </c>
      <c r="J1613" s="1">
        <v>45757</v>
      </c>
      <c r="K1613" t="s">
        <v>17</v>
      </c>
      <c r="L1613" t="s">
        <v>33</v>
      </c>
      <c r="M1613">
        <v>3450.57</v>
      </c>
    </row>
    <row r="1614" spans="1:13" x14ac:dyDescent="0.3">
      <c r="A1614">
        <v>3612</v>
      </c>
      <c r="B1614" t="s">
        <v>19</v>
      </c>
      <c r="C1614" t="s">
        <v>30</v>
      </c>
      <c r="D1614" t="s">
        <v>48</v>
      </c>
      <c r="E1614" t="s">
        <v>32</v>
      </c>
      <c r="F1614">
        <v>1</v>
      </c>
      <c r="G1614">
        <v>4632</v>
      </c>
      <c r="I1614">
        <v>0</v>
      </c>
      <c r="J1614" s="1">
        <v>45830</v>
      </c>
      <c r="K1614" t="s">
        <v>17</v>
      </c>
      <c r="L1614" t="s">
        <v>25</v>
      </c>
      <c r="M1614">
        <v>2397.42</v>
      </c>
    </row>
    <row r="1615" spans="1:13" x14ac:dyDescent="0.3">
      <c r="A1615">
        <v>3613</v>
      </c>
      <c r="B1615" t="s">
        <v>35</v>
      </c>
      <c r="C1615" t="s">
        <v>26</v>
      </c>
      <c r="D1615" t="s">
        <v>27</v>
      </c>
      <c r="E1615" t="s">
        <v>32</v>
      </c>
      <c r="F1615">
        <v>4</v>
      </c>
      <c r="I1615">
        <v>0</v>
      </c>
      <c r="J1615" s="1">
        <v>45520</v>
      </c>
      <c r="K1615" t="s">
        <v>17</v>
      </c>
      <c r="L1615" t="s">
        <v>42</v>
      </c>
      <c r="M1615">
        <v>2136.73</v>
      </c>
    </row>
    <row r="1616" spans="1:13" x14ac:dyDescent="0.3">
      <c r="A1616">
        <v>3614</v>
      </c>
      <c r="B1616" t="s">
        <v>35</v>
      </c>
      <c r="C1616" t="s">
        <v>14</v>
      </c>
      <c r="D1616" t="s">
        <v>54</v>
      </c>
      <c r="E1616" t="s">
        <v>28</v>
      </c>
      <c r="G1616">
        <v>6186.3</v>
      </c>
      <c r="H1616">
        <v>0.22</v>
      </c>
      <c r="I1616">
        <v>0</v>
      </c>
      <c r="J1616" s="1">
        <v>45552</v>
      </c>
      <c r="K1616" t="s">
        <v>17</v>
      </c>
      <c r="L1616" t="s">
        <v>29</v>
      </c>
      <c r="M1616">
        <v>2169.69</v>
      </c>
    </row>
    <row r="1617" spans="1:13" x14ac:dyDescent="0.3">
      <c r="A1617">
        <v>3615</v>
      </c>
      <c r="B1617" t="s">
        <v>19</v>
      </c>
      <c r="C1617" t="s">
        <v>26</v>
      </c>
      <c r="D1617" t="s">
        <v>27</v>
      </c>
      <c r="E1617" t="s">
        <v>41</v>
      </c>
      <c r="F1617">
        <v>3</v>
      </c>
      <c r="I1617">
        <v>0</v>
      </c>
      <c r="J1617" s="1"/>
      <c r="K1617" t="s">
        <v>22</v>
      </c>
      <c r="L1617" t="s">
        <v>33</v>
      </c>
      <c r="M1617">
        <v>-582.41999999999996</v>
      </c>
    </row>
    <row r="1618" spans="1:13" x14ac:dyDescent="0.3">
      <c r="A1618">
        <v>3616</v>
      </c>
      <c r="B1618" t="s">
        <v>13</v>
      </c>
      <c r="C1618" t="s">
        <v>26</v>
      </c>
      <c r="D1618" t="s">
        <v>27</v>
      </c>
      <c r="E1618" t="s">
        <v>28</v>
      </c>
      <c r="F1618">
        <v>1</v>
      </c>
      <c r="G1618">
        <v>9799.16</v>
      </c>
      <c r="I1618">
        <v>0</v>
      </c>
      <c r="J1618" s="1">
        <v>45839</v>
      </c>
      <c r="K1618" t="s">
        <v>22</v>
      </c>
      <c r="L1618" t="s">
        <v>45</v>
      </c>
      <c r="M1618">
        <v>3969.15</v>
      </c>
    </row>
    <row r="1619" spans="1:13" x14ac:dyDescent="0.3">
      <c r="A1619">
        <v>3617</v>
      </c>
      <c r="B1619" t="s">
        <v>35</v>
      </c>
      <c r="C1619" t="s">
        <v>20</v>
      </c>
      <c r="D1619" t="s">
        <v>24</v>
      </c>
      <c r="E1619" t="s">
        <v>46</v>
      </c>
      <c r="F1619">
        <v>2</v>
      </c>
      <c r="G1619">
        <v>4694.37</v>
      </c>
      <c r="I1619">
        <v>0</v>
      </c>
      <c r="J1619" s="1">
        <v>45616</v>
      </c>
      <c r="K1619" t="s">
        <v>17</v>
      </c>
      <c r="L1619" t="s">
        <v>25</v>
      </c>
      <c r="M1619">
        <v>2406.4699999999998</v>
      </c>
    </row>
    <row r="1620" spans="1:13" x14ac:dyDescent="0.3">
      <c r="A1620">
        <v>3618</v>
      </c>
      <c r="B1620" t="s">
        <v>35</v>
      </c>
      <c r="C1620" t="s">
        <v>20</v>
      </c>
      <c r="D1620" t="s">
        <v>39</v>
      </c>
      <c r="E1620" t="s">
        <v>46</v>
      </c>
      <c r="F1620">
        <v>3</v>
      </c>
      <c r="G1620">
        <v>2209.4499999999998</v>
      </c>
      <c r="I1620">
        <v>0</v>
      </c>
      <c r="J1620" s="1">
        <v>45823</v>
      </c>
      <c r="K1620" t="s">
        <v>22</v>
      </c>
      <c r="L1620" t="s">
        <v>45</v>
      </c>
      <c r="M1620">
        <v>932.04</v>
      </c>
    </row>
    <row r="1621" spans="1:13" x14ac:dyDescent="0.3">
      <c r="A1621">
        <v>3619</v>
      </c>
      <c r="B1621" t="s">
        <v>13</v>
      </c>
      <c r="C1621" t="s">
        <v>26</v>
      </c>
      <c r="D1621" t="s">
        <v>60</v>
      </c>
      <c r="E1621" t="s">
        <v>28</v>
      </c>
      <c r="F1621">
        <v>0</v>
      </c>
      <c r="G1621">
        <v>8915.8799999999992</v>
      </c>
      <c r="I1621">
        <v>0</v>
      </c>
      <c r="J1621" s="1">
        <v>45695</v>
      </c>
      <c r="K1621" t="s">
        <v>17</v>
      </c>
      <c r="L1621" t="s">
        <v>45</v>
      </c>
      <c r="M1621">
        <v>824.23</v>
      </c>
    </row>
    <row r="1622" spans="1:13" x14ac:dyDescent="0.3">
      <c r="A1622">
        <v>3620</v>
      </c>
      <c r="B1622" t="s">
        <v>35</v>
      </c>
      <c r="C1622" t="s">
        <v>30</v>
      </c>
      <c r="D1622" t="s">
        <v>31</v>
      </c>
      <c r="E1622" t="s">
        <v>37</v>
      </c>
      <c r="F1622">
        <v>0</v>
      </c>
      <c r="G1622">
        <v>8561.18</v>
      </c>
      <c r="I1622">
        <v>0</v>
      </c>
      <c r="J1622" s="1">
        <v>45598</v>
      </c>
      <c r="K1622" t="s">
        <v>22</v>
      </c>
      <c r="L1622" t="s">
        <v>36</v>
      </c>
      <c r="M1622">
        <v>1538.46</v>
      </c>
    </row>
    <row r="1623" spans="1:13" x14ac:dyDescent="0.3">
      <c r="A1623">
        <v>3621</v>
      </c>
      <c r="B1623" t="s">
        <v>19</v>
      </c>
      <c r="C1623" t="s">
        <v>43</v>
      </c>
      <c r="D1623" t="s">
        <v>61</v>
      </c>
      <c r="E1623" t="s">
        <v>28</v>
      </c>
      <c r="G1623">
        <v>9699.01</v>
      </c>
      <c r="I1623">
        <v>0</v>
      </c>
      <c r="J1623" s="1">
        <v>45767</v>
      </c>
      <c r="K1623" t="s">
        <v>22</v>
      </c>
      <c r="L1623" t="s">
        <v>25</v>
      </c>
      <c r="M1623">
        <v>3858.11</v>
      </c>
    </row>
    <row r="1624" spans="1:13" x14ac:dyDescent="0.3">
      <c r="A1624">
        <v>3622</v>
      </c>
      <c r="B1624" t="s">
        <v>19</v>
      </c>
      <c r="C1624" t="s">
        <v>20</v>
      </c>
      <c r="D1624" t="s">
        <v>24</v>
      </c>
      <c r="E1624" t="s">
        <v>62</v>
      </c>
      <c r="F1624">
        <v>3</v>
      </c>
      <c r="G1624">
        <v>2187.91</v>
      </c>
      <c r="I1624">
        <v>0</v>
      </c>
      <c r="J1624" s="1">
        <v>45557</v>
      </c>
      <c r="K1624" t="s">
        <v>17</v>
      </c>
      <c r="L1624" t="s">
        <v>42</v>
      </c>
      <c r="M1624">
        <v>1951.56</v>
      </c>
    </row>
    <row r="1625" spans="1:13" x14ac:dyDescent="0.3">
      <c r="A1625">
        <v>3623</v>
      </c>
      <c r="B1625" t="s">
        <v>35</v>
      </c>
      <c r="C1625" t="s">
        <v>26</v>
      </c>
      <c r="D1625" t="s">
        <v>40</v>
      </c>
      <c r="E1625" t="s">
        <v>32</v>
      </c>
      <c r="H1625">
        <v>0.75</v>
      </c>
      <c r="I1625">
        <v>0</v>
      </c>
      <c r="J1625" s="1">
        <v>45832</v>
      </c>
      <c r="K1625" t="s">
        <v>22</v>
      </c>
      <c r="L1625" t="s">
        <v>25</v>
      </c>
      <c r="M1625">
        <v>1980.48</v>
      </c>
    </row>
    <row r="1626" spans="1:13" x14ac:dyDescent="0.3">
      <c r="A1626">
        <v>3624</v>
      </c>
      <c r="B1626" t="s">
        <v>19</v>
      </c>
      <c r="C1626" t="s">
        <v>20</v>
      </c>
      <c r="D1626" t="s">
        <v>24</v>
      </c>
      <c r="E1626" t="s">
        <v>49</v>
      </c>
      <c r="F1626">
        <v>-1</v>
      </c>
      <c r="G1626">
        <v>8534.07</v>
      </c>
      <c r="I1626">
        <v>0</v>
      </c>
      <c r="J1626" s="1">
        <v>45613</v>
      </c>
      <c r="K1626" t="s">
        <v>22</v>
      </c>
      <c r="L1626" t="s">
        <v>25</v>
      </c>
      <c r="M1626">
        <v>-1124.03</v>
      </c>
    </row>
    <row r="1627" spans="1:13" x14ac:dyDescent="0.3">
      <c r="A1627">
        <v>3625</v>
      </c>
      <c r="B1627" t="s">
        <v>13</v>
      </c>
      <c r="C1627" t="s">
        <v>20</v>
      </c>
      <c r="D1627" t="s">
        <v>21</v>
      </c>
      <c r="E1627" t="s">
        <v>32</v>
      </c>
      <c r="I1627">
        <v>0</v>
      </c>
      <c r="J1627" s="1">
        <v>45718</v>
      </c>
      <c r="K1627" t="s">
        <v>22</v>
      </c>
      <c r="L1627" t="s">
        <v>45</v>
      </c>
      <c r="M1627">
        <v>849.98</v>
      </c>
    </row>
    <row r="1628" spans="1:13" x14ac:dyDescent="0.3">
      <c r="A1628">
        <v>3626</v>
      </c>
      <c r="B1628" t="s">
        <v>35</v>
      </c>
      <c r="C1628" t="s">
        <v>30</v>
      </c>
      <c r="D1628" t="s">
        <v>31</v>
      </c>
      <c r="E1628" t="s">
        <v>57</v>
      </c>
      <c r="I1628">
        <v>0</v>
      </c>
      <c r="J1628" s="1">
        <v>45559</v>
      </c>
      <c r="K1628" t="s">
        <v>22</v>
      </c>
      <c r="L1628" t="s">
        <v>29</v>
      </c>
      <c r="M1628">
        <v>1911.32</v>
      </c>
    </row>
    <row r="1629" spans="1:13" x14ac:dyDescent="0.3">
      <c r="A1629">
        <v>3627</v>
      </c>
      <c r="B1629" t="s">
        <v>13</v>
      </c>
      <c r="C1629" t="s">
        <v>14</v>
      </c>
      <c r="D1629" t="s">
        <v>15</v>
      </c>
      <c r="E1629" t="s">
        <v>62</v>
      </c>
      <c r="H1629">
        <v>1.07</v>
      </c>
      <c r="I1629">
        <v>0</v>
      </c>
      <c r="J1629" s="1">
        <v>45647</v>
      </c>
      <c r="K1629" t="s">
        <v>17</v>
      </c>
      <c r="L1629" t="s">
        <v>25</v>
      </c>
      <c r="M1629">
        <v>396.74</v>
      </c>
    </row>
    <row r="1630" spans="1:13" x14ac:dyDescent="0.3">
      <c r="A1630">
        <v>3628</v>
      </c>
      <c r="B1630" t="s">
        <v>13</v>
      </c>
      <c r="C1630" t="s">
        <v>30</v>
      </c>
      <c r="D1630" t="s">
        <v>50</v>
      </c>
      <c r="E1630" t="s">
        <v>41</v>
      </c>
      <c r="G1630">
        <v>8584.41</v>
      </c>
      <c r="H1630">
        <v>0.98</v>
      </c>
      <c r="I1630">
        <v>0</v>
      </c>
      <c r="J1630" s="1"/>
      <c r="K1630" t="s">
        <v>17</v>
      </c>
      <c r="L1630" t="s">
        <v>42</v>
      </c>
      <c r="M1630">
        <v>-357.52</v>
      </c>
    </row>
    <row r="1631" spans="1:13" x14ac:dyDescent="0.3">
      <c r="A1631">
        <v>3629</v>
      </c>
      <c r="B1631" t="s">
        <v>13</v>
      </c>
      <c r="C1631" t="s">
        <v>20</v>
      </c>
      <c r="D1631" t="s">
        <v>39</v>
      </c>
      <c r="E1631" t="s">
        <v>32</v>
      </c>
      <c r="I1631">
        <v>0</v>
      </c>
      <c r="J1631" s="1"/>
      <c r="K1631" t="s">
        <v>17</v>
      </c>
      <c r="L1631" t="s">
        <v>42</v>
      </c>
      <c r="M1631">
        <v>-1052.78</v>
      </c>
    </row>
    <row r="1632" spans="1:13" x14ac:dyDescent="0.3">
      <c r="A1632">
        <v>3630</v>
      </c>
      <c r="B1632" t="s">
        <v>35</v>
      </c>
      <c r="C1632" t="s">
        <v>14</v>
      </c>
      <c r="D1632" t="s">
        <v>34</v>
      </c>
      <c r="E1632" t="s">
        <v>53</v>
      </c>
      <c r="F1632">
        <v>-1</v>
      </c>
      <c r="G1632">
        <v>2467.4899999999998</v>
      </c>
      <c r="I1632">
        <v>0</v>
      </c>
      <c r="J1632" s="1"/>
      <c r="K1632" t="s">
        <v>17</v>
      </c>
      <c r="L1632" t="s">
        <v>29</v>
      </c>
      <c r="M1632">
        <v>3101.6</v>
      </c>
    </row>
    <row r="1633" spans="1:13" x14ac:dyDescent="0.3">
      <c r="A1633">
        <v>3631</v>
      </c>
      <c r="B1633" t="s">
        <v>35</v>
      </c>
      <c r="C1633" t="s">
        <v>14</v>
      </c>
      <c r="D1633" t="s">
        <v>47</v>
      </c>
      <c r="E1633" t="s">
        <v>32</v>
      </c>
      <c r="G1633">
        <v>2855.37</v>
      </c>
      <c r="I1633">
        <v>0</v>
      </c>
      <c r="J1633" s="1"/>
      <c r="K1633" t="s">
        <v>22</v>
      </c>
      <c r="L1633" t="s">
        <v>18</v>
      </c>
      <c r="M1633">
        <v>185.49</v>
      </c>
    </row>
    <row r="1634" spans="1:13" x14ac:dyDescent="0.3">
      <c r="A1634">
        <v>3632</v>
      </c>
      <c r="B1634" t="s">
        <v>13</v>
      </c>
      <c r="C1634" t="s">
        <v>43</v>
      </c>
      <c r="D1634" t="s">
        <v>61</v>
      </c>
      <c r="E1634" t="s">
        <v>41</v>
      </c>
      <c r="F1634">
        <v>1</v>
      </c>
      <c r="H1634">
        <v>0.56000000000000005</v>
      </c>
      <c r="I1634">
        <v>0</v>
      </c>
      <c r="J1634" s="1">
        <v>45636</v>
      </c>
      <c r="K1634" t="s">
        <v>22</v>
      </c>
      <c r="L1634" t="s">
        <v>36</v>
      </c>
      <c r="M1634">
        <v>2836.11</v>
      </c>
    </row>
    <row r="1635" spans="1:13" x14ac:dyDescent="0.3">
      <c r="A1635">
        <v>3633</v>
      </c>
      <c r="B1635" t="s">
        <v>13</v>
      </c>
      <c r="C1635" t="s">
        <v>14</v>
      </c>
      <c r="D1635" t="s">
        <v>34</v>
      </c>
      <c r="E1635" t="s">
        <v>41</v>
      </c>
      <c r="F1635">
        <v>2</v>
      </c>
      <c r="G1635">
        <v>3019.98</v>
      </c>
      <c r="I1635">
        <v>0</v>
      </c>
      <c r="J1635" s="1"/>
      <c r="K1635" t="s">
        <v>17</v>
      </c>
      <c r="L1635" t="s">
        <v>18</v>
      </c>
      <c r="M1635">
        <v>1647.81</v>
      </c>
    </row>
    <row r="1636" spans="1:13" x14ac:dyDescent="0.3">
      <c r="A1636">
        <v>3634</v>
      </c>
      <c r="B1636" t="s">
        <v>35</v>
      </c>
      <c r="C1636" t="s">
        <v>26</v>
      </c>
      <c r="D1636" t="s">
        <v>40</v>
      </c>
      <c r="E1636" t="s">
        <v>28</v>
      </c>
      <c r="H1636">
        <v>1.06</v>
      </c>
      <c r="I1636">
        <v>0</v>
      </c>
      <c r="J1636" s="1">
        <v>45846</v>
      </c>
      <c r="K1636" t="s">
        <v>17</v>
      </c>
      <c r="L1636" t="s">
        <v>45</v>
      </c>
      <c r="M1636">
        <v>3717.46</v>
      </c>
    </row>
    <row r="1637" spans="1:13" x14ac:dyDescent="0.3">
      <c r="A1637">
        <v>3635</v>
      </c>
      <c r="B1637" t="s">
        <v>35</v>
      </c>
      <c r="C1637" t="s">
        <v>14</v>
      </c>
      <c r="D1637" t="s">
        <v>15</v>
      </c>
      <c r="E1637" t="s">
        <v>16</v>
      </c>
      <c r="F1637">
        <v>2</v>
      </c>
      <c r="I1637">
        <v>0</v>
      </c>
      <c r="J1637" s="1">
        <v>45738</v>
      </c>
      <c r="K1637" t="s">
        <v>22</v>
      </c>
      <c r="L1637" t="s">
        <v>36</v>
      </c>
      <c r="M1637">
        <v>3656.45</v>
      </c>
    </row>
    <row r="1638" spans="1:13" x14ac:dyDescent="0.3">
      <c r="A1638">
        <v>3636</v>
      </c>
      <c r="B1638" t="s">
        <v>19</v>
      </c>
      <c r="C1638" t="s">
        <v>20</v>
      </c>
      <c r="D1638" t="s">
        <v>21</v>
      </c>
      <c r="E1638" t="s">
        <v>16</v>
      </c>
      <c r="F1638">
        <v>2</v>
      </c>
      <c r="G1638">
        <v>7881.53</v>
      </c>
      <c r="I1638">
        <v>0</v>
      </c>
      <c r="J1638" s="1">
        <v>45279</v>
      </c>
      <c r="K1638" t="s">
        <v>22</v>
      </c>
      <c r="L1638" t="s">
        <v>33</v>
      </c>
      <c r="M1638">
        <v>2615.73</v>
      </c>
    </row>
    <row r="1639" spans="1:13" x14ac:dyDescent="0.3">
      <c r="A1639">
        <v>3637</v>
      </c>
      <c r="B1639" t="s">
        <v>19</v>
      </c>
      <c r="C1639" t="s">
        <v>30</v>
      </c>
      <c r="D1639" t="s">
        <v>56</v>
      </c>
      <c r="E1639" t="s">
        <v>49</v>
      </c>
      <c r="F1639">
        <v>2</v>
      </c>
      <c r="G1639">
        <v>6577.39</v>
      </c>
      <c r="I1639">
        <v>0</v>
      </c>
      <c r="J1639" s="1">
        <v>45806</v>
      </c>
      <c r="K1639" t="s">
        <v>22</v>
      </c>
      <c r="L1639" t="s">
        <v>33</v>
      </c>
      <c r="M1639">
        <v>1945.9</v>
      </c>
    </row>
    <row r="1640" spans="1:13" x14ac:dyDescent="0.3">
      <c r="A1640">
        <v>3638</v>
      </c>
      <c r="B1640" t="s">
        <v>13</v>
      </c>
      <c r="C1640" t="s">
        <v>43</v>
      </c>
      <c r="D1640" t="s">
        <v>44</v>
      </c>
      <c r="E1640" t="s">
        <v>62</v>
      </c>
      <c r="G1640">
        <v>3701.59</v>
      </c>
      <c r="I1640">
        <v>0</v>
      </c>
      <c r="J1640" s="1">
        <v>45797</v>
      </c>
      <c r="K1640" t="s">
        <v>17</v>
      </c>
      <c r="L1640" t="s">
        <v>45</v>
      </c>
      <c r="M1640">
        <v>1148.57</v>
      </c>
    </row>
    <row r="1641" spans="1:13" x14ac:dyDescent="0.3">
      <c r="A1641">
        <v>3639</v>
      </c>
      <c r="B1641" t="s">
        <v>35</v>
      </c>
      <c r="C1641" t="s">
        <v>20</v>
      </c>
      <c r="D1641" t="s">
        <v>39</v>
      </c>
      <c r="E1641" t="s">
        <v>32</v>
      </c>
      <c r="H1641">
        <v>0.43</v>
      </c>
      <c r="I1641">
        <v>0</v>
      </c>
      <c r="J1641" s="1">
        <v>45662</v>
      </c>
      <c r="K1641" t="s">
        <v>17</v>
      </c>
      <c r="L1641" t="s">
        <v>29</v>
      </c>
      <c r="M1641">
        <v>2929.76</v>
      </c>
    </row>
    <row r="1642" spans="1:13" x14ac:dyDescent="0.3">
      <c r="A1642">
        <v>3640</v>
      </c>
      <c r="B1642" t="s">
        <v>35</v>
      </c>
      <c r="C1642" t="s">
        <v>14</v>
      </c>
      <c r="D1642" t="s">
        <v>47</v>
      </c>
      <c r="E1642" t="s">
        <v>16</v>
      </c>
      <c r="F1642">
        <v>0</v>
      </c>
      <c r="G1642">
        <v>5219.18</v>
      </c>
      <c r="I1642">
        <v>0</v>
      </c>
      <c r="J1642" s="1">
        <v>45775</v>
      </c>
      <c r="K1642" t="s">
        <v>17</v>
      </c>
      <c r="L1642" t="s">
        <v>33</v>
      </c>
      <c r="M1642">
        <v>309.64999999999998</v>
      </c>
    </row>
    <row r="1643" spans="1:13" x14ac:dyDescent="0.3">
      <c r="A1643">
        <v>3641</v>
      </c>
      <c r="B1643" t="s">
        <v>13</v>
      </c>
      <c r="C1643" t="s">
        <v>14</v>
      </c>
      <c r="D1643" t="s">
        <v>15</v>
      </c>
      <c r="E1643" t="s">
        <v>32</v>
      </c>
      <c r="F1643">
        <v>0</v>
      </c>
      <c r="G1643">
        <v>6037.65</v>
      </c>
      <c r="I1643">
        <v>0</v>
      </c>
      <c r="J1643" s="1"/>
      <c r="K1643" t="s">
        <v>22</v>
      </c>
      <c r="L1643" t="s">
        <v>33</v>
      </c>
      <c r="M1643">
        <v>-132.13</v>
      </c>
    </row>
    <row r="1644" spans="1:13" x14ac:dyDescent="0.3">
      <c r="A1644">
        <v>3642</v>
      </c>
      <c r="B1644" t="s">
        <v>35</v>
      </c>
      <c r="C1644" t="s">
        <v>14</v>
      </c>
      <c r="D1644" t="s">
        <v>47</v>
      </c>
      <c r="E1644" t="s">
        <v>32</v>
      </c>
      <c r="F1644">
        <v>-1</v>
      </c>
      <c r="I1644">
        <v>0</v>
      </c>
      <c r="J1644" s="1"/>
      <c r="K1644" t="s">
        <v>17</v>
      </c>
      <c r="L1644" t="s">
        <v>25</v>
      </c>
      <c r="M1644">
        <v>3617.85</v>
      </c>
    </row>
    <row r="1645" spans="1:13" x14ac:dyDescent="0.3">
      <c r="A1645">
        <v>3643</v>
      </c>
      <c r="B1645" t="s">
        <v>13</v>
      </c>
      <c r="C1645" t="s">
        <v>14</v>
      </c>
      <c r="D1645" t="s">
        <v>47</v>
      </c>
      <c r="E1645" t="s">
        <v>59</v>
      </c>
      <c r="G1645">
        <v>9262.4500000000007</v>
      </c>
      <c r="H1645">
        <v>0.73</v>
      </c>
      <c r="I1645">
        <v>0</v>
      </c>
      <c r="J1645" s="1"/>
      <c r="K1645" t="s">
        <v>17</v>
      </c>
      <c r="L1645" t="s">
        <v>45</v>
      </c>
      <c r="M1645">
        <v>2037.13</v>
      </c>
    </row>
    <row r="1646" spans="1:13" x14ac:dyDescent="0.3">
      <c r="A1646">
        <v>3644</v>
      </c>
      <c r="B1646" t="s">
        <v>13</v>
      </c>
      <c r="C1646" t="s">
        <v>30</v>
      </c>
      <c r="D1646" t="s">
        <v>31</v>
      </c>
      <c r="E1646" t="s">
        <v>41</v>
      </c>
      <c r="G1646">
        <v>5702.53</v>
      </c>
      <c r="I1646">
        <v>0</v>
      </c>
      <c r="J1646" s="1">
        <v>45230</v>
      </c>
      <c r="K1646" t="s">
        <v>17</v>
      </c>
      <c r="L1646" t="s">
        <v>33</v>
      </c>
      <c r="M1646">
        <v>1437.04</v>
      </c>
    </row>
    <row r="1647" spans="1:13" x14ac:dyDescent="0.3">
      <c r="A1647">
        <v>3645</v>
      </c>
      <c r="B1647" t="s">
        <v>35</v>
      </c>
      <c r="C1647" t="s">
        <v>20</v>
      </c>
      <c r="D1647" t="s">
        <v>21</v>
      </c>
      <c r="E1647" t="s">
        <v>41</v>
      </c>
      <c r="G1647">
        <v>6830.85</v>
      </c>
      <c r="H1647">
        <v>0.81</v>
      </c>
      <c r="I1647">
        <v>0</v>
      </c>
      <c r="J1647" s="1"/>
      <c r="K1647" t="s">
        <v>17</v>
      </c>
      <c r="L1647" t="s">
        <v>45</v>
      </c>
      <c r="M1647">
        <v>632.37</v>
      </c>
    </row>
    <row r="1648" spans="1:13" x14ac:dyDescent="0.3">
      <c r="A1648">
        <v>3646</v>
      </c>
      <c r="B1648" t="s">
        <v>35</v>
      </c>
      <c r="C1648" t="s">
        <v>14</v>
      </c>
      <c r="D1648" t="s">
        <v>34</v>
      </c>
      <c r="E1648" t="s">
        <v>32</v>
      </c>
      <c r="F1648">
        <v>3</v>
      </c>
      <c r="I1648">
        <v>0</v>
      </c>
      <c r="J1648" s="1">
        <v>45768</v>
      </c>
      <c r="K1648" t="s">
        <v>17</v>
      </c>
      <c r="L1648" t="s">
        <v>36</v>
      </c>
      <c r="M1648">
        <v>2873.66</v>
      </c>
    </row>
    <row r="1649" spans="1:13" x14ac:dyDescent="0.3">
      <c r="A1649">
        <v>3647</v>
      </c>
      <c r="B1649" t="s">
        <v>19</v>
      </c>
      <c r="C1649" t="s">
        <v>43</v>
      </c>
      <c r="D1649" t="s">
        <v>61</v>
      </c>
      <c r="E1649" t="s">
        <v>16</v>
      </c>
      <c r="F1649">
        <v>0</v>
      </c>
      <c r="G1649">
        <v>3263.64</v>
      </c>
      <c r="I1649">
        <v>0</v>
      </c>
      <c r="J1649" s="1">
        <v>45571</v>
      </c>
      <c r="K1649" t="s">
        <v>22</v>
      </c>
      <c r="L1649" t="s">
        <v>45</v>
      </c>
      <c r="M1649">
        <v>3233.66</v>
      </c>
    </row>
    <row r="1650" spans="1:13" x14ac:dyDescent="0.3">
      <c r="A1650">
        <v>3648</v>
      </c>
      <c r="B1650" t="s">
        <v>35</v>
      </c>
      <c r="C1650" t="s">
        <v>20</v>
      </c>
      <c r="D1650" t="s">
        <v>21</v>
      </c>
      <c r="E1650" t="s">
        <v>16</v>
      </c>
      <c r="I1650">
        <v>0</v>
      </c>
      <c r="J1650" s="1">
        <v>45665</v>
      </c>
      <c r="K1650" t="s">
        <v>17</v>
      </c>
      <c r="L1650" t="s">
        <v>18</v>
      </c>
      <c r="M1650">
        <v>3584.04</v>
      </c>
    </row>
    <row r="1651" spans="1:13" x14ac:dyDescent="0.3">
      <c r="A1651">
        <v>3649</v>
      </c>
      <c r="B1651" t="s">
        <v>13</v>
      </c>
      <c r="C1651" t="s">
        <v>26</v>
      </c>
      <c r="D1651" t="s">
        <v>27</v>
      </c>
      <c r="E1651" t="s">
        <v>32</v>
      </c>
      <c r="F1651">
        <v>0</v>
      </c>
      <c r="G1651">
        <v>6486.51</v>
      </c>
      <c r="I1651">
        <v>0</v>
      </c>
      <c r="J1651" s="1">
        <v>45584</v>
      </c>
      <c r="K1651" t="s">
        <v>17</v>
      </c>
      <c r="L1651" t="s">
        <v>45</v>
      </c>
      <c r="M1651">
        <v>2408.58</v>
      </c>
    </row>
    <row r="1652" spans="1:13" x14ac:dyDescent="0.3">
      <c r="A1652">
        <v>3650</v>
      </c>
      <c r="B1652" t="s">
        <v>19</v>
      </c>
      <c r="C1652" t="s">
        <v>20</v>
      </c>
      <c r="D1652" t="s">
        <v>24</v>
      </c>
      <c r="E1652" t="s">
        <v>16</v>
      </c>
      <c r="I1652">
        <v>0</v>
      </c>
      <c r="J1652" s="1">
        <v>45298</v>
      </c>
      <c r="K1652" t="s">
        <v>22</v>
      </c>
      <c r="L1652" t="s">
        <v>33</v>
      </c>
      <c r="M1652">
        <v>-520.92999999999995</v>
      </c>
    </row>
    <row r="1653" spans="1:13" x14ac:dyDescent="0.3">
      <c r="A1653">
        <v>3651</v>
      </c>
      <c r="B1653" t="s">
        <v>35</v>
      </c>
      <c r="C1653" t="s">
        <v>14</v>
      </c>
      <c r="D1653" t="s">
        <v>15</v>
      </c>
      <c r="E1653" t="s">
        <v>16</v>
      </c>
      <c r="G1653">
        <v>8891.6299999999992</v>
      </c>
      <c r="H1653">
        <v>1.07</v>
      </c>
      <c r="I1653">
        <v>0</v>
      </c>
      <c r="J1653" s="1">
        <v>45643</v>
      </c>
      <c r="K1653" t="s">
        <v>22</v>
      </c>
      <c r="L1653" t="s">
        <v>33</v>
      </c>
      <c r="M1653">
        <v>-636.77</v>
      </c>
    </row>
    <row r="1654" spans="1:13" x14ac:dyDescent="0.3">
      <c r="A1654">
        <v>3652</v>
      </c>
      <c r="B1654" t="s">
        <v>13</v>
      </c>
      <c r="C1654" t="s">
        <v>43</v>
      </c>
      <c r="D1654" t="s">
        <v>44</v>
      </c>
      <c r="E1654" t="s">
        <v>32</v>
      </c>
      <c r="F1654">
        <v>0</v>
      </c>
      <c r="G1654">
        <v>3176.7</v>
      </c>
      <c r="I1654">
        <v>0</v>
      </c>
      <c r="J1654" s="1">
        <v>45251</v>
      </c>
      <c r="K1654" t="s">
        <v>17</v>
      </c>
      <c r="L1654" t="s">
        <v>42</v>
      </c>
      <c r="M1654">
        <v>3349.8</v>
      </c>
    </row>
    <row r="1655" spans="1:13" x14ac:dyDescent="0.3">
      <c r="A1655">
        <v>3653</v>
      </c>
      <c r="B1655" t="s">
        <v>35</v>
      </c>
      <c r="C1655" t="s">
        <v>30</v>
      </c>
      <c r="D1655" t="s">
        <v>48</v>
      </c>
      <c r="E1655" t="s">
        <v>59</v>
      </c>
      <c r="I1655">
        <v>0</v>
      </c>
      <c r="J1655" s="1">
        <v>45629</v>
      </c>
      <c r="K1655" t="s">
        <v>22</v>
      </c>
      <c r="L1655" t="s">
        <v>23</v>
      </c>
      <c r="M1655">
        <v>1642.93</v>
      </c>
    </row>
    <row r="1656" spans="1:13" x14ac:dyDescent="0.3">
      <c r="A1656">
        <v>3654</v>
      </c>
      <c r="B1656" t="s">
        <v>19</v>
      </c>
      <c r="C1656" t="s">
        <v>14</v>
      </c>
      <c r="D1656" t="s">
        <v>47</v>
      </c>
      <c r="E1656" t="s">
        <v>28</v>
      </c>
      <c r="F1656">
        <v>3</v>
      </c>
      <c r="I1656">
        <v>0</v>
      </c>
      <c r="J1656" s="1">
        <v>45545</v>
      </c>
      <c r="K1656" t="s">
        <v>22</v>
      </c>
      <c r="L1656" t="s">
        <v>29</v>
      </c>
      <c r="M1656">
        <v>2395.7399999999998</v>
      </c>
    </row>
    <row r="1657" spans="1:13" x14ac:dyDescent="0.3">
      <c r="A1657">
        <v>3655</v>
      </c>
      <c r="B1657" t="s">
        <v>19</v>
      </c>
      <c r="C1657" t="s">
        <v>26</v>
      </c>
      <c r="D1657" t="s">
        <v>60</v>
      </c>
      <c r="E1657" t="s">
        <v>49</v>
      </c>
      <c r="I1657">
        <v>0</v>
      </c>
      <c r="J1657" s="1">
        <v>45785</v>
      </c>
      <c r="K1657" t="s">
        <v>22</v>
      </c>
      <c r="L1657" t="s">
        <v>29</v>
      </c>
      <c r="M1657">
        <v>3499.88</v>
      </c>
    </row>
    <row r="1658" spans="1:13" x14ac:dyDescent="0.3">
      <c r="A1658">
        <v>3656</v>
      </c>
      <c r="B1658" t="s">
        <v>35</v>
      </c>
      <c r="C1658" t="s">
        <v>26</v>
      </c>
      <c r="D1658" t="s">
        <v>40</v>
      </c>
      <c r="E1658" t="s">
        <v>28</v>
      </c>
      <c r="F1658">
        <v>4</v>
      </c>
      <c r="I1658">
        <v>0</v>
      </c>
      <c r="J1658" s="1">
        <v>45819</v>
      </c>
      <c r="K1658" t="s">
        <v>22</v>
      </c>
      <c r="L1658" t="s">
        <v>29</v>
      </c>
      <c r="M1658">
        <v>3421.81</v>
      </c>
    </row>
    <row r="1659" spans="1:13" x14ac:dyDescent="0.3">
      <c r="A1659">
        <v>3657</v>
      </c>
      <c r="B1659" t="s">
        <v>35</v>
      </c>
      <c r="C1659" t="s">
        <v>20</v>
      </c>
      <c r="D1659" t="s">
        <v>39</v>
      </c>
      <c r="E1659" t="s">
        <v>41</v>
      </c>
      <c r="F1659">
        <v>-1</v>
      </c>
      <c r="H1659">
        <v>0.67</v>
      </c>
      <c r="I1659">
        <v>0</v>
      </c>
      <c r="J1659" s="1">
        <v>45509</v>
      </c>
      <c r="K1659" t="s">
        <v>17</v>
      </c>
      <c r="L1659" t="s">
        <v>45</v>
      </c>
      <c r="M1659">
        <v>3451.02</v>
      </c>
    </row>
    <row r="1660" spans="1:13" x14ac:dyDescent="0.3">
      <c r="A1660">
        <v>3658</v>
      </c>
      <c r="B1660" t="s">
        <v>19</v>
      </c>
      <c r="C1660" t="s">
        <v>14</v>
      </c>
      <c r="D1660" t="s">
        <v>34</v>
      </c>
      <c r="E1660" t="s">
        <v>28</v>
      </c>
      <c r="G1660">
        <v>3516.53</v>
      </c>
      <c r="I1660">
        <v>0</v>
      </c>
      <c r="J1660" s="1"/>
      <c r="K1660" t="s">
        <v>22</v>
      </c>
      <c r="L1660" t="s">
        <v>33</v>
      </c>
      <c r="M1660">
        <v>1485.12</v>
      </c>
    </row>
    <row r="1661" spans="1:13" x14ac:dyDescent="0.3">
      <c r="A1661">
        <v>3659</v>
      </c>
      <c r="B1661" t="s">
        <v>13</v>
      </c>
      <c r="C1661" t="s">
        <v>30</v>
      </c>
      <c r="D1661" t="s">
        <v>48</v>
      </c>
      <c r="E1661" t="s">
        <v>57</v>
      </c>
      <c r="I1661">
        <v>0</v>
      </c>
      <c r="J1661" s="1"/>
      <c r="K1661" t="s">
        <v>17</v>
      </c>
      <c r="L1661" t="s">
        <v>45</v>
      </c>
      <c r="M1661">
        <v>684.79</v>
      </c>
    </row>
    <row r="1662" spans="1:13" x14ac:dyDescent="0.3">
      <c r="A1662">
        <v>2033</v>
      </c>
      <c r="B1662" t="s">
        <v>19</v>
      </c>
      <c r="C1662" t="s">
        <v>30</v>
      </c>
      <c r="D1662" t="s">
        <v>31</v>
      </c>
      <c r="E1662" t="s">
        <v>16</v>
      </c>
      <c r="H1662">
        <v>0.8</v>
      </c>
      <c r="I1662">
        <v>0</v>
      </c>
      <c r="J1662" s="1">
        <v>45496</v>
      </c>
      <c r="K1662" t="s">
        <v>22</v>
      </c>
      <c r="L1662" t="s">
        <v>33</v>
      </c>
      <c r="M1662">
        <v>437.17</v>
      </c>
    </row>
    <row r="1663" spans="1:13" x14ac:dyDescent="0.3">
      <c r="A1663">
        <v>3661</v>
      </c>
      <c r="B1663" t="s">
        <v>13</v>
      </c>
      <c r="C1663" t="s">
        <v>14</v>
      </c>
      <c r="D1663" t="s">
        <v>54</v>
      </c>
      <c r="E1663" t="s">
        <v>32</v>
      </c>
      <c r="F1663">
        <v>0</v>
      </c>
      <c r="G1663">
        <v>9979.3799999999992</v>
      </c>
      <c r="I1663">
        <v>0</v>
      </c>
      <c r="J1663" s="1">
        <v>45631</v>
      </c>
      <c r="K1663" t="s">
        <v>17</v>
      </c>
      <c r="L1663" t="s">
        <v>33</v>
      </c>
      <c r="M1663">
        <v>2957.86</v>
      </c>
    </row>
    <row r="1664" spans="1:13" x14ac:dyDescent="0.3">
      <c r="A1664">
        <v>3662</v>
      </c>
      <c r="B1664" t="s">
        <v>13</v>
      </c>
      <c r="C1664" t="s">
        <v>26</v>
      </c>
      <c r="D1664" t="s">
        <v>40</v>
      </c>
      <c r="E1664" t="s">
        <v>41</v>
      </c>
      <c r="F1664">
        <v>4</v>
      </c>
      <c r="G1664">
        <v>9032.9</v>
      </c>
      <c r="H1664">
        <v>0.64</v>
      </c>
      <c r="I1664">
        <v>13007.38</v>
      </c>
      <c r="J1664" s="1"/>
      <c r="K1664" t="s">
        <v>17</v>
      </c>
      <c r="L1664" t="s">
        <v>18</v>
      </c>
      <c r="M1664">
        <v>131.76</v>
      </c>
    </row>
    <row r="1665" spans="1:13" x14ac:dyDescent="0.3">
      <c r="A1665">
        <v>3663</v>
      </c>
      <c r="B1665" t="s">
        <v>19</v>
      </c>
      <c r="C1665" t="s">
        <v>14</v>
      </c>
      <c r="D1665" t="s">
        <v>15</v>
      </c>
      <c r="E1665" t="s">
        <v>28</v>
      </c>
      <c r="G1665">
        <v>5604.03</v>
      </c>
      <c r="I1665">
        <v>0</v>
      </c>
      <c r="J1665" s="1">
        <v>45756</v>
      </c>
      <c r="K1665" t="s">
        <v>22</v>
      </c>
      <c r="L1665" t="s">
        <v>33</v>
      </c>
      <c r="M1665">
        <v>3359.81</v>
      </c>
    </row>
    <row r="1666" spans="1:13" x14ac:dyDescent="0.3">
      <c r="A1666">
        <v>3664</v>
      </c>
      <c r="B1666" t="s">
        <v>19</v>
      </c>
      <c r="C1666" t="s">
        <v>14</v>
      </c>
      <c r="D1666" t="s">
        <v>34</v>
      </c>
      <c r="E1666" t="s">
        <v>32</v>
      </c>
      <c r="H1666">
        <v>1.22</v>
      </c>
      <c r="I1666">
        <v>0</v>
      </c>
      <c r="J1666" s="1">
        <v>45767</v>
      </c>
      <c r="K1666" t="s">
        <v>22</v>
      </c>
      <c r="L1666" t="s">
        <v>25</v>
      </c>
      <c r="M1666">
        <v>480.16</v>
      </c>
    </row>
    <row r="1667" spans="1:13" x14ac:dyDescent="0.3">
      <c r="A1667">
        <v>3665</v>
      </c>
      <c r="B1667" t="s">
        <v>19</v>
      </c>
      <c r="C1667" t="s">
        <v>26</v>
      </c>
      <c r="D1667" t="s">
        <v>27</v>
      </c>
      <c r="E1667" t="s">
        <v>41</v>
      </c>
      <c r="G1667">
        <v>2958.1</v>
      </c>
      <c r="I1667">
        <v>0</v>
      </c>
      <c r="J1667" s="1">
        <v>45479</v>
      </c>
      <c r="K1667" t="s">
        <v>22</v>
      </c>
      <c r="L1667" t="s">
        <v>38</v>
      </c>
      <c r="M1667">
        <v>2003.55</v>
      </c>
    </row>
    <row r="1668" spans="1:13" x14ac:dyDescent="0.3">
      <c r="A1668">
        <v>3666</v>
      </c>
      <c r="B1668" t="s">
        <v>19</v>
      </c>
      <c r="C1668" t="s">
        <v>30</v>
      </c>
      <c r="D1668" t="s">
        <v>48</v>
      </c>
      <c r="E1668" t="s">
        <v>41</v>
      </c>
      <c r="F1668">
        <v>2</v>
      </c>
      <c r="H1668">
        <v>1.18</v>
      </c>
      <c r="I1668">
        <v>0</v>
      </c>
      <c r="J1668" s="1">
        <v>45754</v>
      </c>
      <c r="K1668" t="s">
        <v>22</v>
      </c>
      <c r="L1668" t="s">
        <v>33</v>
      </c>
      <c r="M1668">
        <v>3382.55</v>
      </c>
    </row>
    <row r="1669" spans="1:13" x14ac:dyDescent="0.3">
      <c r="A1669">
        <v>3667</v>
      </c>
      <c r="B1669" t="s">
        <v>13</v>
      </c>
      <c r="C1669" t="s">
        <v>30</v>
      </c>
      <c r="D1669" t="s">
        <v>48</v>
      </c>
      <c r="E1669" t="s">
        <v>16</v>
      </c>
      <c r="F1669">
        <v>4</v>
      </c>
      <c r="G1669">
        <v>9386.2000000000007</v>
      </c>
      <c r="H1669">
        <v>0.01</v>
      </c>
      <c r="I1669">
        <v>37169.35</v>
      </c>
      <c r="J1669" s="1"/>
      <c r="K1669" t="s">
        <v>17</v>
      </c>
      <c r="L1669" t="s">
        <v>29</v>
      </c>
      <c r="M1669">
        <v>-1121.02</v>
      </c>
    </row>
    <row r="1670" spans="1:13" x14ac:dyDescent="0.3">
      <c r="A1670">
        <v>3668</v>
      </c>
      <c r="B1670" t="s">
        <v>13</v>
      </c>
      <c r="C1670" t="s">
        <v>20</v>
      </c>
      <c r="D1670" t="s">
        <v>24</v>
      </c>
      <c r="E1670" t="s">
        <v>32</v>
      </c>
      <c r="F1670">
        <v>1</v>
      </c>
      <c r="I1670">
        <v>0</v>
      </c>
      <c r="J1670" s="1">
        <v>45592</v>
      </c>
      <c r="K1670" t="s">
        <v>22</v>
      </c>
      <c r="L1670" t="s">
        <v>25</v>
      </c>
      <c r="M1670">
        <v>795.86</v>
      </c>
    </row>
    <row r="1671" spans="1:13" x14ac:dyDescent="0.3">
      <c r="A1671">
        <v>3669</v>
      </c>
      <c r="B1671" t="s">
        <v>19</v>
      </c>
      <c r="C1671" t="s">
        <v>26</v>
      </c>
      <c r="D1671" t="s">
        <v>27</v>
      </c>
      <c r="E1671" t="s">
        <v>28</v>
      </c>
      <c r="G1671">
        <v>2287.3200000000002</v>
      </c>
      <c r="I1671">
        <v>0</v>
      </c>
      <c r="J1671" s="1">
        <v>45165</v>
      </c>
      <c r="K1671" t="s">
        <v>17</v>
      </c>
      <c r="L1671" t="s">
        <v>45</v>
      </c>
      <c r="M1671">
        <v>3859.9</v>
      </c>
    </row>
    <row r="1672" spans="1:13" x14ac:dyDescent="0.3">
      <c r="A1672">
        <v>3670</v>
      </c>
      <c r="B1672" t="s">
        <v>35</v>
      </c>
      <c r="C1672" t="s">
        <v>26</v>
      </c>
      <c r="D1672" t="s">
        <v>40</v>
      </c>
      <c r="E1672" t="s">
        <v>59</v>
      </c>
      <c r="F1672">
        <v>1</v>
      </c>
      <c r="I1672">
        <v>0</v>
      </c>
      <c r="J1672" s="1"/>
      <c r="K1672" t="s">
        <v>17</v>
      </c>
      <c r="L1672" t="s">
        <v>29</v>
      </c>
      <c r="M1672">
        <v>-929.07</v>
      </c>
    </row>
    <row r="1673" spans="1:13" x14ac:dyDescent="0.3">
      <c r="A1673">
        <v>3671</v>
      </c>
      <c r="B1673" t="s">
        <v>19</v>
      </c>
      <c r="C1673" t="s">
        <v>30</v>
      </c>
      <c r="D1673" t="s">
        <v>56</v>
      </c>
      <c r="E1673" t="s">
        <v>46</v>
      </c>
      <c r="F1673">
        <v>2</v>
      </c>
      <c r="H1673">
        <v>0.01</v>
      </c>
      <c r="I1673">
        <v>0</v>
      </c>
      <c r="J1673" s="1"/>
      <c r="K1673" t="s">
        <v>22</v>
      </c>
      <c r="L1673" t="s">
        <v>18</v>
      </c>
      <c r="M1673">
        <v>552.1</v>
      </c>
    </row>
    <row r="1674" spans="1:13" x14ac:dyDescent="0.3">
      <c r="A1674">
        <v>3672</v>
      </c>
      <c r="B1674" t="s">
        <v>19</v>
      </c>
      <c r="C1674" t="s">
        <v>20</v>
      </c>
      <c r="D1674" t="s">
        <v>21</v>
      </c>
      <c r="E1674" t="s">
        <v>57</v>
      </c>
      <c r="F1674">
        <v>3</v>
      </c>
      <c r="G1674">
        <v>7127.18</v>
      </c>
      <c r="H1674">
        <v>0.32</v>
      </c>
      <c r="I1674">
        <v>14539.45</v>
      </c>
      <c r="J1674" s="1">
        <v>45520</v>
      </c>
      <c r="K1674" t="s">
        <v>17</v>
      </c>
      <c r="L1674" t="s">
        <v>33</v>
      </c>
      <c r="M1674">
        <v>2651.63</v>
      </c>
    </row>
    <row r="1675" spans="1:13" x14ac:dyDescent="0.3">
      <c r="A1675">
        <v>3673</v>
      </c>
      <c r="B1675" t="s">
        <v>13</v>
      </c>
      <c r="C1675" t="s">
        <v>26</v>
      </c>
      <c r="D1675" t="s">
        <v>58</v>
      </c>
      <c r="E1675" t="s">
        <v>57</v>
      </c>
      <c r="I1675">
        <v>0</v>
      </c>
      <c r="J1675" s="1"/>
      <c r="K1675" t="s">
        <v>22</v>
      </c>
      <c r="L1675" t="s">
        <v>25</v>
      </c>
      <c r="M1675">
        <v>2199.46</v>
      </c>
    </row>
    <row r="1676" spans="1:13" x14ac:dyDescent="0.3">
      <c r="A1676">
        <v>3674</v>
      </c>
      <c r="B1676" t="s">
        <v>35</v>
      </c>
      <c r="C1676" t="s">
        <v>26</v>
      </c>
      <c r="D1676" t="s">
        <v>40</v>
      </c>
      <c r="E1676" t="s">
        <v>32</v>
      </c>
      <c r="I1676">
        <v>0</v>
      </c>
      <c r="J1676" s="1">
        <v>45765</v>
      </c>
      <c r="K1676" t="s">
        <v>17</v>
      </c>
      <c r="L1676" t="s">
        <v>29</v>
      </c>
      <c r="M1676">
        <v>1819.44</v>
      </c>
    </row>
    <row r="1677" spans="1:13" x14ac:dyDescent="0.3">
      <c r="A1677">
        <v>3675</v>
      </c>
      <c r="B1677" t="s">
        <v>35</v>
      </c>
      <c r="C1677" t="s">
        <v>30</v>
      </c>
      <c r="D1677" t="s">
        <v>56</v>
      </c>
      <c r="E1677" t="s">
        <v>46</v>
      </c>
      <c r="F1677">
        <v>2</v>
      </c>
      <c r="I1677">
        <v>0</v>
      </c>
      <c r="J1677" s="1">
        <v>45609</v>
      </c>
      <c r="K1677" t="s">
        <v>17</v>
      </c>
      <c r="L1677" t="s">
        <v>33</v>
      </c>
      <c r="M1677">
        <v>3969.03</v>
      </c>
    </row>
    <row r="1678" spans="1:13" x14ac:dyDescent="0.3">
      <c r="A1678">
        <v>3676</v>
      </c>
      <c r="B1678" t="s">
        <v>35</v>
      </c>
      <c r="C1678" t="s">
        <v>20</v>
      </c>
      <c r="D1678" t="s">
        <v>21</v>
      </c>
      <c r="E1678" t="s">
        <v>16</v>
      </c>
      <c r="H1678">
        <v>1.24</v>
      </c>
      <c r="I1678">
        <v>0</v>
      </c>
      <c r="J1678" s="1"/>
      <c r="K1678" t="s">
        <v>17</v>
      </c>
      <c r="L1678" t="s">
        <v>33</v>
      </c>
      <c r="M1678">
        <v>1923.5</v>
      </c>
    </row>
    <row r="1679" spans="1:13" x14ac:dyDescent="0.3">
      <c r="A1679">
        <v>3677</v>
      </c>
      <c r="B1679" t="s">
        <v>19</v>
      </c>
      <c r="C1679" t="s">
        <v>20</v>
      </c>
      <c r="D1679" t="s">
        <v>39</v>
      </c>
      <c r="E1679" t="s">
        <v>28</v>
      </c>
      <c r="I1679">
        <v>0</v>
      </c>
      <c r="J1679" s="1"/>
      <c r="K1679" t="s">
        <v>17</v>
      </c>
      <c r="L1679" t="s">
        <v>29</v>
      </c>
      <c r="M1679">
        <v>717.69</v>
      </c>
    </row>
    <row r="1680" spans="1:13" x14ac:dyDescent="0.3">
      <c r="A1680">
        <v>3678</v>
      </c>
      <c r="B1680" t="s">
        <v>19</v>
      </c>
      <c r="C1680" t="s">
        <v>26</v>
      </c>
      <c r="D1680" t="s">
        <v>40</v>
      </c>
      <c r="E1680" t="s">
        <v>59</v>
      </c>
      <c r="F1680">
        <v>3</v>
      </c>
      <c r="I1680">
        <v>0</v>
      </c>
      <c r="J1680" s="1">
        <v>45518</v>
      </c>
      <c r="K1680" t="s">
        <v>17</v>
      </c>
      <c r="L1680" t="s">
        <v>45</v>
      </c>
      <c r="M1680">
        <v>1488.91</v>
      </c>
    </row>
    <row r="1681" spans="1:13" x14ac:dyDescent="0.3">
      <c r="A1681">
        <v>3679</v>
      </c>
      <c r="B1681" t="s">
        <v>19</v>
      </c>
      <c r="C1681" t="s">
        <v>43</v>
      </c>
      <c r="D1681" t="s">
        <v>51</v>
      </c>
      <c r="E1681" t="s">
        <v>16</v>
      </c>
      <c r="F1681">
        <v>0</v>
      </c>
      <c r="H1681">
        <v>0.9</v>
      </c>
      <c r="I1681">
        <v>0</v>
      </c>
      <c r="J1681" s="1"/>
      <c r="K1681" t="s">
        <v>22</v>
      </c>
      <c r="L1681" t="s">
        <v>36</v>
      </c>
      <c r="M1681">
        <v>3341.51</v>
      </c>
    </row>
    <row r="1682" spans="1:13" x14ac:dyDescent="0.3">
      <c r="A1682">
        <v>3680</v>
      </c>
      <c r="B1682" t="s">
        <v>35</v>
      </c>
      <c r="C1682" t="s">
        <v>14</v>
      </c>
      <c r="D1682" t="s">
        <v>34</v>
      </c>
      <c r="E1682" t="s">
        <v>32</v>
      </c>
      <c r="F1682">
        <v>3</v>
      </c>
      <c r="G1682">
        <v>8835.41</v>
      </c>
      <c r="H1682">
        <v>0.92</v>
      </c>
      <c r="I1682">
        <v>2120.5</v>
      </c>
      <c r="J1682" s="1">
        <v>45684</v>
      </c>
      <c r="K1682" t="s">
        <v>22</v>
      </c>
      <c r="L1682" t="s">
        <v>33</v>
      </c>
      <c r="M1682">
        <v>-746.28</v>
      </c>
    </row>
    <row r="1683" spans="1:13" x14ac:dyDescent="0.3">
      <c r="A1683">
        <v>3681</v>
      </c>
      <c r="B1683" t="s">
        <v>35</v>
      </c>
      <c r="C1683" t="s">
        <v>20</v>
      </c>
      <c r="D1683" t="s">
        <v>55</v>
      </c>
      <c r="E1683" t="s">
        <v>28</v>
      </c>
      <c r="H1683">
        <v>0.95</v>
      </c>
      <c r="I1683">
        <v>0</v>
      </c>
      <c r="J1683" s="1">
        <v>45756</v>
      </c>
      <c r="K1683" t="s">
        <v>17</v>
      </c>
      <c r="L1683" t="s">
        <v>23</v>
      </c>
      <c r="M1683">
        <v>1838.69</v>
      </c>
    </row>
    <row r="1684" spans="1:13" x14ac:dyDescent="0.3">
      <c r="A1684">
        <v>3682</v>
      </c>
      <c r="B1684" t="s">
        <v>19</v>
      </c>
      <c r="C1684" t="s">
        <v>43</v>
      </c>
      <c r="D1684" t="s">
        <v>52</v>
      </c>
      <c r="E1684" t="s">
        <v>53</v>
      </c>
      <c r="G1684">
        <v>6158.05</v>
      </c>
      <c r="H1684">
        <v>1.1200000000000001</v>
      </c>
      <c r="I1684">
        <v>0</v>
      </c>
      <c r="J1684" s="1">
        <v>45574</v>
      </c>
      <c r="K1684" t="s">
        <v>22</v>
      </c>
      <c r="L1684" t="s">
        <v>25</v>
      </c>
      <c r="M1684">
        <v>160.21</v>
      </c>
    </row>
    <row r="1685" spans="1:13" x14ac:dyDescent="0.3">
      <c r="A1685">
        <v>3683</v>
      </c>
      <c r="B1685" t="s">
        <v>19</v>
      </c>
      <c r="C1685" t="s">
        <v>20</v>
      </c>
      <c r="D1685" t="s">
        <v>24</v>
      </c>
      <c r="E1685" t="s">
        <v>28</v>
      </c>
      <c r="F1685">
        <v>2</v>
      </c>
      <c r="I1685">
        <v>0</v>
      </c>
      <c r="J1685" s="1">
        <v>45427</v>
      </c>
      <c r="K1685" t="s">
        <v>22</v>
      </c>
      <c r="L1685" t="s">
        <v>45</v>
      </c>
      <c r="M1685">
        <v>-4.26</v>
      </c>
    </row>
    <row r="1686" spans="1:13" x14ac:dyDescent="0.3">
      <c r="A1686">
        <v>3684</v>
      </c>
      <c r="B1686" t="s">
        <v>13</v>
      </c>
      <c r="C1686" t="s">
        <v>20</v>
      </c>
      <c r="D1686" t="s">
        <v>21</v>
      </c>
      <c r="E1686" t="s">
        <v>28</v>
      </c>
      <c r="G1686">
        <v>3440.57</v>
      </c>
      <c r="H1686">
        <v>1.01</v>
      </c>
      <c r="I1686">
        <v>0</v>
      </c>
      <c r="J1686" s="1">
        <v>45536</v>
      </c>
      <c r="K1686" t="s">
        <v>17</v>
      </c>
      <c r="L1686" t="s">
        <v>23</v>
      </c>
      <c r="M1686">
        <v>3299.44</v>
      </c>
    </row>
    <row r="1687" spans="1:13" x14ac:dyDescent="0.3">
      <c r="A1687">
        <v>3685</v>
      </c>
      <c r="B1687" t="s">
        <v>19</v>
      </c>
      <c r="C1687" t="s">
        <v>43</v>
      </c>
      <c r="D1687" t="s">
        <v>44</v>
      </c>
      <c r="E1687" t="s">
        <v>32</v>
      </c>
      <c r="G1687">
        <v>2633.72</v>
      </c>
      <c r="I1687">
        <v>0</v>
      </c>
      <c r="J1687" s="1">
        <v>45701</v>
      </c>
      <c r="K1687" t="s">
        <v>22</v>
      </c>
      <c r="L1687" t="s">
        <v>38</v>
      </c>
      <c r="M1687">
        <v>1668</v>
      </c>
    </row>
    <row r="1688" spans="1:13" x14ac:dyDescent="0.3">
      <c r="A1688">
        <v>3686</v>
      </c>
      <c r="B1688" t="s">
        <v>19</v>
      </c>
      <c r="C1688" t="s">
        <v>14</v>
      </c>
      <c r="D1688" t="s">
        <v>15</v>
      </c>
      <c r="E1688" t="s">
        <v>62</v>
      </c>
      <c r="I1688">
        <v>0</v>
      </c>
      <c r="J1688" s="1">
        <v>45591</v>
      </c>
      <c r="K1688" t="s">
        <v>22</v>
      </c>
      <c r="L1688" t="s">
        <v>42</v>
      </c>
      <c r="M1688">
        <v>-2.86</v>
      </c>
    </row>
    <row r="1689" spans="1:13" x14ac:dyDescent="0.3">
      <c r="A1689">
        <v>3687</v>
      </c>
      <c r="B1689" t="s">
        <v>19</v>
      </c>
      <c r="C1689" t="s">
        <v>14</v>
      </c>
      <c r="D1689" t="s">
        <v>54</v>
      </c>
      <c r="E1689" t="s">
        <v>32</v>
      </c>
      <c r="F1689">
        <v>-1</v>
      </c>
      <c r="G1689">
        <v>6216.27</v>
      </c>
      <c r="I1689">
        <v>0</v>
      </c>
      <c r="J1689" s="1">
        <v>45588</v>
      </c>
      <c r="K1689" t="s">
        <v>22</v>
      </c>
      <c r="L1689" t="s">
        <v>25</v>
      </c>
      <c r="M1689">
        <v>2418.27</v>
      </c>
    </row>
    <row r="1690" spans="1:13" x14ac:dyDescent="0.3">
      <c r="A1690">
        <v>3688</v>
      </c>
      <c r="B1690" t="s">
        <v>13</v>
      </c>
      <c r="C1690" t="s">
        <v>30</v>
      </c>
      <c r="D1690" t="s">
        <v>31</v>
      </c>
      <c r="E1690" t="s">
        <v>28</v>
      </c>
      <c r="F1690">
        <v>1</v>
      </c>
      <c r="G1690">
        <v>5048.9799999999996</v>
      </c>
      <c r="I1690">
        <v>0</v>
      </c>
      <c r="J1690" s="1">
        <v>45764</v>
      </c>
      <c r="K1690" t="s">
        <v>22</v>
      </c>
      <c r="L1690" t="s">
        <v>45</v>
      </c>
      <c r="M1690">
        <v>1214.8599999999999</v>
      </c>
    </row>
    <row r="1691" spans="1:13" x14ac:dyDescent="0.3">
      <c r="A1691">
        <v>3689</v>
      </c>
      <c r="B1691" t="s">
        <v>19</v>
      </c>
      <c r="C1691" t="s">
        <v>20</v>
      </c>
      <c r="D1691" t="s">
        <v>55</v>
      </c>
      <c r="E1691" t="s">
        <v>32</v>
      </c>
      <c r="I1691">
        <v>0</v>
      </c>
      <c r="J1691" s="1">
        <v>45536</v>
      </c>
      <c r="K1691" t="s">
        <v>22</v>
      </c>
      <c r="L1691" t="s">
        <v>29</v>
      </c>
      <c r="M1691">
        <v>1854.17</v>
      </c>
    </row>
    <row r="1692" spans="1:13" x14ac:dyDescent="0.3">
      <c r="A1692">
        <v>2028</v>
      </c>
      <c r="B1692" t="s">
        <v>13</v>
      </c>
      <c r="C1692" t="s">
        <v>20</v>
      </c>
      <c r="D1692" t="s">
        <v>55</v>
      </c>
      <c r="E1692" t="s">
        <v>16</v>
      </c>
      <c r="F1692">
        <v>2</v>
      </c>
      <c r="H1692">
        <v>0.97</v>
      </c>
      <c r="I1692">
        <v>0</v>
      </c>
      <c r="J1692" s="1">
        <v>45792</v>
      </c>
      <c r="K1692" t="s">
        <v>22</v>
      </c>
      <c r="L1692" t="s">
        <v>29</v>
      </c>
      <c r="M1692">
        <v>2305.1</v>
      </c>
    </row>
    <row r="1693" spans="1:13" x14ac:dyDescent="0.3">
      <c r="A1693">
        <v>3691</v>
      </c>
      <c r="B1693" t="s">
        <v>35</v>
      </c>
      <c r="C1693" t="s">
        <v>20</v>
      </c>
      <c r="D1693" t="s">
        <v>24</v>
      </c>
      <c r="E1693" t="s">
        <v>37</v>
      </c>
      <c r="F1693">
        <v>4</v>
      </c>
      <c r="H1693">
        <v>0.51</v>
      </c>
      <c r="I1693">
        <v>0</v>
      </c>
      <c r="J1693" s="1">
        <v>45744</v>
      </c>
      <c r="K1693" t="s">
        <v>17</v>
      </c>
      <c r="L1693" t="s">
        <v>36</v>
      </c>
      <c r="M1693">
        <v>2305.88</v>
      </c>
    </row>
    <row r="1694" spans="1:13" x14ac:dyDescent="0.3">
      <c r="A1694">
        <v>3692</v>
      </c>
      <c r="B1694" t="s">
        <v>19</v>
      </c>
      <c r="C1694" t="s">
        <v>43</v>
      </c>
      <c r="D1694" t="s">
        <v>52</v>
      </c>
      <c r="E1694" t="s">
        <v>41</v>
      </c>
      <c r="F1694">
        <v>0</v>
      </c>
      <c r="I1694">
        <v>0</v>
      </c>
      <c r="J1694" s="1"/>
      <c r="K1694" t="s">
        <v>22</v>
      </c>
      <c r="L1694" t="s">
        <v>36</v>
      </c>
      <c r="M1694">
        <v>1194.3499999999999</v>
      </c>
    </row>
    <row r="1695" spans="1:13" x14ac:dyDescent="0.3">
      <c r="A1695">
        <v>3693</v>
      </c>
      <c r="B1695" t="s">
        <v>35</v>
      </c>
      <c r="C1695" t="s">
        <v>43</v>
      </c>
      <c r="D1695" t="s">
        <v>44</v>
      </c>
      <c r="E1695" t="s">
        <v>32</v>
      </c>
      <c r="G1695">
        <v>4239.9399999999996</v>
      </c>
      <c r="I1695">
        <v>0</v>
      </c>
      <c r="J1695" s="1"/>
      <c r="K1695" t="s">
        <v>22</v>
      </c>
      <c r="L1695" t="s">
        <v>38</v>
      </c>
      <c r="M1695">
        <v>-35.71</v>
      </c>
    </row>
    <row r="1696" spans="1:13" x14ac:dyDescent="0.3">
      <c r="A1696">
        <v>3694</v>
      </c>
      <c r="B1696" t="s">
        <v>13</v>
      </c>
      <c r="C1696" t="s">
        <v>20</v>
      </c>
      <c r="D1696" t="s">
        <v>21</v>
      </c>
      <c r="E1696" t="s">
        <v>28</v>
      </c>
      <c r="F1696">
        <v>0</v>
      </c>
      <c r="G1696">
        <v>4954.41</v>
      </c>
      <c r="I1696">
        <v>0</v>
      </c>
      <c r="J1696" s="1"/>
      <c r="K1696" t="s">
        <v>17</v>
      </c>
      <c r="L1696" t="s">
        <v>23</v>
      </c>
      <c r="M1696">
        <v>1522.3</v>
      </c>
    </row>
    <row r="1697" spans="1:13" x14ac:dyDescent="0.3">
      <c r="A1697">
        <v>3695</v>
      </c>
      <c r="B1697" t="s">
        <v>13</v>
      </c>
      <c r="C1697" t="s">
        <v>14</v>
      </c>
      <c r="D1697" t="s">
        <v>15</v>
      </c>
      <c r="E1697" t="s">
        <v>41</v>
      </c>
      <c r="F1697">
        <v>-1</v>
      </c>
      <c r="G1697">
        <v>4788.1099999999997</v>
      </c>
      <c r="H1697">
        <v>0.19</v>
      </c>
      <c r="I1697">
        <v>-3878.37</v>
      </c>
      <c r="J1697" s="1">
        <v>45754</v>
      </c>
      <c r="K1697" t="s">
        <v>22</v>
      </c>
      <c r="L1697" t="s">
        <v>25</v>
      </c>
      <c r="M1697">
        <v>-259.55</v>
      </c>
    </row>
    <row r="1698" spans="1:13" x14ac:dyDescent="0.3">
      <c r="A1698">
        <v>3696</v>
      </c>
      <c r="B1698" t="s">
        <v>13</v>
      </c>
      <c r="C1698" t="s">
        <v>14</v>
      </c>
      <c r="D1698" t="s">
        <v>54</v>
      </c>
      <c r="E1698" t="s">
        <v>16</v>
      </c>
      <c r="G1698">
        <v>6425.04</v>
      </c>
      <c r="I1698">
        <v>0</v>
      </c>
      <c r="J1698" s="1">
        <v>45605</v>
      </c>
      <c r="K1698" t="s">
        <v>22</v>
      </c>
      <c r="L1698" t="s">
        <v>45</v>
      </c>
      <c r="M1698">
        <v>1966.58</v>
      </c>
    </row>
    <row r="1699" spans="1:13" x14ac:dyDescent="0.3">
      <c r="A1699">
        <v>3697</v>
      </c>
      <c r="B1699" t="s">
        <v>19</v>
      </c>
      <c r="C1699" t="s">
        <v>30</v>
      </c>
      <c r="D1699" t="s">
        <v>50</v>
      </c>
      <c r="E1699" t="s">
        <v>41</v>
      </c>
      <c r="F1699">
        <v>-1</v>
      </c>
      <c r="H1699">
        <v>1.18</v>
      </c>
      <c r="I1699">
        <v>0</v>
      </c>
      <c r="J1699" s="1"/>
      <c r="K1699" t="s">
        <v>17</v>
      </c>
      <c r="L1699" t="s">
        <v>29</v>
      </c>
      <c r="M1699">
        <v>80.680000000000007</v>
      </c>
    </row>
    <row r="1700" spans="1:13" x14ac:dyDescent="0.3">
      <c r="A1700">
        <v>3698</v>
      </c>
      <c r="B1700" t="s">
        <v>19</v>
      </c>
      <c r="C1700" t="s">
        <v>43</v>
      </c>
      <c r="D1700" t="s">
        <v>52</v>
      </c>
      <c r="E1700" t="s">
        <v>28</v>
      </c>
      <c r="F1700">
        <v>0</v>
      </c>
      <c r="G1700">
        <v>7268.55</v>
      </c>
      <c r="H1700">
        <v>0.34</v>
      </c>
      <c r="I1700">
        <v>0</v>
      </c>
      <c r="J1700" s="1">
        <v>45706</v>
      </c>
      <c r="K1700" t="s">
        <v>22</v>
      </c>
      <c r="L1700" t="s">
        <v>33</v>
      </c>
      <c r="M1700">
        <v>219.99</v>
      </c>
    </row>
    <row r="1701" spans="1:13" x14ac:dyDescent="0.3">
      <c r="A1701">
        <v>3699</v>
      </c>
      <c r="B1701" t="s">
        <v>19</v>
      </c>
      <c r="C1701" t="s">
        <v>30</v>
      </c>
      <c r="D1701" t="s">
        <v>48</v>
      </c>
      <c r="E1701" t="s">
        <v>57</v>
      </c>
      <c r="G1701">
        <v>8400.1</v>
      </c>
      <c r="H1701">
        <v>0.47</v>
      </c>
      <c r="I1701">
        <v>0</v>
      </c>
      <c r="J1701" s="1">
        <v>45571</v>
      </c>
      <c r="K1701" t="s">
        <v>22</v>
      </c>
      <c r="L1701" t="s">
        <v>33</v>
      </c>
      <c r="M1701">
        <v>249.58</v>
      </c>
    </row>
    <row r="1702" spans="1:13" x14ac:dyDescent="0.3">
      <c r="A1702">
        <v>3700</v>
      </c>
      <c r="B1702" t="s">
        <v>35</v>
      </c>
      <c r="C1702" t="s">
        <v>20</v>
      </c>
      <c r="D1702" t="s">
        <v>24</v>
      </c>
      <c r="E1702" t="s">
        <v>32</v>
      </c>
      <c r="F1702">
        <v>2</v>
      </c>
      <c r="G1702">
        <v>3951.29</v>
      </c>
      <c r="I1702">
        <v>0</v>
      </c>
      <c r="J1702" s="1"/>
      <c r="K1702" t="s">
        <v>17</v>
      </c>
      <c r="L1702" t="s">
        <v>33</v>
      </c>
      <c r="M1702">
        <v>-70.930000000000007</v>
      </c>
    </row>
    <row r="1703" spans="1:13" x14ac:dyDescent="0.3">
      <c r="A1703">
        <v>3701</v>
      </c>
      <c r="B1703" t="s">
        <v>35</v>
      </c>
      <c r="C1703" t="s">
        <v>14</v>
      </c>
      <c r="D1703" t="s">
        <v>47</v>
      </c>
      <c r="E1703" t="s">
        <v>28</v>
      </c>
      <c r="G1703">
        <v>9459.94</v>
      </c>
      <c r="H1703">
        <v>0.57999999999999996</v>
      </c>
      <c r="I1703">
        <v>0</v>
      </c>
      <c r="J1703" s="1"/>
      <c r="K1703" t="s">
        <v>17</v>
      </c>
      <c r="L1703" t="s">
        <v>18</v>
      </c>
      <c r="M1703">
        <v>-463.88</v>
      </c>
    </row>
    <row r="1704" spans="1:13" x14ac:dyDescent="0.3">
      <c r="A1704">
        <v>3702</v>
      </c>
      <c r="B1704" t="s">
        <v>35</v>
      </c>
      <c r="C1704" t="s">
        <v>30</v>
      </c>
      <c r="D1704" t="s">
        <v>31</v>
      </c>
      <c r="E1704" t="s">
        <v>16</v>
      </c>
      <c r="H1704">
        <v>0.99</v>
      </c>
      <c r="I1704">
        <v>0</v>
      </c>
      <c r="J1704" s="1">
        <v>45797</v>
      </c>
      <c r="K1704" t="s">
        <v>17</v>
      </c>
      <c r="L1704" t="s">
        <v>29</v>
      </c>
      <c r="M1704">
        <v>3398.32</v>
      </c>
    </row>
    <row r="1705" spans="1:13" x14ac:dyDescent="0.3">
      <c r="A1705">
        <v>3703</v>
      </c>
      <c r="B1705" t="s">
        <v>35</v>
      </c>
      <c r="C1705" t="s">
        <v>30</v>
      </c>
      <c r="D1705" t="s">
        <v>48</v>
      </c>
      <c r="E1705" t="s">
        <v>16</v>
      </c>
      <c r="I1705">
        <v>0</v>
      </c>
      <c r="J1705" s="1">
        <v>45566</v>
      </c>
      <c r="K1705" t="s">
        <v>17</v>
      </c>
      <c r="L1705" t="s">
        <v>25</v>
      </c>
      <c r="M1705">
        <v>326.86</v>
      </c>
    </row>
    <row r="1706" spans="1:13" x14ac:dyDescent="0.3">
      <c r="A1706">
        <v>3704</v>
      </c>
      <c r="B1706" t="s">
        <v>13</v>
      </c>
      <c r="C1706" t="s">
        <v>30</v>
      </c>
      <c r="D1706" t="s">
        <v>56</v>
      </c>
      <c r="E1706" t="s">
        <v>16</v>
      </c>
      <c r="H1706">
        <v>0.31</v>
      </c>
      <c r="I1706">
        <v>0</v>
      </c>
      <c r="J1706" s="1"/>
      <c r="K1706" t="s">
        <v>22</v>
      </c>
      <c r="L1706" t="s">
        <v>33</v>
      </c>
      <c r="M1706">
        <v>3556.62</v>
      </c>
    </row>
    <row r="1707" spans="1:13" x14ac:dyDescent="0.3">
      <c r="A1707">
        <v>3705</v>
      </c>
      <c r="B1707" t="s">
        <v>13</v>
      </c>
      <c r="C1707" t="s">
        <v>14</v>
      </c>
      <c r="D1707" t="s">
        <v>47</v>
      </c>
      <c r="E1707" t="s">
        <v>49</v>
      </c>
      <c r="G1707">
        <v>5644.1</v>
      </c>
      <c r="H1707">
        <v>0.09</v>
      </c>
      <c r="I1707">
        <v>0</v>
      </c>
      <c r="J1707" s="1">
        <v>45546</v>
      </c>
      <c r="K1707" t="s">
        <v>17</v>
      </c>
      <c r="L1707" t="s">
        <v>42</v>
      </c>
      <c r="M1707">
        <v>3860.78</v>
      </c>
    </row>
    <row r="1708" spans="1:13" x14ac:dyDescent="0.3">
      <c r="A1708">
        <v>3706</v>
      </c>
      <c r="B1708" t="s">
        <v>35</v>
      </c>
      <c r="C1708" t="s">
        <v>30</v>
      </c>
      <c r="D1708" t="s">
        <v>56</v>
      </c>
      <c r="E1708" t="s">
        <v>16</v>
      </c>
      <c r="F1708">
        <v>1</v>
      </c>
      <c r="G1708">
        <v>9437.73</v>
      </c>
      <c r="I1708">
        <v>0</v>
      </c>
      <c r="J1708" s="1">
        <v>45725</v>
      </c>
      <c r="K1708" t="s">
        <v>22</v>
      </c>
      <c r="L1708" t="s">
        <v>42</v>
      </c>
      <c r="M1708">
        <v>3271.38</v>
      </c>
    </row>
    <row r="1709" spans="1:13" x14ac:dyDescent="0.3">
      <c r="A1709">
        <v>3707</v>
      </c>
      <c r="B1709" t="s">
        <v>13</v>
      </c>
      <c r="C1709" t="s">
        <v>26</v>
      </c>
      <c r="D1709" t="s">
        <v>40</v>
      </c>
      <c r="E1709" t="s">
        <v>28</v>
      </c>
      <c r="F1709">
        <v>4</v>
      </c>
      <c r="G1709">
        <v>9532.7999999999993</v>
      </c>
      <c r="I1709">
        <v>0</v>
      </c>
      <c r="J1709" s="1">
        <v>45689</v>
      </c>
      <c r="K1709" t="s">
        <v>17</v>
      </c>
      <c r="L1709" t="s">
        <v>25</v>
      </c>
      <c r="M1709">
        <v>732.26</v>
      </c>
    </row>
    <row r="1710" spans="1:13" x14ac:dyDescent="0.3">
      <c r="A1710">
        <v>3708</v>
      </c>
      <c r="B1710" t="s">
        <v>13</v>
      </c>
      <c r="C1710" t="s">
        <v>43</v>
      </c>
      <c r="D1710" t="s">
        <v>51</v>
      </c>
      <c r="E1710" t="s">
        <v>53</v>
      </c>
      <c r="G1710">
        <v>4546.6400000000003</v>
      </c>
      <c r="H1710">
        <v>0.77</v>
      </c>
      <c r="I1710">
        <v>0</v>
      </c>
      <c r="J1710" s="1">
        <v>45703</v>
      </c>
      <c r="K1710" t="s">
        <v>22</v>
      </c>
      <c r="L1710" t="s">
        <v>36</v>
      </c>
      <c r="M1710">
        <v>3305.02</v>
      </c>
    </row>
    <row r="1711" spans="1:13" x14ac:dyDescent="0.3">
      <c r="A1711">
        <v>3709</v>
      </c>
      <c r="B1711" t="s">
        <v>35</v>
      </c>
      <c r="C1711" t="s">
        <v>20</v>
      </c>
      <c r="D1711" t="s">
        <v>24</v>
      </c>
      <c r="E1711" t="s">
        <v>46</v>
      </c>
      <c r="F1711">
        <v>-1</v>
      </c>
      <c r="G1711">
        <v>4857.6899999999996</v>
      </c>
      <c r="I1711">
        <v>0</v>
      </c>
      <c r="J1711" s="1"/>
      <c r="K1711" t="s">
        <v>22</v>
      </c>
      <c r="L1711" t="s">
        <v>33</v>
      </c>
      <c r="M1711">
        <v>-926.92</v>
      </c>
    </row>
    <row r="1712" spans="1:13" x14ac:dyDescent="0.3">
      <c r="A1712">
        <v>3710</v>
      </c>
      <c r="B1712" t="s">
        <v>13</v>
      </c>
      <c r="C1712" t="s">
        <v>26</v>
      </c>
      <c r="D1712" t="s">
        <v>27</v>
      </c>
      <c r="E1712" t="s">
        <v>28</v>
      </c>
      <c r="F1712">
        <v>4</v>
      </c>
      <c r="G1712">
        <v>9015.7999999999993</v>
      </c>
      <c r="I1712">
        <v>0</v>
      </c>
      <c r="J1712" s="1"/>
      <c r="K1712" t="s">
        <v>17</v>
      </c>
      <c r="L1712" t="s">
        <v>25</v>
      </c>
      <c r="M1712">
        <v>1695.86</v>
      </c>
    </row>
    <row r="1713" spans="1:13" x14ac:dyDescent="0.3">
      <c r="A1713">
        <v>3711</v>
      </c>
      <c r="B1713" t="s">
        <v>13</v>
      </c>
      <c r="C1713" t="s">
        <v>43</v>
      </c>
      <c r="D1713" t="s">
        <v>52</v>
      </c>
      <c r="E1713" t="s">
        <v>41</v>
      </c>
      <c r="F1713">
        <v>2</v>
      </c>
      <c r="H1713">
        <v>0.53</v>
      </c>
      <c r="I1713">
        <v>0</v>
      </c>
      <c r="J1713" s="1">
        <v>45288</v>
      </c>
      <c r="K1713" t="s">
        <v>17</v>
      </c>
      <c r="L1713" t="s">
        <v>33</v>
      </c>
      <c r="M1713">
        <v>1077.08</v>
      </c>
    </row>
    <row r="1714" spans="1:13" x14ac:dyDescent="0.3">
      <c r="A1714">
        <v>3712</v>
      </c>
      <c r="B1714" t="s">
        <v>13</v>
      </c>
      <c r="C1714" t="s">
        <v>43</v>
      </c>
      <c r="D1714" t="s">
        <v>44</v>
      </c>
      <c r="E1714" t="s">
        <v>41</v>
      </c>
      <c r="G1714">
        <v>3455.53</v>
      </c>
      <c r="I1714">
        <v>0</v>
      </c>
      <c r="J1714" s="1">
        <v>45507</v>
      </c>
      <c r="K1714" t="s">
        <v>17</v>
      </c>
      <c r="L1714" t="s">
        <v>33</v>
      </c>
      <c r="M1714">
        <v>3810.67</v>
      </c>
    </row>
    <row r="1715" spans="1:13" x14ac:dyDescent="0.3">
      <c r="A1715">
        <v>3713</v>
      </c>
      <c r="B1715" t="s">
        <v>35</v>
      </c>
      <c r="C1715" t="s">
        <v>43</v>
      </c>
      <c r="D1715" t="s">
        <v>52</v>
      </c>
      <c r="E1715" t="s">
        <v>32</v>
      </c>
      <c r="H1715">
        <v>0.68</v>
      </c>
      <c r="I1715">
        <v>0</v>
      </c>
      <c r="J1715" s="1">
        <v>45595</v>
      </c>
      <c r="K1715" t="s">
        <v>22</v>
      </c>
      <c r="L1715" t="s">
        <v>29</v>
      </c>
      <c r="M1715">
        <v>3271.73</v>
      </c>
    </row>
    <row r="1716" spans="1:13" x14ac:dyDescent="0.3">
      <c r="A1716">
        <v>3714</v>
      </c>
      <c r="B1716" t="s">
        <v>13</v>
      </c>
      <c r="C1716" t="s">
        <v>20</v>
      </c>
      <c r="D1716" t="s">
        <v>21</v>
      </c>
      <c r="E1716" t="s">
        <v>28</v>
      </c>
      <c r="F1716">
        <v>2</v>
      </c>
      <c r="G1716">
        <v>3568.35</v>
      </c>
      <c r="I1716">
        <v>0</v>
      </c>
      <c r="J1716" s="1">
        <v>45709</v>
      </c>
      <c r="K1716" t="s">
        <v>22</v>
      </c>
      <c r="L1716" t="s">
        <v>25</v>
      </c>
      <c r="M1716">
        <v>2363.52</v>
      </c>
    </row>
    <row r="1717" spans="1:13" x14ac:dyDescent="0.3">
      <c r="A1717">
        <v>3715</v>
      </c>
      <c r="B1717" t="s">
        <v>35</v>
      </c>
      <c r="C1717" t="s">
        <v>26</v>
      </c>
      <c r="D1717" t="s">
        <v>60</v>
      </c>
      <c r="E1717" t="s">
        <v>28</v>
      </c>
      <c r="F1717">
        <v>4</v>
      </c>
      <c r="I1717">
        <v>0</v>
      </c>
      <c r="J1717" s="1">
        <v>45831</v>
      </c>
      <c r="K1717" t="s">
        <v>17</v>
      </c>
      <c r="L1717" t="s">
        <v>36</v>
      </c>
      <c r="M1717">
        <v>2774.43</v>
      </c>
    </row>
    <row r="1718" spans="1:13" x14ac:dyDescent="0.3">
      <c r="A1718">
        <v>3716</v>
      </c>
      <c r="B1718" t="s">
        <v>19</v>
      </c>
      <c r="C1718" t="s">
        <v>20</v>
      </c>
      <c r="D1718" t="s">
        <v>55</v>
      </c>
      <c r="E1718" t="s">
        <v>41</v>
      </c>
      <c r="G1718">
        <v>7916.1</v>
      </c>
      <c r="H1718">
        <v>0.9</v>
      </c>
      <c r="I1718">
        <v>0</v>
      </c>
      <c r="J1718" s="1">
        <v>45161</v>
      </c>
      <c r="K1718" t="s">
        <v>17</v>
      </c>
      <c r="L1718" t="s">
        <v>29</v>
      </c>
      <c r="M1718">
        <v>2442.4699999999998</v>
      </c>
    </row>
    <row r="1719" spans="1:13" x14ac:dyDescent="0.3">
      <c r="A1719">
        <v>3717</v>
      </c>
      <c r="B1719" t="s">
        <v>13</v>
      </c>
      <c r="C1719" t="s">
        <v>14</v>
      </c>
      <c r="D1719" t="s">
        <v>54</v>
      </c>
      <c r="E1719" t="s">
        <v>46</v>
      </c>
      <c r="F1719">
        <v>0</v>
      </c>
      <c r="G1719">
        <v>7781.11</v>
      </c>
      <c r="I1719">
        <v>0</v>
      </c>
      <c r="J1719" s="1"/>
      <c r="K1719" t="s">
        <v>22</v>
      </c>
      <c r="L1719" t="s">
        <v>45</v>
      </c>
      <c r="M1719">
        <v>-313.83</v>
      </c>
    </row>
    <row r="1720" spans="1:13" x14ac:dyDescent="0.3">
      <c r="A1720">
        <v>3718</v>
      </c>
      <c r="B1720" t="s">
        <v>13</v>
      </c>
      <c r="C1720" t="s">
        <v>14</v>
      </c>
      <c r="D1720" t="s">
        <v>54</v>
      </c>
      <c r="E1720" t="s">
        <v>41</v>
      </c>
      <c r="I1720">
        <v>0</v>
      </c>
      <c r="J1720" s="1"/>
      <c r="K1720" t="s">
        <v>17</v>
      </c>
      <c r="L1720" t="s">
        <v>45</v>
      </c>
      <c r="M1720">
        <v>701.83</v>
      </c>
    </row>
    <row r="1721" spans="1:13" x14ac:dyDescent="0.3">
      <c r="A1721">
        <v>3719</v>
      </c>
      <c r="B1721" t="s">
        <v>35</v>
      </c>
      <c r="C1721" t="s">
        <v>30</v>
      </c>
      <c r="D1721" t="s">
        <v>50</v>
      </c>
      <c r="E1721" t="s">
        <v>41</v>
      </c>
      <c r="F1721">
        <v>2</v>
      </c>
      <c r="G1721">
        <v>5943.38</v>
      </c>
      <c r="H1721">
        <v>0.23</v>
      </c>
      <c r="I1721">
        <v>9152.81</v>
      </c>
      <c r="J1721" s="1">
        <v>45829</v>
      </c>
      <c r="K1721" t="s">
        <v>17</v>
      </c>
      <c r="L1721" t="s">
        <v>36</v>
      </c>
      <c r="M1721">
        <v>3260.51</v>
      </c>
    </row>
    <row r="1722" spans="1:13" x14ac:dyDescent="0.3">
      <c r="A1722">
        <v>3720</v>
      </c>
      <c r="B1722" t="s">
        <v>35</v>
      </c>
      <c r="C1722" t="s">
        <v>26</v>
      </c>
      <c r="D1722" t="s">
        <v>27</v>
      </c>
      <c r="E1722" t="s">
        <v>32</v>
      </c>
      <c r="G1722">
        <v>7365.14</v>
      </c>
      <c r="I1722">
        <v>0</v>
      </c>
      <c r="J1722" s="1">
        <v>45681</v>
      </c>
      <c r="K1722" t="s">
        <v>22</v>
      </c>
      <c r="L1722" t="s">
        <v>33</v>
      </c>
      <c r="M1722">
        <v>3369.92</v>
      </c>
    </row>
    <row r="1723" spans="1:13" x14ac:dyDescent="0.3">
      <c r="A1723">
        <v>3721</v>
      </c>
      <c r="B1723" t="s">
        <v>13</v>
      </c>
      <c r="C1723" t="s">
        <v>20</v>
      </c>
      <c r="D1723" t="s">
        <v>21</v>
      </c>
      <c r="E1723" t="s">
        <v>59</v>
      </c>
      <c r="G1723">
        <v>7155.1</v>
      </c>
      <c r="I1723">
        <v>0</v>
      </c>
      <c r="J1723" s="1">
        <v>45840</v>
      </c>
      <c r="K1723" t="s">
        <v>22</v>
      </c>
      <c r="L1723" t="s">
        <v>45</v>
      </c>
      <c r="M1723">
        <v>2274.14</v>
      </c>
    </row>
    <row r="1724" spans="1:13" x14ac:dyDescent="0.3">
      <c r="A1724">
        <v>3722</v>
      </c>
      <c r="B1724" t="s">
        <v>13</v>
      </c>
      <c r="C1724" t="s">
        <v>14</v>
      </c>
      <c r="D1724" t="s">
        <v>54</v>
      </c>
      <c r="E1724" t="s">
        <v>57</v>
      </c>
      <c r="F1724">
        <v>1</v>
      </c>
      <c r="G1724">
        <v>9335</v>
      </c>
      <c r="H1724">
        <v>0.22</v>
      </c>
      <c r="I1724">
        <v>7281.3</v>
      </c>
      <c r="J1724" s="1">
        <v>45251</v>
      </c>
      <c r="K1724" t="s">
        <v>22</v>
      </c>
      <c r="L1724" t="s">
        <v>25</v>
      </c>
      <c r="M1724">
        <v>1787.45</v>
      </c>
    </row>
    <row r="1725" spans="1:13" x14ac:dyDescent="0.3">
      <c r="A1725">
        <v>3723</v>
      </c>
      <c r="B1725" t="s">
        <v>35</v>
      </c>
      <c r="C1725" t="s">
        <v>20</v>
      </c>
      <c r="D1725" t="s">
        <v>39</v>
      </c>
      <c r="E1725" t="s">
        <v>57</v>
      </c>
      <c r="F1725">
        <v>-1</v>
      </c>
      <c r="G1725">
        <v>7430.5</v>
      </c>
      <c r="I1725">
        <v>0</v>
      </c>
      <c r="J1725" s="1">
        <v>45655</v>
      </c>
      <c r="K1725" t="s">
        <v>17</v>
      </c>
      <c r="L1725" t="s">
        <v>33</v>
      </c>
      <c r="M1725">
        <v>2473.13</v>
      </c>
    </row>
    <row r="1726" spans="1:13" x14ac:dyDescent="0.3">
      <c r="A1726">
        <v>3724</v>
      </c>
      <c r="B1726" t="s">
        <v>13</v>
      </c>
      <c r="C1726" t="s">
        <v>43</v>
      </c>
      <c r="D1726" t="s">
        <v>61</v>
      </c>
      <c r="E1726" t="s">
        <v>32</v>
      </c>
      <c r="F1726">
        <v>2</v>
      </c>
      <c r="I1726">
        <v>0</v>
      </c>
      <c r="J1726" s="1">
        <v>45679</v>
      </c>
      <c r="K1726" t="s">
        <v>17</v>
      </c>
      <c r="L1726" t="s">
        <v>18</v>
      </c>
      <c r="M1726">
        <v>-866.33</v>
      </c>
    </row>
    <row r="1727" spans="1:13" x14ac:dyDescent="0.3">
      <c r="A1727">
        <v>3725</v>
      </c>
      <c r="B1727" t="s">
        <v>35</v>
      </c>
      <c r="C1727" t="s">
        <v>20</v>
      </c>
      <c r="D1727" t="s">
        <v>55</v>
      </c>
      <c r="E1727" t="s">
        <v>57</v>
      </c>
      <c r="G1727">
        <v>6318.92</v>
      </c>
      <c r="I1727">
        <v>0</v>
      </c>
      <c r="J1727" s="1">
        <v>45795</v>
      </c>
      <c r="K1727" t="s">
        <v>17</v>
      </c>
      <c r="L1727" t="s">
        <v>18</v>
      </c>
      <c r="M1727">
        <v>3353.55</v>
      </c>
    </row>
    <row r="1728" spans="1:13" x14ac:dyDescent="0.3">
      <c r="A1728">
        <v>3726</v>
      </c>
      <c r="B1728" t="s">
        <v>13</v>
      </c>
      <c r="C1728" t="s">
        <v>20</v>
      </c>
      <c r="D1728" t="s">
        <v>21</v>
      </c>
      <c r="E1728" t="s">
        <v>41</v>
      </c>
      <c r="I1728">
        <v>0</v>
      </c>
      <c r="J1728" s="1">
        <v>45687</v>
      </c>
      <c r="K1728" t="s">
        <v>22</v>
      </c>
      <c r="L1728" t="s">
        <v>29</v>
      </c>
      <c r="M1728">
        <v>-239.87</v>
      </c>
    </row>
    <row r="1729" spans="1:13" x14ac:dyDescent="0.3">
      <c r="A1729">
        <v>3727</v>
      </c>
      <c r="B1729" t="s">
        <v>19</v>
      </c>
      <c r="C1729" t="s">
        <v>43</v>
      </c>
      <c r="D1729" t="s">
        <v>52</v>
      </c>
      <c r="E1729" t="s">
        <v>28</v>
      </c>
      <c r="H1729">
        <v>0.6</v>
      </c>
      <c r="I1729">
        <v>0</v>
      </c>
      <c r="J1729" s="1">
        <v>45643</v>
      </c>
      <c r="K1729" t="s">
        <v>22</v>
      </c>
      <c r="L1729" t="s">
        <v>33</v>
      </c>
      <c r="M1729">
        <v>1555.74</v>
      </c>
    </row>
    <row r="1730" spans="1:13" x14ac:dyDescent="0.3">
      <c r="A1730">
        <v>3728</v>
      </c>
      <c r="B1730" t="s">
        <v>35</v>
      </c>
      <c r="C1730" t="s">
        <v>14</v>
      </c>
      <c r="D1730" t="s">
        <v>47</v>
      </c>
      <c r="E1730" t="s">
        <v>57</v>
      </c>
      <c r="I1730">
        <v>0</v>
      </c>
      <c r="J1730" s="1"/>
      <c r="K1730" t="s">
        <v>17</v>
      </c>
      <c r="L1730" t="s">
        <v>18</v>
      </c>
      <c r="M1730">
        <v>1376.74</v>
      </c>
    </row>
    <row r="1731" spans="1:13" x14ac:dyDescent="0.3">
      <c r="A1731">
        <v>3729</v>
      </c>
      <c r="B1731" t="s">
        <v>35</v>
      </c>
      <c r="C1731" t="s">
        <v>30</v>
      </c>
      <c r="D1731" t="s">
        <v>50</v>
      </c>
      <c r="E1731" t="s">
        <v>16</v>
      </c>
      <c r="I1731">
        <v>0</v>
      </c>
      <c r="J1731" s="1">
        <v>45694</v>
      </c>
      <c r="K1731" t="s">
        <v>22</v>
      </c>
      <c r="L1731" t="s">
        <v>38</v>
      </c>
      <c r="M1731">
        <v>2966.82</v>
      </c>
    </row>
    <row r="1732" spans="1:13" x14ac:dyDescent="0.3">
      <c r="A1732">
        <v>3730</v>
      </c>
      <c r="B1732" t="s">
        <v>13</v>
      </c>
      <c r="C1732" t="s">
        <v>14</v>
      </c>
      <c r="D1732" t="s">
        <v>54</v>
      </c>
      <c r="E1732" t="s">
        <v>16</v>
      </c>
      <c r="F1732">
        <v>1</v>
      </c>
      <c r="G1732">
        <v>7865.95</v>
      </c>
      <c r="I1732">
        <v>0</v>
      </c>
      <c r="J1732" s="1"/>
      <c r="K1732" t="s">
        <v>17</v>
      </c>
      <c r="L1732" t="s">
        <v>36</v>
      </c>
      <c r="M1732">
        <v>3302.11</v>
      </c>
    </row>
    <row r="1733" spans="1:13" x14ac:dyDescent="0.3">
      <c r="A1733">
        <v>3731</v>
      </c>
      <c r="B1733" t="s">
        <v>13</v>
      </c>
      <c r="C1733" t="s">
        <v>20</v>
      </c>
      <c r="D1733" t="s">
        <v>55</v>
      </c>
      <c r="E1733" t="s">
        <v>28</v>
      </c>
      <c r="G1733">
        <v>7038.04</v>
      </c>
      <c r="I1733">
        <v>0</v>
      </c>
      <c r="J1733" s="1">
        <v>45701</v>
      </c>
      <c r="K1733" t="s">
        <v>17</v>
      </c>
      <c r="L1733" t="s">
        <v>33</v>
      </c>
      <c r="M1733">
        <v>301.89999999999998</v>
      </c>
    </row>
    <row r="1734" spans="1:13" x14ac:dyDescent="0.3">
      <c r="A1734">
        <v>2016</v>
      </c>
      <c r="B1734" t="s">
        <v>19</v>
      </c>
      <c r="C1734" t="s">
        <v>14</v>
      </c>
      <c r="D1734" t="s">
        <v>47</v>
      </c>
      <c r="E1734" t="s">
        <v>41</v>
      </c>
      <c r="F1734">
        <v>2</v>
      </c>
      <c r="I1734">
        <v>0</v>
      </c>
      <c r="J1734" s="1">
        <v>45366</v>
      </c>
      <c r="K1734" t="s">
        <v>22</v>
      </c>
      <c r="L1734" t="s">
        <v>33</v>
      </c>
      <c r="M1734">
        <v>-263.86</v>
      </c>
    </row>
    <row r="1735" spans="1:13" x14ac:dyDescent="0.3">
      <c r="A1735">
        <v>2031</v>
      </c>
      <c r="B1735" t="s">
        <v>13</v>
      </c>
      <c r="C1735" t="s">
        <v>30</v>
      </c>
      <c r="D1735" t="s">
        <v>56</v>
      </c>
      <c r="E1735" t="s">
        <v>28</v>
      </c>
      <c r="F1735">
        <v>0</v>
      </c>
      <c r="G1735">
        <v>3360.35</v>
      </c>
      <c r="H1735">
        <v>0.15</v>
      </c>
      <c r="I1735">
        <v>0</v>
      </c>
      <c r="J1735" s="1"/>
      <c r="K1735" t="s">
        <v>22</v>
      </c>
      <c r="L1735" t="s">
        <v>33</v>
      </c>
      <c r="M1735">
        <v>1282.69</v>
      </c>
    </row>
    <row r="1736" spans="1:13" x14ac:dyDescent="0.3">
      <c r="A1736">
        <v>3734</v>
      </c>
      <c r="B1736" t="s">
        <v>35</v>
      </c>
      <c r="C1736" t="s">
        <v>43</v>
      </c>
      <c r="D1736" t="s">
        <v>44</v>
      </c>
      <c r="E1736" t="s">
        <v>41</v>
      </c>
      <c r="H1736">
        <v>0.43</v>
      </c>
      <c r="I1736">
        <v>0</v>
      </c>
      <c r="J1736" s="1"/>
      <c r="K1736" t="s">
        <v>17</v>
      </c>
      <c r="L1736" t="s">
        <v>45</v>
      </c>
      <c r="M1736">
        <v>1537.11</v>
      </c>
    </row>
    <row r="1737" spans="1:13" x14ac:dyDescent="0.3">
      <c r="A1737">
        <v>3735</v>
      </c>
      <c r="B1737" t="s">
        <v>13</v>
      </c>
      <c r="C1737" t="s">
        <v>43</v>
      </c>
      <c r="D1737" t="s">
        <v>61</v>
      </c>
      <c r="E1737" t="s">
        <v>16</v>
      </c>
      <c r="G1737">
        <v>2248.14</v>
      </c>
      <c r="I1737">
        <v>0</v>
      </c>
      <c r="J1737" s="1">
        <v>45554</v>
      </c>
      <c r="K1737" t="s">
        <v>17</v>
      </c>
      <c r="L1737" t="s">
        <v>18</v>
      </c>
      <c r="M1737">
        <v>3686.2</v>
      </c>
    </row>
    <row r="1738" spans="1:13" x14ac:dyDescent="0.3">
      <c r="A1738">
        <v>3736</v>
      </c>
      <c r="B1738" t="s">
        <v>35</v>
      </c>
      <c r="C1738" t="s">
        <v>14</v>
      </c>
      <c r="D1738" t="s">
        <v>54</v>
      </c>
      <c r="E1738" t="s">
        <v>16</v>
      </c>
      <c r="F1738">
        <v>1</v>
      </c>
      <c r="H1738">
        <v>0.38</v>
      </c>
      <c r="I1738">
        <v>0</v>
      </c>
      <c r="J1738" s="1"/>
      <c r="K1738" t="s">
        <v>22</v>
      </c>
      <c r="L1738" t="s">
        <v>29</v>
      </c>
      <c r="M1738">
        <v>-1171.6099999999999</v>
      </c>
    </row>
    <row r="1739" spans="1:13" x14ac:dyDescent="0.3">
      <c r="A1739">
        <v>3737</v>
      </c>
      <c r="B1739" t="s">
        <v>13</v>
      </c>
      <c r="C1739" t="s">
        <v>43</v>
      </c>
      <c r="D1739" t="s">
        <v>44</v>
      </c>
      <c r="E1739" t="s">
        <v>53</v>
      </c>
      <c r="F1739">
        <v>0</v>
      </c>
      <c r="I1739">
        <v>0</v>
      </c>
      <c r="J1739" s="1"/>
      <c r="K1739" t="s">
        <v>22</v>
      </c>
      <c r="L1739" t="s">
        <v>29</v>
      </c>
      <c r="M1739">
        <v>690.1</v>
      </c>
    </row>
    <row r="1740" spans="1:13" x14ac:dyDescent="0.3">
      <c r="A1740">
        <v>3738</v>
      </c>
      <c r="B1740" t="s">
        <v>35</v>
      </c>
      <c r="C1740" t="s">
        <v>20</v>
      </c>
      <c r="D1740" t="s">
        <v>24</v>
      </c>
      <c r="E1740" t="s">
        <v>37</v>
      </c>
      <c r="F1740">
        <v>1</v>
      </c>
      <c r="G1740">
        <v>6968.08</v>
      </c>
      <c r="H1740">
        <v>0.02</v>
      </c>
      <c r="I1740">
        <v>6828.72</v>
      </c>
      <c r="J1740" s="1">
        <v>45746</v>
      </c>
      <c r="K1740" t="s">
        <v>17</v>
      </c>
      <c r="L1740" t="s">
        <v>33</v>
      </c>
      <c r="M1740">
        <v>-673.94</v>
      </c>
    </row>
    <row r="1741" spans="1:13" x14ac:dyDescent="0.3">
      <c r="A1741">
        <v>3739</v>
      </c>
      <c r="B1741" t="s">
        <v>19</v>
      </c>
      <c r="C1741" t="s">
        <v>14</v>
      </c>
      <c r="D1741" t="s">
        <v>15</v>
      </c>
      <c r="E1741" t="s">
        <v>37</v>
      </c>
      <c r="F1741">
        <v>-1</v>
      </c>
      <c r="G1741">
        <v>5050.05</v>
      </c>
      <c r="I1741">
        <v>0</v>
      </c>
      <c r="J1741" s="1">
        <v>45670</v>
      </c>
      <c r="K1741" t="s">
        <v>17</v>
      </c>
      <c r="L1741" t="s">
        <v>45</v>
      </c>
      <c r="M1741">
        <v>3928.19</v>
      </c>
    </row>
    <row r="1742" spans="1:13" x14ac:dyDescent="0.3">
      <c r="A1742">
        <v>3740</v>
      </c>
      <c r="B1742" t="s">
        <v>35</v>
      </c>
      <c r="C1742" t="s">
        <v>43</v>
      </c>
      <c r="D1742" t="s">
        <v>52</v>
      </c>
      <c r="E1742" t="s">
        <v>41</v>
      </c>
      <c r="F1742">
        <v>0</v>
      </c>
      <c r="I1742">
        <v>0</v>
      </c>
      <c r="J1742" s="1">
        <v>45190</v>
      </c>
      <c r="K1742" t="s">
        <v>22</v>
      </c>
      <c r="L1742" t="s">
        <v>29</v>
      </c>
      <c r="M1742">
        <v>2909.82</v>
      </c>
    </row>
    <row r="1743" spans="1:13" x14ac:dyDescent="0.3">
      <c r="A1743">
        <v>3741</v>
      </c>
      <c r="B1743" t="s">
        <v>13</v>
      </c>
      <c r="C1743" t="s">
        <v>26</v>
      </c>
      <c r="D1743" t="s">
        <v>60</v>
      </c>
      <c r="E1743" t="s">
        <v>28</v>
      </c>
      <c r="F1743">
        <v>2</v>
      </c>
      <c r="G1743">
        <v>8927.2199999999993</v>
      </c>
      <c r="H1743">
        <v>0.2</v>
      </c>
      <c r="I1743">
        <v>14283.55</v>
      </c>
      <c r="J1743" s="1">
        <v>45851</v>
      </c>
      <c r="K1743" t="s">
        <v>22</v>
      </c>
      <c r="L1743" t="s">
        <v>45</v>
      </c>
      <c r="M1743">
        <v>821.32</v>
      </c>
    </row>
    <row r="1744" spans="1:13" x14ac:dyDescent="0.3">
      <c r="A1744">
        <v>3742</v>
      </c>
      <c r="B1744" t="s">
        <v>19</v>
      </c>
      <c r="C1744" t="s">
        <v>20</v>
      </c>
      <c r="D1744" t="s">
        <v>21</v>
      </c>
      <c r="E1744" t="s">
        <v>41</v>
      </c>
      <c r="H1744">
        <v>0.78</v>
      </c>
      <c r="I1744">
        <v>0</v>
      </c>
      <c r="J1744" s="1">
        <v>45463</v>
      </c>
      <c r="K1744" t="s">
        <v>22</v>
      </c>
      <c r="L1744" t="s">
        <v>25</v>
      </c>
      <c r="M1744">
        <v>2266.5100000000002</v>
      </c>
    </row>
    <row r="1745" spans="1:13" x14ac:dyDescent="0.3">
      <c r="A1745">
        <v>3743</v>
      </c>
      <c r="B1745" t="s">
        <v>35</v>
      </c>
      <c r="C1745" t="s">
        <v>14</v>
      </c>
      <c r="D1745" t="s">
        <v>34</v>
      </c>
      <c r="E1745" t="s">
        <v>16</v>
      </c>
      <c r="H1745">
        <v>0.2</v>
      </c>
      <c r="I1745">
        <v>0</v>
      </c>
      <c r="J1745" s="1">
        <v>45527</v>
      </c>
      <c r="K1745" t="s">
        <v>22</v>
      </c>
      <c r="L1745" t="s">
        <v>45</v>
      </c>
      <c r="M1745">
        <v>1370.17</v>
      </c>
    </row>
    <row r="1746" spans="1:13" x14ac:dyDescent="0.3">
      <c r="A1746">
        <v>3744</v>
      </c>
      <c r="B1746" t="s">
        <v>13</v>
      </c>
      <c r="C1746" t="s">
        <v>14</v>
      </c>
      <c r="D1746" t="s">
        <v>15</v>
      </c>
      <c r="E1746" t="s">
        <v>41</v>
      </c>
      <c r="F1746">
        <v>3</v>
      </c>
      <c r="G1746">
        <v>2370.48</v>
      </c>
      <c r="I1746">
        <v>0</v>
      </c>
      <c r="J1746" s="1"/>
      <c r="K1746" t="s">
        <v>17</v>
      </c>
      <c r="L1746" t="s">
        <v>36</v>
      </c>
      <c r="M1746">
        <v>2830.51</v>
      </c>
    </row>
    <row r="1747" spans="1:13" x14ac:dyDescent="0.3">
      <c r="A1747">
        <v>3745</v>
      </c>
      <c r="B1747" t="s">
        <v>35</v>
      </c>
      <c r="C1747" t="s">
        <v>26</v>
      </c>
      <c r="D1747" t="s">
        <v>40</v>
      </c>
      <c r="E1747" t="s">
        <v>41</v>
      </c>
      <c r="I1747">
        <v>0</v>
      </c>
      <c r="J1747" s="1">
        <v>45725</v>
      </c>
      <c r="K1747" t="s">
        <v>17</v>
      </c>
      <c r="L1747" t="s">
        <v>45</v>
      </c>
      <c r="M1747">
        <v>552.84</v>
      </c>
    </row>
    <row r="1748" spans="1:13" x14ac:dyDescent="0.3">
      <c r="A1748">
        <v>3746</v>
      </c>
      <c r="B1748" t="s">
        <v>13</v>
      </c>
      <c r="C1748" t="s">
        <v>26</v>
      </c>
      <c r="D1748" t="s">
        <v>40</v>
      </c>
      <c r="E1748" t="s">
        <v>16</v>
      </c>
      <c r="G1748">
        <v>7490.78</v>
      </c>
      <c r="I1748">
        <v>0</v>
      </c>
      <c r="J1748" s="1">
        <v>45632</v>
      </c>
      <c r="K1748" t="s">
        <v>22</v>
      </c>
      <c r="L1748" t="s">
        <v>25</v>
      </c>
      <c r="M1748">
        <v>2815.43</v>
      </c>
    </row>
    <row r="1749" spans="1:13" x14ac:dyDescent="0.3">
      <c r="A1749">
        <v>3747</v>
      </c>
      <c r="B1749" t="s">
        <v>35</v>
      </c>
      <c r="C1749" t="s">
        <v>26</v>
      </c>
      <c r="D1749" t="s">
        <v>60</v>
      </c>
      <c r="E1749" t="s">
        <v>41</v>
      </c>
      <c r="F1749">
        <v>4</v>
      </c>
      <c r="G1749">
        <v>5776.58</v>
      </c>
      <c r="I1749">
        <v>0</v>
      </c>
      <c r="J1749" s="1">
        <v>45816</v>
      </c>
      <c r="K1749" t="s">
        <v>22</v>
      </c>
      <c r="L1749" t="s">
        <v>38</v>
      </c>
      <c r="M1749">
        <v>616.71</v>
      </c>
    </row>
    <row r="1750" spans="1:13" x14ac:dyDescent="0.3">
      <c r="A1750">
        <v>3748</v>
      </c>
      <c r="B1750" t="s">
        <v>13</v>
      </c>
      <c r="C1750" t="s">
        <v>14</v>
      </c>
      <c r="D1750" t="s">
        <v>15</v>
      </c>
      <c r="E1750" t="s">
        <v>32</v>
      </c>
      <c r="G1750">
        <v>6272.89</v>
      </c>
      <c r="H1750">
        <v>1.02</v>
      </c>
      <c r="I1750">
        <v>0</v>
      </c>
      <c r="J1750" s="1"/>
      <c r="K1750" t="s">
        <v>17</v>
      </c>
      <c r="L1750" t="s">
        <v>18</v>
      </c>
      <c r="M1750">
        <v>3386.86</v>
      </c>
    </row>
    <row r="1751" spans="1:13" x14ac:dyDescent="0.3">
      <c r="A1751">
        <v>3749</v>
      </c>
      <c r="B1751" t="s">
        <v>35</v>
      </c>
      <c r="C1751" t="s">
        <v>43</v>
      </c>
      <c r="D1751" t="s">
        <v>44</v>
      </c>
      <c r="E1751" t="s">
        <v>41</v>
      </c>
      <c r="G1751">
        <v>6985.01</v>
      </c>
      <c r="I1751">
        <v>0</v>
      </c>
      <c r="J1751" s="1">
        <v>45798</v>
      </c>
      <c r="K1751" t="s">
        <v>17</v>
      </c>
      <c r="L1751" t="s">
        <v>45</v>
      </c>
      <c r="M1751">
        <v>479.32</v>
      </c>
    </row>
    <row r="1752" spans="1:13" x14ac:dyDescent="0.3">
      <c r="A1752">
        <v>3750</v>
      </c>
      <c r="B1752" t="s">
        <v>13</v>
      </c>
      <c r="C1752" t="s">
        <v>14</v>
      </c>
      <c r="D1752" t="s">
        <v>47</v>
      </c>
      <c r="E1752" t="s">
        <v>57</v>
      </c>
      <c r="F1752">
        <v>-1</v>
      </c>
      <c r="I1752">
        <v>0</v>
      </c>
      <c r="J1752" s="1">
        <v>45647</v>
      </c>
      <c r="K1752" t="s">
        <v>22</v>
      </c>
      <c r="L1752" t="s">
        <v>18</v>
      </c>
      <c r="M1752">
        <v>1566.16</v>
      </c>
    </row>
    <row r="1753" spans="1:13" x14ac:dyDescent="0.3">
      <c r="A1753">
        <v>3751</v>
      </c>
      <c r="B1753" t="s">
        <v>13</v>
      </c>
      <c r="C1753" t="s">
        <v>26</v>
      </c>
      <c r="D1753" t="s">
        <v>60</v>
      </c>
      <c r="E1753" t="s">
        <v>32</v>
      </c>
      <c r="F1753">
        <v>-1</v>
      </c>
      <c r="H1753">
        <v>0.4</v>
      </c>
      <c r="I1753">
        <v>0</v>
      </c>
      <c r="J1753" s="1"/>
      <c r="K1753" t="s">
        <v>22</v>
      </c>
      <c r="L1753" t="s">
        <v>33</v>
      </c>
      <c r="M1753">
        <v>-399.23</v>
      </c>
    </row>
    <row r="1754" spans="1:13" x14ac:dyDescent="0.3">
      <c r="A1754">
        <v>3752</v>
      </c>
      <c r="B1754" t="s">
        <v>13</v>
      </c>
      <c r="C1754" t="s">
        <v>20</v>
      </c>
      <c r="D1754" t="s">
        <v>39</v>
      </c>
      <c r="E1754" t="s">
        <v>28</v>
      </c>
      <c r="G1754">
        <v>9021.7900000000009</v>
      </c>
      <c r="H1754">
        <v>0.04</v>
      </c>
      <c r="I1754">
        <v>0</v>
      </c>
      <c r="J1754" s="1">
        <v>45572</v>
      </c>
      <c r="K1754" t="s">
        <v>22</v>
      </c>
      <c r="L1754" t="s">
        <v>45</v>
      </c>
      <c r="M1754">
        <v>2618.7199999999998</v>
      </c>
    </row>
    <row r="1755" spans="1:13" x14ac:dyDescent="0.3">
      <c r="A1755">
        <v>3753</v>
      </c>
      <c r="B1755" t="s">
        <v>13</v>
      </c>
      <c r="C1755" t="s">
        <v>14</v>
      </c>
      <c r="D1755" t="s">
        <v>54</v>
      </c>
      <c r="E1755" t="s">
        <v>41</v>
      </c>
      <c r="F1755">
        <v>2</v>
      </c>
      <c r="G1755">
        <v>9315.06</v>
      </c>
      <c r="H1755">
        <v>1.03</v>
      </c>
      <c r="I1755">
        <v>-558.9</v>
      </c>
      <c r="J1755" s="1">
        <v>45746</v>
      </c>
      <c r="K1755" t="s">
        <v>17</v>
      </c>
      <c r="L1755" t="s">
        <v>38</v>
      </c>
      <c r="M1755">
        <v>-757.47</v>
      </c>
    </row>
    <row r="1756" spans="1:13" x14ac:dyDescent="0.3">
      <c r="A1756">
        <v>3754</v>
      </c>
      <c r="B1756" t="s">
        <v>13</v>
      </c>
      <c r="C1756" t="s">
        <v>30</v>
      </c>
      <c r="D1756" t="s">
        <v>50</v>
      </c>
      <c r="E1756" t="s">
        <v>28</v>
      </c>
      <c r="F1756">
        <v>3</v>
      </c>
      <c r="G1756">
        <v>4288.2700000000004</v>
      </c>
      <c r="I1756">
        <v>0</v>
      </c>
      <c r="J1756" s="1">
        <v>45564</v>
      </c>
      <c r="K1756" t="s">
        <v>17</v>
      </c>
      <c r="L1756" t="s">
        <v>18</v>
      </c>
      <c r="M1756">
        <v>828.22</v>
      </c>
    </row>
    <row r="1757" spans="1:13" x14ac:dyDescent="0.3">
      <c r="A1757">
        <v>3755</v>
      </c>
      <c r="B1757" t="s">
        <v>19</v>
      </c>
      <c r="C1757" t="s">
        <v>20</v>
      </c>
      <c r="D1757" t="s">
        <v>55</v>
      </c>
      <c r="E1757" t="s">
        <v>62</v>
      </c>
      <c r="F1757">
        <v>4</v>
      </c>
      <c r="G1757">
        <v>2342.16</v>
      </c>
      <c r="H1757">
        <v>0.25</v>
      </c>
      <c r="I1757">
        <v>7026.48</v>
      </c>
      <c r="J1757" s="1">
        <v>45767</v>
      </c>
      <c r="K1757" t="s">
        <v>22</v>
      </c>
      <c r="L1757" t="s">
        <v>25</v>
      </c>
      <c r="M1757">
        <v>1007</v>
      </c>
    </row>
    <row r="1758" spans="1:13" x14ac:dyDescent="0.3">
      <c r="A1758">
        <v>3756</v>
      </c>
      <c r="B1758" t="s">
        <v>35</v>
      </c>
      <c r="C1758" t="s">
        <v>43</v>
      </c>
      <c r="D1758" t="s">
        <v>51</v>
      </c>
      <c r="E1758" t="s">
        <v>32</v>
      </c>
      <c r="I1758">
        <v>0</v>
      </c>
      <c r="J1758" s="1">
        <v>45566</v>
      </c>
      <c r="K1758" t="s">
        <v>22</v>
      </c>
      <c r="L1758" t="s">
        <v>42</v>
      </c>
      <c r="M1758">
        <v>-289.63</v>
      </c>
    </row>
    <row r="1759" spans="1:13" x14ac:dyDescent="0.3">
      <c r="A1759">
        <v>3757</v>
      </c>
      <c r="B1759" t="s">
        <v>35</v>
      </c>
      <c r="C1759" t="s">
        <v>14</v>
      </c>
      <c r="D1759" t="s">
        <v>47</v>
      </c>
      <c r="E1759" t="s">
        <v>41</v>
      </c>
      <c r="I1759">
        <v>0</v>
      </c>
      <c r="J1759" s="1">
        <v>45455</v>
      </c>
      <c r="K1759" t="s">
        <v>22</v>
      </c>
      <c r="L1759" t="s">
        <v>42</v>
      </c>
      <c r="M1759">
        <v>-106.88</v>
      </c>
    </row>
    <row r="1760" spans="1:13" x14ac:dyDescent="0.3">
      <c r="A1760">
        <v>3758</v>
      </c>
      <c r="B1760" t="s">
        <v>13</v>
      </c>
      <c r="C1760" t="s">
        <v>30</v>
      </c>
      <c r="D1760" t="s">
        <v>56</v>
      </c>
      <c r="E1760" t="s">
        <v>16</v>
      </c>
      <c r="F1760">
        <v>3</v>
      </c>
      <c r="G1760">
        <v>4306.67</v>
      </c>
      <c r="I1760">
        <v>0</v>
      </c>
      <c r="J1760" s="1">
        <v>45787</v>
      </c>
      <c r="K1760" t="s">
        <v>22</v>
      </c>
      <c r="L1760" t="s">
        <v>33</v>
      </c>
      <c r="M1760">
        <v>-233.45</v>
      </c>
    </row>
    <row r="1761" spans="1:13" x14ac:dyDescent="0.3">
      <c r="A1761">
        <v>3759</v>
      </c>
      <c r="B1761" t="s">
        <v>19</v>
      </c>
      <c r="C1761" t="s">
        <v>43</v>
      </c>
      <c r="D1761" t="s">
        <v>61</v>
      </c>
      <c r="E1761" t="s">
        <v>53</v>
      </c>
      <c r="F1761">
        <v>0</v>
      </c>
      <c r="G1761">
        <v>9605.6</v>
      </c>
      <c r="H1761">
        <v>0.81</v>
      </c>
      <c r="I1761">
        <v>0</v>
      </c>
      <c r="J1761" s="1">
        <v>45691</v>
      </c>
      <c r="K1761" t="s">
        <v>17</v>
      </c>
      <c r="L1761" t="s">
        <v>38</v>
      </c>
      <c r="M1761">
        <v>1611.59</v>
      </c>
    </row>
    <row r="1762" spans="1:13" x14ac:dyDescent="0.3">
      <c r="A1762">
        <v>3760</v>
      </c>
      <c r="B1762" t="s">
        <v>35</v>
      </c>
      <c r="C1762" t="s">
        <v>43</v>
      </c>
      <c r="D1762" t="s">
        <v>44</v>
      </c>
      <c r="E1762" t="s">
        <v>57</v>
      </c>
      <c r="G1762">
        <v>8313.84</v>
      </c>
      <c r="I1762">
        <v>0</v>
      </c>
      <c r="J1762" s="1">
        <v>45806</v>
      </c>
      <c r="K1762" t="s">
        <v>17</v>
      </c>
      <c r="L1762" t="s">
        <v>45</v>
      </c>
      <c r="M1762">
        <v>1735.58</v>
      </c>
    </row>
    <row r="1763" spans="1:13" x14ac:dyDescent="0.3">
      <c r="A1763">
        <v>3761</v>
      </c>
      <c r="B1763" t="s">
        <v>19</v>
      </c>
      <c r="C1763" t="s">
        <v>43</v>
      </c>
      <c r="D1763" t="s">
        <v>52</v>
      </c>
      <c r="E1763" t="s">
        <v>28</v>
      </c>
      <c r="F1763">
        <v>4</v>
      </c>
      <c r="G1763">
        <v>2972.38</v>
      </c>
      <c r="H1763">
        <v>0.14000000000000001</v>
      </c>
      <c r="I1763">
        <v>10224.99</v>
      </c>
      <c r="J1763" s="1">
        <v>45614</v>
      </c>
      <c r="K1763" t="s">
        <v>17</v>
      </c>
      <c r="L1763" t="s">
        <v>23</v>
      </c>
      <c r="M1763">
        <v>2569.7399999999998</v>
      </c>
    </row>
    <row r="1764" spans="1:13" x14ac:dyDescent="0.3">
      <c r="A1764">
        <v>3762</v>
      </c>
      <c r="B1764" t="s">
        <v>35</v>
      </c>
      <c r="C1764" t="s">
        <v>26</v>
      </c>
      <c r="D1764" t="s">
        <v>60</v>
      </c>
      <c r="E1764" t="s">
        <v>46</v>
      </c>
      <c r="F1764">
        <v>1</v>
      </c>
      <c r="G1764">
        <v>2725.1</v>
      </c>
      <c r="I1764">
        <v>0</v>
      </c>
      <c r="J1764" s="1">
        <v>45844</v>
      </c>
      <c r="K1764" t="s">
        <v>22</v>
      </c>
      <c r="L1764" t="s">
        <v>25</v>
      </c>
      <c r="M1764">
        <v>-997.11</v>
      </c>
    </row>
    <row r="1765" spans="1:13" x14ac:dyDescent="0.3">
      <c r="A1765">
        <v>3763</v>
      </c>
      <c r="B1765" t="s">
        <v>13</v>
      </c>
      <c r="C1765" t="s">
        <v>43</v>
      </c>
      <c r="D1765" t="s">
        <v>61</v>
      </c>
      <c r="E1765" t="s">
        <v>37</v>
      </c>
      <c r="F1765">
        <v>0</v>
      </c>
      <c r="I1765">
        <v>0</v>
      </c>
      <c r="J1765" s="1">
        <v>45720</v>
      </c>
      <c r="K1765" t="s">
        <v>22</v>
      </c>
      <c r="L1765" t="s">
        <v>38</v>
      </c>
      <c r="M1765">
        <v>3671.32</v>
      </c>
    </row>
    <row r="1766" spans="1:13" x14ac:dyDescent="0.3">
      <c r="A1766">
        <v>3764</v>
      </c>
      <c r="B1766" t="s">
        <v>35</v>
      </c>
      <c r="C1766" t="s">
        <v>26</v>
      </c>
      <c r="D1766" t="s">
        <v>27</v>
      </c>
      <c r="E1766" t="s">
        <v>59</v>
      </c>
      <c r="F1766">
        <v>2</v>
      </c>
      <c r="G1766">
        <v>3953.6</v>
      </c>
      <c r="I1766">
        <v>0</v>
      </c>
      <c r="J1766" s="1">
        <v>45344</v>
      </c>
      <c r="K1766" t="s">
        <v>17</v>
      </c>
      <c r="L1766" t="s">
        <v>45</v>
      </c>
      <c r="M1766">
        <v>528.86</v>
      </c>
    </row>
    <row r="1767" spans="1:13" x14ac:dyDescent="0.3">
      <c r="A1767">
        <v>3765</v>
      </c>
      <c r="B1767" t="s">
        <v>13</v>
      </c>
      <c r="C1767" t="s">
        <v>30</v>
      </c>
      <c r="D1767" t="s">
        <v>56</v>
      </c>
      <c r="E1767" t="s">
        <v>16</v>
      </c>
      <c r="F1767">
        <v>3</v>
      </c>
      <c r="H1767">
        <v>0.44</v>
      </c>
      <c r="I1767">
        <v>0</v>
      </c>
      <c r="J1767" s="1">
        <v>45537</v>
      </c>
      <c r="K1767" t="s">
        <v>17</v>
      </c>
      <c r="L1767" t="s">
        <v>38</v>
      </c>
      <c r="M1767">
        <v>3376.32</v>
      </c>
    </row>
    <row r="1768" spans="1:13" x14ac:dyDescent="0.3">
      <c r="A1768">
        <v>3766</v>
      </c>
      <c r="B1768" t="s">
        <v>19</v>
      </c>
      <c r="C1768" t="s">
        <v>14</v>
      </c>
      <c r="D1768" t="s">
        <v>47</v>
      </c>
      <c r="E1768" t="s">
        <v>41</v>
      </c>
      <c r="I1768">
        <v>0</v>
      </c>
      <c r="J1768" s="1"/>
      <c r="K1768" t="s">
        <v>17</v>
      </c>
      <c r="L1768" t="s">
        <v>29</v>
      </c>
      <c r="M1768">
        <v>1979.8</v>
      </c>
    </row>
    <row r="1769" spans="1:13" x14ac:dyDescent="0.3">
      <c r="A1769">
        <v>3767</v>
      </c>
      <c r="B1769" t="s">
        <v>13</v>
      </c>
      <c r="C1769" t="s">
        <v>14</v>
      </c>
      <c r="D1769" t="s">
        <v>34</v>
      </c>
      <c r="E1769" t="s">
        <v>41</v>
      </c>
      <c r="F1769">
        <v>1</v>
      </c>
      <c r="H1769">
        <v>0.2</v>
      </c>
      <c r="I1769">
        <v>0</v>
      </c>
      <c r="J1769" s="1">
        <v>45785</v>
      </c>
      <c r="K1769" t="s">
        <v>22</v>
      </c>
      <c r="L1769" t="s">
        <v>25</v>
      </c>
      <c r="M1769">
        <v>-102.84</v>
      </c>
    </row>
    <row r="1770" spans="1:13" x14ac:dyDescent="0.3">
      <c r="A1770">
        <v>3768</v>
      </c>
      <c r="B1770" t="s">
        <v>35</v>
      </c>
      <c r="C1770" t="s">
        <v>20</v>
      </c>
      <c r="D1770" t="s">
        <v>21</v>
      </c>
      <c r="E1770" t="s">
        <v>32</v>
      </c>
      <c r="H1770">
        <v>1.1499999999999999</v>
      </c>
      <c r="I1770">
        <v>0</v>
      </c>
      <c r="J1770" s="1">
        <v>45568</v>
      </c>
      <c r="K1770" t="s">
        <v>22</v>
      </c>
      <c r="L1770" t="s">
        <v>42</v>
      </c>
      <c r="M1770">
        <v>647.72</v>
      </c>
    </row>
    <row r="1771" spans="1:13" x14ac:dyDescent="0.3">
      <c r="A1771">
        <v>3769</v>
      </c>
      <c r="B1771" t="s">
        <v>19</v>
      </c>
      <c r="C1771" t="s">
        <v>30</v>
      </c>
      <c r="D1771" t="s">
        <v>50</v>
      </c>
      <c r="E1771" t="s">
        <v>59</v>
      </c>
      <c r="H1771">
        <v>0.62</v>
      </c>
      <c r="I1771">
        <v>0</v>
      </c>
      <c r="J1771" s="1">
        <v>45733</v>
      </c>
      <c r="K1771" t="s">
        <v>22</v>
      </c>
      <c r="L1771" t="s">
        <v>36</v>
      </c>
      <c r="M1771">
        <v>799.21</v>
      </c>
    </row>
    <row r="1772" spans="1:13" x14ac:dyDescent="0.3">
      <c r="A1772">
        <v>3770</v>
      </c>
      <c r="B1772" t="s">
        <v>19</v>
      </c>
      <c r="C1772" t="s">
        <v>30</v>
      </c>
      <c r="D1772" t="s">
        <v>50</v>
      </c>
      <c r="E1772" t="s">
        <v>16</v>
      </c>
      <c r="F1772">
        <v>4</v>
      </c>
      <c r="H1772">
        <v>0.36</v>
      </c>
      <c r="I1772">
        <v>0</v>
      </c>
      <c r="J1772" s="1">
        <v>45325</v>
      </c>
      <c r="K1772" t="s">
        <v>22</v>
      </c>
      <c r="L1772" t="s">
        <v>25</v>
      </c>
      <c r="M1772">
        <v>3784.67</v>
      </c>
    </row>
    <row r="1773" spans="1:13" x14ac:dyDescent="0.3">
      <c r="A1773">
        <v>3771</v>
      </c>
      <c r="B1773" t="s">
        <v>13</v>
      </c>
      <c r="C1773" t="s">
        <v>43</v>
      </c>
      <c r="D1773" t="s">
        <v>51</v>
      </c>
      <c r="E1773" t="s">
        <v>32</v>
      </c>
      <c r="F1773">
        <v>-1</v>
      </c>
      <c r="G1773">
        <v>3388.26</v>
      </c>
      <c r="I1773">
        <v>0</v>
      </c>
      <c r="J1773" s="1">
        <v>45537</v>
      </c>
      <c r="K1773" t="s">
        <v>22</v>
      </c>
      <c r="L1773" t="s">
        <v>33</v>
      </c>
      <c r="M1773">
        <v>2376.36</v>
      </c>
    </row>
    <row r="1774" spans="1:13" x14ac:dyDescent="0.3">
      <c r="A1774">
        <v>3772</v>
      </c>
      <c r="B1774" t="s">
        <v>19</v>
      </c>
      <c r="C1774" t="s">
        <v>20</v>
      </c>
      <c r="D1774" t="s">
        <v>39</v>
      </c>
      <c r="E1774" t="s">
        <v>32</v>
      </c>
      <c r="F1774">
        <v>3</v>
      </c>
      <c r="G1774">
        <v>8140.47</v>
      </c>
      <c r="I1774">
        <v>0</v>
      </c>
      <c r="J1774" s="1">
        <v>45619</v>
      </c>
      <c r="K1774" t="s">
        <v>22</v>
      </c>
      <c r="L1774" t="s">
        <v>29</v>
      </c>
      <c r="M1774">
        <v>3115.97</v>
      </c>
    </row>
    <row r="1775" spans="1:13" x14ac:dyDescent="0.3">
      <c r="A1775">
        <v>3773</v>
      </c>
      <c r="B1775" t="s">
        <v>35</v>
      </c>
      <c r="C1775" t="s">
        <v>26</v>
      </c>
      <c r="D1775" t="s">
        <v>58</v>
      </c>
      <c r="E1775" t="s">
        <v>28</v>
      </c>
      <c r="G1775">
        <v>3633.25</v>
      </c>
      <c r="I1775">
        <v>0</v>
      </c>
      <c r="J1775" s="1"/>
      <c r="K1775" t="s">
        <v>17</v>
      </c>
      <c r="L1775" t="s">
        <v>42</v>
      </c>
      <c r="M1775">
        <v>-816.85</v>
      </c>
    </row>
    <row r="1776" spans="1:13" x14ac:dyDescent="0.3">
      <c r="A1776">
        <v>3774</v>
      </c>
      <c r="B1776" t="s">
        <v>19</v>
      </c>
      <c r="C1776" t="s">
        <v>20</v>
      </c>
      <c r="D1776" t="s">
        <v>39</v>
      </c>
      <c r="E1776" t="s">
        <v>28</v>
      </c>
      <c r="G1776">
        <v>3126.57</v>
      </c>
      <c r="I1776">
        <v>0</v>
      </c>
      <c r="J1776" s="1">
        <v>45642</v>
      </c>
      <c r="K1776" t="s">
        <v>22</v>
      </c>
      <c r="L1776" t="s">
        <v>38</v>
      </c>
      <c r="M1776">
        <v>66.02</v>
      </c>
    </row>
    <row r="1777" spans="1:13" x14ac:dyDescent="0.3">
      <c r="A1777">
        <v>3775</v>
      </c>
      <c r="B1777" t="s">
        <v>19</v>
      </c>
      <c r="C1777" t="s">
        <v>30</v>
      </c>
      <c r="D1777" t="s">
        <v>56</v>
      </c>
      <c r="E1777" t="s">
        <v>41</v>
      </c>
      <c r="F1777">
        <v>0</v>
      </c>
      <c r="H1777">
        <v>0.12</v>
      </c>
      <c r="I1777">
        <v>0</v>
      </c>
      <c r="J1777" s="1">
        <v>45475</v>
      </c>
      <c r="K1777" t="s">
        <v>17</v>
      </c>
      <c r="L1777" t="s">
        <v>33</v>
      </c>
      <c r="M1777">
        <v>2865.11</v>
      </c>
    </row>
    <row r="1778" spans="1:13" x14ac:dyDescent="0.3">
      <c r="A1778">
        <v>3776</v>
      </c>
      <c r="B1778" t="s">
        <v>35</v>
      </c>
      <c r="C1778" t="s">
        <v>20</v>
      </c>
      <c r="D1778" t="s">
        <v>21</v>
      </c>
      <c r="E1778" t="s">
        <v>28</v>
      </c>
      <c r="H1778">
        <v>1.22</v>
      </c>
      <c r="I1778">
        <v>0</v>
      </c>
      <c r="J1778" s="1">
        <v>45608</v>
      </c>
      <c r="K1778" t="s">
        <v>17</v>
      </c>
      <c r="L1778" t="s">
        <v>45</v>
      </c>
      <c r="M1778">
        <v>-1034.46</v>
      </c>
    </row>
    <row r="1779" spans="1:13" x14ac:dyDescent="0.3">
      <c r="A1779">
        <v>3777</v>
      </c>
      <c r="B1779" t="s">
        <v>35</v>
      </c>
      <c r="C1779" t="s">
        <v>14</v>
      </c>
      <c r="D1779" t="s">
        <v>15</v>
      </c>
      <c r="E1779" t="s">
        <v>32</v>
      </c>
      <c r="F1779">
        <v>-1</v>
      </c>
      <c r="I1779">
        <v>0</v>
      </c>
      <c r="J1779" s="1">
        <v>45813</v>
      </c>
      <c r="K1779" t="s">
        <v>22</v>
      </c>
      <c r="L1779" t="s">
        <v>23</v>
      </c>
      <c r="M1779">
        <v>2781.77</v>
      </c>
    </row>
    <row r="1780" spans="1:13" x14ac:dyDescent="0.3">
      <c r="A1780">
        <v>3778</v>
      </c>
      <c r="B1780" t="s">
        <v>13</v>
      </c>
      <c r="C1780" t="s">
        <v>26</v>
      </c>
      <c r="D1780" t="s">
        <v>40</v>
      </c>
      <c r="E1780" t="s">
        <v>37</v>
      </c>
      <c r="G1780">
        <v>7248.3</v>
      </c>
      <c r="I1780">
        <v>0</v>
      </c>
      <c r="J1780" s="1">
        <v>45783</v>
      </c>
      <c r="K1780" t="s">
        <v>17</v>
      </c>
      <c r="L1780" t="s">
        <v>45</v>
      </c>
      <c r="M1780">
        <v>-672.15</v>
      </c>
    </row>
    <row r="1781" spans="1:13" x14ac:dyDescent="0.3">
      <c r="A1781">
        <v>3779</v>
      </c>
      <c r="B1781" t="s">
        <v>19</v>
      </c>
      <c r="C1781" t="s">
        <v>20</v>
      </c>
      <c r="D1781" t="s">
        <v>21</v>
      </c>
      <c r="E1781" t="s">
        <v>16</v>
      </c>
      <c r="H1781">
        <v>1.08</v>
      </c>
      <c r="I1781">
        <v>0</v>
      </c>
      <c r="J1781" s="1">
        <v>45643</v>
      </c>
      <c r="K1781" t="s">
        <v>17</v>
      </c>
      <c r="L1781" t="s">
        <v>45</v>
      </c>
      <c r="M1781">
        <v>1073.22</v>
      </c>
    </row>
    <row r="1782" spans="1:13" x14ac:dyDescent="0.3">
      <c r="A1782">
        <v>3780</v>
      </c>
      <c r="B1782" t="s">
        <v>19</v>
      </c>
      <c r="C1782" t="s">
        <v>20</v>
      </c>
      <c r="D1782" t="s">
        <v>21</v>
      </c>
      <c r="E1782" t="s">
        <v>32</v>
      </c>
      <c r="F1782">
        <v>0</v>
      </c>
      <c r="G1782">
        <v>5054.63</v>
      </c>
      <c r="H1782">
        <v>0.21</v>
      </c>
      <c r="I1782">
        <v>0</v>
      </c>
      <c r="J1782" s="1"/>
      <c r="K1782" t="s">
        <v>17</v>
      </c>
      <c r="L1782" t="s">
        <v>29</v>
      </c>
      <c r="M1782">
        <v>3818.72</v>
      </c>
    </row>
    <row r="1783" spans="1:13" x14ac:dyDescent="0.3">
      <c r="A1783">
        <v>3781</v>
      </c>
      <c r="B1783" t="s">
        <v>13</v>
      </c>
      <c r="C1783" t="s">
        <v>30</v>
      </c>
      <c r="D1783" t="s">
        <v>56</v>
      </c>
      <c r="E1783" t="s">
        <v>28</v>
      </c>
      <c r="H1783">
        <v>0.36</v>
      </c>
      <c r="I1783">
        <v>0</v>
      </c>
      <c r="J1783" s="1">
        <v>45343</v>
      </c>
      <c r="K1783" t="s">
        <v>22</v>
      </c>
      <c r="L1783" t="s">
        <v>25</v>
      </c>
      <c r="M1783">
        <v>642.29999999999995</v>
      </c>
    </row>
    <row r="1784" spans="1:13" x14ac:dyDescent="0.3">
      <c r="A1784">
        <v>3782</v>
      </c>
      <c r="B1784" t="s">
        <v>13</v>
      </c>
      <c r="C1784" t="s">
        <v>14</v>
      </c>
      <c r="D1784" t="s">
        <v>54</v>
      </c>
      <c r="E1784" t="s">
        <v>41</v>
      </c>
      <c r="F1784">
        <v>0</v>
      </c>
      <c r="H1784">
        <v>0.99</v>
      </c>
      <c r="I1784">
        <v>0</v>
      </c>
      <c r="J1784" s="1">
        <v>45710</v>
      </c>
      <c r="K1784" t="s">
        <v>17</v>
      </c>
      <c r="L1784" t="s">
        <v>25</v>
      </c>
      <c r="M1784">
        <v>804.02</v>
      </c>
    </row>
    <row r="1785" spans="1:13" x14ac:dyDescent="0.3">
      <c r="A1785">
        <v>3783</v>
      </c>
      <c r="B1785" t="s">
        <v>19</v>
      </c>
      <c r="C1785" t="s">
        <v>30</v>
      </c>
      <c r="D1785" t="s">
        <v>31</v>
      </c>
      <c r="E1785" t="s">
        <v>16</v>
      </c>
      <c r="F1785">
        <v>2</v>
      </c>
      <c r="G1785">
        <v>8500.65</v>
      </c>
      <c r="I1785">
        <v>0</v>
      </c>
      <c r="J1785" s="1"/>
      <c r="K1785" t="s">
        <v>17</v>
      </c>
      <c r="L1785" t="s">
        <v>25</v>
      </c>
      <c r="M1785">
        <v>3344.47</v>
      </c>
    </row>
    <row r="1786" spans="1:13" x14ac:dyDescent="0.3">
      <c r="A1786">
        <v>3784</v>
      </c>
      <c r="B1786" t="s">
        <v>13</v>
      </c>
      <c r="C1786" t="s">
        <v>14</v>
      </c>
      <c r="D1786" t="s">
        <v>15</v>
      </c>
      <c r="E1786" t="s">
        <v>59</v>
      </c>
      <c r="F1786">
        <v>0</v>
      </c>
      <c r="I1786">
        <v>0</v>
      </c>
      <c r="J1786" s="1">
        <v>45845</v>
      </c>
      <c r="K1786" t="s">
        <v>22</v>
      </c>
      <c r="L1786" t="s">
        <v>29</v>
      </c>
      <c r="M1786">
        <v>2743.21</v>
      </c>
    </row>
    <row r="1787" spans="1:13" x14ac:dyDescent="0.3">
      <c r="A1787">
        <v>3785</v>
      </c>
      <c r="B1787" t="s">
        <v>13</v>
      </c>
      <c r="C1787" t="s">
        <v>26</v>
      </c>
      <c r="D1787" t="s">
        <v>27</v>
      </c>
      <c r="E1787" t="s">
        <v>32</v>
      </c>
      <c r="F1787">
        <v>3</v>
      </c>
      <c r="G1787">
        <v>6464</v>
      </c>
      <c r="H1787">
        <v>0.45</v>
      </c>
      <c r="I1787">
        <v>10665.6</v>
      </c>
      <c r="J1787" s="1"/>
      <c r="K1787" t="s">
        <v>22</v>
      </c>
      <c r="L1787" t="s">
        <v>33</v>
      </c>
      <c r="M1787">
        <v>698.11</v>
      </c>
    </row>
    <row r="1788" spans="1:13" x14ac:dyDescent="0.3">
      <c r="A1788">
        <v>3786</v>
      </c>
      <c r="B1788" t="s">
        <v>35</v>
      </c>
      <c r="C1788" t="s">
        <v>26</v>
      </c>
      <c r="D1788" t="s">
        <v>60</v>
      </c>
      <c r="E1788" t="s">
        <v>16</v>
      </c>
      <c r="H1788">
        <v>0.76</v>
      </c>
      <c r="I1788">
        <v>0</v>
      </c>
      <c r="J1788" s="1">
        <v>45819</v>
      </c>
      <c r="K1788" t="s">
        <v>22</v>
      </c>
      <c r="L1788" t="s">
        <v>45</v>
      </c>
      <c r="M1788">
        <v>155.59</v>
      </c>
    </row>
    <row r="1789" spans="1:13" x14ac:dyDescent="0.3">
      <c r="A1789">
        <v>3787</v>
      </c>
      <c r="B1789" t="s">
        <v>13</v>
      </c>
      <c r="C1789" t="s">
        <v>20</v>
      </c>
      <c r="D1789" t="s">
        <v>39</v>
      </c>
      <c r="E1789" t="s">
        <v>41</v>
      </c>
      <c r="G1789">
        <v>5782.29</v>
      </c>
      <c r="I1789">
        <v>0</v>
      </c>
      <c r="J1789" s="1">
        <v>45316</v>
      </c>
      <c r="K1789" t="s">
        <v>22</v>
      </c>
      <c r="L1789" t="s">
        <v>36</v>
      </c>
      <c r="M1789">
        <v>2660.28</v>
      </c>
    </row>
    <row r="1790" spans="1:13" x14ac:dyDescent="0.3">
      <c r="A1790">
        <v>3788</v>
      </c>
      <c r="B1790" t="s">
        <v>13</v>
      </c>
      <c r="C1790" t="s">
        <v>20</v>
      </c>
      <c r="D1790" t="s">
        <v>21</v>
      </c>
      <c r="E1790" t="s">
        <v>28</v>
      </c>
      <c r="I1790">
        <v>0</v>
      </c>
      <c r="J1790" s="1">
        <v>45795</v>
      </c>
      <c r="K1790" t="s">
        <v>22</v>
      </c>
      <c r="L1790" t="s">
        <v>45</v>
      </c>
      <c r="M1790">
        <v>-302.19</v>
      </c>
    </row>
    <row r="1791" spans="1:13" x14ac:dyDescent="0.3">
      <c r="A1791">
        <v>3789</v>
      </c>
      <c r="B1791" t="s">
        <v>19</v>
      </c>
      <c r="C1791" t="s">
        <v>26</v>
      </c>
      <c r="D1791" t="s">
        <v>60</v>
      </c>
      <c r="E1791" t="s">
        <v>32</v>
      </c>
      <c r="F1791">
        <v>2</v>
      </c>
      <c r="G1791">
        <v>2738.79</v>
      </c>
      <c r="I1791">
        <v>0</v>
      </c>
      <c r="J1791" s="1">
        <v>45515</v>
      </c>
      <c r="K1791" t="s">
        <v>22</v>
      </c>
      <c r="L1791" t="s">
        <v>42</v>
      </c>
      <c r="M1791">
        <v>863.29</v>
      </c>
    </row>
    <row r="1792" spans="1:13" x14ac:dyDescent="0.3">
      <c r="A1792">
        <v>3790</v>
      </c>
      <c r="B1792" t="s">
        <v>35</v>
      </c>
      <c r="C1792" t="s">
        <v>43</v>
      </c>
      <c r="D1792" t="s">
        <v>44</v>
      </c>
      <c r="E1792" t="s">
        <v>41</v>
      </c>
      <c r="F1792">
        <v>2</v>
      </c>
      <c r="I1792">
        <v>0</v>
      </c>
      <c r="J1792" s="1">
        <v>45851</v>
      </c>
      <c r="K1792" t="s">
        <v>22</v>
      </c>
      <c r="L1792" t="s">
        <v>25</v>
      </c>
      <c r="M1792">
        <v>-70.36</v>
      </c>
    </row>
    <row r="1793" spans="1:13" x14ac:dyDescent="0.3">
      <c r="A1793">
        <v>3791</v>
      </c>
      <c r="B1793" t="s">
        <v>13</v>
      </c>
      <c r="C1793" t="s">
        <v>43</v>
      </c>
      <c r="D1793" t="s">
        <v>51</v>
      </c>
      <c r="E1793" t="s">
        <v>28</v>
      </c>
      <c r="I1793">
        <v>0</v>
      </c>
      <c r="J1793" s="1">
        <v>45692</v>
      </c>
      <c r="K1793" t="s">
        <v>17</v>
      </c>
      <c r="L1793" t="s">
        <v>23</v>
      </c>
      <c r="M1793">
        <v>408.02</v>
      </c>
    </row>
    <row r="1794" spans="1:13" x14ac:dyDescent="0.3">
      <c r="A1794">
        <v>3792</v>
      </c>
      <c r="B1794" t="s">
        <v>35</v>
      </c>
      <c r="C1794" t="s">
        <v>30</v>
      </c>
      <c r="D1794" t="s">
        <v>50</v>
      </c>
      <c r="E1794" t="s">
        <v>28</v>
      </c>
      <c r="H1794">
        <v>1.23</v>
      </c>
      <c r="I1794">
        <v>0</v>
      </c>
      <c r="J1794" s="1">
        <v>45496</v>
      </c>
      <c r="K1794" t="s">
        <v>22</v>
      </c>
      <c r="L1794" t="s">
        <v>29</v>
      </c>
      <c r="M1794">
        <v>3737.69</v>
      </c>
    </row>
    <row r="1795" spans="1:13" x14ac:dyDescent="0.3">
      <c r="A1795">
        <v>3793</v>
      </c>
      <c r="B1795" t="s">
        <v>19</v>
      </c>
      <c r="C1795" t="s">
        <v>30</v>
      </c>
      <c r="D1795" t="s">
        <v>56</v>
      </c>
      <c r="E1795" t="s">
        <v>41</v>
      </c>
      <c r="G1795">
        <v>2749.96</v>
      </c>
      <c r="H1795">
        <v>0.16</v>
      </c>
      <c r="I1795">
        <v>0</v>
      </c>
      <c r="J1795" s="1">
        <v>45680</v>
      </c>
      <c r="K1795" t="s">
        <v>17</v>
      </c>
      <c r="L1795" t="s">
        <v>38</v>
      </c>
      <c r="M1795">
        <v>-892.26</v>
      </c>
    </row>
    <row r="1796" spans="1:13" x14ac:dyDescent="0.3">
      <c r="A1796">
        <v>3794</v>
      </c>
      <c r="B1796" t="s">
        <v>35</v>
      </c>
      <c r="C1796" t="s">
        <v>14</v>
      </c>
      <c r="D1796" t="s">
        <v>34</v>
      </c>
      <c r="E1796" t="s">
        <v>32</v>
      </c>
      <c r="F1796">
        <v>3</v>
      </c>
      <c r="G1796">
        <v>9360.8700000000008</v>
      </c>
      <c r="I1796">
        <v>0</v>
      </c>
      <c r="J1796" s="1">
        <v>45765</v>
      </c>
      <c r="K1796" t="s">
        <v>17</v>
      </c>
      <c r="L1796" t="s">
        <v>29</v>
      </c>
      <c r="M1796">
        <v>125.97</v>
      </c>
    </row>
    <row r="1797" spans="1:13" x14ac:dyDescent="0.3">
      <c r="A1797">
        <v>3795</v>
      </c>
      <c r="B1797" t="s">
        <v>35</v>
      </c>
      <c r="C1797" t="s">
        <v>20</v>
      </c>
      <c r="D1797" t="s">
        <v>55</v>
      </c>
      <c r="E1797" t="s">
        <v>16</v>
      </c>
      <c r="F1797">
        <v>4</v>
      </c>
      <c r="H1797">
        <v>1.03</v>
      </c>
      <c r="I1797">
        <v>0</v>
      </c>
      <c r="J1797" s="1">
        <v>45555</v>
      </c>
      <c r="K1797" t="s">
        <v>22</v>
      </c>
      <c r="L1797" t="s">
        <v>38</v>
      </c>
      <c r="M1797">
        <v>2418.5300000000002</v>
      </c>
    </row>
    <row r="1798" spans="1:13" x14ac:dyDescent="0.3">
      <c r="A1798">
        <v>3796</v>
      </c>
      <c r="B1798" t="s">
        <v>19</v>
      </c>
      <c r="C1798" t="s">
        <v>43</v>
      </c>
      <c r="D1798" t="s">
        <v>52</v>
      </c>
      <c r="E1798" t="s">
        <v>41</v>
      </c>
      <c r="F1798">
        <v>4</v>
      </c>
      <c r="G1798">
        <v>6165.64</v>
      </c>
      <c r="H1798">
        <v>0.16</v>
      </c>
      <c r="I1798">
        <v>20716.55</v>
      </c>
      <c r="J1798" s="1">
        <v>45648</v>
      </c>
      <c r="K1798" t="s">
        <v>17</v>
      </c>
      <c r="L1798" t="s">
        <v>33</v>
      </c>
      <c r="M1798">
        <v>2081.4299999999998</v>
      </c>
    </row>
    <row r="1799" spans="1:13" x14ac:dyDescent="0.3">
      <c r="A1799">
        <v>3797</v>
      </c>
      <c r="B1799" t="s">
        <v>19</v>
      </c>
      <c r="C1799" t="s">
        <v>14</v>
      </c>
      <c r="D1799" t="s">
        <v>54</v>
      </c>
      <c r="E1799" t="s">
        <v>28</v>
      </c>
      <c r="G1799">
        <v>8735.51</v>
      </c>
      <c r="H1799">
        <v>0.13</v>
      </c>
      <c r="I1799">
        <v>0</v>
      </c>
      <c r="J1799" s="1">
        <v>45833</v>
      </c>
      <c r="K1799" t="s">
        <v>17</v>
      </c>
      <c r="L1799" t="s">
        <v>25</v>
      </c>
      <c r="M1799">
        <v>433.58</v>
      </c>
    </row>
    <row r="1800" spans="1:13" x14ac:dyDescent="0.3">
      <c r="A1800">
        <v>3798</v>
      </c>
      <c r="B1800" t="s">
        <v>19</v>
      </c>
      <c r="C1800" t="s">
        <v>14</v>
      </c>
      <c r="D1800" t="s">
        <v>15</v>
      </c>
      <c r="E1800" t="s">
        <v>28</v>
      </c>
      <c r="G1800">
        <v>3503.14</v>
      </c>
      <c r="I1800">
        <v>0</v>
      </c>
      <c r="J1800" s="1">
        <v>45801</v>
      </c>
      <c r="K1800" t="s">
        <v>22</v>
      </c>
      <c r="L1800" t="s">
        <v>29</v>
      </c>
      <c r="M1800">
        <v>957.97</v>
      </c>
    </row>
    <row r="1801" spans="1:13" x14ac:dyDescent="0.3">
      <c r="A1801">
        <v>3799</v>
      </c>
      <c r="B1801" t="s">
        <v>35</v>
      </c>
      <c r="C1801" t="s">
        <v>43</v>
      </c>
      <c r="D1801" t="s">
        <v>44</v>
      </c>
      <c r="E1801" t="s">
        <v>32</v>
      </c>
      <c r="F1801">
        <v>3</v>
      </c>
      <c r="G1801">
        <v>7881.86</v>
      </c>
      <c r="I1801">
        <v>0</v>
      </c>
      <c r="J1801" s="1"/>
      <c r="K1801" t="s">
        <v>22</v>
      </c>
      <c r="L1801" t="s">
        <v>25</v>
      </c>
      <c r="M1801">
        <v>830.72</v>
      </c>
    </row>
    <row r="1802" spans="1:13" x14ac:dyDescent="0.3">
      <c r="A1802">
        <v>3800</v>
      </c>
      <c r="B1802" t="s">
        <v>35</v>
      </c>
      <c r="C1802" t="s">
        <v>26</v>
      </c>
      <c r="D1802" t="s">
        <v>58</v>
      </c>
      <c r="E1802" t="s">
        <v>16</v>
      </c>
      <c r="I1802">
        <v>0</v>
      </c>
      <c r="J1802" s="1"/>
      <c r="K1802" t="s">
        <v>22</v>
      </c>
      <c r="L1802" t="s">
        <v>36</v>
      </c>
      <c r="M1802">
        <v>117.94</v>
      </c>
    </row>
    <row r="1803" spans="1:13" x14ac:dyDescent="0.3">
      <c r="A1803">
        <v>3801</v>
      </c>
      <c r="B1803" t="s">
        <v>19</v>
      </c>
      <c r="C1803" t="s">
        <v>14</v>
      </c>
      <c r="D1803" t="s">
        <v>54</v>
      </c>
      <c r="E1803" t="s">
        <v>32</v>
      </c>
      <c r="I1803">
        <v>0</v>
      </c>
      <c r="J1803" s="1"/>
      <c r="K1803" t="s">
        <v>17</v>
      </c>
      <c r="L1803" t="s">
        <v>33</v>
      </c>
      <c r="M1803">
        <v>2638.1</v>
      </c>
    </row>
    <row r="1804" spans="1:13" x14ac:dyDescent="0.3">
      <c r="A1804">
        <v>3802</v>
      </c>
      <c r="B1804" t="s">
        <v>19</v>
      </c>
      <c r="C1804" t="s">
        <v>30</v>
      </c>
      <c r="D1804" t="s">
        <v>31</v>
      </c>
      <c r="E1804" t="s">
        <v>32</v>
      </c>
      <c r="G1804">
        <v>2391.13</v>
      </c>
      <c r="I1804">
        <v>0</v>
      </c>
      <c r="J1804" s="1">
        <v>45642</v>
      </c>
      <c r="K1804" t="s">
        <v>22</v>
      </c>
      <c r="L1804" t="s">
        <v>33</v>
      </c>
      <c r="M1804">
        <v>-489.64</v>
      </c>
    </row>
    <row r="1805" spans="1:13" x14ac:dyDescent="0.3">
      <c r="A1805">
        <v>3803</v>
      </c>
      <c r="B1805" t="s">
        <v>35</v>
      </c>
      <c r="C1805" t="s">
        <v>43</v>
      </c>
      <c r="D1805" t="s">
        <v>52</v>
      </c>
      <c r="E1805" t="s">
        <v>41</v>
      </c>
      <c r="F1805">
        <v>3</v>
      </c>
      <c r="H1805">
        <v>1.07</v>
      </c>
      <c r="I1805">
        <v>0</v>
      </c>
      <c r="J1805" s="1">
        <v>45773</v>
      </c>
      <c r="K1805" t="s">
        <v>17</v>
      </c>
      <c r="L1805" t="s">
        <v>25</v>
      </c>
      <c r="M1805">
        <v>-659.53</v>
      </c>
    </row>
    <row r="1806" spans="1:13" x14ac:dyDescent="0.3">
      <c r="A1806">
        <v>3804</v>
      </c>
      <c r="B1806" t="s">
        <v>19</v>
      </c>
      <c r="C1806" t="s">
        <v>43</v>
      </c>
      <c r="D1806" t="s">
        <v>51</v>
      </c>
      <c r="E1806" t="s">
        <v>32</v>
      </c>
      <c r="F1806">
        <v>2</v>
      </c>
      <c r="I1806">
        <v>0</v>
      </c>
      <c r="J1806" s="1"/>
      <c r="K1806" t="s">
        <v>22</v>
      </c>
      <c r="L1806" t="s">
        <v>23</v>
      </c>
      <c r="M1806">
        <v>2486.4499999999998</v>
      </c>
    </row>
    <row r="1807" spans="1:13" x14ac:dyDescent="0.3">
      <c r="A1807">
        <v>3805</v>
      </c>
      <c r="B1807" t="s">
        <v>19</v>
      </c>
      <c r="C1807" t="s">
        <v>26</v>
      </c>
      <c r="D1807" t="s">
        <v>58</v>
      </c>
      <c r="E1807" t="s">
        <v>16</v>
      </c>
      <c r="F1807">
        <v>0</v>
      </c>
      <c r="H1807">
        <v>0.75</v>
      </c>
      <c r="I1807">
        <v>0</v>
      </c>
      <c r="J1807" s="1">
        <v>45515</v>
      </c>
      <c r="K1807" t="s">
        <v>22</v>
      </c>
      <c r="L1807" t="s">
        <v>18</v>
      </c>
      <c r="M1807">
        <v>2727.66</v>
      </c>
    </row>
    <row r="1808" spans="1:13" x14ac:dyDescent="0.3">
      <c r="A1808">
        <v>3806</v>
      </c>
      <c r="B1808" t="s">
        <v>19</v>
      </c>
      <c r="C1808" t="s">
        <v>30</v>
      </c>
      <c r="D1808" t="s">
        <v>50</v>
      </c>
      <c r="E1808" t="s">
        <v>16</v>
      </c>
      <c r="H1808">
        <v>0.28000000000000003</v>
      </c>
      <c r="I1808">
        <v>0</v>
      </c>
      <c r="J1808" s="1">
        <v>45294</v>
      </c>
      <c r="K1808" t="s">
        <v>22</v>
      </c>
      <c r="L1808" t="s">
        <v>18</v>
      </c>
      <c r="M1808">
        <v>416.94</v>
      </c>
    </row>
    <row r="1809" spans="1:13" x14ac:dyDescent="0.3">
      <c r="A1809">
        <v>3807</v>
      </c>
      <c r="B1809" t="s">
        <v>13</v>
      </c>
      <c r="C1809" t="s">
        <v>26</v>
      </c>
      <c r="D1809" t="s">
        <v>58</v>
      </c>
      <c r="E1809" t="s">
        <v>41</v>
      </c>
      <c r="F1809">
        <v>3</v>
      </c>
      <c r="I1809">
        <v>0</v>
      </c>
      <c r="J1809" s="1">
        <v>45788</v>
      </c>
      <c r="K1809" t="s">
        <v>22</v>
      </c>
      <c r="L1809" t="s">
        <v>38</v>
      </c>
      <c r="M1809">
        <v>-1172.3599999999999</v>
      </c>
    </row>
    <row r="1810" spans="1:13" x14ac:dyDescent="0.3">
      <c r="A1810">
        <v>3808</v>
      </c>
      <c r="B1810" t="s">
        <v>13</v>
      </c>
      <c r="C1810" t="s">
        <v>30</v>
      </c>
      <c r="D1810" t="s">
        <v>50</v>
      </c>
      <c r="E1810" t="s">
        <v>16</v>
      </c>
      <c r="F1810">
        <v>0</v>
      </c>
      <c r="H1810">
        <v>0.93</v>
      </c>
      <c r="I1810">
        <v>0</v>
      </c>
      <c r="J1810" s="1"/>
      <c r="K1810" t="s">
        <v>17</v>
      </c>
      <c r="L1810" t="s">
        <v>45</v>
      </c>
      <c r="M1810">
        <v>1363.94</v>
      </c>
    </row>
    <row r="1811" spans="1:13" x14ac:dyDescent="0.3">
      <c r="A1811">
        <v>3809</v>
      </c>
      <c r="B1811" t="s">
        <v>19</v>
      </c>
      <c r="C1811" t="s">
        <v>30</v>
      </c>
      <c r="D1811" t="s">
        <v>48</v>
      </c>
      <c r="E1811" t="s">
        <v>37</v>
      </c>
      <c r="F1811">
        <v>-1</v>
      </c>
      <c r="I1811">
        <v>0</v>
      </c>
      <c r="J1811" s="1">
        <v>45335</v>
      </c>
      <c r="K1811" t="s">
        <v>22</v>
      </c>
      <c r="L1811" t="s">
        <v>45</v>
      </c>
      <c r="M1811">
        <v>3564.78</v>
      </c>
    </row>
    <row r="1812" spans="1:13" x14ac:dyDescent="0.3">
      <c r="A1812">
        <v>3810</v>
      </c>
      <c r="B1812" t="s">
        <v>13</v>
      </c>
      <c r="C1812" t="s">
        <v>20</v>
      </c>
      <c r="D1812" t="s">
        <v>55</v>
      </c>
      <c r="E1812" t="s">
        <v>16</v>
      </c>
      <c r="G1812">
        <v>7556.37</v>
      </c>
      <c r="I1812">
        <v>0</v>
      </c>
      <c r="J1812" s="1"/>
      <c r="K1812" t="s">
        <v>17</v>
      </c>
      <c r="L1812" t="s">
        <v>29</v>
      </c>
      <c r="M1812">
        <v>2530.62</v>
      </c>
    </row>
    <row r="1813" spans="1:13" x14ac:dyDescent="0.3">
      <c r="A1813">
        <v>3811</v>
      </c>
      <c r="B1813" t="s">
        <v>19</v>
      </c>
      <c r="C1813" t="s">
        <v>30</v>
      </c>
      <c r="D1813" t="s">
        <v>31</v>
      </c>
      <c r="E1813" t="s">
        <v>32</v>
      </c>
      <c r="F1813">
        <v>0</v>
      </c>
      <c r="G1813">
        <v>5706.6</v>
      </c>
      <c r="I1813">
        <v>0</v>
      </c>
      <c r="J1813" s="1">
        <v>45563</v>
      </c>
      <c r="K1813" t="s">
        <v>17</v>
      </c>
      <c r="L1813" t="s">
        <v>18</v>
      </c>
      <c r="M1813">
        <v>1397.86</v>
      </c>
    </row>
    <row r="1814" spans="1:13" x14ac:dyDescent="0.3">
      <c r="A1814">
        <v>3812</v>
      </c>
      <c r="B1814" t="s">
        <v>13</v>
      </c>
      <c r="C1814" t="s">
        <v>14</v>
      </c>
      <c r="D1814" t="s">
        <v>54</v>
      </c>
      <c r="E1814" t="s">
        <v>28</v>
      </c>
      <c r="F1814">
        <v>0</v>
      </c>
      <c r="G1814">
        <v>9321.19</v>
      </c>
      <c r="I1814">
        <v>0</v>
      </c>
      <c r="J1814" s="1">
        <v>45597</v>
      </c>
      <c r="K1814" t="s">
        <v>17</v>
      </c>
      <c r="L1814" t="s">
        <v>45</v>
      </c>
      <c r="M1814">
        <v>818.49</v>
      </c>
    </row>
    <row r="1815" spans="1:13" x14ac:dyDescent="0.3">
      <c r="A1815">
        <v>3813</v>
      </c>
      <c r="B1815" t="s">
        <v>35</v>
      </c>
      <c r="C1815" t="s">
        <v>26</v>
      </c>
      <c r="D1815" t="s">
        <v>40</v>
      </c>
      <c r="E1815" t="s">
        <v>16</v>
      </c>
      <c r="F1815">
        <v>3</v>
      </c>
      <c r="I1815">
        <v>0</v>
      </c>
      <c r="J1815" s="1">
        <v>45786</v>
      </c>
      <c r="K1815" t="s">
        <v>17</v>
      </c>
      <c r="L1815" t="s">
        <v>25</v>
      </c>
      <c r="M1815">
        <v>-921.98</v>
      </c>
    </row>
    <row r="1816" spans="1:13" x14ac:dyDescent="0.3">
      <c r="A1816">
        <v>3814</v>
      </c>
      <c r="B1816" t="s">
        <v>13</v>
      </c>
      <c r="C1816" t="s">
        <v>26</v>
      </c>
      <c r="D1816" t="s">
        <v>58</v>
      </c>
      <c r="E1816" t="s">
        <v>16</v>
      </c>
      <c r="F1816">
        <v>-1</v>
      </c>
      <c r="G1816">
        <v>9668.4699999999993</v>
      </c>
      <c r="I1816">
        <v>0</v>
      </c>
      <c r="J1816" s="1">
        <v>45651</v>
      </c>
      <c r="K1816" t="s">
        <v>22</v>
      </c>
      <c r="L1816" t="s">
        <v>45</v>
      </c>
      <c r="M1816">
        <v>3718.8</v>
      </c>
    </row>
    <row r="1817" spans="1:13" x14ac:dyDescent="0.3">
      <c r="A1817">
        <v>3815</v>
      </c>
      <c r="B1817" t="s">
        <v>19</v>
      </c>
      <c r="C1817" t="s">
        <v>14</v>
      </c>
      <c r="D1817" t="s">
        <v>34</v>
      </c>
      <c r="E1817" t="s">
        <v>46</v>
      </c>
      <c r="F1817">
        <v>3</v>
      </c>
      <c r="I1817">
        <v>0</v>
      </c>
      <c r="J1817" s="1">
        <v>45763</v>
      </c>
      <c r="K1817" t="s">
        <v>17</v>
      </c>
      <c r="L1817" t="s">
        <v>45</v>
      </c>
      <c r="M1817">
        <v>1224.44</v>
      </c>
    </row>
    <row r="1818" spans="1:13" x14ac:dyDescent="0.3">
      <c r="A1818">
        <v>3816</v>
      </c>
      <c r="B1818" t="s">
        <v>35</v>
      </c>
      <c r="C1818" t="s">
        <v>20</v>
      </c>
      <c r="D1818" t="s">
        <v>24</v>
      </c>
      <c r="E1818" t="s">
        <v>62</v>
      </c>
      <c r="G1818">
        <v>7264.55</v>
      </c>
      <c r="I1818">
        <v>0</v>
      </c>
      <c r="J1818" s="1"/>
      <c r="K1818" t="s">
        <v>17</v>
      </c>
      <c r="L1818" t="s">
        <v>36</v>
      </c>
      <c r="M1818">
        <v>-406.85</v>
      </c>
    </row>
    <row r="1819" spans="1:13" x14ac:dyDescent="0.3">
      <c r="A1819">
        <v>3817</v>
      </c>
      <c r="B1819" t="s">
        <v>13</v>
      </c>
      <c r="C1819" t="s">
        <v>43</v>
      </c>
      <c r="D1819" t="s">
        <v>51</v>
      </c>
      <c r="E1819" t="s">
        <v>32</v>
      </c>
      <c r="F1819">
        <v>-1</v>
      </c>
      <c r="H1819">
        <v>0.61</v>
      </c>
      <c r="I1819">
        <v>0</v>
      </c>
      <c r="J1819" s="1">
        <v>45595</v>
      </c>
      <c r="K1819" t="s">
        <v>22</v>
      </c>
      <c r="L1819" t="s">
        <v>25</v>
      </c>
      <c r="M1819">
        <v>623.82000000000005</v>
      </c>
    </row>
    <row r="1820" spans="1:13" x14ac:dyDescent="0.3">
      <c r="A1820">
        <v>3818</v>
      </c>
      <c r="B1820" t="s">
        <v>19</v>
      </c>
      <c r="C1820" t="s">
        <v>43</v>
      </c>
      <c r="D1820" t="s">
        <v>61</v>
      </c>
      <c r="E1820" t="s">
        <v>28</v>
      </c>
      <c r="F1820">
        <v>1</v>
      </c>
      <c r="H1820">
        <v>1.08</v>
      </c>
      <c r="I1820">
        <v>0</v>
      </c>
      <c r="J1820" s="1"/>
      <c r="K1820" t="s">
        <v>22</v>
      </c>
      <c r="L1820" t="s">
        <v>29</v>
      </c>
      <c r="M1820">
        <v>1201.4100000000001</v>
      </c>
    </row>
    <row r="1821" spans="1:13" x14ac:dyDescent="0.3">
      <c r="A1821">
        <v>3819</v>
      </c>
      <c r="B1821" t="s">
        <v>13</v>
      </c>
      <c r="C1821" t="s">
        <v>43</v>
      </c>
      <c r="D1821" t="s">
        <v>52</v>
      </c>
      <c r="E1821" t="s">
        <v>16</v>
      </c>
      <c r="F1821">
        <v>3</v>
      </c>
      <c r="G1821">
        <v>7171.03</v>
      </c>
      <c r="I1821">
        <v>0</v>
      </c>
      <c r="J1821" s="1">
        <v>45804</v>
      </c>
      <c r="K1821" t="s">
        <v>22</v>
      </c>
      <c r="L1821" t="s">
        <v>45</v>
      </c>
      <c r="M1821">
        <v>2723</v>
      </c>
    </row>
    <row r="1822" spans="1:13" x14ac:dyDescent="0.3">
      <c r="A1822">
        <v>3820</v>
      </c>
      <c r="B1822" t="s">
        <v>35</v>
      </c>
      <c r="C1822" t="s">
        <v>14</v>
      </c>
      <c r="D1822" t="s">
        <v>34</v>
      </c>
      <c r="E1822" t="s">
        <v>32</v>
      </c>
      <c r="I1822">
        <v>0</v>
      </c>
      <c r="J1822" s="1">
        <v>45692</v>
      </c>
      <c r="K1822" t="s">
        <v>22</v>
      </c>
      <c r="L1822" t="s">
        <v>25</v>
      </c>
      <c r="M1822">
        <v>3505.71</v>
      </c>
    </row>
    <row r="1823" spans="1:13" x14ac:dyDescent="0.3">
      <c r="A1823">
        <v>3821</v>
      </c>
      <c r="B1823" t="s">
        <v>19</v>
      </c>
      <c r="C1823" t="s">
        <v>26</v>
      </c>
      <c r="D1823" t="s">
        <v>60</v>
      </c>
      <c r="E1823" t="s">
        <v>28</v>
      </c>
      <c r="F1823">
        <v>-1</v>
      </c>
      <c r="G1823">
        <v>7539.55</v>
      </c>
      <c r="I1823">
        <v>0</v>
      </c>
      <c r="J1823" s="1">
        <v>45584</v>
      </c>
      <c r="K1823" t="s">
        <v>22</v>
      </c>
      <c r="L1823" t="s">
        <v>45</v>
      </c>
      <c r="M1823">
        <v>-17.8</v>
      </c>
    </row>
    <row r="1824" spans="1:13" x14ac:dyDescent="0.3">
      <c r="A1824">
        <v>3822</v>
      </c>
      <c r="B1824" t="s">
        <v>13</v>
      </c>
      <c r="C1824" t="s">
        <v>43</v>
      </c>
      <c r="D1824" t="s">
        <v>61</v>
      </c>
      <c r="E1824" t="s">
        <v>16</v>
      </c>
      <c r="G1824">
        <v>4017.71</v>
      </c>
      <c r="I1824">
        <v>0</v>
      </c>
      <c r="J1824" s="1"/>
      <c r="K1824" t="s">
        <v>17</v>
      </c>
      <c r="L1824" t="s">
        <v>29</v>
      </c>
      <c r="M1824">
        <v>368.32</v>
      </c>
    </row>
    <row r="1825" spans="1:13" x14ac:dyDescent="0.3">
      <c r="A1825">
        <v>3823</v>
      </c>
      <c r="B1825" t="s">
        <v>35</v>
      </c>
      <c r="C1825" t="s">
        <v>30</v>
      </c>
      <c r="D1825" t="s">
        <v>48</v>
      </c>
      <c r="E1825" t="s">
        <v>28</v>
      </c>
      <c r="F1825">
        <v>-1</v>
      </c>
      <c r="H1825">
        <v>0.14000000000000001</v>
      </c>
      <c r="I1825">
        <v>0</v>
      </c>
      <c r="J1825" s="1"/>
      <c r="K1825" t="s">
        <v>17</v>
      </c>
      <c r="L1825" t="s">
        <v>18</v>
      </c>
      <c r="M1825">
        <v>531.92999999999995</v>
      </c>
    </row>
    <row r="1826" spans="1:13" x14ac:dyDescent="0.3">
      <c r="A1826">
        <v>3824</v>
      </c>
      <c r="B1826" t="s">
        <v>13</v>
      </c>
      <c r="C1826" t="s">
        <v>30</v>
      </c>
      <c r="D1826" t="s">
        <v>50</v>
      </c>
      <c r="E1826" t="s">
        <v>37</v>
      </c>
      <c r="I1826">
        <v>0</v>
      </c>
      <c r="J1826" s="1">
        <v>45619</v>
      </c>
      <c r="K1826" t="s">
        <v>22</v>
      </c>
      <c r="L1826" t="s">
        <v>23</v>
      </c>
      <c r="M1826">
        <v>3501.41</v>
      </c>
    </row>
    <row r="1827" spans="1:13" x14ac:dyDescent="0.3">
      <c r="A1827">
        <v>3825</v>
      </c>
      <c r="B1827" t="s">
        <v>13</v>
      </c>
      <c r="C1827" t="s">
        <v>43</v>
      </c>
      <c r="D1827" t="s">
        <v>61</v>
      </c>
      <c r="E1827" t="s">
        <v>41</v>
      </c>
      <c r="H1827">
        <v>0.63</v>
      </c>
      <c r="I1827">
        <v>0</v>
      </c>
      <c r="J1827" s="1">
        <v>45748</v>
      </c>
      <c r="K1827" t="s">
        <v>22</v>
      </c>
      <c r="L1827" t="s">
        <v>45</v>
      </c>
      <c r="M1827">
        <v>3290.66</v>
      </c>
    </row>
    <row r="1828" spans="1:13" x14ac:dyDescent="0.3">
      <c r="A1828">
        <v>3826</v>
      </c>
      <c r="B1828" t="s">
        <v>35</v>
      </c>
      <c r="C1828" t="s">
        <v>26</v>
      </c>
      <c r="D1828" t="s">
        <v>40</v>
      </c>
      <c r="E1828" t="s">
        <v>32</v>
      </c>
      <c r="G1828">
        <v>6598.54</v>
      </c>
      <c r="I1828">
        <v>0</v>
      </c>
      <c r="J1828" s="1">
        <v>45573</v>
      </c>
      <c r="K1828" t="s">
        <v>22</v>
      </c>
      <c r="L1828" t="s">
        <v>25</v>
      </c>
      <c r="M1828">
        <v>314.89999999999998</v>
      </c>
    </row>
    <row r="1829" spans="1:13" x14ac:dyDescent="0.3">
      <c r="A1829">
        <v>3827</v>
      </c>
      <c r="B1829" t="s">
        <v>13</v>
      </c>
      <c r="C1829" t="s">
        <v>20</v>
      </c>
      <c r="D1829" t="s">
        <v>55</v>
      </c>
      <c r="E1829" t="s">
        <v>16</v>
      </c>
      <c r="F1829">
        <v>2</v>
      </c>
      <c r="I1829">
        <v>0</v>
      </c>
      <c r="J1829" s="1"/>
      <c r="K1829" t="s">
        <v>17</v>
      </c>
      <c r="L1829" t="s">
        <v>33</v>
      </c>
      <c r="M1829">
        <v>-356.71</v>
      </c>
    </row>
    <row r="1830" spans="1:13" x14ac:dyDescent="0.3">
      <c r="A1830">
        <v>3828</v>
      </c>
      <c r="B1830" t="s">
        <v>35</v>
      </c>
      <c r="C1830" t="s">
        <v>43</v>
      </c>
      <c r="D1830" t="s">
        <v>44</v>
      </c>
      <c r="E1830" t="s">
        <v>32</v>
      </c>
      <c r="G1830">
        <v>3208.18</v>
      </c>
      <c r="I1830">
        <v>0</v>
      </c>
      <c r="J1830" s="1">
        <v>45646</v>
      </c>
      <c r="K1830" t="s">
        <v>22</v>
      </c>
      <c r="L1830" t="s">
        <v>23</v>
      </c>
      <c r="M1830">
        <v>103.08</v>
      </c>
    </row>
    <row r="1831" spans="1:13" x14ac:dyDescent="0.3">
      <c r="A1831">
        <v>3829</v>
      </c>
      <c r="B1831" t="s">
        <v>13</v>
      </c>
      <c r="C1831" t="s">
        <v>30</v>
      </c>
      <c r="D1831" t="s">
        <v>48</v>
      </c>
      <c r="E1831" t="s">
        <v>28</v>
      </c>
      <c r="G1831">
        <v>5000.96</v>
      </c>
      <c r="I1831">
        <v>0</v>
      </c>
      <c r="J1831" s="1">
        <v>45832</v>
      </c>
      <c r="K1831" t="s">
        <v>17</v>
      </c>
      <c r="L1831" t="s">
        <v>25</v>
      </c>
      <c r="M1831">
        <v>2507.54</v>
      </c>
    </row>
    <row r="1832" spans="1:13" x14ac:dyDescent="0.3">
      <c r="A1832">
        <v>3830</v>
      </c>
      <c r="B1832" t="s">
        <v>13</v>
      </c>
      <c r="C1832" t="s">
        <v>20</v>
      </c>
      <c r="D1832" t="s">
        <v>55</v>
      </c>
      <c r="E1832" t="s">
        <v>28</v>
      </c>
      <c r="F1832">
        <v>2</v>
      </c>
      <c r="G1832">
        <v>3664.1</v>
      </c>
      <c r="I1832">
        <v>0</v>
      </c>
      <c r="J1832" s="1">
        <v>45539</v>
      </c>
      <c r="K1832" t="s">
        <v>22</v>
      </c>
      <c r="L1832" t="s">
        <v>38</v>
      </c>
      <c r="M1832">
        <v>3188.23</v>
      </c>
    </row>
    <row r="1833" spans="1:13" x14ac:dyDescent="0.3">
      <c r="A1833">
        <v>3831</v>
      </c>
      <c r="B1833" t="s">
        <v>35</v>
      </c>
      <c r="C1833" t="s">
        <v>30</v>
      </c>
      <c r="D1833" t="s">
        <v>48</v>
      </c>
      <c r="E1833" t="s">
        <v>28</v>
      </c>
      <c r="F1833">
        <v>0</v>
      </c>
      <c r="G1833">
        <v>3231.05</v>
      </c>
      <c r="I1833">
        <v>0</v>
      </c>
      <c r="J1833" s="1">
        <v>45773</v>
      </c>
      <c r="K1833" t="s">
        <v>17</v>
      </c>
      <c r="L1833" t="s">
        <v>36</v>
      </c>
      <c r="M1833">
        <v>504.5</v>
      </c>
    </row>
    <row r="1834" spans="1:13" x14ac:dyDescent="0.3">
      <c r="A1834">
        <v>3832</v>
      </c>
      <c r="B1834" t="s">
        <v>35</v>
      </c>
      <c r="C1834" t="s">
        <v>43</v>
      </c>
      <c r="D1834" t="s">
        <v>51</v>
      </c>
      <c r="E1834" t="s">
        <v>28</v>
      </c>
      <c r="G1834">
        <v>3928.02</v>
      </c>
      <c r="I1834">
        <v>0</v>
      </c>
      <c r="J1834" s="1">
        <v>45805</v>
      </c>
      <c r="K1834" t="s">
        <v>22</v>
      </c>
      <c r="L1834" t="s">
        <v>45</v>
      </c>
      <c r="M1834">
        <v>3445.25</v>
      </c>
    </row>
    <row r="1835" spans="1:13" x14ac:dyDescent="0.3">
      <c r="A1835">
        <v>3833</v>
      </c>
      <c r="B1835" t="s">
        <v>35</v>
      </c>
      <c r="C1835" t="s">
        <v>20</v>
      </c>
      <c r="D1835" t="s">
        <v>55</v>
      </c>
      <c r="E1835" t="s">
        <v>41</v>
      </c>
      <c r="G1835">
        <v>5312.88</v>
      </c>
      <c r="I1835">
        <v>0</v>
      </c>
      <c r="J1835" s="1">
        <v>45714</v>
      </c>
      <c r="K1835" t="s">
        <v>22</v>
      </c>
      <c r="L1835" t="s">
        <v>45</v>
      </c>
      <c r="M1835">
        <v>146.06</v>
      </c>
    </row>
    <row r="1836" spans="1:13" x14ac:dyDescent="0.3">
      <c r="A1836">
        <v>3834</v>
      </c>
      <c r="B1836" t="s">
        <v>13</v>
      </c>
      <c r="C1836" t="s">
        <v>26</v>
      </c>
      <c r="D1836" t="s">
        <v>58</v>
      </c>
      <c r="E1836" t="s">
        <v>32</v>
      </c>
      <c r="G1836">
        <v>9190.5499999999993</v>
      </c>
      <c r="H1836">
        <v>1.07</v>
      </c>
      <c r="I1836">
        <v>0</v>
      </c>
      <c r="J1836" s="1">
        <v>45739</v>
      </c>
      <c r="K1836" t="s">
        <v>22</v>
      </c>
      <c r="L1836" t="s">
        <v>33</v>
      </c>
      <c r="M1836">
        <v>3199.75</v>
      </c>
    </row>
    <row r="1837" spans="1:13" x14ac:dyDescent="0.3">
      <c r="A1837">
        <v>3835</v>
      </c>
      <c r="B1837" t="s">
        <v>35</v>
      </c>
      <c r="C1837" t="s">
        <v>30</v>
      </c>
      <c r="D1837" t="s">
        <v>50</v>
      </c>
      <c r="E1837" t="s">
        <v>37</v>
      </c>
      <c r="F1837">
        <v>1</v>
      </c>
      <c r="I1837">
        <v>0</v>
      </c>
      <c r="J1837" s="1"/>
      <c r="K1837" t="s">
        <v>22</v>
      </c>
      <c r="L1837" t="s">
        <v>29</v>
      </c>
      <c r="M1837">
        <v>2281.4699999999998</v>
      </c>
    </row>
    <row r="1838" spans="1:13" x14ac:dyDescent="0.3">
      <c r="A1838">
        <v>2028</v>
      </c>
      <c r="B1838" t="s">
        <v>19</v>
      </c>
      <c r="C1838" t="s">
        <v>30</v>
      </c>
      <c r="D1838" t="s">
        <v>56</v>
      </c>
      <c r="E1838" t="s">
        <v>62</v>
      </c>
      <c r="F1838">
        <v>0</v>
      </c>
      <c r="H1838">
        <v>1.02</v>
      </c>
      <c r="I1838">
        <v>0</v>
      </c>
      <c r="J1838" s="1">
        <v>45708</v>
      </c>
      <c r="K1838" t="s">
        <v>17</v>
      </c>
      <c r="L1838" t="s">
        <v>33</v>
      </c>
      <c r="M1838">
        <v>-417.11</v>
      </c>
    </row>
    <row r="1839" spans="1:13" x14ac:dyDescent="0.3">
      <c r="A1839">
        <v>3837</v>
      </c>
      <c r="B1839" t="s">
        <v>19</v>
      </c>
      <c r="C1839" t="s">
        <v>20</v>
      </c>
      <c r="D1839" t="s">
        <v>21</v>
      </c>
      <c r="E1839" t="s">
        <v>37</v>
      </c>
      <c r="G1839">
        <v>7490.57</v>
      </c>
      <c r="H1839">
        <v>0.99</v>
      </c>
      <c r="I1839">
        <v>0</v>
      </c>
      <c r="J1839" s="1">
        <v>45499</v>
      </c>
      <c r="K1839" t="s">
        <v>22</v>
      </c>
      <c r="L1839" t="s">
        <v>36</v>
      </c>
      <c r="M1839">
        <v>1006.53</v>
      </c>
    </row>
    <row r="1840" spans="1:13" x14ac:dyDescent="0.3">
      <c r="A1840">
        <v>3838</v>
      </c>
      <c r="B1840" t="s">
        <v>19</v>
      </c>
      <c r="C1840" t="s">
        <v>20</v>
      </c>
      <c r="D1840" t="s">
        <v>39</v>
      </c>
      <c r="E1840" t="s">
        <v>32</v>
      </c>
      <c r="G1840">
        <v>4262.63</v>
      </c>
      <c r="H1840">
        <v>0.52</v>
      </c>
      <c r="I1840">
        <v>0</v>
      </c>
      <c r="J1840" s="1">
        <v>45752</v>
      </c>
      <c r="K1840" t="s">
        <v>22</v>
      </c>
      <c r="L1840" t="s">
        <v>33</v>
      </c>
      <c r="M1840">
        <v>373.65</v>
      </c>
    </row>
    <row r="1841" spans="1:13" x14ac:dyDescent="0.3">
      <c r="A1841">
        <v>3839</v>
      </c>
      <c r="B1841" t="s">
        <v>19</v>
      </c>
      <c r="C1841" t="s">
        <v>26</v>
      </c>
      <c r="D1841" t="s">
        <v>60</v>
      </c>
      <c r="E1841" t="s">
        <v>28</v>
      </c>
      <c r="G1841">
        <v>3907.78</v>
      </c>
      <c r="H1841">
        <v>0.34</v>
      </c>
      <c r="I1841">
        <v>0</v>
      </c>
      <c r="J1841" s="1"/>
      <c r="K1841" t="s">
        <v>17</v>
      </c>
      <c r="L1841" t="s">
        <v>33</v>
      </c>
      <c r="M1841">
        <v>-870.71</v>
      </c>
    </row>
    <row r="1842" spans="1:13" x14ac:dyDescent="0.3">
      <c r="A1842">
        <v>3840</v>
      </c>
      <c r="B1842" t="s">
        <v>35</v>
      </c>
      <c r="C1842" t="s">
        <v>20</v>
      </c>
      <c r="D1842" t="s">
        <v>55</v>
      </c>
      <c r="E1842" t="s">
        <v>57</v>
      </c>
      <c r="F1842">
        <v>0</v>
      </c>
      <c r="I1842">
        <v>0</v>
      </c>
      <c r="J1842" s="1">
        <v>45736</v>
      </c>
      <c r="K1842" t="s">
        <v>22</v>
      </c>
      <c r="L1842" t="s">
        <v>29</v>
      </c>
      <c r="M1842">
        <v>-313.26</v>
      </c>
    </row>
    <row r="1843" spans="1:13" x14ac:dyDescent="0.3">
      <c r="A1843">
        <v>3841</v>
      </c>
      <c r="B1843" t="s">
        <v>35</v>
      </c>
      <c r="C1843" t="s">
        <v>30</v>
      </c>
      <c r="D1843" t="s">
        <v>31</v>
      </c>
      <c r="E1843" t="s">
        <v>41</v>
      </c>
      <c r="F1843">
        <v>-1</v>
      </c>
      <c r="H1843">
        <v>0.99</v>
      </c>
      <c r="I1843">
        <v>0</v>
      </c>
      <c r="J1843" s="1"/>
      <c r="K1843" t="s">
        <v>22</v>
      </c>
      <c r="L1843" t="s">
        <v>45</v>
      </c>
      <c r="M1843">
        <v>3333.77</v>
      </c>
    </row>
    <row r="1844" spans="1:13" x14ac:dyDescent="0.3">
      <c r="A1844">
        <v>3842</v>
      </c>
      <c r="B1844" t="s">
        <v>35</v>
      </c>
      <c r="C1844" t="s">
        <v>20</v>
      </c>
      <c r="D1844" t="s">
        <v>21</v>
      </c>
      <c r="E1844" t="s">
        <v>16</v>
      </c>
      <c r="F1844">
        <v>-1</v>
      </c>
      <c r="H1844">
        <v>1.22</v>
      </c>
      <c r="I1844">
        <v>0</v>
      </c>
      <c r="J1844" s="1">
        <v>45549</v>
      </c>
      <c r="K1844" t="s">
        <v>22</v>
      </c>
      <c r="L1844" t="s">
        <v>25</v>
      </c>
      <c r="M1844">
        <v>3506.47</v>
      </c>
    </row>
    <row r="1845" spans="1:13" x14ac:dyDescent="0.3">
      <c r="A1845">
        <v>3843</v>
      </c>
      <c r="B1845" t="s">
        <v>19</v>
      </c>
      <c r="C1845" t="s">
        <v>14</v>
      </c>
      <c r="D1845" t="s">
        <v>15</v>
      </c>
      <c r="E1845" t="s">
        <v>16</v>
      </c>
      <c r="F1845">
        <v>2</v>
      </c>
      <c r="I1845">
        <v>0</v>
      </c>
      <c r="J1845" s="1"/>
      <c r="K1845" t="s">
        <v>17</v>
      </c>
      <c r="L1845" t="s">
        <v>42</v>
      </c>
      <c r="M1845">
        <v>2882.29</v>
      </c>
    </row>
    <row r="1846" spans="1:13" x14ac:dyDescent="0.3">
      <c r="A1846">
        <v>3844</v>
      </c>
      <c r="B1846" t="s">
        <v>19</v>
      </c>
      <c r="C1846" t="s">
        <v>14</v>
      </c>
      <c r="D1846" t="s">
        <v>47</v>
      </c>
      <c r="E1846" t="s">
        <v>16</v>
      </c>
      <c r="F1846">
        <v>1</v>
      </c>
      <c r="H1846">
        <v>0.32</v>
      </c>
      <c r="I1846">
        <v>0</v>
      </c>
      <c r="J1846" s="1">
        <v>45533</v>
      </c>
      <c r="K1846" t="s">
        <v>17</v>
      </c>
      <c r="L1846" t="s">
        <v>25</v>
      </c>
      <c r="M1846">
        <v>1073.8</v>
      </c>
    </row>
    <row r="1847" spans="1:13" x14ac:dyDescent="0.3">
      <c r="A1847">
        <v>3845</v>
      </c>
      <c r="B1847" t="s">
        <v>13</v>
      </c>
      <c r="C1847" t="s">
        <v>26</v>
      </c>
      <c r="D1847" t="s">
        <v>40</v>
      </c>
      <c r="E1847" t="s">
        <v>16</v>
      </c>
      <c r="I1847">
        <v>0</v>
      </c>
      <c r="J1847" s="1"/>
      <c r="K1847" t="s">
        <v>17</v>
      </c>
      <c r="L1847" t="s">
        <v>29</v>
      </c>
      <c r="M1847">
        <v>968.97</v>
      </c>
    </row>
    <row r="1848" spans="1:13" x14ac:dyDescent="0.3">
      <c r="A1848">
        <v>3846</v>
      </c>
      <c r="B1848" t="s">
        <v>19</v>
      </c>
      <c r="C1848" t="s">
        <v>26</v>
      </c>
      <c r="D1848" t="s">
        <v>60</v>
      </c>
      <c r="E1848" t="s">
        <v>49</v>
      </c>
      <c r="G1848">
        <v>8357.9599999999991</v>
      </c>
      <c r="H1848">
        <v>0.28000000000000003</v>
      </c>
      <c r="I1848">
        <v>0</v>
      </c>
      <c r="J1848" s="1">
        <v>45535</v>
      </c>
      <c r="K1848" t="s">
        <v>22</v>
      </c>
      <c r="L1848" t="s">
        <v>36</v>
      </c>
      <c r="M1848">
        <v>-306.33</v>
      </c>
    </row>
    <row r="1849" spans="1:13" x14ac:dyDescent="0.3">
      <c r="A1849">
        <v>3847</v>
      </c>
      <c r="B1849" t="s">
        <v>35</v>
      </c>
      <c r="C1849" t="s">
        <v>43</v>
      </c>
      <c r="D1849" t="s">
        <v>51</v>
      </c>
      <c r="E1849" t="s">
        <v>16</v>
      </c>
      <c r="G1849">
        <v>5605.99</v>
      </c>
      <c r="I1849">
        <v>0</v>
      </c>
      <c r="J1849" s="1">
        <v>45574</v>
      </c>
      <c r="K1849" t="s">
        <v>22</v>
      </c>
      <c r="L1849" t="s">
        <v>33</v>
      </c>
      <c r="M1849">
        <v>2415.33</v>
      </c>
    </row>
    <row r="1850" spans="1:13" x14ac:dyDescent="0.3">
      <c r="A1850">
        <v>3848</v>
      </c>
      <c r="B1850" t="s">
        <v>13</v>
      </c>
      <c r="C1850" t="s">
        <v>43</v>
      </c>
      <c r="D1850" t="s">
        <v>44</v>
      </c>
      <c r="E1850" t="s">
        <v>28</v>
      </c>
      <c r="G1850">
        <v>9250.25</v>
      </c>
      <c r="H1850">
        <v>1.1399999999999999</v>
      </c>
      <c r="I1850">
        <v>0</v>
      </c>
      <c r="J1850" s="1">
        <v>45849</v>
      </c>
      <c r="K1850" t="s">
        <v>17</v>
      </c>
      <c r="L1850" t="s">
        <v>18</v>
      </c>
      <c r="M1850">
        <v>-945.78</v>
      </c>
    </row>
    <row r="1851" spans="1:13" x14ac:dyDescent="0.3">
      <c r="A1851">
        <v>3849</v>
      </c>
      <c r="B1851" t="s">
        <v>35</v>
      </c>
      <c r="C1851" t="s">
        <v>14</v>
      </c>
      <c r="D1851" t="s">
        <v>47</v>
      </c>
      <c r="E1851" t="s">
        <v>32</v>
      </c>
      <c r="F1851">
        <v>1</v>
      </c>
      <c r="I1851">
        <v>0</v>
      </c>
      <c r="J1851" s="1"/>
      <c r="K1851" t="s">
        <v>17</v>
      </c>
      <c r="L1851" t="s">
        <v>29</v>
      </c>
      <c r="M1851">
        <v>-671.09</v>
      </c>
    </row>
    <row r="1852" spans="1:13" x14ac:dyDescent="0.3">
      <c r="A1852">
        <v>3850</v>
      </c>
      <c r="B1852" t="s">
        <v>19</v>
      </c>
      <c r="C1852" t="s">
        <v>14</v>
      </c>
      <c r="D1852" t="s">
        <v>15</v>
      </c>
      <c r="E1852" t="s">
        <v>41</v>
      </c>
      <c r="F1852">
        <v>1</v>
      </c>
      <c r="I1852">
        <v>0</v>
      </c>
      <c r="J1852" s="1">
        <v>45824</v>
      </c>
      <c r="K1852" t="s">
        <v>22</v>
      </c>
      <c r="L1852" t="s">
        <v>33</v>
      </c>
      <c r="M1852">
        <v>142.55000000000001</v>
      </c>
    </row>
    <row r="1853" spans="1:13" x14ac:dyDescent="0.3">
      <c r="A1853">
        <v>2045</v>
      </c>
      <c r="B1853" t="s">
        <v>13</v>
      </c>
      <c r="C1853" t="s">
        <v>30</v>
      </c>
      <c r="D1853" t="s">
        <v>56</v>
      </c>
      <c r="E1853" t="s">
        <v>28</v>
      </c>
      <c r="F1853">
        <v>1</v>
      </c>
      <c r="G1853">
        <v>4891.0200000000004</v>
      </c>
      <c r="I1853">
        <v>0</v>
      </c>
      <c r="J1853" s="1"/>
      <c r="K1853" t="s">
        <v>17</v>
      </c>
      <c r="L1853" t="s">
        <v>45</v>
      </c>
      <c r="M1853">
        <v>-473.08</v>
      </c>
    </row>
    <row r="1854" spans="1:13" x14ac:dyDescent="0.3">
      <c r="A1854">
        <v>3852</v>
      </c>
      <c r="B1854" t="s">
        <v>35</v>
      </c>
      <c r="C1854" t="s">
        <v>26</v>
      </c>
      <c r="D1854" t="s">
        <v>60</v>
      </c>
      <c r="E1854" t="s">
        <v>41</v>
      </c>
      <c r="F1854">
        <v>1</v>
      </c>
      <c r="G1854">
        <v>7834.8</v>
      </c>
      <c r="I1854">
        <v>0</v>
      </c>
      <c r="J1854" s="1">
        <v>45582</v>
      </c>
      <c r="K1854" t="s">
        <v>17</v>
      </c>
      <c r="L1854" t="s">
        <v>45</v>
      </c>
      <c r="M1854">
        <v>2786.52</v>
      </c>
    </row>
    <row r="1855" spans="1:13" x14ac:dyDescent="0.3">
      <c r="A1855">
        <v>3853</v>
      </c>
      <c r="B1855" t="s">
        <v>19</v>
      </c>
      <c r="C1855" t="s">
        <v>14</v>
      </c>
      <c r="D1855" t="s">
        <v>34</v>
      </c>
      <c r="E1855" t="s">
        <v>28</v>
      </c>
      <c r="F1855">
        <v>1</v>
      </c>
      <c r="G1855">
        <v>7753.56</v>
      </c>
      <c r="I1855">
        <v>0</v>
      </c>
      <c r="J1855" s="1"/>
      <c r="K1855" t="s">
        <v>17</v>
      </c>
      <c r="L1855" t="s">
        <v>45</v>
      </c>
      <c r="M1855">
        <v>2754.32</v>
      </c>
    </row>
    <row r="1856" spans="1:13" x14ac:dyDescent="0.3">
      <c r="A1856">
        <v>3854</v>
      </c>
      <c r="B1856" t="s">
        <v>19</v>
      </c>
      <c r="C1856" t="s">
        <v>14</v>
      </c>
      <c r="D1856" t="s">
        <v>34</v>
      </c>
      <c r="E1856" t="s">
        <v>28</v>
      </c>
      <c r="F1856">
        <v>3</v>
      </c>
      <c r="G1856">
        <v>9569.02</v>
      </c>
      <c r="I1856">
        <v>0</v>
      </c>
      <c r="J1856" s="1"/>
      <c r="K1856" t="s">
        <v>17</v>
      </c>
      <c r="L1856" t="s">
        <v>36</v>
      </c>
      <c r="M1856">
        <v>3535.19</v>
      </c>
    </row>
    <row r="1857" spans="1:13" x14ac:dyDescent="0.3">
      <c r="A1857">
        <v>3855</v>
      </c>
      <c r="B1857" t="s">
        <v>13</v>
      </c>
      <c r="C1857" t="s">
        <v>43</v>
      </c>
      <c r="D1857" t="s">
        <v>61</v>
      </c>
      <c r="E1857" t="s">
        <v>16</v>
      </c>
      <c r="G1857">
        <v>7104.38</v>
      </c>
      <c r="H1857">
        <v>0.05</v>
      </c>
      <c r="I1857">
        <v>0</v>
      </c>
      <c r="J1857" s="1">
        <v>45688</v>
      </c>
      <c r="K1857" t="s">
        <v>22</v>
      </c>
      <c r="L1857" t="s">
        <v>33</v>
      </c>
      <c r="M1857">
        <v>-407.89</v>
      </c>
    </row>
    <row r="1858" spans="1:13" x14ac:dyDescent="0.3">
      <c r="A1858">
        <v>3856</v>
      </c>
      <c r="B1858" t="s">
        <v>13</v>
      </c>
      <c r="C1858" t="s">
        <v>30</v>
      </c>
      <c r="D1858" t="s">
        <v>31</v>
      </c>
      <c r="E1858" t="s">
        <v>53</v>
      </c>
      <c r="G1858">
        <v>6943.86</v>
      </c>
      <c r="I1858">
        <v>0</v>
      </c>
      <c r="J1858" s="1"/>
      <c r="K1858" t="s">
        <v>22</v>
      </c>
      <c r="L1858" t="s">
        <v>45</v>
      </c>
      <c r="M1858">
        <v>2612.88</v>
      </c>
    </row>
    <row r="1859" spans="1:13" x14ac:dyDescent="0.3">
      <c r="A1859">
        <v>3857</v>
      </c>
      <c r="B1859" t="s">
        <v>19</v>
      </c>
      <c r="C1859" t="s">
        <v>20</v>
      </c>
      <c r="D1859" t="s">
        <v>39</v>
      </c>
      <c r="E1859" t="s">
        <v>41</v>
      </c>
      <c r="G1859">
        <v>8490.02</v>
      </c>
      <c r="H1859">
        <v>0.96</v>
      </c>
      <c r="I1859">
        <v>0</v>
      </c>
      <c r="J1859" s="1">
        <v>45539</v>
      </c>
      <c r="K1859" t="s">
        <v>17</v>
      </c>
      <c r="L1859" t="s">
        <v>45</v>
      </c>
      <c r="M1859">
        <v>1916.37</v>
      </c>
    </row>
    <row r="1860" spans="1:13" x14ac:dyDescent="0.3">
      <c r="A1860">
        <v>3858</v>
      </c>
      <c r="B1860" t="s">
        <v>13</v>
      </c>
      <c r="C1860" t="s">
        <v>26</v>
      </c>
      <c r="D1860" t="s">
        <v>40</v>
      </c>
      <c r="E1860" t="s">
        <v>28</v>
      </c>
      <c r="F1860">
        <v>2</v>
      </c>
      <c r="H1860">
        <v>0.87</v>
      </c>
      <c r="I1860">
        <v>0</v>
      </c>
      <c r="J1860" s="1">
        <v>45542</v>
      </c>
      <c r="K1860" t="s">
        <v>17</v>
      </c>
      <c r="L1860" t="s">
        <v>36</v>
      </c>
      <c r="M1860">
        <v>-485.83</v>
      </c>
    </row>
    <row r="1861" spans="1:13" x14ac:dyDescent="0.3">
      <c r="A1861">
        <v>3859</v>
      </c>
      <c r="B1861" t="s">
        <v>13</v>
      </c>
      <c r="C1861" t="s">
        <v>26</v>
      </c>
      <c r="D1861" t="s">
        <v>27</v>
      </c>
      <c r="E1861" t="s">
        <v>16</v>
      </c>
      <c r="F1861">
        <v>3</v>
      </c>
      <c r="I1861">
        <v>0</v>
      </c>
      <c r="J1861" s="1">
        <v>45616</v>
      </c>
      <c r="K1861" t="s">
        <v>22</v>
      </c>
      <c r="L1861" t="s">
        <v>25</v>
      </c>
      <c r="M1861">
        <v>2907.33</v>
      </c>
    </row>
    <row r="1862" spans="1:13" x14ac:dyDescent="0.3">
      <c r="A1862">
        <v>3860</v>
      </c>
      <c r="B1862" t="s">
        <v>35</v>
      </c>
      <c r="C1862" t="s">
        <v>43</v>
      </c>
      <c r="D1862" t="s">
        <v>61</v>
      </c>
      <c r="E1862" t="s">
        <v>57</v>
      </c>
      <c r="F1862">
        <v>3</v>
      </c>
      <c r="I1862">
        <v>0</v>
      </c>
      <c r="J1862" s="1">
        <v>45751</v>
      </c>
      <c r="K1862" t="s">
        <v>17</v>
      </c>
      <c r="L1862" t="s">
        <v>25</v>
      </c>
      <c r="M1862">
        <v>3441.46</v>
      </c>
    </row>
    <row r="1863" spans="1:13" x14ac:dyDescent="0.3">
      <c r="A1863">
        <v>3861</v>
      </c>
      <c r="B1863" t="s">
        <v>35</v>
      </c>
      <c r="C1863" t="s">
        <v>43</v>
      </c>
      <c r="D1863" t="s">
        <v>44</v>
      </c>
      <c r="E1863" t="s">
        <v>49</v>
      </c>
      <c r="F1863">
        <v>4</v>
      </c>
      <c r="H1863">
        <v>0.46</v>
      </c>
      <c r="I1863">
        <v>0</v>
      </c>
      <c r="J1863" s="1"/>
      <c r="K1863" t="s">
        <v>22</v>
      </c>
      <c r="L1863" t="s">
        <v>42</v>
      </c>
      <c r="M1863">
        <v>419.79</v>
      </c>
    </row>
    <row r="1864" spans="1:13" x14ac:dyDescent="0.3">
      <c r="A1864">
        <v>3862</v>
      </c>
      <c r="B1864" t="s">
        <v>13</v>
      </c>
      <c r="C1864" t="s">
        <v>26</v>
      </c>
      <c r="D1864" t="s">
        <v>58</v>
      </c>
      <c r="E1864" t="s">
        <v>28</v>
      </c>
      <c r="F1864">
        <v>1</v>
      </c>
      <c r="H1864">
        <v>0.61</v>
      </c>
      <c r="I1864">
        <v>0</v>
      </c>
      <c r="J1864" s="1">
        <v>45247</v>
      </c>
      <c r="K1864" t="s">
        <v>17</v>
      </c>
      <c r="L1864" t="s">
        <v>33</v>
      </c>
      <c r="M1864">
        <v>3454.42</v>
      </c>
    </row>
    <row r="1865" spans="1:13" x14ac:dyDescent="0.3">
      <c r="A1865">
        <v>3863</v>
      </c>
      <c r="B1865" t="s">
        <v>19</v>
      </c>
      <c r="C1865" t="s">
        <v>14</v>
      </c>
      <c r="D1865" t="s">
        <v>34</v>
      </c>
      <c r="E1865" t="s">
        <v>32</v>
      </c>
      <c r="G1865">
        <v>6358.33</v>
      </c>
      <c r="I1865">
        <v>0</v>
      </c>
      <c r="J1865" s="1">
        <v>45836</v>
      </c>
      <c r="K1865" t="s">
        <v>22</v>
      </c>
      <c r="L1865" t="s">
        <v>23</v>
      </c>
      <c r="M1865">
        <v>290.35000000000002</v>
      </c>
    </row>
    <row r="1866" spans="1:13" x14ac:dyDescent="0.3">
      <c r="A1866">
        <v>3864</v>
      </c>
      <c r="B1866" t="s">
        <v>19</v>
      </c>
      <c r="C1866" t="s">
        <v>14</v>
      </c>
      <c r="D1866" t="s">
        <v>15</v>
      </c>
      <c r="E1866" t="s">
        <v>57</v>
      </c>
      <c r="I1866">
        <v>0</v>
      </c>
      <c r="J1866" s="1">
        <v>45778</v>
      </c>
      <c r="K1866" t="s">
        <v>22</v>
      </c>
      <c r="L1866" t="s">
        <v>33</v>
      </c>
      <c r="M1866">
        <v>2972.96</v>
      </c>
    </row>
    <row r="1867" spans="1:13" x14ac:dyDescent="0.3">
      <c r="A1867">
        <v>3865</v>
      </c>
      <c r="B1867" t="s">
        <v>35</v>
      </c>
      <c r="C1867" t="s">
        <v>14</v>
      </c>
      <c r="D1867" t="s">
        <v>54</v>
      </c>
      <c r="E1867" t="s">
        <v>28</v>
      </c>
      <c r="F1867">
        <v>2</v>
      </c>
      <c r="G1867">
        <v>7356.92</v>
      </c>
      <c r="I1867">
        <v>0</v>
      </c>
      <c r="J1867" s="1"/>
      <c r="K1867" t="s">
        <v>17</v>
      </c>
      <c r="L1867" t="s">
        <v>23</v>
      </c>
      <c r="M1867">
        <v>-1144.1600000000001</v>
      </c>
    </row>
    <row r="1868" spans="1:13" x14ac:dyDescent="0.3">
      <c r="A1868">
        <v>3866</v>
      </c>
      <c r="B1868" t="s">
        <v>19</v>
      </c>
      <c r="C1868" t="s">
        <v>43</v>
      </c>
      <c r="D1868" t="s">
        <v>61</v>
      </c>
      <c r="E1868" t="s">
        <v>41</v>
      </c>
      <c r="F1868">
        <v>3</v>
      </c>
      <c r="H1868">
        <v>0.64</v>
      </c>
      <c r="I1868">
        <v>0</v>
      </c>
      <c r="J1868" s="1">
        <v>45702</v>
      </c>
      <c r="K1868" t="s">
        <v>22</v>
      </c>
      <c r="L1868" t="s">
        <v>45</v>
      </c>
      <c r="M1868">
        <v>2985.34</v>
      </c>
    </row>
    <row r="1869" spans="1:13" x14ac:dyDescent="0.3">
      <c r="A1869">
        <v>3867</v>
      </c>
      <c r="B1869" t="s">
        <v>13</v>
      </c>
      <c r="C1869" t="s">
        <v>26</v>
      </c>
      <c r="D1869" t="s">
        <v>40</v>
      </c>
      <c r="E1869" t="s">
        <v>32</v>
      </c>
      <c r="I1869">
        <v>0</v>
      </c>
      <c r="J1869" s="1">
        <v>45569</v>
      </c>
      <c r="K1869" t="s">
        <v>17</v>
      </c>
      <c r="L1869" t="s">
        <v>18</v>
      </c>
      <c r="M1869">
        <v>3405.94</v>
      </c>
    </row>
    <row r="1870" spans="1:13" x14ac:dyDescent="0.3">
      <c r="A1870">
        <v>3868</v>
      </c>
      <c r="B1870" t="s">
        <v>19</v>
      </c>
      <c r="C1870" t="s">
        <v>30</v>
      </c>
      <c r="D1870" t="s">
        <v>50</v>
      </c>
      <c r="E1870" t="s">
        <v>37</v>
      </c>
      <c r="F1870">
        <v>0</v>
      </c>
      <c r="G1870">
        <v>3554.76</v>
      </c>
      <c r="H1870">
        <v>0.51</v>
      </c>
      <c r="I1870">
        <v>0</v>
      </c>
      <c r="J1870" s="1">
        <v>45774</v>
      </c>
      <c r="K1870" t="s">
        <v>17</v>
      </c>
      <c r="L1870" t="s">
        <v>36</v>
      </c>
      <c r="M1870">
        <v>-593.5</v>
      </c>
    </row>
    <row r="1871" spans="1:13" x14ac:dyDescent="0.3">
      <c r="A1871">
        <v>3869</v>
      </c>
      <c r="B1871" t="s">
        <v>19</v>
      </c>
      <c r="C1871" t="s">
        <v>43</v>
      </c>
      <c r="D1871" t="s">
        <v>61</v>
      </c>
      <c r="E1871" t="s">
        <v>28</v>
      </c>
      <c r="F1871">
        <v>3</v>
      </c>
      <c r="G1871">
        <v>7599.38</v>
      </c>
      <c r="H1871">
        <v>1.17</v>
      </c>
      <c r="I1871">
        <v>-3875.68</v>
      </c>
      <c r="J1871" s="1"/>
      <c r="K1871" t="s">
        <v>22</v>
      </c>
      <c r="L1871" t="s">
        <v>33</v>
      </c>
      <c r="M1871">
        <v>-633.80999999999995</v>
      </c>
    </row>
    <row r="1872" spans="1:13" x14ac:dyDescent="0.3">
      <c r="A1872">
        <v>3870</v>
      </c>
      <c r="B1872" t="s">
        <v>19</v>
      </c>
      <c r="C1872" t="s">
        <v>14</v>
      </c>
      <c r="D1872" t="s">
        <v>54</v>
      </c>
      <c r="E1872" t="s">
        <v>16</v>
      </c>
      <c r="G1872">
        <v>6944.2</v>
      </c>
      <c r="I1872">
        <v>0</v>
      </c>
      <c r="J1872" s="1">
        <v>45794</v>
      </c>
      <c r="K1872" t="s">
        <v>17</v>
      </c>
      <c r="L1872" t="s">
        <v>38</v>
      </c>
      <c r="M1872">
        <v>764.21</v>
      </c>
    </row>
    <row r="1873" spans="1:13" x14ac:dyDescent="0.3">
      <c r="A1873">
        <v>3871</v>
      </c>
      <c r="B1873" t="s">
        <v>19</v>
      </c>
      <c r="C1873" t="s">
        <v>14</v>
      </c>
      <c r="D1873" t="s">
        <v>15</v>
      </c>
      <c r="E1873" t="s">
        <v>32</v>
      </c>
      <c r="F1873">
        <v>3</v>
      </c>
      <c r="I1873">
        <v>0</v>
      </c>
      <c r="J1873" s="1">
        <v>45552</v>
      </c>
      <c r="K1873" t="s">
        <v>22</v>
      </c>
      <c r="L1873" t="s">
        <v>33</v>
      </c>
      <c r="M1873">
        <v>1773.99</v>
      </c>
    </row>
    <row r="1874" spans="1:13" x14ac:dyDescent="0.3">
      <c r="A1874">
        <v>3872</v>
      </c>
      <c r="B1874" t="s">
        <v>19</v>
      </c>
      <c r="C1874" t="s">
        <v>14</v>
      </c>
      <c r="D1874" t="s">
        <v>15</v>
      </c>
      <c r="E1874" t="s">
        <v>41</v>
      </c>
      <c r="G1874">
        <v>8517.6200000000008</v>
      </c>
      <c r="I1874">
        <v>0</v>
      </c>
      <c r="J1874" s="1"/>
      <c r="K1874" t="s">
        <v>22</v>
      </c>
      <c r="L1874" t="s">
        <v>33</v>
      </c>
      <c r="M1874">
        <v>962.82</v>
      </c>
    </row>
    <row r="1875" spans="1:13" x14ac:dyDescent="0.3">
      <c r="A1875">
        <v>3873</v>
      </c>
      <c r="B1875" t="s">
        <v>35</v>
      </c>
      <c r="C1875" t="s">
        <v>20</v>
      </c>
      <c r="D1875" t="s">
        <v>21</v>
      </c>
      <c r="E1875" t="s">
        <v>16</v>
      </c>
      <c r="F1875">
        <v>3</v>
      </c>
      <c r="I1875">
        <v>0</v>
      </c>
      <c r="J1875" s="1"/>
      <c r="K1875" t="s">
        <v>17</v>
      </c>
      <c r="L1875" t="s">
        <v>18</v>
      </c>
      <c r="M1875">
        <v>996.15</v>
      </c>
    </row>
    <row r="1876" spans="1:13" x14ac:dyDescent="0.3">
      <c r="A1876">
        <v>3874</v>
      </c>
      <c r="B1876" t="s">
        <v>19</v>
      </c>
      <c r="C1876" t="s">
        <v>43</v>
      </c>
      <c r="D1876" t="s">
        <v>61</v>
      </c>
      <c r="E1876" t="s">
        <v>32</v>
      </c>
      <c r="F1876">
        <v>4</v>
      </c>
      <c r="G1876">
        <v>3305.6</v>
      </c>
      <c r="H1876">
        <v>0.7</v>
      </c>
      <c r="I1876">
        <v>3966.72</v>
      </c>
      <c r="J1876" s="1">
        <v>45531</v>
      </c>
      <c r="K1876" t="s">
        <v>17</v>
      </c>
      <c r="L1876" t="s">
        <v>45</v>
      </c>
      <c r="M1876">
        <v>1605.13</v>
      </c>
    </row>
    <row r="1877" spans="1:13" x14ac:dyDescent="0.3">
      <c r="A1877">
        <v>3875</v>
      </c>
      <c r="B1877" t="s">
        <v>19</v>
      </c>
      <c r="C1877" t="s">
        <v>43</v>
      </c>
      <c r="D1877" t="s">
        <v>61</v>
      </c>
      <c r="E1877" t="s">
        <v>28</v>
      </c>
      <c r="F1877">
        <v>0</v>
      </c>
      <c r="G1877">
        <v>3304.18</v>
      </c>
      <c r="H1877">
        <v>0.9</v>
      </c>
      <c r="I1877">
        <v>0</v>
      </c>
      <c r="J1877" s="1"/>
      <c r="K1877" t="s">
        <v>22</v>
      </c>
      <c r="L1877" t="s">
        <v>29</v>
      </c>
      <c r="M1877">
        <v>3345.28</v>
      </c>
    </row>
    <row r="1878" spans="1:13" x14ac:dyDescent="0.3">
      <c r="A1878">
        <v>3876</v>
      </c>
      <c r="B1878" t="s">
        <v>35</v>
      </c>
      <c r="C1878" t="s">
        <v>20</v>
      </c>
      <c r="D1878" t="s">
        <v>55</v>
      </c>
      <c r="E1878" t="s">
        <v>32</v>
      </c>
      <c r="F1878">
        <v>-1</v>
      </c>
      <c r="G1878">
        <v>4310.8999999999996</v>
      </c>
      <c r="I1878">
        <v>0</v>
      </c>
      <c r="J1878" s="1">
        <v>45650</v>
      </c>
      <c r="K1878" t="s">
        <v>22</v>
      </c>
      <c r="L1878" t="s">
        <v>42</v>
      </c>
      <c r="M1878">
        <v>3835.88</v>
      </c>
    </row>
    <row r="1879" spans="1:13" x14ac:dyDescent="0.3">
      <c r="A1879">
        <v>3877</v>
      </c>
      <c r="B1879" t="s">
        <v>35</v>
      </c>
      <c r="C1879" t="s">
        <v>14</v>
      </c>
      <c r="D1879" t="s">
        <v>15</v>
      </c>
      <c r="E1879" t="s">
        <v>41</v>
      </c>
      <c r="I1879">
        <v>0</v>
      </c>
      <c r="J1879" s="1">
        <v>45734</v>
      </c>
      <c r="K1879" t="s">
        <v>17</v>
      </c>
      <c r="L1879" t="s">
        <v>33</v>
      </c>
      <c r="M1879">
        <v>2594.37</v>
      </c>
    </row>
    <row r="1880" spans="1:13" x14ac:dyDescent="0.3">
      <c r="A1880">
        <v>3878</v>
      </c>
      <c r="B1880" t="s">
        <v>35</v>
      </c>
      <c r="C1880" t="s">
        <v>30</v>
      </c>
      <c r="D1880" t="s">
        <v>48</v>
      </c>
      <c r="E1880" t="s">
        <v>32</v>
      </c>
      <c r="G1880">
        <v>3224.56</v>
      </c>
      <c r="I1880">
        <v>0</v>
      </c>
      <c r="J1880" s="1">
        <v>45517</v>
      </c>
      <c r="K1880" t="s">
        <v>22</v>
      </c>
      <c r="L1880" t="s">
        <v>45</v>
      </c>
      <c r="M1880">
        <v>2178.2199999999998</v>
      </c>
    </row>
    <row r="1881" spans="1:13" x14ac:dyDescent="0.3">
      <c r="A1881">
        <v>3879</v>
      </c>
      <c r="B1881" t="s">
        <v>35</v>
      </c>
      <c r="C1881" t="s">
        <v>14</v>
      </c>
      <c r="D1881" t="s">
        <v>34</v>
      </c>
      <c r="E1881" t="s">
        <v>37</v>
      </c>
      <c r="F1881">
        <v>0</v>
      </c>
      <c r="G1881">
        <v>6473.43</v>
      </c>
      <c r="H1881">
        <v>0.1</v>
      </c>
      <c r="I1881">
        <v>0</v>
      </c>
      <c r="J1881" s="1"/>
      <c r="K1881" t="s">
        <v>22</v>
      </c>
      <c r="L1881" t="s">
        <v>29</v>
      </c>
      <c r="M1881">
        <v>2954.36</v>
      </c>
    </row>
    <row r="1882" spans="1:13" x14ac:dyDescent="0.3">
      <c r="A1882">
        <v>3880</v>
      </c>
      <c r="B1882" t="s">
        <v>13</v>
      </c>
      <c r="C1882" t="s">
        <v>20</v>
      </c>
      <c r="D1882" t="s">
        <v>24</v>
      </c>
      <c r="E1882" t="s">
        <v>41</v>
      </c>
      <c r="F1882">
        <v>0</v>
      </c>
      <c r="H1882">
        <v>1.1000000000000001</v>
      </c>
      <c r="I1882">
        <v>0</v>
      </c>
      <c r="J1882" s="1">
        <v>45713</v>
      </c>
      <c r="K1882" t="s">
        <v>17</v>
      </c>
      <c r="L1882" t="s">
        <v>25</v>
      </c>
      <c r="M1882">
        <v>-185.41</v>
      </c>
    </row>
    <row r="1883" spans="1:13" x14ac:dyDescent="0.3">
      <c r="A1883">
        <v>3881</v>
      </c>
      <c r="B1883" t="s">
        <v>19</v>
      </c>
      <c r="C1883" t="s">
        <v>14</v>
      </c>
      <c r="D1883" t="s">
        <v>15</v>
      </c>
      <c r="E1883" t="s">
        <v>41</v>
      </c>
      <c r="F1883">
        <v>3</v>
      </c>
      <c r="G1883">
        <v>3656.98</v>
      </c>
      <c r="H1883">
        <v>0.06</v>
      </c>
      <c r="I1883">
        <v>10312.68</v>
      </c>
      <c r="J1883" s="1"/>
      <c r="K1883" t="s">
        <v>17</v>
      </c>
      <c r="L1883" t="s">
        <v>42</v>
      </c>
      <c r="M1883">
        <v>1953.91</v>
      </c>
    </row>
    <row r="1884" spans="1:13" x14ac:dyDescent="0.3">
      <c r="A1884">
        <v>3882</v>
      </c>
      <c r="B1884" t="s">
        <v>35</v>
      </c>
      <c r="C1884" t="s">
        <v>20</v>
      </c>
      <c r="D1884" t="s">
        <v>21</v>
      </c>
      <c r="E1884" t="s">
        <v>16</v>
      </c>
      <c r="G1884">
        <v>7237.49</v>
      </c>
      <c r="I1884">
        <v>0</v>
      </c>
      <c r="J1884" s="1"/>
      <c r="K1884" t="s">
        <v>17</v>
      </c>
      <c r="L1884" t="s">
        <v>36</v>
      </c>
      <c r="M1884">
        <v>-376.24</v>
      </c>
    </row>
    <row r="1885" spans="1:13" x14ac:dyDescent="0.3">
      <c r="A1885">
        <v>3883</v>
      </c>
      <c r="B1885" t="s">
        <v>13</v>
      </c>
      <c r="C1885" t="s">
        <v>20</v>
      </c>
      <c r="D1885" t="s">
        <v>24</v>
      </c>
      <c r="E1885" t="s">
        <v>16</v>
      </c>
      <c r="G1885">
        <v>8737.43</v>
      </c>
      <c r="I1885">
        <v>0</v>
      </c>
      <c r="J1885" s="1">
        <v>45787</v>
      </c>
      <c r="K1885" t="s">
        <v>22</v>
      </c>
      <c r="L1885" t="s">
        <v>33</v>
      </c>
      <c r="M1885">
        <v>-1174.75</v>
      </c>
    </row>
    <row r="1886" spans="1:13" x14ac:dyDescent="0.3">
      <c r="A1886">
        <v>2012</v>
      </c>
      <c r="B1886" t="s">
        <v>35</v>
      </c>
      <c r="C1886" t="s">
        <v>43</v>
      </c>
      <c r="D1886" t="s">
        <v>44</v>
      </c>
      <c r="E1886" t="s">
        <v>32</v>
      </c>
      <c r="I1886">
        <v>0</v>
      </c>
      <c r="J1886" s="1">
        <v>45746</v>
      </c>
      <c r="K1886" t="s">
        <v>22</v>
      </c>
      <c r="L1886" t="s">
        <v>36</v>
      </c>
      <c r="M1886">
        <v>-685.96</v>
      </c>
    </row>
    <row r="1887" spans="1:13" x14ac:dyDescent="0.3">
      <c r="A1887">
        <v>3885</v>
      </c>
      <c r="B1887" t="s">
        <v>35</v>
      </c>
      <c r="C1887" t="s">
        <v>14</v>
      </c>
      <c r="D1887" t="s">
        <v>47</v>
      </c>
      <c r="E1887" t="s">
        <v>32</v>
      </c>
      <c r="F1887">
        <v>2</v>
      </c>
      <c r="I1887">
        <v>0</v>
      </c>
      <c r="J1887" s="1">
        <v>45606</v>
      </c>
      <c r="K1887" t="s">
        <v>17</v>
      </c>
      <c r="L1887" t="s">
        <v>18</v>
      </c>
      <c r="M1887">
        <v>-512.97</v>
      </c>
    </row>
    <row r="1888" spans="1:13" x14ac:dyDescent="0.3">
      <c r="A1888">
        <v>3886</v>
      </c>
      <c r="B1888" t="s">
        <v>13</v>
      </c>
      <c r="C1888" t="s">
        <v>43</v>
      </c>
      <c r="D1888" t="s">
        <v>51</v>
      </c>
      <c r="E1888" t="s">
        <v>62</v>
      </c>
      <c r="G1888">
        <v>4967.6899999999996</v>
      </c>
      <c r="I1888">
        <v>0</v>
      </c>
      <c r="J1888" s="1">
        <v>45673</v>
      </c>
      <c r="K1888" t="s">
        <v>22</v>
      </c>
      <c r="L1888" t="s">
        <v>33</v>
      </c>
      <c r="M1888">
        <v>-136.16</v>
      </c>
    </row>
    <row r="1889" spans="1:13" x14ac:dyDescent="0.3">
      <c r="A1889">
        <v>3887</v>
      </c>
      <c r="B1889" t="s">
        <v>19</v>
      </c>
      <c r="C1889" t="s">
        <v>43</v>
      </c>
      <c r="D1889" t="s">
        <v>52</v>
      </c>
      <c r="E1889" t="s">
        <v>59</v>
      </c>
      <c r="F1889">
        <v>4</v>
      </c>
      <c r="I1889">
        <v>0</v>
      </c>
      <c r="J1889" s="1">
        <v>45815</v>
      </c>
      <c r="K1889" t="s">
        <v>17</v>
      </c>
      <c r="L1889" t="s">
        <v>25</v>
      </c>
      <c r="M1889">
        <v>3824.51</v>
      </c>
    </row>
    <row r="1890" spans="1:13" x14ac:dyDescent="0.3">
      <c r="A1890">
        <v>3888</v>
      </c>
      <c r="B1890" t="s">
        <v>13</v>
      </c>
      <c r="C1890" t="s">
        <v>14</v>
      </c>
      <c r="D1890" t="s">
        <v>54</v>
      </c>
      <c r="E1890" t="s">
        <v>41</v>
      </c>
      <c r="G1890">
        <v>3737.67</v>
      </c>
      <c r="I1890">
        <v>0</v>
      </c>
      <c r="J1890" s="1">
        <v>45656</v>
      </c>
      <c r="K1890" t="s">
        <v>17</v>
      </c>
      <c r="L1890" t="s">
        <v>25</v>
      </c>
      <c r="M1890">
        <v>-341.37</v>
      </c>
    </row>
    <row r="1891" spans="1:13" x14ac:dyDescent="0.3">
      <c r="A1891">
        <v>3889</v>
      </c>
      <c r="B1891" t="s">
        <v>13</v>
      </c>
      <c r="C1891" t="s">
        <v>20</v>
      </c>
      <c r="D1891" t="s">
        <v>55</v>
      </c>
      <c r="E1891" t="s">
        <v>41</v>
      </c>
      <c r="G1891">
        <v>8925.2900000000009</v>
      </c>
      <c r="H1891">
        <v>0.05</v>
      </c>
      <c r="I1891">
        <v>0</v>
      </c>
      <c r="J1891" s="1">
        <v>45497</v>
      </c>
      <c r="K1891" t="s">
        <v>17</v>
      </c>
      <c r="L1891" t="s">
        <v>45</v>
      </c>
      <c r="M1891">
        <v>-407.63</v>
      </c>
    </row>
    <row r="1892" spans="1:13" x14ac:dyDescent="0.3">
      <c r="A1892">
        <v>3890</v>
      </c>
      <c r="B1892" t="s">
        <v>19</v>
      </c>
      <c r="C1892" t="s">
        <v>14</v>
      </c>
      <c r="D1892" t="s">
        <v>54</v>
      </c>
      <c r="E1892" t="s">
        <v>32</v>
      </c>
      <c r="G1892">
        <v>4392.78</v>
      </c>
      <c r="I1892">
        <v>0</v>
      </c>
      <c r="J1892" s="1">
        <v>45667</v>
      </c>
      <c r="K1892" t="s">
        <v>17</v>
      </c>
      <c r="L1892" t="s">
        <v>33</v>
      </c>
      <c r="M1892">
        <v>676.44</v>
      </c>
    </row>
    <row r="1893" spans="1:13" x14ac:dyDescent="0.3">
      <c r="A1893">
        <v>3891</v>
      </c>
      <c r="B1893" t="s">
        <v>35</v>
      </c>
      <c r="C1893" t="s">
        <v>14</v>
      </c>
      <c r="D1893" t="s">
        <v>54</v>
      </c>
      <c r="E1893" t="s">
        <v>28</v>
      </c>
      <c r="F1893">
        <v>0</v>
      </c>
      <c r="G1893">
        <v>9453.17</v>
      </c>
      <c r="I1893">
        <v>0</v>
      </c>
      <c r="J1893" s="1">
        <v>45701</v>
      </c>
      <c r="K1893" t="s">
        <v>22</v>
      </c>
      <c r="L1893" t="s">
        <v>36</v>
      </c>
      <c r="M1893">
        <v>3832.99</v>
      </c>
    </row>
    <row r="1894" spans="1:13" x14ac:dyDescent="0.3">
      <c r="A1894">
        <v>3892</v>
      </c>
      <c r="B1894" t="s">
        <v>13</v>
      </c>
      <c r="C1894" t="s">
        <v>14</v>
      </c>
      <c r="D1894" t="s">
        <v>34</v>
      </c>
      <c r="E1894" t="s">
        <v>16</v>
      </c>
      <c r="I1894">
        <v>0</v>
      </c>
      <c r="J1894" s="1"/>
      <c r="K1894" t="s">
        <v>17</v>
      </c>
      <c r="L1894" t="s">
        <v>33</v>
      </c>
      <c r="M1894">
        <v>2262.3000000000002</v>
      </c>
    </row>
    <row r="1895" spans="1:13" x14ac:dyDescent="0.3">
      <c r="A1895">
        <v>3893</v>
      </c>
      <c r="B1895" t="s">
        <v>35</v>
      </c>
      <c r="C1895" t="s">
        <v>43</v>
      </c>
      <c r="D1895" t="s">
        <v>44</v>
      </c>
      <c r="E1895" t="s">
        <v>41</v>
      </c>
      <c r="H1895">
        <v>1.22</v>
      </c>
      <c r="I1895">
        <v>0</v>
      </c>
      <c r="J1895" s="1">
        <v>45851</v>
      </c>
      <c r="K1895" t="s">
        <v>22</v>
      </c>
      <c r="L1895" t="s">
        <v>33</v>
      </c>
      <c r="M1895">
        <v>2784.1</v>
      </c>
    </row>
    <row r="1896" spans="1:13" x14ac:dyDescent="0.3">
      <c r="A1896">
        <v>3894</v>
      </c>
      <c r="B1896" t="s">
        <v>19</v>
      </c>
      <c r="C1896" t="s">
        <v>20</v>
      </c>
      <c r="D1896" t="s">
        <v>24</v>
      </c>
      <c r="E1896" t="s">
        <v>37</v>
      </c>
      <c r="F1896">
        <v>-1</v>
      </c>
      <c r="G1896">
        <v>5255.98</v>
      </c>
      <c r="H1896">
        <v>1.03</v>
      </c>
      <c r="I1896">
        <v>157.68</v>
      </c>
      <c r="J1896" s="1">
        <v>45451</v>
      </c>
      <c r="K1896" t="s">
        <v>17</v>
      </c>
      <c r="L1896" t="s">
        <v>29</v>
      </c>
      <c r="M1896">
        <v>-1067.96</v>
      </c>
    </row>
    <row r="1897" spans="1:13" x14ac:dyDescent="0.3">
      <c r="A1897">
        <v>3895</v>
      </c>
      <c r="B1897" t="s">
        <v>35</v>
      </c>
      <c r="C1897" t="s">
        <v>20</v>
      </c>
      <c r="D1897" t="s">
        <v>21</v>
      </c>
      <c r="E1897" t="s">
        <v>32</v>
      </c>
      <c r="F1897">
        <v>-1</v>
      </c>
      <c r="I1897">
        <v>0</v>
      </c>
      <c r="J1897" s="1">
        <v>45703</v>
      </c>
      <c r="K1897" t="s">
        <v>17</v>
      </c>
      <c r="L1897" t="s">
        <v>38</v>
      </c>
      <c r="M1897">
        <v>366.35</v>
      </c>
    </row>
    <row r="1898" spans="1:13" x14ac:dyDescent="0.3">
      <c r="A1898">
        <v>3896</v>
      </c>
      <c r="B1898" t="s">
        <v>35</v>
      </c>
      <c r="C1898" t="s">
        <v>43</v>
      </c>
      <c r="D1898" t="s">
        <v>51</v>
      </c>
      <c r="E1898" t="s">
        <v>41</v>
      </c>
      <c r="G1898">
        <v>6289.82</v>
      </c>
      <c r="H1898">
        <v>0.94</v>
      </c>
      <c r="I1898">
        <v>0</v>
      </c>
      <c r="J1898" s="1"/>
      <c r="K1898" t="s">
        <v>17</v>
      </c>
      <c r="L1898" t="s">
        <v>25</v>
      </c>
      <c r="M1898">
        <v>209.79</v>
      </c>
    </row>
    <row r="1899" spans="1:13" x14ac:dyDescent="0.3">
      <c r="A1899">
        <v>3897</v>
      </c>
      <c r="B1899" t="s">
        <v>19</v>
      </c>
      <c r="C1899" t="s">
        <v>20</v>
      </c>
      <c r="D1899" t="s">
        <v>21</v>
      </c>
      <c r="E1899" t="s">
        <v>62</v>
      </c>
      <c r="F1899">
        <v>2</v>
      </c>
      <c r="G1899">
        <v>6050.27</v>
      </c>
      <c r="H1899">
        <v>0.69</v>
      </c>
      <c r="I1899">
        <v>3751.17</v>
      </c>
      <c r="J1899" s="1"/>
      <c r="K1899" t="s">
        <v>22</v>
      </c>
      <c r="L1899" t="s">
        <v>33</v>
      </c>
      <c r="M1899">
        <v>3332.49</v>
      </c>
    </row>
    <row r="1900" spans="1:13" x14ac:dyDescent="0.3">
      <c r="A1900">
        <v>3898</v>
      </c>
      <c r="B1900" t="s">
        <v>35</v>
      </c>
      <c r="C1900" t="s">
        <v>43</v>
      </c>
      <c r="D1900" t="s">
        <v>61</v>
      </c>
      <c r="E1900" t="s">
        <v>28</v>
      </c>
      <c r="F1900">
        <v>1</v>
      </c>
      <c r="H1900">
        <v>7.0000000000000007E-2</v>
      </c>
      <c r="I1900">
        <v>0</v>
      </c>
      <c r="J1900" s="1">
        <v>45715</v>
      </c>
      <c r="K1900" t="s">
        <v>22</v>
      </c>
      <c r="L1900" t="s">
        <v>23</v>
      </c>
      <c r="M1900">
        <v>1353.92</v>
      </c>
    </row>
    <row r="1901" spans="1:13" x14ac:dyDescent="0.3">
      <c r="A1901">
        <v>3899</v>
      </c>
      <c r="B1901" t="s">
        <v>35</v>
      </c>
      <c r="C1901" t="s">
        <v>43</v>
      </c>
      <c r="D1901" t="s">
        <v>52</v>
      </c>
      <c r="E1901" t="s">
        <v>28</v>
      </c>
      <c r="F1901">
        <v>1</v>
      </c>
      <c r="H1901">
        <v>0.75</v>
      </c>
      <c r="I1901">
        <v>0</v>
      </c>
      <c r="J1901" s="1"/>
      <c r="K1901" t="s">
        <v>22</v>
      </c>
      <c r="L1901" t="s">
        <v>29</v>
      </c>
      <c r="M1901">
        <v>-579.76</v>
      </c>
    </row>
    <row r="1902" spans="1:13" x14ac:dyDescent="0.3">
      <c r="A1902">
        <v>3900</v>
      </c>
      <c r="B1902" t="s">
        <v>35</v>
      </c>
      <c r="C1902" t="s">
        <v>43</v>
      </c>
      <c r="D1902" t="s">
        <v>52</v>
      </c>
      <c r="E1902" t="s">
        <v>16</v>
      </c>
      <c r="F1902">
        <v>3</v>
      </c>
      <c r="G1902">
        <v>9599.44</v>
      </c>
      <c r="I1902">
        <v>0</v>
      </c>
      <c r="J1902" s="1">
        <v>45597</v>
      </c>
      <c r="K1902" t="s">
        <v>22</v>
      </c>
      <c r="L1902" t="s">
        <v>33</v>
      </c>
      <c r="M1902">
        <v>-553.29999999999995</v>
      </c>
    </row>
    <row r="1903" spans="1:13" x14ac:dyDescent="0.3">
      <c r="A1903">
        <v>3901</v>
      </c>
      <c r="B1903" t="s">
        <v>35</v>
      </c>
      <c r="C1903" t="s">
        <v>30</v>
      </c>
      <c r="D1903" t="s">
        <v>48</v>
      </c>
      <c r="E1903" t="s">
        <v>32</v>
      </c>
      <c r="H1903">
        <v>0.12</v>
      </c>
      <c r="I1903">
        <v>0</v>
      </c>
      <c r="J1903" s="1">
        <v>45777</v>
      </c>
      <c r="K1903" t="s">
        <v>22</v>
      </c>
      <c r="L1903" t="s">
        <v>25</v>
      </c>
      <c r="M1903">
        <v>1461.25</v>
      </c>
    </row>
    <row r="1904" spans="1:13" x14ac:dyDescent="0.3">
      <c r="A1904">
        <v>3902</v>
      </c>
      <c r="B1904" t="s">
        <v>35</v>
      </c>
      <c r="C1904" t="s">
        <v>30</v>
      </c>
      <c r="D1904" t="s">
        <v>56</v>
      </c>
      <c r="E1904" t="s">
        <v>32</v>
      </c>
      <c r="H1904">
        <v>0.85</v>
      </c>
      <c r="I1904">
        <v>0</v>
      </c>
      <c r="J1904" s="1">
        <v>45659</v>
      </c>
      <c r="K1904" t="s">
        <v>17</v>
      </c>
      <c r="L1904" t="s">
        <v>45</v>
      </c>
      <c r="M1904">
        <v>3175.54</v>
      </c>
    </row>
    <row r="1905" spans="1:13" x14ac:dyDescent="0.3">
      <c r="A1905">
        <v>3903</v>
      </c>
      <c r="B1905" t="s">
        <v>13</v>
      </c>
      <c r="C1905" t="s">
        <v>30</v>
      </c>
      <c r="D1905" t="s">
        <v>31</v>
      </c>
      <c r="E1905" t="s">
        <v>46</v>
      </c>
      <c r="I1905">
        <v>0</v>
      </c>
      <c r="J1905" s="1"/>
      <c r="K1905" t="s">
        <v>17</v>
      </c>
      <c r="L1905" t="s">
        <v>29</v>
      </c>
      <c r="M1905">
        <v>-101.29</v>
      </c>
    </row>
    <row r="1906" spans="1:13" x14ac:dyDescent="0.3">
      <c r="A1906">
        <v>3904</v>
      </c>
      <c r="B1906" t="s">
        <v>13</v>
      </c>
      <c r="C1906" t="s">
        <v>20</v>
      </c>
      <c r="D1906" t="s">
        <v>55</v>
      </c>
      <c r="E1906" t="s">
        <v>28</v>
      </c>
      <c r="F1906">
        <v>2</v>
      </c>
      <c r="G1906">
        <v>7775.87</v>
      </c>
      <c r="I1906">
        <v>0</v>
      </c>
      <c r="J1906" s="1">
        <v>45805</v>
      </c>
      <c r="K1906" t="s">
        <v>22</v>
      </c>
      <c r="L1906" t="s">
        <v>36</v>
      </c>
      <c r="M1906">
        <v>1143.1099999999999</v>
      </c>
    </row>
    <row r="1907" spans="1:13" x14ac:dyDescent="0.3">
      <c r="A1907">
        <v>3905</v>
      </c>
      <c r="B1907" t="s">
        <v>19</v>
      </c>
      <c r="C1907" t="s">
        <v>20</v>
      </c>
      <c r="D1907" t="s">
        <v>21</v>
      </c>
      <c r="E1907" t="s">
        <v>57</v>
      </c>
      <c r="I1907">
        <v>0</v>
      </c>
      <c r="J1907" s="1">
        <v>45636</v>
      </c>
      <c r="K1907" t="s">
        <v>22</v>
      </c>
      <c r="L1907" t="s">
        <v>45</v>
      </c>
      <c r="M1907">
        <v>3926.59</v>
      </c>
    </row>
    <row r="1908" spans="1:13" x14ac:dyDescent="0.3">
      <c r="A1908">
        <v>3906</v>
      </c>
      <c r="B1908" t="s">
        <v>35</v>
      </c>
      <c r="C1908" t="s">
        <v>26</v>
      </c>
      <c r="D1908" t="s">
        <v>58</v>
      </c>
      <c r="E1908" t="s">
        <v>32</v>
      </c>
      <c r="F1908">
        <v>4</v>
      </c>
      <c r="G1908">
        <v>7588.77</v>
      </c>
      <c r="H1908">
        <v>0.14000000000000001</v>
      </c>
      <c r="I1908">
        <v>26105.37</v>
      </c>
      <c r="J1908" s="1">
        <v>45539</v>
      </c>
      <c r="K1908" t="s">
        <v>17</v>
      </c>
      <c r="L1908" t="s">
        <v>42</v>
      </c>
      <c r="M1908">
        <v>3435.73</v>
      </c>
    </row>
    <row r="1909" spans="1:13" x14ac:dyDescent="0.3">
      <c r="A1909">
        <v>3907</v>
      </c>
      <c r="B1909" t="s">
        <v>19</v>
      </c>
      <c r="C1909" t="s">
        <v>30</v>
      </c>
      <c r="D1909" t="s">
        <v>31</v>
      </c>
      <c r="E1909" t="s">
        <v>28</v>
      </c>
      <c r="F1909">
        <v>3</v>
      </c>
      <c r="I1909">
        <v>0</v>
      </c>
      <c r="J1909" s="1"/>
      <c r="K1909" t="s">
        <v>22</v>
      </c>
      <c r="L1909" t="s">
        <v>33</v>
      </c>
      <c r="M1909">
        <v>3362.1</v>
      </c>
    </row>
    <row r="1910" spans="1:13" x14ac:dyDescent="0.3">
      <c r="A1910">
        <v>3908</v>
      </c>
      <c r="B1910" t="s">
        <v>19</v>
      </c>
      <c r="C1910" t="s">
        <v>30</v>
      </c>
      <c r="D1910" t="s">
        <v>50</v>
      </c>
      <c r="E1910" t="s">
        <v>41</v>
      </c>
      <c r="F1910">
        <v>0</v>
      </c>
      <c r="G1910">
        <v>3253.63</v>
      </c>
      <c r="I1910">
        <v>0</v>
      </c>
      <c r="J1910" s="1">
        <v>45734</v>
      </c>
      <c r="K1910" t="s">
        <v>22</v>
      </c>
      <c r="L1910" t="s">
        <v>45</v>
      </c>
      <c r="M1910">
        <v>389.71</v>
      </c>
    </row>
    <row r="1911" spans="1:13" x14ac:dyDescent="0.3">
      <c r="A1911">
        <v>3909</v>
      </c>
      <c r="B1911" t="s">
        <v>19</v>
      </c>
      <c r="C1911" t="s">
        <v>20</v>
      </c>
      <c r="D1911" t="s">
        <v>24</v>
      </c>
      <c r="E1911" t="s">
        <v>28</v>
      </c>
      <c r="I1911">
        <v>0</v>
      </c>
      <c r="J1911" s="1"/>
      <c r="K1911" t="s">
        <v>22</v>
      </c>
      <c r="L1911" t="s">
        <v>33</v>
      </c>
      <c r="M1911">
        <v>-286.57</v>
      </c>
    </row>
    <row r="1912" spans="1:13" x14ac:dyDescent="0.3">
      <c r="A1912">
        <v>3910</v>
      </c>
      <c r="B1912" t="s">
        <v>35</v>
      </c>
      <c r="C1912" t="s">
        <v>43</v>
      </c>
      <c r="D1912" t="s">
        <v>52</v>
      </c>
      <c r="E1912" t="s">
        <v>32</v>
      </c>
      <c r="G1912">
        <v>2913.15</v>
      </c>
      <c r="I1912">
        <v>0</v>
      </c>
      <c r="J1912" s="1">
        <v>45729</v>
      </c>
      <c r="K1912" t="s">
        <v>17</v>
      </c>
      <c r="L1912" t="s">
        <v>29</v>
      </c>
      <c r="M1912">
        <v>1834.09</v>
      </c>
    </row>
    <row r="1913" spans="1:13" x14ac:dyDescent="0.3">
      <c r="A1913">
        <v>3911</v>
      </c>
      <c r="B1913" t="s">
        <v>35</v>
      </c>
      <c r="C1913" t="s">
        <v>20</v>
      </c>
      <c r="D1913" t="s">
        <v>24</v>
      </c>
      <c r="E1913" t="s">
        <v>16</v>
      </c>
      <c r="F1913">
        <v>1</v>
      </c>
      <c r="G1913">
        <v>5598.98</v>
      </c>
      <c r="I1913">
        <v>0</v>
      </c>
      <c r="J1913" s="1">
        <v>45784</v>
      </c>
      <c r="K1913" t="s">
        <v>22</v>
      </c>
      <c r="L1913" t="s">
        <v>25</v>
      </c>
      <c r="M1913">
        <v>3070.67</v>
      </c>
    </row>
    <row r="1914" spans="1:13" x14ac:dyDescent="0.3">
      <c r="A1914">
        <v>3912</v>
      </c>
      <c r="B1914" t="s">
        <v>13</v>
      </c>
      <c r="C1914" t="s">
        <v>43</v>
      </c>
      <c r="D1914" t="s">
        <v>61</v>
      </c>
      <c r="E1914" t="s">
        <v>28</v>
      </c>
      <c r="F1914">
        <v>-1</v>
      </c>
      <c r="G1914">
        <v>6977.03</v>
      </c>
      <c r="I1914">
        <v>0</v>
      </c>
      <c r="J1914" s="1">
        <v>45808</v>
      </c>
      <c r="K1914" t="s">
        <v>17</v>
      </c>
      <c r="L1914" t="s">
        <v>29</v>
      </c>
      <c r="M1914">
        <v>-670.41</v>
      </c>
    </row>
    <row r="1915" spans="1:13" x14ac:dyDescent="0.3">
      <c r="A1915">
        <v>3913</v>
      </c>
      <c r="B1915" t="s">
        <v>13</v>
      </c>
      <c r="C1915" t="s">
        <v>14</v>
      </c>
      <c r="D1915" t="s">
        <v>54</v>
      </c>
      <c r="E1915" t="s">
        <v>32</v>
      </c>
      <c r="F1915">
        <v>1</v>
      </c>
      <c r="G1915">
        <v>5255.09</v>
      </c>
      <c r="I1915">
        <v>0</v>
      </c>
      <c r="J1915" s="1">
        <v>45455</v>
      </c>
      <c r="K1915" t="s">
        <v>22</v>
      </c>
      <c r="L1915" t="s">
        <v>33</v>
      </c>
      <c r="M1915">
        <v>2941.84</v>
      </c>
    </row>
    <row r="1916" spans="1:13" x14ac:dyDescent="0.3">
      <c r="A1916">
        <v>3914</v>
      </c>
      <c r="B1916" t="s">
        <v>13</v>
      </c>
      <c r="C1916" t="s">
        <v>20</v>
      </c>
      <c r="D1916" t="s">
        <v>21</v>
      </c>
      <c r="E1916" t="s">
        <v>32</v>
      </c>
      <c r="F1916">
        <v>2</v>
      </c>
      <c r="I1916">
        <v>0</v>
      </c>
      <c r="J1916" s="1">
        <v>45594</v>
      </c>
      <c r="K1916" t="s">
        <v>22</v>
      </c>
      <c r="L1916" t="s">
        <v>33</v>
      </c>
      <c r="M1916">
        <v>1253.02</v>
      </c>
    </row>
    <row r="1917" spans="1:13" x14ac:dyDescent="0.3">
      <c r="A1917">
        <v>3915</v>
      </c>
      <c r="B1917" t="s">
        <v>35</v>
      </c>
      <c r="C1917" t="s">
        <v>30</v>
      </c>
      <c r="D1917" t="s">
        <v>50</v>
      </c>
      <c r="E1917" t="s">
        <v>16</v>
      </c>
      <c r="F1917">
        <v>2</v>
      </c>
      <c r="G1917">
        <v>7962.36</v>
      </c>
      <c r="I1917">
        <v>0</v>
      </c>
      <c r="J1917" s="1">
        <v>45728</v>
      </c>
      <c r="K1917" t="s">
        <v>17</v>
      </c>
      <c r="L1917" t="s">
        <v>29</v>
      </c>
      <c r="M1917">
        <v>3067.47</v>
      </c>
    </row>
    <row r="1918" spans="1:13" x14ac:dyDescent="0.3">
      <c r="A1918">
        <v>3916</v>
      </c>
      <c r="B1918" t="s">
        <v>19</v>
      </c>
      <c r="C1918" t="s">
        <v>20</v>
      </c>
      <c r="D1918" t="s">
        <v>24</v>
      </c>
      <c r="E1918" t="s">
        <v>28</v>
      </c>
      <c r="F1918">
        <v>3</v>
      </c>
      <c r="I1918">
        <v>0</v>
      </c>
      <c r="J1918" s="1"/>
      <c r="K1918" t="s">
        <v>22</v>
      </c>
      <c r="L1918" t="s">
        <v>45</v>
      </c>
      <c r="M1918">
        <v>1315.69</v>
      </c>
    </row>
    <row r="1919" spans="1:13" x14ac:dyDescent="0.3">
      <c r="A1919">
        <v>3917</v>
      </c>
      <c r="B1919" t="s">
        <v>19</v>
      </c>
      <c r="C1919" t="s">
        <v>30</v>
      </c>
      <c r="D1919" t="s">
        <v>31</v>
      </c>
      <c r="E1919" t="s">
        <v>28</v>
      </c>
      <c r="F1919">
        <v>0</v>
      </c>
      <c r="G1919">
        <v>4726.33</v>
      </c>
      <c r="I1919">
        <v>0</v>
      </c>
      <c r="J1919" s="1">
        <v>45567</v>
      </c>
      <c r="K1919" t="s">
        <v>17</v>
      </c>
      <c r="L1919" t="s">
        <v>29</v>
      </c>
      <c r="M1919">
        <v>3551.31</v>
      </c>
    </row>
    <row r="1920" spans="1:13" x14ac:dyDescent="0.3">
      <c r="A1920">
        <v>3918</v>
      </c>
      <c r="B1920" t="s">
        <v>35</v>
      </c>
      <c r="C1920" t="s">
        <v>30</v>
      </c>
      <c r="D1920" t="s">
        <v>56</v>
      </c>
      <c r="E1920" t="s">
        <v>16</v>
      </c>
      <c r="H1920">
        <v>0.85</v>
      </c>
      <c r="I1920">
        <v>0</v>
      </c>
      <c r="J1920" s="1"/>
      <c r="K1920" t="s">
        <v>17</v>
      </c>
      <c r="L1920" t="s">
        <v>36</v>
      </c>
      <c r="M1920">
        <v>1173.8</v>
      </c>
    </row>
    <row r="1921" spans="1:13" x14ac:dyDescent="0.3">
      <c r="A1921">
        <v>2032</v>
      </c>
      <c r="B1921" t="s">
        <v>13</v>
      </c>
      <c r="C1921" t="s">
        <v>26</v>
      </c>
      <c r="D1921" t="s">
        <v>40</v>
      </c>
      <c r="E1921" t="s">
        <v>49</v>
      </c>
      <c r="F1921">
        <v>-1</v>
      </c>
      <c r="I1921">
        <v>0</v>
      </c>
      <c r="J1921" s="1">
        <v>45724</v>
      </c>
      <c r="K1921" t="s">
        <v>22</v>
      </c>
      <c r="L1921" t="s">
        <v>36</v>
      </c>
      <c r="M1921">
        <v>2281.5</v>
      </c>
    </row>
    <row r="1922" spans="1:13" x14ac:dyDescent="0.3">
      <c r="A1922">
        <v>3920</v>
      </c>
      <c r="B1922" t="s">
        <v>19</v>
      </c>
      <c r="C1922" t="s">
        <v>30</v>
      </c>
      <c r="D1922" t="s">
        <v>48</v>
      </c>
      <c r="E1922" t="s">
        <v>28</v>
      </c>
      <c r="G1922">
        <v>5540.68</v>
      </c>
      <c r="I1922">
        <v>0</v>
      </c>
      <c r="J1922" s="1">
        <v>45817</v>
      </c>
      <c r="K1922" t="s">
        <v>17</v>
      </c>
      <c r="L1922" t="s">
        <v>29</v>
      </c>
      <c r="M1922">
        <v>1252.1199999999999</v>
      </c>
    </row>
    <row r="1923" spans="1:13" x14ac:dyDescent="0.3">
      <c r="A1923">
        <v>3921</v>
      </c>
      <c r="B1923" t="s">
        <v>13</v>
      </c>
      <c r="C1923" t="s">
        <v>26</v>
      </c>
      <c r="D1923" t="s">
        <v>27</v>
      </c>
      <c r="E1923" t="s">
        <v>28</v>
      </c>
      <c r="I1923">
        <v>0</v>
      </c>
      <c r="J1923" s="1">
        <v>45800</v>
      </c>
      <c r="K1923" t="s">
        <v>22</v>
      </c>
      <c r="L1923" t="s">
        <v>23</v>
      </c>
      <c r="M1923">
        <v>3939.3</v>
      </c>
    </row>
    <row r="1924" spans="1:13" x14ac:dyDescent="0.3">
      <c r="A1924">
        <v>3922</v>
      </c>
      <c r="B1924" t="s">
        <v>13</v>
      </c>
      <c r="C1924" t="s">
        <v>20</v>
      </c>
      <c r="D1924" t="s">
        <v>55</v>
      </c>
      <c r="E1924" t="s">
        <v>28</v>
      </c>
      <c r="I1924">
        <v>0</v>
      </c>
      <c r="J1924" s="1"/>
      <c r="K1924" t="s">
        <v>22</v>
      </c>
      <c r="L1924" t="s">
        <v>36</v>
      </c>
      <c r="M1924">
        <v>1876.21</v>
      </c>
    </row>
    <row r="1925" spans="1:13" x14ac:dyDescent="0.3">
      <c r="A1925">
        <v>3923</v>
      </c>
      <c r="B1925" t="s">
        <v>35</v>
      </c>
      <c r="C1925" t="s">
        <v>43</v>
      </c>
      <c r="D1925" t="s">
        <v>61</v>
      </c>
      <c r="E1925" t="s">
        <v>32</v>
      </c>
      <c r="F1925">
        <v>0</v>
      </c>
      <c r="G1925">
        <v>2187.0100000000002</v>
      </c>
      <c r="I1925">
        <v>0</v>
      </c>
      <c r="J1925" s="1">
        <v>45678</v>
      </c>
      <c r="K1925" t="s">
        <v>17</v>
      </c>
      <c r="L1925" t="s">
        <v>45</v>
      </c>
      <c r="M1925">
        <v>-197.46</v>
      </c>
    </row>
    <row r="1926" spans="1:13" x14ac:dyDescent="0.3">
      <c r="A1926">
        <v>3924</v>
      </c>
      <c r="B1926" t="s">
        <v>19</v>
      </c>
      <c r="C1926" t="s">
        <v>30</v>
      </c>
      <c r="D1926" t="s">
        <v>56</v>
      </c>
      <c r="E1926" t="s">
        <v>28</v>
      </c>
      <c r="G1926">
        <v>4809.5</v>
      </c>
      <c r="I1926">
        <v>0</v>
      </c>
      <c r="J1926" s="1">
        <v>45377</v>
      </c>
      <c r="K1926" t="s">
        <v>17</v>
      </c>
      <c r="L1926" t="s">
        <v>45</v>
      </c>
      <c r="M1926">
        <v>3090.67</v>
      </c>
    </row>
    <row r="1927" spans="1:13" x14ac:dyDescent="0.3">
      <c r="A1927">
        <v>3925</v>
      </c>
      <c r="B1927" t="s">
        <v>13</v>
      </c>
      <c r="C1927" t="s">
        <v>43</v>
      </c>
      <c r="D1927" t="s">
        <v>61</v>
      </c>
      <c r="E1927" t="s">
        <v>16</v>
      </c>
      <c r="F1927">
        <v>2</v>
      </c>
      <c r="H1927">
        <v>0.23</v>
      </c>
      <c r="I1927">
        <v>0</v>
      </c>
      <c r="J1927" s="1">
        <v>45766</v>
      </c>
      <c r="K1927" t="s">
        <v>22</v>
      </c>
      <c r="L1927" t="s">
        <v>42</v>
      </c>
      <c r="M1927">
        <v>36.04</v>
      </c>
    </row>
    <row r="1928" spans="1:13" x14ac:dyDescent="0.3">
      <c r="A1928">
        <v>3926</v>
      </c>
      <c r="B1928" t="s">
        <v>35</v>
      </c>
      <c r="C1928" t="s">
        <v>26</v>
      </c>
      <c r="D1928" t="s">
        <v>58</v>
      </c>
      <c r="E1928" t="s">
        <v>32</v>
      </c>
      <c r="F1928">
        <v>2</v>
      </c>
      <c r="G1928">
        <v>4791.8599999999997</v>
      </c>
      <c r="I1928">
        <v>0</v>
      </c>
      <c r="J1928" s="1">
        <v>45604</v>
      </c>
      <c r="K1928" t="s">
        <v>17</v>
      </c>
      <c r="L1928" t="s">
        <v>25</v>
      </c>
      <c r="M1928">
        <v>2972.86</v>
      </c>
    </row>
    <row r="1929" spans="1:13" x14ac:dyDescent="0.3">
      <c r="A1929">
        <v>3927</v>
      </c>
      <c r="B1929" t="s">
        <v>19</v>
      </c>
      <c r="C1929" t="s">
        <v>20</v>
      </c>
      <c r="D1929" t="s">
        <v>24</v>
      </c>
      <c r="E1929" t="s">
        <v>28</v>
      </c>
      <c r="I1929">
        <v>0</v>
      </c>
      <c r="J1929" s="1">
        <v>45757</v>
      </c>
      <c r="K1929" t="s">
        <v>22</v>
      </c>
      <c r="L1929" t="s">
        <v>18</v>
      </c>
      <c r="M1929">
        <v>999.67</v>
      </c>
    </row>
    <row r="1930" spans="1:13" x14ac:dyDescent="0.3">
      <c r="A1930">
        <v>3928</v>
      </c>
      <c r="B1930" t="s">
        <v>35</v>
      </c>
      <c r="C1930" t="s">
        <v>30</v>
      </c>
      <c r="D1930" t="s">
        <v>56</v>
      </c>
      <c r="E1930" t="s">
        <v>41</v>
      </c>
      <c r="F1930">
        <v>2</v>
      </c>
      <c r="G1930">
        <v>5636.21</v>
      </c>
      <c r="H1930">
        <v>0.74</v>
      </c>
      <c r="I1930">
        <v>2930.83</v>
      </c>
      <c r="J1930" s="1"/>
      <c r="K1930" t="s">
        <v>22</v>
      </c>
      <c r="L1930" t="s">
        <v>33</v>
      </c>
      <c r="M1930">
        <v>-984.86</v>
      </c>
    </row>
    <row r="1931" spans="1:13" x14ac:dyDescent="0.3">
      <c r="A1931">
        <v>3929</v>
      </c>
      <c r="B1931" t="s">
        <v>13</v>
      </c>
      <c r="C1931" t="s">
        <v>30</v>
      </c>
      <c r="D1931" t="s">
        <v>50</v>
      </c>
      <c r="E1931" t="s">
        <v>41</v>
      </c>
      <c r="F1931">
        <v>1</v>
      </c>
      <c r="G1931">
        <v>4199.97</v>
      </c>
      <c r="H1931">
        <v>0.9</v>
      </c>
      <c r="I1931">
        <v>420</v>
      </c>
      <c r="J1931" s="1">
        <v>45791</v>
      </c>
      <c r="K1931" t="s">
        <v>22</v>
      </c>
      <c r="L1931" t="s">
        <v>25</v>
      </c>
      <c r="M1931">
        <v>-861.44</v>
      </c>
    </row>
    <row r="1932" spans="1:13" x14ac:dyDescent="0.3">
      <c r="A1932">
        <v>3930</v>
      </c>
      <c r="B1932" t="s">
        <v>35</v>
      </c>
      <c r="C1932" t="s">
        <v>20</v>
      </c>
      <c r="D1932" t="s">
        <v>55</v>
      </c>
      <c r="E1932" t="s">
        <v>57</v>
      </c>
      <c r="G1932">
        <v>3606.77</v>
      </c>
      <c r="I1932">
        <v>0</v>
      </c>
      <c r="J1932" s="1">
        <v>45696</v>
      </c>
      <c r="K1932" t="s">
        <v>22</v>
      </c>
      <c r="L1932" t="s">
        <v>25</v>
      </c>
      <c r="M1932">
        <v>3624.68</v>
      </c>
    </row>
    <row r="1933" spans="1:13" x14ac:dyDescent="0.3">
      <c r="A1933">
        <v>3931</v>
      </c>
      <c r="B1933" t="s">
        <v>35</v>
      </c>
      <c r="C1933" t="s">
        <v>26</v>
      </c>
      <c r="D1933" t="s">
        <v>58</v>
      </c>
      <c r="E1933" t="s">
        <v>32</v>
      </c>
      <c r="G1933">
        <v>9904.73</v>
      </c>
      <c r="H1933">
        <v>0.66</v>
      </c>
      <c r="I1933">
        <v>0</v>
      </c>
      <c r="J1933" s="1"/>
      <c r="K1933" t="s">
        <v>17</v>
      </c>
      <c r="L1933" t="s">
        <v>38</v>
      </c>
      <c r="M1933">
        <v>-115.24</v>
      </c>
    </row>
    <row r="1934" spans="1:13" x14ac:dyDescent="0.3">
      <c r="A1934">
        <v>3932</v>
      </c>
      <c r="B1934" t="s">
        <v>13</v>
      </c>
      <c r="C1934" t="s">
        <v>14</v>
      </c>
      <c r="D1934" t="s">
        <v>15</v>
      </c>
      <c r="E1934" t="s">
        <v>28</v>
      </c>
      <c r="F1934">
        <v>4</v>
      </c>
      <c r="G1934">
        <v>4520.97</v>
      </c>
      <c r="H1934">
        <v>0.54</v>
      </c>
      <c r="I1934">
        <v>8318.58</v>
      </c>
      <c r="J1934" s="1">
        <v>45818</v>
      </c>
      <c r="K1934" t="s">
        <v>22</v>
      </c>
      <c r="L1934" t="s">
        <v>36</v>
      </c>
      <c r="M1934">
        <v>1289.3599999999999</v>
      </c>
    </row>
    <row r="1935" spans="1:13" x14ac:dyDescent="0.3">
      <c r="A1935">
        <v>3933</v>
      </c>
      <c r="B1935" t="s">
        <v>35</v>
      </c>
      <c r="C1935" t="s">
        <v>14</v>
      </c>
      <c r="D1935" t="s">
        <v>15</v>
      </c>
      <c r="E1935" t="s">
        <v>32</v>
      </c>
      <c r="F1935">
        <v>4</v>
      </c>
      <c r="I1935">
        <v>0</v>
      </c>
      <c r="J1935" s="1">
        <v>45682</v>
      </c>
      <c r="K1935" t="s">
        <v>17</v>
      </c>
      <c r="L1935" t="s">
        <v>29</v>
      </c>
      <c r="M1935">
        <v>1348.54</v>
      </c>
    </row>
    <row r="1936" spans="1:13" x14ac:dyDescent="0.3">
      <c r="A1936">
        <v>3934</v>
      </c>
      <c r="B1936" t="s">
        <v>13</v>
      </c>
      <c r="C1936" t="s">
        <v>20</v>
      </c>
      <c r="D1936" t="s">
        <v>39</v>
      </c>
      <c r="E1936" t="s">
        <v>41</v>
      </c>
      <c r="I1936">
        <v>0</v>
      </c>
      <c r="J1936" s="1"/>
      <c r="K1936" t="s">
        <v>17</v>
      </c>
      <c r="L1936" t="s">
        <v>45</v>
      </c>
      <c r="M1936">
        <v>2313.79</v>
      </c>
    </row>
    <row r="1937" spans="1:13" x14ac:dyDescent="0.3">
      <c r="A1937">
        <v>3935</v>
      </c>
      <c r="B1937" t="s">
        <v>19</v>
      </c>
      <c r="C1937" t="s">
        <v>30</v>
      </c>
      <c r="D1937" t="s">
        <v>31</v>
      </c>
      <c r="E1937" t="s">
        <v>16</v>
      </c>
      <c r="I1937">
        <v>0</v>
      </c>
      <c r="J1937" s="1">
        <v>45860</v>
      </c>
      <c r="K1937" t="s">
        <v>22</v>
      </c>
      <c r="L1937" t="s">
        <v>29</v>
      </c>
      <c r="M1937">
        <v>-833.94</v>
      </c>
    </row>
    <row r="1938" spans="1:13" x14ac:dyDescent="0.3">
      <c r="A1938">
        <v>3936</v>
      </c>
      <c r="B1938" t="s">
        <v>13</v>
      </c>
      <c r="C1938" t="s">
        <v>26</v>
      </c>
      <c r="D1938" t="s">
        <v>27</v>
      </c>
      <c r="E1938" t="s">
        <v>16</v>
      </c>
      <c r="F1938">
        <v>3</v>
      </c>
      <c r="G1938">
        <v>3544.33</v>
      </c>
      <c r="I1938">
        <v>0</v>
      </c>
      <c r="J1938" s="1">
        <v>45135</v>
      </c>
      <c r="K1938" t="s">
        <v>22</v>
      </c>
      <c r="L1938" t="s">
        <v>29</v>
      </c>
      <c r="M1938">
        <v>1983.5</v>
      </c>
    </row>
    <row r="1939" spans="1:13" x14ac:dyDescent="0.3">
      <c r="A1939">
        <v>3937</v>
      </c>
      <c r="B1939" t="s">
        <v>19</v>
      </c>
      <c r="C1939" t="s">
        <v>30</v>
      </c>
      <c r="D1939" t="s">
        <v>31</v>
      </c>
      <c r="E1939" t="s">
        <v>16</v>
      </c>
      <c r="G1939">
        <v>9550.19</v>
      </c>
      <c r="I1939">
        <v>0</v>
      </c>
      <c r="J1939" s="1">
        <v>45633</v>
      </c>
      <c r="K1939" t="s">
        <v>17</v>
      </c>
      <c r="L1939" t="s">
        <v>23</v>
      </c>
      <c r="M1939">
        <v>-638.36</v>
      </c>
    </row>
    <row r="1940" spans="1:13" x14ac:dyDescent="0.3">
      <c r="A1940">
        <v>3938</v>
      </c>
      <c r="B1940" t="s">
        <v>13</v>
      </c>
      <c r="C1940" t="s">
        <v>14</v>
      </c>
      <c r="D1940" t="s">
        <v>15</v>
      </c>
      <c r="E1940" t="s">
        <v>62</v>
      </c>
      <c r="F1940">
        <v>1</v>
      </c>
      <c r="G1940">
        <v>2823.65</v>
      </c>
      <c r="I1940">
        <v>0</v>
      </c>
      <c r="J1940" s="1"/>
      <c r="K1940" t="s">
        <v>17</v>
      </c>
      <c r="L1940" t="s">
        <v>45</v>
      </c>
      <c r="M1940">
        <v>1933.98</v>
      </c>
    </row>
    <row r="1941" spans="1:13" x14ac:dyDescent="0.3">
      <c r="A1941">
        <v>3939</v>
      </c>
      <c r="B1941" t="s">
        <v>19</v>
      </c>
      <c r="C1941" t="s">
        <v>14</v>
      </c>
      <c r="D1941" t="s">
        <v>54</v>
      </c>
      <c r="E1941" t="s">
        <v>16</v>
      </c>
      <c r="I1941">
        <v>0</v>
      </c>
      <c r="J1941" s="1">
        <v>45679</v>
      </c>
      <c r="K1941" t="s">
        <v>17</v>
      </c>
      <c r="L1941" t="s">
        <v>36</v>
      </c>
      <c r="M1941">
        <v>2219.59</v>
      </c>
    </row>
    <row r="1942" spans="1:13" x14ac:dyDescent="0.3">
      <c r="A1942">
        <v>3940</v>
      </c>
      <c r="B1942" t="s">
        <v>13</v>
      </c>
      <c r="C1942" t="s">
        <v>30</v>
      </c>
      <c r="D1942" t="s">
        <v>31</v>
      </c>
      <c r="E1942" t="s">
        <v>37</v>
      </c>
      <c r="I1942">
        <v>0</v>
      </c>
      <c r="J1942" s="1">
        <v>45656</v>
      </c>
      <c r="K1942" t="s">
        <v>17</v>
      </c>
      <c r="L1942" t="s">
        <v>38</v>
      </c>
      <c r="M1942">
        <v>491.15</v>
      </c>
    </row>
    <row r="1943" spans="1:13" x14ac:dyDescent="0.3">
      <c r="A1943">
        <v>3941</v>
      </c>
      <c r="B1943" t="s">
        <v>35</v>
      </c>
      <c r="C1943" t="s">
        <v>20</v>
      </c>
      <c r="D1943" t="s">
        <v>55</v>
      </c>
      <c r="E1943" t="s">
        <v>41</v>
      </c>
      <c r="F1943">
        <v>0</v>
      </c>
      <c r="G1943">
        <v>9789.2000000000007</v>
      </c>
      <c r="I1943">
        <v>0</v>
      </c>
      <c r="J1943" s="1"/>
      <c r="K1943" t="s">
        <v>17</v>
      </c>
      <c r="L1943" t="s">
        <v>29</v>
      </c>
      <c r="M1943">
        <v>1829.77</v>
      </c>
    </row>
    <row r="1944" spans="1:13" x14ac:dyDescent="0.3">
      <c r="A1944">
        <v>3942</v>
      </c>
      <c r="B1944" t="s">
        <v>35</v>
      </c>
      <c r="C1944" t="s">
        <v>26</v>
      </c>
      <c r="D1944" t="s">
        <v>27</v>
      </c>
      <c r="E1944" t="s">
        <v>16</v>
      </c>
      <c r="F1944">
        <v>1</v>
      </c>
      <c r="G1944">
        <v>3283.25</v>
      </c>
      <c r="I1944">
        <v>0</v>
      </c>
      <c r="J1944" s="1">
        <v>45409</v>
      </c>
      <c r="K1944" t="s">
        <v>17</v>
      </c>
      <c r="L1944" t="s">
        <v>33</v>
      </c>
      <c r="M1944">
        <v>-938.81</v>
      </c>
    </row>
    <row r="1945" spans="1:13" x14ac:dyDescent="0.3">
      <c r="A1945">
        <v>3943</v>
      </c>
      <c r="B1945" t="s">
        <v>19</v>
      </c>
      <c r="C1945" t="s">
        <v>20</v>
      </c>
      <c r="D1945" t="s">
        <v>21</v>
      </c>
      <c r="E1945" t="s">
        <v>41</v>
      </c>
      <c r="F1945">
        <v>0</v>
      </c>
      <c r="G1945">
        <v>7253.3</v>
      </c>
      <c r="H1945">
        <v>0.45</v>
      </c>
      <c r="I1945">
        <v>0</v>
      </c>
      <c r="J1945" s="1"/>
      <c r="K1945" t="s">
        <v>22</v>
      </c>
      <c r="L1945" t="s">
        <v>36</v>
      </c>
      <c r="M1945">
        <v>3857.9</v>
      </c>
    </row>
    <row r="1946" spans="1:13" x14ac:dyDescent="0.3">
      <c r="A1946">
        <v>3944</v>
      </c>
      <c r="B1946" t="s">
        <v>35</v>
      </c>
      <c r="C1946" t="s">
        <v>14</v>
      </c>
      <c r="D1946" t="s">
        <v>47</v>
      </c>
      <c r="E1946" t="s">
        <v>41</v>
      </c>
      <c r="H1946">
        <v>0.04</v>
      </c>
      <c r="I1946">
        <v>0</v>
      </c>
      <c r="J1946" s="1">
        <v>45577</v>
      </c>
      <c r="K1946" t="s">
        <v>17</v>
      </c>
      <c r="L1946" t="s">
        <v>36</v>
      </c>
      <c r="M1946">
        <v>-151.58000000000001</v>
      </c>
    </row>
    <row r="1947" spans="1:13" x14ac:dyDescent="0.3">
      <c r="A1947">
        <v>2002</v>
      </c>
      <c r="B1947" t="s">
        <v>13</v>
      </c>
      <c r="C1947" t="s">
        <v>20</v>
      </c>
      <c r="D1947" t="s">
        <v>55</v>
      </c>
      <c r="E1947" t="s">
        <v>32</v>
      </c>
      <c r="I1947">
        <v>0</v>
      </c>
      <c r="J1947" s="1">
        <v>45793</v>
      </c>
      <c r="K1947" t="s">
        <v>17</v>
      </c>
      <c r="L1947" t="s">
        <v>33</v>
      </c>
      <c r="M1947">
        <v>-789.24</v>
      </c>
    </row>
    <row r="1948" spans="1:13" x14ac:dyDescent="0.3">
      <c r="A1948">
        <v>3946</v>
      </c>
      <c r="B1948" t="s">
        <v>35</v>
      </c>
      <c r="C1948" t="s">
        <v>14</v>
      </c>
      <c r="D1948" t="s">
        <v>15</v>
      </c>
      <c r="E1948" t="s">
        <v>41</v>
      </c>
      <c r="F1948">
        <v>-1</v>
      </c>
      <c r="I1948">
        <v>0</v>
      </c>
      <c r="J1948" s="1">
        <v>45527</v>
      </c>
      <c r="K1948" t="s">
        <v>22</v>
      </c>
      <c r="L1948" t="s">
        <v>45</v>
      </c>
      <c r="M1948">
        <v>3250.78</v>
      </c>
    </row>
    <row r="1949" spans="1:13" x14ac:dyDescent="0.3">
      <c r="A1949">
        <v>3947</v>
      </c>
      <c r="B1949" t="s">
        <v>35</v>
      </c>
      <c r="C1949" t="s">
        <v>14</v>
      </c>
      <c r="D1949" t="s">
        <v>15</v>
      </c>
      <c r="E1949" t="s">
        <v>41</v>
      </c>
      <c r="F1949">
        <v>2</v>
      </c>
      <c r="I1949">
        <v>0</v>
      </c>
      <c r="J1949" s="1">
        <v>45502</v>
      </c>
      <c r="K1949" t="s">
        <v>22</v>
      </c>
      <c r="L1949" t="s">
        <v>45</v>
      </c>
      <c r="M1949">
        <v>3354.76</v>
      </c>
    </row>
    <row r="1950" spans="1:13" x14ac:dyDescent="0.3">
      <c r="A1950">
        <v>3948</v>
      </c>
      <c r="B1950" t="s">
        <v>19</v>
      </c>
      <c r="C1950" t="s">
        <v>43</v>
      </c>
      <c r="D1950" t="s">
        <v>61</v>
      </c>
      <c r="E1950" t="s">
        <v>28</v>
      </c>
      <c r="H1950">
        <v>0.64</v>
      </c>
      <c r="I1950">
        <v>0</v>
      </c>
      <c r="J1950" s="1"/>
      <c r="K1950" t="s">
        <v>17</v>
      </c>
      <c r="L1950" t="s">
        <v>33</v>
      </c>
      <c r="M1950">
        <v>3470.77</v>
      </c>
    </row>
    <row r="1951" spans="1:13" x14ac:dyDescent="0.3">
      <c r="A1951">
        <v>2003</v>
      </c>
      <c r="B1951" t="s">
        <v>19</v>
      </c>
      <c r="C1951" t="s">
        <v>26</v>
      </c>
      <c r="D1951" t="s">
        <v>40</v>
      </c>
      <c r="E1951" t="s">
        <v>41</v>
      </c>
      <c r="G1951">
        <v>7203.25</v>
      </c>
      <c r="I1951">
        <v>0</v>
      </c>
      <c r="J1951" s="1">
        <v>45719</v>
      </c>
      <c r="K1951" t="s">
        <v>17</v>
      </c>
      <c r="L1951" t="s">
        <v>45</v>
      </c>
      <c r="M1951">
        <v>-23.38</v>
      </c>
    </row>
    <row r="1952" spans="1:13" x14ac:dyDescent="0.3">
      <c r="A1952">
        <v>3950</v>
      </c>
      <c r="B1952" t="s">
        <v>13</v>
      </c>
      <c r="C1952" t="s">
        <v>30</v>
      </c>
      <c r="D1952" t="s">
        <v>31</v>
      </c>
      <c r="E1952" t="s">
        <v>32</v>
      </c>
      <c r="G1952">
        <v>3474.66</v>
      </c>
      <c r="I1952">
        <v>0</v>
      </c>
      <c r="J1952" s="1">
        <v>45840</v>
      </c>
      <c r="K1952" t="s">
        <v>17</v>
      </c>
      <c r="L1952" t="s">
        <v>45</v>
      </c>
      <c r="M1952">
        <v>474.81</v>
      </c>
    </row>
    <row r="1953" spans="1:13" x14ac:dyDescent="0.3">
      <c r="A1953">
        <v>3951</v>
      </c>
      <c r="B1953" t="s">
        <v>19</v>
      </c>
      <c r="C1953" t="s">
        <v>20</v>
      </c>
      <c r="D1953" t="s">
        <v>39</v>
      </c>
      <c r="E1953" t="s">
        <v>41</v>
      </c>
      <c r="I1953">
        <v>0</v>
      </c>
      <c r="J1953" s="1">
        <v>45657</v>
      </c>
      <c r="K1953" t="s">
        <v>17</v>
      </c>
      <c r="L1953" t="s">
        <v>33</v>
      </c>
      <c r="M1953">
        <v>1982.85</v>
      </c>
    </row>
    <row r="1954" spans="1:13" x14ac:dyDescent="0.3">
      <c r="A1954">
        <v>3952</v>
      </c>
      <c r="B1954" t="s">
        <v>19</v>
      </c>
      <c r="C1954" t="s">
        <v>20</v>
      </c>
      <c r="D1954" t="s">
        <v>39</v>
      </c>
      <c r="E1954" t="s">
        <v>53</v>
      </c>
      <c r="H1954">
        <v>0.83</v>
      </c>
      <c r="I1954">
        <v>0</v>
      </c>
      <c r="J1954" s="1">
        <v>45837</v>
      </c>
      <c r="K1954" t="s">
        <v>17</v>
      </c>
      <c r="L1954" t="s">
        <v>25</v>
      </c>
      <c r="M1954">
        <v>3142.6</v>
      </c>
    </row>
    <row r="1955" spans="1:13" x14ac:dyDescent="0.3">
      <c r="A1955">
        <v>3953</v>
      </c>
      <c r="B1955" t="s">
        <v>19</v>
      </c>
      <c r="C1955" t="s">
        <v>43</v>
      </c>
      <c r="D1955" t="s">
        <v>44</v>
      </c>
      <c r="E1955" t="s">
        <v>32</v>
      </c>
      <c r="I1955">
        <v>0</v>
      </c>
      <c r="J1955" s="1">
        <v>45671</v>
      </c>
      <c r="K1955" t="s">
        <v>22</v>
      </c>
      <c r="L1955" t="s">
        <v>33</v>
      </c>
      <c r="M1955">
        <v>2004.93</v>
      </c>
    </row>
    <row r="1956" spans="1:13" x14ac:dyDescent="0.3">
      <c r="A1956">
        <v>2042</v>
      </c>
      <c r="B1956" t="s">
        <v>13</v>
      </c>
      <c r="C1956" t="s">
        <v>20</v>
      </c>
      <c r="D1956" t="s">
        <v>21</v>
      </c>
      <c r="E1956" t="s">
        <v>28</v>
      </c>
      <c r="F1956">
        <v>4</v>
      </c>
      <c r="G1956">
        <v>8290.9699999999993</v>
      </c>
      <c r="I1956">
        <v>0</v>
      </c>
      <c r="J1956" s="1">
        <v>45656</v>
      </c>
      <c r="K1956" t="s">
        <v>17</v>
      </c>
      <c r="L1956" t="s">
        <v>33</v>
      </c>
      <c r="M1956">
        <v>-84.8</v>
      </c>
    </row>
    <row r="1957" spans="1:13" x14ac:dyDescent="0.3">
      <c r="A1957">
        <v>3955</v>
      </c>
      <c r="B1957" t="s">
        <v>13</v>
      </c>
      <c r="C1957" t="s">
        <v>14</v>
      </c>
      <c r="D1957" t="s">
        <v>15</v>
      </c>
      <c r="E1957" t="s">
        <v>32</v>
      </c>
      <c r="F1957">
        <v>3</v>
      </c>
      <c r="I1957">
        <v>0</v>
      </c>
      <c r="J1957" s="1">
        <v>45673</v>
      </c>
      <c r="K1957" t="s">
        <v>22</v>
      </c>
      <c r="L1957" t="s">
        <v>29</v>
      </c>
      <c r="M1957">
        <v>1798.76</v>
      </c>
    </row>
    <row r="1958" spans="1:13" x14ac:dyDescent="0.3">
      <c r="A1958">
        <v>3956</v>
      </c>
      <c r="B1958" t="s">
        <v>19</v>
      </c>
      <c r="C1958" t="s">
        <v>26</v>
      </c>
      <c r="D1958" t="s">
        <v>60</v>
      </c>
      <c r="E1958" t="s">
        <v>41</v>
      </c>
      <c r="F1958">
        <v>2</v>
      </c>
      <c r="I1958">
        <v>0</v>
      </c>
      <c r="J1958" s="1">
        <v>45722</v>
      </c>
      <c r="K1958" t="s">
        <v>17</v>
      </c>
      <c r="L1958" t="s">
        <v>23</v>
      </c>
      <c r="M1958">
        <v>2842.28</v>
      </c>
    </row>
    <row r="1959" spans="1:13" x14ac:dyDescent="0.3">
      <c r="A1959">
        <v>3957</v>
      </c>
      <c r="B1959" t="s">
        <v>35</v>
      </c>
      <c r="C1959" t="s">
        <v>26</v>
      </c>
      <c r="D1959" t="s">
        <v>40</v>
      </c>
      <c r="E1959" t="s">
        <v>32</v>
      </c>
      <c r="G1959">
        <v>2113.0100000000002</v>
      </c>
      <c r="H1959">
        <v>1.1399999999999999</v>
      </c>
      <c r="I1959">
        <v>0</v>
      </c>
      <c r="J1959" s="1">
        <v>45834</v>
      </c>
      <c r="K1959" t="s">
        <v>17</v>
      </c>
      <c r="L1959" t="s">
        <v>38</v>
      </c>
      <c r="M1959">
        <v>2404.92</v>
      </c>
    </row>
    <row r="1960" spans="1:13" x14ac:dyDescent="0.3">
      <c r="A1960">
        <v>3958</v>
      </c>
      <c r="B1960" t="s">
        <v>19</v>
      </c>
      <c r="C1960" t="s">
        <v>26</v>
      </c>
      <c r="D1960" t="s">
        <v>58</v>
      </c>
      <c r="E1960" t="s">
        <v>41</v>
      </c>
      <c r="F1960">
        <v>4</v>
      </c>
      <c r="G1960">
        <v>8614.93</v>
      </c>
      <c r="I1960">
        <v>0</v>
      </c>
      <c r="J1960" s="1">
        <v>45374</v>
      </c>
      <c r="K1960" t="s">
        <v>22</v>
      </c>
      <c r="L1960" t="s">
        <v>45</v>
      </c>
      <c r="M1960">
        <v>-312.44</v>
      </c>
    </row>
    <row r="1961" spans="1:13" x14ac:dyDescent="0.3">
      <c r="A1961">
        <v>3959</v>
      </c>
      <c r="B1961" t="s">
        <v>13</v>
      </c>
      <c r="C1961" t="s">
        <v>26</v>
      </c>
      <c r="D1961" t="s">
        <v>58</v>
      </c>
      <c r="E1961" t="s">
        <v>16</v>
      </c>
      <c r="F1961">
        <v>4</v>
      </c>
      <c r="G1961">
        <v>6091.98</v>
      </c>
      <c r="I1961">
        <v>0</v>
      </c>
      <c r="J1961" s="1">
        <v>45669</v>
      </c>
      <c r="K1961" t="s">
        <v>22</v>
      </c>
      <c r="L1961" t="s">
        <v>25</v>
      </c>
      <c r="M1961">
        <v>2494.96</v>
      </c>
    </row>
    <row r="1962" spans="1:13" x14ac:dyDescent="0.3">
      <c r="A1962">
        <v>3960</v>
      </c>
      <c r="B1962" t="s">
        <v>19</v>
      </c>
      <c r="C1962" t="s">
        <v>26</v>
      </c>
      <c r="D1962" t="s">
        <v>58</v>
      </c>
      <c r="E1962" t="s">
        <v>46</v>
      </c>
      <c r="G1962">
        <v>2451.4699999999998</v>
      </c>
      <c r="I1962">
        <v>0</v>
      </c>
      <c r="J1962" s="1">
        <v>45830</v>
      </c>
      <c r="K1962" t="s">
        <v>22</v>
      </c>
      <c r="L1962" t="s">
        <v>25</v>
      </c>
      <c r="M1962">
        <v>1850.9</v>
      </c>
    </row>
    <row r="1963" spans="1:13" x14ac:dyDescent="0.3">
      <c r="A1963">
        <v>3961</v>
      </c>
      <c r="B1963" t="s">
        <v>13</v>
      </c>
      <c r="C1963" t="s">
        <v>26</v>
      </c>
      <c r="D1963" t="s">
        <v>40</v>
      </c>
      <c r="E1963" t="s">
        <v>41</v>
      </c>
      <c r="G1963">
        <v>3369.14</v>
      </c>
      <c r="I1963">
        <v>0</v>
      </c>
      <c r="J1963" s="1">
        <v>45744</v>
      </c>
      <c r="K1963" t="s">
        <v>17</v>
      </c>
      <c r="L1963" t="s">
        <v>38</v>
      </c>
      <c r="M1963">
        <v>3888.52</v>
      </c>
    </row>
    <row r="1964" spans="1:13" x14ac:dyDescent="0.3">
      <c r="A1964">
        <v>2041</v>
      </c>
      <c r="B1964" t="s">
        <v>13</v>
      </c>
      <c r="C1964" t="s">
        <v>20</v>
      </c>
      <c r="D1964" t="s">
        <v>21</v>
      </c>
      <c r="E1964" t="s">
        <v>16</v>
      </c>
      <c r="F1964">
        <v>-1</v>
      </c>
      <c r="G1964">
        <v>4414.63</v>
      </c>
      <c r="I1964">
        <v>0</v>
      </c>
      <c r="J1964" s="1">
        <v>45715</v>
      </c>
      <c r="K1964" t="s">
        <v>17</v>
      </c>
      <c r="L1964" t="s">
        <v>36</v>
      </c>
      <c r="M1964">
        <v>1709.18</v>
      </c>
    </row>
    <row r="1965" spans="1:13" x14ac:dyDescent="0.3">
      <c r="A1965">
        <v>3963</v>
      </c>
      <c r="B1965" t="s">
        <v>35</v>
      </c>
      <c r="C1965" t="s">
        <v>20</v>
      </c>
      <c r="D1965" t="s">
        <v>39</v>
      </c>
      <c r="E1965" t="s">
        <v>32</v>
      </c>
      <c r="F1965">
        <v>1</v>
      </c>
      <c r="G1965">
        <v>6698.41</v>
      </c>
      <c r="I1965">
        <v>0</v>
      </c>
      <c r="J1965" s="1"/>
      <c r="K1965" t="s">
        <v>22</v>
      </c>
      <c r="L1965" t="s">
        <v>25</v>
      </c>
      <c r="M1965">
        <v>-245.76</v>
      </c>
    </row>
    <row r="1966" spans="1:13" x14ac:dyDescent="0.3">
      <c r="A1966">
        <v>3964</v>
      </c>
      <c r="B1966" t="s">
        <v>19</v>
      </c>
      <c r="C1966" t="s">
        <v>14</v>
      </c>
      <c r="D1966" t="s">
        <v>54</v>
      </c>
      <c r="E1966" t="s">
        <v>32</v>
      </c>
      <c r="F1966">
        <v>-1</v>
      </c>
      <c r="I1966">
        <v>0</v>
      </c>
      <c r="J1966" s="1">
        <v>45660</v>
      </c>
      <c r="K1966" t="s">
        <v>22</v>
      </c>
      <c r="L1966" t="s">
        <v>45</v>
      </c>
      <c r="M1966">
        <v>117.6</v>
      </c>
    </row>
    <row r="1967" spans="1:13" x14ac:dyDescent="0.3">
      <c r="A1967">
        <v>3965</v>
      </c>
      <c r="B1967" t="s">
        <v>13</v>
      </c>
      <c r="C1967" t="s">
        <v>20</v>
      </c>
      <c r="D1967" t="s">
        <v>39</v>
      </c>
      <c r="E1967" t="s">
        <v>16</v>
      </c>
      <c r="H1967">
        <v>0.05</v>
      </c>
      <c r="I1967">
        <v>0</v>
      </c>
      <c r="J1967" s="1"/>
      <c r="K1967" t="s">
        <v>17</v>
      </c>
      <c r="L1967" t="s">
        <v>23</v>
      </c>
      <c r="M1967">
        <v>1194.67</v>
      </c>
    </row>
    <row r="1968" spans="1:13" x14ac:dyDescent="0.3">
      <c r="A1968">
        <v>3966</v>
      </c>
      <c r="B1968" t="s">
        <v>13</v>
      </c>
      <c r="C1968" t="s">
        <v>14</v>
      </c>
      <c r="D1968" t="s">
        <v>47</v>
      </c>
      <c r="E1968" t="s">
        <v>57</v>
      </c>
      <c r="I1968">
        <v>0</v>
      </c>
      <c r="J1968" s="1"/>
      <c r="K1968" t="s">
        <v>22</v>
      </c>
      <c r="L1968" t="s">
        <v>25</v>
      </c>
      <c r="M1968">
        <v>2072.67</v>
      </c>
    </row>
    <row r="1969" spans="1:13" x14ac:dyDescent="0.3">
      <c r="A1969">
        <v>3967</v>
      </c>
      <c r="B1969" t="s">
        <v>19</v>
      </c>
      <c r="C1969" t="s">
        <v>26</v>
      </c>
      <c r="D1969" t="s">
        <v>40</v>
      </c>
      <c r="E1969" t="s">
        <v>41</v>
      </c>
      <c r="F1969">
        <v>0</v>
      </c>
      <c r="I1969">
        <v>0</v>
      </c>
      <c r="J1969" s="1"/>
      <c r="K1969" t="s">
        <v>17</v>
      </c>
      <c r="L1969" t="s">
        <v>36</v>
      </c>
      <c r="M1969">
        <v>-806.4</v>
      </c>
    </row>
    <row r="1970" spans="1:13" x14ac:dyDescent="0.3">
      <c r="A1970">
        <v>3968</v>
      </c>
      <c r="B1970" t="s">
        <v>13</v>
      </c>
      <c r="C1970" t="s">
        <v>26</v>
      </c>
      <c r="D1970" t="s">
        <v>40</v>
      </c>
      <c r="E1970" t="s">
        <v>16</v>
      </c>
      <c r="G1970">
        <v>8141.77</v>
      </c>
      <c r="I1970">
        <v>0</v>
      </c>
      <c r="J1970" s="1">
        <v>45631</v>
      </c>
      <c r="K1970" t="s">
        <v>22</v>
      </c>
      <c r="L1970" t="s">
        <v>18</v>
      </c>
      <c r="M1970">
        <v>774.01</v>
      </c>
    </row>
    <row r="1971" spans="1:13" x14ac:dyDescent="0.3">
      <c r="A1971">
        <v>3969</v>
      </c>
      <c r="B1971" t="s">
        <v>19</v>
      </c>
      <c r="C1971" t="s">
        <v>26</v>
      </c>
      <c r="D1971" t="s">
        <v>40</v>
      </c>
      <c r="E1971" t="s">
        <v>32</v>
      </c>
      <c r="G1971">
        <v>7922.86</v>
      </c>
      <c r="I1971">
        <v>0</v>
      </c>
      <c r="J1971" s="1">
        <v>45142</v>
      </c>
      <c r="K1971" t="s">
        <v>22</v>
      </c>
      <c r="L1971" t="s">
        <v>25</v>
      </c>
      <c r="M1971">
        <v>3753.92</v>
      </c>
    </row>
    <row r="1972" spans="1:13" x14ac:dyDescent="0.3">
      <c r="A1972">
        <v>3970</v>
      </c>
      <c r="B1972" t="s">
        <v>35</v>
      </c>
      <c r="C1972" t="s">
        <v>20</v>
      </c>
      <c r="D1972" t="s">
        <v>55</v>
      </c>
      <c r="E1972" t="s">
        <v>28</v>
      </c>
      <c r="F1972">
        <v>0</v>
      </c>
      <c r="G1972">
        <v>9990.7999999999993</v>
      </c>
      <c r="I1972">
        <v>0</v>
      </c>
      <c r="J1972" s="1">
        <v>45837</v>
      </c>
      <c r="K1972" t="s">
        <v>22</v>
      </c>
      <c r="L1972" t="s">
        <v>45</v>
      </c>
      <c r="M1972">
        <v>3351.31</v>
      </c>
    </row>
    <row r="1973" spans="1:13" x14ac:dyDescent="0.3">
      <c r="A1973">
        <v>3971</v>
      </c>
      <c r="B1973" t="s">
        <v>13</v>
      </c>
      <c r="C1973" t="s">
        <v>14</v>
      </c>
      <c r="D1973" t="s">
        <v>47</v>
      </c>
      <c r="E1973" t="s">
        <v>49</v>
      </c>
      <c r="H1973">
        <v>0.95</v>
      </c>
      <c r="I1973">
        <v>0</v>
      </c>
      <c r="J1973" s="1">
        <v>45699</v>
      </c>
      <c r="K1973" t="s">
        <v>22</v>
      </c>
      <c r="L1973" t="s">
        <v>18</v>
      </c>
      <c r="M1973">
        <v>3840.73</v>
      </c>
    </row>
    <row r="1974" spans="1:13" x14ac:dyDescent="0.3">
      <c r="A1974">
        <v>3972</v>
      </c>
      <c r="B1974" t="s">
        <v>35</v>
      </c>
      <c r="C1974" t="s">
        <v>30</v>
      </c>
      <c r="D1974" t="s">
        <v>56</v>
      </c>
      <c r="E1974" t="s">
        <v>32</v>
      </c>
      <c r="F1974">
        <v>1</v>
      </c>
      <c r="I1974">
        <v>0</v>
      </c>
      <c r="J1974" s="1">
        <v>45646</v>
      </c>
      <c r="K1974" t="s">
        <v>22</v>
      </c>
      <c r="L1974" t="s">
        <v>18</v>
      </c>
      <c r="M1974">
        <v>1990.32</v>
      </c>
    </row>
    <row r="1975" spans="1:13" x14ac:dyDescent="0.3">
      <c r="A1975">
        <v>3973</v>
      </c>
      <c r="B1975" t="s">
        <v>13</v>
      </c>
      <c r="C1975" t="s">
        <v>30</v>
      </c>
      <c r="D1975" t="s">
        <v>31</v>
      </c>
      <c r="E1975" t="s">
        <v>16</v>
      </c>
      <c r="F1975">
        <v>2</v>
      </c>
      <c r="I1975">
        <v>0</v>
      </c>
      <c r="J1975" s="1"/>
      <c r="K1975" t="s">
        <v>17</v>
      </c>
      <c r="L1975" t="s">
        <v>36</v>
      </c>
      <c r="M1975">
        <v>-475.2</v>
      </c>
    </row>
    <row r="1976" spans="1:13" x14ac:dyDescent="0.3">
      <c r="A1976">
        <v>3974</v>
      </c>
      <c r="B1976" t="s">
        <v>35</v>
      </c>
      <c r="C1976" t="s">
        <v>26</v>
      </c>
      <c r="D1976" t="s">
        <v>58</v>
      </c>
      <c r="E1976" t="s">
        <v>28</v>
      </c>
      <c r="F1976">
        <v>4</v>
      </c>
      <c r="I1976">
        <v>0</v>
      </c>
      <c r="J1976" s="1">
        <v>45373</v>
      </c>
      <c r="K1976" t="s">
        <v>22</v>
      </c>
      <c r="L1976" t="s">
        <v>33</v>
      </c>
      <c r="M1976">
        <v>97.6</v>
      </c>
    </row>
    <row r="1977" spans="1:13" x14ac:dyDescent="0.3">
      <c r="A1977">
        <v>3975</v>
      </c>
      <c r="B1977" t="s">
        <v>19</v>
      </c>
      <c r="C1977" t="s">
        <v>20</v>
      </c>
      <c r="D1977" t="s">
        <v>21</v>
      </c>
      <c r="E1977" t="s">
        <v>16</v>
      </c>
      <c r="F1977">
        <v>3</v>
      </c>
      <c r="I1977">
        <v>0</v>
      </c>
      <c r="J1977" s="1">
        <v>45738</v>
      </c>
      <c r="K1977" t="s">
        <v>22</v>
      </c>
      <c r="L1977" t="s">
        <v>25</v>
      </c>
      <c r="M1977">
        <v>1293.3800000000001</v>
      </c>
    </row>
    <row r="1978" spans="1:13" x14ac:dyDescent="0.3">
      <c r="A1978">
        <v>3976</v>
      </c>
      <c r="B1978" t="s">
        <v>35</v>
      </c>
      <c r="C1978" t="s">
        <v>14</v>
      </c>
      <c r="D1978" t="s">
        <v>15</v>
      </c>
      <c r="E1978" t="s">
        <v>28</v>
      </c>
      <c r="F1978">
        <v>4</v>
      </c>
      <c r="G1978">
        <v>7534.51</v>
      </c>
      <c r="H1978">
        <v>1.05</v>
      </c>
      <c r="I1978">
        <v>-1506.9</v>
      </c>
      <c r="J1978" s="1">
        <v>45638</v>
      </c>
      <c r="K1978" t="s">
        <v>22</v>
      </c>
      <c r="L1978" t="s">
        <v>33</v>
      </c>
      <c r="M1978">
        <v>778.13</v>
      </c>
    </row>
    <row r="1979" spans="1:13" x14ac:dyDescent="0.3">
      <c r="A1979">
        <v>3977</v>
      </c>
      <c r="B1979" t="s">
        <v>35</v>
      </c>
      <c r="C1979" t="s">
        <v>20</v>
      </c>
      <c r="D1979" t="s">
        <v>39</v>
      </c>
      <c r="E1979" t="s">
        <v>28</v>
      </c>
      <c r="F1979">
        <v>0</v>
      </c>
      <c r="G1979">
        <v>7483.74</v>
      </c>
      <c r="H1979">
        <v>0.21</v>
      </c>
      <c r="I1979">
        <v>0</v>
      </c>
      <c r="J1979" s="1">
        <v>45788</v>
      </c>
      <c r="K1979" t="s">
        <v>17</v>
      </c>
      <c r="L1979" t="s">
        <v>33</v>
      </c>
      <c r="M1979">
        <v>2545.4899999999998</v>
      </c>
    </row>
    <row r="1980" spans="1:13" x14ac:dyDescent="0.3">
      <c r="A1980">
        <v>3978</v>
      </c>
      <c r="B1980" t="s">
        <v>19</v>
      </c>
      <c r="C1980" t="s">
        <v>14</v>
      </c>
      <c r="D1980" t="s">
        <v>34</v>
      </c>
      <c r="E1980" t="s">
        <v>41</v>
      </c>
      <c r="F1980">
        <v>2</v>
      </c>
      <c r="G1980">
        <v>9847.52</v>
      </c>
      <c r="I1980">
        <v>0</v>
      </c>
      <c r="J1980" s="1">
        <v>45546</v>
      </c>
      <c r="K1980" t="s">
        <v>22</v>
      </c>
      <c r="L1980" t="s">
        <v>33</v>
      </c>
      <c r="M1980">
        <v>754.75</v>
      </c>
    </row>
    <row r="1981" spans="1:13" x14ac:dyDescent="0.3">
      <c r="A1981">
        <v>3979</v>
      </c>
      <c r="B1981" t="s">
        <v>35</v>
      </c>
      <c r="C1981" t="s">
        <v>14</v>
      </c>
      <c r="D1981" t="s">
        <v>54</v>
      </c>
      <c r="E1981" t="s">
        <v>16</v>
      </c>
      <c r="F1981">
        <v>3</v>
      </c>
      <c r="H1981">
        <v>0.5</v>
      </c>
      <c r="I1981">
        <v>0</v>
      </c>
      <c r="J1981" s="1">
        <v>45819</v>
      </c>
      <c r="K1981" t="s">
        <v>17</v>
      </c>
      <c r="L1981" t="s">
        <v>29</v>
      </c>
      <c r="M1981">
        <v>896.9</v>
      </c>
    </row>
    <row r="1982" spans="1:13" x14ac:dyDescent="0.3">
      <c r="A1982">
        <v>3980</v>
      </c>
      <c r="B1982" t="s">
        <v>35</v>
      </c>
      <c r="C1982" t="s">
        <v>14</v>
      </c>
      <c r="D1982" t="s">
        <v>15</v>
      </c>
      <c r="E1982" t="s">
        <v>59</v>
      </c>
      <c r="I1982">
        <v>0</v>
      </c>
      <c r="J1982" s="1">
        <v>45845</v>
      </c>
      <c r="K1982" t="s">
        <v>22</v>
      </c>
      <c r="L1982" t="s">
        <v>42</v>
      </c>
      <c r="M1982">
        <v>-223.3</v>
      </c>
    </row>
    <row r="1983" spans="1:13" x14ac:dyDescent="0.3">
      <c r="A1983">
        <v>3981</v>
      </c>
      <c r="B1983" t="s">
        <v>35</v>
      </c>
      <c r="C1983" t="s">
        <v>20</v>
      </c>
      <c r="D1983" t="s">
        <v>24</v>
      </c>
      <c r="E1983" t="s">
        <v>28</v>
      </c>
      <c r="G1983">
        <v>4007.55</v>
      </c>
      <c r="H1983">
        <v>1.02</v>
      </c>
      <c r="I1983">
        <v>0</v>
      </c>
      <c r="J1983" s="1">
        <v>45281</v>
      </c>
      <c r="K1983" t="s">
        <v>17</v>
      </c>
      <c r="L1983" t="s">
        <v>33</v>
      </c>
      <c r="M1983">
        <v>90.51</v>
      </c>
    </row>
    <row r="1984" spans="1:13" x14ac:dyDescent="0.3">
      <c r="A1984">
        <v>3982</v>
      </c>
      <c r="B1984" t="s">
        <v>35</v>
      </c>
      <c r="C1984" t="s">
        <v>43</v>
      </c>
      <c r="D1984" t="s">
        <v>52</v>
      </c>
      <c r="E1984" t="s">
        <v>28</v>
      </c>
      <c r="G1984">
        <v>8006.71</v>
      </c>
      <c r="I1984">
        <v>0</v>
      </c>
      <c r="J1984" s="1">
        <v>45581</v>
      </c>
      <c r="K1984" t="s">
        <v>17</v>
      </c>
      <c r="L1984" t="s">
        <v>36</v>
      </c>
      <c r="M1984">
        <v>1486.86</v>
      </c>
    </row>
    <row r="1985" spans="1:13" x14ac:dyDescent="0.3">
      <c r="A1985">
        <v>3983</v>
      </c>
      <c r="B1985" t="s">
        <v>13</v>
      </c>
      <c r="C1985" t="s">
        <v>26</v>
      </c>
      <c r="D1985" t="s">
        <v>40</v>
      </c>
      <c r="E1985" t="s">
        <v>28</v>
      </c>
      <c r="F1985">
        <v>4</v>
      </c>
      <c r="H1985">
        <v>0.22</v>
      </c>
      <c r="I1985">
        <v>0</v>
      </c>
      <c r="J1985" s="1"/>
      <c r="K1985" t="s">
        <v>17</v>
      </c>
      <c r="L1985" t="s">
        <v>29</v>
      </c>
      <c r="M1985">
        <v>633.64</v>
      </c>
    </row>
    <row r="1986" spans="1:13" x14ac:dyDescent="0.3">
      <c r="A1986">
        <v>3984</v>
      </c>
      <c r="B1986" t="s">
        <v>19</v>
      </c>
      <c r="C1986" t="s">
        <v>14</v>
      </c>
      <c r="D1986" t="s">
        <v>15</v>
      </c>
      <c r="E1986" t="s">
        <v>41</v>
      </c>
      <c r="F1986">
        <v>4</v>
      </c>
      <c r="I1986">
        <v>0</v>
      </c>
      <c r="J1986" s="1"/>
      <c r="K1986" t="s">
        <v>22</v>
      </c>
      <c r="L1986" t="s">
        <v>29</v>
      </c>
      <c r="M1986">
        <v>486.8</v>
      </c>
    </row>
    <row r="1987" spans="1:13" x14ac:dyDescent="0.3">
      <c r="A1987">
        <v>2048</v>
      </c>
      <c r="B1987" t="s">
        <v>13</v>
      </c>
      <c r="C1987" t="s">
        <v>43</v>
      </c>
      <c r="D1987" t="s">
        <v>44</v>
      </c>
      <c r="E1987" t="s">
        <v>32</v>
      </c>
      <c r="F1987">
        <v>2</v>
      </c>
      <c r="G1987">
        <v>8918.66</v>
      </c>
      <c r="H1987">
        <v>1.19</v>
      </c>
      <c r="I1987">
        <v>-3389.09</v>
      </c>
      <c r="J1987" s="1">
        <v>45336</v>
      </c>
      <c r="K1987" t="s">
        <v>22</v>
      </c>
      <c r="L1987" t="s">
        <v>33</v>
      </c>
      <c r="M1987">
        <v>1889.03</v>
      </c>
    </row>
    <row r="1988" spans="1:13" x14ac:dyDescent="0.3">
      <c r="A1988">
        <v>3986</v>
      </c>
      <c r="B1988" t="s">
        <v>13</v>
      </c>
      <c r="C1988" t="s">
        <v>30</v>
      </c>
      <c r="D1988" t="s">
        <v>48</v>
      </c>
      <c r="E1988" t="s">
        <v>28</v>
      </c>
      <c r="F1988">
        <v>1</v>
      </c>
      <c r="I1988">
        <v>0</v>
      </c>
      <c r="J1988" s="1">
        <v>45606</v>
      </c>
      <c r="K1988" t="s">
        <v>22</v>
      </c>
      <c r="L1988" t="s">
        <v>25</v>
      </c>
      <c r="M1988">
        <v>681.84</v>
      </c>
    </row>
    <row r="1989" spans="1:13" x14ac:dyDescent="0.3">
      <c r="A1989">
        <v>3987</v>
      </c>
      <c r="B1989" t="s">
        <v>13</v>
      </c>
      <c r="C1989" t="s">
        <v>43</v>
      </c>
      <c r="D1989" t="s">
        <v>52</v>
      </c>
      <c r="E1989" t="s">
        <v>28</v>
      </c>
      <c r="F1989">
        <v>2</v>
      </c>
      <c r="I1989">
        <v>0</v>
      </c>
      <c r="J1989" s="1">
        <v>45522</v>
      </c>
      <c r="K1989" t="s">
        <v>22</v>
      </c>
      <c r="L1989" t="s">
        <v>23</v>
      </c>
      <c r="M1989">
        <v>3908.61</v>
      </c>
    </row>
    <row r="1990" spans="1:13" x14ac:dyDescent="0.3">
      <c r="A1990">
        <v>3988</v>
      </c>
      <c r="B1990" t="s">
        <v>13</v>
      </c>
      <c r="C1990" t="s">
        <v>26</v>
      </c>
      <c r="D1990" t="s">
        <v>27</v>
      </c>
      <c r="E1990" t="s">
        <v>16</v>
      </c>
      <c r="F1990">
        <v>4</v>
      </c>
      <c r="G1990">
        <v>7945.46</v>
      </c>
      <c r="H1990">
        <v>0.67</v>
      </c>
      <c r="I1990">
        <v>10488.01</v>
      </c>
      <c r="J1990" s="1">
        <v>45575</v>
      </c>
      <c r="K1990" t="s">
        <v>17</v>
      </c>
      <c r="L1990" t="s">
        <v>29</v>
      </c>
      <c r="M1990">
        <v>3698.62</v>
      </c>
    </row>
    <row r="1991" spans="1:13" x14ac:dyDescent="0.3">
      <c r="A1991">
        <v>3989</v>
      </c>
      <c r="B1991" t="s">
        <v>35</v>
      </c>
      <c r="C1991" t="s">
        <v>14</v>
      </c>
      <c r="D1991" t="s">
        <v>47</v>
      </c>
      <c r="E1991" t="s">
        <v>28</v>
      </c>
      <c r="F1991">
        <v>-1</v>
      </c>
      <c r="I1991">
        <v>0</v>
      </c>
      <c r="J1991" s="1">
        <v>45585</v>
      </c>
      <c r="K1991" t="s">
        <v>17</v>
      </c>
      <c r="L1991" t="s">
        <v>18</v>
      </c>
      <c r="M1991">
        <v>1005.26</v>
      </c>
    </row>
    <row r="1992" spans="1:13" x14ac:dyDescent="0.3">
      <c r="A1992">
        <v>3990</v>
      </c>
      <c r="B1992" t="s">
        <v>13</v>
      </c>
      <c r="C1992" t="s">
        <v>43</v>
      </c>
      <c r="D1992" t="s">
        <v>44</v>
      </c>
      <c r="E1992" t="s">
        <v>37</v>
      </c>
      <c r="F1992">
        <v>0</v>
      </c>
      <c r="I1992">
        <v>0</v>
      </c>
      <c r="J1992" s="1"/>
      <c r="K1992" t="s">
        <v>17</v>
      </c>
      <c r="L1992" t="s">
        <v>45</v>
      </c>
      <c r="M1992">
        <v>2974.82</v>
      </c>
    </row>
    <row r="1993" spans="1:13" x14ac:dyDescent="0.3">
      <c r="A1993">
        <v>3991</v>
      </c>
      <c r="B1993" t="s">
        <v>35</v>
      </c>
      <c r="C1993" t="s">
        <v>14</v>
      </c>
      <c r="D1993" t="s">
        <v>54</v>
      </c>
      <c r="E1993" t="s">
        <v>41</v>
      </c>
      <c r="F1993">
        <v>0</v>
      </c>
      <c r="H1993">
        <v>0.1</v>
      </c>
      <c r="I1993">
        <v>0</v>
      </c>
      <c r="J1993" s="1">
        <v>45857</v>
      </c>
      <c r="K1993" t="s">
        <v>17</v>
      </c>
      <c r="L1993" t="s">
        <v>18</v>
      </c>
      <c r="M1993">
        <v>97.51</v>
      </c>
    </row>
    <row r="1994" spans="1:13" x14ac:dyDescent="0.3">
      <c r="A1994">
        <v>3992</v>
      </c>
      <c r="B1994" t="s">
        <v>35</v>
      </c>
      <c r="C1994" t="s">
        <v>26</v>
      </c>
      <c r="D1994" t="s">
        <v>58</v>
      </c>
      <c r="E1994" t="s">
        <v>32</v>
      </c>
      <c r="F1994">
        <v>-1</v>
      </c>
      <c r="G1994">
        <v>4431.62</v>
      </c>
      <c r="I1994">
        <v>0</v>
      </c>
      <c r="J1994" s="1">
        <v>45670</v>
      </c>
      <c r="K1994" t="s">
        <v>17</v>
      </c>
      <c r="L1994" t="s">
        <v>29</v>
      </c>
      <c r="M1994">
        <v>-907.76</v>
      </c>
    </row>
    <row r="1995" spans="1:13" x14ac:dyDescent="0.3">
      <c r="A1995">
        <v>3993</v>
      </c>
      <c r="B1995" t="s">
        <v>13</v>
      </c>
      <c r="C1995" t="s">
        <v>26</v>
      </c>
      <c r="D1995" t="s">
        <v>27</v>
      </c>
      <c r="E1995" t="s">
        <v>57</v>
      </c>
      <c r="F1995">
        <v>-1</v>
      </c>
      <c r="I1995">
        <v>0</v>
      </c>
      <c r="J1995" s="1">
        <v>45772</v>
      </c>
      <c r="K1995" t="s">
        <v>22</v>
      </c>
      <c r="L1995" t="s">
        <v>23</v>
      </c>
      <c r="M1995">
        <v>1060.98</v>
      </c>
    </row>
    <row r="1996" spans="1:13" x14ac:dyDescent="0.3">
      <c r="A1996">
        <v>3994</v>
      </c>
      <c r="B1996" t="s">
        <v>13</v>
      </c>
      <c r="C1996" t="s">
        <v>43</v>
      </c>
      <c r="D1996" t="s">
        <v>44</v>
      </c>
      <c r="E1996" t="s">
        <v>41</v>
      </c>
      <c r="F1996">
        <v>4</v>
      </c>
      <c r="I1996">
        <v>0</v>
      </c>
      <c r="J1996" s="1">
        <v>45759</v>
      </c>
      <c r="K1996" t="s">
        <v>22</v>
      </c>
      <c r="L1996" t="s">
        <v>18</v>
      </c>
      <c r="M1996">
        <v>-97.39</v>
      </c>
    </row>
    <row r="1997" spans="1:13" x14ac:dyDescent="0.3">
      <c r="A1997">
        <v>3995</v>
      </c>
      <c r="B1997" t="s">
        <v>35</v>
      </c>
      <c r="C1997" t="s">
        <v>26</v>
      </c>
      <c r="D1997" t="s">
        <v>60</v>
      </c>
      <c r="E1997" t="s">
        <v>37</v>
      </c>
      <c r="F1997">
        <v>-1</v>
      </c>
      <c r="H1997">
        <v>0.47</v>
      </c>
      <c r="I1997">
        <v>0</v>
      </c>
      <c r="J1997" s="1"/>
      <c r="K1997" t="s">
        <v>17</v>
      </c>
      <c r="L1997" t="s">
        <v>33</v>
      </c>
      <c r="M1997">
        <v>3242.46</v>
      </c>
    </row>
    <row r="1998" spans="1:13" x14ac:dyDescent="0.3">
      <c r="A1998">
        <v>3996</v>
      </c>
      <c r="B1998" t="s">
        <v>35</v>
      </c>
      <c r="C1998" t="s">
        <v>30</v>
      </c>
      <c r="D1998" t="s">
        <v>31</v>
      </c>
      <c r="E1998" t="s">
        <v>41</v>
      </c>
      <c r="F1998">
        <v>2</v>
      </c>
      <c r="I1998">
        <v>0</v>
      </c>
      <c r="J1998" s="1"/>
      <c r="K1998" t="s">
        <v>17</v>
      </c>
      <c r="L1998" t="s">
        <v>18</v>
      </c>
      <c r="M1998">
        <v>2919.12</v>
      </c>
    </row>
    <row r="1999" spans="1:13" x14ac:dyDescent="0.3">
      <c r="A1999">
        <v>3997</v>
      </c>
      <c r="B1999" t="s">
        <v>19</v>
      </c>
      <c r="C1999" t="s">
        <v>26</v>
      </c>
      <c r="D1999" t="s">
        <v>40</v>
      </c>
      <c r="E1999" t="s">
        <v>16</v>
      </c>
      <c r="F1999">
        <v>4</v>
      </c>
      <c r="I1999">
        <v>0</v>
      </c>
      <c r="J1999" s="1">
        <v>45315</v>
      </c>
      <c r="K1999" t="s">
        <v>22</v>
      </c>
      <c r="L1999" t="s">
        <v>38</v>
      </c>
      <c r="M1999">
        <v>-484.62</v>
      </c>
    </row>
    <row r="2000" spans="1:13" x14ac:dyDescent="0.3">
      <c r="A2000">
        <v>3998</v>
      </c>
      <c r="B2000" t="s">
        <v>35</v>
      </c>
      <c r="C2000" t="s">
        <v>14</v>
      </c>
      <c r="D2000" t="s">
        <v>34</v>
      </c>
      <c r="E2000" t="s">
        <v>41</v>
      </c>
      <c r="I2000">
        <v>0</v>
      </c>
      <c r="J2000" s="1"/>
      <c r="K2000" t="s">
        <v>17</v>
      </c>
      <c r="L2000" t="s">
        <v>33</v>
      </c>
      <c r="M2000">
        <v>2029.57</v>
      </c>
    </row>
    <row r="2001" spans="1:13" x14ac:dyDescent="0.3">
      <c r="A2001">
        <v>3999</v>
      </c>
      <c r="B2001" t="s">
        <v>13</v>
      </c>
      <c r="C2001" t="s">
        <v>26</v>
      </c>
      <c r="D2001" t="s">
        <v>27</v>
      </c>
      <c r="E2001" t="s">
        <v>57</v>
      </c>
      <c r="H2001">
        <v>0.27</v>
      </c>
      <c r="I2001">
        <v>0</v>
      </c>
      <c r="J2001" s="1">
        <v>45551</v>
      </c>
      <c r="K2001" t="s">
        <v>17</v>
      </c>
      <c r="L2001" t="s">
        <v>45</v>
      </c>
      <c r="M2001">
        <v>1484.61</v>
      </c>
    </row>
    <row r="2002" spans="1:13" x14ac:dyDescent="0.3">
      <c r="A2002">
        <v>4000</v>
      </c>
      <c r="B2002" t="s">
        <v>19</v>
      </c>
      <c r="C2002" t="s">
        <v>43</v>
      </c>
      <c r="D2002" t="s">
        <v>44</v>
      </c>
      <c r="E2002" t="s">
        <v>16</v>
      </c>
      <c r="F2002">
        <v>-1</v>
      </c>
      <c r="H2002">
        <v>0.11</v>
      </c>
      <c r="I2002">
        <v>0</v>
      </c>
      <c r="J2002" s="1">
        <v>45666</v>
      </c>
      <c r="K2002" t="s">
        <v>22</v>
      </c>
      <c r="L2002" t="s">
        <v>45</v>
      </c>
      <c r="M2002">
        <v>309.79000000000002</v>
      </c>
    </row>
    <row r="2003" spans="1:13" x14ac:dyDescent="0.3">
      <c r="A2003">
        <v>4001</v>
      </c>
      <c r="B2003" t="s">
        <v>19</v>
      </c>
      <c r="C2003" t="s">
        <v>43</v>
      </c>
      <c r="D2003" t="s">
        <v>52</v>
      </c>
      <c r="E2003" t="s">
        <v>28</v>
      </c>
      <c r="G2003">
        <v>7586.32</v>
      </c>
      <c r="I2003">
        <v>0</v>
      </c>
      <c r="J2003" s="1"/>
      <c r="K2003" t="s">
        <v>17</v>
      </c>
      <c r="L2003" t="s">
        <v>25</v>
      </c>
      <c r="M2003">
        <v>2155.0100000000002</v>
      </c>
    </row>
    <row r="2004" spans="1:13" x14ac:dyDescent="0.3">
      <c r="A2004">
        <v>4002</v>
      </c>
      <c r="B2004" t="s">
        <v>13</v>
      </c>
      <c r="C2004" t="s">
        <v>20</v>
      </c>
      <c r="D2004" t="s">
        <v>39</v>
      </c>
      <c r="E2004" t="s">
        <v>16</v>
      </c>
      <c r="G2004">
        <v>6056.88</v>
      </c>
      <c r="I2004">
        <v>0</v>
      </c>
      <c r="J2004" s="1">
        <v>45599</v>
      </c>
      <c r="K2004" t="s">
        <v>22</v>
      </c>
      <c r="L2004" t="s">
        <v>25</v>
      </c>
      <c r="M2004">
        <v>2114.0300000000002</v>
      </c>
    </row>
    <row r="2005" spans="1:13" x14ac:dyDescent="0.3">
      <c r="A2005">
        <v>4003</v>
      </c>
      <c r="B2005" t="s">
        <v>35</v>
      </c>
      <c r="C2005" t="s">
        <v>26</v>
      </c>
      <c r="D2005" t="s">
        <v>60</v>
      </c>
      <c r="E2005" t="s">
        <v>28</v>
      </c>
      <c r="G2005">
        <v>7165.28</v>
      </c>
      <c r="H2005">
        <v>1.17</v>
      </c>
      <c r="I2005">
        <v>0</v>
      </c>
      <c r="J2005" s="1">
        <v>45691</v>
      </c>
      <c r="K2005" t="s">
        <v>22</v>
      </c>
      <c r="L2005" t="s">
        <v>25</v>
      </c>
      <c r="M2005">
        <v>839.48</v>
      </c>
    </row>
    <row r="2006" spans="1:13" x14ac:dyDescent="0.3">
      <c r="A2006">
        <v>4004</v>
      </c>
      <c r="B2006" t="s">
        <v>35</v>
      </c>
      <c r="C2006" t="s">
        <v>43</v>
      </c>
      <c r="D2006" t="s">
        <v>44</v>
      </c>
      <c r="E2006" t="s">
        <v>32</v>
      </c>
      <c r="H2006">
        <v>0.06</v>
      </c>
      <c r="I2006">
        <v>0</v>
      </c>
      <c r="J2006" s="1">
        <v>45761</v>
      </c>
      <c r="K2006" t="s">
        <v>22</v>
      </c>
      <c r="L2006" t="s">
        <v>33</v>
      </c>
      <c r="M2006">
        <v>-748.58</v>
      </c>
    </row>
    <row r="2007" spans="1:13" x14ac:dyDescent="0.3">
      <c r="A2007">
        <v>4005</v>
      </c>
      <c r="B2007" t="s">
        <v>13</v>
      </c>
      <c r="C2007" t="s">
        <v>14</v>
      </c>
      <c r="D2007" t="s">
        <v>47</v>
      </c>
      <c r="E2007" t="s">
        <v>16</v>
      </c>
      <c r="G2007">
        <v>3730.58</v>
      </c>
      <c r="I2007">
        <v>0</v>
      </c>
      <c r="J2007" s="1">
        <v>45626</v>
      </c>
      <c r="K2007" t="s">
        <v>17</v>
      </c>
      <c r="L2007" t="s">
        <v>33</v>
      </c>
      <c r="M2007">
        <v>1784.38</v>
      </c>
    </row>
    <row r="2008" spans="1:13" x14ac:dyDescent="0.3">
      <c r="A2008">
        <v>4006</v>
      </c>
      <c r="B2008" t="s">
        <v>13</v>
      </c>
      <c r="C2008" t="s">
        <v>43</v>
      </c>
      <c r="D2008" t="s">
        <v>61</v>
      </c>
      <c r="E2008" t="s">
        <v>53</v>
      </c>
      <c r="I2008">
        <v>0</v>
      </c>
      <c r="J2008" s="1"/>
      <c r="K2008" t="s">
        <v>22</v>
      </c>
      <c r="L2008" t="s">
        <v>45</v>
      </c>
      <c r="M2008">
        <v>2617</v>
      </c>
    </row>
    <row r="2009" spans="1:13" x14ac:dyDescent="0.3">
      <c r="A2009">
        <v>4007</v>
      </c>
      <c r="B2009" t="s">
        <v>13</v>
      </c>
      <c r="C2009" t="s">
        <v>20</v>
      </c>
      <c r="D2009" t="s">
        <v>24</v>
      </c>
      <c r="E2009" t="s">
        <v>32</v>
      </c>
      <c r="F2009">
        <v>0</v>
      </c>
      <c r="I2009">
        <v>0</v>
      </c>
      <c r="J2009" s="1">
        <v>45667</v>
      </c>
      <c r="K2009" t="s">
        <v>22</v>
      </c>
      <c r="L2009" t="s">
        <v>29</v>
      </c>
      <c r="M2009">
        <v>1746.06</v>
      </c>
    </row>
    <row r="2010" spans="1:13" x14ac:dyDescent="0.3">
      <c r="A2010">
        <v>4008</v>
      </c>
      <c r="B2010" t="s">
        <v>35</v>
      </c>
      <c r="C2010" t="s">
        <v>43</v>
      </c>
      <c r="D2010" t="s">
        <v>61</v>
      </c>
      <c r="E2010" t="s">
        <v>46</v>
      </c>
      <c r="F2010">
        <v>3</v>
      </c>
      <c r="G2010">
        <v>7737.27</v>
      </c>
      <c r="H2010">
        <v>7.0000000000000007E-2</v>
      </c>
      <c r="I2010">
        <v>21586.98</v>
      </c>
      <c r="J2010" s="1">
        <v>45275</v>
      </c>
      <c r="K2010" t="s">
        <v>22</v>
      </c>
      <c r="L2010" t="s">
        <v>38</v>
      </c>
      <c r="M2010">
        <v>180.31</v>
      </c>
    </row>
    <row r="2011" spans="1:13" x14ac:dyDescent="0.3">
      <c r="A2011">
        <v>4009</v>
      </c>
      <c r="B2011" t="s">
        <v>13</v>
      </c>
      <c r="C2011" t="s">
        <v>43</v>
      </c>
      <c r="D2011" t="s">
        <v>52</v>
      </c>
      <c r="E2011" t="s">
        <v>16</v>
      </c>
      <c r="I2011">
        <v>0</v>
      </c>
      <c r="J2011" s="1">
        <v>45381</v>
      </c>
      <c r="K2011" t="s">
        <v>22</v>
      </c>
      <c r="L2011" t="s">
        <v>25</v>
      </c>
      <c r="M2011">
        <v>-737.91</v>
      </c>
    </row>
    <row r="2012" spans="1:13" x14ac:dyDescent="0.3">
      <c r="A2012">
        <v>2046</v>
      </c>
      <c r="B2012" t="s">
        <v>35</v>
      </c>
      <c r="C2012" t="s">
        <v>14</v>
      </c>
      <c r="D2012" t="s">
        <v>54</v>
      </c>
      <c r="E2012" t="s">
        <v>16</v>
      </c>
      <c r="F2012">
        <v>-1</v>
      </c>
      <c r="G2012">
        <v>5091.2</v>
      </c>
      <c r="I2012">
        <v>0</v>
      </c>
      <c r="J2012" s="1">
        <v>45848</v>
      </c>
      <c r="K2012" t="s">
        <v>22</v>
      </c>
      <c r="L2012" t="s">
        <v>29</v>
      </c>
      <c r="M2012">
        <v>1544.79</v>
      </c>
    </row>
    <row r="2013" spans="1:13" x14ac:dyDescent="0.3">
      <c r="A2013">
        <v>4011</v>
      </c>
      <c r="B2013" t="s">
        <v>19</v>
      </c>
      <c r="C2013" t="s">
        <v>30</v>
      </c>
      <c r="D2013" t="s">
        <v>48</v>
      </c>
      <c r="E2013" t="s">
        <v>16</v>
      </c>
      <c r="F2013">
        <v>4</v>
      </c>
      <c r="G2013">
        <v>4909.5600000000004</v>
      </c>
      <c r="I2013">
        <v>0</v>
      </c>
      <c r="J2013" s="1">
        <v>45842</v>
      </c>
      <c r="K2013" t="s">
        <v>22</v>
      </c>
      <c r="L2013" t="s">
        <v>36</v>
      </c>
      <c r="M2013">
        <v>2934.53</v>
      </c>
    </row>
    <row r="2014" spans="1:13" x14ac:dyDescent="0.3">
      <c r="A2014">
        <v>4012</v>
      </c>
      <c r="B2014" t="s">
        <v>35</v>
      </c>
      <c r="C2014" t="s">
        <v>43</v>
      </c>
      <c r="D2014" t="s">
        <v>52</v>
      </c>
      <c r="E2014" t="s">
        <v>41</v>
      </c>
      <c r="G2014">
        <v>5879.06</v>
      </c>
      <c r="H2014">
        <v>0.47</v>
      </c>
      <c r="I2014">
        <v>0</v>
      </c>
      <c r="J2014" s="1">
        <v>45805</v>
      </c>
      <c r="K2014" t="s">
        <v>22</v>
      </c>
      <c r="L2014" t="s">
        <v>23</v>
      </c>
      <c r="M2014">
        <v>2129.44</v>
      </c>
    </row>
    <row r="2015" spans="1:13" x14ac:dyDescent="0.3">
      <c r="A2015">
        <v>4013</v>
      </c>
      <c r="B2015" t="s">
        <v>19</v>
      </c>
      <c r="C2015" t="s">
        <v>43</v>
      </c>
      <c r="D2015" t="s">
        <v>61</v>
      </c>
      <c r="E2015" t="s">
        <v>59</v>
      </c>
      <c r="F2015">
        <v>2</v>
      </c>
      <c r="G2015">
        <v>3794.99</v>
      </c>
      <c r="I2015">
        <v>0</v>
      </c>
      <c r="J2015" s="1">
        <v>45842</v>
      </c>
      <c r="K2015" t="s">
        <v>17</v>
      </c>
      <c r="L2015" t="s">
        <v>42</v>
      </c>
      <c r="M2015">
        <v>1398.9</v>
      </c>
    </row>
    <row r="2016" spans="1:13" x14ac:dyDescent="0.3">
      <c r="A2016">
        <v>4014</v>
      </c>
      <c r="B2016" t="s">
        <v>13</v>
      </c>
      <c r="C2016" t="s">
        <v>30</v>
      </c>
      <c r="D2016" t="s">
        <v>48</v>
      </c>
      <c r="E2016" t="s">
        <v>28</v>
      </c>
      <c r="I2016">
        <v>0</v>
      </c>
      <c r="J2016" s="1">
        <v>45508</v>
      </c>
      <c r="K2016" t="s">
        <v>22</v>
      </c>
      <c r="L2016" t="s">
        <v>42</v>
      </c>
      <c r="M2016">
        <v>563.6</v>
      </c>
    </row>
    <row r="2017" spans="1:13" x14ac:dyDescent="0.3">
      <c r="A2017">
        <v>4015</v>
      </c>
      <c r="B2017" t="s">
        <v>35</v>
      </c>
      <c r="C2017" t="s">
        <v>26</v>
      </c>
      <c r="D2017" t="s">
        <v>60</v>
      </c>
      <c r="E2017" t="s">
        <v>28</v>
      </c>
      <c r="F2017">
        <v>4</v>
      </c>
      <c r="G2017">
        <v>5505.76</v>
      </c>
      <c r="I2017">
        <v>0</v>
      </c>
      <c r="J2017" s="1">
        <v>45843</v>
      </c>
      <c r="K2017" t="s">
        <v>17</v>
      </c>
      <c r="L2017" t="s">
        <v>18</v>
      </c>
      <c r="M2017">
        <v>1194.93</v>
      </c>
    </row>
    <row r="2018" spans="1:13" x14ac:dyDescent="0.3">
      <c r="A2018">
        <v>2021</v>
      </c>
      <c r="B2018" t="s">
        <v>13</v>
      </c>
      <c r="C2018" t="s">
        <v>26</v>
      </c>
      <c r="D2018" t="s">
        <v>40</v>
      </c>
      <c r="E2018" t="s">
        <v>32</v>
      </c>
      <c r="G2018">
        <v>4561.67</v>
      </c>
      <c r="I2018">
        <v>0</v>
      </c>
      <c r="J2018" s="1">
        <v>45335</v>
      </c>
      <c r="K2018" t="s">
        <v>17</v>
      </c>
      <c r="L2018" t="s">
        <v>29</v>
      </c>
      <c r="M2018">
        <v>1720.61</v>
      </c>
    </row>
    <row r="2019" spans="1:13" x14ac:dyDescent="0.3">
      <c r="A2019">
        <v>4017</v>
      </c>
      <c r="B2019" t="s">
        <v>13</v>
      </c>
      <c r="C2019" t="s">
        <v>14</v>
      </c>
      <c r="D2019" t="s">
        <v>47</v>
      </c>
      <c r="E2019" t="s">
        <v>32</v>
      </c>
      <c r="G2019">
        <v>9229.7000000000007</v>
      </c>
      <c r="I2019">
        <v>0</v>
      </c>
      <c r="J2019" s="1">
        <v>45736</v>
      </c>
      <c r="K2019" t="s">
        <v>17</v>
      </c>
      <c r="L2019" t="s">
        <v>25</v>
      </c>
      <c r="M2019">
        <v>1178.0999999999999</v>
      </c>
    </row>
    <row r="2020" spans="1:13" x14ac:dyDescent="0.3">
      <c r="A2020">
        <v>4018</v>
      </c>
      <c r="B2020" t="s">
        <v>19</v>
      </c>
      <c r="C2020" t="s">
        <v>26</v>
      </c>
      <c r="D2020" t="s">
        <v>27</v>
      </c>
      <c r="E2020" t="s">
        <v>16</v>
      </c>
      <c r="G2020">
        <v>6469.59</v>
      </c>
      <c r="H2020">
        <v>0.36</v>
      </c>
      <c r="I2020">
        <v>0</v>
      </c>
      <c r="J2020" s="1"/>
      <c r="K2020" t="s">
        <v>22</v>
      </c>
      <c r="L2020" t="s">
        <v>25</v>
      </c>
      <c r="M2020">
        <v>-69.8</v>
      </c>
    </row>
    <row r="2021" spans="1:13" x14ac:dyDescent="0.3">
      <c r="A2021">
        <v>4019</v>
      </c>
      <c r="B2021" t="s">
        <v>19</v>
      </c>
      <c r="C2021" t="s">
        <v>20</v>
      </c>
      <c r="D2021" t="s">
        <v>21</v>
      </c>
      <c r="E2021" t="s">
        <v>59</v>
      </c>
      <c r="F2021">
        <v>-1</v>
      </c>
      <c r="H2021">
        <v>0.66</v>
      </c>
      <c r="I2021">
        <v>0</v>
      </c>
      <c r="J2021" s="1">
        <v>45592</v>
      </c>
      <c r="K2021" t="s">
        <v>17</v>
      </c>
      <c r="L2021" t="s">
        <v>18</v>
      </c>
      <c r="M2021">
        <v>171.8</v>
      </c>
    </row>
    <row r="2022" spans="1:13" x14ac:dyDescent="0.3">
      <c r="A2022">
        <v>4020</v>
      </c>
      <c r="B2022" t="s">
        <v>19</v>
      </c>
      <c r="C2022" t="s">
        <v>30</v>
      </c>
      <c r="D2022" t="s">
        <v>56</v>
      </c>
      <c r="E2022" t="s">
        <v>16</v>
      </c>
      <c r="G2022">
        <v>4052.25</v>
      </c>
      <c r="I2022">
        <v>0</v>
      </c>
      <c r="J2022" s="1"/>
      <c r="K2022" t="s">
        <v>22</v>
      </c>
      <c r="L2022" t="s">
        <v>18</v>
      </c>
      <c r="M2022">
        <v>3360.33</v>
      </c>
    </row>
    <row r="2023" spans="1:13" x14ac:dyDescent="0.3">
      <c r="A2023">
        <v>4021</v>
      </c>
      <c r="B2023" t="s">
        <v>19</v>
      </c>
      <c r="C2023" t="s">
        <v>43</v>
      </c>
      <c r="D2023" t="s">
        <v>51</v>
      </c>
      <c r="E2023" t="s">
        <v>49</v>
      </c>
      <c r="G2023">
        <v>7023.61</v>
      </c>
      <c r="I2023">
        <v>0</v>
      </c>
      <c r="J2023" s="1"/>
      <c r="K2023" t="s">
        <v>17</v>
      </c>
      <c r="L2023" t="s">
        <v>33</v>
      </c>
      <c r="M2023">
        <v>2199.3000000000002</v>
      </c>
    </row>
    <row r="2024" spans="1:13" x14ac:dyDescent="0.3">
      <c r="A2024">
        <v>4022</v>
      </c>
      <c r="B2024" t="s">
        <v>13</v>
      </c>
      <c r="C2024" t="s">
        <v>14</v>
      </c>
      <c r="D2024" t="s">
        <v>47</v>
      </c>
      <c r="E2024" t="s">
        <v>28</v>
      </c>
      <c r="I2024">
        <v>0</v>
      </c>
      <c r="J2024" s="1">
        <v>45647</v>
      </c>
      <c r="K2024" t="s">
        <v>17</v>
      </c>
      <c r="L2024" t="s">
        <v>18</v>
      </c>
      <c r="M2024">
        <v>2380.63</v>
      </c>
    </row>
    <row r="2025" spans="1:13" x14ac:dyDescent="0.3">
      <c r="A2025">
        <v>4023</v>
      </c>
      <c r="B2025" t="s">
        <v>19</v>
      </c>
      <c r="C2025" t="s">
        <v>30</v>
      </c>
      <c r="D2025" t="s">
        <v>50</v>
      </c>
      <c r="E2025" t="s">
        <v>32</v>
      </c>
      <c r="F2025">
        <v>0</v>
      </c>
      <c r="G2025">
        <v>2376.12</v>
      </c>
      <c r="H2025">
        <v>0.76</v>
      </c>
      <c r="I2025">
        <v>0</v>
      </c>
      <c r="J2025" s="1">
        <v>45624</v>
      </c>
      <c r="K2025" t="s">
        <v>17</v>
      </c>
      <c r="L2025" t="s">
        <v>42</v>
      </c>
      <c r="M2025">
        <v>1267.4100000000001</v>
      </c>
    </row>
    <row r="2026" spans="1:13" x14ac:dyDescent="0.3">
      <c r="A2026">
        <v>4024</v>
      </c>
      <c r="B2026" t="s">
        <v>35</v>
      </c>
      <c r="C2026" t="s">
        <v>14</v>
      </c>
      <c r="D2026" t="s">
        <v>47</v>
      </c>
      <c r="E2026" t="s">
        <v>16</v>
      </c>
      <c r="F2026">
        <v>0</v>
      </c>
      <c r="I2026">
        <v>0</v>
      </c>
      <c r="J2026" s="1">
        <v>45533</v>
      </c>
      <c r="K2026" t="s">
        <v>22</v>
      </c>
      <c r="L2026" t="s">
        <v>18</v>
      </c>
      <c r="M2026">
        <v>-738.85</v>
      </c>
    </row>
    <row r="2027" spans="1:13" x14ac:dyDescent="0.3">
      <c r="A2027">
        <v>4025</v>
      </c>
      <c r="B2027" t="s">
        <v>19</v>
      </c>
      <c r="C2027" t="s">
        <v>43</v>
      </c>
      <c r="D2027" t="s">
        <v>51</v>
      </c>
      <c r="E2027" t="s">
        <v>28</v>
      </c>
      <c r="G2027">
        <v>2265.37</v>
      </c>
      <c r="I2027">
        <v>0</v>
      </c>
      <c r="J2027" s="1">
        <v>45468</v>
      </c>
      <c r="K2027" t="s">
        <v>22</v>
      </c>
      <c r="L2027" t="s">
        <v>45</v>
      </c>
      <c r="M2027">
        <v>2946.35</v>
      </c>
    </row>
    <row r="2028" spans="1:13" x14ac:dyDescent="0.3">
      <c r="A2028">
        <v>4026</v>
      </c>
      <c r="B2028" t="s">
        <v>35</v>
      </c>
      <c r="C2028" t="s">
        <v>43</v>
      </c>
      <c r="D2028" t="s">
        <v>52</v>
      </c>
      <c r="E2028" t="s">
        <v>32</v>
      </c>
      <c r="F2028">
        <v>0</v>
      </c>
      <c r="G2028">
        <v>3731.78</v>
      </c>
      <c r="H2028">
        <v>1.1200000000000001</v>
      </c>
      <c r="I2028">
        <v>0</v>
      </c>
      <c r="J2028" s="1">
        <v>45705</v>
      </c>
      <c r="K2028" t="s">
        <v>17</v>
      </c>
      <c r="L2028" t="s">
        <v>38</v>
      </c>
      <c r="M2028">
        <v>-885.09</v>
      </c>
    </row>
    <row r="2029" spans="1:13" x14ac:dyDescent="0.3">
      <c r="A2029">
        <v>4027</v>
      </c>
      <c r="B2029" t="s">
        <v>35</v>
      </c>
      <c r="C2029" t="s">
        <v>43</v>
      </c>
      <c r="D2029" t="s">
        <v>44</v>
      </c>
      <c r="E2029" t="s">
        <v>41</v>
      </c>
      <c r="G2029">
        <v>8050.32</v>
      </c>
      <c r="I2029">
        <v>0</v>
      </c>
      <c r="J2029" s="1"/>
      <c r="K2029" t="s">
        <v>22</v>
      </c>
      <c r="L2029" t="s">
        <v>33</v>
      </c>
      <c r="M2029">
        <v>3125.71</v>
      </c>
    </row>
    <row r="2030" spans="1:13" x14ac:dyDescent="0.3">
      <c r="A2030">
        <v>4028</v>
      </c>
      <c r="B2030" t="s">
        <v>19</v>
      </c>
      <c r="C2030" t="s">
        <v>30</v>
      </c>
      <c r="D2030" t="s">
        <v>56</v>
      </c>
      <c r="E2030" t="s">
        <v>46</v>
      </c>
      <c r="F2030">
        <v>3</v>
      </c>
      <c r="H2030">
        <v>1.06</v>
      </c>
      <c r="I2030">
        <v>0</v>
      </c>
      <c r="J2030" s="1">
        <v>45669</v>
      </c>
      <c r="K2030" t="s">
        <v>22</v>
      </c>
      <c r="L2030" t="s">
        <v>33</v>
      </c>
      <c r="M2030">
        <v>2568.4</v>
      </c>
    </row>
    <row r="2031" spans="1:13" x14ac:dyDescent="0.3">
      <c r="A2031">
        <v>4029</v>
      </c>
      <c r="B2031" t="s">
        <v>13</v>
      </c>
      <c r="C2031" t="s">
        <v>14</v>
      </c>
      <c r="D2031" t="s">
        <v>34</v>
      </c>
      <c r="E2031" t="s">
        <v>32</v>
      </c>
      <c r="I2031">
        <v>0</v>
      </c>
      <c r="J2031" s="1">
        <v>45837</v>
      </c>
      <c r="K2031" t="s">
        <v>22</v>
      </c>
      <c r="L2031" t="s">
        <v>36</v>
      </c>
      <c r="M2031">
        <v>3231.16</v>
      </c>
    </row>
    <row r="2032" spans="1:13" x14ac:dyDescent="0.3">
      <c r="A2032">
        <v>4030</v>
      </c>
      <c r="B2032" t="s">
        <v>35</v>
      </c>
      <c r="C2032" t="s">
        <v>26</v>
      </c>
      <c r="D2032" t="s">
        <v>40</v>
      </c>
      <c r="E2032" t="s">
        <v>28</v>
      </c>
      <c r="I2032">
        <v>0</v>
      </c>
      <c r="J2032" s="1">
        <v>45775</v>
      </c>
      <c r="K2032" t="s">
        <v>17</v>
      </c>
      <c r="L2032" t="s">
        <v>45</v>
      </c>
      <c r="M2032">
        <v>1865.56</v>
      </c>
    </row>
    <row r="2033" spans="1:13" x14ac:dyDescent="0.3">
      <c r="A2033">
        <v>4031</v>
      </c>
      <c r="B2033" t="s">
        <v>35</v>
      </c>
      <c r="C2033" t="s">
        <v>20</v>
      </c>
      <c r="D2033" t="s">
        <v>55</v>
      </c>
      <c r="E2033" t="s">
        <v>41</v>
      </c>
      <c r="F2033">
        <v>2</v>
      </c>
      <c r="G2033">
        <v>4272.26</v>
      </c>
      <c r="H2033">
        <v>0.83</v>
      </c>
      <c r="I2033">
        <v>1452.57</v>
      </c>
      <c r="J2033" s="1"/>
      <c r="K2033" t="s">
        <v>22</v>
      </c>
      <c r="L2033" t="s">
        <v>45</v>
      </c>
      <c r="M2033">
        <v>1977.91</v>
      </c>
    </row>
    <row r="2034" spans="1:13" x14ac:dyDescent="0.3">
      <c r="A2034">
        <v>4032</v>
      </c>
      <c r="B2034" t="s">
        <v>35</v>
      </c>
      <c r="C2034" t="s">
        <v>30</v>
      </c>
      <c r="D2034" t="s">
        <v>56</v>
      </c>
      <c r="E2034" t="s">
        <v>59</v>
      </c>
      <c r="I2034">
        <v>0</v>
      </c>
      <c r="J2034" s="1"/>
      <c r="K2034" t="s">
        <v>22</v>
      </c>
      <c r="L2034" t="s">
        <v>29</v>
      </c>
      <c r="M2034">
        <v>-135.15</v>
      </c>
    </row>
    <row r="2035" spans="1:13" x14ac:dyDescent="0.3">
      <c r="A2035">
        <v>4033</v>
      </c>
      <c r="B2035" t="s">
        <v>35</v>
      </c>
      <c r="C2035" t="s">
        <v>26</v>
      </c>
      <c r="D2035" t="s">
        <v>27</v>
      </c>
      <c r="E2035" t="s">
        <v>28</v>
      </c>
      <c r="F2035">
        <v>4</v>
      </c>
      <c r="G2035">
        <v>4398.68</v>
      </c>
      <c r="H2035">
        <v>0.27</v>
      </c>
      <c r="I2035">
        <v>12844.15</v>
      </c>
      <c r="J2035" s="1"/>
      <c r="K2035" t="s">
        <v>22</v>
      </c>
      <c r="L2035" t="s">
        <v>36</v>
      </c>
      <c r="M2035">
        <v>3573.92</v>
      </c>
    </row>
    <row r="2036" spans="1:13" x14ac:dyDescent="0.3">
      <c r="A2036">
        <v>2020</v>
      </c>
      <c r="B2036" t="s">
        <v>35</v>
      </c>
      <c r="C2036" t="s">
        <v>30</v>
      </c>
      <c r="D2036" t="s">
        <v>48</v>
      </c>
      <c r="E2036" t="s">
        <v>53</v>
      </c>
      <c r="F2036">
        <v>2</v>
      </c>
      <c r="G2036">
        <v>5614.96</v>
      </c>
      <c r="I2036">
        <v>0</v>
      </c>
      <c r="J2036" s="1">
        <v>45721</v>
      </c>
      <c r="K2036" t="s">
        <v>17</v>
      </c>
      <c r="L2036" t="s">
        <v>45</v>
      </c>
      <c r="M2036">
        <v>671.98</v>
      </c>
    </row>
    <row r="2037" spans="1:13" x14ac:dyDescent="0.3">
      <c r="A2037">
        <v>4035</v>
      </c>
      <c r="B2037" t="s">
        <v>19</v>
      </c>
      <c r="C2037" t="s">
        <v>14</v>
      </c>
      <c r="D2037" t="s">
        <v>54</v>
      </c>
      <c r="E2037" t="s">
        <v>28</v>
      </c>
      <c r="H2037">
        <v>0.87</v>
      </c>
      <c r="I2037">
        <v>0</v>
      </c>
      <c r="J2037" s="1">
        <v>45668</v>
      </c>
      <c r="K2037" t="s">
        <v>22</v>
      </c>
      <c r="L2037" t="s">
        <v>33</v>
      </c>
      <c r="M2037">
        <v>2738.44</v>
      </c>
    </row>
    <row r="2038" spans="1:13" x14ac:dyDescent="0.3">
      <c r="A2038">
        <v>4036</v>
      </c>
      <c r="B2038" t="s">
        <v>35</v>
      </c>
      <c r="C2038" t="s">
        <v>20</v>
      </c>
      <c r="D2038" t="s">
        <v>39</v>
      </c>
      <c r="E2038" t="s">
        <v>16</v>
      </c>
      <c r="F2038">
        <v>-1</v>
      </c>
      <c r="H2038">
        <v>7.0000000000000007E-2</v>
      </c>
      <c r="I2038">
        <v>0</v>
      </c>
      <c r="J2038" s="1"/>
      <c r="K2038" t="s">
        <v>17</v>
      </c>
      <c r="L2038" t="s">
        <v>25</v>
      </c>
      <c r="M2038">
        <v>2718.34</v>
      </c>
    </row>
    <row r="2039" spans="1:13" x14ac:dyDescent="0.3">
      <c r="A2039">
        <v>4037</v>
      </c>
      <c r="B2039" t="s">
        <v>19</v>
      </c>
      <c r="C2039" t="s">
        <v>43</v>
      </c>
      <c r="D2039" t="s">
        <v>61</v>
      </c>
      <c r="E2039" t="s">
        <v>32</v>
      </c>
      <c r="H2039">
        <v>0.74</v>
      </c>
      <c r="I2039">
        <v>0</v>
      </c>
      <c r="J2039" s="1">
        <v>45146</v>
      </c>
      <c r="K2039" t="s">
        <v>22</v>
      </c>
      <c r="L2039" t="s">
        <v>33</v>
      </c>
      <c r="M2039">
        <v>776.81</v>
      </c>
    </row>
    <row r="2040" spans="1:13" x14ac:dyDescent="0.3">
      <c r="A2040">
        <v>4038</v>
      </c>
      <c r="B2040" t="s">
        <v>13</v>
      </c>
      <c r="C2040" t="s">
        <v>30</v>
      </c>
      <c r="D2040" t="s">
        <v>56</v>
      </c>
      <c r="E2040" t="s">
        <v>41</v>
      </c>
      <c r="G2040">
        <v>5349.1</v>
      </c>
      <c r="I2040">
        <v>0</v>
      </c>
      <c r="J2040" s="1">
        <v>45720</v>
      </c>
      <c r="K2040" t="s">
        <v>22</v>
      </c>
      <c r="L2040" t="s">
        <v>29</v>
      </c>
      <c r="M2040">
        <v>1724.16</v>
      </c>
    </row>
    <row r="2041" spans="1:13" x14ac:dyDescent="0.3">
      <c r="A2041">
        <v>4039</v>
      </c>
      <c r="B2041" t="s">
        <v>19</v>
      </c>
      <c r="C2041" t="s">
        <v>26</v>
      </c>
      <c r="D2041" t="s">
        <v>60</v>
      </c>
      <c r="E2041" t="s">
        <v>28</v>
      </c>
      <c r="G2041">
        <v>5103.01</v>
      </c>
      <c r="I2041">
        <v>0</v>
      </c>
      <c r="J2041" s="1">
        <v>45632</v>
      </c>
      <c r="K2041" t="s">
        <v>17</v>
      </c>
      <c r="L2041" t="s">
        <v>33</v>
      </c>
      <c r="M2041">
        <v>-134.82</v>
      </c>
    </row>
    <row r="2042" spans="1:13" x14ac:dyDescent="0.3">
      <c r="A2042">
        <v>2041</v>
      </c>
      <c r="B2042" t="s">
        <v>35</v>
      </c>
      <c r="C2042" t="s">
        <v>14</v>
      </c>
      <c r="D2042" t="s">
        <v>47</v>
      </c>
      <c r="E2042" t="s">
        <v>53</v>
      </c>
      <c r="H2042">
        <v>0.35</v>
      </c>
      <c r="I2042">
        <v>0</v>
      </c>
      <c r="J2042" s="1">
        <v>45843</v>
      </c>
      <c r="K2042" t="s">
        <v>17</v>
      </c>
      <c r="L2042" t="s">
        <v>38</v>
      </c>
      <c r="M2042">
        <v>1727.5</v>
      </c>
    </row>
    <row r="2043" spans="1:13" x14ac:dyDescent="0.3">
      <c r="A2043">
        <v>4041</v>
      </c>
      <c r="B2043" t="s">
        <v>35</v>
      </c>
      <c r="C2043" t="s">
        <v>30</v>
      </c>
      <c r="D2043" t="s">
        <v>56</v>
      </c>
      <c r="E2043" t="s">
        <v>41</v>
      </c>
      <c r="F2043">
        <v>2</v>
      </c>
      <c r="I2043">
        <v>0</v>
      </c>
      <c r="J2043" s="1">
        <v>45544</v>
      </c>
      <c r="K2043" t="s">
        <v>17</v>
      </c>
      <c r="L2043" t="s">
        <v>25</v>
      </c>
      <c r="M2043">
        <v>3221.72</v>
      </c>
    </row>
    <row r="2044" spans="1:13" x14ac:dyDescent="0.3">
      <c r="A2044">
        <v>4042</v>
      </c>
      <c r="B2044" t="s">
        <v>13</v>
      </c>
      <c r="C2044" t="s">
        <v>26</v>
      </c>
      <c r="D2044" t="s">
        <v>60</v>
      </c>
      <c r="E2044" t="s">
        <v>46</v>
      </c>
      <c r="F2044">
        <v>0</v>
      </c>
      <c r="G2044">
        <v>2566.15</v>
      </c>
      <c r="I2044">
        <v>0</v>
      </c>
      <c r="J2044" s="1"/>
      <c r="K2044" t="s">
        <v>17</v>
      </c>
      <c r="L2044" t="s">
        <v>42</v>
      </c>
      <c r="M2044">
        <v>-198.88</v>
      </c>
    </row>
    <row r="2045" spans="1:13" x14ac:dyDescent="0.3">
      <c r="A2045">
        <v>4043</v>
      </c>
      <c r="B2045" t="s">
        <v>13</v>
      </c>
      <c r="C2045" t="s">
        <v>30</v>
      </c>
      <c r="D2045" t="s">
        <v>48</v>
      </c>
      <c r="E2045" t="s">
        <v>41</v>
      </c>
      <c r="F2045">
        <v>4</v>
      </c>
      <c r="G2045">
        <v>5235.22</v>
      </c>
      <c r="H2045">
        <v>0.51</v>
      </c>
      <c r="I2045">
        <v>10261.030000000001</v>
      </c>
      <c r="J2045" s="1">
        <v>45805</v>
      </c>
      <c r="K2045" t="s">
        <v>17</v>
      </c>
      <c r="L2045" t="s">
        <v>42</v>
      </c>
      <c r="M2045">
        <v>3321.49</v>
      </c>
    </row>
    <row r="2046" spans="1:13" x14ac:dyDescent="0.3">
      <c r="A2046">
        <v>4044</v>
      </c>
      <c r="B2046" t="s">
        <v>19</v>
      </c>
      <c r="C2046" t="s">
        <v>14</v>
      </c>
      <c r="D2046" t="s">
        <v>34</v>
      </c>
      <c r="E2046" t="s">
        <v>41</v>
      </c>
      <c r="F2046">
        <v>0</v>
      </c>
      <c r="G2046">
        <v>6687.28</v>
      </c>
      <c r="I2046">
        <v>0</v>
      </c>
      <c r="J2046" s="1">
        <v>45511</v>
      </c>
      <c r="K2046" t="s">
        <v>17</v>
      </c>
      <c r="L2046" t="s">
        <v>29</v>
      </c>
      <c r="M2046">
        <v>2636.12</v>
      </c>
    </row>
    <row r="2047" spans="1:13" x14ac:dyDescent="0.3">
      <c r="A2047">
        <v>2003</v>
      </c>
      <c r="B2047" t="s">
        <v>19</v>
      </c>
      <c r="C2047" t="s">
        <v>20</v>
      </c>
      <c r="D2047" t="s">
        <v>24</v>
      </c>
      <c r="E2047" t="s">
        <v>28</v>
      </c>
      <c r="H2047">
        <v>0.56000000000000005</v>
      </c>
      <c r="I2047">
        <v>0</v>
      </c>
      <c r="J2047" s="1">
        <v>45507</v>
      </c>
      <c r="K2047" t="s">
        <v>17</v>
      </c>
      <c r="L2047" t="s">
        <v>45</v>
      </c>
      <c r="M2047">
        <v>2353.41</v>
      </c>
    </row>
    <row r="2048" spans="1:13" x14ac:dyDescent="0.3">
      <c r="A2048">
        <v>4046</v>
      </c>
      <c r="B2048" t="s">
        <v>19</v>
      </c>
      <c r="C2048" t="s">
        <v>30</v>
      </c>
      <c r="D2048" t="s">
        <v>31</v>
      </c>
      <c r="E2048" t="s">
        <v>28</v>
      </c>
      <c r="G2048">
        <v>5140.99</v>
      </c>
      <c r="I2048">
        <v>0</v>
      </c>
      <c r="J2048" s="1">
        <v>45708</v>
      </c>
      <c r="K2048" t="s">
        <v>17</v>
      </c>
      <c r="L2048" t="s">
        <v>29</v>
      </c>
      <c r="M2048">
        <v>999.97</v>
      </c>
    </row>
    <row r="2049" spans="1:13" x14ac:dyDescent="0.3">
      <c r="A2049">
        <v>4047</v>
      </c>
      <c r="B2049" t="s">
        <v>35</v>
      </c>
      <c r="C2049" t="s">
        <v>30</v>
      </c>
      <c r="D2049" t="s">
        <v>48</v>
      </c>
      <c r="E2049" t="s">
        <v>53</v>
      </c>
      <c r="F2049">
        <v>2</v>
      </c>
      <c r="I2049">
        <v>0</v>
      </c>
      <c r="J2049" s="1"/>
      <c r="K2049" t="s">
        <v>22</v>
      </c>
      <c r="L2049" t="s">
        <v>45</v>
      </c>
      <c r="M2049">
        <v>56.56</v>
      </c>
    </row>
    <row r="2050" spans="1:13" x14ac:dyDescent="0.3">
      <c r="A2050">
        <v>4048</v>
      </c>
      <c r="B2050" t="s">
        <v>35</v>
      </c>
      <c r="C2050" t="s">
        <v>30</v>
      </c>
      <c r="D2050" t="s">
        <v>48</v>
      </c>
      <c r="E2050" t="s">
        <v>16</v>
      </c>
      <c r="G2050">
        <v>2342.9299999999998</v>
      </c>
      <c r="I2050">
        <v>0</v>
      </c>
      <c r="J2050" s="1"/>
      <c r="K2050" t="s">
        <v>22</v>
      </c>
      <c r="L2050" t="s">
        <v>33</v>
      </c>
      <c r="M2050">
        <v>2239.79</v>
      </c>
    </row>
    <row r="2051" spans="1:13" x14ac:dyDescent="0.3">
      <c r="A2051">
        <v>2046</v>
      </c>
      <c r="B2051" t="s">
        <v>13</v>
      </c>
      <c r="C2051" t="s">
        <v>30</v>
      </c>
      <c r="D2051" t="s">
        <v>31</v>
      </c>
      <c r="E2051" t="s">
        <v>41</v>
      </c>
      <c r="F2051">
        <v>2</v>
      </c>
      <c r="H2051">
        <v>0.71</v>
      </c>
      <c r="I2051">
        <v>0</v>
      </c>
      <c r="J2051" s="1"/>
      <c r="K2051" t="s">
        <v>17</v>
      </c>
      <c r="L2051" t="s">
        <v>33</v>
      </c>
      <c r="M2051">
        <v>63.74</v>
      </c>
    </row>
    <row r="2052" spans="1:13" x14ac:dyDescent="0.3">
      <c r="A2052">
        <v>4050</v>
      </c>
      <c r="B2052" t="s">
        <v>19</v>
      </c>
      <c r="C2052" t="s">
        <v>30</v>
      </c>
      <c r="D2052" t="s">
        <v>56</v>
      </c>
      <c r="E2052" t="s">
        <v>32</v>
      </c>
      <c r="G2052">
        <v>3750.77</v>
      </c>
      <c r="I2052">
        <v>0</v>
      </c>
      <c r="J2052" s="1">
        <v>45715</v>
      </c>
      <c r="K2052" t="s">
        <v>17</v>
      </c>
      <c r="L2052" t="s">
        <v>18</v>
      </c>
      <c r="M2052">
        <v>-171.08</v>
      </c>
    </row>
    <row r="2053" spans="1:13" x14ac:dyDescent="0.3">
      <c r="A2053">
        <v>4051</v>
      </c>
      <c r="B2053" t="s">
        <v>13</v>
      </c>
      <c r="C2053" t="s">
        <v>14</v>
      </c>
      <c r="D2053" t="s">
        <v>47</v>
      </c>
      <c r="E2053" t="s">
        <v>41</v>
      </c>
      <c r="G2053">
        <v>7986.76</v>
      </c>
      <c r="I2053">
        <v>0</v>
      </c>
      <c r="J2053" s="1">
        <v>45576</v>
      </c>
      <c r="K2053" t="s">
        <v>17</v>
      </c>
      <c r="L2053" t="s">
        <v>38</v>
      </c>
      <c r="M2053">
        <v>944.54</v>
      </c>
    </row>
    <row r="2054" spans="1:13" x14ac:dyDescent="0.3">
      <c r="A2054">
        <v>4052</v>
      </c>
      <c r="B2054" t="s">
        <v>13</v>
      </c>
      <c r="C2054" t="s">
        <v>14</v>
      </c>
      <c r="D2054" t="s">
        <v>34</v>
      </c>
      <c r="E2054" t="s">
        <v>28</v>
      </c>
      <c r="G2054">
        <v>6952.66</v>
      </c>
      <c r="I2054">
        <v>0</v>
      </c>
      <c r="J2054" s="1">
        <v>45676</v>
      </c>
      <c r="K2054" t="s">
        <v>17</v>
      </c>
      <c r="L2054" t="s">
        <v>42</v>
      </c>
      <c r="M2054">
        <v>1624.3</v>
      </c>
    </row>
    <row r="2055" spans="1:13" x14ac:dyDescent="0.3">
      <c r="A2055">
        <v>4053</v>
      </c>
      <c r="B2055" t="s">
        <v>19</v>
      </c>
      <c r="C2055" t="s">
        <v>20</v>
      </c>
      <c r="D2055" t="s">
        <v>55</v>
      </c>
      <c r="E2055" t="s">
        <v>49</v>
      </c>
      <c r="F2055">
        <v>2</v>
      </c>
      <c r="I2055">
        <v>0</v>
      </c>
      <c r="J2055" s="1">
        <v>45718</v>
      </c>
      <c r="K2055" t="s">
        <v>22</v>
      </c>
      <c r="L2055" t="s">
        <v>29</v>
      </c>
      <c r="M2055">
        <v>21.13</v>
      </c>
    </row>
    <row r="2056" spans="1:13" x14ac:dyDescent="0.3">
      <c r="A2056">
        <v>4054</v>
      </c>
      <c r="B2056" t="s">
        <v>19</v>
      </c>
      <c r="C2056" t="s">
        <v>26</v>
      </c>
      <c r="D2056" t="s">
        <v>40</v>
      </c>
      <c r="E2056" t="s">
        <v>41</v>
      </c>
      <c r="G2056">
        <v>3394.38</v>
      </c>
      <c r="H2056">
        <v>0.75</v>
      </c>
      <c r="I2056">
        <v>0</v>
      </c>
      <c r="J2056" s="1">
        <v>45421</v>
      </c>
      <c r="K2056" t="s">
        <v>17</v>
      </c>
      <c r="L2056" t="s">
        <v>25</v>
      </c>
      <c r="M2056">
        <v>-401.5</v>
      </c>
    </row>
    <row r="2057" spans="1:13" x14ac:dyDescent="0.3">
      <c r="A2057">
        <v>4055</v>
      </c>
      <c r="B2057" t="s">
        <v>13</v>
      </c>
      <c r="C2057" t="s">
        <v>30</v>
      </c>
      <c r="D2057" t="s">
        <v>48</v>
      </c>
      <c r="E2057" t="s">
        <v>28</v>
      </c>
      <c r="G2057">
        <v>8333.9500000000007</v>
      </c>
      <c r="I2057">
        <v>0</v>
      </c>
      <c r="J2057" s="1"/>
      <c r="K2057" t="s">
        <v>17</v>
      </c>
      <c r="L2057" t="s">
        <v>25</v>
      </c>
      <c r="M2057">
        <v>3329.27</v>
      </c>
    </row>
    <row r="2058" spans="1:13" x14ac:dyDescent="0.3">
      <c r="A2058">
        <v>4056</v>
      </c>
      <c r="B2058" t="s">
        <v>13</v>
      </c>
      <c r="C2058" t="s">
        <v>30</v>
      </c>
      <c r="D2058" t="s">
        <v>48</v>
      </c>
      <c r="E2058" t="s">
        <v>62</v>
      </c>
      <c r="I2058">
        <v>0</v>
      </c>
      <c r="J2058" s="1">
        <v>45639</v>
      </c>
      <c r="K2058" t="s">
        <v>22</v>
      </c>
      <c r="L2058" t="s">
        <v>23</v>
      </c>
      <c r="M2058">
        <v>3732.77</v>
      </c>
    </row>
    <row r="2059" spans="1:13" x14ac:dyDescent="0.3">
      <c r="A2059">
        <v>4057</v>
      </c>
      <c r="B2059" t="s">
        <v>13</v>
      </c>
      <c r="C2059" t="s">
        <v>43</v>
      </c>
      <c r="D2059" t="s">
        <v>51</v>
      </c>
      <c r="E2059" t="s">
        <v>16</v>
      </c>
      <c r="I2059">
        <v>0</v>
      </c>
      <c r="J2059" s="1">
        <v>45191</v>
      </c>
      <c r="K2059" t="s">
        <v>22</v>
      </c>
      <c r="L2059" t="s">
        <v>33</v>
      </c>
      <c r="M2059">
        <v>2575.38</v>
      </c>
    </row>
    <row r="2060" spans="1:13" x14ac:dyDescent="0.3">
      <c r="A2060">
        <v>4058</v>
      </c>
      <c r="B2060" t="s">
        <v>13</v>
      </c>
      <c r="C2060" t="s">
        <v>43</v>
      </c>
      <c r="D2060" t="s">
        <v>51</v>
      </c>
      <c r="E2060" t="s">
        <v>28</v>
      </c>
      <c r="H2060">
        <v>0.34</v>
      </c>
      <c r="I2060">
        <v>0</v>
      </c>
      <c r="J2060" s="1">
        <v>45609</v>
      </c>
      <c r="K2060" t="s">
        <v>17</v>
      </c>
      <c r="L2060" t="s">
        <v>33</v>
      </c>
      <c r="M2060">
        <v>153.9</v>
      </c>
    </row>
    <row r="2061" spans="1:13" x14ac:dyDescent="0.3">
      <c r="A2061">
        <v>4059</v>
      </c>
      <c r="B2061" t="s">
        <v>13</v>
      </c>
      <c r="C2061" t="s">
        <v>43</v>
      </c>
      <c r="D2061" t="s">
        <v>44</v>
      </c>
      <c r="E2061" t="s">
        <v>28</v>
      </c>
      <c r="F2061">
        <v>1</v>
      </c>
      <c r="G2061">
        <v>9700.41</v>
      </c>
      <c r="H2061">
        <v>1.24</v>
      </c>
      <c r="I2061">
        <v>-2328.1</v>
      </c>
      <c r="J2061" s="1">
        <v>45691</v>
      </c>
      <c r="K2061" t="s">
        <v>22</v>
      </c>
      <c r="L2061" t="s">
        <v>33</v>
      </c>
      <c r="M2061">
        <v>1000.57</v>
      </c>
    </row>
    <row r="2062" spans="1:13" x14ac:dyDescent="0.3">
      <c r="A2062">
        <v>4060</v>
      </c>
      <c r="B2062" t="s">
        <v>19</v>
      </c>
      <c r="C2062" t="s">
        <v>20</v>
      </c>
      <c r="D2062" t="s">
        <v>21</v>
      </c>
      <c r="E2062" t="s">
        <v>28</v>
      </c>
      <c r="F2062">
        <v>-1</v>
      </c>
      <c r="G2062">
        <v>8655.4599999999991</v>
      </c>
      <c r="H2062">
        <v>0.9</v>
      </c>
      <c r="I2062">
        <v>-865.55</v>
      </c>
      <c r="J2062" s="1">
        <v>45524</v>
      </c>
      <c r="K2062" t="s">
        <v>17</v>
      </c>
      <c r="L2062" t="s">
        <v>29</v>
      </c>
      <c r="M2062">
        <v>3159.11</v>
      </c>
    </row>
    <row r="2063" spans="1:13" x14ac:dyDescent="0.3">
      <c r="A2063">
        <v>4061</v>
      </c>
      <c r="B2063" t="s">
        <v>35</v>
      </c>
      <c r="C2063" t="s">
        <v>43</v>
      </c>
      <c r="D2063" t="s">
        <v>44</v>
      </c>
      <c r="E2063" t="s">
        <v>32</v>
      </c>
      <c r="I2063">
        <v>0</v>
      </c>
      <c r="J2063" s="1"/>
      <c r="K2063" t="s">
        <v>22</v>
      </c>
      <c r="L2063" t="s">
        <v>25</v>
      </c>
      <c r="M2063">
        <v>2599.62</v>
      </c>
    </row>
    <row r="2064" spans="1:13" x14ac:dyDescent="0.3">
      <c r="A2064">
        <v>4062</v>
      </c>
      <c r="B2064" t="s">
        <v>35</v>
      </c>
      <c r="C2064" t="s">
        <v>43</v>
      </c>
      <c r="D2064" t="s">
        <v>52</v>
      </c>
      <c r="E2064" t="s">
        <v>16</v>
      </c>
      <c r="F2064">
        <v>0</v>
      </c>
      <c r="H2064">
        <v>0.48</v>
      </c>
      <c r="I2064">
        <v>0</v>
      </c>
      <c r="J2064" s="1">
        <v>45794</v>
      </c>
      <c r="K2064" t="s">
        <v>17</v>
      </c>
      <c r="L2064" t="s">
        <v>25</v>
      </c>
      <c r="M2064">
        <v>505.51</v>
      </c>
    </row>
    <row r="2065" spans="1:13" x14ac:dyDescent="0.3">
      <c r="A2065">
        <v>4063</v>
      </c>
      <c r="B2065" t="s">
        <v>13</v>
      </c>
      <c r="C2065" t="s">
        <v>26</v>
      </c>
      <c r="D2065" t="s">
        <v>60</v>
      </c>
      <c r="E2065" t="s">
        <v>28</v>
      </c>
      <c r="F2065">
        <v>0</v>
      </c>
      <c r="H2065">
        <v>0.38</v>
      </c>
      <c r="I2065">
        <v>0</v>
      </c>
      <c r="J2065" s="1"/>
      <c r="K2065" t="s">
        <v>17</v>
      </c>
      <c r="L2065" t="s">
        <v>25</v>
      </c>
      <c r="M2065">
        <v>-617.86</v>
      </c>
    </row>
    <row r="2066" spans="1:13" x14ac:dyDescent="0.3">
      <c r="A2066">
        <v>4064</v>
      </c>
      <c r="B2066" t="s">
        <v>35</v>
      </c>
      <c r="C2066" t="s">
        <v>43</v>
      </c>
      <c r="D2066" t="s">
        <v>44</v>
      </c>
      <c r="E2066" t="s">
        <v>28</v>
      </c>
      <c r="F2066">
        <v>4</v>
      </c>
      <c r="H2066">
        <v>0.38</v>
      </c>
      <c r="I2066">
        <v>0</v>
      </c>
      <c r="J2066" s="1">
        <v>45559</v>
      </c>
      <c r="K2066" t="s">
        <v>22</v>
      </c>
      <c r="L2066" t="s">
        <v>23</v>
      </c>
      <c r="M2066">
        <v>587.63</v>
      </c>
    </row>
    <row r="2067" spans="1:13" x14ac:dyDescent="0.3">
      <c r="A2067">
        <v>4065</v>
      </c>
      <c r="B2067" t="s">
        <v>19</v>
      </c>
      <c r="C2067" t="s">
        <v>43</v>
      </c>
      <c r="D2067" t="s">
        <v>61</v>
      </c>
      <c r="E2067" t="s">
        <v>32</v>
      </c>
      <c r="G2067">
        <v>7881.81</v>
      </c>
      <c r="I2067">
        <v>0</v>
      </c>
      <c r="J2067" s="1">
        <v>45634</v>
      </c>
      <c r="K2067" t="s">
        <v>17</v>
      </c>
      <c r="L2067" t="s">
        <v>29</v>
      </c>
      <c r="M2067">
        <v>1067.5899999999999</v>
      </c>
    </row>
    <row r="2068" spans="1:13" x14ac:dyDescent="0.3">
      <c r="A2068">
        <v>4066</v>
      </c>
      <c r="B2068" t="s">
        <v>13</v>
      </c>
      <c r="C2068" t="s">
        <v>30</v>
      </c>
      <c r="D2068" t="s">
        <v>31</v>
      </c>
      <c r="E2068" t="s">
        <v>28</v>
      </c>
      <c r="F2068">
        <v>4</v>
      </c>
      <c r="G2068">
        <v>6599.26</v>
      </c>
      <c r="H2068">
        <v>0.85</v>
      </c>
      <c r="I2068">
        <v>3959.56</v>
      </c>
      <c r="J2068" s="1">
        <v>45837</v>
      </c>
      <c r="K2068" t="s">
        <v>22</v>
      </c>
      <c r="L2068" t="s">
        <v>36</v>
      </c>
      <c r="M2068">
        <v>3344.47</v>
      </c>
    </row>
    <row r="2069" spans="1:13" x14ac:dyDescent="0.3">
      <c r="A2069">
        <v>4067</v>
      </c>
      <c r="B2069" t="s">
        <v>35</v>
      </c>
      <c r="C2069" t="s">
        <v>20</v>
      </c>
      <c r="D2069" t="s">
        <v>39</v>
      </c>
      <c r="E2069" t="s">
        <v>16</v>
      </c>
      <c r="F2069">
        <v>4</v>
      </c>
      <c r="G2069">
        <v>7408.31</v>
      </c>
      <c r="I2069">
        <v>0</v>
      </c>
      <c r="J2069" s="1">
        <v>45794</v>
      </c>
      <c r="K2069" t="s">
        <v>17</v>
      </c>
      <c r="L2069" t="s">
        <v>18</v>
      </c>
      <c r="M2069">
        <v>1974.4</v>
      </c>
    </row>
    <row r="2070" spans="1:13" x14ac:dyDescent="0.3">
      <c r="A2070">
        <v>4068</v>
      </c>
      <c r="B2070" t="s">
        <v>35</v>
      </c>
      <c r="C2070" t="s">
        <v>20</v>
      </c>
      <c r="D2070" t="s">
        <v>21</v>
      </c>
      <c r="E2070" t="s">
        <v>59</v>
      </c>
      <c r="F2070">
        <v>-1</v>
      </c>
      <c r="I2070">
        <v>0</v>
      </c>
      <c r="J2070" s="1"/>
      <c r="K2070" t="s">
        <v>17</v>
      </c>
      <c r="L2070" t="s">
        <v>29</v>
      </c>
      <c r="M2070">
        <v>1280.5899999999999</v>
      </c>
    </row>
    <row r="2071" spans="1:13" x14ac:dyDescent="0.3">
      <c r="A2071">
        <v>2030</v>
      </c>
      <c r="B2071" t="s">
        <v>19</v>
      </c>
      <c r="C2071" t="s">
        <v>20</v>
      </c>
      <c r="D2071" t="s">
        <v>24</v>
      </c>
      <c r="E2071" t="s">
        <v>28</v>
      </c>
      <c r="G2071">
        <v>9804.64</v>
      </c>
      <c r="H2071">
        <v>0.71</v>
      </c>
      <c r="I2071">
        <v>0</v>
      </c>
      <c r="J2071" s="1">
        <v>45696</v>
      </c>
      <c r="K2071" t="s">
        <v>17</v>
      </c>
      <c r="L2071" t="s">
        <v>36</v>
      </c>
      <c r="M2071">
        <v>635.57000000000005</v>
      </c>
    </row>
    <row r="2072" spans="1:13" x14ac:dyDescent="0.3">
      <c r="A2072">
        <v>4070</v>
      </c>
      <c r="B2072" t="s">
        <v>13</v>
      </c>
      <c r="C2072" t="s">
        <v>43</v>
      </c>
      <c r="D2072" t="s">
        <v>44</v>
      </c>
      <c r="E2072" t="s">
        <v>28</v>
      </c>
      <c r="G2072">
        <v>6966.16</v>
      </c>
      <c r="H2072">
        <v>0.24</v>
      </c>
      <c r="I2072">
        <v>0</v>
      </c>
      <c r="J2072" s="1">
        <v>45588</v>
      </c>
      <c r="K2072" t="s">
        <v>22</v>
      </c>
      <c r="L2072" t="s">
        <v>29</v>
      </c>
      <c r="M2072">
        <v>2671.6</v>
      </c>
    </row>
    <row r="2073" spans="1:13" x14ac:dyDescent="0.3">
      <c r="A2073">
        <v>4071</v>
      </c>
      <c r="B2073" t="s">
        <v>35</v>
      </c>
      <c r="C2073" t="s">
        <v>26</v>
      </c>
      <c r="D2073" t="s">
        <v>27</v>
      </c>
      <c r="E2073" t="s">
        <v>41</v>
      </c>
      <c r="F2073">
        <v>-1</v>
      </c>
      <c r="H2073">
        <v>1.06</v>
      </c>
      <c r="I2073">
        <v>0</v>
      </c>
      <c r="J2073" s="1"/>
      <c r="K2073" t="s">
        <v>22</v>
      </c>
      <c r="L2073" t="s">
        <v>18</v>
      </c>
      <c r="M2073">
        <v>1112.9100000000001</v>
      </c>
    </row>
    <row r="2074" spans="1:13" x14ac:dyDescent="0.3">
      <c r="A2074">
        <v>4072</v>
      </c>
      <c r="B2074" t="s">
        <v>35</v>
      </c>
      <c r="C2074" t="s">
        <v>20</v>
      </c>
      <c r="D2074" t="s">
        <v>24</v>
      </c>
      <c r="E2074" t="s">
        <v>41</v>
      </c>
      <c r="I2074">
        <v>0</v>
      </c>
      <c r="J2074" s="1">
        <v>45797</v>
      </c>
      <c r="K2074" t="s">
        <v>17</v>
      </c>
      <c r="L2074" t="s">
        <v>29</v>
      </c>
      <c r="M2074">
        <v>3542.88</v>
      </c>
    </row>
    <row r="2075" spans="1:13" x14ac:dyDescent="0.3">
      <c r="A2075">
        <v>4073</v>
      </c>
      <c r="B2075" t="s">
        <v>13</v>
      </c>
      <c r="C2075" t="s">
        <v>14</v>
      </c>
      <c r="D2075" t="s">
        <v>34</v>
      </c>
      <c r="E2075" t="s">
        <v>16</v>
      </c>
      <c r="F2075">
        <v>2</v>
      </c>
      <c r="G2075">
        <v>5732.59</v>
      </c>
      <c r="I2075">
        <v>0</v>
      </c>
      <c r="J2075" s="1">
        <v>45626</v>
      </c>
      <c r="K2075" t="s">
        <v>17</v>
      </c>
      <c r="L2075" t="s">
        <v>45</v>
      </c>
      <c r="M2075">
        <v>3353.3</v>
      </c>
    </row>
    <row r="2076" spans="1:13" x14ac:dyDescent="0.3">
      <c r="A2076">
        <v>4074</v>
      </c>
      <c r="B2076" t="s">
        <v>13</v>
      </c>
      <c r="C2076" t="s">
        <v>43</v>
      </c>
      <c r="D2076" t="s">
        <v>61</v>
      </c>
      <c r="E2076" t="s">
        <v>28</v>
      </c>
      <c r="G2076">
        <v>8673.7800000000007</v>
      </c>
      <c r="I2076">
        <v>0</v>
      </c>
      <c r="J2076" s="1">
        <v>45379</v>
      </c>
      <c r="K2076" t="s">
        <v>22</v>
      </c>
      <c r="L2076" t="s">
        <v>25</v>
      </c>
      <c r="M2076">
        <v>-286</v>
      </c>
    </row>
    <row r="2077" spans="1:13" x14ac:dyDescent="0.3">
      <c r="A2077">
        <v>4075</v>
      </c>
      <c r="B2077" t="s">
        <v>13</v>
      </c>
      <c r="C2077" t="s">
        <v>30</v>
      </c>
      <c r="D2077" t="s">
        <v>50</v>
      </c>
      <c r="E2077" t="s">
        <v>32</v>
      </c>
      <c r="F2077">
        <v>-1</v>
      </c>
      <c r="I2077">
        <v>0</v>
      </c>
      <c r="J2077" s="1">
        <v>45807</v>
      </c>
      <c r="K2077" t="s">
        <v>17</v>
      </c>
      <c r="L2077" t="s">
        <v>33</v>
      </c>
      <c r="M2077">
        <v>2484</v>
      </c>
    </row>
    <row r="2078" spans="1:13" x14ac:dyDescent="0.3">
      <c r="A2078">
        <v>4076</v>
      </c>
      <c r="B2078" t="s">
        <v>13</v>
      </c>
      <c r="C2078" t="s">
        <v>43</v>
      </c>
      <c r="D2078" t="s">
        <v>61</v>
      </c>
      <c r="E2078" t="s">
        <v>41</v>
      </c>
      <c r="H2078">
        <v>0.33</v>
      </c>
      <c r="I2078">
        <v>0</v>
      </c>
      <c r="J2078" s="1">
        <v>45750</v>
      </c>
      <c r="K2078" t="s">
        <v>17</v>
      </c>
      <c r="L2078" t="s">
        <v>45</v>
      </c>
      <c r="M2078">
        <v>925.71</v>
      </c>
    </row>
    <row r="2079" spans="1:13" x14ac:dyDescent="0.3">
      <c r="A2079">
        <v>4077</v>
      </c>
      <c r="B2079" t="s">
        <v>35</v>
      </c>
      <c r="C2079" t="s">
        <v>14</v>
      </c>
      <c r="D2079" t="s">
        <v>15</v>
      </c>
      <c r="E2079" t="s">
        <v>41</v>
      </c>
      <c r="G2079">
        <v>9261.43</v>
      </c>
      <c r="I2079">
        <v>0</v>
      </c>
      <c r="J2079" s="1"/>
      <c r="K2079" t="s">
        <v>17</v>
      </c>
      <c r="L2079" t="s">
        <v>25</v>
      </c>
      <c r="M2079">
        <v>361.16</v>
      </c>
    </row>
    <row r="2080" spans="1:13" x14ac:dyDescent="0.3">
      <c r="A2080">
        <v>4078</v>
      </c>
      <c r="B2080" t="s">
        <v>19</v>
      </c>
      <c r="C2080" t="s">
        <v>26</v>
      </c>
      <c r="D2080" t="s">
        <v>60</v>
      </c>
      <c r="E2080" t="s">
        <v>46</v>
      </c>
      <c r="H2080">
        <v>0.56000000000000005</v>
      </c>
      <c r="I2080">
        <v>0</v>
      </c>
      <c r="J2080" s="1">
        <v>45658</v>
      </c>
      <c r="K2080" t="s">
        <v>17</v>
      </c>
      <c r="L2080" t="s">
        <v>25</v>
      </c>
      <c r="M2080">
        <v>2742.28</v>
      </c>
    </row>
    <row r="2081" spans="1:13" x14ac:dyDescent="0.3">
      <c r="A2081">
        <v>4079</v>
      </c>
      <c r="B2081" t="s">
        <v>13</v>
      </c>
      <c r="C2081" t="s">
        <v>26</v>
      </c>
      <c r="D2081" t="s">
        <v>40</v>
      </c>
      <c r="E2081" t="s">
        <v>32</v>
      </c>
      <c r="H2081">
        <v>1.03</v>
      </c>
      <c r="I2081">
        <v>0</v>
      </c>
      <c r="J2081" s="1">
        <v>45617</v>
      </c>
      <c r="K2081" t="s">
        <v>22</v>
      </c>
      <c r="L2081" t="s">
        <v>33</v>
      </c>
      <c r="M2081">
        <v>2083.6</v>
      </c>
    </row>
    <row r="2082" spans="1:13" x14ac:dyDescent="0.3">
      <c r="A2082">
        <v>4080</v>
      </c>
      <c r="B2082" t="s">
        <v>13</v>
      </c>
      <c r="C2082" t="s">
        <v>14</v>
      </c>
      <c r="D2082" t="s">
        <v>34</v>
      </c>
      <c r="E2082" t="s">
        <v>41</v>
      </c>
      <c r="G2082">
        <v>8515.92</v>
      </c>
      <c r="I2082">
        <v>0</v>
      </c>
      <c r="J2082" s="1">
        <v>45623</v>
      </c>
      <c r="K2082" t="s">
        <v>22</v>
      </c>
      <c r="L2082" t="s">
        <v>38</v>
      </c>
      <c r="M2082">
        <v>255.47</v>
      </c>
    </row>
    <row r="2083" spans="1:13" x14ac:dyDescent="0.3">
      <c r="A2083">
        <v>4081</v>
      </c>
      <c r="B2083" t="s">
        <v>35</v>
      </c>
      <c r="C2083" t="s">
        <v>26</v>
      </c>
      <c r="D2083" t="s">
        <v>40</v>
      </c>
      <c r="E2083" t="s">
        <v>32</v>
      </c>
      <c r="G2083">
        <v>4902.1899999999996</v>
      </c>
      <c r="H2083">
        <v>0.25</v>
      </c>
      <c r="I2083">
        <v>0</v>
      </c>
      <c r="J2083" s="1"/>
      <c r="K2083" t="s">
        <v>22</v>
      </c>
      <c r="L2083" t="s">
        <v>18</v>
      </c>
      <c r="M2083">
        <v>608.65</v>
      </c>
    </row>
    <row r="2084" spans="1:13" x14ac:dyDescent="0.3">
      <c r="A2084">
        <v>4082</v>
      </c>
      <c r="B2084" t="s">
        <v>13</v>
      </c>
      <c r="C2084" t="s">
        <v>20</v>
      </c>
      <c r="D2084" t="s">
        <v>39</v>
      </c>
      <c r="E2084" t="s">
        <v>16</v>
      </c>
      <c r="G2084">
        <v>8233.64</v>
      </c>
      <c r="I2084">
        <v>0</v>
      </c>
      <c r="J2084" s="1">
        <v>45754</v>
      </c>
      <c r="K2084" t="s">
        <v>22</v>
      </c>
      <c r="L2084" t="s">
        <v>36</v>
      </c>
      <c r="M2084">
        <v>3007.26</v>
      </c>
    </row>
    <row r="2085" spans="1:13" x14ac:dyDescent="0.3">
      <c r="A2085">
        <v>4083</v>
      </c>
      <c r="B2085" t="s">
        <v>35</v>
      </c>
      <c r="C2085" t="s">
        <v>14</v>
      </c>
      <c r="D2085" t="s">
        <v>34</v>
      </c>
      <c r="E2085" t="s">
        <v>28</v>
      </c>
      <c r="G2085">
        <v>8711.81</v>
      </c>
      <c r="I2085">
        <v>0</v>
      </c>
      <c r="J2085" s="1">
        <v>45745</v>
      </c>
      <c r="K2085" t="s">
        <v>17</v>
      </c>
      <c r="L2085" t="s">
        <v>18</v>
      </c>
      <c r="M2085">
        <v>-773.05</v>
      </c>
    </row>
    <row r="2086" spans="1:13" x14ac:dyDescent="0.3">
      <c r="A2086">
        <v>4084</v>
      </c>
      <c r="B2086" t="s">
        <v>13</v>
      </c>
      <c r="C2086" t="s">
        <v>30</v>
      </c>
      <c r="D2086" t="s">
        <v>48</v>
      </c>
      <c r="E2086" t="s">
        <v>57</v>
      </c>
      <c r="F2086">
        <v>-1</v>
      </c>
      <c r="G2086">
        <v>2108.04</v>
      </c>
      <c r="I2086">
        <v>0</v>
      </c>
      <c r="J2086" s="1"/>
      <c r="K2086" t="s">
        <v>22</v>
      </c>
      <c r="L2086" t="s">
        <v>45</v>
      </c>
      <c r="M2086">
        <v>-1087.3399999999999</v>
      </c>
    </row>
    <row r="2087" spans="1:13" x14ac:dyDescent="0.3">
      <c r="A2087">
        <v>4085</v>
      </c>
      <c r="B2087" t="s">
        <v>35</v>
      </c>
      <c r="C2087" t="s">
        <v>26</v>
      </c>
      <c r="D2087" t="s">
        <v>58</v>
      </c>
      <c r="E2087" t="s">
        <v>28</v>
      </c>
      <c r="F2087">
        <v>4</v>
      </c>
      <c r="H2087">
        <v>1.19</v>
      </c>
      <c r="I2087">
        <v>0</v>
      </c>
      <c r="J2087" s="1">
        <v>45678</v>
      </c>
      <c r="K2087" t="s">
        <v>17</v>
      </c>
      <c r="L2087" t="s">
        <v>18</v>
      </c>
      <c r="M2087">
        <v>1897.69</v>
      </c>
    </row>
    <row r="2088" spans="1:13" x14ac:dyDescent="0.3">
      <c r="A2088">
        <v>4086</v>
      </c>
      <c r="B2088" t="s">
        <v>19</v>
      </c>
      <c r="C2088" t="s">
        <v>30</v>
      </c>
      <c r="D2088" t="s">
        <v>48</v>
      </c>
      <c r="E2088" t="s">
        <v>32</v>
      </c>
      <c r="F2088">
        <v>3</v>
      </c>
      <c r="G2088">
        <v>4537.0200000000004</v>
      </c>
      <c r="I2088">
        <v>0</v>
      </c>
      <c r="J2088" s="1">
        <v>45750</v>
      </c>
      <c r="K2088" t="s">
        <v>17</v>
      </c>
      <c r="L2088" t="s">
        <v>29</v>
      </c>
      <c r="M2088">
        <v>-195</v>
      </c>
    </row>
    <row r="2089" spans="1:13" x14ac:dyDescent="0.3">
      <c r="A2089">
        <v>4087</v>
      </c>
      <c r="B2089" t="s">
        <v>35</v>
      </c>
      <c r="C2089" t="s">
        <v>43</v>
      </c>
      <c r="D2089" t="s">
        <v>61</v>
      </c>
      <c r="E2089" t="s">
        <v>41</v>
      </c>
      <c r="H2089">
        <v>1.0900000000000001</v>
      </c>
      <c r="I2089">
        <v>0</v>
      </c>
      <c r="J2089" s="1">
        <v>45364</v>
      </c>
      <c r="K2089" t="s">
        <v>22</v>
      </c>
      <c r="L2089" t="s">
        <v>42</v>
      </c>
      <c r="M2089">
        <v>3939.54</v>
      </c>
    </row>
    <row r="2090" spans="1:13" x14ac:dyDescent="0.3">
      <c r="A2090">
        <v>4088</v>
      </c>
      <c r="B2090" t="s">
        <v>35</v>
      </c>
      <c r="C2090" t="s">
        <v>14</v>
      </c>
      <c r="D2090" t="s">
        <v>34</v>
      </c>
      <c r="E2090" t="s">
        <v>16</v>
      </c>
      <c r="F2090">
        <v>2</v>
      </c>
      <c r="G2090">
        <v>5649.73</v>
      </c>
      <c r="H2090">
        <v>0.41</v>
      </c>
      <c r="I2090">
        <v>6666.68</v>
      </c>
      <c r="J2090" s="1">
        <v>45732</v>
      </c>
      <c r="K2090" t="s">
        <v>22</v>
      </c>
      <c r="L2090" t="s">
        <v>25</v>
      </c>
      <c r="M2090">
        <v>1548.1</v>
      </c>
    </row>
    <row r="2091" spans="1:13" x14ac:dyDescent="0.3">
      <c r="A2091">
        <v>4089</v>
      </c>
      <c r="B2091" t="s">
        <v>19</v>
      </c>
      <c r="C2091" t="s">
        <v>30</v>
      </c>
      <c r="D2091" t="s">
        <v>31</v>
      </c>
      <c r="E2091" t="s">
        <v>41</v>
      </c>
      <c r="I2091">
        <v>0</v>
      </c>
      <c r="J2091" s="1">
        <v>45703</v>
      </c>
      <c r="K2091" t="s">
        <v>17</v>
      </c>
      <c r="L2091" t="s">
        <v>36</v>
      </c>
      <c r="M2091">
        <v>2854.02</v>
      </c>
    </row>
    <row r="2092" spans="1:13" x14ac:dyDescent="0.3">
      <c r="A2092">
        <v>4090</v>
      </c>
      <c r="B2092" t="s">
        <v>35</v>
      </c>
      <c r="C2092" t="s">
        <v>26</v>
      </c>
      <c r="D2092" t="s">
        <v>60</v>
      </c>
      <c r="E2092" t="s">
        <v>28</v>
      </c>
      <c r="G2092">
        <v>5109.51</v>
      </c>
      <c r="I2092">
        <v>0</v>
      </c>
      <c r="J2092" s="1">
        <v>45834</v>
      </c>
      <c r="K2092" t="s">
        <v>22</v>
      </c>
      <c r="L2092" t="s">
        <v>33</v>
      </c>
      <c r="M2092">
        <v>-1164.28</v>
      </c>
    </row>
    <row r="2093" spans="1:13" x14ac:dyDescent="0.3">
      <c r="A2093">
        <v>4091</v>
      </c>
      <c r="B2093" t="s">
        <v>13</v>
      </c>
      <c r="C2093" t="s">
        <v>30</v>
      </c>
      <c r="D2093" t="s">
        <v>50</v>
      </c>
      <c r="E2093" t="s">
        <v>28</v>
      </c>
      <c r="G2093">
        <v>8331.85</v>
      </c>
      <c r="I2093">
        <v>0</v>
      </c>
      <c r="J2093" s="1"/>
      <c r="K2093" t="s">
        <v>22</v>
      </c>
      <c r="L2093" t="s">
        <v>45</v>
      </c>
      <c r="M2093">
        <v>1061.2</v>
      </c>
    </row>
    <row r="2094" spans="1:13" x14ac:dyDescent="0.3">
      <c r="A2094">
        <v>4092</v>
      </c>
      <c r="B2094" t="s">
        <v>19</v>
      </c>
      <c r="C2094" t="s">
        <v>26</v>
      </c>
      <c r="D2094" t="s">
        <v>60</v>
      </c>
      <c r="E2094" t="s">
        <v>32</v>
      </c>
      <c r="F2094">
        <v>-1</v>
      </c>
      <c r="G2094">
        <v>9861.7999999999993</v>
      </c>
      <c r="I2094">
        <v>0</v>
      </c>
      <c r="J2094" s="1">
        <v>45588</v>
      </c>
      <c r="K2094" t="s">
        <v>17</v>
      </c>
      <c r="L2094" t="s">
        <v>33</v>
      </c>
      <c r="M2094">
        <v>48.02</v>
      </c>
    </row>
    <row r="2095" spans="1:13" x14ac:dyDescent="0.3">
      <c r="A2095">
        <v>4093</v>
      </c>
      <c r="B2095" t="s">
        <v>19</v>
      </c>
      <c r="C2095" t="s">
        <v>26</v>
      </c>
      <c r="D2095" t="s">
        <v>40</v>
      </c>
      <c r="E2095" t="s">
        <v>37</v>
      </c>
      <c r="F2095">
        <v>4</v>
      </c>
      <c r="G2095">
        <v>8888.58</v>
      </c>
      <c r="I2095">
        <v>0</v>
      </c>
      <c r="J2095" s="1"/>
      <c r="K2095" t="s">
        <v>22</v>
      </c>
      <c r="L2095" t="s">
        <v>45</v>
      </c>
      <c r="M2095">
        <v>2944.03</v>
      </c>
    </row>
    <row r="2096" spans="1:13" x14ac:dyDescent="0.3">
      <c r="A2096">
        <v>4094</v>
      </c>
      <c r="B2096" t="s">
        <v>13</v>
      </c>
      <c r="C2096" t="s">
        <v>20</v>
      </c>
      <c r="D2096" t="s">
        <v>21</v>
      </c>
      <c r="E2096" t="s">
        <v>46</v>
      </c>
      <c r="G2096">
        <v>4094.79</v>
      </c>
      <c r="I2096">
        <v>0</v>
      </c>
      <c r="J2096" s="1">
        <v>45795</v>
      </c>
      <c r="K2096" t="s">
        <v>17</v>
      </c>
      <c r="L2096" t="s">
        <v>23</v>
      </c>
      <c r="M2096">
        <v>2779.39</v>
      </c>
    </row>
    <row r="2097" spans="1:13" x14ac:dyDescent="0.3">
      <c r="A2097">
        <v>4095</v>
      </c>
      <c r="B2097" t="s">
        <v>35</v>
      </c>
      <c r="C2097" t="s">
        <v>30</v>
      </c>
      <c r="D2097" t="s">
        <v>50</v>
      </c>
      <c r="E2097" t="s">
        <v>32</v>
      </c>
      <c r="F2097">
        <v>1</v>
      </c>
      <c r="G2097">
        <v>7129.09</v>
      </c>
      <c r="I2097">
        <v>0</v>
      </c>
      <c r="J2097" s="1"/>
      <c r="K2097" t="s">
        <v>17</v>
      </c>
      <c r="L2097" t="s">
        <v>29</v>
      </c>
      <c r="M2097">
        <v>1993.16</v>
      </c>
    </row>
    <row r="2098" spans="1:13" x14ac:dyDescent="0.3">
      <c r="A2098">
        <v>4096</v>
      </c>
      <c r="B2098" t="s">
        <v>19</v>
      </c>
      <c r="C2098" t="s">
        <v>20</v>
      </c>
      <c r="D2098" t="s">
        <v>55</v>
      </c>
      <c r="E2098" t="s">
        <v>62</v>
      </c>
      <c r="I2098">
        <v>0</v>
      </c>
      <c r="J2098" s="1">
        <v>45385</v>
      </c>
      <c r="K2098" t="s">
        <v>17</v>
      </c>
      <c r="L2098" t="s">
        <v>29</v>
      </c>
      <c r="M2098">
        <v>3865.04</v>
      </c>
    </row>
    <row r="2099" spans="1:13" x14ac:dyDescent="0.3">
      <c r="A2099">
        <v>4097</v>
      </c>
      <c r="B2099" t="s">
        <v>35</v>
      </c>
      <c r="C2099" t="s">
        <v>43</v>
      </c>
      <c r="D2099" t="s">
        <v>51</v>
      </c>
      <c r="E2099" t="s">
        <v>32</v>
      </c>
      <c r="G2099">
        <v>3443.1</v>
      </c>
      <c r="I2099">
        <v>0</v>
      </c>
      <c r="J2099" s="1">
        <v>45552</v>
      </c>
      <c r="K2099" t="s">
        <v>22</v>
      </c>
      <c r="L2099" t="s">
        <v>42</v>
      </c>
      <c r="M2099">
        <v>1928.88</v>
      </c>
    </row>
    <row r="2100" spans="1:13" x14ac:dyDescent="0.3">
      <c r="A2100">
        <v>4098</v>
      </c>
      <c r="B2100" t="s">
        <v>35</v>
      </c>
      <c r="C2100" t="s">
        <v>26</v>
      </c>
      <c r="D2100" t="s">
        <v>40</v>
      </c>
      <c r="E2100" t="s">
        <v>28</v>
      </c>
      <c r="F2100">
        <v>0</v>
      </c>
      <c r="I2100">
        <v>0</v>
      </c>
      <c r="J2100" s="1">
        <v>45546</v>
      </c>
      <c r="K2100" t="s">
        <v>22</v>
      </c>
      <c r="L2100" t="s">
        <v>36</v>
      </c>
      <c r="M2100">
        <v>2371.4499999999998</v>
      </c>
    </row>
    <row r="2101" spans="1:13" x14ac:dyDescent="0.3">
      <c r="A2101">
        <v>4099</v>
      </c>
      <c r="B2101" t="s">
        <v>19</v>
      </c>
      <c r="C2101" t="s">
        <v>20</v>
      </c>
      <c r="D2101" t="s">
        <v>21</v>
      </c>
      <c r="E2101" t="s">
        <v>41</v>
      </c>
      <c r="G2101">
        <v>8864.2900000000009</v>
      </c>
      <c r="I2101">
        <v>0</v>
      </c>
      <c r="J2101" s="1">
        <v>45731</v>
      </c>
      <c r="K2101" t="s">
        <v>17</v>
      </c>
      <c r="L2101" t="s">
        <v>29</v>
      </c>
      <c r="M2101">
        <v>3616.91</v>
      </c>
    </row>
    <row r="2102" spans="1:13" x14ac:dyDescent="0.3">
      <c r="A2102">
        <v>4100</v>
      </c>
      <c r="B2102" t="s">
        <v>35</v>
      </c>
      <c r="C2102" t="s">
        <v>30</v>
      </c>
      <c r="D2102" t="s">
        <v>56</v>
      </c>
      <c r="E2102" t="s">
        <v>28</v>
      </c>
      <c r="G2102">
        <v>3315.29</v>
      </c>
      <c r="I2102">
        <v>0</v>
      </c>
      <c r="J2102" s="1">
        <v>45370</v>
      </c>
      <c r="K2102" t="s">
        <v>17</v>
      </c>
      <c r="L2102" t="s">
        <v>33</v>
      </c>
      <c r="M2102">
        <v>1507.71</v>
      </c>
    </row>
    <row r="2103" spans="1:13" x14ac:dyDescent="0.3">
      <c r="A2103">
        <v>4101</v>
      </c>
      <c r="B2103" t="s">
        <v>35</v>
      </c>
      <c r="C2103" t="s">
        <v>20</v>
      </c>
      <c r="D2103" t="s">
        <v>39</v>
      </c>
      <c r="E2103" t="s">
        <v>41</v>
      </c>
      <c r="I2103">
        <v>0</v>
      </c>
      <c r="J2103" s="1">
        <v>45483</v>
      </c>
      <c r="K2103" t="s">
        <v>22</v>
      </c>
      <c r="L2103" t="s">
        <v>33</v>
      </c>
      <c r="M2103">
        <v>3064.92</v>
      </c>
    </row>
    <row r="2104" spans="1:13" x14ac:dyDescent="0.3">
      <c r="A2104">
        <v>4102</v>
      </c>
      <c r="B2104" t="s">
        <v>35</v>
      </c>
      <c r="C2104" t="s">
        <v>43</v>
      </c>
      <c r="D2104" t="s">
        <v>61</v>
      </c>
      <c r="E2104" t="s">
        <v>41</v>
      </c>
      <c r="F2104">
        <v>-1</v>
      </c>
      <c r="I2104">
        <v>0</v>
      </c>
      <c r="J2104" s="1">
        <v>45828</v>
      </c>
      <c r="K2104" t="s">
        <v>22</v>
      </c>
      <c r="L2104" t="s">
        <v>25</v>
      </c>
      <c r="M2104">
        <v>1310.3499999999999</v>
      </c>
    </row>
    <row r="2105" spans="1:13" x14ac:dyDescent="0.3">
      <c r="A2105">
        <v>4103</v>
      </c>
      <c r="B2105" t="s">
        <v>35</v>
      </c>
      <c r="C2105" t="s">
        <v>26</v>
      </c>
      <c r="D2105" t="s">
        <v>40</v>
      </c>
      <c r="E2105" t="s">
        <v>28</v>
      </c>
      <c r="G2105">
        <v>2475.41</v>
      </c>
      <c r="I2105">
        <v>0</v>
      </c>
      <c r="J2105" s="1"/>
      <c r="K2105" t="s">
        <v>22</v>
      </c>
      <c r="L2105" t="s">
        <v>42</v>
      </c>
      <c r="M2105">
        <v>2158.91</v>
      </c>
    </row>
    <row r="2106" spans="1:13" x14ac:dyDescent="0.3">
      <c r="A2106">
        <v>4104</v>
      </c>
      <c r="B2106" t="s">
        <v>13</v>
      </c>
      <c r="C2106" t="s">
        <v>43</v>
      </c>
      <c r="D2106" t="s">
        <v>52</v>
      </c>
      <c r="E2106" t="s">
        <v>37</v>
      </c>
      <c r="F2106">
        <v>2</v>
      </c>
      <c r="I2106">
        <v>0</v>
      </c>
      <c r="J2106" s="1">
        <v>45854</v>
      </c>
      <c r="K2106" t="s">
        <v>17</v>
      </c>
      <c r="L2106" t="s">
        <v>18</v>
      </c>
      <c r="M2106">
        <v>3999.21</v>
      </c>
    </row>
    <row r="2107" spans="1:13" x14ac:dyDescent="0.3">
      <c r="A2107">
        <v>4105</v>
      </c>
      <c r="B2107" t="s">
        <v>35</v>
      </c>
      <c r="C2107" t="s">
        <v>30</v>
      </c>
      <c r="D2107" t="s">
        <v>56</v>
      </c>
      <c r="E2107" t="s">
        <v>32</v>
      </c>
      <c r="G2107">
        <v>3489.95</v>
      </c>
      <c r="I2107">
        <v>0</v>
      </c>
      <c r="J2107" s="1">
        <v>45437</v>
      </c>
      <c r="K2107" t="s">
        <v>22</v>
      </c>
      <c r="L2107" t="s">
        <v>36</v>
      </c>
      <c r="M2107">
        <v>2093.87</v>
      </c>
    </row>
    <row r="2108" spans="1:13" x14ac:dyDescent="0.3">
      <c r="A2108">
        <v>2030</v>
      </c>
      <c r="B2108" t="s">
        <v>35</v>
      </c>
      <c r="C2108" t="s">
        <v>20</v>
      </c>
      <c r="D2108" t="s">
        <v>55</v>
      </c>
      <c r="E2108" t="s">
        <v>41</v>
      </c>
      <c r="G2108">
        <v>3998</v>
      </c>
      <c r="I2108">
        <v>0</v>
      </c>
      <c r="J2108" s="1"/>
      <c r="K2108" t="s">
        <v>17</v>
      </c>
      <c r="L2108" t="s">
        <v>36</v>
      </c>
      <c r="M2108">
        <v>2911.5</v>
      </c>
    </row>
    <row r="2109" spans="1:13" x14ac:dyDescent="0.3">
      <c r="A2109">
        <v>4107</v>
      </c>
      <c r="B2109" t="s">
        <v>13</v>
      </c>
      <c r="C2109" t="s">
        <v>30</v>
      </c>
      <c r="D2109" t="s">
        <v>31</v>
      </c>
      <c r="E2109" t="s">
        <v>28</v>
      </c>
      <c r="F2109">
        <v>2</v>
      </c>
      <c r="I2109">
        <v>0</v>
      </c>
      <c r="J2109" s="1">
        <v>45774</v>
      </c>
      <c r="K2109" t="s">
        <v>22</v>
      </c>
      <c r="L2109" t="s">
        <v>42</v>
      </c>
      <c r="M2109">
        <v>779.19</v>
      </c>
    </row>
    <row r="2110" spans="1:13" x14ac:dyDescent="0.3">
      <c r="A2110">
        <v>4108</v>
      </c>
      <c r="B2110" t="s">
        <v>13</v>
      </c>
      <c r="C2110" t="s">
        <v>30</v>
      </c>
      <c r="D2110" t="s">
        <v>56</v>
      </c>
      <c r="E2110" t="s">
        <v>28</v>
      </c>
      <c r="F2110">
        <v>2</v>
      </c>
      <c r="G2110">
        <v>2767.55</v>
      </c>
      <c r="H2110">
        <v>0.19</v>
      </c>
      <c r="I2110">
        <v>4483.43</v>
      </c>
      <c r="J2110" s="1">
        <v>45255</v>
      </c>
      <c r="K2110" t="s">
        <v>17</v>
      </c>
      <c r="L2110" t="s">
        <v>45</v>
      </c>
      <c r="M2110">
        <v>1059.07</v>
      </c>
    </row>
    <row r="2111" spans="1:13" x14ac:dyDescent="0.3">
      <c r="A2111">
        <v>4109</v>
      </c>
      <c r="B2111" t="s">
        <v>13</v>
      </c>
      <c r="C2111" t="s">
        <v>14</v>
      </c>
      <c r="D2111" t="s">
        <v>15</v>
      </c>
      <c r="E2111" t="s">
        <v>53</v>
      </c>
      <c r="G2111">
        <v>9731.83</v>
      </c>
      <c r="I2111">
        <v>0</v>
      </c>
      <c r="J2111" s="1">
        <v>45625</v>
      </c>
      <c r="K2111" t="s">
        <v>17</v>
      </c>
      <c r="L2111" t="s">
        <v>25</v>
      </c>
      <c r="M2111">
        <v>-675.88</v>
      </c>
    </row>
    <row r="2112" spans="1:13" x14ac:dyDescent="0.3">
      <c r="A2112">
        <v>4110</v>
      </c>
      <c r="B2112" t="s">
        <v>35</v>
      </c>
      <c r="C2112" t="s">
        <v>14</v>
      </c>
      <c r="D2112" t="s">
        <v>47</v>
      </c>
      <c r="E2112" t="s">
        <v>16</v>
      </c>
      <c r="F2112">
        <v>2</v>
      </c>
      <c r="H2112">
        <v>0.41</v>
      </c>
      <c r="I2112">
        <v>0</v>
      </c>
      <c r="J2112" s="1">
        <v>45530</v>
      </c>
      <c r="K2112" t="s">
        <v>22</v>
      </c>
      <c r="L2112" t="s">
        <v>38</v>
      </c>
      <c r="M2112">
        <v>3387.91</v>
      </c>
    </row>
    <row r="2113" spans="1:13" x14ac:dyDescent="0.3">
      <c r="A2113">
        <v>4111</v>
      </c>
      <c r="B2113" t="s">
        <v>19</v>
      </c>
      <c r="C2113" t="s">
        <v>26</v>
      </c>
      <c r="D2113" t="s">
        <v>40</v>
      </c>
      <c r="E2113" t="s">
        <v>28</v>
      </c>
      <c r="F2113">
        <v>-1</v>
      </c>
      <c r="G2113">
        <v>4934.05</v>
      </c>
      <c r="H2113">
        <v>0.83</v>
      </c>
      <c r="I2113">
        <v>-838.79</v>
      </c>
      <c r="J2113" s="1">
        <v>45622</v>
      </c>
      <c r="K2113" t="s">
        <v>22</v>
      </c>
      <c r="L2113" t="s">
        <v>18</v>
      </c>
      <c r="M2113">
        <v>2377.84</v>
      </c>
    </row>
    <row r="2114" spans="1:13" x14ac:dyDescent="0.3">
      <c r="A2114">
        <v>4112</v>
      </c>
      <c r="B2114" t="s">
        <v>19</v>
      </c>
      <c r="C2114" t="s">
        <v>30</v>
      </c>
      <c r="D2114" t="s">
        <v>31</v>
      </c>
      <c r="E2114" t="s">
        <v>28</v>
      </c>
      <c r="F2114">
        <v>-1</v>
      </c>
      <c r="G2114">
        <v>6254.85</v>
      </c>
      <c r="I2114">
        <v>0</v>
      </c>
      <c r="J2114" s="1">
        <v>45769</v>
      </c>
      <c r="K2114" t="s">
        <v>17</v>
      </c>
      <c r="L2114" t="s">
        <v>33</v>
      </c>
      <c r="M2114">
        <v>2093.6799999999998</v>
      </c>
    </row>
    <row r="2115" spans="1:13" x14ac:dyDescent="0.3">
      <c r="A2115">
        <v>4113</v>
      </c>
      <c r="B2115" t="s">
        <v>13</v>
      </c>
      <c r="C2115" t="s">
        <v>43</v>
      </c>
      <c r="D2115" t="s">
        <v>52</v>
      </c>
      <c r="E2115" t="s">
        <v>28</v>
      </c>
      <c r="F2115">
        <v>2</v>
      </c>
      <c r="G2115">
        <v>6435.66</v>
      </c>
      <c r="H2115">
        <v>1.05</v>
      </c>
      <c r="I2115">
        <v>-643.57000000000005</v>
      </c>
      <c r="J2115" s="1">
        <v>45789</v>
      </c>
      <c r="K2115" t="s">
        <v>17</v>
      </c>
      <c r="L2115" t="s">
        <v>36</v>
      </c>
      <c r="M2115">
        <v>3372.49</v>
      </c>
    </row>
    <row r="2116" spans="1:13" x14ac:dyDescent="0.3">
      <c r="A2116">
        <v>4114</v>
      </c>
      <c r="B2116" t="s">
        <v>13</v>
      </c>
      <c r="C2116" t="s">
        <v>14</v>
      </c>
      <c r="D2116" t="s">
        <v>47</v>
      </c>
      <c r="E2116" t="s">
        <v>32</v>
      </c>
      <c r="F2116">
        <v>4</v>
      </c>
      <c r="G2116">
        <v>4307.83</v>
      </c>
      <c r="I2116">
        <v>0</v>
      </c>
      <c r="J2116" s="1">
        <v>45851</v>
      </c>
      <c r="K2116" t="s">
        <v>22</v>
      </c>
      <c r="L2116" t="s">
        <v>18</v>
      </c>
      <c r="M2116">
        <v>-233.59</v>
      </c>
    </row>
    <row r="2117" spans="1:13" x14ac:dyDescent="0.3">
      <c r="A2117">
        <v>4115</v>
      </c>
      <c r="B2117" t="s">
        <v>35</v>
      </c>
      <c r="C2117" t="s">
        <v>43</v>
      </c>
      <c r="D2117" t="s">
        <v>44</v>
      </c>
      <c r="E2117" t="s">
        <v>16</v>
      </c>
      <c r="G2117">
        <v>4613.79</v>
      </c>
      <c r="I2117">
        <v>0</v>
      </c>
      <c r="J2117" s="1">
        <v>45791</v>
      </c>
      <c r="K2117" t="s">
        <v>22</v>
      </c>
      <c r="L2117" t="s">
        <v>33</v>
      </c>
      <c r="M2117">
        <v>-758.5</v>
      </c>
    </row>
    <row r="2118" spans="1:13" x14ac:dyDescent="0.3">
      <c r="A2118">
        <v>4116</v>
      </c>
      <c r="B2118" t="s">
        <v>19</v>
      </c>
      <c r="C2118" t="s">
        <v>26</v>
      </c>
      <c r="D2118" t="s">
        <v>60</v>
      </c>
      <c r="E2118" t="s">
        <v>46</v>
      </c>
      <c r="G2118">
        <v>3854.22</v>
      </c>
      <c r="I2118">
        <v>0</v>
      </c>
      <c r="J2118" s="1">
        <v>45523</v>
      </c>
      <c r="K2118" t="s">
        <v>17</v>
      </c>
      <c r="L2118" t="s">
        <v>29</v>
      </c>
      <c r="M2118">
        <v>-43.41</v>
      </c>
    </row>
    <row r="2119" spans="1:13" x14ac:dyDescent="0.3">
      <c r="A2119">
        <v>4117</v>
      </c>
      <c r="B2119" t="s">
        <v>19</v>
      </c>
      <c r="C2119" t="s">
        <v>43</v>
      </c>
      <c r="D2119" t="s">
        <v>52</v>
      </c>
      <c r="E2119" t="s">
        <v>16</v>
      </c>
      <c r="G2119">
        <v>9501.67</v>
      </c>
      <c r="H2119">
        <v>0.51</v>
      </c>
      <c r="I2119">
        <v>0</v>
      </c>
      <c r="J2119" s="1">
        <v>45568</v>
      </c>
      <c r="K2119" t="s">
        <v>17</v>
      </c>
      <c r="L2119" t="s">
        <v>38</v>
      </c>
      <c r="M2119">
        <v>266.39999999999998</v>
      </c>
    </row>
    <row r="2120" spans="1:13" x14ac:dyDescent="0.3">
      <c r="A2120">
        <v>4118</v>
      </c>
      <c r="B2120" t="s">
        <v>13</v>
      </c>
      <c r="C2120" t="s">
        <v>43</v>
      </c>
      <c r="D2120" t="s">
        <v>61</v>
      </c>
      <c r="E2120" t="s">
        <v>32</v>
      </c>
      <c r="F2120">
        <v>4</v>
      </c>
      <c r="G2120">
        <v>5355.64</v>
      </c>
      <c r="I2120">
        <v>0</v>
      </c>
      <c r="J2120" s="1">
        <v>45798</v>
      </c>
      <c r="K2120" t="s">
        <v>22</v>
      </c>
      <c r="L2120" t="s">
        <v>25</v>
      </c>
      <c r="M2120">
        <v>-538.94000000000005</v>
      </c>
    </row>
    <row r="2121" spans="1:13" x14ac:dyDescent="0.3">
      <c r="A2121">
        <v>4119</v>
      </c>
      <c r="B2121" t="s">
        <v>13</v>
      </c>
      <c r="C2121" t="s">
        <v>14</v>
      </c>
      <c r="D2121" t="s">
        <v>54</v>
      </c>
      <c r="E2121" t="s">
        <v>16</v>
      </c>
      <c r="G2121">
        <v>8849.6200000000008</v>
      </c>
      <c r="H2121">
        <v>0.69</v>
      </c>
      <c r="I2121">
        <v>0</v>
      </c>
      <c r="J2121" s="1">
        <v>45529</v>
      </c>
      <c r="K2121" t="s">
        <v>17</v>
      </c>
      <c r="L2121" t="s">
        <v>25</v>
      </c>
      <c r="M2121">
        <v>1451.15</v>
      </c>
    </row>
    <row r="2122" spans="1:13" x14ac:dyDescent="0.3">
      <c r="A2122">
        <v>4120</v>
      </c>
      <c r="B2122" t="s">
        <v>19</v>
      </c>
      <c r="C2122" t="s">
        <v>43</v>
      </c>
      <c r="D2122" t="s">
        <v>52</v>
      </c>
      <c r="E2122" t="s">
        <v>16</v>
      </c>
      <c r="H2122">
        <v>1.23</v>
      </c>
      <c r="I2122">
        <v>0</v>
      </c>
      <c r="J2122" s="1"/>
      <c r="K2122" t="s">
        <v>17</v>
      </c>
      <c r="L2122" t="s">
        <v>33</v>
      </c>
      <c r="M2122">
        <v>3175.14</v>
      </c>
    </row>
    <row r="2123" spans="1:13" x14ac:dyDescent="0.3">
      <c r="A2123">
        <v>4121</v>
      </c>
      <c r="B2123" t="s">
        <v>13</v>
      </c>
      <c r="C2123" t="s">
        <v>14</v>
      </c>
      <c r="D2123" t="s">
        <v>54</v>
      </c>
      <c r="E2123" t="s">
        <v>49</v>
      </c>
      <c r="F2123">
        <v>0</v>
      </c>
      <c r="G2123">
        <v>2763.46</v>
      </c>
      <c r="H2123">
        <v>1</v>
      </c>
      <c r="I2123">
        <v>0</v>
      </c>
      <c r="J2123" s="1">
        <v>45603</v>
      </c>
      <c r="K2123" t="s">
        <v>22</v>
      </c>
      <c r="L2123" t="s">
        <v>18</v>
      </c>
      <c r="M2123">
        <v>-399.33</v>
      </c>
    </row>
    <row r="2124" spans="1:13" x14ac:dyDescent="0.3">
      <c r="A2124">
        <v>4122</v>
      </c>
      <c r="B2124" t="s">
        <v>13</v>
      </c>
      <c r="C2124" t="s">
        <v>26</v>
      </c>
      <c r="D2124" t="s">
        <v>58</v>
      </c>
      <c r="E2124" t="s">
        <v>37</v>
      </c>
      <c r="F2124">
        <v>1</v>
      </c>
      <c r="I2124">
        <v>0</v>
      </c>
      <c r="J2124" s="1">
        <v>45826</v>
      </c>
      <c r="K2124" t="s">
        <v>22</v>
      </c>
      <c r="L2124" t="s">
        <v>25</v>
      </c>
      <c r="M2124">
        <v>-261.43</v>
      </c>
    </row>
    <row r="2125" spans="1:13" x14ac:dyDescent="0.3">
      <c r="A2125">
        <v>4123</v>
      </c>
      <c r="B2125" t="s">
        <v>19</v>
      </c>
      <c r="C2125" t="s">
        <v>30</v>
      </c>
      <c r="D2125" t="s">
        <v>48</v>
      </c>
      <c r="E2125" t="s">
        <v>32</v>
      </c>
      <c r="G2125">
        <v>8184.99</v>
      </c>
      <c r="I2125">
        <v>0</v>
      </c>
      <c r="J2125" s="1"/>
      <c r="K2125" t="s">
        <v>22</v>
      </c>
      <c r="L2125" t="s">
        <v>23</v>
      </c>
      <c r="M2125">
        <v>41.24</v>
      </c>
    </row>
    <row r="2126" spans="1:13" x14ac:dyDescent="0.3">
      <c r="A2126">
        <v>4124</v>
      </c>
      <c r="B2126" t="s">
        <v>13</v>
      </c>
      <c r="C2126" t="s">
        <v>43</v>
      </c>
      <c r="D2126" t="s">
        <v>61</v>
      </c>
      <c r="E2126" t="s">
        <v>16</v>
      </c>
      <c r="F2126">
        <v>1</v>
      </c>
      <c r="H2126">
        <v>0</v>
      </c>
      <c r="I2126">
        <v>0</v>
      </c>
      <c r="J2126" s="1">
        <v>45215</v>
      </c>
      <c r="K2126" t="s">
        <v>17</v>
      </c>
      <c r="L2126" t="s">
        <v>33</v>
      </c>
      <c r="M2126">
        <v>477.62</v>
      </c>
    </row>
    <row r="2127" spans="1:13" x14ac:dyDescent="0.3">
      <c r="A2127">
        <v>4125</v>
      </c>
      <c r="B2127" t="s">
        <v>35</v>
      </c>
      <c r="C2127" t="s">
        <v>20</v>
      </c>
      <c r="D2127" t="s">
        <v>21</v>
      </c>
      <c r="E2127" t="s">
        <v>16</v>
      </c>
      <c r="I2127">
        <v>0</v>
      </c>
      <c r="J2127" s="1"/>
      <c r="K2127" t="s">
        <v>22</v>
      </c>
      <c r="L2127" t="s">
        <v>45</v>
      </c>
      <c r="M2127">
        <v>2465.79</v>
      </c>
    </row>
    <row r="2128" spans="1:13" x14ac:dyDescent="0.3">
      <c r="A2128">
        <v>4126</v>
      </c>
      <c r="B2128" t="s">
        <v>19</v>
      </c>
      <c r="C2128" t="s">
        <v>14</v>
      </c>
      <c r="D2128" t="s">
        <v>15</v>
      </c>
      <c r="E2128" t="s">
        <v>59</v>
      </c>
      <c r="I2128">
        <v>0</v>
      </c>
      <c r="J2128" s="1">
        <v>45858</v>
      </c>
      <c r="K2128" t="s">
        <v>22</v>
      </c>
      <c r="L2128" t="s">
        <v>33</v>
      </c>
      <c r="M2128">
        <v>1345.61</v>
      </c>
    </row>
    <row r="2129" spans="1:13" x14ac:dyDescent="0.3">
      <c r="A2129">
        <v>4127</v>
      </c>
      <c r="B2129" t="s">
        <v>19</v>
      </c>
      <c r="C2129" t="s">
        <v>30</v>
      </c>
      <c r="D2129" t="s">
        <v>50</v>
      </c>
      <c r="E2129" t="s">
        <v>28</v>
      </c>
      <c r="F2129">
        <v>-1</v>
      </c>
      <c r="G2129">
        <v>4690.1499999999996</v>
      </c>
      <c r="H2129">
        <v>0.49</v>
      </c>
      <c r="I2129">
        <v>-2391.98</v>
      </c>
      <c r="J2129" s="1">
        <v>45647</v>
      </c>
      <c r="K2129" t="s">
        <v>17</v>
      </c>
      <c r="L2129" t="s">
        <v>45</v>
      </c>
      <c r="M2129">
        <v>1331.92</v>
      </c>
    </row>
    <row r="2130" spans="1:13" x14ac:dyDescent="0.3">
      <c r="A2130">
        <v>4128</v>
      </c>
      <c r="B2130" t="s">
        <v>19</v>
      </c>
      <c r="C2130" t="s">
        <v>26</v>
      </c>
      <c r="D2130" t="s">
        <v>60</v>
      </c>
      <c r="E2130" t="s">
        <v>46</v>
      </c>
      <c r="G2130">
        <v>2566.91</v>
      </c>
      <c r="H2130">
        <v>0.08</v>
      </c>
      <c r="I2130">
        <v>0</v>
      </c>
      <c r="J2130" s="1"/>
      <c r="K2130" t="s">
        <v>17</v>
      </c>
      <c r="L2130" t="s">
        <v>25</v>
      </c>
      <c r="M2130">
        <v>1529.46</v>
      </c>
    </row>
    <row r="2131" spans="1:13" x14ac:dyDescent="0.3">
      <c r="A2131">
        <v>4129</v>
      </c>
      <c r="B2131" t="s">
        <v>35</v>
      </c>
      <c r="C2131" t="s">
        <v>30</v>
      </c>
      <c r="D2131" t="s">
        <v>56</v>
      </c>
      <c r="E2131" t="s">
        <v>41</v>
      </c>
      <c r="G2131">
        <v>3445.62</v>
      </c>
      <c r="H2131">
        <v>0.24</v>
      </c>
      <c r="I2131">
        <v>0</v>
      </c>
      <c r="J2131" s="1">
        <v>45718</v>
      </c>
      <c r="K2131" t="s">
        <v>22</v>
      </c>
      <c r="L2131" t="s">
        <v>45</v>
      </c>
      <c r="M2131">
        <v>-29.1</v>
      </c>
    </row>
    <row r="2132" spans="1:13" x14ac:dyDescent="0.3">
      <c r="A2132">
        <v>4130</v>
      </c>
      <c r="B2132" t="s">
        <v>35</v>
      </c>
      <c r="C2132" t="s">
        <v>30</v>
      </c>
      <c r="D2132" t="s">
        <v>48</v>
      </c>
      <c r="E2132" t="s">
        <v>32</v>
      </c>
      <c r="G2132">
        <v>2776.53</v>
      </c>
      <c r="I2132">
        <v>0</v>
      </c>
      <c r="J2132" s="1"/>
      <c r="K2132" t="s">
        <v>17</v>
      </c>
      <c r="L2132" t="s">
        <v>25</v>
      </c>
      <c r="M2132">
        <v>140.84</v>
      </c>
    </row>
    <row r="2133" spans="1:13" x14ac:dyDescent="0.3">
      <c r="A2133">
        <v>4131</v>
      </c>
      <c r="B2133" t="s">
        <v>19</v>
      </c>
      <c r="C2133" t="s">
        <v>30</v>
      </c>
      <c r="D2133" t="s">
        <v>31</v>
      </c>
      <c r="E2133" t="s">
        <v>28</v>
      </c>
      <c r="G2133">
        <v>2081.15</v>
      </c>
      <c r="H2133">
        <v>0.9</v>
      </c>
      <c r="I2133">
        <v>0</v>
      </c>
      <c r="J2133" s="1">
        <v>45612</v>
      </c>
      <c r="K2133" t="s">
        <v>17</v>
      </c>
      <c r="L2133" t="s">
        <v>36</v>
      </c>
      <c r="M2133">
        <v>3544.31</v>
      </c>
    </row>
    <row r="2134" spans="1:13" x14ac:dyDescent="0.3">
      <c r="A2134">
        <v>4132</v>
      </c>
      <c r="B2134" t="s">
        <v>19</v>
      </c>
      <c r="C2134" t="s">
        <v>26</v>
      </c>
      <c r="D2134" t="s">
        <v>58</v>
      </c>
      <c r="E2134" t="s">
        <v>32</v>
      </c>
      <c r="G2134">
        <v>5087.72</v>
      </c>
      <c r="H2134">
        <v>7.0000000000000007E-2</v>
      </c>
      <c r="I2134">
        <v>0</v>
      </c>
      <c r="J2134" s="1">
        <v>45512</v>
      </c>
      <c r="K2134" t="s">
        <v>17</v>
      </c>
      <c r="L2134" t="s">
        <v>38</v>
      </c>
      <c r="M2134">
        <v>-921.97</v>
      </c>
    </row>
    <row r="2135" spans="1:13" x14ac:dyDescent="0.3">
      <c r="A2135">
        <v>4133</v>
      </c>
      <c r="B2135" t="s">
        <v>35</v>
      </c>
      <c r="C2135" t="s">
        <v>43</v>
      </c>
      <c r="D2135" t="s">
        <v>44</v>
      </c>
      <c r="E2135" t="s">
        <v>28</v>
      </c>
      <c r="F2135">
        <v>3</v>
      </c>
      <c r="G2135">
        <v>4105.0600000000004</v>
      </c>
      <c r="I2135">
        <v>0</v>
      </c>
      <c r="J2135" s="1">
        <v>45605</v>
      </c>
      <c r="K2135" t="s">
        <v>17</v>
      </c>
      <c r="L2135" t="s">
        <v>25</v>
      </c>
      <c r="M2135">
        <v>1015.38</v>
      </c>
    </row>
    <row r="2136" spans="1:13" x14ac:dyDescent="0.3">
      <c r="A2136">
        <v>4134</v>
      </c>
      <c r="B2136" t="s">
        <v>19</v>
      </c>
      <c r="C2136" t="s">
        <v>14</v>
      </c>
      <c r="D2136" t="s">
        <v>54</v>
      </c>
      <c r="E2136" t="s">
        <v>53</v>
      </c>
      <c r="F2136">
        <v>1</v>
      </c>
      <c r="H2136">
        <v>1.1100000000000001</v>
      </c>
      <c r="I2136">
        <v>0</v>
      </c>
      <c r="J2136" s="1"/>
      <c r="K2136" t="s">
        <v>22</v>
      </c>
      <c r="L2136" t="s">
        <v>33</v>
      </c>
      <c r="M2136">
        <v>2535.71</v>
      </c>
    </row>
    <row r="2137" spans="1:13" x14ac:dyDescent="0.3">
      <c r="A2137">
        <v>4135</v>
      </c>
      <c r="B2137" t="s">
        <v>35</v>
      </c>
      <c r="C2137" t="s">
        <v>14</v>
      </c>
      <c r="D2137" t="s">
        <v>15</v>
      </c>
      <c r="E2137" t="s">
        <v>41</v>
      </c>
      <c r="F2137">
        <v>2</v>
      </c>
      <c r="G2137">
        <v>3860.5</v>
      </c>
      <c r="I2137">
        <v>0</v>
      </c>
      <c r="J2137" s="1">
        <v>45579</v>
      </c>
      <c r="K2137" t="s">
        <v>22</v>
      </c>
      <c r="L2137" t="s">
        <v>33</v>
      </c>
      <c r="M2137">
        <v>1756.3</v>
      </c>
    </row>
    <row r="2138" spans="1:13" x14ac:dyDescent="0.3">
      <c r="A2138">
        <v>4136</v>
      </c>
      <c r="B2138" t="s">
        <v>13</v>
      </c>
      <c r="C2138" t="s">
        <v>26</v>
      </c>
      <c r="D2138" t="s">
        <v>60</v>
      </c>
      <c r="E2138" t="s">
        <v>49</v>
      </c>
      <c r="I2138">
        <v>0</v>
      </c>
      <c r="J2138" s="1">
        <v>45612</v>
      </c>
      <c r="K2138" t="s">
        <v>17</v>
      </c>
      <c r="L2138" t="s">
        <v>33</v>
      </c>
      <c r="M2138">
        <v>-105.03</v>
      </c>
    </row>
    <row r="2139" spans="1:13" x14ac:dyDescent="0.3">
      <c r="A2139">
        <v>4137</v>
      </c>
      <c r="B2139" t="s">
        <v>19</v>
      </c>
      <c r="C2139" t="s">
        <v>43</v>
      </c>
      <c r="D2139" t="s">
        <v>61</v>
      </c>
      <c r="E2139" t="s">
        <v>41</v>
      </c>
      <c r="G2139">
        <v>2310.4499999999998</v>
      </c>
      <c r="I2139">
        <v>0</v>
      </c>
      <c r="J2139" s="1">
        <v>45659</v>
      </c>
      <c r="K2139" t="s">
        <v>22</v>
      </c>
      <c r="L2139" t="s">
        <v>23</v>
      </c>
      <c r="M2139">
        <v>2244.75</v>
      </c>
    </row>
    <row r="2140" spans="1:13" x14ac:dyDescent="0.3">
      <c r="A2140">
        <v>4138</v>
      </c>
      <c r="B2140" t="s">
        <v>13</v>
      </c>
      <c r="C2140" t="s">
        <v>30</v>
      </c>
      <c r="D2140" t="s">
        <v>50</v>
      </c>
      <c r="E2140" t="s">
        <v>41</v>
      </c>
      <c r="H2140">
        <v>1.1299999999999999</v>
      </c>
      <c r="I2140">
        <v>0</v>
      </c>
      <c r="J2140" s="1">
        <v>45851</v>
      </c>
      <c r="K2140" t="s">
        <v>22</v>
      </c>
      <c r="L2140" t="s">
        <v>29</v>
      </c>
      <c r="M2140">
        <v>3938.78</v>
      </c>
    </row>
    <row r="2141" spans="1:13" x14ac:dyDescent="0.3">
      <c r="A2141">
        <v>4139</v>
      </c>
      <c r="B2141" t="s">
        <v>19</v>
      </c>
      <c r="C2141" t="s">
        <v>14</v>
      </c>
      <c r="D2141" t="s">
        <v>34</v>
      </c>
      <c r="E2141" t="s">
        <v>41</v>
      </c>
      <c r="F2141">
        <v>0</v>
      </c>
      <c r="G2141">
        <v>6465.53</v>
      </c>
      <c r="I2141">
        <v>0</v>
      </c>
      <c r="J2141" s="1">
        <v>45657</v>
      </c>
      <c r="K2141" t="s">
        <v>17</v>
      </c>
      <c r="L2141" t="s">
        <v>45</v>
      </c>
      <c r="M2141">
        <v>-279.08999999999997</v>
      </c>
    </row>
    <row r="2142" spans="1:13" x14ac:dyDescent="0.3">
      <c r="A2142">
        <v>4140</v>
      </c>
      <c r="B2142" t="s">
        <v>19</v>
      </c>
      <c r="C2142" t="s">
        <v>30</v>
      </c>
      <c r="D2142" t="s">
        <v>48</v>
      </c>
      <c r="E2142" t="s">
        <v>32</v>
      </c>
      <c r="F2142">
        <v>-1</v>
      </c>
      <c r="I2142">
        <v>0</v>
      </c>
      <c r="J2142" s="1">
        <v>45775</v>
      </c>
      <c r="K2142" t="s">
        <v>17</v>
      </c>
      <c r="L2142" t="s">
        <v>36</v>
      </c>
      <c r="M2142">
        <v>3381.94</v>
      </c>
    </row>
    <row r="2143" spans="1:13" x14ac:dyDescent="0.3">
      <c r="A2143">
        <v>4141</v>
      </c>
      <c r="B2143" t="s">
        <v>35</v>
      </c>
      <c r="C2143" t="s">
        <v>14</v>
      </c>
      <c r="D2143" t="s">
        <v>54</v>
      </c>
      <c r="E2143" t="s">
        <v>57</v>
      </c>
      <c r="G2143">
        <v>2406.0300000000002</v>
      </c>
      <c r="I2143">
        <v>0</v>
      </c>
      <c r="J2143" s="1">
        <v>45647</v>
      </c>
      <c r="K2143" t="s">
        <v>17</v>
      </c>
      <c r="L2143" t="s">
        <v>18</v>
      </c>
      <c r="M2143">
        <v>1504.9</v>
      </c>
    </row>
    <row r="2144" spans="1:13" x14ac:dyDescent="0.3">
      <c r="A2144">
        <v>4142</v>
      </c>
      <c r="B2144" t="s">
        <v>13</v>
      </c>
      <c r="C2144" t="s">
        <v>14</v>
      </c>
      <c r="D2144" t="s">
        <v>34</v>
      </c>
      <c r="E2144" t="s">
        <v>28</v>
      </c>
      <c r="F2144">
        <v>-1</v>
      </c>
      <c r="G2144">
        <v>2840.97</v>
      </c>
      <c r="H2144">
        <v>0.87</v>
      </c>
      <c r="I2144">
        <v>-369.33</v>
      </c>
      <c r="J2144" s="1"/>
      <c r="K2144" t="s">
        <v>17</v>
      </c>
      <c r="L2144" t="s">
        <v>36</v>
      </c>
      <c r="M2144">
        <v>3836.65</v>
      </c>
    </row>
    <row r="2145" spans="1:13" x14ac:dyDescent="0.3">
      <c r="A2145">
        <v>4143</v>
      </c>
      <c r="B2145" t="s">
        <v>19</v>
      </c>
      <c r="C2145" t="s">
        <v>30</v>
      </c>
      <c r="D2145" t="s">
        <v>31</v>
      </c>
      <c r="E2145" t="s">
        <v>41</v>
      </c>
      <c r="I2145">
        <v>0</v>
      </c>
      <c r="J2145" s="1">
        <v>45742</v>
      </c>
      <c r="K2145" t="s">
        <v>22</v>
      </c>
      <c r="L2145" t="s">
        <v>33</v>
      </c>
      <c r="M2145">
        <v>3876.35</v>
      </c>
    </row>
    <row r="2146" spans="1:13" x14ac:dyDescent="0.3">
      <c r="A2146">
        <v>4144</v>
      </c>
      <c r="B2146" t="s">
        <v>35</v>
      </c>
      <c r="C2146" t="s">
        <v>14</v>
      </c>
      <c r="D2146" t="s">
        <v>54</v>
      </c>
      <c r="E2146" t="s">
        <v>32</v>
      </c>
      <c r="F2146">
        <v>-1</v>
      </c>
      <c r="G2146">
        <v>2335.8200000000002</v>
      </c>
      <c r="I2146">
        <v>0</v>
      </c>
      <c r="J2146" s="1"/>
      <c r="K2146" t="s">
        <v>17</v>
      </c>
      <c r="L2146" t="s">
        <v>18</v>
      </c>
      <c r="M2146">
        <v>304.77999999999997</v>
      </c>
    </row>
    <row r="2147" spans="1:13" x14ac:dyDescent="0.3">
      <c r="A2147">
        <v>4145</v>
      </c>
      <c r="B2147" t="s">
        <v>13</v>
      </c>
      <c r="C2147" t="s">
        <v>20</v>
      </c>
      <c r="D2147" t="s">
        <v>21</v>
      </c>
      <c r="E2147" t="s">
        <v>16</v>
      </c>
      <c r="F2147">
        <v>2</v>
      </c>
      <c r="I2147">
        <v>0</v>
      </c>
      <c r="J2147" s="1"/>
      <c r="K2147" t="s">
        <v>22</v>
      </c>
      <c r="L2147" t="s">
        <v>33</v>
      </c>
      <c r="M2147">
        <v>285.95</v>
      </c>
    </row>
    <row r="2148" spans="1:13" x14ac:dyDescent="0.3">
      <c r="A2148">
        <v>4146</v>
      </c>
      <c r="B2148" t="s">
        <v>13</v>
      </c>
      <c r="C2148" t="s">
        <v>26</v>
      </c>
      <c r="D2148" t="s">
        <v>27</v>
      </c>
      <c r="E2148" t="s">
        <v>59</v>
      </c>
      <c r="I2148">
        <v>0</v>
      </c>
      <c r="J2148" s="1">
        <v>45165</v>
      </c>
      <c r="K2148" t="s">
        <v>17</v>
      </c>
      <c r="L2148" t="s">
        <v>25</v>
      </c>
      <c r="M2148">
        <v>1217.01</v>
      </c>
    </row>
    <row r="2149" spans="1:13" x14ac:dyDescent="0.3">
      <c r="A2149">
        <v>4147</v>
      </c>
      <c r="B2149" t="s">
        <v>35</v>
      </c>
      <c r="C2149" t="s">
        <v>43</v>
      </c>
      <c r="D2149" t="s">
        <v>52</v>
      </c>
      <c r="E2149" t="s">
        <v>28</v>
      </c>
      <c r="F2149">
        <v>1</v>
      </c>
      <c r="G2149">
        <v>7659.09</v>
      </c>
      <c r="I2149">
        <v>0</v>
      </c>
      <c r="J2149" s="1">
        <v>45622</v>
      </c>
      <c r="K2149" t="s">
        <v>17</v>
      </c>
      <c r="L2149" t="s">
        <v>33</v>
      </c>
      <c r="M2149">
        <v>106.35</v>
      </c>
    </row>
    <row r="2150" spans="1:13" x14ac:dyDescent="0.3">
      <c r="A2150">
        <v>4148</v>
      </c>
      <c r="B2150" t="s">
        <v>13</v>
      </c>
      <c r="C2150" t="s">
        <v>20</v>
      </c>
      <c r="D2150" t="s">
        <v>55</v>
      </c>
      <c r="E2150" t="s">
        <v>57</v>
      </c>
      <c r="F2150">
        <v>3</v>
      </c>
      <c r="G2150">
        <v>5943.25</v>
      </c>
      <c r="I2150">
        <v>0</v>
      </c>
      <c r="J2150" s="1">
        <v>45856</v>
      </c>
      <c r="K2150" t="s">
        <v>22</v>
      </c>
      <c r="L2150" t="s">
        <v>29</v>
      </c>
      <c r="M2150">
        <v>-900.4</v>
      </c>
    </row>
    <row r="2151" spans="1:13" x14ac:dyDescent="0.3">
      <c r="A2151">
        <v>4149</v>
      </c>
      <c r="B2151" t="s">
        <v>19</v>
      </c>
      <c r="C2151" t="s">
        <v>14</v>
      </c>
      <c r="D2151" t="s">
        <v>15</v>
      </c>
      <c r="E2151" t="s">
        <v>59</v>
      </c>
      <c r="F2151">
        <v>4</v>
      </c>
      <c r="G2151">
        <v>5716.52</v>
      </c>
      <c r="I2151">
        <v>0</v>
      </c>
      <c r="J2151" s="1">
        <v>45549</v>
      </c>
      <c r="K2151" t="s">
        <v>22</v>
      </c>
      <c r="L2151" t="s">
        <v>29</v>
      </c>
      <c r="M2151">
        <v>274.76</v>
      </c>
    </row>
    <row r="2152" spans="1:13" x14ac:dyDescent="0.3">
      <c r="A2152">
        <v>4150</v>
      </c>
      <c r="B2152" t="s">
        <v>35</v>
      </c>
      <c r="C2152" t="s">
        <v>43</v>
      </c>
      <c r="D2152" t="s">
        <v>52</v>
      </c>
      <c r="E2152" t="s">
        <v>37</v>
      </c>
      <c r="H2152">
        <v>0.81</v>
      </c>
      <c r="I2152">
        <v>0</v>
      </c>
      <c r="J2152" s="1">
        <v>45643</v>
      </c>
      <c r="K2152" t="s">
        <v>22</v>
      </c>
      <c r="L2152" t="s">
        <v>29</v>
      </c>
      <c r="M2152">
        <v>3076.73</v>
      </c>
    </row>
    <row r="2153" spans="1:13" x14ac:dyDescent="0.3">
      <c r="A2153">
        <v>4151</v>
      </c>
      <c r="B2153" t="s">
        <v>13</v>
      </c>
      <c r="C2153" t="s">
        <v>14</v>
      </c>
      <c r="D2153" t="s">
        <v>47</v>
      </c>
      <c r="E2153" t="s">
        <v>16</v>
      </c>
      <c r="G2153">
        <v>7282.99</v>
      </c>
      <c r="H2153">
        <v>0.05</v>
      </c>
      <c r="I2153">
        <v>0</v>
      </c>
      <c r="J2153" s="1">
        <v>45575</v>
      </c>
      <c r="K2153" t="s">
        <v>22</v>
      </c>
      <c r="L2153" t="s">
        <v>45</v>
      </c>
      <c r="M2153">
        <v>871.53</v>
      </c>
    </row>
    <row r="2154" spans="1:13" x14ac:dyDescent="0.3">
      <c r="A2154">
        <v>4152</v>
      </c>
      <c r="B2154" t="s">
        <v>35</v>
      </c>
      <c r="C2154" t="s">
        <v>43</v>
      </c>
      <c r="D2154" t="s">
        <v>51</v>
      </c>
      <c r="E2154" t="s">
        <v>32</v>
      </c>
      <c r="F2154">
        <v>1</v>
      </c>
      <c r="I2154">
        <v>0</v>
      </c>
      <c r="J2154" s="1">
        <v>45511</v>
      </c>
      <c r="K2154" t="s">
        <v>17</v>
      </c>
      <c r="L2154" t="s">
        <v>25</v>
      </c>
      <c r="M2154">
        <v>1011.99</v>
      </c>
    </row>
    <row r="2155" spans="1:13" x14ac:dyDescent="0.3">
      <c r="A2155">
        <v>4153</v>
      </c>
      <c r="B2155" t="s">
        <v>19</v>
      </c>
      <c r="C2155" t="s">
        <v>30</v>
      </c>
      <c r="D2155" t="s">
        <v>56</v>
      </c>
      <c r="E2155" t="s">
        <v>41</v>
      </c>
      <c r="F2155">
        <v>2</v>
      </c>
      <c r="I2155">
        <v>0</v>
      </c>
      <c r="J2155" s="1">
        <v>45701</v>
      </c>
      <c r="K2155" t="s">
        <v>22</v>
      </c>
      <c r="L2155" t="s">
        <v>45</v>
      </c>
      <c r="M2155">
        <v>2255.7399999999998</v>
      </c>
    </row>
    <row r="2156" spans="1:13" x14ac:dyDescent="0.3">
      <c r="A2156">
        <v>4154</v>
      </c>
      <c r="B2156" t="s">
        <v>19</v>
      </c>
      <c r="C2156" t="s">
        <v>20</v>
      </c>
      <c r="D2156" t="s">
        <v>21</v>
      </c>
      <c r="E2156" t="s">
        <v>28</v>
      </c>
      <c r="F2156">
        <v>-1</v>
      </c>
      <c r="I2156">
        <v>0</v>
      </c>
      <c r="J2156" s="1"/>
      <c r="K2156" t="s">
        <v>17</v>
      </c>
      <c r="L2156" t="s">
        <v>18</v>
      </c>
      <c r="M2156">
        <v>2963.38</v>
      </c>
    </row>
    <row r="2157" spans="1:13" x14ac:dyDescent="0.3">
      <c r="A2157">
        <v>4155</v>
      </c>
      <c r="B2157" t="s">
        <v>13</v>
      </c>
      <c r="C2157" t="s">
        <v>14</v>
      </c>
      <c r="D2157" t="s">
        <v>34</v>
      </c>
      <c r="E2157" t="s">
        <v>16</v>
      </c>
      <c r="F2157">
        <v>-1</v>
      </c>
      <c r="G2157">
        <v>8736.2000000000007</v>
      </c>
      <c r="H2157">
        <v>0.94</v>
      </c>
      <c r="I2157">
        <v>-524.16999999999996</v>
      </c>
      <c r="J2157" s="1"/>
      <c r="K2157" t="s">
        <v>22</v>
      </c>
      <c r="L2157" t="s">
        <v>18</v>
      </c>
      <c r="M2157">
        <v>547.28</v>
      </c>
    </row>
    <row r="2158" spans="1:13" x14ac:dyDescent="0.3">
      <c r="A2158">
        <v>4156</v>
      </c>
      <c r="B2158" t="s">
        <v>35</v>
      </c>
      <c r="C2158" t="s">
        <v>30</v>
      </c>
      <c r="D2158" t="s">
        <v>31</v>
      </c>
      <c r="E2158" t="s">
        <v>16</v>
      </c>
      <c r="G2158">
        <v>7417.67</v>
      </c>
      <c r="I2158">
        <v>0</v>
      </c>
      <c r="J2158" s="1">
        <v>45432</v>
      </c>
      <c r="K2158" t="s">
        <v>17</v>
      </c>
      <c r="L2158" t="s">
        <v>25</v>
      </c>
      <c r="M2158">
        <v>203.96</v>
      </c>
    </row>
    <row r="2159" spans="1:13" x14ac:dyDescent="0.3">
      <c r="A2159">
        <v>4157</v>
      </c>
      <c r="B2159" t="s">
        <v>35</v>
      </c>
      <c r="C2159" t="s">
        <v>43</v>
      </c>
      <c r="D2159" t="s">
        <v>52</v>
      </c>
      <c r="E2159" t="s">
        <v>32</v>
      </c>
      <c r="F2159">
        <v>3</v>
      </c>
      <c r="I2159">
        <v>0</v>
      </c>
      <c r="J2159" s="1">
        <v>45847</v>
      </c>
      <c r="K2159" t="s">
        <v>22</v>
      </c>
      <c r="L2159" t="s">
        <v>33</v>
      </c>
      <c r="M2159">
        <v>-699.76</v>
      </c>
    </row>
    <row r="2160" spans="1:13" x14ac:dyDescent="0.3">
      <c r="A2160">
        <v>4158</v>
      </c>
      <c r="B2160" t="s">
        <v>19</v>
      </c>
      <c r="C2160" t="s">
        <v>26</v>
      </c>
      <c r="D2160" t="s">
        <v>27</v>
      </c>
      <c r="E2160" t="s">
        <v>28</v>
      </c>
      <c r="I2160">
        <v>0</v>
      </c>
      <c r="J2160" s="1">
        <v>45522</v>
      </c>
      <c r="K2160" t="s">
        <v>17</v>
      </c>
      <c r="L2160" t="s">
        <v>23</v>
      </c>
      <c r="M2160">
        <v>3155.41</v>
      </c>
    </row>
    <row r="2161" spans="1:13" x14ac:dyDescent="0.3">
      <c r="A2161">
        <v>4159</v>
      </c>
      <c r="B2161" t="s">
        <v>19</v>
      </c>
      <c r="C2161" t="s">
        <v>30</v>
      </c>
      <c r="D2161" t="s">
        <v>31</v>
      </c>
      <c r="E2161" t="s">
        <v>32</v>
      </c>
      <c r="F2161">
        <v>2</v>
      </c>
      <c r="G2161">
        <v>8683.7999999999993</v>
      </c>
      <c r="I2161">
        <v>0</v>
      </c>
      <c r="J2161" s="1"/>
      <c r="K2161" t="s">
        <v>17</v>
      </c>
      <c r="L2161" t="s">
        <v>33</v>
      </c>
      <c r="M2161">
        <v>3914.69</v>
      </c>
    </row>
    <row r="2162" spans="1:13" x14ac:dyDescent="0.3">
      <c r="A2162">
        <v>4160</v>
      </c>
      <c r="B2162" t="s">
        <v>35</v>
      </c>
      <c r="C2162" t="s">
        <v>26</v>
      </c>
      <c r="D2162" t="s">
        <v>60</v>
      </c>
      <c r="E2162" t="s">
        <v>41</v>
      </c>
      <c r="G2162">
        <v>6148.9</v>
      </c>
      <c r="I2162">
        <v>0</v>
      </c>
      <c r="J2162" s="1"/>
      <c r="K2162" t="s">
        <v>17</v>
      </c>
      <c r="L2162" t="s">
        <v>33</v>
      </c>
      <c r="M2162">
        <v>2664.48</v>
      </c>
    </row>
    <row r="2163" spans="1:13" x14ac:dyDescent="0.3">
      <c r="A2163">
        <v>4161</v>
      </c>
      <c r="B2163" t="s">
        <v>35</v>
      </c>
      <c r="C2163" t="s">
        <v>30</v>
      </c>
      <c r="D2163" t="s">
        <v>48</v>
      </c>
      <c r="E2163" t="s">
        <v>28</v>
      </c>
      <c r="H2163">
        <v>0.4</v>
      </c>
      <c r="I2163">
        <v>0</v>
      </c>
      <c r="J2163" s="1">
        <v>45763</v>
      </c>
      <c r="K2163" t="s">
        <v>17</v>
      </c>
      <c r="L2163" t="s">
        <v>45</v>
      </c>
      <c r="M2163">
        <v>1864.83</v>
      </c>
    </row>
    <row r="2164" spans="1:13" x14ac:dyDescent="0.3">
      <c r="A2164">
        <v>4162</v>
      </c>
      <c r="B2164" t="s">
        <v>35</v>
      </c>
      <c r="C2164" t="s">
        <v>14</v>
      </c>
      <c r="D2164" t="s">
        <v>15</v>
      </c>
      <c r="E2164" t="s">
        <v>32</v>
      </c>
      <c r="F2164">
        <v>1</v>
      </c>
      <c r="G2164">
        <v>3782.59</v>
      </c>
      <c r="I2164">
        <v>0</v>
      </c>
      <c r="J2164" s="1"/>
      <c r="K2164" t="s">
        <v>17</v>
      </c>
      <c r="L2164" t="s">
        <v>29</v>
      </c>
      <c r="M2164">
        <v>1401.88</v>
      </c>
    </row>
    <row r="2165" spans="1:13" x14ac:dyDescent="0.3">
      <c r="A2165">
        <v>4163</v>
      </c>
      <c r="B2165" t="s">
        <v>35</v>
      </c>
      <c r="C2165" t="s">
        <v>14</v>
      </c>
      <c r="D2165" t="s">
        <v>15</v>
      </c>
      <c r="E2165" t="s">
        <v>28</v>
      </c>
      <c r="I2165">
        <v>0</v>
      </c>
      <c r="J2165" s="1">
        <v>45547</v>
      </c>
      <c r="K2165" t="s">
        <v>22</v>
      </c>
      <c r="L2165" t="s">
        <v>23</v>
      </c>
      <c r="M2165">
        <v>1942.39</v>
      </c>
    </row>
    <row r="2166" spans="1:13" x14ac:dyDescent="0.3">
      <c r="A2166">
        <v>4164</v>
      </c>
      <c r="B2166" t="s">
        <v>35</v>
      </c>
      <c r="C2166" t="s">
        <v>20</v>
      </c>
      <c r="D2166" t="s">
        <v>21</v>
      </c>
      <c r="E2166" t="s">
        <v>32</v>
      </c>
      <c r="F2166">
        <v>0</v>
      </c>
      <c r="G2166">
        <v>2196.67</v>
      </c>
      <c r="I2166">
        <v>0</v>
      </c>
      <c r="J2166" s="1">
        <v>45859</v>
      </c>
      <c r="K2166" t="s">
        <v>17</v>
      </c>
      <c r="L2166" t="s">
        <v>36</v>
      </c>
      <c r="M2166">
        <v>-1088.9000000000001</v>
      </c>
    </row>
    <row r="2167" spans="1:13" x14ac:dyDescent="0.3">
      <c r="A2167">
        <v>4165</v>
      </c>
      <c r="B2167" t="s">
        <v>19</v>
      </c>
      <c r="C2167" t="s">
        <v>14</v>
      </c>
      <c r="D2167" t="s">
        <v>15</v>
      </c>
      <c r="E2167" t="s">
        <v>32</v>
      </c>
      <c r="F2167">
        <v>1</v>
      </c>
      <c r="H2167">
        <v>0.26</v>
      </c>
      <c r="I2167">
        <v>0</v>
      </c>
      <c r="J2167" s="1">
        <v>45616</v>
      </c>
      <c r="K2167" t="s">
        <v>17</v>
      </c>
      <c r="L2167" t="s">
        <v>36</v>
      </c>
      <c r="M2167">
        <v>2194.38</v>
      </c>
    </row>
    <row r="2168" spans="1:13" x14ac:dyDescent="0.3">
      <c r="A2168">
        <v>4166</v>
      </c>
      <c r="B2168" t="s">
        <v>19</v>
      </c>
      <c r="C2168" t="s">
        <v>20</v>
      </c>
      <c r="D2168" t="s">
        <v>55</v>
      </c>
      <c r="E2168" t="s">
        <v>62</v>
      </c>
      <c r="F2168">
        <v>0</v>
      </c>
      <c r="I2168">
        <v>0</v>
      </c>
      <c r="J2168" s="1">
        <v>45721</v>
      </c>
      <c r="K2168" t="s">
        <v>17</v>
      </c>
      <c r="L2168" t="s">
        <v>33</v>
      </c>
      <c r="M2168">
        <v>-512.77</v>
      </c>
    </row>
    <row r="2169" spans="1:13" x14ac:dyDescent="0.3">
      <c r="A2169">
        <v>4167</v>
      </c>
      <c r="B2169" t="s">
        <v>35</v>
      </c>
      <c r="C2169" t="s">
        <v>43</v>
      </c>
      <c r="D2169" t="s">
        <v>51</v>
      </c>
      <c r="E2169" t="s">
        <v>32</v>
      </c>
      <c r="F2169">
        <v>-1</v>
      </c>
      <c r="G2169">
        <v>3354.93</v>
      </c>
      <c r="I2169">
        <v>0</v>
      </c>
      <c r="J2169" s="1"/>
      <c r="K2169" t="s">
        <v>22</v>
      </c>
      <c r="L2169" t="s">
        <v>23</v>
      </c>
      <c r="M2169">
        <v>3486.85</v>
      </c>
    </row>
    <row r="2170" spans="1:13" x14ac:dyDescent="0.3">
      <c r="A2170">
        <v>4168</v>
      </c>
      <c r="B2170" t="s">
        <v>13</v>
      </c>
      <c r="C2170" t="s">
        <v>30</v>
      </c>
      <c r="D2170" t="s">
        <v>50</v>
      </c>
      <c r="E2170" t="s">
        <v>59</v>
      </c>
      <c r="F2170">
        <v>4</v>
      </c>
      <c r="I2170">
        <v>0</v>
      </c>
      <c r="J2170" s="1">
        <v>45452</v>
      </c>
      <c r="K2170" t="s">
        <v>22</v>
      </c>
      <c r="L2170" t="s">
        <v>25</v>
      </c>
      <c r="M2170">
        <v>3282.84</v>
      </c>
    </row>
    <row r="2171" spans="1:13" x14ac:dyDescent="0.3">
      <c r="A2171">
        <v>4169</v>
      </c>
      <c r="B2171" t="s">
        <v>35</v>
      </c>
      <c r="C2171" t="s">
        <v>43</v>
      </c>
      <c r="D2171" t="s">
        <v>61</v>
      </c>
      <c r="E2171" t="s">
        <v>28</v>
      </c>
      <c r="G2171">
        <v>8320.11</v>
      </c>
      <c r="I2171">
        <v>0</v>
      </c>
      <c r="J2171" s="1"/>
      <c r="K2171" t="s">
        <v>22</v>
      </c>
      <c r="L2171" t="s">
        <v>33</v>
      </c>
      <c r="M2171">
        <v>3743.48</v>
      </c>
    </row>
    <row r="2172" spans="1:13" x14ac:dyDescent="0.3">
      <c r="A2172">
        <v>4170</v>
      </c>
      <c r="B2172" t="s">
        <v>35</v>
      </c>
      <c r="C2172" t="s">
        <v>26</v>
      </c>
      <c r="D2172" t="s">
        <v>27</v>
      </c>
      <c r="E2172" t="s">
        <v>32</v>
      </c>
      <c r="G2172">
        <v>3297.7</v>
      </c>
      <c r="H2172">
        <v>1.05</v>
      </c>
      <c r="I2172">
        <v>0</v>
      </c>
      <c r="J2172" s="1">
        <v>45519</v>
      </c>
      <c r="K2172" t="s">
        <v>17</v>
      </c>
      <c r="L2172" t="s">
        <v>18</v>
      </c>
      <c r="M2172">
        <v>1678.19</v>
      </c>
    </row>
    <row r="2173" spans="1:13" x14ac:dyDescent="0.3">
      <c r="A2173">
        <v>4171</v>
      </c>
      <c r="B2173" t="s">
        <v>35</v>
      </c>
      <c r="C2173" t="s">
        <v>30</v>
      </c>
      <c r="D2173" t="s">
        <v>31</v>
      </c>
      <c r="E2173" t="s">
        <v>16</v>
      </c>
      <c r="G2173">
        <v>9303.7999999999993</v>
      </c>
      <c r="I2173">
        <v>0</v>
      </c>
      <c r="J2173" s="1">
        <v>45647</v>
      </c>
      <c r="K2173" t="s">
        <v>22</v>
      </c>
      <c r="L2173" t="s">
        <v>33</v>
      </c>
      <c r="M2173">
        <v>-1107.26</v>
      </c>
    </row>
    <row r="2174" spans="1:13" x14ac:dyDescent="0.3">
      <c r="A2174">
        <v>4172</v>
      </c>
      <c r="B2174" t="s">
        <v>19</v>
      </c>
      <c r="C2174" t="s">
        <v>20</v>
      </c>
      <c r="D2174" t="s">
        <v>39</v>
      </c>
      <c r="E2174" t="s">
        <v>28</v>
      </c>
      <c r="F2174">
        <v>1</v>
      </c>
      <c r="I2174">
        <v>0</v>
      </c>
      <c r="J2174" s="1">
        <v>45678</v>
      </c>
      <c r="K2174" t="s">
        <v>22</v>
      </c>
      <c r="L2174" t="s">
        <v>18</v>
      </c>
      <c r="M2174">
        <v>155.61000000000001</v>
      </c>
    </row>
    <row r="2175" spans="1:13" x14ac:dyDescent="0.3">
      <c r="A2175">
        <v>4173</v>
      </c>
      <c r="B2175" t="s">
        <v>35</v>
      </c>
      <c r="C2175" t="s">
        <v>20</v>
      </c>
      <c r="D2175" t="s">
        <v>21</v>
      </c>
      <c r="E2175" t="s">
        <v>16</v>
      </c>
      <c r="I2175">
        <v>0</v>
      </c>
      <c r="J2175" s="1"/>
      <c r="K2175" t="s">
        <v>17</v>
      </c>
      <c r="L2175" t="s">
        <v>38</v>
      </c>
      <c r="M2175">
        <v>-835.46</v>
      </c>
    </row>
    <row r="2176" spans="1:13" x14ac:dyDescent="0.3">
      <c r="A2176">
        <v>4174</v>
      </c>
      <c r="B2176" t="s">
        <v>19</v>
      </c>
      <c r="C2176" t="s">
        <v>20</v>
      </c>
      <c r="D2176" t="s">
        <v>21</v>
      </c>
      <c r="E2176" t="s">
        <v>32</v>
      </c>
      <c r="I2176">
        <v>0</v>
      </c>
      <c r="J2176" s="1">
        <v>45724</v>
      </c>
      <c r="K2176" t="s">
        <v>22</v>
      </c>
      <c r="L2176" t="s">
        <v>45</v>
      </c>
      <c r="M2176">
        <v>-869.37</v>
      </c>
    </row>
    <row r="2177" spans="1:13" x14ac:dyDescent="0.3">
      <c r="A2177">
        <v>4175</v>
      </c>
      <c r="B2177" t="s">
        <v>35</v>
      </c>
      <c r="C2177" t="s">
        <v>43</v>
      </c>
      <c r="D2177" t="s">
        <v>44</v>
      </c>
      <c r="E2177" t="s">
        <v>41</v>
      </c>
      <c r="I2177">
        <v>0</v>
      </c>
      <c r="J2177" s="1"/>
      <c r="K2177" t="s">
        <v>22</v>
      </c>
      <c r="L2177" t="s">
        <v>45</v>
      </c>
      <c r="M2177">
        <v>2631.77</v>
      </c>
    </row>
    <row r="2178" spans="1:13" x14ac:dyDescent="0.3">
      <c r="A2178">
        <v>4176</v>
      </c>
      <c r="B2178" t="s">
        <v>19</v>
      </c>
      <c r="C2178" t="s">
        <v>14</v>
      </c>
      <c r="D2178" t="s">
        <v>54</v>
      </c>
      <c r="E2178" t="s">
        <v>16</v>
      </c>
      <c r="F2178">
        <v>1</v>
      </c>
      <c r="I2178">
        <v>0</v>
      </c>
      <c r="J2178" s="1">
        <v>45171</v>
      </c>
      <c r="K2178" t="s">
        <v>22</v>
      </c>
      <c r="L2178" t="s">
        <v>38</v>
      </c>
      <c r="M2178">
        <v>2254.67</v>
      </c>
    </row>
    <row r="2179" spans="1:13" x14ac:dyDescent="0.3">
      <c r="A2179">
        <v>4177</v>
      </c>
      <c r="B2179" t="s">
        <v>13</v>
      </c>
      <c r="C2179" t="s">
        <v>14</v>
      </c>
      <c r="D2179" t="s">
        <v>47</v>
      </c>
      <c r="E2179" t="s">
        <v>16</v>
      </c>
      <c r="I2179">
        <v>0</v>
      </c>
      <c r="J2179" s="1"/>
      <c r="K2179" t="s">
        <v>17</v>
      </c>
      <c r="L2179" t="s">
        <v>25</v>
      </c>
      <c r="M2179">
        <v>-203.62</v>
      </c>
    </row>
    <row r="2180" spans="1:13" x14ac:dyDescent="0.3">
      <c r="A2180">
        <v>4178</v>
      </c>
      <c r="B2180" t="s">
        <v>35</v>
      </c>
      <c r="C2180" t="s">
        <v>43</v>
      </c>
      <c r="D2180" t="s">
        <v>44</v>
      </c>
      <c r="E2180" t="s">
        <v>28</v>
      </c>
      <c r="I2180">
        <v>0</v>
      </c>
      <c r="J2180" s="1">
        <v>45530</v>
      </c>
      <c r="K2180" t="s">
        <v>22</v>
      </c>
      <c r="L2180" t="s">
        <v>23</v>
      </c>
      <c r="M2180">
        <v>302.75</v>
      </c>
    </row>
    <row r="2181" spans="1:13" x14ac:dyDescent="0.3">
      <c r="A2181">
        <v>4179</v>
      </c>
      <c r="B2181" t="s">
        <v>19</v>
      </c>
      <c r="C2181" t="s">
        <v>30</v>
      </c>
      <c r="D2181" t="s">
        <v>31</v>
      </c>
      <c r="E2181" t="s">
        <v>32</v>
      </c>
      <c r="G2181">
        <v>6633.14</v>
      </c>
      <c r="I2181">
        <v>0</v>
      </c>
      <c r="J2181" s="1">
        <v>45809</v>
      </c>
      <c r="K2181" t="s">
        <v>22</v>
      </c>
      <c r="L2181" t="s">
        <v>25</v>
      </c>
      <c r="M2181">
        <v>1048.6300000000001</v>
      </c>
    </row>
    <row r="2182" spans="1:13" x14ac:dyDescent="0.3">
      <c r="A2182">
        <v>4180</v>
      </c>
      <c r="B2182" t="s">
        <v>35</v>
      </c>
      <c r="C2182" t="s">
        <v>30</v>
      </c>
      <c r="D2182" t="s">
        <v>56</v>
      </c>
      <c r="E2182" t="s">
        <v>16</v>
      </c>
      <c r="I2182">
        <v>0</v>
      </c>
      <c r="J2182" s="1">
        <v>45812</v>
      </c>
      <c r="K2182" t="s">
        <v>22</v>
      </c>
      <c r="L2182" t="s">
        <v>45</v>
      </c>
      <c r="M2182">
        <v>500.23</v>
      </c>
    </row>
    <row r="2183" spans="1:13" x14ac:dyDescent="0.3">
      <c r="A2183">
        <v>4181</v>
      </c>
      <c r="B2183" t="s">
        <v>19</v>
      </c>
      <c r="C2183" t="s">
        <v>30</v>
      </c>
      <c r="D2183" t="s">
        <v>50</v>
      </c>
      <c r="E2183" t="s">
        <v>16</v>
      </c>
      <c r="F2183">
        <v>3</v>
      </c>
      <c r="I2183">
        <v>0</v>
      </c>
      <c r="J2183" s="1">
        <v>45752</v>
      </c>
      <c r="K2183" t="s">
        <v>22</v>
      </c>
      <c r="L2183" t="s">
        <v>33</v>
      </c>
      <c r="M2183">
        <v>-564.63</v>
      </c>
    </row>
    <row r="2184" spans="1:13" x14ac:dyDescent="0.3">
      <c r="A2184">
        <v>4182</v>
      </c>
      <c r="B2184" t="s">
        <v>35</v>
      </c>
      <c r="C2184" t="s">
        <v>26</v>
      </c>
      <c r="D2184" t="s">
        <v>58</v>
      </c>
      <c r="E2184" t="s">
        <v>32</v>
      </c>
      <c r="F2184">
        <v>1</v>
      </c>
      <c r="G2184">
        <v>9335.57</v>
      </c>
      <c r="I2184">
        <v>0</v>
      </c>
      <c r="J2184" s="1">
        <v>45628</v>
      </c>
      <c r="K2184" t="s">
        <v>22</v>
      </c>
      <c r="L2184" t="s">
        <v>25</v>
      </c>
      <c r="M2184">
        <v>1135.3800000000001</v>
      </c>
    </row>
    <row r="2185" spans="1:13" x14ac:dyDescent="0.3">
      <c r="A2185">
        <v>4183</v>
      </c>
      <c r="B2185" t="s">
        <v>35</v>
      </c>
      <c r="C2185" t="s">
        <v>26</v>
      </c>
      <c r="D2185" t="s">
        <v>60</v>
      </c>
      <c r="E2185" t="s">
        <v>37</v>
      </c>
      <c r="F2185">
        <v>2</v>
      </c>
      <c r="G2185">
        <v>8647.6299999999992</v>
      </c>
      <c r="I2185">
        <v>0</v>
      </c>
      <c r="J2185" s="1">
        <v>45739</v>
      </c>
      <c r="K2185" t="s">
        <v>22</v>
      </c>
      <c r="L2185" t="s">
        <v>29</v>
      </c>
      <c r="M2185">
        <v>-443.83</v>
      </c>
    </row>
    <row r="2186" spans="1:13" x14ac:dyDescent="0.3">
      <c r="A2186">
        <v>4184</v>
      </c>
      <c r="B2186" t="s">
        <v>19</v>
      </c>
      <c r="C2186" t="s">
        <v>43</v>
      </c>
      <c r="D2186" t="s">
        <v>61</v>
      </c>
      <c r="E2186" t="s">
        <v>59</v>
      </c>
      <c r="I2186">
        <v>0</v>
      </c>
      <c r="J2186" s="1"/>
      <c r="K2186" t="s">
        <v>17</v>
      </c>
      <c r="L2186" t="s">
        <v>18</v>
      </c>
      <c r="M2186">
        <v>1788.65</v>
      </c>
    </row>
    <row r="2187" spans="1:13" x14ac:dyDescent="0.3">
      <c r="A2187">
        <v>4185</v>
      </c>
      <c r="B2187" t="s">
        <v>19</v>
      </c>
      <c r="C2187" t="s">
        <v>14</v>
      </c>
      <c r="D2187" t="s">
        <v>54</v>
      </c>
      <c r="E2187" t="s">
        <v>49</v>
      </c>
      <c r="F2187">
        <v>3</v>
      </c>
      <c r="I2187">
        <v>0</v>
      </c>
      <c r="J2187" s="1">
        <v>45689</v>
      </c>
      <c r="K2187" t="s">
        <v>17</v>
      </c>
      <c r="L2187" t="s">
        <v>42</v>
      </c>
      <c r="M2187">
        <v>2562.0500000000002</v>
      </c>
    </row>
    <row r="2188" spans="1:13" x14ac:dyDescent="0.3">
      <c r="A2188">
        <v>4186</v>
      </c>
      <c r="B2188" t="s">
        <v>35</v>
      </c>
      <c r="C2188" t="s">
        <v>43</v>
      </c>
      <c r="D2188" t="s">
        <v>61</v>
      </c>
      <c r="E2188" t="s">
        <v>32</v>
      </c>
      <c r="G2188">
        <v>9872.08</v>
      </c>
      <c r="H2188">
        <v>0.17</v>
      </c>
      <c r="I2188">
        <v>0</v>
      </c>
      <c r="J2188" s="1">
        <v>45726</v>
      </c>
      <c r="K2188" t="s">
        <v>17</v>
      </c>
      <c r="L2188" t="s">
        <v>18</v>
      </c>
      <c r="M2188">
        <v>409.77</v>
      </c>
    </row>
    <row r="2189" spans="1:13" x14ac:dyDescent="0.3">
      <c r="A2189">
        <v>4187</v>
      </c>
      <c r="B2189" t="s">
        <v>19</v>
      </c>
      <c r="C2189" t="s">
        <v>14</v>
      </c>
      <c r="D2189" t="s">
        <v>34</v>
      </c>
      <c r="E2189" t="s">
        <v>28</v>
      </c>
      <c r="F2189">
        <v>0</v>
      </c>
      <c r="G2189">
        <v>5363.84</v>
      </c>
      <c r="H2189">
        <v>0.95</v>
      </c>
      <c r="I2189">
        <v>0</v>
      </c>
      <c r="J2189" s="1"/>
      <c r="K2189" t="s">
        <v>22</v>
      </c>
      <c r="L2189" t="s">
        <v>42</v>
      </c>
      <c r="M2189">
        <v>1194.42</v>
      </c>
    </row>
    <row r="2190" spans="1:13" x14ac:dyDescent="0.3">
      <c r="A2190">
        <v>2050</v>
      </c>
      <c r="B2190" t="s">
        <v>13</v>
      </c>
      <c r="C2190" t="s">
        <v>20</v>
      </c>
      <c r="D2190" t="s">
        <v>21</v>
      </c>
      <c r="E2190" t="s">
        <v>41</v>
      </c>
      <c r="F2190">
        <v>0</v>
      </c>
      <c r="I2190">
        <v>0</v>
      </c>
      <c r="J2190" s="1">
        <v>45199</v>
      </c>
      <c r="K2190" t="s">
        <v>17</v>
      </c>
      <c r="L2190" t="s">
        <v>29</v>
      </c>
      <c r="M2190">
        <v>1182.9000000000001</v>
      </c>
    </row>
    <row r="2191" spans="1:13" x14ac:dyDescent="0.3">
      <c r="A2191">
        <v>4189</v>
      </c>
      <c r="B2191" t="s">
        <v>13</v>
      </c>
      <c r="C2191" t="s">
        <v>20</v>
      </c>
      <c r="D2191" t="s">
        <v>55</v>
      </c>
      <c r="E2191" t="s">
        <v>46</v>
      </c>
      <c r="H2191">
        <v>0.97</v>
      </c>
      <c r="I2191">
        <v>0</v>
      </c>
      <c r="J2191" s="1"/>
      <c r="K2191" t="s">
        <v>22</v>
      </c>
      <c r="L2191" t="s">
        <v>42</v>
      </c>
      <c r="M2191">
        <v>2788.1</v>
      </c>
    </row>
    <row r="2192" spans="1:13" x14ac:dyDescent="0.3">
      <c r="A2192">
        <v>2043</v>
      </c>
      <c r="B2192" t="s">
        <v>35</v>
      </c>
      <c r="C2192" t="s">
        <v>14</v>
      </c>
      <c r="D2192" t="s">
        <v>34</v>
      </c>
      <c r="E2192" t="s">
        <v>32</v>
      </c>
      <c r="F2192">
        <v>4</v>
      </c>
      <c r="H2192">
        <v>0.12</v>
      </c>
      <c r="I2192">
        <v>0</v>
      </c>
      <c r="J2192" s="1"/>
      <c r="K2192" t="s">
        <v>17</v>
      </c>
      <c r="L2192" t="s">
        <v>29</v>
      </c>
      <c r="M2192">
        <v>-809.91</v>
      </c>
    </row>
    <row r="2193" spans="1:13" x14ac:dyDescent="0.3">
      <c r="A2193">
        <v>4191</v>
      </c>
      <c r="B2193" t="s">
        <v>35</v>
      </c>
      <c r="C2193" t="s">
        <v>30</v>
      </c>
      <c r="D2193" t="s">
        <v>31</v>
      </c>
      <c r="E2193" t="s">
        <v>16</v>
      </c>
      <c r="I2193">
        <v>0</v>
      </c>
      <c r="J2193" s="1">
        <v>45495</v>
      </c>
      <c r="K2193" t="s">
        <v>17</v>
      </c>
      <c r="L2193" t="s">
        <v>29</v>
      </c>
      <c r="M2193">
        <v>671.86</v>
      </c>
    </row>
    <row r="2194" spans="1:13" x14ac:dyDescent="0.3">
      <c r="A2194">
        <v>4192</v>
      </c>
      <c r="B2194" t="s">
        <v>35</v>
      </c>
      <c r="C2194" t="s">
        <v>26</v>
      </c>
      <c r="D2194" t="s">
        <v>40</v>
      </c>
      <c r="E2194" t="s">
        <v>41</v>
      </c>
      <c r="G2194">
        <v>3339.95</v>
      </c>
      <c r="H2194">
        <v>1</v>
      </c>
      <c r="I2194">
        <v>0</v>
      </c>
      <c r="J2194" s="1">
        <v>45803</v>
      </c>
      <c r="K2194" t="s">
        <v>22</v>
      </c>
      <c r="L2194" t="s">
        <v>33</v>
      </c>
      <c r="M2194">
        <v>642.54999999999995</v>
      </c>
    </row>
    <row r="2195" spans="1:13" x14ac:dyDescent="0.3">
      <c r="A2195">
        <v>4193</v>
      </c>
      <c r="B2195" t="s">
        <v>13</v>
      </c>
      <c r="C2195" t="s">
        <v>43</v>
      </c>
      <c r="D2195" t="s">
        <v>51</v>
      </c>
      <c r="E2195" t="s">
        <v>32</v>
      </c>
      <c r="F2195">
        <v>1</v>
      </c>
      <c r="I2195">
        <v>0</v>
      </c>
      <c r="J2195" s="1">
        <v>45630</v>
      </c>
      <c r="K2195" t="s">
        <v>17</v>
      </c>
      <c r="L2195" t="s">
        <v>25</v>
      </c>
      <c r="M2195">
        <v>1192.6600000000001</v>
      </c>
    </row>
    <row r="2196" spans="1:13" x14ac:dyDescent="0.3">
      <c r="A2196">
        <v>4194</v>
      </c>
      <c r="B2196" t="s">
        <v>13</v>
      </c>
      <c r="C2196" t="s">
        <v>30</v>
      </c>
      <c r="D2196" t="s">
        <v>31</v>
      </c>
      <c r="E2196" t="s">
        <v>28</v>
      </c>
      <c r="I2196">
        <v>0</v>
      </c>
      <c r="J2196" s="1">
        <v>45593</v>
      </c>
      <c r="K2196" t="s">
        <v>22</v>
      </c>
      <c r="L2196" t="s">
        <v>33</v>
      </c>
      <c r="M2196">
        <v>-759.55</v>
      </c>
    </row>
    <row r="2197" spans="1:13" x14ac:dyDescent="0.3">
      <c r="A2197">
        <v>4195</v>
      </c>
      <c r="B2197" t="s">
        <v>13</v>
      </c>
      <c r="C2197" t="s">
        <v>14</v>
      </c>
      <c r="D2197" t="s">
        <v>47</v>
      </c>
      <c r="E2197" t="s">
        <v>28</v>
      </c>
      <c r="G2197">
        <v>6317.4</v>
      </c>
      <c r="I2197">
        <v>0</v>
      </c>
      <c r="J2197" s="1">
        <v>45192</v>
      </c>
      <c r="K2197" t="s">
        <v>22</v>
      </c>
      <c r="L2197" t="s">
        <v>25</v>
      </c>
      <c r="M2197">
        <v>-746.03</v>
      </c>
    </row>
    <row r="2198" spans="1:13" x14ac:dyDescent="0.3">
      <c r="A2198">
        <v>2029</v>
      </c>
      <c r="B2198" t="s">
        <v>13</v>
      </c>
      <c r="C2198" t="s">
        <v>26</v>
      </c>
      <c r="D2198" t="s">
        <v>58</v>
      </c>
      <c r="E2198" t="s">
        <v>59</v>
      </c>
      <c r="G2198">
        <v>8165.07</v>
      </c>
      <c r="I2198">
        <v>0</v>
      </c>
      <c r="J2198" s="1"/>
      <c r="K2198" t="s">
        <v>17</v>
      </c>
      <c r="L2198" t="s">
        <v>29</v>
      </c>
      <c r="M2198">
        <v>3469.45</v>
      </c>
    </row>
    <row r="2199" spans="1:13" x14ac:dyDescent="0.3">
      <c r="A2199">
        <v>4197</v>
      </c>
      <c r="B2199" t="s">
        <v>35</v>
      </c>
      <c r="C2199" t="s">
        <v>30</v>
      </c>
      <c r="D2199" t="s">
        <v>31</v>
      </c>
      <c r="E2199" t="s">
        <v>32</v>
      </c>
      <c r="F2199">
        <v>4</v>
      </c>
      <c r="G2199">
        <v>7560.6</v>
      </c>
      <c r="I2199">
        <v>0</v>
      </c>
      <c r="J2199" s="1"/>
      <c r="K2199" t="s">
        <v>17</v>
      </c>
      <c r="L2199" t="s">
        <v>45</v>
      </c>
      <c r="M2199">
        <v>1415.35</v>
      </c>
    </row>
    <row r="2200" spans="1:13" x14ac:dyDescent="0.3">
      <c r="A2200">
        <v>4198</v>
      </c>
      <c r="B2200" t="s">
        <v>35</v>
      </c>
      <c r="C2200" t="s">
        <v>30</v>
      </c>
      <c r="D2200" t="s">
        <v>56</v>
      </c>
      <c r="E2200" t="s">
        <v>16</v>
      </c>
      <c r="G2200">
        <v>7860.63</v>
      </c>
      <c r="H2200">
        <v>0.53</v>
      </c>
      <c r="I2200">
        <v>0</v>
      </c>
      <c r="J2200" s="1"/>
      <c r="K2200" t="s">
        <v>22</v>
      </c>
      <c r="L2200" t="s">
        <v>33</v>
      </c>
      <c r="M2200">
        <v>-1087.1300000000001</v>
      </c>
    </row>
    <row r="2201" spans="1:13" x14ac:dyDescent="0.3">
      <c r="A2201">
        <v>4199</v>
      </c>
      <c r="B2201" t="s">
        <v>19</v>
      </c>
      <c r="C2201" t="s">
        <v>30</v>
      </c>
      <c r="D2201" t="s">
        <v>50</v>
      </c>
      <c r="E2201" t="s">
        <v>41</v>
      </c>
      <c r="I2201">
        <v>0</v>
      </c>
      <c r="J2201" s="1">
        <v>45802</v>
      </c>
      <c r="K2201" t="s">
        <v>17</v>
      </c>
      <c r="L2201" t="s">
        <v>42</v>
      </c>
      <c r="M2201">
        <v>-731.89</v>
      </c>
    </row>
    <row r="2202" spans="1:13" x14ac:dyDescent="0.3">
      <c r="A2202">
        <v>4200</v>
      </c>
      <c r="B2202" t="s">
        <v>19</v>
      </c>
      <c r="C2202" t="s">
        <v>20</v>
      </c>
      <c r="D2202" t="s">
        <v>21</v>
      </c>
      <c r="E2202" t="s">
        <v>28</v>
      </c>
      <c r="H2202">
        <v>0.78</v>
      </c>
      <c r="I2202">
        <v>0</v>
      </c>
      <c r="J2202" s="1"/>
      <c r="K2202" t="s">
        <v>17</v>
      </c>
      <c r="L2202" t="s">
        <v>18</v>
      </c>
      <c r="M2202">
        <v>-613.22</v>
      </c>
    </row>
    <row r="2203" spans="1:13" x14ac:dyDescent="0.3">
      <c r="A2203">
        <v>4201</v>
      </c>
      <c r="B2203" t="s">
        <v>13</v>
      </c>
      <c r="C2203" t="s">
        <v>30</v>
      </c>
      <c r="D2203" t="s">
        <v>31</v>
      </c>
      <c r="E2203" t="s">
        <v>28</v>
      </c>
      <c r="F2203">
        <v>3</v>
      </c>
      <c r="I2203">
        <v>0</v>
      </c>
      <c r="J2203" s="1">
        <v>45786</v>
      </c>
      <c r="K2203" t="s">
        <v>22</v>
      </c>
      <c r="L2203" t="s">
        <v>45</v>
      </c>
      <c r="M2203">
        <v>1412.54</v>
      </c>
    </row>
    <row r="2204" spans="1:13" x14ac:dyDescent="0.3">
      <c r="A2204">
        <v>4202</v>
      </c>
      <c r="B2204" t="s">
        <v>35</v>
      </c>
      <c r="C2204" t="s">
        <v>14</v>
      </c>
      <c r="D2204" t="s">
        <v>15</v>
      </c>
      <c r="E2204" t="s">
        <v>28</v>
      </c>
      <c r="F2204">
        <v>4</v>
      </c>
      <c r="G2204">
        <v>4996.25</v>
      </c>
      <c r="I2204">
        <v>0</v>
      </c>
      <c r="J2204" s="1">
        <v>45793</v>
      </c>
      <c r="K2204" t="s">
        <v>17</v>
      </c>
      <c r="L2204" t="s">
        <v>29</v>
      </c>
      <c r="M2204">
        <v>299.85000000000002</v>
      </c>
    </row>
    <row r="2205" spans="1:13" x14ac:dyDescent="0.3">
      <c r="A2205">
        <v>4203</v>
      </c>
      <c r="B2205" t="s">
        <v>13</v>
      </c>
      <c r="C2205" t="s">
        <v>14</v>
      </c>
      <c r="D2205" t="s">
        <v>34</v>
      </c>
      <c r="E2205" t="s">
        <v>16</v>
      </c>
      <c r="I2205">
        <v>0</v>
      </c>
      <c r="J2205" s="1"/>
      <c r="K2205" t="s">
        <v>17</v>
      </c>
      <c r="L2205" t="s">
        <v>29</v>
      </c>
      <c r="M2205">
        <v>1879.42</v>
      </c>
    </row>
    <row r="2206" spans="1:13" x14ac:dyDescent="0.3">
      <c r="A2206">
        <v>4204</v>
      </c>
      <c r="B2206" t="s">
        <v>13</v>
      </c>
      <c r="C2206" t="s">
        <v>26</v>
      </c>
      <c r="D2206" t="s">
        <v>40</v>
      </c>
      <c r="E2206" t="s">
        <v>41</v>
      </c>
      <c r="G2206">
        <v>7265.47</v>
      </c>
      <c r="I2206">
        <v>0</v>
      </c>
      <c r="J2206" s="1">
        <v>45763</v>
      </c>
      <c r="K2206" t="s">
        <v>17</v>
      </c>
      <c r="L2206" t="s">
        <v>29</v>
      </c>
      <c r="M2206">
        <v>1589.71</v>
      </c>
    </row>
    <row r="2207" spans="1:13" x14ac:dyDescent="0.3">
      <c r="A2207">
        <v>4205</v>
      </c>
      <c r="B2207" t="s">
        <v>13</v>
      </c>
      <c r="C2207" t="s">
        <v>26</v>
      </c>
      <c r="D2207" t="s">
        <v>40</v>
      </c>
      <c r="E2207" t="s">
        <v>32</v>
      </c>
      <c r="I2207">
        <v>0</v>
      </c>
      <c r="J2207" s="1">
        <v>45578</v>
      </c>
      <c r="K2207" t="s">
        <v>17</v>
      </c>
      <c r="L2207" t="s">
        <v>25</v>
      </c>
      <c r="M2207">
        <v>2333.09</v>
      </c>
    </row>
    <row r="2208" spans="1:13" x14ac:dyDescent="0.3">
      <c r="A2208">
        <v>4206</v>
      </c>
      <c r="B2208" t="s">
        <v>13</v>
      </c>
      <c r="C2208" t="s">
        <v>43</v>
      </c>
      <c r="D2208" t="s">
        <v>51</v>
      </c>
      <c r="E2208" t="s">
        <v>41</v>
      </c>
      <c r="I2208">
        <v>0</v>
      </c>
      <c r="J2208" s="1">
        <v>45603</v>
      </c>
      <c r="K2208" t="s">
        <v>17</v>
      </c>
      <c r="L2208" t="s">
        <v>18</v>
      </c>
      <c r="M2208">
        <v>943.16</v>
      </c>
    </row>
    <row r="2209" spans="1:13" x14ac:dyDescent="0.3">
      <c r="A2209">
        <v>4207</v>
      </c>
      <c r="B2209" t="s">
        <v>19</v>
      </c>
      <c r="C2209" t="s">
        <v>43</v>
      </c>
      <c r="D2209" t="s">
        <v>44</v>
      </c>
      <c r="E2209" t="s">
        <v>28</v>
      </c>
      <c r="H2209">
        <v>0</v>
      </c>
      <c r="I2209">
        <v>0</v>
      </c>
      <c r="J2209" s="1">
        <v>45611</v>
      </c>
      <c r="K2209" t="s">
        <v>22</v>
      </c>
      <c r="L2209" t="s">
        <v>38</v>
      </c>
      <c r="M2209">
        <v>2063.27</v>
      </c>
    </row>
    <row r="2210" spans="1:13" x14ac:dyDescent="0.3">
      <c r="A2210">
        <v>4208</v>
      </c>
      <c r="B2210" t="s">
        <v>13</v>
      </c>
      <c r="C2210" t="s">
        <v>30</v>
      </c>
      <c r="D2210" t="s">
        <v>31</v>
      </c>
      <c r="E2210" t="s">
        <v>41</v>
      </c>
      <c r="I2210">
        <v>0</v>
      </c>
      <c r="J2210" s="1">
        <v>45755</v>
      </c>
      <c r="K2210" t="s">
        <v>22</v>
      </c>
      <c r="L2210" t="s">
        <v>29</v>
      </c>
      <c r="M2210">
        <v>-942.96</v>
      </c>
    </row>
    <row r="2211" spans="1:13" x14ac:dyDescent="0.3">
      <c r="A2211">
        <v>4209</v>
      </c>
      <c r="B2211" t="s">
        <v>19</v>
      </c>
      <c r="C2211" t="s">
        <v>30</v>
      </c>
      <c r="D2211" t="s">
        <v>48</v>
      </c>
      <c r="E2211" t="s">
        <v>16</v>
      </c>
      <c r="F2211">
        <v>1</v>
      </c>
      <c r="I2211">
        <v>0</v>
      </c>
      <c r="J2211" s="1">
        <v>45263</v>
      </c>
      <c r="K2211" t="s">
        <v>17</v>
      </c>
      <c r="L2211" t="s">
        <v>45</v>
      </c>
      <c r="M2211">
        <v>3222.58</v>
      </c>
    </row>
    <row r="2212" spans="1:13" x14ac:dyDescent="0.3">
      <c r="A2212">
        <v>4210</v>
      </c>
      <c r="B2212" t="s">
        <v>13</v>
      </c>
      <c r="C2212" t="s">
        <v>14</v>
      </c>
      <c r="D2212" t="s">
        <v>15</v>
      </c>
      <c r="E2212" t="s">
        <v>16</v>
      </c>
      <c r="F2212">
        <v>3</v>
      </c>
      <c r="I2212">
        <v>0</v>
      </c>
      <c r="J2212" s="1"/>
      <c r="K2212" t="s">
        <v>22</v>
      </c>
      <c r="L2212" t="s">
        <v>25</v>
      </c>
      <c r="M2212">
        <v>2738.04</v>
      </c>
    </row>
    <row r="2213" spans="1:13" x14ac:dyDescent="0.3">
      <c r="A2213">
        <v>4211</v>
      </c>
      <c r="B2213" t="s">
        <v>35</v>
      </c>
      <c r="C2213" t="s">
        <v>43</v>
      </c>
      <c r="D2213" t="s">
        <v>44</v>
      </c>
      <c r="E2213" t="s">
        <v>46</v>
      </c>
      <c r="F2213">
        <v>0</v>
      </c>
      <c r="H2213">
        <v>1.0900000000000001</v>
      </c>
      <c r="I2213">
        <v>0</v>
      </c>
      <c r="J2213" s="1">
        <v>45766</v>
      </c>
      <c r="K2213" t="s">
        <v>17</v>
      </c>
      <c r="L2213" t="s">
        <v>38</v>
      </c>
      <c r="M2213">
        <v>-253.76</v>
      </c>
    </row>
    <row r="2214" spans="1:13" x14ac:dyDescent="0.3">
      <c r="A2214">
        <v>4212</v>
      </c>
      <c r="B2214" t="s">
        <v>35</v>
      </c>
      <c r="C2214" t="s">
        <v>30</v>
      </c>
      <c r="D2214" t="s">
        <v>31</v>
      </c>
      <c r="E2214" t="s">
        <v>32</v>
      </c>
      <c r="F2214">
        <v>3</v>
      </c>
      <c r="H2214">
        <v>0.9</v>
      </c>
      <c r="I2214">
        <v>0</v>
      </c>
      <c r="J2214" s="1">
        <v>45136</v>
      </c>
      <c r="K2214" t="s">
        <v>17</v>
      </c>
      <c r="L2214" t="s">
        <v>45</v>
      </c>
      <c r="M2214">
        <v>3556.86</v>
      </c>
    </row>
    <row r="2215" spans="1:13" x14ac:dyDescent="0.3">
      <c r="A2215">
        <v>4213</v>
      </c>
      <c r="B2215" t="s">
        <v>35</v>
      </c>
      <c r="C2215" t="s">
        <v>26</v>
      </c>
      <c r="D2215" t="s">
        <v>58</v>
      </c>
      <c r="E2215" t="s">
        <v>28</v>
      </c>
      <c r="F2215">
        <v>0</v>
      </c>
      <c r="I2215">
        <v>0</v>
      </c>
      <c r="J2215" s="1">
        <v>45438</v>
      </c>
      <c r="K2215" t="s">
        <v>22</v>
      </c>
      <c r="L2215" t="s">
        <v>33</v>
      </c>
      <c r="M2215">
        <v>1165.42</v>
      </c>
    </row>
    <row r="2216" spans="1:13" x14ac:dyDescent="0.3">
      <c r="A2216">
        <v>4214</v>
      </c>
      <c r="B2216" t="s">
        <v>35</v>
      </c>
      <c r="C2216" t="s">
        <v>14</v>
      </c>
      <c r="D2216" t="s">
        <v>15</v>
      </c>
      <c r="E2216" t="s">
        <v>41</v>
      </c>
      <c r="H2216">
        <v>0</v>
      </c>
      <c r="I2216">
        <v>0</v>
      </c>
      <c r="J2216" s="1">
        <v>45604</v>
      </c>
      <c r="K2216" t="s">
        <v>22</v>
      </c>
      <c r="L2216" t="s">
        <v>29</v>
      </c>
      <c r="M2216">
        <v>1393.11</v>
      </c>
    </row>
    <row r="2217" spans="1:13" x14ac:dyDescent="0.3">
      <c r="A2217">
        <v>4215</v>
      </c>
      <c r="B2217" t="s">
        <v>35</v>
      </c>
      <c r="C2217" t="s">
        <v>14</v>
      </c>
      <c r="D2217" t="s">
        <v>34</v>
      </c>
      <c r="E2217" t="s">
        <v>32</v>
      </c>
      <c r="F2217">
        <v>3</v>
      </c>
      <c r="G2217">
        <v>7213.51</v>
      </c>
      <c r="I2217">
        <v>0</v>
      </c>
      <c r="J2217" s="1">
        <v>45851</v>
      </c>
      <c r="K2217" t="s">
        <v>17</v>
      </c>
      <c r="L2217" t="s">
        <v>45</v>
      </c>
      <c r="M2217">
        <v>960.82</v>
      </c>
    </row>
    <row r="2218" spans="1:13" x14ac:dyDescent="0.3">
      <c r="A2218">
        <v>4216</v>
      </c>
      <c r="B2218" t="s">
        <v>13</v>
      </c>
      <c r="C2218" t="s">
        <v>26</v>
      </c>
      <c r="D2218" t="s">
        <v>40</v>
      </c>
      <c r="E2218" t="s">
        <v>16</v>
      </c>
      <c r="F2218">
        <v>-1</v>
      </c>
      <c r="G2218">
        <v>4989.1499999999996</v>
      </c>
      <c r="I2218">
        <v>0</v>
      </c>
      <c r="J2218" s="1">
        <v>45711</v>
      </c>
      <c r="K2218" t="s">
        <v>17</v>
      </c>
      <c r="L2218" t="s">
        <v>33</v>
      </c>
      <c r="M2218">
        <v>3445.94</v>
      </c>
    </row>
    <row r="2219" spans="1:13" x14ac:dyDescent="0.3">
      <c r="A2219">
        <v>4217</v>
      </c>
      <c r="B2219" t="s">
        <v>35</v>
      </c>
      <c r="C2219" t="s">
        <v>20</v>
      </c>
      <c r="D2219" t="s">
        <v>21</v>
      </c>
      <c r="E2219" t="s">
        <v>53</v>
      </c>
      <c r="G2219">
        <v>3080.23</v>
      </c>
      <c r="H2219">
        <v>0.22</v>
      </c>
      <c r="I2219">
        <v>0</v>
      </c>
      <c r="J2219" s="1">
        <v>45785</v>
      </c>
      <c r="K2219" t="s">
        <v>17</v>
      </c>
      <c r="L2219" t="s">
        <v>33</v>
      </c>
      <c r="M2219">
        <v>-950.13</v>
      </c>
    </row>
    <row r="2220" spans="1:13" x14ac:dyDescent="0.3">
      <c r="A2220">
        <v>4218</v>
      </c>
      <c r="B2220" t="s">
        <v>13</v>
      </c>
      <c r="C2220" t="s">
        <v>30</v>
      </c>
      <c r="D2220" t="s">
        <v>50</v>
      </c>
      <c r="E2220" t="s">
        <v>59</v>
      </c>
      <c r="G2220">
        <v>6296.17</v>
      </c>
      <c r="I2220">
        <v>0</v>
      </c>
      <c r="J2220" s="1">
        <v>45699</v>
      </c>
      <c r="K2220" t="s">
        <v>17</v>
      </c>
      <c r="L2220" t="s">
        <v>36</v>
      </c>
      <c r="M2220">
        <v>3435.85</v>
      </c>
    </row>
    <row r="2221" spans="1:13" x14ac:dyDescent="0.3">
      <c r="A2221">
        <v>4219</v>
      </c>
      <c r="B2221" t="s">
        <v>13</v>
      </c>
      <c r="C2221" t="s">
        <v>14</v>
      </c>
      <c r="D2221" t="s">
        <v>34</v>
      </c>
      <c r="E2221" t="s">
        <v>41</v>
      </c>
      <c r="G2221">
        <v>9565.66</v>
      </c>
      <c r="I2221">
        <v>0</v>
      </c>
      <c r="J2221" s="1"/>
      <c r="K2221" t="s">
        <v>22</v>
      </c>
      <c r="L2221" t="s">
        <v>29</v>
      </c>
      <c r="M2221">
        <v>3667.35</v>
      </c>
    </row>
    <row r="2222" spans="1:13" x14ac:dyDescent="0.3">
      <c r="A2222">
        <v>4220</v>
      </c>
      <c r="B2222" t="s">
        <v>13</v>
      </c>
      <c r="C2222" t="s">
        <v>26</v>
      </c>
      <c r="D2222" t="s">
        <v>58</v>
      </c>
      <c r="E2222" t="s">
        <v>16</v>
      </c>
      <c r="F2222">
        <v>2</v>
      </c>
      <c r="G2222">
        <v>2290.64</v>
      </c>
      <c r="H2222">
        <v>0.84</v>
      </c>
      <c r="I2222">
        <v>733</v>
      </c>
      <c r="J2222" s="1">
        <v>45688</v>
      </c>
      <c r="K2222" t="s">
        <v>22</v>
      </c>
      <c r="L2222" t="s">
        <v>33</v>
      </c>
      <c r="M2222">
        <v>608.16</v>
      </c>
    </row>
    <row r="2223" spans="1:13" x14ac:dyDescent="0.3">
      <c r="A2223">
        <v>4221</v>
      </c>
      <c r="B2223" t="s">
        <v>13</v>
      </c>
      <c r="C2223" t="s">
        <v>20</v>
      </c>
      <c r="D2223" t="s">
        <v>39</v>
      </c>
      <c r="E2223" t="s">
        <v>32</v>
      </c>
      <c r="H2223">
        <v>0.88</v>
      </c>
      <c r="I2223">
        <v>0</v>
      </c>
      <c r="J2223" s="1"/>
      <c r="K2223" t="s">
        <v>17</v>
      </c>
      <c r="L2223" t="s">
        <v>23</v>
      </c>
      <c r="M2223">
        <v>1001.02</v>
      </c>
    </row>
    <row r="2224" spans="1:13" x14ac:dyDescent="0.3">
      <c r="A2224">
        <v>2023</v>
      </c>
      <c r="B2224" t="s">
        <v>35</v>
      </c>
      <c r="C2224" t="s">
        <v>43</v>
      </c>
      <c r="D2224" t="s">
        <v>44</v>
      </c>
      <c r="E2224" t="s">
        <v>32</v>
      </c>
      <c r="I2224">
        <v>0</v>
      </c>
      <c r="J2224" s="1"/>
      <c r="K2224" t="s">
        <v>17</v>
      </c>
      <c r="L2224" t="s">
        <v>25</v>
      </c>
      <c r="M2224">
        <v>2913.04</v>
      </c>
    </row>
    <row r="2225" spans="1:13" x14ac:dyDescent="0.3">
      <c r="A2225">
        <v>4223</v>
      </c>
      <c r="B2225" t="s">
        <v>13</v>
      </c>
      <c r="C2225" t="s">
        <v>20</v>
      </c>
      <c r="D2225" t="s">
        <v>39</v>
      </c>
      <c r="E2225" t="s">
        <v>28</v>
      </c>
      <c r="F2225">
        <v>1</v>
      </c>
      <c r="H2225">
        <v>0.31</v>
      </c>
      <c r="I2225">
        <v>0</v>
      </c>
      <c r="J2225" s="1">
        <v>45692</v>
      </c>
      <c r="K2225" t="s">
        <v>22</v>
      </c>
      <c r="L2225" t="s">
        <v>18</v>
      </c>
      <c r="M2225">
        <v>-1152.3699999999999</v>
      </c>
    </row>
    <row r="2226" spans="1:13" x14ac:dyDescent="0.3">
      <c r="A2226">
        <v>4224</v>
      </c>
      <c r="B2226" t="s">
        <v>13</v>
      </c>
      <c r="C2226" t="s">
        <v>14</v>
      </c>
      <c r="D2226" t="s">
        <v>54</v>
      </c>
      <c r="E2226" t="s">
        <v>41</v>
      </c>
      <c r="H2226">
        <v>0.57999999999999996</v>
      </c>
      <c r="I2226">
        <v>0</v>
      </c>
      <c r="J2226" s="1">
        <v>45575</v>
      </c>
      <c r="K2226" t="s">
        <v>17</v>
      </c>
      <c r="L2226" t="s">
        <v>42</v>
      </c>
      <c r="M2226">
        <v>2541.0700000000002</v>
      </c>
    </row>
    <row r="2227" spans="1:13" x14ac:dyDescent="0.3">
      <c r="A2227">
        <v>4225</v>
      </c>
      <c r="B2227" t="s">
        <v>13</v>
      </c>
      <c r="C2227" t="s">
        <v>30</v>
      </c>
      <c r="D2227" t="s">
        <v>50</v>
      </c>
      <c r="E2227" t="s">
        <v>32</v>
      </c>
      <c r="G2227">
        <v>2941.85</v>
      </c>
      <c r="H2227">
        <v>1.1200000000000001</v>
      </c>
      <c r="I2227">
        <v>0</v>
      </c>
      <c r="J2227" s="1">
        <v>45778</v>
      </c>
      <c r="K2227" t="s">
        <v>17</v>
      </c>
      <c r="L2227" t="s">
        <v>33</v>
      </c>
      <c r="M2227">
        <v>2776.82</v>
      </c>
    </row>
    <row r="2228" spans="1:13" x14ac:dyDescent="0.3">
      <c r="A2228">
        <v>4226</v>
      </c>
      <c r="B2228" t="s">
        <v>19</v>
      </c>
      <c r="C2228" t="s">
        <v>26</v>
      </c>
      <c r="D2228" t="s">
        <v>40</v>
      </c>
      <c r="E2228" t="s">
        <v>41</v>
      </c>
      <c r="F2228">
        <v>-1</v>
      </c>
      <c r="I2228">
        <v>0</v>
      </c>
      <c r="J2228" s="1">
        <v>45674</v>
      </c>
      <c r="K2228" t="s">
        <v>17</v>
      </c>
      <c r="L2228" t="s">
        <v>33</v>
      </c>
      <c r="M2228">
        <v>2918.69</v>
      </c>
    </row>
    <row r="2229" spans="1:13" x14ac:dyDescent="0.3">
      <c r="A2229">
        <v>4227</v>
      </c>
      <c r="B2229" t="s">
        <v>13</v>
      </c>
      <c r="C2229" t="s">
        <v>14</v>
      </c>
      <c r="D2229" t="s">
        <v>47</v>
      </c>
      <c r="E2229" t="s">
        <v>28</v>
      </c>
      <c r="I2229">
        <v>0</v>
      </c>
      <c r="J2229" s="1">
        <v>45643</v>
      </c>
      <c r="K2229" t="s">
        <v>22</v>
      </c>
      <c r="L2229" t="s">
        <v>25</v>
      </c>
      <c r="M2229">
        <v>110.91</v>
      </c>
    </row>
    <row r="2230" spans="1:13" x14ac:dyDescent="0.3">
      <c r="A2230">
        <v>4228</v>
      </c>
      <c r="B2230" t="s">
        <v>13</v>
      </c>
      <c r="C2230" t="s">
        <v>14</v>
      </c>
      <c r="D2230" t="s">
        <v>15</v>
      </c>
      <c r="E2230" t="s">
        <v>28</v>
      </c>
      <c r="F2230">
        <v>3</v>
      </c>
      <c r="I2230">
        <v>0</v>
      </c>
      <c r="J2230" s="1">
        <v>45789</v>
      </c>
      <c r="K2230" t="s">
        <v>22</v>
      </c>
      <c r="L2230" t="s">
        <v>45</v>
      </c>
      <c r="M2230">
        <v>-448.12</v>
      </c>
    </row>
    <row r="2231" spans="1:13" x14ac:dyDescent="0.3">
      <c r="A2231">
        <v>4229</v>
      </c>
      <c r="B2231" t="s">
        <v>13</v>
      </c>
      <c r="C2231" t="s">
        <v>30</v>
      </c>
      <c r="D2231" t="s">
        <v>50</v>
      </c>
      <c r="E2231" t="s">
        <v>32</v>
      </c>
      <c r="F2231">
        <v>4</v>
      </c>
      <c r="I2231">
        <v>0</v>
      </c>
      <c r="J2231" s="1">
        <v>45828</v>
      </c>
      <c r="K2231" t="s">
        <v>17</v>
      </c>
      <c r="L2231" t="s">
        <v>29</v>
      </c>
      <c r="M2231">
        <v>3470.61</v>
      </c>
    </row>
    <row r="2232" spans="1:13" x14ac:dyDescent="0.3">
      <c r="A2232">
        <v>4230</v>
      </c>
      <c r="B2232" t="s">
        <v>13</v>
      </c>
      <c r="C2232" t="s">
        <v>26</v>
      </c>
      <c r="D2232" t="s">
        <v>40</v>
      </c>
      <c r="E2232" t="s">
        <v>28</v>
      </c>
      <c r="I2232">
        <v>0</v>
      </c>
      <c r="J2232" s="1">
        <v>45519</v>
      </c>
      <c r="K2232" t="s">
        <v>22</v>
      </c>
      <c r="L2232" t="s">
        <v>38</v>
      </c>
      <c r="M2232">
        <v>-1193.8499999999999</v>
      </c>
    </row>
    <row r="2233" spans="1:13" x14ac:dyDescent="0.3">
      <c r="A2233">
        <v>4231</v>
      </c>
      <c r="B2233" t="s">
        <v>13</v>
      </c>
      <c r="C2233" t="s">
        <v>26</v>
      </c>
      <c r="D2233" t="s">
        <v>27</v>
      </c>
      <c r="E2233" t="s">
        <v>32</v>
      </c>
      <c r="F2233">
        <v>2</v>
      </c>
      <c r="G2233">
        <v>6652.23</v>
      </c>
      <c r="H2233">
        <v>1.0900000000000001</v>
      </c>
      <c r="I2233">
        <v>-1197.4000000000001</v>
      </c>
      <c r="J2233" s="1">
        <v>45299</v>
      </c>
      <c r="K2233" t="s">
        <v>17</v>
      </c>
      <c r="L2233" t="s">
        <v>29</v>
      </c>
      <c r="M2233">
        <v>-780.66</v>
      </c>
    </row>
    <row r="2234" spans="1:13" x14ac:dyDescent="0.3">
      <c r="A2234">
        <v>4232</v>
      </c>
      <c r="B2234" t="s">
        <v>19</v>
      </c>
      <c r="C2234" t="s">
        <v>20</v>
      </c>
      <c r="D2234" t="s">
        <v>21</v>
      </c>
      <c r="E2234" t="s">
        <v>59</v>
      </c>
      <c r="F2234">
        <v>0</v>
      </c>
      <c r="I2234">
        <v>0</v>
      </c>
      <c r="J2234" s="1"/>
      <c r="K2234" t="s">
        <v>17</v>
      </c>
      <c r="L2234" t="s">
        <v>18</v>
      </c>
      <c r="M2234">
        <v>-532.52</v>
      </c>
    </row>
    <row r="2235" spans="1:13" x14ac:dyDescent="0.3">
      <c r="A2235">
        <v>4233</v>
      </c>
      <c r="B2235" t="s">
        <v>19</v>
      </c>
      <c r="C2235" t="s">
        <v>20</v>
      </c>
      <c r="D2235" t="s">
        <v>39</v>
      </c>
      <c r="E2235" t="s">
        <v>41</v>
      </c>
      <c r="F2235">
        <v>1</v>
      </c>
      <c r="G2235">
        <v>3895.52</v>
      </c>
      <c r="I2235">
        <v>0</v>
      </c>
      <c r="J2235" s="1"/>
      <c r="K2235" t="s">
        <v>22</v>
      </c>
      <c r="L2235" t="s">
        <v>36</v>
      </c>
      <c r="M2235">
        <v>3856.45</v>
      </c>
    </row>
    <row r="2236" spans="1:13" x14ac:dyDescent="0.3">
      <c r="A2236">
        <v>4234</v>
      </c>
      <c r="B2236" t="s">
        <v>19</v>
      </c>
      <c r="C2236" t="s">
        <v>43</v>
      </c>
      <c r="D2236" t="s">
        <v>52</v>
      </c>
      <c r="E2236" t="s">
        <v>16</v>
      </c>
      <c r="I2236">
        <v>0</v>
      </c>
      <c r="J2236" s="1"/>
      <c r="K2236" t="s">
        <v>17</v>
      </c>
      <c r="L2236" t="s">
        <v>25</v>
      </c>
      <c r="M2236">
        <v>404.2</v>
      </c>
    </row>
    <row r="2237" spans="1:13" x14ac:dyDescent="0.3">
      <c r="A2237">
        <v>4235</v>
      </c>
      <c r="B2237" t="s">
        <v>13</v>
      </c>
      <c r="C2237" t="s">
        <v>43</v>
      </c>
      <c r="D2237" t="s">
        <v>52</v>
      </c>
      <c r="E2237" t="s">
        <v>41</v>
      </c>
      <c r="F2237">
        <v>4</v>
      </c>
      <c r="G2237">
        <v>3417.98</v>
      </c>
      <c r="I2237">
        <v>0</v>
      </c>
      <c r="J2237" s="1">
        <v>45765</v>
      </c>
      <c r="K2237" t="s">
        <v>17</v>
      </c>
      <c r="L2237" t="s">
        <v>36</v>
      </c>
      <c r="M2237">
        <v>2112.4699999999998</v>
      </c>
    </row>
    <row r="2238" spans="1:13" x14ac:dyDescent="0.3">
      <c r="A2238">
        <v>4236</v>
      </c>
      <c r="B2238" t="s">
        <v>13</v>
      </c>
      <c r="C2238" t="s">
        <v>20</v>
      </c>
      <c r="D2238" t="s">
        <v>39</v>
      </c>
      <c r="E2238" t="s">
        <v>41</v>
      </c>
      <c r="G2238">
        <v>8299.07</v>
      </c>
      <c r="H2238">
        <v>0.09</v>
      </c>
      <c r="I2238">
        <v>0</v>
      </c>
      <c r="J2238" s="1"/>
      <c r="K2238" t="s">
        <v>22</v>
      </c>
      <c r="L2238" t="s">
        <v>33</v>
      </c>
      <c r="M2238">
        <v>1565.48</v>
      </c>
    </row>
    <row r="2239" spans="1:13" x14ac:dyDescent="0.3">
      <c r="A2239">
        <v>4237</v>
      </c>
      <c r="B2239" t="s">
        <v>35</v>
      </c>
      <c r="C2239" t="s">
        <v>43</v>
      </c>
      <c r="D2239" t="s">
        <v>61</v>
      </c>
      <c r="E2239" t="s">
        <v>28</v>
      </c>
      <c r="F2239">
        <v>1</v>
      </c>
      <c r="I2239">
        <v>0</v>
      </c>
      <c r="J2239" s="1">
        <v>45703</v>
      </c>
      <c r="K2239" t="s">
        <v>17</v>
      </c>
      <c r="L2239" t="s">
        <v>33</v>
      </c>
      <c r="M2239">
        <v>572.58000000000004</v>
      </c>
    </row>
    <row r="2240" spans="1:13" x14ac:dyDescent="0.3">
      <c r="A2240">
        <v>4238</v>
      </c>
      <c r="B2240" t="s">
        <v>35</v>
      </c>
      <c r="C2240" t="s">
        <v>20</v>
      </c>
      <c r="D2240" t="s">
        <v>55</v>
      </c>
      <c r="E2240" t="s">
        <v>32</v>
      </c>
      <c r="F2240">
        <v>2</v>
      </c>
      <c r="G2240">
        <v>6489.35</v>
      </c>
      <c r="I2240">
        <v>0</v>
      </c>
      <c r="J2240" s="1">
        <v>45640</v>
      </c>
      <c r="K2240" t="s">
        <v>17</v>
      </c>
      <c r="L2240" t="s">
        <v>38</v>
      </c>
      <c r="M2240">
        <v>-321.44</v>
      </c>
    </row>
    <row r="2241" spans="1:13" x14ac:dyDescent="0.3">
      <c r="A2241">
        <v>4239</v>
      </c>
      <c r="B2241" t="s">
        <v>35</v>
      </c>
      <c r="C2241" t="s">
        <v>30</v>
      </c>
      <c r="D2241" t="s">
        <v>48</v>
      </c>
      <c r="E2241" t="s">
        <v>41</v>
      </c>
      <c r="H2241">
        <v>1.1299999999999999</v>
      </c>
      <c r="I2241">
        <v>0</v>
      </c>
      <c r="J2241" s="1">
        <v>45177</v>
      </c>
      <c r="K2241" t="s">
        <v>17</v>
      </c>
      <c r="L2241" t="s">
        <v>45</v>
      </c>
      <c r="M2241">
        <v>-828.71</v>
      </c>
    </row>
    <row r="2242" spans="1:13" x14ac:dyDescent="0.3">
      <c r="A2242">
        <v>4240</v>
      </c>
      <c r="B2242" t="s">
        <v>35</v>
      </c>
      <c r="C2242" t="s">
        <v>30</v>
      </c>
      <c r="D2242" t="s">
        <v>48</v>
      </c>
      <c r="E2242" t="s">
        <v>16</v>
      </c>
      <c r="I2242">
        <v>0</v>
      </c>
      <c r="J2242" s="1">
        <v>45812</v>
      </c>
      <c r="K2242" t="s">
        <v>22</v>
      </c>
      <c r="L2242" t="s">
        <v>36</v>
      </c>
      <c r="M2242">
        <v>1091.8499999999999</v>
      </c>
    </row>
    <row r="2243" spans="1:13" x14ac:dyDescent="0.3">
      <c r="A2243">
        <v>4241</v>
      </c>
      <c r="B2243" t="s">
        <v>19</v>
      </c>
      <c r="C2243" t="s">
        <v>43</v>
      </c>
      <c r="D2243" t="s">
        <v>61</v>
      </c>
      <c r="E2243" t="s">
        <v>16</v>
      </c>
      <c r="I2243">
        <v>0</v>
      </c>
      <c r="J2243" s="1">
        <v>45594</v>
      </c>
      <c r="K2243" t="s">
        <v>22</v>
      </c>
      <c r="L2243" t="s">
        <v>33</v>
      </c>
      <c r="M2243">
        <v>3890.05</v>
      </c>
    </row>
    <row r="2244" spans="1:13" x14ac:dyDescent="0.3">
      <c r="A2244">
        <v>4242</v>
      </c>
      <c r="B2244" t="s">
        <v>13</v>
      </c>
      <c r="C2244" t="s">
        <v>43</v>
      </c>
      <c r="D2244" t="s">
        <v>51</v>
      </c>
      <c r="E2244" t="s">
        <v>41</v>
      </c>
      <c r="G2244">
        <v>3507.12</v>
      </c>
      <c r="I2244">
        <v>0</v>
      </c>
      <c r="J2244" s="1">
        <v>45666</v>
      </c>
      <c r="K2244" t="s">
        <v>22</v>
      </c>
      <c r="L2244" t="s">
        <v>25</v>
      </c>
      <c r="M2244">
        <v>2217.09</v>
      </c>
    </row>
    <row r="2245" spans="1:13" x14ac:dyDescent="0.3">
      <c r="A2245">
        <v>4243</v>
      </c>
      <c r="B2245" t="s">
        <v>13</v>
      </c>
      <c r="C2245" t="s">
        <v>14</v>
      </c>
      <c r="D2245" t="s">
        <v>54</v>
      </c>
      <c r="E2245" t="s">
        <v>41</v>
      </c>
      <c r="G2245">
        <v>5248.74</v>
      </c>
      <c r="I2245">
        <v>0</v>
      </c>
      <c r="J2245" s="1"/>
      <c r="K2245" t="s">
        <v>22</v>
      </c>
      <c r="L2245" t="s">
        <v>18</v>
      </c>
      <c r="M2245">
        <v>3500.67</v>
      </c>
    </row>
    <row r="2246" spans="1:13" x14ac:dyDescent="0.3">
      <c r="A2246">
        <v>4244</v>
      </c>
      <c r="B2246" t="s">
        <v>35</v>
      </c>
      <c r="C2246" t="s">
        <v>14</v>
      </c>
      <c r="D2246" t="s">
        <v>47</v>
      </c>
      <c r="E2246" t="s">
        <v>32</v>
      </c>
      <c r="F2246">
        <v>2</v>
      </c>
      <c r="H2246">
        <v>0.54</v>
      </c>
      <c r="I2246">
        <v>0</v>
      </c>
      <c r="J2246" s="1"/>
      <c r="K2246" t="s">
        <v>22</v>
      </c>
      <c r="L2246" t="s">
        <v>18</v>
      </c>
      <c r="M2246">
        <v>161.88</v>
      </c>
    </row>
    <row r="2247" spans="1:13" x14ac:dyDescent="0.3">
      <c r="A2247">
        <v>4245</v>
      </c>
      <c r="B2247" t="s">
        <v>13</v>
      </c>
      <c r="C2247" t="s">
        <v>43</v>
      </c>
      <c r="D2247" t="s">
        <v>52</v>
      </c>
      <c r="E2247" t="s">
        <v>16</v>
      </c>
      <c r="F2247">
        <v>3</v>
      </c>
      <c r="H2247">
        <v>0.17</v>
      </c>
      <c r="I2247">
        <v>0</v>
      </c>
      <c r="J2247" s="1">
        <v>45638</v>
      </c>
      <c r="K2247" t="s">
        <v>17</v>
      </c>
      <c r="L2247" t="s">
        <v>33</v>
      </c>
      <c r="M2247">
        <v>2445.12</v>
      </c>
    </row>
    <row r="2248" spans="1:13" x14ac:dyDescent="0.3">
      <c r="A2248">
        <v>4246</v>
      </c>
      <c r="B2248" t="s">
        <v>35</v>
      </c>
      <c r="C2248" t="s">
        <v>30</v>
      </c>
      <c r="D2248" t="s">
        <v>56</v>
      </c>
      <c r="E2248" t="s">
        <v>28</v>
      </c>
      <c r="G2248">
        <v>3576.04</v>
      </c>
      <c r="I2248">
        <v>0</v>
      </c>
      <c r="J2248" s="1">
        <v>45667</v>
      </c>
      <c r="K2248" t="s">
        <v>22</v>
      </c>
      <c r="L2248" t="s">
        <v>25</v>
      </c>
      <c r="M2248">
        <v>3581.39</v>
      </c>
    </row>
    <row r="2249" spans="1:13" x14ac:dyDescent="0.3">
      <c r="A2249">
        <v>4247</v>
      </c>
      <c r="B2249" t="s">
        <v>13</v>
      </c>
      <c r="C2249" t="s">
        <v>14</v>
      </c>
      <c r="D2249" t="s">
        <v>34</v>
      </c>
      <c r="E2249" t="s">
        <v>16</v>
      </c>
      <c r="F2249">
        <v>1</v>
      </c>
      <c r="H2249">
        <v>0.69</v>
      </c>
      <c r="I2249">
        <v>0</v>
      </c>
      <c r="J2249" s="1">
        <v>45714</v>
      </c>
      <c r="K2249" t="s">
        <v>22</v>
      </c>
      <c r="L2249" t="s">
        <v>45</v>
      </c>
      <c r="M2249">
        <v>1585.72</v>
      </c>
    </row>
    <row r="2250" spans="1:13" x14ac:dyDescent="0.3">
      <c r="A2250">
        <v>4248</v>
      </c>
      <c r="B2250" t="s">
        <v>13</v>
      </c>
      <c r="C2250" t="s">
        <v>20</v>
      </c>
      <c r="D2250" t="s">
        <v>24</v>
      </c>
      <c r="E2250" t="s">
        <v>32</v>
      </c>
      <c r="G2250">
        <v>4045.64</v>
      </c>
      <c r="I2250">
        <v>0</v>
      </c>
      <c r="J2250" s="1"/>
      <c r="K2250" t="s">
        <v>22</v>
      </c>
      <c r="L2250" t="s">
        <v>25</v>
      </c>
      <c r="M2250">
        <v>2167.88</v>
      </c>
    </row>
    <row r="2251" spans="1:13" x14ac:dyDescent="0.3">
      <c r="A2251">
        <v>4249</v>
      </c>
      <c r="B2251" t="s">
        <v>13</v>
      </c>
      <c r="C2251" t="s">
        <v>14</v>
      </c>
      <c r="D2251" t="s">
        <v>34</v>
      </c>
      <c r="E2251" t="s">
        <v>28</v>
      </c>
      <c r="F2251">
        <v>1</v>
      </c>
      <c r="G2251">
        <v>2902.95</v>
      </c>
      <c r="H2251">
        <v>0.6</v>
      </c>
      <c r="I2251">
        <v>1161.18</v>
      </c>
      <c r="J2251" s="1">
        <v>45576</v>
      </c>
      <c r="K2251" t="s">
        <v>22</v>
      </c>
      <c r="L2251" t="s">
        <v>18</v>
      </c>
      <c r="M2251">
        <v>-855.08</v>
      </c>
    </row>
    <row r="2252" spans="1:13" x14ac:dyDescent="0.3">
      <c r="A2252">
        <v>4250</v>
      </c>
      <c r="B2252" t="s">
        <v>19</v>
      </c>
      <c r="C2252" t="s">
        <v>43</v>
      </c>
      <c r="D2252" t="s">
        <v>44</v>
      </c>
      <c r="E2252" t="s">
        <v>37</v>
      </c>
      <c r="I2252">
        <v>0</v>
      </c>
      <c r="J2252" s="1">
        <v>45673</v>
      </c>
      <c r="K2252" t="s">
        <v>17</v>
      </c>
      <c r="L2252" t="s">
        <v>45</v>
      </c>
      <c r="M2252">
        <v>2005.64</v>
      </c>
    </row>
    <row r="2253" spans="1:13" x14ac:dyDescent="0.3">
      <c r="A2253">
        <v>4251</v>
      </c>
      <c r="B2253" t="s">
        <v>13</v>
      </c>
      <c r="C2253" t="s">
        <v>43</v>
      </c>
      <c r="D2253" t="s">
        <v>61</v>
      </c>
      <c r="E2253" t="s">
        <v>16</v>
      </c>
      <c r="F2253">
        <v>1</v>
      </c>
      <c r="H2253">
        <v>0.59</v>
      </c>
      <c r="I2253">
        <v>0</v>
      </c>
      <c r="J2253" s="1">
        <v>45298</v>
      </c>
      <c r="K2253" t="s">
        <v>22</v>
      </c>
      <c r="L2253" t="s">
        <v>25</v>
      </c>
      <c r="M2253">
        <v>354.2</v>
      </c>
    </row>
    <row r="2254" spans="1:13" x14ac:dyDescent="0.3">
      <c r="A2254">
        <v>4252</v>
      </c>
      <c r="B2254" t="s">
        <v>13</v>
      </c>
      <c r="C2254" t="s">
        <v>14</v>
      </c>
      <c r="D2254" t="s">
        <v>15</v>
      </c>
      <c r="E2254" t="s">
        <v>28</v>
      </c>
      <c r="H2254">
        <v>1</v>
      </c>
      <c r="I2254">
        <v>0</v>
      </c>
      <c r="J2254" s="1">
        <v>45451</v>
      </c>
      <c r="K2254" t="s">
        <v>17</v>
      </c>
      <c r="L2254" t="s">
        <v>42</v>
      </c>
      <c r="M2254">
        <v>2633.21</v>
      </c>
    </row>
    <row r="2255" spans="1:13" x14ac:dyDescent="0.3">
      <c r="A2255">
        <v>2013</v>
      </c>
      <c r="B2255" t="s">
        <v>13</v>
      </c>
      <c r="C2255" t="s">
        <v>26</v>
      </c>
      <c r="D2255" t="s">
        <v>27</v>
      </c>
      <c r="E2255" t="s">
        <v>41</v>
      </c>
      <c r="H2255">
        <v>0.24</v>
      </c>
      <c r="I2255">
        <v>0</v>
      </c>
      <c r="J2255" s="1">
        <v>45511</v>
      </c>
      <c r="K2255" t="s">
        <v>17</v>
      </c>
      <c r="L2255" t="s">
        <v>23</v>
      </c>
      <c r="M2255">
        <v>2827.54</v>
      </c>
    </row>
    <row r="2256" spans="1:13" x14ac:dyDescent="0.3">
      <c r="A2256">
        <v>2019</v>
      </c>
      <c r="B2256" t="s">
        <v>35</v>
      </c>
      <c r="C2256" t="s">
        <v>30</v>
      </c>
      <c r="D2256" t="s">
        <v>50</v>
      </c>
      <c r="E2256" t="s">
        <v>32</v>
      </c>
      <c r="F2256">
        <v>2</v>
      </c>
      <c r="G2256">
        <v>8072.86</v>
      </c>
      <c r="I2256">
        <v>0</v>
      </c>
      <c r="J2256" s="1"/>
      <c r="K2256" t="s">
        <v>17</v>
      </c>
      <c r="L2256" t="s">
        <v>45</v>
      </c>
      <c r="M2256">
        <v>1387.97</v>
      </c>
    </row>
    <row r="2257" spans="1:13" x14ac:dyDescent="0.3">
      <c r="A2257">
        <v>4255</v>
      </c>
      <c r="B2257" t="s">
        <v>19</v>
      </c>
      <c r="C2257" t="s">
        <v>30</v>
      </c>
      <c r="D2257" t="s">
        <v>31</v>
      </c>
      <c r="E2257" t="s">
        <v>41</v>
      </c>
      <c r="F2257">
        <v>1</v>
      </c>
      <c r="I2257">
        <v>0</v>
      </c>
      <c r="J2257" s="1"/>
      <c r="K2257" t="s">
        <v>22</v>
      </c>
      <c r="L2257" t="s">
        <v>45</v>
      </c>
      <c r="M2257">
        <v>2584.67</v>
      </c>
    </row>
    <row r="2258" spans="1:13" x14ac:dyDescent="0.3">
      <c r="A2258">
        <v>4256</v>
      </c>
      <c r="B2258" t="s">
        <v>19</v>
      </c>
      <c r="C2258" t="s">
        <v>20</v>
      </c>
      <c r="D2258" t="s">
        <v>21</v>
      </c>
      <c r="E2258" t="s">
        <v>32</v>
      </c>
      <c r="F2258">
        <v>4</v>
      </c>
      <c r="H2258">
        <v>0.52</v>
      </c>
      <c r="I2258">
        <v>0</v>
      </c>
      <c r="J2258" s="1">
        <v>45644</v>
      </c>
      <c r="K2258" t="s">
        <v>17</v>
      </c>
      <c r="L2258" t="s">
        <v>23</v>
      </c>
      <c r="M2258">
        <v>-782.15</v>
      </c>
    </row>
    <row r="2259" spans="1:13" x14ac:dyDescent="0.3">
      <c r="A2259">
        <v>4257</v>
      </c>
      <c r="B2259" t="s">
        <v>19</v>
      </c>
      <c r="C2259" t="s">
        <v>14</v>
      </c>
      <c r="D2259" t="s">
        <v>47</v>
      </c>
      <c r="E2259" t="s">
        <v>41</v>
      </c>
      <c r="G2259">
        <v>5462.8</v>
      </c>
      <c r="H2259">
        <v>0.99</v>
      </c>
      <c r="I2259">
        <v>0</v>
      </c>
      <c r="J2259" s="1">
        <v>45518</v>
      </c>
      <c r="K2259" t="s">
        <v>17</v>
      </c>
      <c r="L2259" t="s">
        <v>45</v>
      </c>
      <c r="M2259">
        <v>-1144.93</v>
      </c>
    </row>
    <row r="2260" spans="1:13" x14ac:dyDescent="0.3">
      <c r="A2260">
        <v>4258</v>
      </c>
      <c r="B2260" t="s">
        <v>13</v>
      </c>
      <c r="C2260" t="s">
        <v>26</v>
      </c>
      <c r="D2260" t="s">
        <v>58</v>
      </c>
      <c r="E2260" t="s">
        <v>28</v>
      </c>
      <c r="F2260">
        <v>-1</v>
      </c>
      <c r="G2260">
        <v>4189.3599999999997</v>
      </c>
      <c r="I2260">
        <v>0</v>
      </c>
      <c r="J2260" s="1">
        <v>45453</v>
      </c>
      <c r="K2260" t="s">
        <v>22</v>
      </c>
      <c r="L2260" t="s">
        <v>29</v>
      </c>
      <c r="M2260">
        <v>1276.3399999999999</v>
      </c>
    </row>
    <row r="2261" spans="1:13" x14ac:dyDescent="0.3">
      <c r="A2261">
        <v>4259</v>
      </c>
      <c r="B2261" t="s">
        <v>35</v>
      </c>
      <c r="C2261" t="s">
        <v>26</v>
      </c>
      <c r="D2261" t="s">
        <v>60</v>
      </c>
      <c r="E2261" t="s">
        <v>28</v>
      </c>
      <c r="H2261">
        <v>0.35</v>
      </c>
      <c r="I2261">
        <v>0</v>
      </c>
      <c r="J2261" s="1">
        <v>45191</v>
      </c>
      <c r="K2261" t="s">
        <v>22</v>
      </c>
      <c r="L2261" t="s">
        <v>36</v>
      </c>
      <c r="M2261">
        <v>3351.25</v>
      </c>
    </row>
    <row r="2262" spans="1:13" x14ac:dyDescent="0.3">
      <c r="A2262">
        <v>4260</v>
      </c>
      <c r="B2262" t="s">
        <v>19</v>
      </c>
      <c r="C2262" t="s">
        <v>26</v>
      </c>
      <c r="D2262" t="s">
        <v>40</v>
      </c>
      <c r="E2262" t="s">
        <v>41</v>
      </c>
      <c r="F2262">
        <v>3</v>
      </c>
      <c r="G2262">
        <v>6058.38</v>
      </c>
      <c r="I2262">
        <v>0</v>
      </c>
      <c r="J2262" s="1"/>
      <c r="K2262" t="s">
        <v>17</v>
      </c>
      <c r="L2262" t="s">
        <v>45</v>
      </c>
      <c r="M2262">
        <v>258.08</v>
      </c>
    </row>
    <row r="2263" spans="1:13" x14ac:dyDescent="0.3">
      <c r="A2263">
        <v>2044</v>
      </c>
      <c r="B2263" t="s">
        <v>35</v>
      </c>
      <c r="C2263" t="s">
        <v>14</v>
      </c>
      <c r="D2263" t="s">
        <v>34</v>
      </c>
      <c r="E2263" t="s">
        <v>32</v>
      </c>
      <c r="I2263">
        <v>0</v>
      </c>
      <c r="J2263" s="1">
        <v>45151</v>
      </c>
      <c r="K2263" t="s">
        <v>17</v>
      </c>
      <c r="L2263" t="s">
        <v>36</v>
      </c>
      <c r="M2263">
        <v>1192.96</v>
      </c>
    </row>
    <row r="2264" spans="1:13" x14ac:dyDescent="0.3">
      <c r="A2264">
        <v>4262</v>
      </c>
      <c r="B2264" t="s">
        <v>19</v>
      </c>
      <c r="C2264" t="s">
        <v>43</v>
      </c>
      <c r="D2264" t="s">
        <v>61</v>
      </c>
      <c r="E2264" t="s">
        <v>32</v>
      </c>
      <c r="F2264">
        <v>0</v>
      </c>
      <c r="I2264">
        <v>0</v>
      </c>
      <c r="J2264" s="1">
        <v>45765</v>
      </c>
      <c r="K2264" t="s">
        <v>17</v>
      </c>
      <c r="L2264" t="s">
        <v>25</v>
      </c>
      <c r="M2264">
        <v>-975.63</v>
      </c>
    </row>
    <row r="2265" spans="1:13" x14ac:dyDescent="0.3">
      <c r="A2265">
        <v>4263</v>
      </c>
      <c r="B2265" t="s">
        <v>35</v>
      </c>
      <c r="C2265" t="s">
        <v>30</v>
      </c>
      <c r="D2265" t="s">
        <v>31</v>
      </c>
      <c r="E2265" t="s">
        <v>41</v>
      </c>
      <c r="F2265">
        <v>3</v>
      </c>
      <c r="G2265">
        <v>4641.58</v>
      </c>
      <c r="I2265">
        <v>0</v>
      </c>
      <c r="J2265" s="1">
        <v>45838</v>
      </c>
      <c r="K2265" t="s">
        <v>22</v>
      </c>
      <c r="L2265" t="s">
        <v>33</v>
      </c>
      <c r="M2265">
        <v>2049.3200000000002</v>
      </c>
    </row>
    <row r="2266" spans="1:13" x14ac:dyDescent="0.3">
      <c r="A2266">
        <v>4264</v>
      </c>
      <c r="B2266" t="s">
        <v>13</v>
      </c>
      <c r="C2266" t="s">
        <v>26</v>
      </c>
      <c r="D2266" t="s">
        <v>60</v>
      </c>
      <c r="E2266" t="s">
        <v>16</v>
      </c>
      <c r="F2266">
        <v>-1</v>
      </c>
      <c r="G2266">
        <v>6012.55</v>
      </c>
      <c r="I2266">
        <v>0</v>
      </c>
      <c r="J2266" s="1">
        <v>45302</v>
      </c>
      <c r="K2266" t="s">
        <v>17</v>
      </c>
      <c r="L2266" t="s">
        <v>33</v>
      </c>
      <c r="M2266">
        <v>783.79</v>
      </c>
    </row>
    <row r="2267" spans="1:13" x14ac:dyDescent="0.3">
      <c r="A2267">
        <v>4265</v>
      </c>
      <c r="B2267" t="s">
        <v>13</v>
      </c>
      <c r="C2267" t="s">
        <v>14</v>
      </c>
      <c r="D2267" t="s">
        <v>34</v>
      </c>
      <c r="E2267" t="s">
        <v>16</v>
      </c>
      <c r="I2267">
        <v>0</v>
      </c>
      <c r="J2267" s="1">
        <v>45330</v>
      </c>
      <c r="K2267" t="s">
        <v>17</v>
      </c>
      <c r="L2267" t="s">
        <v>45</v>
      </c>
      <c r="M2267">
        <v>1852.59</v>
      </c>
    </row>
    <row r="2268" spans="1:13" x14ac:dyDescent="0.3">
      <c r="A2268">
        <v>4266</v>
      </c>
      <c r="B2268" t="s">
        <v>35</v>
      </c>
      <c r="C2268" t="s">
        <v>26</v>
      </c>
      <c r="D2268" t="s">
        <v>40</v>
      </c>
      <c r="E2268" t="s">
        <v>32</v>
      </c>
      <c r="F2268">
        <v>3</v>
      </c>
      <c r="I2268">
        <v>0</v>
      </c>
      <c r="J2268" s="1">
        <v>45842</v>
      </c>
      <c r="K2268" t="s">
        <v>17</v>
      </c>
      <c r="L2268" t="s">
        <v>25</v>
      </c>
      <c r="M2268">
        <v>-898.11</v>
      </c>
    </row>
    <row r="2269" spans="1:13" x14ac:dyDescent="0.3">
      <c r="A2269">
        <v>4267</v>
      </c>
      <c r="B2269" t="s">
        <v>19</v>
      </c>
      <c r="C2269" t="s">
        <v>43</v>
      </c>
      <c r="D2269" t="s">
        <v>52</v>
      </c>
      <c r="E2269" t="s">
        <v>28</v>
      </c>
      <c r="F2269">
        <v>0</v>
      </c>
      <c r="G2269">
        <v>4101.5</v>
      </c>
      <c r="H2269">
        <v>0.28000000000000003</v>
      </c>
      <c r="I2269">
        <v>0</v>
      </c>
      <c r="J2269" s="1"/>
      <c r="K2269" t="s">
        <v>22</v>
      </c>
      <c r="L2269" t="s">
        <v>29</v>
      </c>
      <c r="M2269">
        <v>2289.0500000000002</v>
      </c>
    </row>
    <row r="2270" spans="1:13" x14ac:dyDescent="0.3">
      <c r="A2270">
        <v>4268</v>
      </c>
      <c r="B2270" t="s">
        <v>35</v>
      </c>
      <c r="C2270" t="s">
        <v>26</v>
      </c>
      <c r="D2270" t="s">
        <v>40</v>
      </c>
      <c r="E2270" t="s">
        <v>28</v>
      </c>
      <c r="F2270">
        <v>1</v>
      </c>
      <c r="G2270">
        <v>6321.98</v>
      </c>
      <c r="I2270">
        <v>0</v>
      </c>
      <c r="J2270" s="1"/>
      <c r="K2270" t="s">
        <v>17</v>
      </c>
      <c r="L2270" t="s">
        <v>25</v>
      </c>
      <c r="M2270">
        <v>-557.35</v>
      </c>
    </row>
    <row r="2271" spans="1:13" x14ac:dyDescent="0.3">
      <c r="A2271">
        <v>4269</v>
      </c>
      <c r="B2271" t="s">
        <v>13</v>
      </c>
      <c r="C2271" t="s">
        <v>43</v>
      </c>
      <c r="D2271" t="s">
        <v>52</v>
      </c>
      <c r="E2271" t="s">
        <v>28</v>
      </c>
      <c r="F2271">
        <v>2</v>
      </c>
      <c r="I2271">
        <v>0</v>
      </c>
      <c r="J2271" s="1"/>
      <c r="K2271" t="s">
        <v>17</v>
      </c>
      <c r="L2271" t="s">
        <v>29</v>
      </c>
      <c r="M2271">
        <v>672.46</v>
      </c>
    </row>
    <row r="2272" spans="1:13" x14ac:dyDescent="0.3">
      <c r="A2272">
        <v>4270</v>
      </c>
      <c r="B2272" t="s">
        <v>13</v>
      </c>
      <c r="C2272" t="s">
        <v>20</v>
      </c>
      <c r="D2272" t="s">
        <v>21</v>
      </c>
      <c r="E2272" t="s">
        <v>28</v>
      </c>
      <c r="I2272">
        <v>0</v>
      </c>
      <c r="J2272" s="1">
        <v>45658</v>
      </c>
      <c r="K2272" t="s">
        <v>17</v>
      </c>
      <c r="L2272" t="s">
        <v>36</v>
      </c>
      <c r="M2272">
        <v>679.64</v>
      </c>
    </row>
    <row r="2273" spans="1:13" x14ac:dyDescent="0.3">
      <c r="A2273">
        <v>4271</v>
      </c>
      <c r="B2273" t="s">
        <v>13</v>
      </c>
      <c r="C2273" t="s">
        <v>26</v>
      </c>
      <c r="D2273" t="s">
        <v>40</v>
      </c>
      <c r="E2273" t="s">
        <v>32</v>
      </c>
      <c r="G2273">
        <v>4426.6899999999996</v>
      </c>
      <c r="H2273">
        <v>0.52</v>
      </c>
      <c r="I2273">
        <v>0</v>
      </c>
      <c r="J2273" s="1">
        <v>45670</v>
      </c>
      <c r="K2273" t="s">
        <v>17</v>
      </c>
      <c r="L2273" t="s">
        <v>36</v>
      </c>
      <c r="M2273">
        <v>-389.08</v>
      </c>
    </row>
    <row r="2274" spans="1:13" x14ac:dyDescent="0.3">
      <c r="A2274">
        <v>4272</v>
      </c>
      <c r="B2274" t="s">
        <v>19</v>
      </c>
      <c r="C2274" t="s">
        <v>43</v>
      </c>
      <c r="D2274" t="s">
        <v>44</v>
      </c>
      <c r="E2274" t="s">
        <v>59</v>
      </c>
      <c r="G2274">
        <v>4529.5200000000004</v>
      </c>
      <c r="I2274">
        <v>0</v>
      </c>
      <c r="J2274" s="1">
        <v>45831</v>
      </c>
      <c r="K2274" t="s">
        <v>17</v>
      </c>
      <c r="L2274" t="s">
        <v>25</v>
      </c>
      <c r="M2274">
        <v>2722.9</v>
      </c>
    </row>
    <row r="2275" spans="1:13" x14ac:dyDescent="0.3">
      <c r="A2275">
        <v>4273</v>
      </c>
      <c r="B2275" t="s">
        <v>13</v>
      </c>
      <c r="C2275" t="s">
        <v>20</v>
      </c>
      <c r="D2275" t="s">
        <v>55</v>
      </c>
      <c r="E2275" t="s">
        <v>57</v>
      </c>
      <c r="F2275">
        <v>3</v>
      </c>
      <c r="G2275">
        <v>3407.16</v>
      </c>
      <c r="I2275">
        <v>0</v>
      </c>
      <c r="J2275" s="1">
        <v>45677</v>
      </c>
      <c r="K2275" t="s">
        <v>22</v>
      </c>
      <c r="L2275" t="s">
        <v>25</v>
      </c>
      <c r="M2275">
        <v>1161.05</v>
      </c>
    </row>
    <row r="2276" spans="1:13" x14ac:dyDescent="0.3">
      <c r="A2276">
        <v>4274</v>
      </c>
      <c r="B2276" t="s">
        <v>35</v>
      </c>
      <c r="C2276" t="s">
        <v>43</v>
      </c>
      <c r="D2276" t="s">
        <v>51</v>
      </c>
      <c r="E2276" t="s">
        <v>32</v>
      </c>
      <c r="I2276">
        <v>0</v>
      </c>
      <c r="J2276" s="1">
        <v>45774</v>
      </c>
      <c r="K2276" t="s">
        <v>17</v>
      </c>
      <c r="L2276" t="s">
        <v>25</v>
      </c>
      <c r="M2276">
        <v>1957.94</v>
      </c>
    </row>
    <row r="2277" spans="1:13" x14ac:dyDescent="0.3">
      <c r="A2277">
        <v>4275</v>
      </c>
      <c r="B2277" t="s">
        <v>19</v>
      </c>
      <c r="C2277" t="s">
        <v>26</v>
      </c>
      <c r="D2277" t="s">
        <v>58</v>
      </c>
      <c r="E2277" t="s">
        <v>62</v>
      </c>
      <c r="I2277">
        <v>0</v>
      </c>
      <c r="J2277" s="1"/>
      <c r="K2277" t="s">
        <v>22</v>
      </c>
      <c r="L2277" t="s">
        <v>25</v>
      </c>
      <c r="M2277">
        <v>557.80999999999995</v>
      </c>
    </row>
    <row r="2278" spans="1:13" x14ac:dyDescent="0.3">
      <c r="A2278">
        <v>4276</v>
      </c>
      <c r="B2278" t="s">
        <v>35</v>
      </c>
      <c r="C2278" t="s">
        <v>43</v>
      </c>
      <c r="D2278" t="s">
        <v>51</v>
      </c>
      <c r="E2278" t="s">
        <v>37</v>
      </c>
      <c r="F2278">
        <v>3</v>
      </c>
      <c r="I2278">
        <v>0</v>
      </c>
      <c r="J2278" s="1">
        <v>45693</v>
      </c>
      <c r="K2278" t="s">
        <v>22</v>
      </c>
      <c r="L2278" t="s">
        <v>18</v>
      </c>
      <c r="M2278">
        <v>-1109.4000000000001</v>
      </c>
    </row>
    <row r="2279" spans="1:13" x14ac:dyDescent="0.3">
      <c r="A2279">
        <v>4277</v>
      </c>
      <c r="B2279" t="s">
        <v>19</v>
      </c>
      <c r="C2279" t="s">
        <v>20</v>
      </c>
      <c r="D2279" t="s">
        <v>55</v>
      </c>
      <c r="E2279" t="s">
        <v>37</v>
      </c>
      <c r="G2279">
        <v>6924.77</v>
      </c>
      <c r="I2279">
        <v>0</v>
      </c>
      <c r="J2279" s="1">
        <v>45568</v>
      </c>
      <c r="K2279" t="s">
        <v>17</v>
      </c>
      <c r="L2279" t="s">
        <v>18</v>
      </c>
      <c r="M2279">
        <v>555.86</v>
      </c>
    </row>
    <row r="2280" spans="1:13" x14ac:dyDescent="0.3">
      <c r="A2280">
        <v>4278</v>
      </c>
      <c r="B2280" t="s">
        <v>13</v>
      </c>
      <c r="C2280" t="s">
        <v>43</v>
      </c>
      <c r="D2280" t="s">
        <v>52</v>
      </c>
      <c r="E2280" t="s">
        <v>16</v>
      </c>
      <c r="G2280">
        <v>5606.81</v>
      </c>
      <c r="I2280">
        <v>0</v>
      </c>
      <c r="J2280" s="1"/>
      <c r="K2280" t="s">
        <v>22</v>
      </c>
      <c r="L2280" t="s">
        <v>29</v>
      </c>
      <c r="M2280">
        <v>-356.42</v>
      </c>
    </row>
    <row r="2281" spans="1:13" x14ac:dyDescent="0.3">
      <c r="A2281">
        <v>4279</v>
      </c>
      <c r="B2281" t="s">
        <v>35</v>
      </c>
      <c r="C2281" t="s">
        <v>14</v>
      </c>
      <c r="D2281" t="s">
        <v>54</v>
      </c>
      <c r="E2281" t="s">
        <v>32</v>
      </c>
      <c r="I2281">
        <v>0</v>
      </c>
      <c r="J2281" s="1">
        <v>45777</v>
      </c>
      <c r="K2281" t="s">
        <v>22</v>
      </c>
      <c r="L2281" t="s">
        <v>29</v>
      </c>
      <c r="M2281">
        <v>1724.71</v>
      </c>
    </row>
    <row r="2282" spans="1:13" x14ac:dyDescent="0.3">
      <c r="A2282">
        <v>4280</v>
      </c>
      <c r="B2282" t="s">
        <v>19</v>
      </c>
      <c r="C2282" t="s">
        <v>20</v>
      </c>
      <c r="D2282" t="s">
        <v>55</v>
      </c>
      <c r="E2282" t="s">
        <v>16</v>
      </c>
      <c r="H2282">
        <v>0.45</v>
      </c>
      <c r="I2282">
        <v>0</v>
      </c>
      <c r="J2282" s="1">
        <v>45515</v>
      </c>
      <c r="K2282" t="s">
        <v>22</v>
      </c>
      <c r="L2282" t="s">
        <v>45</v>
      </c>
      <c r="M2282">
        <v>3800.29</v>
      </c>
    </row>
    <row r="2283" spans="1:13" x14ac:dyDescent="0.3">
      <c r="A2283">
        <v>4281</v>
      </c>
      <c r="B2283" t="s">
        <v>13</v>
      </c>
      <c r="C2283" t="s">
        <v>43</v>
      </c>
      <c r="D2283" t="s">
        <v>44</v>
      </c>
      <c r="E2283" t="s">
        <v>37</v>
      </c>
      <c r="I2283">
        <v>0</v>
      </c>
      <c r="J2283" s="1"/>
      <c r="K2283" t="s">
        <v>22</v>
      </c>
      <c r="L2283" t="s">
        <v>25</v>
      </c>
      <c r="M2283">
        <v>88.91</v>
      </c>
    </row>
    <row r="2284" spans="1:13" x14ac:dyDescent="0.3">
      <c r="A2284">
        <v>4282</v>
      </c>
      <c r="B2284" t="s">
        <v>35</v>
      </c>
      <c r="C2284" t="s">
        <v>20</v>
      </c>
      <c r="D2284" t="s">
        <v>55</v>
      </c>
      <c r="E2284" t="s">
        <v>41</v>
      </c>
      <c r="G2284">
        <v>2670.28</v>
      </c>
      <c r="I2284">
        <v>0</v>
      </c>
      <c r="J2284" s="1">
        <v>45736</v>
      </c>
      <c r="K2284" t="s">
        <v>17</v>
      </c>
      <c r="L2284" t="s">
        <v>29</v>
      </c>
      <c r="M2284">
        <v>2334.23</v>
      </c>
    </row>
    <row r="2285" spans="1:13" x14ac:dyDescent="0.3">
      <c r="A2285">
        <v>4283</v>
      </c>
      <c r="B2285" t="s">
        <v>35</v>
      </c>
      <c r="C2285" t="s">
        <v>14</v>
      </c>
      <c r="D2285" t="s">
        <v>54</v>
      </c>
      <c r="E2285" t="s">
        <v>16</v>
      </c>
      <c r="F2285">
        <v>1</v>
      </c>
      <c r="G2285">
        <v>9649.36</v>
      </c>
      <c r="H2285">
        <v>0.95</v>
      </c>
      <c r="I2285">
        <v>482.47</v>
      </c>
      <c r="J2285" s="1">
        <v>45714</v>
      </c>
      <c r="K2285" t="s">
        <v>22</v>
      </c>
      <c r="L2285" t="s">
        <v>18</v>
      </c>
      <c r="M2285">
        <v>1158.69</v>
      </c>
    </row>
    <row r="2286" spans="1:13" x14ac:dyDescent="0.3">
      <c r="A2286">
        <v>4284</v>
      </c>
      <c r="B2286" t="s">
        <v>35</v>
      </c>
      <c r="C2286" t="s">
        <v>30</v>
      </c>
      <c r="D2286" t="s">
        <v>48</v>
      </c>
      <c r="E2286" t="s">
        <v>41</v>
      </c>
      <c r="G2286">
        <v>2953.43</v>
      </c>
      <c r="H2286">
        <v>0.1</v>
      </c>
      <c r="I2286">
        <v>0</v>
      </c>
      <c r="J2286" s="1">
        <v>45427</v>
      </c>
      <c r="K2286" t="s">
        <v>22</v>
      </c>
      <c r="L2286" t="s">
        <v>33</v>
      </c>
      <c r="M2286">
        <v>2708.4</v>
      </c>
    </row>
    <row r="2287" spans="1:13" x14ac:dyDescent="0.3">
      <c r="A2287">
        <v>4285</v>
      </c>
      <c r="B2287" t="s">
        <v>13</v>
      </c>
      <c r="C2287" t="s">
        <v>26</v>
      </c>
      <c r="D2287" t="s">
        <v>40</v>
      </c>
      <c r="E2287" t="s">
        <v>41</v>
      </c>
      <c r="F2287">
        <v>4</v>
      </c>
      <c r="I2287">
        <v>0</v>
      </c>
      <c r="J2287" s="1">
        <v>45624</v>
      </c>
      <c r="K2287" t="s">
        <v>22</v>
      </c>
      <c r="L2287" t="s">
        <v>29</v>
      </c>
      <c r="M2287">
        <v>3380.53</v>
      </c>
    </row>
    <row r="2288" spans="1:13" x14ac:dyDescent="0.3">
      <c r="A2288">
        <v>4286</v>
      </c>
      <c r="B2288" t="s">
        <v>13</v>
      </c>
      <c r="C2288" t="s">
        <v>20</v>
      </c>
      <c r="D2288" t="s">
        <v>21</v>
      </c>
      <c r="E2288" t="s">
        <v>28</v>
      </c>
      <c r="G2288">
        <v>5385.78</v>
      </c>
      <c r="I2288">
        <v>0</v>
      </c>
      <c r="J2288" s="1">
        <v>45816</v>
      </c>
      <c r="K2288" t="s">
        <v>17</v>
      </c>
      <c r="L2288" t="s">
        <v>45</v>
      </c>
      <c r="M2288">
        <v>840.25</v>
      </c>
    </row>
    <row r="2289" spans="1:13" x14ac:dyDescent="0.3">
      <c r="A2289">
        <v>4287</v>
      </c>
      <c r="B2289" t="s">
        <v>13</v>
      </c>
      <c r="C2289" t="s">
        <v>26</v>
      </c>
      <c r="D2289" t="s">
        <v>40</v>
      </c>
      <c r="E2289" t="s">
        <v>49</v>
      </c>
      <c r="F2289">
        <v>0</v>
      </c>
      <c r="I2289">
        <v>0</v>
      </c>
      <c r="J2289" s="1"/>
      <c r="K2289" t="s">
        <v>22</v>
      </c>
      <c r="L2289" t="s">
        <v>45</v>
      </c>
      <c r="M2289">
        <v>-157.55000000000001</v>
      </c>
    </row>
    <row r="2290" spans="1:13" x14ac:dyDescent="0.3">
      <c r="A2290">
        <v>4288</v>
      </c>
      <c r="B2290" t="s">
        <v>13</v>
      </c>
      <c r="C2290" t="s">
        <v>43</v>
      </c>
      <c r="D2290" t="s">
        <v>44</v>
      </c>
      <c r="E2290" t="s">
        <v>41</v>
      </c>
      <c r="G2290">
        <v>6754.13</v>
      </c>
      <c r="I2290">
        <v>0</v>
      </c>
      <c r="J2290" s="1">
        <v>45559</v>
      </c>
      <c r="K2290" t="s">
        <v>17</v>
      </c>
      <c r="L2290" t="s">
        <v>23</v>
      </c>
      <c r="M2290">
        <v>3737.27</v>
      </c>
    </row>
    <row r="2291" spans="1:13" x14ac:dyDescent="0.3">
      <c r="A2291">
        <v>4289</v>
      </c>
      <c r="B2291" t="s">
        <v>35</v>
      </c>
      <c r="C2291" t="s">
        <v>26</v>
      </c>
      <c r="D2291" t="s">
        <v>40</v>
      </c>
      <c r="E2291" t="s">
        <v>28</v>
      </c>
      <c r="H2291">
        <v>0.1</v>
      </c>
      <c r="I2291">
        <v>0</v>
      </c>
      <c r="J2291" s="1"/>
      <c r="K2291" t="s">
        <v>22</v>
      </c>
      <c r="L2291" t="s">
        <v>33</v>
      </c>
      <c r="M2291">
        <v>2164.64</v>
      </c>
    </row>
    <row r="2292" spans="1:13" x14ac:dyDescent="0.3">
      <c r="A2292">
        <v>4290</v>
      </c>
      <c r="B2292" t="s">
        <v>13</v>
      </c>
      <c r="C2292" t="s">
        <v>26</v>
      </c>
      <c r="D2292" t="s">
        <v>27</v>
      </c>
      <c r="E2292" t="s">
        <v>41</v>
      </c>
      <c r="F2292">
        <v>-1</v>
      </c>
      <c r="I2292">
        <v>0</v>
      </c>
      <c r="J2292" s="1">
        <v>45682</v>
      </c>
      <c r="K2292" t="s">
        <v>22</v>
      </c>
      <c r="L2292" t="s">
        <v>45</v>
      </c>
      <c r="M2292">
        <v>698.53</v>
      </c>
    </row>
    <row r="2293" spans="1:13" x14ac:dyDescent="0.3">
      <c r="A2293">
        <v>4291</v>
      </c>
      <c r="B2293" t="s">
        <v>19</v>
      </c>
      <c r="C2293" t="s">
        <v>20</v>
      </c>
      <c r="D2293" t="s">
        <v>55</v>
      </c>
      <c r="E2293" t="s">
        <v>32</v>
      </c>
      <c r="G2293">
        <v>9306.5400000000009</v>
      </c>
      <c r="I2293">
        <v>0</v>
      </c>
      <c r="J2293" s="1"/>
      <c r="K2293" t="s">
        <v>22</v>
      </c>
      <c r="L2293" t="s">
        <v>33</v>
      </c>
      <c r="M2293">
        <v>-25.67</v>
      </c>
    </row>
    <row r="2294" spans="1:13" x14ac:dyDescent="0.3">
      <c r="A2294">
        <v>4292</v>
      </c>
      <c r="B2294" t="s">
        <v>35</v>
      </c>
      <c r="C2294" t="s">
        <v>14</v>
      </c>
      <c r="D2294" t="s">
        <v>54</v>
      </c>
      <c r="E2294" t="s">
        <v>28</v>
      </c>
      <c r="F2294">
        <v>2</v>
      </c>
      <c r="H2294">
        <v>0.23</v>
      </c>
      <c r="I2294">
        <v>0</v>
      </c>
      <c r="J2294" s="1">
        <v>45620</v>
      </c>
      <c r="K2294" t="s">
        <v>17</v>
      </c>
      <c r="L2294" t="s">
        <v>33</v>
      </c>
      <c r="M2294">
        <v>1328.75</v>
      </c>
    </row>
    <row r="2295" spans="1:13" x14ac:dyDescent="0.3">
      <c r="A2295">
        <v>4293</v>
      </c>
      <c r="B2295" t="s">
        <v>19</v>
      </c>
      <c r="C2295" t="s">
        <v>43</v>
      </c>
      <c r="D2295" t="s">
        <v>51</v>
      </c>
      <c r="E2295" t="s">
        <v>32</v>
      </c>
      <c r="F2295">
        <v>0</v>
      </c>
      <c r="I2295">
        <v>0</v>
      </c>
      <c r="J2295" s="1">
        <v>45736</v>
      </c>
      <c r="K2295" t="s">
        <v>22</v>
      </c>
      <c r="L2295" t="s">
        <v>33</v>
      </c>
      <c r="M2295">
        <v>635.45000000000005</v>
      </c>
    </row>
    <row r="2296" spans="1:13" x14ac:dyDescent="0.3">
      <c r="A2296">
        <v>4294</v>
      </c>
      <c r="B2296" t="s">
        <v>19</v>
      </c>
      <c r="C2296" t="s">
        <v>20</v>
      </c>
      <c r="D2296" t="s">
        <v>24</v>
      </c>
      <c r="E2296" t="s">
        <v>41</v>
      </c>
      <c r="G2296">
        <v>5238.91</v>
      </c>
      <c r="I2296">
        <v>0</v>
      </c>
      <c r="J2296" s="1">
        <v>45673</v>
      </c>
      <c r="K2296" t="s">
        <v>17</v>
      </c>
      <c r="L2296" t="s">
        <v>45</v>
      </c>
      <c r="M2296">
        <v>1217.07</v>
      </c>
    </row>
    <row r="2297" spans="1:13" x14ac:dyDescent="0.3">
      <c r="A2297">
        <v>4295</v>
      </c>
      <c r="B2297" t="s">
        <v>19</v>
      </c>
      <c r="C2297" t="s">
        <v>43</v>
      </c>
      <c r="D2297" t="s">
        <v>44</v>
      </c>
      <c r="E2297" t="s">
        <v>59</v>
      </c>
      <c r="F2297">
        <v>4</v>
      </c>
      <c r="G2297">
        <v>4469.12</v>
      </c>
      <c r="I2297">
        <v>0</v>
      </c>
      <c r="J2297" s="1">
        <v>45731</v>
      </c>
      <c r="K2297" t="s">
        <v>22</v>
      </c>
      <c r="L2297" t="s">
        <v>25</v>
      </c>
      <c r="M2297">
        <v>-1033.4100000000001</v>
      </c>
    </row>
    <row r="2298" spans="1:13" x14ac:dyDescent="0.3">
      <c r="A2298">
        <v>4296</v>
      </c>
      <c r="B2298" t="s">
        <v>19</v>
      </c>
      <c r="C2298" t="s">
        <v>26</v>
      </c>
      <c r="D2298" t="s">
        <v>40</v>
      </c>
      <c r="E2298" t="s">
        <v>57</v>
      </c>
      <c r="F2298">
        <v>3</v>
      </c>
      <c r="G2298">
        <v>4121.58</v>
      </c>
      <c r="I2298">
        <v>0</v>
      </c>
      <c r="J2298" s="1"/>
      <c r="K2298" t="s">
        <v>17</v>
      </c>
      <c r="L2298" t="s">
        <v>25</v>
      </c>
      <c r="M2298">
        <v>3702.74</v>
      </c>
    </row>
    <row r="2299" spans="1:13" x14ac:dyDescent="0.3">
      <c r="A2299">
        <v>4297</v>
      </c>
      <c r="B2299" t="s">
        <v>19</v>
      </c>
      <c r="C2299" t="s">
        <v>30</v>
      </c>
      <c r="D2299" t="s">
        <v>31</v>
      </c>
      <c r="E2299" t="s">
        <v>28</v>
      </c>
      <c r="I2299">
        <v>0</v>
      </c>
      <c r="J2299" s="1">
        <v>45722</v>
      </c>
      <c r="K2299" t="s">
        <v>17</v>
      </c>
      <c r="L2299" t="s">
        <v>45</v>
      </c>
      <c r="M2299">
        <v>1123.18</v>
      </c>
    </row>
    <row r="2300" spans="1:13" x14ac:dyDescent="0.3">
      <c r="A2300">
        <v>4298</v>
      </c>
      <c r="B2300" t="s">
        <v>35</v>
      </c>
      <c r="C2300" t="s">
        <v>30</v>
      </c>
      <c r="D2300" t="s">
        <v>31</v>
      </c>
      <c r="E2300" t="s">
        <v>41</v>
      </c>
      <c r="F2300">
        <v>4</v>
      </c>
      <c r="H2300">
        <v>0.37</v>
      </c>
      <c r="I2300">
        <v>0</v>
      </c>
      <c r="J2300" s="1">
        <v>45517</v>
      </c>
      <c r="K2300" t="s">
        <v>17</v>
      </c>
      <c r="L2300" t="s">
        <v>25</v>
      </c>
      <c r="M2300">
        <v>1574.59</v>
      </c>
    </row>
    <row r="2301" spans="1:13" x14ac:dyDescent="0.3">
      <c r="A2301">
        <v>4299</v>
      </c>
      <c r="B2301" t="s">
        <v>13</v>
      </c>
      <c r="C2301" t="s">
        <v>30</v>
      </c>
      <c r="D2301" t="s">
        <v>50</v>
      </c>
      <c r="E2301" t="s">
        <v>41</v>
      </c>
      <c r="I2301">
        <v>0</v>
      </c>
      <c r="J2301" s="1">
        <v>45822</v>
      </c>
      <c r="K2301" t="s">
        <v>17</v>
      </c>
      <c r="L2301" t="s">
        <v>29</v>
      </c>
      <c r="M2301">
        <v>3967.64</v>
      </c>
    </row>
    <row r="2302" spans="1:13" x14ac:dyDescent="0.3">
      <c r="A2302">
        <v>4300</v>
      </c>
      <c r="B2302" t="s">
        <v>13</v>
      </c>
      <c r="C2302" t="s">
        <v>43</v>
      </c>
      <c r="D2302" t="s">
        <v>52</v>
      </c>
      <c r="E2302" t="s">
        <v>41</v>
      </c>
      <c r="I2302">
        <v>0</v>
      </c>
      <c r="J2302" s="1">
        <v>45653</v>
      </c>
      <c r="K2302" t="s">
        <v>17</v>
      </c>
      <c r="L2302" t="s">
        <v>45</v>
      </c>
      <c r="M2302">
        <v>1868.82</v>
      </c>
    </row>
    <row r="2303" spans="1:13" x14ac:dyDescent="0.3">
      <c r="A2303">
        <v>2026</v>
      </c>
      <c r="B2303" t="s">
        <v>13</v>
      </c>
      <c r="C2303" t="s">
        <v>14</v>
      </c>
      <c r="D2303" t="s">
        <v>54</v>
      </c>
      <c r="E2303" t="s">
        <v>41</v>
      </c>
      <c r="I2303">
        <v>0</v>
      </c>
      <c r="J2303" s="1">
        <v>45296</v>
      </c>
      <c r="K2303" t="s">
        <v>17</v>
      </c>
      <c r="L2303" t="s">
        <v>45</v>
      </c>
      <c r="M2303">
        <v>-264.64999999999998</v>
      </c>
    </row>
    <row r="2304" spans="1:13" x14ac:dyDescent="0.3">
      <c r="A2304">
        <v>4302</v>
      </c>
      <c r="B2304" t="s">
        <v>13</v>
      </c>
      <c r="C2304" t="s">
        <v>14</v>
      </c>
      <c r="D2304" t="s">
        <v>34</v>
      </c>
      <c r="E2304" t="s">
        <v>37</v>
      </c>
      <c r="I2304">
        <v>0</v>
      </c>
      <c r="J2304" s="1">
        <v>45811</v>
      </c>
      <c r="K2304" t="s">
        <v>22</v>
      </c>
      <c r="L2304" t="s">
        <v>29</v>
      </c>
      <c r="M2304">
        <v>3813.44</v>
      </c>
    </row>
    <row r="2305" spans="1:13" x14ac:dyDescent="0.3">
      <c r="A2305">
        <v>4303</v>
      </c>
      <c r="B2305" t="s">
        <v>35</v>
      </c>
      <c r="C2305" t="s">
        <v>20</v>
      </c>
      <c r="D2305" t="s">
        <v>55</v>
      </c>
      <c r="E2305" t="s">
        <v>28</v>
      </c>
      <c r="G2305">
        <v>7587.07</v>
      </c>
      <c r="I2305">
        <v>0</v>
      </c>
      <c r="J2305" s="1">
        <v>45494</v>
      </c>
      <c r="K2305" t="s">
        <v>17</v>
      </c>
      <c r="L2305" t="s">
        <v>18</v>
      </c>
      <c r="M2305">
        <v>-1131.99</v>
      </c>
    </row>
    <row r="2306" spans="1:13" x14ac:dyDescent="0.3">
      <c r="A2306">
        <v>4304</v>
      </c>
      <c r="B2306" t="s">
        <v>13</v>
      </c>
      <c r="C2306" t="s">
        <v>43</v>
      </c>
      <c r="D2306" t="s">
        <v>51</v>
      </c>
      <c r="E2306" t="s">
        <v>28</v>
      </c>
      <c r="G2306">
        <v>4877.24</v>
      </c>
      <c r="I2306">
        <v>0</v>
      </c>
      <c r="J2306" s="1">
        <v>45480</v>
      </c>
      <c r="K2306" t="s">
        <v>22</v>
      </c>
      <c r="L2306" t="s">
        <v>42</v>
      </c>
      <c r="M2306">
        <v>2692.2</v>
      </c>
    </row>
    <row r="2307" spans="1:13" x14ac:dyDescent="0.3">
      <c r="A2307">
        <v>4305</v>
      </c>
      <c r="B2307" t="s">
        <v>19</v>
      </c>
      <c r="C2307" t="s">
        <v>26</v>
      </c>
      <c r="D2307" t="s">
        <v>40</v>
      </c>
      <c r="E2307" t="s">
        <v>16</v>
      </c>
      <c r="G2307">
        <v>2270.5700000000002</v>
      </c>
      <c r="I2307">
        <v>0</v>
      </c>
      <c r="J2307" s="1">
        <v>45633</v>
      </c>
      <c r="K2307" t="s">
        <v>22</v>
      </c>
      <c r="L2307" t="s">
        <v>18</v>
      </c>
      <c r="M2307">
        <v>-331.09</v>
      </c>
    </row>
    <row r="2308" spans="1:13" x14ac:dyDescent="0.3">
      <c r="A2308">
        <v>4306</v>
      </c>
      <c r="B2308" t="s">
        <v>13</v>
      </c>
      <c r="C2308" t="s">
        <v>43</v>
      </c>
      <c r="D2308" t="s">
        <v>44</v>
      </c>
      <c r="E2308" t="s">
        <v>16</v>
      </c>
      <c r="I2308">
        <v>0</v>
      </c>
      <c r="J2308" s="1">
        <v>45556</v>
      </c>
      <c r="K2308" t="s">
        <v>22</v>
      </c>
      <c r="L2308" t="s">
        <v>18</v>
      </c>
      <c r="M2308">
        <v>867.77</v>
      </c>
    </row>
    <row r="2309" spans="1:13" x14ac:dyDescent="0.3">
      <c r="A2309">
        <v>4307</v>
      </c>
      <c r="B2309" t="s">
        <v>19</v>
      </c>
      <c r="C2309" t="s">
        <v>14</v>
      </c>
      <c r="D2309" t="s">
        <v>15</v>
      </c>
      <c r="E2309" t="s">
        <v>57</v>
      </c>
      <c r="G2309">
        <v>6767.5</v>
      </c>
      <c r="I2309">
        <v>0</v>
      </c>
      <c r="J2309" s="1"/>
      <c r="K2309" t="s">
        <v>22</v>
      </c>
      <c r="L2309" t="s">
        <v>33</v>
      </c>
      <c r="M2309">
        <v>1311.71</v>
      </c>
    </row>
    <row r="2310" spans="1:13" x14ac:dyDescent="0.3">
      <c r="A2310">
        <v>4308</v>
      </c>
      <c r="B2310" t="s">
        <v>35</v>
      </c>
      <c r="C2310" t="s">
        <v>43</v>
      </c>
      <c r="D2310" t="s">
        <v>61</v>
      </c>
      <c r="E2310" t="s">
        <v>32</v>
      </c>
      <c r="H2310">
        <v>0.21</v>
      </c>
      <c r="I2310">
        <v>0</v>
      </c>
      <c r="J2310" s="1">
        <v>45813</v>
      </c>
      <c r="K2310" t="s">
        <v>22</v>
      </c>
      <c r="L2310" t="s">
        <v>29</v>
      </c>
      <c r="M2310">
        <v>982.03</v>
      </c>
    </row>
    <row r="2311" spans="1:13" x14ac:dyDescent="0.3">
      <c r="A2311">
        <v>4309</v>
      </c>
      <c r="B2311" t="s">
        <v>19</v>
      </c>
      <c r="C2311" t="s">
        <v>14</v>
      </c>
      <c r="D2311" t="s">
        <v>47</v>
      </c>
      <c r="E2311" t="s">
        <v>16</v>
      </c>
      <c r="F2311">
        <v>0</v>
      </c>
      <c r="H2311">
        <v>0.12</v>
      </c>
      <c r="I2311">
        <v>0</v>
      </c>
      <c r="J2311" s="1">
        <v>45826</v>
      </c>
      <c r="K2311" t="s">
        <v>17</v>
      </c>
      <c r="L2311" t="s">
        <v>29</v>
      </c>
      <c r="M2311">
        <v>-9.44</v>
      </c>
    </row>
    <row r="2312" spans="1:13" x14ac:dyDescent="0.3">
      <c r="A2312">
        <v>4310</v>
      </c>
      <c r="B2312" t="s">
        <v>13</v>
      </c>
      <c r="C2312" t="s">
        <v>43</v>
      </c>
      <c r="D2312" t="s">
        <v>52</v>
      </c>
      <c r="E2312" t="s">
        <v>32</v>
      </c>
      <c r="F2312">
        <v>0</v>
      </c>
      <c r="G2312">
        <v>9745.69</v>
      </c>
      <c r="H2312">
        <v>0.16</v>
      </c>
      <c r="I2312">
        <v>0</v>
      </c>
      <c r="J2312" s="1">
        <v>45825</v>
      </c>
      <c r="K2312" t="s">
        <v>22</v>
      </c>
      <c r="L2312" t="s">
        <v>33</v>
      </c>
      <c r="M2312">
        <v>138.5</v>
      </c>
    </row>
    <row r="2313" spans="1:13" x14ac:dyDescent="0.3">
      <c r="A2313">
        <v>4311</v>
      </c>
      <c r="B2313" t="s">
        <v>35</v>
      </c>
      <c r="C2313" t="s">
        <v>14</v>
      </c>
      <c r="D2313" t="s">
        <v>15</v>
      </c>
      <c r="E2313" t="s">
        <v>28</v>
      </c>
      <c r="F2313">
        <v>3</v>
      </c>
      <c r="H2313">
        <v>0.46</v>
      </c>
      <c r="I2313">
        <v>0</v>
      </c>
      <c r="J2313" s="1">
        <v>45154</v>
      </c>
      <c r="K2313" t="s">
        <v>22</v>
      </c>
      <c r="L2313" t="s">
        <v>18</v>
      </c>
      <c r="M2313">
        <v>2595.5100000000002</v>
      </c>
    </row>
    <row r="2314" spans="1:13" x14ac:dyDescent="0.3">
      <c r="A2314">
        <v>4312</v>
      </c>
      <c r="B2314" t="s">
        <v>13</v>
      </c>
      <c r="C2314" t="s">
        <v>14</v>
      </c>
      <c r="D2314" t="s">
        <v>15</v>
      </c>
      <c r="E2314" t="s">
        <v>41</v>
      </c>
      <c r="G2314">
        <v>7889.36</v>
      </c>
      <c r="I2314">
        <v>0</v>
      </c>
      <c r="J2314" s="1"/>
      <c r="K2314" t="s">
        <v>17</v>
      </c>
      <c r="L2314" t="s">
        <v>33</v>
      </c>
      <c r="M2314">
        <v>521.96</v>
      </c>
    </row>
    <row r="2315" spans="1:13" x14ac:dyDescent="0.3">
      <c r="A2315">
        <v>4313</v>
      </c>
      <c r="B2315" t="s">
        <v>19</v>
      </c>
      <c r="C2315" t="s">
        <v>20</v>
      </c>
      <c r="D2315" t="s">
        <v>21</v>
      </c>
      <c r="E2315" t="s">
        <v>62</v>
      </c>
      <c r="I2315">
        <v>0</v>
      </c>
      <c r="J2315" s="1"/>
      <c r="K2315" t="s">
        <v>22</v>
      </c>
      <c r="L2315" t="s">
        <v>18</v>
      </c>
      <c r="M2315">
        <v>3611.15</v>
      </c>
    </row>
    <row r="2316" spans="1:13" x14ac:dyDescent="0.3">
      <c r="A2316">
        <v>4314</v>
      </c>
      <c r="B2316" t="s">
        <v>13</v>
      </c>
      <c r="C2316" t="s">
        <v>26</v>
      </c>
      <c r="D2316" t="s">
        <v>27</v>
      </c>
      <c r="E2316" t="s">
        <v>41</v>
      </c>
      <c r="F2316">
        <v>4</v>
      </c>
      <c r="G2316">
        <v>8823.8799999999992</v>
      </c>
      <c r="I2316">
        <v>0</v>
      </c>
      <c r="J2316" s="1">
        <v>45860</v>
      </c>
      <c r="K2316" t="s">
        <v>17</v>
      </c>
      <c r="L2316" t="s">
        <v>23</v>
      </c>
      <c r="M2316">
        <v>573.58000000000004</v>
      </c>
    </row>
    <row r="2317" spans="1:13" x14ac:dyDescent="0.3">
      <c r="A2317">
        <v>4315</v>
      </c>
      <c r="B2317" t="s">
        <v>19</v>
      </c>
      <c r="C2317" t="s">
        <v>26</v>
      </c>
      <c r="D2317" t="s">
        <v>58</v>
      </c>
      <c r="E2317" t="s">
        <v>16</v>
      </c>
      <c r="F2317">
        <v>4</v>
      </c>
      <c r="G2317">
        <v>4080.51</v>
      </c>
      <c r="I2317">
        <v>0</v>
      </c>
      <c r="J2317" s="1">
        <v>45355</v>
      </c>
      <c r="K2317" t="s">
        <v>22</v>
      </c>
      <c r="L2317" t="s">
        <v>29</v>
      </c>
      <c r="M2317">
        <v>3322.21</v>
      </c>
    </row>
    <row r="2318" spans="1:13" x14ac:dyDescent="0.3">
      <c r="A2318">
        <v>4316</v>
      </c>
      <c r="B2318" t="s">
        <v>35</v>
      </c>
      <c r="C2318" t="s">
        <v>30</v>
      </c>
      <c r="D2318" t="s">
        <v>31</v>
      </c>
      <c r="E2318" t="s">
        <v>32</v>
      </c>
      <c r="I2318">
        <v>0</v>
      </c>
      <c r="J2318" s="1">
        <v>45295</v>
      </c>
      <c r="K2318" t="s">
        <v>22</v>
      </c>
      <c r="L2318" t="s">
        <v>23</v>
      </c>
      <c r="M2318">
        <v>405.43</v>
      </c>
    </row>
    <row r="2319" spans="1:13" x14ac:dyDescent="0.3">
      <c r="A2319">
        <v>4317</v>
      </c>
      <c r="B2319" t="s">
        <v>13</v>
      </c>
      <c r="C2319" t="s">
        <v>26</v>
      </c>
      <c r="D2319" t="s">
        <v>27</v>
      </c>
      <c r="E2319" t="s">
        <v>28</v>
      </c>
      <c r="G2319">
        <v>9623.5300000000007</v>
      </c>
      <c r="I2319">
        <v>0</v>
      </c>
      <c r="J2319" s="1">
        <v>45580</v>
      </c>
      <c r="K2319" t="s">
        <v>22</v>
      </c>
      <c r="L2319" t="s">
        <v>36</v>
      </c>
      <c r="M2319">
        <v>-448.89</v>
      </c>
    </row>
    <row r="2320" spans="1:13" x14ac:dyDescent="0.3">
      <c r="A2320">
        <v>4318</v>
      </c>
      <c r="B2320" t="s">
        <v>19</v>
      </c>
      <c r="C2320" t="s">
        <v>43</v>
      </c>
      <c r="D2320" t="s">
        <v>51</v>
      </c>
      <c r="E2320" t="s">
        <v>37</v>
      </c>
      <c r="F2320">
        <v>-1</v>
      </c>
      <c r="I2320">
        <v>0</v>
      </c>
      <c r="J2320" s="1">
        <v>45581</v>
      </c>
      <c r="K2320" t="s">
        <v>22</v>
      </c>
      <c r="L2320" t="s">
        <v>45</v>
      </c>
      <c r="M2320">
        <v>883.91</v>
      </c>
    </row>
    <row r="2321" spans="1:13" x14ac:dyDescent="0.3">
      <c r="A2321">
        <v>2027</v>
      </c>
      <c r="B2321" t="s">
        <v>35</v>
      </c>
      <c r="C2321" t="s">
        <v>14</v>
      </c>
      <c r="D2321" t="s">
        <v>15</v>
      </c>
      <c r="E2321" t="s">
        <v>28</v>
      </c>
      <c r="F2321">
        <v>0</v>
      </c>
      <c r="H2321">
        <v>0.08</v>
      </c>
      <c r="I2321">
        <v>0</v>
      </c>
      <c r="J2321" s="1">
        <v>45610</v>
      </c>
      <c r="K2321" t="s">
        <v>22</v>
      </c>
      <c r="L2321" t="s">
        <v>45</v>
      </c>
      <c r="M2321">
        <v>126.1</v>
      </c>
    </row>
    <row r="2322" spans="1:13" x14ac:dyDescent="0.3">
      <c r="A2322">
        <v>4320</v>
      </c>
      <c r="B2322" t="s">
        <v>19</v>
      </c>
      <c r="C2322" t="s">
        <v>14</v>
      </c>
      <c r="D2322" t="s">
        <v>15</v>
      </c>
      <c r="E2322" t="s">
        <v>37</v>
      </c>
      <c r="I2322">
        <v>0</v>
      </c>
      <c r="J2322" s="1">
        <v>45562</v>
      </c>
      <c r="K2322" t="s">
        <v>17</v>
      </c>
      <c r="L2322" t="s">
        <v>33</v>
      </c>
      <c r="M2322">
        <v>1848.29</v>
      </c>
    </row>
    <row r="2323" spans="1:13" x14ac:dyDescent="0.3">
      <c r="A2323">
        <v>4321</v>
      </c>
      <c r="B2323" t="s">
        <v>13</v>
      </c>
      <c r="C2323" t="s">
        <v>30</v>
      </c>
      <c r="D2323" t="s">
        <v>50</v>
      </c>
      <c r="E2323" t="s">
        <v>32</v>
      </c>
      <c r="G2323">
        <v>6646.84</v>
      </c>
      <c r="I2323">
        <v>0</v>
      </c>
      <c r="J2323" s="1">
        <v>45306</v>
      </c>
      <c r="K2323" t="s">
        <v>17</v>
      </c>
      <c r="L2323" t="s">
        <v>25</v>
      </c>
      <c r="M2323">
        <v>2210.19</v>
      </c>
    </row>
    <row r="2324" spans="1:13" x14ac:dyDescent="0.3">
      <c r="A2324">
        <v>4322</v>
      </c>
      <c r="B2324" t="s">
        <v>19</v>
      </c>
      <c r="C2324" t="s">
        <v>26</v>
      </c>
      <c r="D2324" t="s">
        <v>40</v>
      </c>
      <c r="E2324" t="s">
        <v>16</v>
      </c>
      <c r="I2324">
        <v>0</v>
      </c>
      <c r="J2324" s="1">
        <v>45677</v>
      </c>
      <c r="K2324" t="s">
        <v>17</v>
      </c>
      <c r="L2324" t="s">
        <v>25</v>
      </c>
      <c r="M2324">
        <v>1939.05</v>
      </c>
    </row>
    <row r="2325" spans="1:13" x14ac:dyDescent="0.3">
      <c r="A2325">
        <v>4323</v>
      </c>
      <c r="B2325" t="s">
        <v>35</v>
      </c>
      <c r="C2325" t="s">
        <v>26</v>
      </c>
      <c r="D2325" t="s">
        <v>60</v>
      </c>
      <c r="E2325" t="s">
        <v>16</v>
      </c>
      <c r="G2325">
        <v>8526.42</v>
      </c>
      <c r="H2325">
        <v>1.02</v>
      </c>
      <c r="I2325">
        <v>0</v>
      </c>
      <c r="J2325" s="1">
        <v>45591</v>
      </c>
      <c r="K2325" t="s">
        <v>22</v>
      </c>
      <c r="L2325" t="s">
        <v>33</v>
      </c>
      <c r="M2325">
        <v>3573.83</v>
      </c>
    </row>
    <row r="2326" spans="1:13" x14ac:dyDescent="0.3">
      <c r="A2326">
        <v>4324</v>
      </c>
      <c r="B2326" t="s">
        <v>19</v>
      </c>
      <c r="C2326" t="s">
        <v>20</v>
      </c>
      <c r="D2326" t="s">
        <v>21</v>
      </c>
      <c r="E2326" t="s">
        <v>57</v>
      </c>
      <c r="F2326">
        <v>0</v>
      </c>
      <c r="I2326">
        <v>0</v>
      </c>
      <c r="J2326" s="1"/>
      <c r="K2326" t="s">
        <v>22</v>
      </c>
      <c r="L2326" t="s">
        <v>25</v>
      </c>
      <c r="M2326">
        <v>920.34</v>
      </c>
    </row>
    <row r="2327" spans="1:13" x14ac:dyDescent="0.3">
      <c r="A2327">
        <v>4325</v>
      </c>
      <c r="B2327" t="s">
        <v>35</v>
      </c>
      <c r="C2327" t="s">
        <v>43</v>
      </c>
      <c r="D2327" t="s">
        <v>52</v>
      </c>
      <c r="E2327" t="s">
        <v>28</v>
      </c>
      <c r="I2327">
        <v>0</v>
      </c>
      <c r="J2327" s="1">
        <v>45672</v>
      </c>
      <c r="K2327" t="s">
        <v>22</v>
      </c>
      <c r="L2327" t="s">
        <v>36</v>
      </c>
      <c r="M2327">
        <v>-402.21</v>
      </c>
    </row>
    <row r="2328" spans="1:13" x14ac:dyDescent="0.3">
      <c r="A2328">
        <v>4326</v>
      </c>
      <c r="B2328" t="s">
        <v>19</v>
      </c>
      <c r="C2328" t="s">
        <v>26</v>
      </c>
      <c r="D2328" t="s">
        <v>60</v>
      </c>
      <c r="E2328" t="s">
        <v>32</v>
      </c>
      <c r="F2328">
        <v>0</v>
      </c>
      <c r="G2328">
        <v>9604.84</v>
      </c>
      <c r="H2328">
        <v>0.31</v>
      </c>
      <c r="I2328">
        <v>0</v>
      </c>
      <c r="J2328" s="1">
        <v>45449</v>
      </c>
      <c r="K2328" t="s">
        <v>22</v>
      </c>
      <c r="L2328" t="s">
        <v>33</v>
      </c>
      <c r="M2328">
        <v>-143.11000000000001</v>
      </c>
    </row>
    <row r="2329" spans="1:13" x14ac:dyDescent="0.3">
      <c r="A2329">
        <v>4327</v>
      </c>
      <c r="B2329" t="s">
        <v>35</v>
      </c>
      <c r="C2329" t="s">
        <v>14</v>
      </c>
      <c r="D2329" t="s">
        <v>15</v>
      </c>
      <c r="E2329" t="s">
        <v>41</v>
      </c>
      <c r="F2329">
        <v>-1</v>
      </c>
      <c r="G2329">
        <v>6348.4</v>
      </c>
      <c r="I2329">
        <v>0</v>
      </c>
      <c r="J2329" s="1">
        <v>45641</v>
      </c>
      <c r="K2329" t="s">
        <v>22</v>
      </c>
      <c r="L2329" t="s">
        <v>29</v>
      </c>
      <c r="M2329">
        <v>1249.1500000000001</v>
      </c>
    </row>
    <row r="2330" spans="1:13" x14ac:dyDescent="0.3">
      <c r="A2330">
        <v>4328</v>
      </c>
      <c r="B2330" t="s">
        <v>35</v>
      </c>
      <c r="C2330" t="s">
        <v>43</v>
      </c>
      <c r="D2330" t="s">
        <v>52</v>
      </c>
      <c r="E2330" t="s">
        <v>41</v>
      </c>
      <c r="G2330">
        <v>3943.71</v>
      </c>
      <c r="I2330">
        <v>0</v>
      </c>
      <c r="J2330" s="1">
        <v>45776</v>
      </c>
      <c r="K2330" t="s">
        <v>17</v>
      </c>
      <c r="L2330" t="s">
        <v>23</v>
      </c>
      <c r="M2330">
        <v>2631.07</v>
      </c>
    </row>
    <row r="2331" spans="1:13" x14ac:dyDescent="0.3">
      <c r="A2331">
        <v>2003</v>
      </c>
      <c r="B2331" t="s">
        <v>35</v>
      </c>
      <c r="C2331" t="s">
        <v>26</v>
      </c>
      <c r="D2331" t="s">
        <v>27</v>
      </c>
      <c r="E2331" t="s">
        <v>16</v>
      </c>
      <c r="F2331">
        <v>3</v>
      </c>
      <c r="H2331">
        <v>0.36</v>
      </c>
      <c r="I2331">
        <v>0</v>
      </c>
      <c r="J2331" s="1">
        <v>45520</v>
      </c>
      <c r="K2331" t="s">
        <v>22</v>
      </c>
      <c r="L2331" t="s">
        <v>33</v>
      </c>
      <c r="M2331">
        <v>1884.04</v>
      </c>
    </row>
    <row r="2332" spans="1:13" x14ac:dyDescent="0.3">
      <c r="A2332">
        <v>4330</v>
      </c>
      <c r="B2332" t="s">
        <v>13</v>
      </c>
      <c r="C2332" t="s">
        <v>26</v>
      </c>
      <c r="D2332" t="s">
        <v>60</v>
      </c>
      <c r="E2332" t="s">
        <v>16</v>
      </c>
      <c r="F2332">
        <v>1</v>
      </c>
      <c r="G2332">
        <v>4087.76</v>
      </c>
      <c r="I2332">
        <v>0</v>
      </c>
      <c r="J2332" s="1">
        <v>45855</v>
      </c>
      <c r="K2332" t="s">
        <v>22</v>
      </c>
      <c r="L2332" t="s">
        <v>18</v>
      </c>
      <c r="M2332">
        <v>-831.23</v>
      </c>
    </row>
    <row r="2333" spans="1:13" x14ac:dyDescent="0.3">
      <c r="A2333">
        <v>4331</v>
      </c>
      <c r="B2333" t="s">
        <v>19</v>
      </c>
      <c r="C2333" t="s">
        <v>14</v>
      </c>
      <c r="D2333" t="s">
        <v>15</v>
      </c>
      <c r="E2333" t="s">
        <v>41</v>
      </c>
      <c r="F2333">
        <v>2</v>
      </c>
      <c r="G2333">
        <v>4574.53</v>
      </c>
      <c r="H2333">
        <v>0.04</v>
      </c>
      <c r="I2333">
        <v>8783.1</v>
      </c>
      <c r="J2333" s="1">
        <v>45660</v>
      </c>
      <c r="K2333" t="s">
        <v>22</v>
      </c>
      <c r="L2333" t="s">
        <v>45</v>
      </c>
      <c r="M2333">
        <v>3534.47</v>
      </c>
    </row>
    <row r="2334" spans="1:13" x14ac:dyDescent="0.3">
      <c r="A2334">
        <v>4332</v>
      </c>
      <c r="B2334" t="s">
        <v>19</v>
      </c>
      <c r="C2334" t="s">
        <v>30</v>
      </c>
      <c r="D2334" t="s">
        <v>56</v>
      </c>
      <c r="E2334" t="s">
        <v>41</v>
      </c>
      <c r="H2334">
        <v>0.12</v>
      </c>
      <c r="I2334">
        <v>0</v>
      </c>
      <c r="J2334" s="1">
        <v>45559</v>
      </c>
      <c r="K2334" t="s">
        <v>17</v>
      </c>
      <c r="L2334" t="s">
        <v>33</v>
      </c>
      <c r="M2334">
        <v>2181.1</v>
      </c>
    </row>
    <row r="2335" spans="1:13" x14ac:dyDescent="0.3">
      <c r="A2335">
        <v>4333</v>
      </c>
      <c r="B2335" t="s">
        <v>35</v>
      </c>
      <c r="C2335" t="s">
        <v>26</v>
      </c>
      <c r="D2335" t="s">
        <v>27</v>
      </c>
      <c r="E2335" t="s">
        <v>41</v>
      </c>
      <c r="G2335">
        <v>5179.28</v>
      </c>
      <c r="I2335">
        <v>0</v>
      </c>
      <c r="J2335" s="1">
        <v>45812</v>
      </c>
      <c r="K2335" t="s">
        <v>22</v>
      </c>
      <c r="L2335" t="s">
        <v>25</v>
      </c>
      <c r="M2335">
        <v>3256.38</v>
      </c>
    </row>
    <row r="2336" spans="1:13" x14ac:dyDescent="0.3">
      <c r="A2336">
        <v>4334</v>
      </c>
      <c r="B2336" t="s">
        <v>13</v>
      </c>
      <c r="C2336" t="s">
        <v>43</v>
      </c>
      <c r="D2336" t="s">
        <v>44</v>
      </c>
      <c r="E2336" t="s">
        <v>41</v>
      </c>
      <c r="G2336">
        <v>4393.46</v>
      </c>
      <c r="I2336">
        <v>0</v>
      </c>
      <c r="J2336" s="1">
        <v>45516</v>
      </c>
      <c r="K2336" t="s">
        <v>17</v>
      </c>
      <c r="L2336" t="s">
        <v>45</v>
      </c>
      <c r="M2336">
        <v>2432.09</v>
      </c>
    </row>
    <row r="2337" spans="1:13" x14ac:dyDescent="0.3">
      <c r="A2337">
        <v>4335</v>
      </c>
      <c r="B2337" t="s">
        <v>13</v>
      </c>
      <c r="C2337" t="s">
        <v>30</v>
      </c>
      <c r="D2337" t="s">
        <v>48</v>
      </c>
      <c r="E2337" t="s">
        <v>41</v>
      </c>
      <c r="I2337">
        <v>0</v>
      </c>
      <c r="J2337" s="1">
        <v>45838</v>
      </c>
      <c r="K2337" t="s">
        <v>17</v>
      </c>
      <c r="L2337" t="s">
        <v>45</v>
      </c>
      <c r="M2337">
        <v>133.01</v>
      </c>
    </row>
    <row r="2338" spans="1:13" x14ac:dyDescent="0.3">
      <c r="A2338">
        <v>4336</v>
      </c>
      <c r="B2338" t="s">
        <v>35</v>
      </c>
      <c r="C2338" t="s">
        <v>20</v>
      </c>
      <c r="D2338" t="s">
        <v>55</v>
      </c>
      <c r="E2338" t="s">
        <v>32</v>
      </c>
      <c r="F2338">
        <v>-1</v>
      </c>
      <c r="G2338">
        <v>7120.57</v>
      </c>
      <c r="H2338">
        <v>0.09</v>
      </c>
      <c r="I2338">
        <v>-6479.72</v>
      </c>
      <c r="J2338" s="1"/>
      <c r="K2338" t="s">
        <v>22</v>
      </c>
      <c r="L2338" t="s">
        <v>29</v>
      </c>
      <c r="M2338">
        <v>1916.22</v>
      </c>
    </row>
    <row r="2339" spans="1:13" x14ac:dyDescent="0.3">
      <c r="A2339">
        <v>4337</v>
      </c>
      <c r="B2339" t="s">
        <v>19</v>
      </c>
      <c r="C2339" t="s">
        <v>26</v>
      </c>
      <c r="D2339" t="s">
        <v>27</v>
      </c>
      <c r="E2339" t="s">
        <v>41</v>
      </c>
      <c r="I2339">
        <v>0</v>
      </c>
      <c r="J2339" s="1"/>
      <c r="K2339" t="s">
        <v>17</v>
      </c>
      <c r="L2339" t="s">
        <v>25</v>
      </c>
      <c r="M2339">
        <v>2735.14</v>
      </c>
    </row>
    <row r="2340" spans="1:13" x14ac:dyDescent="0.3">
      <c r="A2340">
        <v>4338</v>
      </c>
      <c r="B2340" t="s">
        <v>35</v>
      </c>
      <c r="C2340" t="s">
        <v>30</v>
      </c>
      <c r="D2340" t="s">
        <v>48</v>
      </c>
      <c r="E2340" t="s">
        <v>32</v>
      </c>
      <c r="I2340">
        <v>0</v>
      </c>
      <c r="J2340" s="1"/>
      <c r="K2340" t="s">
        <v>17</v>
      </c>
      <c r="L2340" t="s">
        <v>29</v>
      </c>
      <c r="M2340">
        <v>1586.94</v>
      </c>
    </row>
    <row r="2341" spans="1:13" x14ac:dyDescent="0.3">
      <c r="A2341">
        <v>4339</v>
      </c>
      <c r="B2341" t="s">
        <v>19</v>
      </c>
      <c r="C2341" t="s">
        <v>26</v>
      </c>
      <c r="D2341" t="s">
        <v>58</v>
      </c>
      <c r="E2341" t="s">
        <v>28</v>
      </c>
      <c r="H2341">
        <v>0.33</v>
      </c>
      <c r="I2341">
        <v>0</v>
      </c>
      <c r="J2341" s="1">
        <v>45617</v>
      </c>
      <c r="K2341" t="s">
        <v>22</v>
      </c>
      <c r="L2341" t="s">
        <v>23</v>
      </c>
      <c r="M2341">
        <v>2003</v>
      </c>
    </row>
    <row r="2342" spans="1:13" x14ac:dyDescent="0.3">
      <c r="A2342">
        <v>4340</v>
      </c>
      <c r="B2342" t="s">
        <v>19</v>
      </c>
      <c r="C2342" t="s">
        <v>14</v>
      </c>
      <c r="D2342" t="s">
        <v>54</v>
      </c>
      <c r="E2342" t="s">
        <v>49</v>
      </c>
      <c r="G2342">
        <v>3051.51</v>
      </c>
      <c r="I2342">
        <v>0</v>
      </c>
      <c r="J2342" s="1"/>
      <c r="K2342" t="s">
        <v>22</v>
      </c>
      <c r="L2342" t="s">
        <v>36</v>
      </c>
      <c r="M2342">
        <v>728.33</v>
      </c>
    </row>
    <row r="2343" spans="1:13" x14ac:dyDescent="0.3">
      <c r="A2343">
        <v>4341</v>
      </c>
      <c r="B2343" t="s">
        <v>13</v>
      </c>
      <c r="C2343" t="s">
        <v>14</v>
      </c>
      <c r="D2343" t="s">
        <v>34</v>
      </c>
      <c r="E2343" t="s">
        <v>41</v>
      </c>
      <c r="I2343">
        <v>0</v>
      </c>
      <c r="J2343" s="1"/>
      <c r="K2343" t="s">
        <v>22</v>
      </c>
      <c r="L2343" t="s">
        <v>38</v>
      </c>
      <c r="M2343">
        <v>-461.13</v>
      </c>
    </row>
    <row r="2344" spans="1:13" x14ac:dyDescent="0.3">
      <c r="A2344">
        <v>2009</v>
      </c>
      <c r="B2344" t="s">
        <v>13</v>
      </c>
      <c r="C2344" t="s">
        <v>30</v>
      </c>
      <c r="D2344" t="s">
        <v>56</v>
      </c>
      <c r="E2344" t="s">
        <v>28</v>
      </c>
      <c r="H2344">
        <v>0.84</v>
      </c>
      <c r="I2344">
        <v>0</v>
      </c>
      <c r="J2344" s="1">
        <v>45252</v>
      </c>
      <c r="K2344" t="s">
        <v>22</v>
      </c>
      <c r="L2344" t="s">
        <v>33</v>
      </c>
      <c r="M2344">
        <v>1671.62</v>
      </c>
    </row>
    <row r="2345" spans="1:13" x14ac:dyDescent="0.3">
      <c r="A2345">
        <v>4343</v>
      </c>
      <c r="B2345" t="s">
        <v>13</v>
      </c>
      <c r="C2345" t="s">
        <v>14</v>
      </c>
      <c r="D2345" t="s">
        <v>47</v>
      </c>
      <c r="E2345" t="s">
        <v>57</v>
      </c>
      <c r="G2345">
        <v>5890.69</v>
      </c>
      <c r="I2345">
        <v>0</v>
      </c>
      <c r="J2345" s="1"/>
      <c r="K2345" t="s">
        <v>22</v>
      </c>
      <c r="L2345" t="s">
        <v>18</v>
      </c>
      <c r="M2345">
        <v>1390.36</v>
      </c>
    </row>
    <row r="2346" spans="1:13" x14ac:dyDescent="0.3">
      <c r="A2346">
        <v>4344</v>
      </c>
      <c r="B2346" t="s">
        <v>13</v>
      </c>
      <c r="C2346" t="s">
        <v>20</v>
      </c>
      <c r="D2346" t="s">
        <v>24</v>
      </c>
      <c r="E2346" t="s">
        <v>62</v>
      </c>
      <c r="I2346">
        <v>0</v>
      </c>
      <c r="J2346" s="1">
        <v>45309</v>
      </c>
      <c r="K2346" t="s">
        <v>17</v>
      </c>
      <c r="L2346" t="s">
        <v>33</v>
      </c>
      <c r="M2346">
        <v>-467.18</v>
      </c>
    </row>
    <row r="2347" spans="1:13" x14ac:dyDescent="0.3">
      <c r="A2347">
        <v>4345</v>
      </c>
      <c r="B2347" t="s">
        <v>13</v>
      </c>
      <c r="C2347" t="s">
        <v>14</v>
      </c>
      <c r="D2347" t="s">
        <v>47</v>
      </c>
      <c r="E2347" t="s">
        <v>41</v>
      </c>
      <c r="G2347">
        <v>2282.8000000000002</v>
      </c>
      <c r="H2347">
        <v>0.28000000000000003</v>
      </c>
      <c r="I2347">
        <v>0</v>
      </c>
      <c r="J2347" s="1">
        <v>45625</v>
      </c>
      <c r="K2347" t="s">
        <v>22</v>
      </c>
      <c r="L2347" t="s">
        <v>29</v>
      </c>
      <c r="M2347">
        <v>459.9</v>
      </c>
    </row>
    <row r="2348" spans="1:13" x14ac:dyDescent="0.3">
      <c r="A2348">
        <v>4346</v>
      </c>
      <c r="B2348" t="s">
        <v>35</v>
      </c>
      <c r="C2348" t="s">
        <v>14</v>
      </c>
      <c r="D2348" t="s">
        <v>54</v>
      </c>
      <c r="E2348" t="s">
        <v>16</v>
      </c>
      <c r="H2348">
        <v>0.71</v>
      </c>
      <c r="I2348">
        <v>0</v>
      </c>
      <c r="J2348" s="1">
        <v>45781</v>
      </c>
      <c r="K2348" t="s">
        <v>17</v>
      </c>
      <c r="L2348" t="s">
        <v>25</v>
      </c>
      <c r="M2348">
        <v>3222.9</v>
      </c>
    </row>
    <row r="2349" spans="1:13" x14ac:dyDescent="0.3">
      <c r="A2349">
        <v>4347</v>
      </c>
      <c r="B2349" t="s">
        <v>35</v>
      </c>
      <c r="C2349" t="s">
        <v>26</v>
      </c>
      <c r="D2349" t="s">
        <v>58</v>
      </c>
      <c r="E2349" t="s">
        <v>53</v>
      </c>
      <c r="F2349">
        <v>-1</v>
      </c>
      <c r="G2349">
        <v>9440.9500000000007</v>
      </c>
      <c r="I2349">
        <v>0</v>
      </c>
      <c r="J2349" s="1">
        <v>45726</v>
      </c>
      <c r="K2349" t="s">
        <v>22</v>
      </c>
      <c r="L2349" t="s">
        <v>23</v>
      </c>
      <c r="M2349">
        <v>2945.56</v>
      </c>
    </row>
    <row r="2350" spans="1:13" x14ac:dyDescent="0.3">
      <c r="A2350">
        <v>4348</v>
      </c>
      <c r="B2350" t="s">
        <v>19</v>
      </c>
      <c r="C2350" t="s">
        <v>26</v>
      </c>
      <c r="D2350" t="s">
        <v>27</v>
      </c>
      <c r="E2350" t="s">
        <v>41</v>
      </c>
      <c r="I2350">
        <v>0</v>
      </c>
      <c r="J2350" s="1">
        <v>45194</v>
      </c>
      <c r="K2350" t="s">
        <v>17</v>
      </c>
      <c r="L2350" t="s">
        <v>29</v>
      </c>
      <c r="M2350">
        <v>25.44</v>
      </c>
    </row>
    <row r="2351" spans="1:13" x14ac:dyDescent="0.3">
      <c r="A2351">
        <v>4349</v>
      </c>
      <c r="B2351" t="s">
        <v>19</v>
      </c>
      <c r="C2351" t="s">
        <v>14</v>
      </c>
      <c r="D2351" t="s">
        <v>34</v>
      </c>
      <c r="E2351" t="s">
        <v>41</v>
      </c>
      <c r="I2351">
        <v>0</v>
      </c>
      <c r="J2351" s="1"/>
      <c r="K2351" t="s">
        <v>22</v>
      </c>
      <c r="L2351" t="s">
        <v>25</v>
      </c>
      <c r="M2351">
        <v>1799.33</v>
      </c>
    </row>
    <row r="2352" spans="1:13" x14ac:dyDescent="0.3">
      <c r="A2352">
        <v>4350</v>
      </c>
      <c r="B2352" t="s">
        <v>35</v>
      </c>
      <c r="C2352" t="s">
        <v>20</v>
      </c>
      <c r="D2352" t="s">
        <v>55</v>
      </c>
      <c r="E2352" t="s">
        <v>16</v>
      </c>
      <c r="F2352">
        <v>0</v>
      </c>
      <c r="I2352">
        <v>0</v>
      </c>
      <c r="J2352" s="1">
        <v>45442</v>
      </c>
      <c r="K2352" t="s">
        <v>17</v>
      </c>
      <c r="L2352" t="s">
        <v>33</v>
      </c>
      <c r="M2352">
        <v>2515.85</v>
      </c>
    </row>
    <row r="2353" spans="1:13" x14ac:dyDescent="0.3">
      <c r="A2353">
        <v>4351</v>
      </c>
      <c r="B2353" t="s">
        <v>35</v>
      </c>
      <c r="C2353" t="s">
        <v>20</v>
      </c>
      <c r="D2353" t="s">
        <v>39</v>
      </c>
      <c r="E2353" t="s">
        <v>16</v>
      </c>
      <c r="F2353">
        <v>0</v>
      </c>
      <c r="I2353">
        <v>0</v>
      </c>
      <c r="J2353" s="1">
        <v>45523</v>
      </c>
      <c r="K2353" t="s">
        <v>17</v>
      </c>
      <c r="L2353" t="s">
        <v>29</v>
      </c>
      <c r="M2353">
        <v>3303.1</v>
      </c>
    </row>
    <row r="2354" spans="1:13" x14ac:dyDescent="0.3">
      <c r="A2354">
        <v>4352</v>
      </c>
      <c r="B2354" t="s">
        <v>35</v>
      </c>
      <c r="C2354" t="s">
        <v>30</v>
      </c>
      <c r="D2354" t="s">
        <v>56</v>
      </c>
      <c r="E2354" t="s">
        <v>46</v>
      </c>
      <c r="F2354">
        <v>-1</v>
      </c>
      <c r="G2354">
        <v>9332.64</v>
      </c>
      <c r="H2354">
        <v>0.56999999999999995</v>
      </c>
      <c r="I2354">
        <v>-4013.04</v>
      </c>
      <c r="J2354" s="1">
        <v>45667</v>
      </c>
      <c r="K2354" t="s">
        <v>22</v>
      </c>
      <c r="L2354" t="s">
        <v>45</v>
      </c>
      <c r="M2354">
        <v>-238.9</v>
      </c>
    </row>
    <row r="2355" spans="1:13" x14ac:dyDescent="0.3">
      <c r="A2355">
        <v>4353</v>
      </c>
      <c r="B2355" t="s">
        <v>35</v>
      </c>
      <c r="C2355" t="s">
        <v>20</v>
      </c>
      <c r="D2355" t="s">
        <v>24</v>
      </c>
      <c r="E2355" t="s">
        <v>16</v>
      </c>
      <c r="F2355">
        <v>-1</v>
      </c>
      <c r="I2355">
        <v>0</v>
      </c>
      <c r="J2355" s="1"/>
      <c r="K2355" t="s">
        <v>22</v>
      </c>
      <c r="L2355" t="s">
        <v>36</v>
      </c>
      <c r="M2355">
        <v>1665.83</v>
      </c>
    </row>
    <row r="2356" spans="1:13" x14ac:dyDescent="0.3">
      <c r="A2356">
        <v>4354</v>
      </c>
      <c r="B2356" t="s">
        <v>35</v>
      </c>
      <c r="C2356" t="s">
        <v>20</v>
      </c>
      <c r="D2356" t="s">
        <v>24</v>
      </c>
      <c r="E2356" t="s">
        <v>41</v>
      </c>
      <c r="F2356">
        <v>-1</v>
      </c>
      <c r="G2356">
        <v>6908.65</v>
      </c>
      <c r="I2356">
        <v>0</v>
      </c>
      <c r="J2356" s="1">
        <v>45724</v>
      </c>
      <c r="K2356" t="s">
        <v>22</v>
      </c>
      <c r="L2356" t="s">
        <v>45</v>
      </c>
      <c r="M2356">
        <v>720.09</v>
      </c>
    </row>
    <row r="2357" spans="1:13" x14ac:dyDescent="0.3">
      <c r="A2357">
        <v>2007</v>
      </c>
      <c r="B2357" t="s">
        <v>13</v>
      </c>
      <c r="C2357" t="s">
        <v>43</v>
      </c>
      <c r="D2357" t="s">
        <v>61</v>
      </c>
      <c r="E2357" t="s">
        <v>57</v>
      </c>
      <c r="I2357">
        <v>0</v>
      </c>
      <c r="J2357" s="1"/>
      <c r="K2357" t="s">
        <v>22</v>
      </c>
      <c r="L2357" t="s">
        <v>45</v>
      </c>
      <c r="M2357">
        <v>1779.99</v>
      </c>
    </row>
    <row r="2358" spans="1:13" x14ac:dyDescent="0.3">
      <c r="A2358">
        <v>4356</v>
      </c>
      <c r="B2358" t="s">
        <v>35</v>
      </c>
      <c r="C2358" t="s">
        <v>20</v>
      </c>
      <c r="D2358" t="s">
        <v>55</v>
      </c>
      <c r="E2358" t="s">
        <v>16</v>
      </c>
      <c r="F2358">
        <v>1</v>
      </c>
      <c r="G2358">
        <v>9557.32</v>
      </c>
      <c r="I2358">
        <v>0</v>
      </c>
      <c r="J2358" s="1"/>
      <c r="K2358" t="s">
        <v>17</v>
      </c>
      <c r="L2358" t="s">
        <v>33</v>
      </c>
      <c r="M2358">
        <v>1465.63</v>
      </c>
    </row>
    <row r="2359" spans="1:13" x14ac:dyDescent="0.3">
      <c r="A2359">
        <v>4357</v>
      </c>
      <c r="B2359" t="s">
        <v>19</v>
      </c>
      <c r="C2359" t="s">
        <v>26</v>
      </c>
      <c r="D2359" t="s">
        <v>60</v>
      </c>
      <c r="E2359" t="s">
        <v>49</v>
      </c>
      <c r="G2359">
        <v>7723.9</v>
      </c>
      <c r="I2359">
        <v>0</v>
      </c>
      <c r="J2359" s="1">
        <v>45684</v>
      </c>
      <c r="K2359" t="s">
        <v>17</v>
      </c>
      <c r="L2359" t="s">
        <v>29</v>
      </c>
      <c r="M2359">
        <v>3626.91</v>
      </c>
    </row>
    <row r="2360" spans="1:13" x14ac:dyDescent="0.3">
      <c r="A2360">
        <v>4358</v>
      </c>
      <c r="B2360" t="s">
        <v>13</v>
      </c>
      <c r="C2360" t="s">
        <v>43</v>
      </c>
      <c r="D2360" t="s">
        <v>61</v>
      </c>
      <c r="E2360" t="s">
        <v>32</v>
      </c>
      <c r="F2360">
        <v>2</v>
      </c>
      <c r="H2360">
        <v>0.43</v>
      </c>
      <c r="I2360">
        <v>0</v>
      </c>
      <c r="J2360" s="1">
        <v>45583</v>
      </c>
      <c r="K2360" t="s">
        <v>17</v>
      </c>
      <c r="L2360" t="s">
        <v>25</v>
      </c>
      <c r="M2360">
        <v>2538.9699999999998</v>
      </c>
    </row>
    <row r="2361" spans="1:13" x14ac:dyDescent="0.3">
      <c r="A2361">
        <v>4359</v>
      </c>
      <c r="B2361" t="s">
        <v>13</v>
      </c>
      <c r="C2361" t="s">
        <v>30</v>
      </c>
      <c r="D2361" t="s">
        <v>56</v>
      </c>
      <c r="E2361" t="s">
        <v>28</v>
      </c>
      <c r="G2361">
        <v>9336.51</v>
      </c>
      <c r="I2361">
        <v>0</v>
      </c>
      <c r="J2361" s="1">
        <v>45711</v>
      </c>
      <c r="K2361" t="s">
        <v>17</v>
      </c>
      <c r="L2361" t="s">
        <v>36</v>
      </c>
      <c r="M2361">
        <v>92.73</v>
      </c>
    </row>
    <row r="2362" spans="1:13" x14ac:dyDescent="0.3">
      <c r="A2362">
        <v>4360</v>
      </c>
      <c r="B2362" t="s">
        <v>19</v>
      </c>
      <c r="C2362" t="s">
        <v>30</v>
      </c>
      <c r="D2362" t="s">
        <v>56</v>
      </c>
      <c r="E2362" t="s">
        <v>41</v>
      </c>
      <c r="G2362">
        <v>2906.76</v>
      </c>
      <c r="H2362">
        <v>0.3</v>
      </c>
      <c r="I2362">
        <v>0</v>
      </c>
      <c r="J2362" s="1">
        <v>45559</v>
      </c>
      <c r="K2362" t="s">
        <v>17</v>
      </c>
      <c r="L2362" t="s">
        <v>23</v>
      </c>
      <c r="M2362">
        <v>829.32</v>
      </c>
    </row>
    <row r="2363" spans="1:13" x14ac:dyDescent="0.3">
      <c r="A2363">
        <v>4361</v>
      </c>
      <c r="B2363" t="s">
        <v>13</v>
      </c>
      <c r="C2363" t="s">
        <v>26</v>
      </c>
      <c r="D2363" t="s">
        <v>27</v>
      </c>
      <c r="E2363" t="s">
        <v>16</v>
      </c>
      <c r="G2363">
        <v>5294.22</v>
      </c>
      <c r="I2363">
        <v>0</v>
      </c>
      <c r="J2363" s="1">
        <v>45529</v>
      </c>
      <c r="K2363" t="s">
        <v>22</v>
      </c>
      <c r="L2363" t="s">
        <v>45</v>
      </c>
      <c r="M2363">
        <v>-787.71</v>
      </c>
    </row>
    <row r="2364" spans="1:13" x14ac:dyDescent="0.3">
      <c r="A2364">
        <v>4362</v>
      </c>
      <c r="B2364" t="s">
        <v>35</v>
      </c>
      <c r="C2364" t="s">
        <v>14</v>
      </c>
      <c r="D2364" t="s">
        <v>34</v>
      </c>
      <c r="E2364" t="s">
        <v>41</v>
      </c>
      <c r="H2364">
        <v>0</v>
      </c>
      <c r="I2364">
        <v>0</v>
      </c>
      <c r="J2364" s="1">
        <v>45846</v>
      </c>
      <c r="K2364" t="s">
        <v>17</v>
      </c>
      <c r="L2364" t="s">
        <v>45</v>
      </c>
      <c r="M2364">
        <v>-81.22</v>
      </c>
    </row>
    <row r="2365" spans="1:13" x14ac:dyDescent="0.3">
      <c r="A2365">
        <v>4363</v>
      </c>
      <c r="B2365" t="s">
        <v>13</v>
      </c>
      <c r="C2365" t="s">
        <v>43</v>
      </c>
      <c r="D2365" t="s">
        <v>44</v>
      </c>
      <c r="E2365" t="s">
        <v>28</v>
      </c>
      <c r="F2365">
        <v>2</v>
      </c>
      <c r="H2365">
        <v>0.75</v>
      </c>
      <c r="I2365">
        <v>0</v>
      </c>
      <c r="J2365" s="1">
        <v>45620</v>
      </c>
      <c r="K2365" t="s">
        <v>17</v>
      </c>
      <c r="L2365" t="s">
        <v>33</v>
      </c>
      <c r="M2365">
        <v>-1071.83</v>
      </c>
    </row>
    <row r="2366" spans="1:13" x14ac:dyDescent="0.3">
      <c r="A2366">
        <v>4364</v>
      </c>
      <c r="B2366" t="s">
        <v>13</v>
      </c>
      <c r="C2366" t="s">
        <v>30</v>
      </c>
      <c r="D2366" t="s">
        <v>50</v>
      </c>
      <c r="E2366" t="s">
        <v>41</v>
      </c>
      <c r="G2366">
        <v>6290.99</v>
      </c>
      <c r="I2366">
        <v>0</v>
      </c>
      <c r="J2366" s="1"/>
      <c r="K2366" t="s">
        <v>22</v>
      </c>
      <c r="L2366" t="s">
        <v>45</v>
      </c>
      <c r="M2366">
        <v>1946.3</v>
      </c>
    </row>
    <row r="2367" spans="1:13" x14ac:dyDescent="0.3">
      <c r="A2367">
        <v>4365</v>
      </c>
      <c r="B2367" t="s">
        <v>35</v>
      </c>
      <c r="C2367" t="s">
        <v>43</v>
      </c>
      <c r="D2367" t="s">
        <v>52</v>
      </c>
      <c r="E2367" t="s">
        <v>28</v>
      </c>
      <c r="G2367">
        <v>7357.98</v>
      </c>
      <c r="I2367">
        <v>0</v>
      </c>
      <c r="J2367" s="1">
        <v>45567</v>
      </c>
      <c r="K2367" t="s">
        <v>17</v>
      </c>
      <c r="L2367" t="s">
        <v>45</v>
      </c>
      <c r="M2367">
        <v>-86.8</v>
      </c>
    </row>
    <row r="2368" spans="1:13" x14ac:dyDescent="0.3">
      <c r="A2368">
        <v>4366</v>
      </c>
      <c r="B2368" t="s">
        <v>13</v>
      </c>
      <c r="C2368" t="s">
        <v>14</v>
      </c>
      <c r="D2368" t="s">
        <v>15</v>
      </c>
      <c r="E2368" t="s">
        <v>28</v>
      </c>
      <c r="G2368">
        <v>2572.92</v>
      </c>
      <c r="I2368">
        <v>0</v>
      </c>
      <c r="J2368" s="1">
        <v>45704</v>
      </c>
      <c r="K2368" t="s">
        <v>22</v>
      </c>
      <c r="L2368" t="s">
        <v>45</v>
      </c>
      <c r="M2368">
        <v>714.82</v>
      </c>
    </row>
    <row r="2369" spans="1:13" x14ac:dyDescent="0.3">
      <c r="A2369">
        <v>4367</v>
      </c>
      <c r="B2369" t="s">
        <v>13</v>
      </c>
      <c r="C2369" t="s">
        <v>43</v>
      </c>
      <c r="D2369" t="s">
        <v>51</v>
      </c>
      <c r="E2369" t="s">
        <v>41</v>
      </c>
      <c r="G2369">
        <v>8832.85</v>
      </c>
      <c r="I2369">
        <v>0</v>
      </c>
      <c r="J2369" s="1">
        <v>45299</v>
      </c>
      <c r="K2369" t="s">
        <v>22</v>
      </c>
      <c r="L2369" t="s">
        <v>45</v>
      </c>
      <c r="M2369">
        <v>-1073.49</v>
      </c>
    </row>
    <row r="2370" spans="1:13" x14ac:dyDescent="0.3">
      <c r="A2370">
        <v>4368</v>
      </c>
      <c r="B2370" t="s">
        <v>19</v>
      </c>
      <c r="C2370" t="s">
        <v>20</v>
      </c>
      <c r="D2370" t="s">
        <v>21</v>
      </c>
      <c r="E2370" t="s">
        <v>16</v>
      </c>
      <c r="F2370">
        <v>3</v>
      </c>
      <c r="G2370">
        <v>5481.64</v>
      </c>
      <c r="H2370">
        <v>1.18</v>
      </c>
      <c r="I2370">
        <v>-2960.09</v>
      </c>
      <c r="J2370" s="1">
        <v>45577</v>
      </c>
      <c r="K2370" t="s">
        <v>22</v>
      </c>
      <c r="L2370" t="s">
        <v>33</v>
      </c>
      <c r="M2370">
        <v>2234.2800000000002</v>
      </c>
    </row>
    <row r="2371" spans="1:13" x14ac:dyDescent="0.3">
      <c r="A2371">
        <v>4369</v>
      </c>
      <c r="B2371" t="s">
        <v>19</v>
      </c>
      <c r="C2371" t="s">
        <v>14</v>
      </c>
      <c r="D2371" t="s">
        <v>15</v>
      </c>
      <c r="E2371" t="s">
        <v>28</v>
      </c>
      <c r="I2371">
        <v>0</v>
      </c>
      <c r="J2371" s="1"/>
      <c r="K2371" t="s">
        <v>17</v>
      </c>
      <c r="L2371" t="s">
        <v>23</v>
      </c>
      <c r="M2371">
        <v>1525.91</v>
      </c>
    </row>
    <row r="2372" spans="1:13" x14ac:dyDescent="0.3">
      <c r="A2372">
        <v>4370</v>
      </c>
      <c r="B2372" t="s">
        <v>19</v>
      </c>
      <c r="C2372" t="s">
        <v>30</v>
      </c>
      <c r="D2372" t="s">
        <v>56</v>
      </c>
      <c r="E2372" t="s">
        <v>28</v>
      </c>
      <c r="F2372">
        <v>2</v>
      </c>
      <c r="G2372">
        <v>5046.05</v>
      </c>
      <c r="H2372">
        <v>0.38</v>
      </c>
      <c r="I2372">
        <v>6257.1</v>
      </c>
      <c r="J2372" s="1">
        <v>45578</v>
      </c>
      <c r="K2372" t="s">
        <v>22</v>
      </c>
      <c r="L2372" t="s">
        <v>25</v>
      </c>
      <c r="M2372">
        <v>2530.73</v>
      </c>
    </row>
    <row r="2373" spans="1:13" x14ac:dyDescent="0.3">
      <c r="A2373">
        <v>4371</v>
      </c>
      <c r="B2373" t="s">
        <v>35</v>
      </c>
      <c r="C2373" t="s">
        <v>26</v>
      </c>
      <c r="D2373" t="s">
        <v>27</v>
      </c>
      <c r="E2373" t="s">
        <v>57</v>
      </c>
      <c r="F2373">
        <v>0</v>
      </c>
      <c r="G2373">
        <v>2042.87</v>
      </c>
      <c r="H2373">
        <v>1.25</v>
      </c>
      <c r="I2373">
        <v>0</v>
      </c>
      <c r="J2373" s="1">
        <v>45618</v>
      </c>
      <c r="K2373" t="s">
        <v>22</v>
      </c>
      <c r="L2373" t="s">
        <v>42</v>
      </c>
      <c r="M2373">
        <v>510.02</v>
      </c>
    </row>
    <row r="2374" spans="1:13" x14ac:dyDescent="0.3">
      <c r="A2374">
        <v>2029</v>
      </c>
      <c r="B2374" t="s">
        <v>13</v>
      </c>
      <c r="C2374" t="s">
        <v>30</v>
      </c>
      <c r="D2374" t="s">
        <v>50</v>
      </c>
      <c r="E2374" t="s">
        <v>16</v>
      </c>
      <c r="I2374">
        <v>0</v>
      </c>
      <c r="J2374" s="1"/>
      <c r="K2374" t="s">
        <v>22</v>
      </c>
      <c r="L2374" t="s">
        <v>25</v>
      </c>
      <c r="M2374">
        <v>2598.77</v>
      </c>
    </row>
    <row r="2375" spans="1:13" x14ac:dyDescent="0.3">
      <c r="A2375">
        <v>4373</v>
      </c>
      <c r="B2375" t="s">
        <v>35</v>
      </c>
      <c r="C2375" t="s">
        <v>26</v>
      </c>
      <c r="D2375" t="s">
        <v>40</v>
      </c>
      <c r="E2375" t="s">
        <v>16</v>
      </c>
      <c r="I2375">
        <v>0</v>
      </c>
      <c r="J2375" s="1">
        <v>45505</v>
      </c>
      <c r="K2375" t="s">
        <v>22</v>
      </c>
      <c r="L2375" t="s">
        <v>18</v>
      </c>
      <c r="M2375">
        <v>396.99</v>
      </c>
    </row>
    <row r="2376" spans="1:13" x14ac:dyDescent="0.3">
      <c r="A2376">
        <v>4374</v>
      </c>
      <c r="B2376" t="s">
        <v>19</v>
      </c>
      <c r="C2376" t="s">
        <v>43</v>
      </c>
      <c r="D2376" t="s">
        <v>52</v>
      </c>
      <c r="E2376" t="s">
        <v>32</v>
      </c>
      <c r="F2376">
        <v>3</v>
      </c>
      <c r="I2376">
        <v>0</v>
      </c>
      <c r="J2376" s="1">
        <v>45615</v>
      </c>
      <c r="K2376" t="s">
        <v>22</v>
      </c>
      <c r="L2376" t="s">
        <v>29</v>
      </c>
      <c r="M2376">
        <v>-1129.3800000000001</v>
      </c>
    </row>
    <row r="2377" spans="1:13" x14ac:dyDescent="0.3">
      <c r="A2377">
        <v>4375</v>
      </c>
      <c r="B2377" t="s">
        <v>19</v>
      </c>
      <c r="C2377" t="s">
        <v>14</v>
      </c>
      <c r="D2377" t="s">
        <v>54</v>
      </c>
      <c r="E2377" t="s">
        <v>28</v>
      </c>
      <c r="F2377">
        <v>-1</v>
      </c>
      <c r="H2377">
        <v>0.45</v>
      </c>
      <c r="I2377">
        <v>0</v>
      </c>
      <c r="J2377" s="1">
        <v>45820</v>
      </c>
      <c r="K2377" t="s">
        <v>17</v>
      </c>
      <c r="L2377" t="s">
        <v>45</v>
      </c>
      <c r="M2377">
        <v>-693.38</v>
      </c>
    </row>
    <row r="2378" spans="1:13" x14ac:dyDescent="0.3">
      <c r="A2378">
        <v>4376</v>
      </c>
      <c r="B2378" t="s">
        <v>35</v>
      </c>
      <c r="C2378" t="s">
        <v>20</v>
      </c>
      <c r="D2378" t="s">
        <v>55</v>
      </c>
      <c r="E2378" t="s">
        <v>16</v>
      </c>
      <c r="G2378">
        <v>7651.93</v>
      </c>
      <c r="H2378">
        <v>1.08</v>
      </c>
      <c r="I2378">
        <v>0</v>
      </c>
      <c r="J2378" s="1">
        <v>45509</v>
      </c>
      <c r="K2378" t="s">
        <v>17</v>
      </c>
      <c r="L2378" t="s">
        <v>45</v>
      </c>
      <c r="M2378">
        <v>546.84</v>
      </c>
    </row>
    <row r="2379" spans="1:13" x14ac:dyDescent="0.3">
      <c r="A2379">
        <v>4377</v>
      </c>
      <c r="B2379" t="s">
        <v>19</v>
      </c>
      <c r="C2379" t="s">
        <v>30</v>
      </c>
      <c r="D2379" t="s">
        <v>50</v>
      </c>
      <c r="E2379" t="s">
        <v>53</v>
      </c>
      <c r="H2379">
        <v>0.89</v>
      </c>
      <c r="I2379">
        <v>0</v>
      </c>
      <c r="J2379" s="1">
        <v>45633</v>
      </c>
      <c r="K2379" t="s">
        <v>22</v>
      </c>
      <c r="L2379" t="s">
        <v>25</v>
      </c>
      <c r="M2379">
        <v>2302.2199999999998</v>
      </c>
    </row>
    <row r="2380" spans="1:13" x14ac:dyDescent="0.3">
      <c r="A2380">
        <v>4378</v>
      </c>
      <c r="B2380" t="s">
        <v>35</v>
      </c>
      <c r="C2380" t="s">
        <v>14</v>
      </c>
      <c r="D2380" t="s">
        <v>34</v>
      </c>
      <c r="E2380" t="s">
        <v>41</v>
      </c>
      <c r="F2380">
        <v>4</v>
      </c>
      <c r="G2380">
        <v>2620.09</v>
      </c>
      <c r="I2380">
        <v>0</v>
      </c>
      <c r="J2380" s="1">
        <v>45533</v>
      </c>
      <c r="K2380" t="s">
        <v>17</v>
      </c>
      <c r="L2380" t="s">
        <v>25</v>
      </c>
      <c r="M2380">
        <v>263.16000000000003</v>
      </c>
    </row>
    <row r="2381" spans="1:13" x14ac:dyDescent="0.3">
      <c r="A2381">
        <v>4379</v>
      </c>
      <c r="B2381" t="s">
        <v>19</v>
      </c>
      <c r="C2381" t="s">
        <v>26</v>
      </c>
      <c r="D2381" t="s">
        <v>60</v>
      </c>
      <c r="E2381" t="s">
        <v>46</v>
      </c>
      <c r="F2381">
        <v>3</v>
      </c>
      <c r="I2381">
        <v>0</v>
      </c>
      <c r="J2381" s="1"/>
      <c r="K2381" t="s">
        <v>17</v>
      </c>
      <c r="L2381" t="s">
        <v>42</v>
      </c>
      <c r="M2381">
        <v>974.37</v>
      </c>
    </row>
    <row r="2382" spans="1:13" x14ac:dyDescent="0.3">
      <c r="A2382">
        <v>4380</v>
      </c>
      <c r="B2382" t="s">
        <v>35</v>
      </c>
      <c r="C2382" t="s">
        <v>20</v>
      </c>
      <c r="D2382" t="s">
        <v>55</v>
      </c>
      <c r="E2382" t="s">
        <v>16</v>
      </c>
      <c r="F2382">
        <v>1</v>
      </c>
      <c r="H2382">
        <v>0.56999999999999995</v>
      </c>
      <c r="I2382">
        <v>0</v>
      </c>
      <c r="J2382" s="1"/>
      <c r="K2382" t="s">
        <v>17</v>
      </c>
      <c r="L2382" t="s">
        <v>29</v>
      </c>
      <c r="M2382">
        <v>3456.67</v>
      </c>
    </row>
    <row r="2383" spans="1:13" x14ac:dyDescent="0.3">
      <c r="A2383">
        <v>4381</v>
      </c>
      <c r="B2383" t="s">
        <v>35</v>
      </c>
      <c r="C2383" t="s">
        <v>14</v>
      </c>
      <c r="D2383" t="s">
        <v>34</v>
      </c>
      <c r="E2383" t="s">
        <v>32</v>
      </c>
      <c r="G2383">
        <v>2476.41</v>
      </c>
      <c r="I2383">
        <v>0</v>
      </c>
      <c r="J2383" s="1"/>
      <c r="K2383" t="s">
        <v>22</v>
      </c>
      <c r="L2383" t="s">
        <v>29</v>
      </c>
      <c r="M2383">
        <v>1189.49</v>
      </c>
    </row>
    <row r="2384" spans="1:13" x14ac:dyDescent="0.3">
      <c r="A2384">
        <v>4382</v>
      </c>
      <c r="B2384" t="s">
        <v>13</v>
      </c>
      <c r="C2384" t="s">
        <v>20</v>
      </c>
      <c r="D2384" t="s">
        <v>39</v>
      </c>
      <c r="E2384" t="s">
        <v>41</v>
      </c>
      <c r="F2384">
        <v>2</v>
      </c>
      <c r="I2384">
        <v>0</v>
      </c>
      <c r="J2384" s="1">
        <v>45620</v>
      </c>
      <c r="K2384" t="s">
        <v>22</v>
      </c>
      <c r="L2384" t="s">
        <v>23</v>
      </c>
      <c r="M2384">
        <v>3659.71</v>
      </c>
    </row>
    <row r="2385" spans="1:13" x14ac:dyDescent="0.3">
      <c r="A2385">
        <v>4383</v>
      </c>
      <c r="B2385" t="s">
        <v>19</v>
      </c>
      <c r="C2385" t="s">
        <v>20</v>
      </c>
      <c r="D2385" t="s">
        <v>21</v>
      </c>
      <c r="E2385" t="s">
        <v>41</v>
      </c>
      <c r="H2385">
        <v>0.16</v>
      </c>
      <c r="I2385">
        <v>0</v>
      </c>
      <c r="J2385" s="1">
        <v>45650</v>
      </c>
      <c r="K2385" t="s">
        <v>22</v>
      </c>
      <c r="L2385" t="s">
        <v>33</v>
      </c>
      <c r="M2385">
        <v>3378.64</v>
      </c>
    </row>
    <row r="2386" spans="1:13" x14ac:dyDescent="0.3">
      <c r="A2386">
        <v>4384</v>
      </c>
      <c r="B2386" t="s">
        <v>19</v>
      </c>
      <c r="C2386" t="s">
        <v>30</v>
      </c>
      <c r="D2386" t="s">
        <v>56</v>
      </c>
      <c r="E2386" t="s">
        <v>41</v>
      </c>
      <c r="H2386">
        <v>0.6</v>
      </c>
      <c r="I2386">
        <v>0</v>
      </c>
      <c r="J2386" s="1">
        <v>45458</v>
      </c>
      <c r="K2386" t="s">
        <v>17</v>
      </c>
      <c r="L2386" t="s">
        <v>45</v>
      </c>
      <c r="M2386">
        <v>3507.63</v>
      </c>
    </row>
    <row r="2387" spans="1:13" x14ac:dyDescent="0.3">
      <c r="A2387">
        <v>4385</v>
      </c>
      <c r="B2387" t="s">
        <v>35</v>
      </c>
      <c r="C2387" t="s">
        <v>43</v>
      </c>
      <c r="D2387" t="s">
        <v>51</v>
      </c>
      <c r="E2387" t="s">
        <v>28</v>
      </c>
      <c r="G2387">
        <v>9057.85</v>
      </c>
      <c r="H2387">
        <v>0.84</v>
      </c>
      <c r="I2387">
        <v>0</v>
      </c>
      <c r="J2387" s="1">
        <v>45273</v>
      </c>
      <c r="K2387" t="s">
        <v>22</v>
      </c>
      <c r="L2387" t="s">
        <v>45</v>
      </c>
      <c r="M2387">
        <v>1767.32</v>
      </c>
    </row>
    <row r="2388" spans="1:13" x14ac:dyDescent="0.3">
      <c r="A2388">
        <v>4386</v>
      </c>
      <c r="B2388" t="s">
        <v>13</v>
      </c>
      <c r="C2388" t="s">
        <v>43</v>
      </c>
      <c r="D2388" t="s">
        <v>52</v>
      </c>
      <c r="E2388" t="s">
        <v>41</v>
      </c>
      <c r="F2388">
        <v>2</v>
      </c>
      <c r="G2388">
        <v>3432.35</v>
      </c>
      <c r="H2388">
        <v>0.34</v>
      </c>
      <c r="I2388">
        <v>4530.7</v>
      </c>
      <c r="J2388" s="1">
        <v>45822</v>
      </c>
      <c r="K2388" t="s">
        <v>17</v>
      </c>
      <c r="L2388" t="s">
        <v>18</v>
      </c>
      <c r="M2388">
        <v>2576.11</v>
      </c>
    </row>
    <row r="2389" spans="1:13" x14ac:dyDescent="0.3">
      <c r="A2389">
        <v>4387</v>
      </c>
      <c r="B2389" t="s">
        <v>19</v>
      </c>
      <c r="C2389" t="s">
        <v>26</v>
      </c>
      <c r="D2389" t="s">
        <v>58</v>
      </c>
      <c r="E2389" t="s">
        <v>41</v>
      </c>
      <c r="F2389">
        <v>4</v>
      </c>
      <c r="G2389">
        <v>2616.9</v>
      </c>
      <c r="I2389">
        <v>0</v>
      </c>
      <c r="J2389" s="1">
        <v>45743</v>
      </c>
      <c r="K2389" t="s">
        <v>22</v>
      </c>
      <c r="L2389" t="s">
        <v>33</v>
      </c>
      <c r="M2389">
        <v>3770.94</v>
      </c>
    </row>
    <row r="2390" spans="1:13" x14ac:dyDescent="0.3">
      <c r="A2390">
        <v>4388</v>
      </c>
      <c r="B2390" t="s">
        <v>19</v>
      </c>
      <c r="C2390" t="s">
        <v>14</v>
      </c>
      <c r="D2390" t="s">
        <v>54</v>
      </c>
      <c r="E2390" t="s">
        <v>16</v>
      </c>
      <c r="I2390">
        <v>0</v>
      </c>
      <c r="J2390" s="1">
        <v>45840</v>
      </c>
      <c r="K2390" t="s">
        <v>22</v>
      </c>
      <c r="L2390" t="s">
        <v>18</v>
      </c>
      <c r="M2390">
        <v>2186.94</v>
      </c>
    </row>
    <row r="2391" spans="1:13" x14ac:dyDescent="0.3">
      <c r="A2391">
        <v>4389</v>
      </c>
      <c r="B2391" t="s">
        <v>19</v>
      </c>
      <c r="C2391" t="s">
        <v>43</v>
      </c>
      <c r="D2391" t="s">
        <v>52</v>
      </c>
      <c r="E2391" t="s">
        <v>16</v>
      </c>
      <c r="F2391">
        <v>0</v>
      </c>
      <c r="G2391">
        <v>9304.56</v>
      </c>
      <c r="I2391">
        <v>0</v>
      </c>
      <c r="J2391" s="1">
        <v>45844</v>
      </c>
      <c r="K2391" t="s">
        <v>17</v>
      </c>
      <c r="L2391" t="s">
        <v>45</v>
      </c>
      <c r="M2391">
        <v>2773.13</v>
      </c>
    </row>
    <row r="2392" spans="1:13" x14ac:dyDescent="0.3">
      <c r="A2392">
        <v>4390</v>
      </c>
      <c r="B2392" t="s">
        <v>13</v>
      </c>
      <c r="C2392" t="s">
        <v>26</v>
      </c>
      <c r="D2392" t="s">
        <v>40</v>
      </c>
      <c r="E2392" t="s">
        <v>28</v>
      </c>
      <c r="H2392">
        <v>1.1100000000000001</v>
      </c>
      <c r="I2392">
        <v>0</v>
      </c>
      <c r="J2392" s="1">
        <v>45631</v>
      </c>
      <c r="K2392" t="s">
        <v>17</v>
      </c>
      <c r="L2392" t="s">
        <v>36</v>
      </c>
      <c r="M2392">
        <v>848.64</v>
      </c>
    </row>
    <row r="2393" spans="1:13" x14ac:dyDescent="0.3">
      <c r="A2393">
        <v>4391</v>
      </c>
      <c r="B2393" t="s">
        <v>19</v>
      </c>
      <c r="C2393" t="s">
        <v>26</v>
      </c>
      <c r="D2393" t="s">
        <v>58</v>
      </c>
      <c r="E2393" t="s">
        <v>46</v>
      </c>
      <c r="G2393">
        <v>9569.18</v>
      </c>
      <c r="I2393">
        <v>0</v>
      </c>
      <c r="J2393" s="1">
        <v>45767</v>
      </c>
      <c r="K2393" t="s">
        <v>22</v>
      </c>
      <c r="L2393" t="s">
        <v>29</v>
      </c>
      <c r="M2393">
        <v>2446.09</v>
      </c>
    </row>
    <row r="2394" spans="1:13" x14ac:dyDescent="0.3">
      <c r="A2394">
        <v>4392</v>
      </c>
      <c r="B2394" t="s">
        <v>13</v>
      </c>
      <c r="C2394" t="s">
        <v>14</v>
      </c>
      <c r="D2394" t="s">
        <v>47</v>
      </c>
      <c r="E2394" t="s">
        <v>41</v>
      </c>
      <c r="I2394">
        <v>0</v>
      </c>
      <c r="J2394" s="1">
        <v>45766</v>
      </c>
      <c r="K2394" t="s">
        <v>22</v>
      </c>
      <c r="L2394" t="s">
        <v>36</v>
      </c>
      <c r="M2394">
        <v>1619.78</v>
      </c>
    </row>
    <row r="2395" spans="1:13" x14ac:dyDescent="0.3">
      <c r="A2395">
        <v>4393</v>
      </c>
      <c r="B2395" t="s">
        <v>19</v>
      </c>
      <c r="C2395" t="s">
        <v>43</v>
      </c>
      <c r="D2395" t="s">
        <v>51</v>
      </c>
      <c r="E2395" t="s">
        <v>28</v>
      </c>
      <c r="I2395">
        <v>0</v>
      </c>
      <c r="J2395" s="1"/>
      <c r="K2395" t="s">
        <v>22</v>
      </c>
      <c r="L2395" t="s">
        <v>45</v>
      </c>
      <c r="M2395">
        <v>-41.67</v>
      </c>
    </row>
    <row r="2396" spans="1:13" x14ac:dyDescent="0.3">
      <c r="A2396">
        <v>4394</v>
      </c>
      <c r="B2396" t="s">
        <v>19</v>
      </c>
      <c r="C2396" t="s">
        <v>14</v>
      </c>
      <c r="D2396" t="s">
        <v>54</v>
      </c>
      <c r="E2396" t="s">
        <v>28</v>
      </c>
      <c r="G2396">
        <v>8873.61</v>
      </c>
      <c r="H2396">
        <v>0.81</v>
      </c>
      <c r="I2396">
        <v>0</v>
      </c>
      <c r="J2396" s="1">
        <v>45730</v>
      </c>
      <c r="K2396" t="s">
        <v>22</v>
      </c>
      <c r="L2396" t="s">
        <v>18</v>
      </c>
      <c r="M2396">
        <v>1663.56</v>
      </c>
    </row>
    <row r="2397" spans="1:13" x14ac:dyDescent="0.3">
      <c r="A2397">
        <v>4395</v>
      </c>
      <c r="B2397" t="s">
        <v>13</v>
      </c>
      <c r="C2397" t="s">
        <v>30</v>
      </c>
      <c r="D2397" t="s">
        <v>48</v>
      </c>
      <c r="E2397" t="s">
        <v>16</v>
      </c>
      <c r="F2397">
        <v>2</v>
      </c>
      <c r="G2397">
        <v>5282.31</v>
      </c>
      <c r="I2397">
        <v>0</v>
      </c>
      <c r="J2397" s="1">
        <v>45767</v>
      </c>
      <c r="K2397" t="s">
        <v>17</v>
      </c>
      <c r="L2397" t="s">
        <v>25</v>
      </c>
      <c r="M2397">
        <v>3365.61</v>
      </c>
    </row>
    <row r="2398" spans="1:13" x14ac:dyDescent="0.3">
      <c r="A2398">
        <v>4396</v>
      </c>
      <c r="B2398" t="s">
        <v>13</v>
      </c>
      <c r="C2398" t="s">
        <v>20</v>
      </c>
      <c r="D2398" t="s">
        <v>55</v>
      </c>
      <c r="E2398" t="s">
        <v>41</v>
      </c>
      <c r="F2398">
        <v>2</v>
      </c>
      <c r="G2398">
        <v>2392.41</v>
      </c>
      <c r="I2398">
        <v>0</v>
      </c>
      <c r="J2398" s="1">
        <v>45687</v>
      </c>
      <c r="K2398" t="s">
        <v>17</v>
      </c>
      <c r="L2398" t="s">
        <v>29</v>
      </c>
      <c r="M2398">
        <v>1592.95</v>
      </c>
    </row>
    <row r="2399" spans="1:13" x14ac:dyDescent="0.3">
      <c r="A2399">
        <v>4397</v>
      </c>
      <c r="B2399" t="s">
        <v>35</v>
      </c>
      <c r="C2399" t="s">
        <v>30</v>
      </c>
      <c r="D2399" t="s">
        <v>31</v>
      </c>
      <c r="E2399" t="s">
        <v>46</v>
      </c>
      <c r="F2399">
        <v>-1</v>
      </c>
      <c r="I2399">
        <v>0</v>
      </c>
      <c r="J2399" s="1">
        <v>45785</v>
      </c>
      <c r="K2399" t="s">
        <v>22</v>
      </c>
      <c r="L2399" t="s">
        <v>33</v>
      </c>
      <c r="M2399">
        <v>-671.54</v>
      </c>
    </row>
    <row r="2400" spans="1:13" x14ac:dyDescent="0.3">
      <c r="A2400">
        <v>4398</v>
      </c>
      <c r="B2400" t="s">
        <v>35</v>
      </c>
      <c r="C2400" t="s">
        <v>20</v>
      </c>
      <c r="D2400" t="s">
        <v>24</v>
      </c>
      <c r="E2400" t="s">
        <v>32</v>
      </c>
      <c r="F2400">
        <v>2</v>
      </c>
      <c r="I2400">
        <v>0</v>
      </c>
      <c r="J2400" s="1">
        <v>45472</v>
      </c>
      <c r="K2400" t="s">
        <v>17</v>
      </c>
      <c r="L2400" t="s">
        <v>33</v>
      </c>
      <c r="M2400">
        <v>1971.9</v>
      </c>
    </row>
    <row r="2401" spans="1:13" x14ac:dyDescent="0.3">
      <c r="A2401">
        <v>4399</v>
      </c>
      <c r="B2401" t="s">
        <v>35</v>
      </c>
      <c r="C2401" t="s">
        <v>43</v>
      </c>
      <c r="D2401" t="s">
        <v>44</v>
      </c>
      <c r="E2401" t="s">
        <v>28</v>
      </c>
      <c r="G2401">
        <v>7607.91</v>
      </c>
      <c r="I2401">
        <v>0</v>
      </c>
      <c r="J2401" s="1">
        <v>45663</v>
      </c>
      <c r="K2401" t="s">
        <v>17</v>
      </c>
      <c r="L2401" t="s">
        <v>18</v>
      </c>
      <c r="M2401">
        <v>-161.85</v>
      </c>
    </row>
    <row r="2402" spans="1:13" x14ac:dyDescent="0.3">
      <c r="A2402">
        <v>4400</v>
      </c>
      <c r="B2402" t="s">
        <v>19</v>
      </c>
      <c r="C2402" t="s">
        <v>26</v>
      </c>
      <c r="D2402" t="s">
        <v>60</v>
      </c>
      <c r="E2402" t="s">
        <v>16</v>
      </c>
      <c r="F2402">
        <v>4</v>
      </c>
      <c r="G2402">
        <v>7798.57</v>
      </c>
      <c r="H2402">
        <v>0.28000000000000003</v>
      </c>
      <c r="I2402">
        <v>22459.88</v>
      </c>
      <c r="J2402" s="1">
        <v>45804</v>
      </c>
      <c r="K2402" t="s">
        <v>22</v>
      </c>
      <c r="L2402" t="s">
        <v>45</v>
      </c>
      <c r="M2402">
        <v>1334.4</v>
      </c>
    </row>
    <row r="2403" spans="1:13" x14ac:dyDescent="0.3">
      <c r="A2403">
        <v>4401</v>
      </c>
      <c r="B2403" t="s">
        <v>35</v>
      </c>
      <c r="C2403" t="s">
        <v>26</v>
      </c>
      <c r="D2403" t="s">
        <v>27</v>
      </c>
      <c r="E2403" t="s">
        <v>32</v>
      </c>
      <c r="I2403">
        <v>0</v>
      </c>
      <c r="J2403" s="1">
        <v>45621</v>
      </c>
      <c r="K2403" t="s">
        <v>22</v>
      </c>
      <c r="L2403" t="s">
        <v>45</v>
      </c>
      <c r="M2403">
        <v>3410.82</v>
      </c>
    </row>
    <row r="2404" spans="1:13" x14ac:dyDescent="0.3">
      <c r="A2404">
        <v>4402</v>
      </c>
      <c r="B2404" t="s">
        <v>19</v>
      </c>
      <c r="C2404" t="s">
        <v>20</v>
      </c>
      <c r="D2404" t="s">
        <v>24</v>
      </c>
      <c r="E2404" t="s">
        <v>41</v>
      </c>
      <c r="F2404">
        <v>1</v>
      </c>
      <c r="H2404">
        <v>0.38</v>
      </c>
      <c r="I2404">
        <v>0</v>
      </c>
      <c r="J2404" s="1">
        <v>45615</v>
      </c>
      <c r="K2404" t="s">
        <v>17</v>
      </c>
      <c r="L2404" t="s">
        <v>25</v>
      </c>
      <c r="M2404">
        <v>2429.5700000000002</v>
      </c>
    </row>
    <row r="2405" spans="1:13" x14ac:dyDescent="0.3">
      <c r="A2405">
        <v>4403</v>
      </c>
      <c r="B2405" t="s">
        <v>13</v>
      </c>
      <c r="C2405" t="s">
        <v>43</v>
      </c>
      <c r="D2405" t="s">
        <v>51</v>
      </c>
      <c r="E2405" t="s">
        <v>28</v>
      </c>
      <c r="F2405">
        <v>0</v>
      </c>
      <c r="G2405">
        <v>3086.75</v>
      </c>
      <c r="I2405">
        <v>0</v>
      </c>
      <c r="J2405" s="1">
        <v>45531</v>
      </c>
      <c r="K2405" t="s">
        <v>17</v>
      </c>
      <c r="L2405" t="s">
        <v>29</v>
      </c>
      <c r="M2405">
        <v>-681.62</v>
      </c>
    </row>
    <row r="2406" spans="1:13" x14ac:dyDescent="0.3">
      <c r="A2406">
        <v>4404</v>
      </c>
      <c r="B2406" t="s">
        <v>19</v>
      </c>
      <c r="C2406" t="s">
        <v>30</v>
      </c>
      <c r="D2406" t="s">
        <v>50</v>
      </c>
      <c r="E2406" t="s">
        <v>16</v>
      </c>
      <c r="I2406">
        <v>0</v>
      </c>
      <c r="J2406" s="1"/>
      <c r="K2406" t="s">
        <v>22</v>
      </c>
      <c r="L2406" t="s">
        <v>23</v>
      </c>
      <c r="M2406">
        <v>2129.29</v>
      </c>
    </row>
    <row r="2407" spans="1:13" x14ac:dyDescent="0.3">
      <c r="A2407">
        <v>4405</v>
      </c>
      <c r="B2407" t="s">
        <v>19</v>
      </c>
      <c r="C2407" t="s">
        <v>14</v>
      </c>
      <c r="D2407" t="s">
        <v>34</v>
      </c>
      <c r="E2407" t="s">
        <v>32</v>
      </c>
      <c r="F2407">
        <v>-1</v>
      </c>
      <c r="H2407">
        <v>1.24</v>
      </c>
      <c r="I2407">
        <v>0</v>
      </c>
      <c r="J2407" s="1">
        <v>45712</v>
      </c>
      <c r="K2407" t="s">
        <v>22</v>
      </c>
      <c r="L2407" t="s">
        <v>29</v>
      </c>
      <c r="M2407">
        <v>3373.28</v>
      </c>
    </row>
    <row r="2408" spans="1:13" x14ac:dyDescent="0.3">
      <c r="A2408">
        <v>4406</v>
      </c>
      <c r="B2408" t="s">
        <v>19</v>
      </c>
      <c r="C2408" t="s">
        <v>43</v>
      </c>
      <c r="D2408" t="s">
        <v>51</v>
      </c>
      <c r="E2408" t="s">
        <v>41</v>
      </c>
      <c r="G2408">
        <v>4079.94</v>
      </c>
      <c r="I2408">
        <v>0</v>
      </c>
      <c r="J2408" s="1">
        <v>45689</v>
      </c>
      <c r="K2408" t="s">
        <v>17</v>
      </c>
      <c r="L2408" t="s">
        <v>45</v>
      </c>
      <c r="M2408">
        <v>3276.97</v>
      </c>
    </row>
    <row r="2409" spans="1:13" x14ac:dyDescent="0.3">
      <c r="A2409">
        <v>4407</v>
      </c>
      <c r="B2409" t="s">
        <v>13</v>
      </c>
      <c r="C2409" t="s">
        <v>26</v>
      </c>
      <c r="D2409" t="s">
        <v>40</v>
      </c>
      <c r="E2409" t="s">
        <v>16</v>
      </c>
      <c r="H2409">
        <v>1.1100000000000001</v>
      </c>
      <c r="I2409">
        <v>0</v>
      </c>
      <c r="J2409" s="1"/>
      <c r="K2409" t="s">
        <v>17</v>
      </c>
      <c r="L2409" t="s">
        <v>25</v>
      </c>
      <c r="M2409">
        <v>3172.6</v>
      </c>
    </row>
    <row r="2410" spans="1:13" x14ac:dyDescent="0.3">
      <c r="A2410">
        <v>4408</v>
      </c>
      <c r="B2410" t="s">
        <v>13</v>
      </c>
      <c r="C2410" t="s">
        <v>14</v>
      </c>
      <c r="D2410" t="s">
        <v>47</v>
      </c>
      <c r="E2410" t="s">
        <v>32</v>
      </c>
      <c r="F2410">
        <v>1</v>
      </c>
      <c r="G2410">
        <v>3409.83</v>
      </c>
      <c r="I2410">
        <v>0</v>
      </c>
      <c r="J2410" s="1"/>
      <c r="K2410" t="s">
        <v>17</v>
      </c>
      <c r="L2410" t="s">
        <v>18</v>
      </c>
      <c r="M2410">
        <v>1822</v>
      </c>
    </row>
    <row r="2411" spans="1:13" x14ac:dyDescent="0.3">
      <c r="A2411">
        <v>4409</v>
      </c>
      <c r="B2411" t="s">
        <v>13</v>
      </c>
      <c r="C2411" t="s">
        <v>14</v>
      </c>
      <c r="D2411" t="s">
        <v>34</v>
      </c>
      <c r="E2411" t="s">
        <v>28</v>
      </c>
      <c r="H2411">
        <v>0.01</v>
      </c>
      <c r="I2411">
        <v>0</v>
      </c>
      <c r="J2411" s="1"/>
      <c r="K2411" t="s">
        <v>22</v>
      </c>
      <c r="L2411" t="s">
        <v>36</v>
      </c>
      <c r="M2411">
        <v>2707.33</v>
      </c>
    </row>
    <row r="2412" spans="1:13" x14ac:dyDescent="0.3">
      <c r="A2412">
        <v>4410</v>
      </c>
      <c r="B2412" t="s">
        <v>35</v>
      </c>
      <c r="C2412" t="s">
        <v>43</v>
      </c>
      <c r="D2412" t="s">
        <v>51</v>
      </c>
      <c r="E2412" t="s">
        <v>32</v>
      </c>
      <c r="F2412">
        <v>-1</v>
      </c>
      <c r="G2412">
        <v>5967.57</v>
      </c>
      <c r="H2412">
        <v>1.1000000000000001</v>
      </c>
      <c r="I2412">
        <v>596.76</v>
      </c>
      <c r="J2412" s="1">
        <v>45317</v>
      </c>
      <c r="K2412" t="s">
        <v>22</v>
      </c>
      <c r="L2412" t="s">
        <v>25</v>
      </c>
      <c r="M2412">
        <v>-1011.68</v>
      </c>
    </row>
    <row r="2413" spans="1:13" x14ac:dyDescent="0.3">
      <c r="A2413">
        <v>4411</v>
      </c>
      <c r="B2413" t="s">
        <v>13</v>
      </c>
      <c r="C2413" t="s">
        <v>26</v>
      </c>
      <c r="D2413" t="s">
        <v>60</v>
      </c>
      <c r="E2413" t="s">
        <v>16</v>
      </c>
      <c r="I2413">
        <v>0</v>
      </c>
      <c r="J2413" s="1"/>
      <c r="K2413" t="s">
        <v>22</v>
      </c>
      <c r="L2413" t="s">
        <v>23</v>
      </c>
      <c r="M2413">
        <v>3130.26</v>
      </c>
    </row>
    <row r="2414" spans="1:13" x14ac:dyDescent="0.3">
      <c r="A2414">
        <v>4412</v>
      </c>
      <c r="B2414" t="s">
        <v>13</v>
      </c>
      <c r="C2414" t="s">
        <v>26</v>
      </c>
      <c r="D2414" t="s">
        <v>27</v>
      </c>
      <c r="E2414" t="s">
        <v>32</v>
      </c>
      <c r="F2414">
        <v>1</v>
      </c>
      <c r="I2414">
        <v>0</v>
      </c>
      <c r="J2414" s="1">
        <v>45802</v>
      </c>
      <c r="K2414" t="s">
        <v>17</v>
      </c>
      <c r="L2414" t="s">
        <v>45</v>
      </c>
      <c r="M2414">
        <v>3452.75</v>
      </c>
    </row>
    <row r="2415" spans="1:13" x14ac:dyDescent="0.3">
      <c r="A2415">
        <v>4413</v>
      </c>
      <c r="B2415" t="s">
        <v>35</v>
      </c>
      <c r="C2415" t="s">
        <v>30</v>
      </c>
      <c r="D2415" t="s">
        <v>50</v>
      </c>
      <c r="E2415" t="s">
        <v>16</v>
      </c>
      <c r="I2415">
        <v>0</v>
      </c>
      <c r="J2415" s="1">
        <v>45538</v>
      </c>
      <c r="K2415" t="s">
        <v>22</v>
      </c>
      <c r="L2415" t="s">
        <v>42</v>
      </c>
      <c r="M2415">
        <v>2790.67</v>
      </c>
    </row>
    <row r="2416" spans="1:13" x14ac:dyDescent="0.3">
      <c r="A2416">
        <v>4414</v>
      </c>
      <c r="B2416" t="s">
        <v>13</v>
      </c>
      <c r="C2416" t="s">
        <v>30</v>
      </c>
      <c r="D2416" t="s">
        <v>56</v>
      </c>
      <c r="E2416" t="s">
        <v>46</v>
      </c>
      <c r="H2416">
        <v>0.32</v>
      </c>
      <c r="I2416">
        <v>0</v>
      </c>
      <c r="J2416" s="1">
        <v>45540</v>
      </c>
      <c r="K2416" t="s">
        <v>22</v>
      </c>
      <c r="L2416" t="s">
        <v>23</v>
      </c>
      <c r="M2416">
        <v>3503.26</v>
      </c>
    </row>
    <row r="2417" spans="1:13" x14ac:dyDescent="0.3">
      <c r="A2417">
        <v>4415</v>
      </c>
      <c r="B2417" t="s">
        <v>13</v>
      </c>
      <c r="C2417" t="s">
        <v>30</v>
      </c>
      <c r="D2417" t="s">
        <v>50</v>
      </c>
      <c r="E2417" t="s">
        <v>53</v>
      </c>
      <c r="G2417">
        <v>3671.95</v>
      </c>
      <c r="I2417">
        <v>0</v>
      </c>
      <c r="J2417" s="1"/>
      <c r="K2417" t="s">
        <v>22</v>
      </c>
      <c r="L2417" t="s">
        <v>29</v>
      </c>
      <c r="M2417">
        <v>2797.91</v>
      </c>
    </row>
    <row r="2418" spans="1:13" x14ac:dyDescent="0.3">
      <c r="A2418">
        <v>4416</v>
      </c>
      <c r="B2418" t="s">
        <v>19</v>
      </c>
      <c r="C2418" t="s">
        <v>43</v>
      </c>
      <c r="D2418" t="s">
        <v>52</v>
      </c>
      <c r="E2418" t="s">
        <v>41</v>
      </c>
      <c r="G2418">
        <v>2365.6</v>
      </c>
      <c r="I2418">
        <v>0</v>
      </c>
      <c r="J2418" s="1">
        <v>45815</v>
      </c>
      <c r="K2418" t="s">
        <v>22</v>
      </c>
      <c r="L2418" t="s">
        <v>25</v>
      </c>
      <c r="M2418">
        <v>-178.54</v>
      </c>
    </row>
    <row r="2419" spans="1:13" x14ac:dyDescent="0.3">
      <c r="A2419">
        <v>4417</v>
      </c>
      <c r="B2419" t="s">
        <v>19</v>
      </c>
      <c r="C2419" t="s">
        <v>20</v>
      </c>
      <c r="D2419" t="s">
        <v>21</v>
      </c>
      <c r="E2419" t="s">
        <v>28</v>
      </c>
      <c r="H2419">
        <v>0.83</v>
      </c>
      <c r="I2419">
        <v>0</v>
      </c>
      <c r="J2419" s="1"/>
      <c r="K2419" t="s">
        <v>22</v>
      </c>
      <c r="L2419" t="s">
        <v>38</v>
      </c>
      <c r="M2419">
        <v>2668.14</v>
      </c>
    </row>
    <row r="2420" spans="1:13" x14ac:dyDescent="0.3">
      <c r="A2420">
        <v>4418</v>
      </c>
      <c r="B2420" t="s">
        <v>19</v>
      </c>
      <c r="C2420" t="s">
        <v>14</v>
      </c>
      <c r="D2420" t="s">
        <v>47</v>
      </c>
      <c r="E2420" t="s">
        <v>32</v>
      </c>
      <c r="F2420">
        <v>2</v>
      </c>
      <c r="G2420">
        <v>3139.93</v>
      </c>
      <c r="H2420">
        <v>0.46</v>
      </c>
      <c r="I2420">
        <v>3391.12</v>
      </c>
      <c r="J2420" s="1"/>
      <c r="K2420" t="s">
        <v>17</v>
      </c>
      <c r="L2420" t="s">
        <v>45</v>
      </c>
      <c r="M2420">
        <v>3548.13</v>
      </c>
    </row>
    <row r="2421" spans="1:13" x14ac:dyDescent="0.3">
      <c r="A2421">
        <v>4419</v>
      </c>
      <c r="B2421" t="s">
        <v>13</v>
      </c>
      <c r="C2421" t="s">
        <v>14</v>
      </c>
      <c r="D2421" t="s">
        <v>34</v>
      </c>
      <c r="E2421" t="s">
        <v>46</v>
      </c>
      <c r="I2421">
        <v>0</v>
      </c>
      <c r="J2421" s="1">
        <v>45674</v>
      </c>
      <c r="K2421" t="s">
        <v>17</v>
      </c>
      <c r="L2421" t="s">
        <v>36</v>
      </c>
      <c r="M2421">
        <v>61.45</v>
      </c>
    </row>
    <row r="2422" spans="1:13" x14ac:dyDescent="0.3">
      <c r="A2422">
        <v>4420</v>
      </c>
      <c r="B2422" t="s">
        <v>19</v>
      </c>
      <c r="C2422" t="s">
        <v>26</v>
      </c>
      <c r="D2422" t="s">
        <v>27</v>
      </c>
      <c r="E2422" t="s">
        <v>28</v>
      </c>
      <c r="F2422">
        <v>4</v>
      </c>
      <c r="G2422">
        <v>4904.79</v>
      </c>
      <c r="H2422">
        <v>1.19</v>
      </c>
      <c r="I2422">
        <v>-3727.64</v>
      </c>
      <c r="J2422" s="1">
        <v>45238</v>
      </c>
      <c r="K2422" t="s">
        <v>22</v>
      </c>
      <c r="L2422" t="s">
        <v>29</v>
      </c>
      <c r="M2422">
        <v>2633.82</v>
      </c>
    </row>
    <row r="2423" spans="1:13" x14ac:dyDescent="0.3">
      <c r="A2423">
        <v>4421</v>
      </c>
      <c r="B2423" t="s">
        <v>19</v>
      </c>
      <c r="C2423" t="s">
        <v>30</v>
      </c>
      <c r="D2423" t="s">
        <v>31</v>
      </c>
      <c r="E2423" t="s">
        <v>32</v>
      </c>
      <c r="I2423">
        <v>0</v>
      </c>
      <c r="J2423" s="1">
        <v>45540</v>
      </c>
      <c r="K2423" t="s">
        <v>17</v>
      </c>
      <c r="L2423" t="s">
        <v>25</v>
      </c>
      <c r="M2423">
        <v>3005.03</v>
      </c>
    </row>
    <row r="2424" spans="1:13" x14ac:dyDescent="0.3">
      <c r="A2424">
        <v>4422</v>
      </c>
      <c r="B2424" t="s">
        <v>35</v>
      </c>
      <c r="C2424" t="s">
        <v>30</v>
      </c>
      <c r="D2424" t="s">
        <v>31</v>
      </c>
      <c r="E2424" t="s">
        <v>41</v>
      </c>
      <c r="H2424">
        <v>0.43</v>
      </c>
      <c r="I2424">
        <v>0</v>
      </c>
      <c r="J2424" s="1">
        <v>45816</v>
      </c>
      <c r="K2424" t="s">
        <v>17</v>
      </c>
      <c r="L2424" t="s">
        <v>33</v>
      </c>
      <c r="M2424">
        <v>1143.45</v>
      </c>
    </row>
    <row r="2425" spans="1:13" x14ac:dyDescent="0.3">
      <c r="A2425">
        <v>4423</v>
      </c>
      <c r="B2425" t="s">
        <v>35</v>
      </c>
      <c r="C2425" t="s">
        <v>30</v>
      </c>
      <c r="D2425" t="s">
        <v>50</v>
      </c>
      <c r="E2425" t="s">
        <v>49</v>
      </c>
      <c r="F2425">
        <v>1</v>
      </c>
      <c r="G2425">
        <v>5381.5</v>
      </c>
      <c r="I2425">
        <v>0</v>
      </c>
      <c r="J2425" s="1">
        <v>45660</v>
      </c>
      <c r="K2425" t="s">
        <v>22</v>
      </c>
      <c r="L2425" t="s">
        <v>29</v>
      </c>
      <c r="M2425">
        <v>57.84</v>
      </c>
    </row>
    <row r="2426" spans="1:13" x14ac:dyDescent="0.3">
      <c r="A2426">
        <v>2007</v>
      </c>
      <c r="B2426" t="s">
        <v>35</v>
      </c>
      <c r="C2426" t="s">
        <v>20</v>
      </c>
      <c r="D2426" t="s">
        <v>55</v>
      </c>
      <c r="E2426" t="s">
        <v>28</v>
      </c>
      <c r="G2426">
        <v>7652.31</v>
      </c>
      <c r="I2426">
        <v>0</v>
      </c>
      <c r="J2426" s="1">
        <v>45198</v>
      </c>
      <c r="K2426" t="s">
        <v>22</v>
      </c>
      <c r="L2426" t="s">
        <v>36</v>
      </c>
      <c r="M2426">
        <v>1515.95</v>
      </c>
    </row>
    <row r="2427" spans="1:13" x14ac:dyDescent="0.3">
      <c r="A2427">
        <v>4425</v>
      </c>
      <c r="B2427" t="s">
        <v>19</v>
      </c>
      <c r="C2427" t="s">
        <v>30</v>
      </c>
      <c r="D2427" t="s">
        <v>48</v>
      </c>
      <c r="E2427" t="s">
        <v>28</v>
      </c>
      <c r="F2427">
        <v>0</v>
      </c>
      <c r="G2427">
        <v>4034.25</v>
      </c>
      <c r="I2427">
        <v>0</v>
      </c>
      <c r="J2427" s="1">
        <v>45173</v>
      </c>
      <c r="K2427" t="s">
        <v>22</v>
      </c>
      <c r="L2427" t="s">
        <v>33</v>
      </c>
      <c r="M2427">
        <v>363.8</v>
      </c>
    </row>
    <row r="2428" spans="1:13" x14ac:dyDescent="0.3">
      <c r="A2428">
        <v>4426</v>
      </c>
      <c r="B2428" t="s">
        <v>35</v>
      </c>
      <c r="C2428" t="s">
        <v>26</v>
      </c>
      <c r="D2428" t="s">
        <v>27</v>
      </c>
      <c r="E2428" t="s">
        <v>16</v>
      </c>
      <c r="F2428">
        <v>1</v>
      </c>
      <c r="I2428">
        <v>0</v>
      </c>
      <c r="J2428" s="1">
        <v>45628</v>
      </c>
      <c r="K2428" t="s">
        <v>17</v>
      </c>
      <c r="L2428" t="s">
        <v>29</v>
      </c>
      <c r="M2428">
        <v>2133.39</v>
      </c>
    </row>
    <row r="2429" spans="1:13" x14ac:dyDescent="0.3">
      <c r="A2429">
        <v>4427</v>
      </c>
      <c r="B2429" t="s">
        <v>19</v>
      </c>
      <c r="C2429" t="s">
        <v>26</v>
      </c>
      <c r="D2429" t="s">
        <v>58</v>
      </c>
      <c r="E2429" t="s">
        <v>41</v>
      </c>
      <c r="F2429">
        <v>2</v>
      </c>
      <c r="G2429">
        <v>8546.9</v>
      </c>
      <c r="I2429">
        <v>0</v>
      </c>
      <c r="J2429" s="1">
        <v>45600</v>
      </c>
      <c r="K2429" t="s">
        <v>22</v>
      </c>
      <c r="L2429" t="s">
        <v>29</v>
      </c>
      <c r="M2429">
        <v>-357.43</v>
      </c>
    </row>
    <row r="2430" spans="1:13" x14ac:dyDescent="0.3">
      <c r="A2430">
        <v>4428</v>
      </c>
      <c r="B2430" t="s">
        <v>13</v>
      </c>
      <c r="C2430" t="s">
        <v>26</v>
      </c>
      <c r="D2430" t="s">
        <v>40</v>
      </c>
      <c r="E2430" t="s">
        <v>41</v>
      </c>
      <c r="F2430">
        <v>2</v>
      </c>
      <c r="I2430">
        <v>0</v>
      </c>
      <c r="J2430" s="1">
        <v>45751</v>
      </c>
      <c r="K2430" t="s">
        <v>17</v>
      </c>
      <c r="L2430" t="s">
        <v>38</v>
      </c>
      <c r="M2430">
        <v>2700.85</v>
      </c>
    </row>
    <row r="2431" spans="1:13" x14ac:dyDescent="0.3">
      <c r="A2431">
        <v>4429</v>
      </c>
      <c r="B2431" t="s">
        <v>13</v>
      </c>
      <c r="C2431" t="s">
        <v>20</v>
      </c>
      <c r="D2431" t="s">
        <v>24</v>
      </c>
      <c r="E2431" t="s">
        <v>32</v>
      </c>
      <c r="F2431">
        <v>2</v>
      </c>
      <c r="H2431">
        <v>0.49</v>
      </c>
      <c r="I2431">
        <v>0</v>
      </c>
      <c r="J2431" s="1">
        <v>45675</v>
      </c>
      <c r="K2431" t="s">
        <v>22</v>
      </c>
      <c r="L2431" t="s">
        <v>45</v>
      </c>
      <c r="M2431">
        <v>3905.15</v>
      </c>
    </row>
    <row r="2432" spans="1:13" x14ac:dyDescent="0.3">
      <c r="A2432">
        <v>4430</v>
      </c>
      <c r="B2432" t="s">
        <v>13</v>
      </c>
      <c r="C2432" t="s">
        <v>43</v>
      </c>
      <c r="D2432" t="s">
        <v>51</v>
      </c>
      <c r="E2432" t="s">
        <v>28</v>
      </c>
      <c r="F2432">
        <v>2</v>
      </c>
      <c r="H2432">
        <v>0.15</v>
      </c>
      <c r="I2432">
        <v>0</v>
      </c>
      <c r="J2432" s="1">
        <v>45793</v>
      </c>
      <c r="K2432" t="s">
        <v>22</v>
      </c>
      <c r="L2432" t="s">
        <v>36</v>
      </c>
      <c r="M2432">
        <v>3590.87</v>
      </c>
    </row>
    <row r="2433" spans="1:13" x14ac:dyDescent="0.3">
      <c r="A2433">
        <v>4431</v>
      </c>
      <c r="B2433" t="s">
        <v>13</v>
      </c>
      <c r="C2433" t="s">
        <v>14</v>
      </c>
      <c r="D2433" t="s">
        <v>47</v>
      </c>
      <c r="E2433" t="s">
        <v>32</v>
      </c>
      <c r="I2433">
        <v>0</v>
      </c>
      <c r="J2433" s="1">
        <v>45672</v>
      </c>
      <c r="K2433" t="s">
        <v>17</v>
      </c>
      <c r="L2433" t="s">
        <v>36</v>
      </c>
      <c r="M2433">
        <v>-537.53</v>
      </c>
    </row>
    <row r="2434" spans="1:13" x14ac:dyDescent="0.3">
      <c r="A2434">
        <v>4432</v>
      </c>
      <c r="B2434" t="s">
        <v>35</v>
      </c>
      <c r="C2434" t="s">
        <v>43</v>
      </c>
      <c r="D2434" t="s">
        <v>44</v>
      </c>
      <c r="E2434" t="s">
        <v>32</v>
      </c>
      <c r="G2434">
        <v>6378.45</v>
      </c>
      <c r="I2434">
        <v>0</v>
      </c>
      <c r="J2434" s="1">
        <v>45814</v>
      </c>
      <c r="K2434" t="s">
        <v>22</v>
      </c>
      <c r="L2434" t="s">
        <v>42</v>
      </c>
      <c r="M2434">
        <v>2573.36</v>
      </c>
    </row>
    <row r="2435" spans="1:13" x14ac:dyDescent="0.3">
      <c r="A2435">
        <v>4433</v>
      </c>
      <c r="B2435" t="s">
        <v>35</v>
      </c>
      <c r="C2435" t="s">
        <v>20</v>
      </c>
      <c r="D2435" t="s">
        <v>55</v>
      </c>
      <c r="E2435" t="s">
        <v>16</v>
      </c>
      <c r="F2435">
        <v>4</v>
      </c>
      <c r="G2435">
        <v>4840.5</v>
      </c>
      <c r="I2435">
        <v>0</v>
      </c>
      <c r="J2435" s="1"/>
      <c r="K2435" t="s">
        <v>22</v>
      </c>
      <c r="L2435" t="s">
        <v>38</v>
      </c>
      <c r="M2435">
        <v>3226.65</v>
      </c>
    </row>
    <row r="2436" spans="1:13" x14ac:dyDescent="0.3">
      <c r="A2436">
        <v>4434</v>
      </c>
      <c r="B2436" t="s">
        <v>35</v>
      </c>
      <c r="C2436" t="s">
        <v>43</v>
      </c>
      <c r="D2436" t="s">
        <v>52</v>
      </c>
      <c r="E2436" t="s">
        <v>28</v>
      </c>
      <c r="F2436">
        <v>3</v>
      </c>
      <c r="G2436">
        <v>3844.82</v>
      </c>
      <c r="I2436">
        <v>0</v>
      </c>
      <c r="J2436" s="1">
        <v>45697</v>
      </c>
      <c r="K2436" t="s">
        <v>17</v>
      </c>
      <c r="L2436" t="s">
        <v>42</v>
      </c>
      <c r="M2436">
        <v>-289.83</v>
      </c>
    </row>
    <row r="2437" spans="1:13" x14ac:dyDescent="0.3">
      <c r="A2437">
        <v>4435</v>
      </c>
      <c r="B2437" t="s">
        <v>19</v>
      </c>
      <c r="C2437" t="s">
        <v>14</v>
      </c>
      <c r="D2437" t="s">
        <v>34</v>
      </c>
      <c r="E2437" t="s">
        <v>16</v>
      </c>
      <c r="I2437">
        <v>0</v>
      </c>
      <c r="J2437" s="1"/>
      <c r="K2437" t="s">
        <v>17</v>
      </c>
      <c r="L2437" t="s">
        <v>42</v>
      </c>
      <c r="M2437">
        <v>2607.5700000000002</v>
      </c>
    </row>
    <row r="2438" spans="1:13" x14ac:dyDescent="0.3">
      <c r="A2438">
        <v>4436</v>
      </c>
      <c r="B2438" t="s">
        <v>35</v>
      </c>
      <c r="C2438" t="s">
        <v>14</v>
      </c>
      <c r="D2438" t="s">
        <v>15</v>
      </c>
      <c r="E2438" t="s">
        <v>16</v>
      </c>
      <c r="F2438">
        <v>4</v>
      </c>
      <c r="G2438">
        <v>2720.7</v>
      </c>
      <c r="I2438">
        <v>0</v>
      </c>
      <c r="J2438" s="1">
        <v>45755</v>
      </c>
      <c r="K2438" t="s">
        <v>17</v>
      </c>
      <c r="L2438" t="s">
        <v>29</v>
      </c>
      <c r="M2438">
        <v>-818.53</v>
      </c>
    </row>
    <row r="2439" spans="1:13" x14ac:dyDescent="0.3">
      <c r="A2439">
        <v>4437</v>
      </c>
      <c r="B2439" t="s">
        <v>35</v>
      </c>
      <c r="C2439" t="s">
        <v>43</v>
      </c>
      <c r="D2439" t="s">
        <v>51</v>
      </c>
      <c r="E2439" t="s">
        <v>32</v>
      </c>
      <c r="F2439">
        <v>2</v>
      </c>
      <c r="I2439">
        <v>0</v>
      </c>
      <c r="J2439" s="1">
        <v>45255</v>
      </c>
      <c r="K2439" t="s">
        <v>22</v>
      </c>
      <c r="L2439" t="s">
        <v>38</v>
      </c>
      <c r="M2439">
        <v>3972.33</v>
      </c>
    </row>
    <row r="2440" spans="1:13" x14ac:dyDescent="0.3">
      <c r="A2440">
        <v>4438</v>
      </c>
      <c r="B2440" t="s">
        <v>35</v>
      </c>
      <c r="C2440" t="s">
        <v>43</v>
      </c>
      <c r="D2440" t="s">
        <v>52</v>
      </c>
      <c r="E2440" t="s">
        <v>41</v>
      </c>
      <c r="F2440">
        <v>3</v>
      </c>
      <c r="I2440">
        <v>0</v>
      </c>
      <c r="J2440" s="1"/>
      <c r="K2440" t="s">
        <v>22</v>
      </c>
      <c r="L2440" t="s">
        <v>33</v>
      </c>
      <c r="M2440">
        <v>-735.65</v>
      </c>
    </row>
    <row r="2441" spans="1:13" x14ac:dyDescent="0.3">
      <c r="A2441">
        <v>4439</v>
      </c>
      <c r="B2441" t="s">
        <v>19</v>
      </c>
      <c r="C2441" t="s">
        <v>26</v>
      </c>
      <c r="D2441" t="s">
        <v>58</v>
      </c>
      <c r="E2441" t="s">
        <v>41</v>
      </c>
      <c r="F2441">
        <v>0</v>
      </c>
      <c r="I2441">
        <v>0</v>
      </c>
      <c r="J2441" s="1">
        <v>45769</v>
      </c>
      <c r="K2441" t="s">
        <v>22</v>
      </c>
      <c r="L2441" t="s">
        <v>23</v>
      </c>
      <c r="M2441">
        <v>-324.47000000000003</v>
      </c>
    </row>
    <row r="2442" spans="1:13" x14ac:dyDescent="0.3">
      <c r="A2442">
        <v>4440</v>
      </c>
      <c r="B2442" t="s">
        <v>35</v>
      </c>
      <c r="C2442" t="s">
        <v>43</v>
      </c>
      <c r="D2442" t="s">
        <v>52</v>
      </c>
      <c r="E2442" t="s">
        <v>32</v>
      </c>
      <c r="G2442">
        <v>6172.36</v>
      </c>
      <c r="I2442">
        <v>0</v>
      </c>
      <c r="J2442" s="1">
        <v>45762</v>
      </c>
      <c r="K2442" t="s">
        <v>17</v>
      </c>
      <c r="L2442" t="s">
        <v>25</v>
      </c>
      <c r="M2442">
        <v>-551.75</v>
      </c>
    </row>
    <row r="2443" spans="1:13" x14ac:dyDescent="0.3">
      <c r="A2443">
        <v>4441</v>
      </c>
      <c r="B2443" t="s">
        <v>13</v>
      </c>
      <c r="C2443" t="s">
        <v>20</v>
      </c>
      <c r="D2443" t="s">
        <v>24</v>
      </c>
      <c r="E2443" t="s">
        <v>28</v>
      </c>
      <c r="F2443">
        <v>3</v>
      </c>
      <c r="I2443">
        <v>0</v>
      </c>
      <c r="J2443" s="1">
        <v>45417</v>
      </c>
      <c r="K2443" t="s">
        <v>22</v>
      </c>
      <c r="L2443" t="s">
        <v>45</v>
      </c>
      <c r="M2443">
        <v>2036.39</v>
      </c>
    </row>
    <row r="2444" spans="1:13" x14ac:dyDescent="0.3">
      <c r="A2444">
        <v>4442</v>
      </c>
      <c r="B2444" t="s">
        <v>19</v>
      </c>
      <c r="C2444" t="s">
        <v>20</v>
      </c>
      <c r="D2444" t="s">
        <v>55</v>
      </c>
      <c r="E2444" t="s">
        <v>28</v>
      </c>
      <c r="I2444">
        <v>0</v>
      </c>
      <c r="J2444" s="1">
        <v>45434</v>
      </c>
      <c r="K2444" t="s">
        <v>22</v>
      </c>
      <c r="L2444" t="s">
        <v>23</v>
      </c>
      <c r="M2444">
        <v>1366.18</v>
      </c>
    </row>
    <row r="2445" spans="1:13" x14ac:dyDescent="0.3">
      <c r="A2445">
        <v>4443</v>
      </c>
      <c r="B2445" t="s">
        <v>35</v>
      </c>
      <c r="C2445" t="s">
        <v>26</v>
      </c>
      <c r="D2445" t="s">
        <v>58</v>
      </c>
      <c r="E2445" t="s">
        <v>46</v>
      </c>
      <c r="F2445">
        <v>3</v>
      </c>
      <c r="G2445">
        <v>7953</v>
      </c>
      <c r="H2445">
        <v>1.21</v>
      </c>
      <c r="I2445">
        <v>-5010.3900000000003</v>
      </c>
      <c r="J2445" s="1">
        <v>45789</v>
      </c>
      <c r="K2445" t="s">
        <v>22</v>
      </c>
      <c r="L2445" t="s">
        <v>23</v>
      </c>
      <c r="M2445">
        <v>-665.22</v>
      </c>
    </row>
    <row r="2446" spans="1:13" x14ac:dyDescent="0.3">
      <c r="A2446">
        <v>4444</v>
      </c>
      <c r="B2446" t="s">
        <v>35</v>
      </c>
      <c r="C2446" t="s">
        <v>30</v>
      </c>
      <c r="D2446" t="s">
        <v>31</v>
      </c>
      <c r="E2446" t="s">
        <v>57</v>
      </c>
      <c r="F2446">
        <v>4</v>
      </c>
      <c r="H2446">
        <v>0.36</v>
      </c>
      <c r="I2446">
        <v>0</v>
      </c>
      <c r="J2446" s="1">
        <v>45569</v>
      </c>
      <c r="K2446" t="s">
        <v>17</v>
      </c>
      <c r="L2446" t="s">
        <v>45</v>
      </c>
      <c r="M2446">
        <v>243.39</v>
      </c>
    </row>
    <row r="2447" spans="1:13" x14ac:dyDescent="0.3">
      <c r="A2447">
        <v>4445</v>
      </c>
      <c r="B2447" t="s">
        <v>19</v>
      </c>
      <c r="C2447" t="s">
        <v>14</v>
      </c>
      <c r="D2447" t="s">
        <v>47</v>
      </c>
      <c r="E2447" t="s">
        <v>32</v>
      </c>
      <c r="F2447">
        <v>1</v>
      </c>
      <c r="G2447">
        <v>5915.27</v>
      </c>
      <c r="H2447">
        <v>0.12</v>
      </c>
      <c r="I2447">
        <v>5205.4399999999996</v>
      </c>
      <c r="J2447" s="1">
        <v>45641</v>
      </c>
      <c r="K2447" t="s">
        <v>22</v>
      </c>
      <c r="L2447" t="s">
        <v>25</v>
      </c>
      <c r="M2447">
        <v>3456.95</v>
      </c>
    </row>
    <row r="2448" spans="1:13" x14ac:dyDescent="0.3">
      <c r="A2448">
        <v>4446</v>
      </c>
      <c r="B2448" t="s">
        <v>35</v>
      </c>
      <c r="C2448" t="s">
        <v>20</v>
      </c>
      <c r="D2448" t="s">
        <v>39</v>
      </c>
      <c r="E2448" t="s">
        <v>16</v>
      </c>
      <c r="F2448">
        <v>2</v>
      </c>
      <c r="G2448">
        <v>3469.31</v>
      </c>
      <c r="H2448">
        <v>0.28000000000000003</v>
      </c>
      <c r="I2448">
        <v>4995.8100000000004</v>
      </c>
      <c r="J2448" s="1">
        <v>45683</v>
      </c>
      <c r="K2448" t="s">
        <v>22</v>
      </c>
      <c r="L2448" t="s">
        <v>29</v>
      </c>
      <c r="M2448">
        <v>2671.58</v>
      </c>
    </row>
    <row r="2449" spans="1:13" x14ac:dyDescent="0.3">
      <c r="A2449">
        <v>4447</v>
      </c>
      <c r="B2449" t="s">
        <v>13</v>
      </c>
      <c r="C2449" t="s">
        <v>30</v>
      </c>
      <c r="D2449" t="s">
        <v>50</v>
      </c>
      <c r="E2449" t="s">
        <v>32</v>
      </c>
      <c r="F2449">
        <v>0</v>
      </c>
      <c r="I2449">
        <v>0</v>
      </c>
      <c r="J2449" s="1">
        <v>45638</v>
      </c>
      <c r="K2449" t="s">
        <v>22</v>
      </c>
      <c r="L2449" t="s">
        <v>33</v>
      </c>
      <c r="M2449">
        <v>1574.91</v>
      </c>
    </row>
    <row r="2450" spans="1:13" x14ac:dyDescent="0.3">
      <c r="A2450">
        <v>2030</v>
      </c>
      <c r="B2450" t="s">
        <v>19</v>
      </c>
      <c r="C2450" t="s">
        <v>43</v>
      </c>
      <c r="D2450" t="s">
        <v>44</v>
      </c>
      <c r="E2450" t="s">
        <v>37</v>
      </c>
      <c r="F2450">
        <v>2</v>
      </c>
      <c r="I2450">
        <v>0</v>
      </c>
      <c r="J2450" s="1">
        <v>45818</v>
      </c>
      <c r="K2450" t="s">
        <v>22</v>
      </c>
      <c r="L2450" t="s">
        <v>25</v>
      </c>
      <c r="M2450">
        <v>2717.93</v>
      </c>
    </row>
    <row r="2451" spans="1:13" x14ac:dyDescent="0.3">
      <c r="A2451">
        <v>4449</v>
      </c>
      <c r="B2451" t="s">
        <v>35</v>
      </c>
      <c r="C2451" t="s">
        <v>26</v>
      </c>
      <c r="D2451" t="s">
        <v>60</v>
      </c>
      <c r="E2451" t="s">
        <v>46</v>
      </c>
      <c r="F2451">
        <v>0</v>
      </c>
      <c r="G2451">
        <v>5053.29</v>
      </c>
      <c r="I2451">
        <v>0</v>
      </c>
      <c r="J2451" s="1">
        <v>45712</v>
      </c>
      <c r="K2451" t="s">
        <v>22</v>
      </c>
      <c r="L2451" t="s">
        <v>45</v>
      </c>
      <c r="M2451">
        <v>3206.34</v>
      </c>
    </row>
    <row r="2452" spans="1:13" x14ac:dyDescent="0.3">
      <c r="A2452">
        <v>4450</v>
      </c>
      <c r="B2452" t="s">
        <v>35</v>
      </c>
      <c r="C2452" t="s">
        <v>26</v>
      </c>
      <c r="D2452" t="s">
        <v>60</v>
      </c>
      <c r="E2452" t="s">
        <v>41</v>
      </c>
      <c r="F2452">
        <v>1</v>
      </c>
      <c r="G2452">
        <v>4745.4799999999996</v>
      </c>
      <c r="I2452">
        <v>0</v>
      </c>
      <c r="J2452" s="1"/>
      <c r="K2452" t="s">
        <v>22</v>
      </c>
      <c r="L2452" t="s">
        <v>25</v>
      </c>
      <c r="M2452">
        <v>174.49</v>
      </c>
    </row>
    <row r="2453" spans="1:13" x14ac:dyDescent="0.3">
      <c r="A2453">
        <v>4451</v>
      </c>
      <c r="B2453" t="s">
        <v>19</v>
      </c>
      <c r="C2453" t="s">
        <v>26</v>
      </c>
      <c r="D2453" t="s">
        <v>58</v>
      </c>
      <c r="E2453" t="s">
        <v>41</v>
      </c>
      <c r="F2453">
        <v>0</v>
      </c>
      <c r="G2453">
        <v>2049.73</v>
      </c>
      <c r="I2453">
        <v>0</v>
      </c>
      <c r="J2453" s="1">
        <v>45604</v>
      </c>
      <c r="K2453" t="s">
        <v>17</v>
      </c>
      <c r="L2453" t="s">
        <v>29</v>
      </c>
      <c r="M2453">
        <v>2543.16</v>
      </c>
    </row>
    <row r="2454" spans="1:13" x14ac:dyDescent="0.3">
      <c r="A2454">
        <v>4452</v>
      </c>
      <c r="B2454" t="s">
        <v>19</v>
      </c>
      <c r="C2454" t="s">
        <v>26</v>
      </c>
      <c r="D2454" t="s">
        <v>27</v>
      </c>
      <c r="E2454" t="s">
        <v>16</v>
      </c>
      <c r="F2454">
        <v>1</v>
      </c>
      <c r="I2454">
        <v>0</v>
      </c>
      <c r="J2454" s="1">
        <v>45774</v>
      </c>
      <c r="K2454" t="s">
        <v>17</v>
      </c>
      <c r="L2454" t="s">
        <v>18</v>
      </c>
      <c r="M2454">
        <v>-86.63</v>
      </c>
    </row>
    <row r="2455" spans="1:13" x14ac:dyDescent="0.3">
      <c r="A2455">
        <v>4453</v>
      </c>
      <c r="B2455" t="s">
        <v>35</v>
      </c>
      <c r="C2455" t="s">
        <v>14</v>
      </c>
      <c r="D2455" t="s">
        <v>34</v>
      </c>
      <c r="E2455" t="s">
        <v>32</v>
      </c>
      <c r="F2455">
        <v>1</v>
      </c>
      <c r="I2455">
        <v>0</v>
      </c>
      <c r="J2455" s="1">
        <v>45803</v>
      </c>
      <c r="K2455" t="s">
        <v>22</v>
      </c>
      <c r="L2455" t="s">
        <v>18</v>
      </c>
      <c r="M2455">
        <v>2814.75</v>
      </c>
    </row>
    <row r="2456" spans="1:13" x14ac:dyDescent="0.3">
      <c r="A2456">
        <v>4454</v>
      </c>
      <c r="B2456" t="s">
        <v>13</v>
      </c>
      <c r="C2456" t="s">
        <v>30</v>
      </c>
      <c r="D2456" t="s">
        <v>56</v>
      </c>
      <c r="E2456" t="s">
        <v>16</v>
      </c>
      <c r="G2456">
        <v>2915.54</v>
      </c>
      <c r="I2456">
        <v>0</v>
      </c>
      <c r="J2456" s="1">
        <v>45659</v>
      </c>
      <c r="K2456" t="s">
        <v>22</v>
      </c>
      <c r="L2456" t="s">
        <v>33</v>
      </c>
      <c r="M2456">
        <v>-1188.6400000000001</v>
      </c>
    </row>
    <row r="2457" spans="1:13" x14ac:dyDescent="0.3">
      <c r="A2457">
        <v>4455</v>
      </c>
      <c r="B2457" t="s">
        <v>19</v>
      </c>
      <c r="C2457" t="s">
        <v>43</v>
      </c>
      <c r="D2457" t="s">
        <v>51</v>
      </c>
      <c r="E2457" t="s">
        <v>53</v>
      </c>
      <c r="F2457">
        <v>3</v>
      </c>
      <c r="G2457">
        <v>8629.75</v>
      </c>
      <c r="I2457">
        <v>0</v>
      </c>
      <c r="J2457" s="1"/>
      <c r="K2457" t="s">
        <v>17</v>
      </c>
      <c r="L2457" t="s">
        <v>25</v>
      </c>
      <c r="M2457">
        <v>2417.15</v>
      </c>
    </row>
    <row r="2458" spans="1:13" x14ac:dyDescent="0.3">
      <c r="A2458">
        <v>4456</v>
      </c>
      <c r="B2458" t="s">
        <v>19</v>
      </c>
      <c r="C2458" t="s">
        <v>43</v>
      </c>
      <c r="D2458" t="s">
        <v>51</v>
      </c>
      <c r="E2458" t="s">
        <v>32</v>
      </c>
      <c r="F2458">
        <v>1</v>
      </c>
      <c r="H2458">
        <v>0.32</v>
      </c>
      <c r="I2458">
        <v>0</v>
      </c>
      <c r="J2458" s="1">
        <v>45276</v>
      </c>
      <c r="K2458" t="s">
        <v>22</v>
      </c>
      <c r="L2458" t="s">
        <v>38</v>
      </c>
      <c r="M2458">
        <v>450.51</v>
      </c>
    </row>
    <row r="2459" spans="1:13" x14ac:dyDescent="0.3">
      <c r="A2459">
        <v>2019</v>
      </c>
      <c r="B2459" t="s">
        <v>35</v>
      </c>
      <c r="C2459" t="s">
        <v>26</v>
      </c>
      <c r="D2459" t="s">
        <v>60</v>
      </c>
      <c r="E2459" t="s">
        <v>28</v>
      </c>
      <c r="F2459">
        <v>-1</v>
      </c>
      <c r="G2459">
        <v>2452.52</v>
      </c>
      <c r="H2459">
        <v>0.12</v>
      </c>
      <c r="I2459">
        <v>-2158.2199999999998</v>
      </c>
      <c r="J2459" s="1">
        <v>45499</v>
      </c>
      <c r="K2459" t="s">
        <v>22</v>
      </c>
      <c r="L2459" t="s">
        <v>23</v>
      </c>
      <c r="M2459">
        <v>-1199.45</v>
      </c>
    </row>
    <row r="2460" spans="1:13" x14ac:dyDescent="0.3">
      <c r="A2460">
        <v>4458</v>
      </c>
      <c r="B2460" t="s">
        <v>13</v>
      </c>
      <c r="C2460" t="s">
        <v>20</v>
      </c>
      <c r="D2460" t="s">
        <v>24</v>
      </c>
      <c r="E2460" t="s">
        <v>28</v>
      </c>
      <c r="G2460">
        <v>6500.77</v>
      </c>
      <c r="H2460">
        <v>0.22</v>
      </c>
      <c r="I2460">
        <v>0</v>
      </c>
      <c r="J2460" s="1">
        <v>45593</v>
      </c>
      <c r="K2460" t="s">
        <v>22</v>
      </c>
      <c r="L2460" t="s">
        <v>25</v>
      </c>
      <c r="M2460">
        <v>870.08</v>
      </c>
    </row>
    <row r="2461" spans="1:13" x14ac:dyDescent="0.3">
      <c r="A2461">
        <v>4459</v>
      </c>
      <c r="B2461" t="s">
        <v>35</v>
      </c>
      <c r="C2461" t="s">
        <v>14</v>
      </c>
      <c r="D2461" t="s">
        <v>15</v>
      </c>
      <c r="E2461" t="s">
        <v>41</v>
      </c>
      <c r="F2461">
        <v>-1</v>
      </c>
      <c r="H2461">
        <v>0.59</v>
      </c>
      <c r="I2461">
        <v>0</v>
      </c>
      <c r="J2461" s="1"/>
      <c r="K2461" t="s">
        <v>17</v>
      </c>
      <c r="L2461" t="s">
        <v>45</v>
      </c>
      <c r="M2461">
        <v>3055.56</v>
      </c>
    </row>
    <row r="2462" spans="1:13" x14ac:dyDescent="0.3">
      <c r="A2462">
        <v>4460</v>
      </c>
      <c r="B2462" t="s">
        <v>19</v>
      </c>
      <c r="C2462" t="s">
        <v>20</v>
      </c>
      <c r="D2462" t="s">
        <v>21</v>
      </c>
      <c r="E2462" t="s">
        <v>16</v>
      </c>
      <c r="F2462">
        <v>-1</v>
      </c>
      <c r="G2462">
        <v>9682.2000000000007</v>
      </c>
      <c r="I2462">
        <v>0</v>
      </c>
      <c r="J2462" s="1"/>
      <c r="K2462" t="s">
        <v>17</v>
      </c>
      <c r="L2462" t="s">
        <v>42</v>
      </c>
      <c r="M2462">
        <v>570.41999999999996</v>
      </c>
    </row>
    <row r="2463" spans="1:13" x14ac:dyDescent="0.3">
      <c r="A2463">
        <v>4461</v>
      </c>
      <c r="B2463" t="s">
        <v>13</v>
      </c>
      <c r="C2463" t="s">
        <v>26</v>
      </c>
      <c r="D2463" t="s">
        <v>40</v>
      </c>
      <c r="E2463" t="s">
        <v>32</v>
      </c>
      <c r="I2463">
        <v>0</v>
      </c>
      <c r="J2463" s="1"/>
      <c r="K2463" t="s">
        <v>22</v>
      </c>
      <c r="L2463" t="s">
        <v>38</v>
      </c>
      <c r="M2463">
        <v>1800.98</v>
      </c>
    </row>
    <row r="2464" spans="1:13" x14ac:dyDescent="0.3">
      <c r="A2464">
        <v>4462</v>
      </c>
      <c r="B2464" t="s">
        <v>13</v>
      </c>
      <c r="C2464" t="s">
        <v>30</v>
      </c>
      <c r="D2464" t="s">
        <v>31</v>
      </c>
      <c r="E2464" t="s">
        <v>28</v>
      </c>
      <c r="I2464">
        <v>0</v>
      </c>
      <c r="J2464" s="1"/>
      <c r="K2464" t="s">
        <v>22</v>
      </c>
      <c r="L2464" t="s">
        <v>29</v>
      </c>
      <c r="M2464">
        <v>2280.52</v>
      </c>
    </row>
    <row r="2465" spans="1:13" x14ac:dyDescent="0.3">
      <c r="A2465">
        <v>4463</v>
      </c>
      <c r="B2465" t="s">
        <v>35</v>
      </c>
      <c r="C2465" t="s">
        <v>20</v>
      </c>
      <c r="D2465" t="s">
        <v>24</v>
      </c>
      <c r="E2465" t="s">
        <v>37</v>
      </c>
      <c r="F2465">
        <v>3</v>
      </c>
      <c r="G2465">
        <v>8317.5300000000007</v>
      </c>
      <c r="H2465">
        <v>0.6</v>
      </c>
      <c r="I2465">
        <v>9981.0400000000009</v>
      </c>
      <c r="J2465" s="1">
        <v>45815</v>
      </c>
      <c r="K2465" t="s">
        <v>22</v>
      </c>
      <c r="L2465" t="s">
        <v>29</v>
      </c>
      <c r="M2465">
        <v>1821.65</v>
      </c>
    </row>
    <row r="2466" spans="1:13" x14ac:dyDescent="0.3">
      <c r="A2466">
        <v>4464</v>
      </c>
      <c r="B2466" t="s">
        <v>13</v>
      </c>
      <c r="C2466" t="s">
        <v>43</v>
      </c>
      <c r="D2466" t="s">
        <v>51</v>
      </c>
      <c r="E2466" t="s">
        <v>41</v>
      </c>
      <c r="G2466">
        <v>4917.28</v>
      </c>
      <c r="H2466">
        <v>0.82</v>
      </c>
      <c r="I2466">
        <v>0</v>
      </c>
      <c r="J2466" s="1"/>
      <c r="K2466" t="s">
        <v>17</v>
      </c>
      <c r="L2466" t="s">
        <v>25</v>
      </c>
      <c r="M2466">
        <v>2769.22</v>
      </c>
    </row>
    <row r="2467" spans="1:13" x14ac:dyDescent="0.3">
      <c r="A2467">
        <v>2019</v>
      </c>
      <c r="B2467" t="s">
        <v>35</v>
      </c>
      <c r="C2467" t="s">
        <v>43</v>
      </c>
      <c r="D2467" t="s">
        <v>61</v>
      </c>
      <c r="E2467" t="s">
        <v>41</v>
      </c>
      <c r="F2467">
        <v>3</v>
      </c>
      <c r="H2467">
        <v>0.85</v>
      </c>
      <c r="I2467">
        <v>0</v>
      </c>
      <c r="J2467" s="1">
        <v>45517</v>
      </c>
      <c r="K2467" t="s">
        <v>17</v>
      </c>
      <c r="L2467" t="s">
        <v>33</v>
      </c>
      <c r="M2467">
        <v>347.96</v>
      </c>
    </row>
    <row r="2468" spans="1:13" x14ac:dyDescent="0.3">
      <c r="A2468">
        <v>4466</v>
      </c>
      <c r="B2468" t="s">
        <v>13</v>
      </c>
      <c r="C2468" t="s">
        <v>20</v>
      </c>
      <c r="D2468" t="s">
        <v>39</v>
      </c>
      <c r="E2468" t="s">
        <v>41</v>
      </c>
      <c r="G2468">
        <v>4743.16</v>
      </c>
      <c r="I2468">
        <v>0</v>
      </c>
      <c r="J2468" s="1">
        <v>45357</v>
      </c>
      <c r="K2468" t="s">
        <v>22</v>
      </c>
      <c r="L2468" t="s">
        <v>25</v>
      </c>
      <c r="M2468">
        <v>3480.06</v>
      </c>
    </row>
    <row r="2469" spans="1:13" x14ac:dyDescent="0.3">
      <c r="A2469">
        <v>4467</v>
      </c>
      <c r="B2469" t="s">
        <v>13</v>
      </c>
      <c r="C2469" t="s">
        <v>26</v>
      </c>
      <c r="D2469" t="s">
        <v>60</v>
      </c>
      <c r="E2469" t="s">
        <v>32</v>
      </c>
      <c r="G2469">
        <v>3918.43</v>
      </c>
      <c r="I2469">
        <v>0</v>
      </c>
      <c r="J2469" s="1">
        <v>45538</v>
      </c>
      <c r="K2469" t="s">
        <v>22</v>
      </c>
      <c r="L2469" t="s">
        <v>45</v>
      </c>
      <c r="M2469">
        <v>2820.24</v>
      </c>
    </row>
    <row r="2470" spans="1:13" x14ac:dyDescent="0.3">
      <c r="A2470">
        <v>4468</v>
      </c>
      <c r="B2470" t="s">
        <v>35</v>
      </c>
      <c r="C2470" t="s">
        <v>20</v>
      </c>
      <c r="D2470" t="s">
        <v>24</v>
      </c>
      <c r="E2470" t="s">
        <v>32</v>
      </c>
      <c r="F2470">
        <v>3</v>
      </c>
      <c r="G2470">
        <v>6077.13</v>
      </c>
      <c r="H2470">
        <v>1.1299999999999999</v>
      </c>
      <c r="I2470">
        <v>-2370.08</v>
      </c>
      <c r="J2470" s="1">
        <v>45257</v>
      </c>
      <c r="K2470" t="s">
        <v>17</v>
      </c>
      <c r="L2470" t="s">
        <v>25</v>
      </c>
      <c r="M2470">
        <v>3173.31</v>
      </c>
    </row>
    <row r="2471" spans="1:13" x14ac:dyDescent="0.3">
      <c r="A2471">
        <v>4469</v>
      </c>
      <c r="B2471" t="s">
        <v>13</v>
      </c>
      <c r="C2471" t="s">
        <v>43</v>
      </c>
      <c r="D2471" t="s">
        <v>61</v>
      </c>
      <c r="E2471" t="s">
        <v>16</v>
      </c>
      <c r="I2471">
        <v>0</v>
      </c>
      <c r="J2471" s="1"/>
      <c r="K2471" t="s">
        <v>22</v>
      </c>
      <c r="L2471" t="s">
        <v>18</v>
      </c>
      <c r="M2471">
        <v>3626.93</v>
      </c>
    </row>
    <row r="2472" spans="1:13" x14ac:dyDescent="0.3">
      <c r="A2472">
        <v>4470</v>
      </c>
      <c r="B2472" t="s">
        <v>19</v>
      </c>
      <c r="C2472" t="s">
        <v>43</v>
      </c>
      <c r="D2472" t="s">
        <v>51</v>
      </c>
      <c r="E2472" t="s">
        <v>28</v>
      </c>
      <c r="I2472">
        <v>0</v>
      </c>
      <c r="J2472" s="1"/>
      <c r="K2472" t="s">
        <v>17</v>
      </c>
      <c r="L2472" t="s">
        <v>36</v>
      </c>
      <c r="M2472">
        <v>3144.4</v>
      </c>
    </row>
    <row r="2473" spans="1:13" x14ac:dyDescent="0.3">
      <c r="A2473">
        <v>4471</v>
      </c>
      <c r="B2473" t="s">
        <v>13</v>
      </c>
      <c r="C2473" t="s">
        <v>43</v>
      </c>
      <c r="D2473" t="s">
        <v>52</v>
      </c>
      <c r="E2473" t="s">
        <v>41</v>
      </c>
      <c r="G2473">
        <v>2184.9499999999998</v>
      </c>
      <c r="I2473">
        <v>0</v>
      </c>
      <c r="J2473" s="1">
        <v>45828</v>
      </c>
      <c r="K2473" t="s">
        <v>17</v>
      </c>
      <c r="L2473" t="s">
        <v>25</v>
      </c>
      <c r="M2473">
        <v>3303.4</v>
      </c>
    </row>
    <row r="2474" spans="1:13" x14ac:dyDescent="0.3">
      <c r="A2474">
        <v>4472</v>
      </c>
      <c r="B2474" t="s">
        <v>19</v>
      </c>
      <c r="C2474" t="s">
        <v>43</v>
      </c>
      <c r="D2474" t="s">
        <v>61</v>
      </c>
      <c r="E2474" t="s">
        <v>41</v>
      </c>
      <c r="F2474">
        <v>2</v>
      </c>
      <c r="G2474">
        <v>6833.94</v>
      </c>
      <c r="I2474">
        <v>0</v>
      </c>
      <c r="J2474" s="1">
        <v>45516</v>
      </c>
      <c r="K2474" t="s">
        <v>17</v>
      </c>
      <c r="L2474" t="s">
        <v>23</v>
      </c>
      <c r="M2474">
        <v>-151.52000000000001</v>
      </c>
    </row>
    <row r="2475" spans="1:13" x14ac:dyDescent="0.3">
      <c r="A2475">
        <v>4473</v>
      </c>
      <c r="B2475" t="s">
        <v>13</v>
      </c>
      <c r="C2475" t="s">
        <v>26</v>
      </c>
      <c r="D2475" t="s">
        <v>40</v>
      </c>
      <c r="E2475" t="s">
        <v>53</v>
      </c>
      <c r="I2475">
        <v>0</v>
      </c>
      <c r="J2475" s="1"/>
      <c r="K2475" t="s">
        <v>17</v>
      </c>
      <c r="L2475" t="s">
        <v>45</v>
      </c>
      <c r="M2475">
        <v>1011.74</v>
      </c>
    </row>
    <row r="2476" spans="1:13" x14ac:dyDescent="0.3">
      <c r="A2476">
        <v>4474</v>
      </c>
      <c r="B2476" t="s">
        <v>19</v>
      </c>
      <c r="C2476" t="s">
        <v>26</v>
      </c>
      <c r="D2476" t="s">
        <v>60</v>
      </c>
      <c r="E2476" t="s">
        <v>32</v>
      </c>
      <c r="G2476">
        <v>8130.71</v>
      </c>
      <c r="I2476">
        <v>0</v>
      </c>
      <c r="J2476" s="1"/>
      <c r="K2476" t="s">
        <v>17</v>
      </c>
      <c r="L2476" t="s">
        <v>25</v>
      </c>
      <c r="M2476">
        <v>3536.87</v>
      </c>
    </row>
    <row r="2477" spans="1:13" x14ac:dyDescent="0.3">
      <c r="A2477">
        <v>4475</v>
      </c>
      <c r="B2477" t="s">
        <v>13</v>
      </c>
      <c r="C2477" t="s">
        <v>20</v>
      </c>
      <c r="D2477" t="s">
        <v>21</v>
      </c>
      <c r="E2477" t="s">
        <v>16</v>
      </c>
      <c r="H2477">
        <v>1.25</v>
      </c>
      <c r="I2477">
        <v>0</v>
      </c>
      <c r="J2477" s="1">
        <v>45355</v>
      </c>
      <c r="K2477" t="s">
        <v>17</v>
      </c>
      <c r="L2477" t="s">
        <v>23</v>
      </c>
      <c r="M2477">
        <v>1487.03</v>
      </c>
    </row>
    <row r="2478" spans="1:13" x14ac:dyDescent="0.3">
      <c r="A2478">
        <v>4476</v>
      </c>
      <c r="B2478" t="s">
        <v>19</v>
      </c>
      <c r="C2478" t="s">
        <v>26</v>
      </c>
      <c r="D2478" t="s">
        <v>40</v>
      </c>
      <c r="E2478" t="s">
        <v>28</v>
      </c>
      <c r="G2478">
        <v>4495.47</v>
      </c>
      <c r="I2478">
        <v>0</v>
      </c>
      <c r="J2478" s="1">
        <v>45684</v>
      </c>
      <c r="K2478" t="s">
        <v>17</v>
      </c>
      <c r="L2478" t="s">
        <v>18</v>
      </c>
      <c r="M2478">
        <v>560.20000000000005</v>
      </c>
    </row>
    <row r="2479" spans="1:13" x14ac:dyDescent="0.3">
      <c r="A2479">
        <v>4477</v>
      </c>
      <c r="B2479" t="s">
        <v>35</v>
      </c>
      <c r="C2479" t="s">
        <v>30</v>
      </c>
      <c r="D2479" t="s">
        <v>56</v>
      </c>
      <c r="E2479" t="s">
        <v>49</v>
      </c>
      <c r="I2479">
        <v>0</v>
      </c>
      <c r="J2479" s="1">
        <v>45636</v>
      </c>
      <c r="K2479" t="s">
        <v>17</v>
      </c>
      <c r="L2479" t="s">
        <v>33</v>
      </c>
      <c r="M2479">
        <v>-838.22</v>
      </c>
    </row>
    <row r="2480" spans="1:13" x14ac:dyDescent="0.3">
      <c r="A2480">
        <v>4478</v>
      </c>
      <c r="B2480" t="s">
        <v>19</v>
      </c>
      <c r="C2480" t="s">
        <v>26</v>
      </c>
      <c r="D2480" t="s">
        <v>60</v>
      </c>
      <c r="E2480" t="s">
        <v>41</v>
      </c>
      <c r="F2480">
        <v>4</v>
      </c>
      <c r="G2480">
        <v>7748.38</v>
      </c>
      <c r="I2480">
        <v>0</v>
      </c>
      <c r="J2480" s="1"/>
      <c r="K2480" t="s">
        <v>22</v>
      </c>
      <c r="L2480" t="s">
        <v>45</v>
      </c>
      <c r="M2480">
        <v>3416.84</v>
      </c>
    </row>
    <row r="2481" spans="1:13" x14ac:dyDescent="0.3">
      <c r="A2481">
        <v>4479</v>
      </c>
      <c r="B2481" t="s">
        <v>13</v>
      </c>
      <c r="C2481" t="s">
        <v>26</v>
      </c>
      <c r="D2481" t="s">
        <v>60</v>
      </c>
      <c r="E2481" t="s">
        <v>41</v>
      </c>
      <c r="G2481">
        <v>7530.67</v>
      </c>
      <c r="I2481">
        <v>0</v>
      </c>
      <c r="J2481" s="1">
        <v>45630</v>
      </c>
      <c r="K2481" t="s">
        <v>17</v>
      </c>
      <c r="L2481" t="s">
        <v>45</v>
      </c>
      <c r="M2481">
        <v>3209.42</v>
      </c>
    </row>
    <row r="2482" spans="1:13" x14ac:dyDescent="0.3">
      <c r="A2482">
        <v>4480</v>
      </c>
      <c r="B2482" t="s">
        <v>35</v>
      </c>
      <c r="C2482" t="s">
        <v>14</v>
      </c>
      <c r="D2482" t="s">
        <v>15</v>
      </c>
      <c r="E2482" t="s">
        <v>57</v>
      </c>
      <c r="H2482">
        <v>0.61</v>
      </c>
      <c r="I2482">
        <v>0</v>
      </c>
      <c r="J2482" s="1">
        <v>45782</v>
      </c>
      <c r="K2482" t="s">
        <v>22</v>
      </c>
      <c r="L2482" t="s">
        <v>38</v>
      </c>
      <c r="M2482">
        <v>1920.5</v>
      </c>
    </row>
    <row r="2483" spans="1:13" x14ac:dyDescent="0.3">
      <c r="A2483">
        <v>4481</v>
      </c>
      <c r="B2483" t="s">
        <v>35</v>
      </c>
      <c r="C2483" t="s">
        <v>20</v>
      </c>
      <c r="D2483" t="s">
        <v>39</v>
      </c>
      <c r="E2483" t="s">
        <v>28</v>
      </c>
      <c r="G2483">
        <v>8504.98</v>
      </c>
      <c r="H2483">
        <v>0.88</v>
      </c>
      <c r="I2483">
        <v>0</v>
      </c>
      <c r="J2483" s="1">
        <v>45637</v>
      </c>
      <c r="K2483" t="s">
        <v>22</v>
      </c>
      <c r="L2483" t="s">
        <v>33</v>
      </c>
      <c r="M2483">
        <v>1227.48</v>
      </c>
    </row>
    <row r="2484" spans="1:13" x14ac:dyDescent="0.3">
      <c r="A2484">
        <v>4482</v>
      </c>
      <c r="B2484" t="s">
        <v>13</v>
      </c>
      <c r="C2484" t="s">
        <v>20</v>
      </c>
      <c r="D2484" t="s">
        <v>55</v>
      </c>
      <c r="E2484" t="s">
        <v>28</v>
      </c>
      <c r="F2484">
        <v>2</v>
      </c>
      <c r="I2484">
        <v>0</v>
      </c>
      <c r="J2484" s="1">
        <v>45489</v>
      </c>
      <c r="K2484" t="s">
        <v>17</v>
      </c>
      <c r="L2484" t="s">
        <v>25</v>
      </c>
      <c r="M2484">
        <v>-742.03</v>
      </c>
    </row>
    <row r="2485" spans="1:13" x14ac:dyDescent="0.3">
      <c r="A2485">
        <v>4483</v>
      </c>
      <c r="B2485" t="s">
        <v>13</v>
      </c>
      <c r="C2485" t="s">
        <v>26</v>
      </c>
      <c r="D2485" t="s">
        <v>27</v>
      </c>
      <c r="E2485" t="s">
        <v>16</v>
      </c>
      <c r="G2485">
        <v>2844.04</v>
      </c>
      <c r="H2485">
        <v>0.12</v>
      </c>
      <c r="I2485">
        <v>0</v>
      </c>
      <c r="J2485" s="1">
        <v>45820</v>
      </c>
      <c r="K2485" t="s">
        <v>17</v>
      </c>
      <c r="L2485" t="s">
        <v>38</v>
      </c>
      <c r="M2485">
        <v>-1026.8599999999999</v>
      </c>
    </row>
    <row r="2486" spans="1:13" x14ac:dyDescent="0.3">
      <c r="A2486">
        <v>4484</v>
      </c>
      <c r="B2486" t="s">
        <v>35</v>
      </c>
      <c r="C2486" t="s">
        <v>43</v>
      </c>
      <c r="D2486" t="s">
        <v>44</v>
      </c>
      <c r="E2486" t="s">
        <v>37</v>
      </c>
      <c r="F2486">
        <v>3</v>
      </c>
      <c r="G2486">
        <v>5981.92</v>
      </c>
      <c r="H2486">
        <v>0.8</v>
      </c>
      <c r="I2486">
        <v>3589.15</v>
      </c>
      <c r="J2486" s="1">
        <v>45638</v>
      </c>
      <c r="K2486" t="s">
        <v>22</v>
      </c>
      <c r="L2486" t="s">
        <v>42</v>
      </c>
      <c r="M2486">
        <v>-751.05</v>
      </c>
    </row>
    <row r="2487" spans="1:13" x14ac:dyDescent="0.3">
      <c r="A2487">
        <v>4485</v>
      </c>
      <c r="B2487" t="s">
        <v>35</v>
      </c>
      <c r="C2487" t="s">
        <v>14</v>
      </c>
      <c r="D2487" t="s">
        <v>34</v>
      </c>
      <c r="E2487" t="s">
        <v>28</v>
      </c>
      <c r="H2487">
        <v>0.78</v>
      </c>
      <c r="I2487">
        <v>0</v>
      </c>
      <c r="J2487" s="1">
        <v>45742</v>
      </c>
      <c r="K2487" t="s">
        <v>22</v>
      </c>
      <c r="L2487" t="s">
        <v>29</v>
      </c>
      <c r="M2487">
        <v>-367.25</v>
      </c>
    </row>
    <row r="2488" spans="1:13" x14ac:dyDescent="0.3">
      <c r="A2488">
        <v>4486</v>
      </c>
      <c r="B2488" t="s">
        <v>19</v>
      </c>
      <c r="C2488" t="s">
        <v>14</v>
      </c>
      <c r="D2488" t="s">
        <v>34</v>
      </c>
      <c r="E2488" t="s">
        <v>32</v>
      </c>
      <c r="I2488">
        <v>0</v>
      </c>
      <c r="J2488" s="1">
        <v>45214</v>
      </c>
      <c r="K2488" t="s">
        <v>17</v>
      </c>
      <c r="L2488" t="s">
        <v>36</v>
      </c>
      <c r="M2488">
        <v>3338.79</v>
      </c>
    </row>
    <row r="2489" spans="1:13" x14ac:dyDescent="0.3">
      <c r="A2489">
        <v>4487</v>
      </c>
      <c r="B2489" t="s">
        <v>35</v>
      </c>
      <c r="C2489" t="s">
        <v>26</v>
      </c>
      <c r="D2489" t="s">
        <v>60</v>
      </c>
      <c r="E2489" t="s">
        <v>28</v>
      </c>
      <c r="G2489">
        <v>9009.7099999999991</v>
      </c>
      <c r="H2489">
        <v>0.4</v>
      </c>
      <c r="I2489">
        <v>0</v>
      </c>
      <c r="J2489" s="1">
        <v>45525</v>
      </c>
      <c r="K2489" t="s">
        <v>22</v>
      </c>
      <c r="L2489" t="s">
        <v>29</v>
      </c>
      <c r="M2489">
        <v>-996.86</v>
      </c>
    </row>
    <row r="2490" spans="1:13" x14ac:dyDescent="0.3">
      <c r="A2490">
        <v>4488</v>
      </c>
      <c r="B2490" t="s">
        <v>19</v>
      </c>
      <c r="C2490" t="s">
        <v>14</v>
      </c>
      <c r="D2490" t="s">
        <v>34</v>
      </c>
      <c r="E2490" t="s">
        <v>62</v>
      </c>
      <c r="F2490">
        <v>2</v>
      </c>
      <c r="I2490">
        <v>0</v>
      </c>
      <c r="J2490" s="1">
        <v>45642</v>
      </c>
      <c r="K2490" t="s">
        <v>22</v>
      </c>
      <c r="L2490" t="s">
        <v>29</v>
      </c>
      <c r="M2490">
        <v>3045.38</v>
      </c>
    </row>
    <row r="2491" spans="1:13" x14ac:dyDescent="0.3">
      <c r="A2491">
        <v>4489</v>
      </c>
      <c r="B2491" t="s">
        <v>13</v>
      </c>
      <c r="C2491" t="s">
        <v>26</v>
      </c>
      <c r="D2491" t="s">
        <v>27</v>
      </c>
      <c r="E2491" t="s">
        <v>46</v>
      </c>
      <c r="F2491">
        <v>3</v>
      </c>
      <c r="H2491">
        <v>1.1499999999999999</v>
      </c>
      <c r="I2491">
        <v>0</v>
      </c>
      <c r="J2491" s="1">
        <v>45749</v>
      </c>
      <c r="K2491" t="s">
        <v>22</v>
      </c>
      <c r="L2491" t="s">
        <v>18</v>
      </c>
      <c r="M2491">
        <v>1890.99</v>
      </c>
    </row>
    <row r="2492" spans="1:13" x14ac:dyDescent="0.3">
      <c r="A2492">
        <v>4490</v>
      </c>
      <c r="B2492" t="s">
        <v>19</v>
      </c>
      <c r="C2492" t="s">
        <v>14</v>
      </c>
      <c r="D2492" t="s">
        <v>47</v>
      </c>
      <c r="E2492" t="s">
        <v>28</v>
      </c>
      <c r="F2492">
        <v>0</v>
      </c>
      <c r="I2492">
        <v>0</v>
      </c>
      <c r="J2492" s="1">
        <v>45711</v>
      </c>
      <c r="K2492" t="s">
        <v>17</v>
      </c>
      <c r="L2492" t="s">
        <v>45</v>
      </c>
      <c r="M2492">
        <v>-1173.8399999999999</v>
      </c>
    </row>
    <row r="2493" spans="1:13" x14ac:dyDescent="0.3">
      <c r="A2493">
        <v>4491</v>
      </c>
      <c r="B2493" t="s">
        <v>19</v>
      </c>
      <c r="C2493" t="s">
        <v>30</v>
      </c>
      <c r="D2493" t="s">
        <v>56</v>
      </c>
      <c r="E2493" t="s">
        <v>16</v>
      </c>
      <c r="F2493">
        <v>0</v>
      </c>
      <c r="I2493">
        <v>0</v>
      </c>
      <c r="J2493" s="1"/>
      <c r="K2493" t="s">
        <v>17</v>
      </c>
      <c r="L2493" t="s">
        <v>45</v>
      </c>
      <c r="M2493">
        <v>3066.85</v>
      </c>
    </row>
    <row r="2494" spans="1:13" x14ac:dyDescent="0.3">
      <c r="A2494">
        <v>4492</v>
      </c>
      <c r="B2494" t="s">
        <v>35</v>
      </c>
      <c r="C2494" t="s">
        <v>26</v>
      </c>
      <c r="D2494" t="s">
        <v>60</v>
      </c>
      <c r="E2494" t="s">
        <v>16</v>
      </c>
      <c r="I2494">
        <v>0</v>
      </c>
      <c r="J2494" s="1"/>
      <c r="K2494" t="s">
        <v>22</v>
      </c>
      <c r="L2494" t="s">
        <v>25</v>
      </c>
      <c r="M2494">
        <v>2397.23</v>
      </c>
    </row>
    <row r="2495" spans="1:13" x14ac:dyDescent="0.3">
      <c r="A2495">
        <v>4493</v>
      </c>
      <c r="B2495" t="s">
        <v>19</v>
      </c>
      <c r="C2495" t="s">
        <v>26</v>
      </c>
      <c r="D2495" t="s">
        <v>27</v>
      </c>
      <c r="E2495" t="s">
        <v>32</v>
      </c>
      <c r="F2495">
        <v>4</v>
      </c>
      <c r="I2495">
        <v>0</v>
      </c>
      <c r="J2495" s="1">
        <v>45569</v>
      </c>
      <c r="K2495" t="s">
        <v>17</v>
      </c>
      <c r="L2495" t="s">
        <v>25</v>
      </c>
      <c r="M2495">
        <v>321.24</v>
      </c>
    </row>
    <row r="2496" spans="1:13" x14ac:dyDescent="0.3">
      <c r="A2496">
        <v>4494</v>
      </c>
      <c r="B2496" t="s">
        <v>19</v>
      </c>
      <c r="C2496" t="s">
        <v>14</v>
      </c>
      <c r="D2496" t="s">
        <v>54</v>
      </c>
      <c r="E2496" t="s">
        <v>28</v>
      </c>
      <c r="I2496">
        <v>0</v>
      </c>
      <c r="J2496" s="1">
        <v>45700</v>
      </c>
      <c r="K2496" t="s">
        <v>17</v>
      </c>
      <c r="L2496" t="s">
        <v>45</v>
      </c>
      <c r="M2496">
        <v>1357.29</v>
      </c>
    </row>
    <row r="2497" spans="1:13" x14ac:dyDescent="0.3">
      <c r="A2497">
        <v>4495</v>
      </c>
      <c r="B2497" t="s">
        <v>13</v>
      </c>
      <c r="C2497" t="s">
        <v>43</v>
      </c>
      <c r="D2497" t="s">
        <v>51</v>
      </c>
      <c r="E2497" t="s">
        <v>32</v>
      </c>
      <c r="F2497">
        <v>3</v>
      </c>
      <c r="I2497">
        <v>0</v>
      </c>
      <c r="J2497" s="1">
        <v>45791</v>
      </c>
      <c r="K2497" t="s">
        <v>17</v>
      </c>
      <c r="L2497" t="s">
        <v>29</v>
      </c>
      <c r="M2497">
        <v>2.97</v>
      </c>
    </row>
    <row r="2498" spans="1:13" x14ac:dyDescent="0.3">
      <c r="A2498">
        <v>4496</v>
      </c>
      <c r="B2498" t="s">
        <v>35</v>
      </c>
      <c r="C2498" t="s">
        <v>43</v>
      </c>
      <c r="D2498" t="s">
        <v>51</v>
      </c>
      <c r="E2498" t="s">
        <v>28</v>
      </c>
      <c r="F2498">
        <v>-1</v>
      </c>
      <c r="I2498">
        <v>0</v>
      </c>
      <c r="J2498" s="1"/>
      <c r="K2498" t="s">
        <v>17</v>
      </c>
      <c r="L2498" t="s">
        <v>23</v>
      </c>
      <c r="M2498">
        <v>-487.36</v>
      </c>
    </row>
    <row r="2499" spans="1:13" x14ac:dyDescent="0.3">
      <c r="A2499">
        <v>4497</v>
      </c>
      <c r="B2499" t="s">
        <v>35</v>
      </c>
      <c r="C2499" t="s">
        <v>20</v>
      </c>
      <c r="D2499" t="s">
        <v>21</v>
      </c>
      <c r="E2499" t="s">
        <v>57</v>
      </c>
      <c r="G2499">
        <v>6647.6</v>
      </c>
      <c r="H2499">
        <v>0.52</v>
      </c>
      <c r="I2499">
        <v>0</v>
      </c>
      <c r="J2499" s="1">
        <v>45840</v>
      </c>
      <c r="K2499" t="s">
        <v>22</v>
      </c>
      <c r="L2499" t="s">
        <v>36</v>
      </c>
      <c r="M2499">
        <v>-918.14</v>
      </c>
    </row>
    <row r="2500" spans="1:13" x14ac:dyDescent="0.3">
      <c r="A2500">
        <v>4498</v>
      </c>
      <c r="B2500" t="s">
        <v>19</v>
      </c>
      <c r="C2500" t="s">
        <v>14</v>
      </c>
      <c r="D2500" t="s">
        <v>54</v>
      </c>
      <c r="E2500" t="s">
        <v>41</v>
      </c>
      <c r="F2500">
        <v>4</v>
      </c>
      <c r="G2500">
        <v>5358.7</v>
      </c>
      <c r="I2500">
        <v>0</v>
      </c>
      <c r="J2500" s="1">
        <v>45637</v>
      </c>
      <c r="K2500" t="s">
        <v>17</v>
      </c>
      <c r="L2500" t="s">
        <v>25</v>
      </c>
      <c r="M2500">
        <v>3352.29</v>
      </c>
    </row>
    <row r="2501" spans="1:13" x14ac:dyDescent="0.3">
      <c r="A2501">
        <v>4499</v>
      </c>
      <c r="B2501" t="s">
        <v>19</v>
      </c>
      <c r="C2501" t="s">
        <v>30</v>
      </c>
      <c r="D2501" t="s">
        <v>48</v>
      </c>
      <c r="E2501" t="s">
        <v>16</v>
      </c>
      <c r="G2501">
        <v>5550.99</v>
      </c>
      <c r="I2501">
        <v>0</v>
      </c>
      <c r="J2501" s="1">
        <v>45619</v>
      </c>
      <c r="K2501" t="s">
        <v>22</v>
      </c>
      <c r="L2501" t="s">
        <v>25</v>
      </c>
      <c r="M2501">
        <v>2453.5700000000002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96E2B-4CA0-4C5B-9249-01EAF74C4167}">
  <dimension ref="A1:M2387"/>
  <sheetViews>
    <sheetView topLeftCell="B2361" workbookViewId="0">
      <selection activeCell="J5" sqref="J2:J2387"/>
    </sheetView>
  </sheetViews>
  <sheetFormatPr defaultRowHeight="14.4" x14ac:dyDescent="0.3"/>
  <cols>
    <col min="1" max="1" width="10.77734375" bestFit="1" customWidth="1"/>
    <col min="2" max="2" width="18" bestFit="1" customWidth="1"/>
    <col min="3" max="3" width="14.33203125" bestFit="1" customWidth="1"/>
    <col min="4" max="4" width="16" bestFit="1" customWidth="1"/>
    <col min="5" max="5" width="6.44140625" bestFit="1" customWidth="1"/>
    <col min="6" max="6" width="12.21875" bestFit="1" customWidth="1"/>
    <col min="7" max="7" width="8" bestFit="1" customWidth="1"/>
    <col min="8" max="8" width="18.109375" bestFit="1" customWidth="1"/>
    <col min="9" max="9" width="10.5546875" bestFit="1" customWidth="1"/>
    <col min="10" max="10" width="16.77734375" style="1" bestFit="1" customWidth="1"/>
    <col min="11" max="11" width="15.44140625" bestFit="1" customWidth="1"/>
    <col min="12" max="12" width="15.5546875" bestFit="1" customWidth="1"/>
    <col min="13" max="13" width="8.66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2000</v>
      </c>
      <c r="B2" t="s">
        <v>13</v>
      </c>
      <c r="C2" t="s">
        <v>14</v>
      </c>
      <c r="D2" t="s">
        <v>15</v>
      </c>
      <c r="E2" t="str">
        <f>IF(Nike_Sales_Uncleaned!E2="","NA",IF(OR(Nike_Sales_Uncleaned!E2=0,Nike_Sales_Uncleaned!E2=-1),"NA",UPPER(Nike_Sales_Uncleaned!E2)))</f>
        <v>M</v>
      </c>
      <c r="F2" cm="1">
        <f t="array" ref="F2">IF(Nike_Sales_Uncleaned!F2="",MEDIAN(_xlfn._xlws.FILTER(Nike_Sales_Uncleaned!$F$2:$F$2501,Nike_Sales_Uncleaned!$F$2:$F$2501&gt;0)),Nike_Sales_Uncleaned!F2)</f>
        <v>2</v>
      </c>
      <c r="G2" cm="1">
        <f t="array" ref="G2">IF(OR(Nike_Sales_Uncleaned!G2="",Nike_Sales_Uncleaned!G2&lt;=0),MEDIAN(_xlfn._xlws.FILTER(Nike_Sales_Uncleaned!$G$2:$G$2501,Nike_Sales_Uncleaned!$G$2:$G$2501&gt;0)),Nike_Sales_Uncleaned!G2)</f>
        <v>6110.0300000000007</v>
      </c>
      <c r="H2">
        <f>IF(Nike_Sales_Uncleaned!H2="",0,IF(AND(Nike_Sales_Uncleaned!H2&gt;=0,Nike_Sales_Uncleaned!H2&lt;=1),Nike_Sales_Uncleaned!H2,0))</f>
        <v>0.47</v>
      </c>
      <c r="I2">
        <v>0</v>
      </c>
      <c r="J2" s="11">
        <f>IF(Nike_Sales_Uncleaned[[#This Row],[Order_Date]]="","",Nike_Sales_Uncleaned[[#This Row],[Order_Date]])</f>
        <v>45360</v>
      </c>
      <c r="K2" t="s">
        <v>17</v>
      </c>
      <c r="L2" t="s">
        <v>36</v>
      </c>
      <c r="M2">
        <v>-770.45</v>
      </c>
    </row>
    <row r="3" spans="1:13" x14ac:dyDescent="0.3">
      <c r="A3">
        <v>2001</v>
      </c>
      <c r="B3" t="s">
        <v>19</v>
      </c>
      <c r="C3" t="s">
        <v>20</v>
      </c>
      <c r="D3" t="s">
        <v>21</v>
      </c>
      <c r="E3" t="str">
        <f>IF(Nike_Sales_Uncleaned!E3="","NA",IF(OR(Nike_Sales_Uncleaned!E3=0,Nike_Sales_Uncleaned!E3=-1),"NA",UPPER(Nike_Sales_Uncleaned!E3)))</f>
        <v>M</v>
      </c>
      <c r="F3" cm="1">
        <f t="array" ref="F3">IF(Nike_Sales_Uncleaned!F3="",MEDIAN(_xlfn._xlws.FILTER(Nike_Sales_Uncleaned!$F$2:$F$2501,Nike_Sales_Uncleaned!$F$2:$F$2501&gt;0)),Nike_Sales_Uncleaned!F3)</f>
        <v>3</v>
      </c>
      <c r="G3" cm="1">
        <f t="array" ref="G3">IF(OR(Nike_Sales_Uncleaned!G3="",Nike_Sales_Uncleaned!G3&lt;=0),MEDIAN(_xlfn._xlws.FILTER(Nike_Sales_Uncleaned!$G$2:$G$2501,Nike_Sales_Uncleaned!$G$2:$G$2501&gt;0)),Nike_Sales_Uncleaned!G3)</f>
        <v>4957.93</v>
      </c>
      <c r="H3">
        <f>IF(Nike_Sales_Uncleaned!H3="",0,IF(AND(Nike_Sales_Uncleaned!H3&gt;=0,Nike_Sales_Uncleaned!H3&lt;=1),Nike_Sales_Uncleaned!H3,0))</f>
        <v>0</v>
      </c>
      <c r="I3">
        <v>0</v>
      </c>
      <c r="J3" s="11">
        <f>IF(Nike_Sales_Uncleaned[[#This Row],[Order_Date]]="","",Nike_Sales_Uncleaned[[#This Row],[Order_Date]])</f>
        <v>45482</v>
      </c>
      <c r="K3" t="s">
        <v>22</v>
      </c>
      <c r="L3" t="s">
        <v>38</v>
      </c>
      <c r="M3">
        <v>-112.53</v>
      </c>
    </row>
    <row r="4" spans="1:13" x14ac:dyDescent="0.3">
      <c r="A4">
        <v>2002</v>
      </c>
      <c r="B4" t="s">
        <v>19</v>
      </c>
      <c r="C4" t="s">
        <v>20</v>
      </c>
      <c r="D4" t="s">
        <v>24</v>
      </c>
      <c r="E4" t="str">
        <f>IF(Nike_Sales_Uncleaned!E4="","NA",IF(OR(Nike_Sales_Uncleaned!E4=0,Nike_Sales_Uncleaned!E4=-1),"NA",UPPER(Nike_Sales_Uncleaned!E4)))</f>
        <v>M</v>
      </c>
      <c r="F4" cm="1">
        <f t="array" ref="F4">IF(Nike_Sales_Uncleaned!F4="",MEDIAN(_xlfn._xlws.FILTER(Nike_Sales_Uncleaned!$F$2:$F$2501,Nike_Sales_Uncleaned!$F$2:$F$2501&gt;0)),Nike_Sales_Uncleaned!F4)</f>
        <v>4</v>
      </c>
      <c r="G4" cm="1">
        <f t="array" ref="G4">IF(OR(Nike_Sales_Uncleaned!G4="",Nike_Sales_Uncleaned!G4&lt;=0),MEDIAN(_xlfn._xlws.FILTER(Nike_Sales_Uncleaned!$G$2:$G$2501,Nike_Sales_Uncleaned!$G$2:$G$2501&gt;0)),Nike_Sales_Uncleaned!G4)</f>
        <v>6110.0300000000007</v>
      </c>
      <c r="H4">
        <f>IF(Nike_Sales_Uncleaned!H4="",0,IF(AND(Nike_Sales_Uncleaned!H4&gt;=0,Nike_Sales_Uncleaned!H4&lt;=1),Nike_Sales_Uncleaned!H4,0))</f>
        <v>0</v>
      </c>
      <c r="I4">
        <v>0</v>
      </c>
      <c r="J4" s="11" t="str">
        <f>IF(Nike_Sales_Uncleaned[[#This Row],[Order_Date]]="","",Nike_Sales_Uncleaned[[#This Row],[Order_Date]])</f>
        <v/>
      </c>
      <c r="K4" t="s">
        <v>22</v>
      </c>
      <c r="L4" t="s">
        <v>25</v>
      </c>
      <c r="M4">
        <v>3337.34</v>
      </c>
    </row>
    <row r="5" spans="1:13" x14ac:dyDescent="0.3">
      <c r="A5">
        <v>2003</v>
      </c>
      <c r="B5" t="s">
        <v>13</v>
      </c>
      <c r="C5" t="s">
        <v>26</v>
      </c>
      <c r="D5" t="s">
        <v>27</v>
      </c>
      <c r="E5" t="str">
        <f>IF(Nike_Sales_Uncleaned!E5="","NA",IF(OR(Nike_Sales_Uncleaned!E5=0,Nike_Sales_Uncleaned!E5=-1),"NA",UPPER(Nike_Sales_Uncleaned!E5)))</f>
        <v>L</v>
      </c>
      <c r="F5" cm="1">
        <f t="array" ref="F5">IF(Nike_Sales_Uncleaned!F5="",MEDIAN(_xlfn._xlws.FILTER(Nike_Sales_Uncleaned!$F$2:$F$2501,Nike_Sales_Uncleaned!$F$2:$F$2501&gt;0)),Nike_Sales_Uncleaned!F5)</f>
        <v>2</v>
      </c>
      <c r="G5" cm="1">
        <f t="array" ref="G5">IF(OR(Nike_Sales_Uncleaned!G5="",Nike_Sales_Uncleaned!G5&lt;=0),MEDIAN(_xlfn._xlws.FILTER(Nike_Sales_Uncleaned!$G$2:$G$2501,Nike_Sales_Uncleaned!$G$2:$G$2501&gt;0)),Nike_Sales_Uncleaned!G5)</f>
        <v>9673.57</v>
      </c>
      <c r="H5">
        <f>IF(Nike_Sales_Uncleaned!H5="",0,IF(AND(Nike_Sales_Uncleaned!H5&gt;=0,Nike_Sales_Uncleaned!H5&lt;=1),Nike_Sales_Uncleaned!H5,0))</f>
        <v>0</v>
      </c>
      <c r="I5">
        <v>0</v>
      </c>
      <c r="J5" s="11">
        <f>IF(Nike_Sales_Uncleaned[[#This Row],[Order_Date]]="","",Nike_Sales_Uncleaned[[#This Row],[Order_Date]])</f>
        <v>45569</v>
      </c>
      <c r="K5" t="s">
        <v>17</v>
      </c>
      <c r="L5" t="s">
        <v>29</v>
      </c>
      <c r="M5">
        <v>3376.85</v>
      </c>
    </row>
    <row r="6" spans="1:13" x14ac:dyDescent="0.3">
      <c r="A6">
        <v>2004</v>
      </c>
      <c r="B6" t="s">
        <v>13</v>
      </c>
      <c r="C6" t="s">
        <v>30</v>
      </c>
      <c r="D6" t="s">
        <v>31</v>
      </c>
      <c r="E6" t="str">
        <f>IF(Nike_Sales_Uncleaned!E6="","NA",IF(OR(Nike_Sales_Uncleaned!E6=0,Nike_Sales_Uncleaned!E6=-1),"NA",UPPER(Nike_Sales_Uncleaned!E6)))</f>
        <v>XL</v>
      </c>
      <c r="F6" cm="1">
        <f t="array" ref="F6">IF(Nike_Sales_Uncleaned!F6="",MEDIAN(_xlfn._xlws.FILTER(Nike_Sales_Uncleaned!$F$2:$F$2501,Nike_Sales_Uncleaned!$F$2:$F$2501&gt;0)),Nike_Sales_Uncleaned!F6)</f>
        <v>2</v>
      </c>
      <c r="G6" cm="1">
        <f t="array" ref="G6">IF(OR(Nike_Sales_Uncleaned!G6="",Nike_Sales_Uncleaned!G6&lt;=0),MEDIAN(_xlfn._xlws.FILTER(Nike_Sales_Uncleaned!$G$2:$G$2501,Nike_Sales_Uncleaned!$G$2:$G$2501&gt;0)),Nike_Sales_Uncleaned!G6)</f>
        <v>6110.0300000000007</v>
      </c>
      <c r="H6">
        <f>IF(Nike_Sales_Uncleaned!H6="",0,IF(AND(Nike_Sales_Uncleaned!H6&gt;=0,Nike_Sales_Uncleaned!H6&lt;=1),Nike_Sales_Uncleaned!H6,0))</f>
        <v>0</v>
      </c>
      <c r="I6">
        <v>0</v>
      </c>
      <c r="J6" s="11">
        <f>IF(Nike_Sales_Uncleaned[[#This Row],[Order_Date]]="","",Nike_Sales_Uncleaned[[#This Row],[Order_Date]])</f>
        <v>45547</v>
      </c>
      <c r="K6" t="s">
        <v>22</v>
      </c>
      <c r="L6" t="s">
        <v>33</v>
      </c>
      <c r="M6">
        <v>187.89</v>
      </c>
    </row>
    <row r="7" spans="1:13" x14ac:dyDescent="0.3">
      <c r="A7">
        <v>2005</v>
      </c>
      <c r="B7" t="s">
        <v>19</v>
      </c>
      <c r="C7" t="s">
        <v>14</v>
      </c>
      <c r="D7" t="s">
        <v>34</v>
      </c>
      <c r="E7" t="str">
        <f>IF(Nike_Sales_Uncleaned!E7="","NA",IF(OR(Nike_Sales_Uncleaned!E7=0,Nike_Sales_Uncleaned!E7=-1),"NA",UPPER(Nike_Sales_Uncleaned!E7)))</f>
        <v>M</v>
      </c>
      <c r="F7" cm="1">
        <f t="array" ref="F7">IF(Nike_Sales_Uncleaned!F7="",MEDIAN(_xlfn._xlws.FILTER(Nike_Sales_Uncleaned!$F$2:$F$2501,Nike_Sales_Uncleaned!$F$2:$F$2501&gt;0)),Nike_Sales_Uncleaned!F7)</f>
        <v>1</v>
      </c>
      <c r="G7" cm="1">
        <f t="array" ref="G7">IF(OR(Nike_Sales_Uncleaned!G7="",Nike_Sales_Uncleaned!G7&lt;=0),MEDIAN(_xlfn._xlws.FILTER(Nike_Sales_Uncleaned!$G$2:$G$2501,Nike_Sales_Uncleaned!$G$2:$G$2501&gt;0)),Nike_Sales_Uncleaned!G7)</f>
        <v>7363.96</v>
      </c>
      <c r="H7">
        <f>IF(Nike_Sales_Uncleaned!H7="",0,IF(AND(Nike_Sales_Uncleaned!H7&gt;=0,Nike_Sales_Uncleaned!H7&lt;=1),Nike_Sales_Uncleaned!H7,0))</f>
        <v>0</v>
      </c>
      <c r="I7">
        <v>0</v>
      </c>
      <c r="J7" s="11" t="str">
        <f>IF(Nike_Sales_Uncleaned[[#This Row],[Order_Date]]="","",Nike_Sales_Uncleaned[[#This Row],[Order_Date]])</f>
        <v/>
      </c>
      <c r="K7" t="s">
        <v>22</v>
      </c>
      <c r="L7" t="s">
        <v>33</v>
      </c>
      <c r="M7">
        <v>1415.98</v>
      </c>
    </row>
    <row r="8" spans="1:13" x14ac:dyDescent="0.3">
      <c r="A8">
        <v>2006</v>
      </c>
      <c r="B8" t="s">
        <v>35</v>
      </c>
      <c r="C8" t="s">
        <v>14</v>
      </c>
      <c r="D8" t="s">
        <v>15</v>
      </c>
      <c r="E8" t="str">
        <f>IF(Nike_Sales_Uncleaned!E8="","NA",IF(OR(Nike_Sales_Uncleaned!E8=0,Nike_Sales_Uncleaned!E8=-1),"NA",UPPER(Nike_Sales_Uncleaned!E8)))</f>
        <v>M</v>
      </c>
      <c r="F8" cm="1">
        <f t="array" ref="F8">IF(Nike_Sales_Uncleaned!F8="",MEDIAN(_xlfn._xlws.FILTER(Nike_Sales_Uncleaned!$F$2:$F$2501,Nike_Sales_Uncleaned!$F$2:$F$2501&gt;0)),Nike_Sales_Uncleaned!F8)</f>
        <v>2</v>
      </c>
      <c r="G8" cm="1">
        <f t="array" ref="G8">IF(OR(Nike_Sales_Uncleaned!G8="",Nike_Sales_Uncleaned!G8&lt;=0),MEDIAN(_xlfn._xlws.FILTER(Nike_Sales_Uncleaned!$G$2:$G$2501,Nike_Sales_Uncleaned!$G$2:$G$2501&gt;0)),Nike_Sales_Uncleaned!G8)</f>
        <v>6819.78</v>
      </c>
      <c r="H8">
        <f>IF(Nike_Sales_Uncleaned!H8="",0,IF(AND(Nike_Sales_Uncleaned!H8&gt;=0,Nike_Sales_Uncleaned!H8&lt;=1),Nike_Sales_Uncleaned!H8,0))</f>
        <v>0</v>
      </c>
      <c r="I8">
        <v>0</v>
      </c>
      <c r="J8" s="11">
        <f>IF(Nike_Sales_Uncleaned[[#This Row],[Order_Date]]="","",Nike_Sales_Uncleaned[[#This Row],[Order_Date]])</f>
        <v>45812</v>
      </c>
      <c r="K8" t="s">
        <v>17</v>
      </c>
      <c r="L8" t="s">
        <v>36</v>
      </c>
      <c r="M8">
        <v>1802.09</v>
      </c>
    </row>
    <row r="9" spans="1:13" x14ac:dyDescent="0.3">
      <c r="A9">
        <v>2007</v>
      </c>
      <c r="B9" t="s">
        <v>13</v>
      </c>
      <c r="C9" t="s">
        <v>14</v>
      </c>
      <c r="D9" t="s">
        <v>15</v>
      </c>
      <c r="E9" t="str">
        <f>IF(Nike_Sales_Uncleaned!E9="","NA",IF(OR(Nike_Sales_Uncleaned!E9=0,Nike_Sales_Uncleaned!E9=-1),"NA",UPPER(Nike_Sales_Uncleaned!E9)))</f>
        <v>M</v>
      </c>
      <c r="F9" cm="1">
        <f t="array" ref="F9">IF(Nike_Sales_Uncleaned!F9="",MEDIAN(_xlfn._xlws.FILTER(Nike_Sales_Uncleaned!$F$2:$F$2501,Nike_Sales_Uncleaned!$F$2:$F$2501&gt;0)),Nike_Sales_Uncleaned!F9)</f>
        <v>1</v>
      </c>
      <c r="G9" cm="1">
        <f t="array" ref="G9">IF(OR(Nike_Sales_Uncleaned!G9="",Nike_Sales_Uncleaned!G9&lt;=0),MEDIAN(_xlfn._xlws.FILTER(Nike_Sales_Uncleaned!$G$2:$G$2501,Nike_Sales_Uncleaned!$G$2:$G$2501&gt;0)),Nike_Sales_Uncleaned!G9)</f>
        <v>6110.0300000000007</v>
      </c>
      <c r="H9">
        <f>IF(Nike_Sales_Uncleaned!H9="",0,IF(AND(Nike_Sales_Uncleaned!H9&gt;=0,Nike_Sales_Uncleaned!H9&lt;=1),Nike_Sales_Uncleaned!H9,0))</f>
        <v>0.32</v>
      </c>
      <c r="I9">
        <v>0</v>
      </c>
      <c r="J9" s="11" t="str">
        <f>IF(Nike_Sales_Uncleaned[[#This Row],[Order_Date]]="","",Nike_Sales_Uncleaned[[#This Row],[Order_Date]])</f>
        <v/>
      </c>
      <c r="K9" t="s">
        <v>22</v>
      </c>
      <c r="L9" t="s">
        <v>36</v>
      </c>
      <c r="M9">
        <v>2928.36</v>
      </c>
    </row>
    <row r="10" spans="1:13" x14ac:dyDescent="0.3">
      <c r="A10">
        <v>2008</v>
      </c>
      <c r="B10" t="s">
        <v>19</v>
      </c>
      <c r="C10" t="s">
        <v>20</v>
      </c>
      <c r="D10" t="s">
        <v>24</v>
      </c>
      <c r="E10" t="str">
        <f>IF(Nike_Sales_Uncleaned!E10="","NA",IF(OR(Nike_Sales_Uncleaned!E10=0,Nike_Sales_Uncleaned!E10=-1),"NA",UPPER(Nike_Sales_Uncleaned!E10)))</f>
        <v>11</v>
      </c>
      <c r="F10" cm="1">
        <f t="array" ref="F10">IF(Nike_Sales_Uncleaned!F10="",MEDIAN(_xlfn._xlws.FILTER(Nike_Sales_Uncleaned!$F$2:$F$2501,Nike_Sales_Uncleaned!$F$2:$F$2501&gt;0)),Nike_Sales_Uncleaned!F10)</f>
        <v>-1</v>
      </c>
      <c r="G10" cm="1">
        <f t="array" ref="G10">IF(OR(Nike_Sales_Uncleaned!G10="",Nike_Sales_Uncleaned!G10&lt;=0),MEDIAN(_xlfn._xlws.FILTER(Nike_Sales_Uncleaned!$G$2:$G$2501,Nike_Sales_Uncleaned!$G$2:$G$2501&gt;0)),Nike_Sales_Uncleaned!G10)</f>
        <v>6110.0300000000007</v>
      </c>
      <c r="H10">
        <f>IF(Nike_Sales_Uncleaned!H10="",0,IF(AND(Nike_Sales_Uncleaned!H10&gt;=0,Nike_Sales_Uncleaned!H10&lt;=1),Nike_Sales_Uncleaned!H10,0))</f>
        <v>0</v>
      </c>
      <c r="I10">
        <v>0</v>
      </c>
      <c r="J10" s="11">
        <f>IF(Nike_Sales_Uncleaned[[#This Row],[Order_Date]]="","",Nike_Sales_Uncleaned[[#This Row],[Order_Date]])</f>
        <v>45576</v>
      </c>
      <c r="K10" t="s">
        <v>17</v>
      </c>
      <c r="L10" t="s">
        <v>38</v>
      </c>
      <c r="M10">
        <v>-731.18</v>
      </c>
    </row>
    <row r="11" spans="1:13" x14ac:dyDescent="0.3">
      <c r="A11">
        <v>2009</v>
      </c>
      <c r="B11" t="s">
        <v>35</v>
      </c>
      <c r="C11" t="s">
        <v>20</v>
      </c>
      <c r="D11" t="s">
        <v>39</v>
      </c>
      <c r="E11" t="str">
        <f>IF(Nike_Sales_Uncleaned!E11="","NA",IF(OR(Nike_Sales_Uncleaned!E11=0,Nike_Sales_Uncleaned!E11=-1),"NA",UPPER(Nike_Sales_Uncleaned!E11)))</f>
        <v>M</v>
      </c>
      <c r="F11" cm="1">
        <f t="array" ref="F11">IF(Nike_Sales_Uncleaned!F11="",MEDIAN(_xlfn._xlws.FILTER(Nike_Sales_Uncleaned!$F$2:$F$2501,Nike_Sales_Uncleaned!$F$2:$F$2501&gt;0)),Nike_Sales_Uncleaned!F11)</f>
        <v>4</v>
      </c>
      <c r="G11" cm="1">
        <f t="array" ref="G11">IF(OR(Nike_Sales_Uncleaned!G11="",Nike_Sales_Uncleaned!G11&lt;=0),MEDIAN(_xlfn._xlws.FILTER(Nike_Sales_Uncleaned!$G$2:$G$2501,Nike_Sales_Uncleaned!$G$2:$G$2501&gt;0)),Nike_Sales_Uncleaned!G11)</f>
        <v>6110.0300000000007</v>
      </c>
      <c r="H11">
        <f>IF(Nike_Sales_Uncleaned!H11="",0,IF(AND(Nike_Sales_Uncleaned!H11&gt;=0,Nike_Sales_Uncleaned!H11&lt;=1),Nike_Sales_Uncleaned!H11,0))</f>
        <v>0</v>
      </c>
      <c r="I11">
        <v>0</v>
      </c>
      <c r="J11" s="11" t="str">
        <f>IF(Nike_Sales_Uncleaned[[#This Row],[Order_Date]]="","",Nike_Sales_Uncleaned[[#This Row],[Order_Date]])</f>
        <v/>
      </c>
      <c r="K11" t="s">
        <v>17</v>
      </c>
      <c r="L11" t="s">
        <v>29</v>
      </c>
      <c r="M11">
        <v>3929.61</v>
      </c>
    </row>
    <row r="12" spans="1:13" x14ac:dyDescent="0.3">
      <c r="A12">
        <v>2010</v>
      </c>
      <c r="B12" t="s">
        <v>13</v>
      </c>
      <c r="C12" t="s">
        <v>26</v>
      </c>
      <c r="D12" t="s">
        <v>40</v>
      </c>
      <c r="E12" t="str">
        <f>IF(Nike_Sales_Uncleaned!E12="","NA",IF(OR(Nike_Sales_Uncleaned!E12=0,Nike_Sales_Uncleaned!E12=-1),"NA",UPPER(Nike_Sales_Uncleaned!E12)))</f>
        <v>L</v>
      </c>
      <c r="F12" cm="1">
        <f t="array" ref="F12">IF(Nike_Sales_Uncleaned!F12="",MEDIAN(_xlfn._xlws.FILTER(Nike_Sales_Uncleaned!$F$2:$F$2501,Nike_Sales_Uncleaned!$F$2:$F$2501&gt;0)),Nike_Sales_Uncleaned!F12)</f>
        <v>1</v>
      </c>
      <c r="G12" cm="1">
        <f t="array" ref="G12">IF(OR(Nike_Sales_Uncleaned!G12="",Nike_Sales_Uncleaned!G12&lt;=0),MEDIAN(_xlfn._xlws.FILTER(Nike_Sales_Uncleaned!$G$2:$G$2501,Nike_Sales_Uncleaned!$G$2:$G$2501&gt;0)),Nike_Sales_Uncleaned!G12)</f>
        <v>7949.83</v>
      </c>
      <c r="H12">
        <f>IF(Nike_Sales_Uncleaned!H12="",0,IF(AND(Nike_Sales_Uncleaned!H12&gt;=0,Nike_Sales_Uncleaned!H12&lt;=1),Nike_Sales_Uncleaned!H12,0))</f>
        <v>0</v>
      </c>
      <c r="I12">
        <v>0</v>
      </c>
      <c r="J12" s="11">
        <f>IF(Nike_Sales_Uncleaned[[#This Row],[Order_Date]]="","",Nike_Sales_Uncleaned[[#This Row],[Order_Date]])</f>
        <v>45673</v>
      </c>
      <c r="K12" t="s">
        <v>17</v>
      </c>
      <c r="L12" t="s">
        <v>29</v>
      </c>
      <c r="M12">
        <v>1965.56</v>
      </c>
    </row>
    <row r="13" spans="1:13" x14ac:dyDescent="0.3">
      <c r="A13">
        <v>2011</v>
      </c>
      <c r="B13" t="s">
        <v>19</v>
      </c>
      <c r="C13" t="s">
        <v>14</v>
      </c>
      <c r="D13" t="s">
        <v>34</v>
      </c>
      <c r="E13" t="str">
        <f>IF(Nike_Sales_Uncleaned!E13="","NA",IF(OR(Nike_Sales_Uncleaned!E13=0,Nike_Sales_Uncleaned!E13=-1),"NA",UPPER(Nike_Sales_Uncleaned!E13)))</f>
        <v>L</v>
      </c>
      <c r="F13" cm="1">
        <f t="array" ref="F13">IF(Nike_Sales_Uncleaned!F13="",MEDIAN(_xlfn._xlws.FILTER(Nike_Sales_Uncleaned!$F$2:$F$2501,Nike_Sales_Uncleaned!$F$2:$F$2501&gt;0)),Nike_Sales_Uncleaned!F13)</f>
        <v>-1</v>
      </c>
      <c r="G13" cm="1">
        <f t="array" ref="G13">IF(OR(Nike_Sales_Uncleaned!G13="",Nike_Sales_Uncleaned!G13&lt;=0),MEDIAN(_xlfn._xlws.FILTER(Nike_Sales_Uncleaned!$G$2:$G$2501,Nike_Sales_Uncleaned!$G$2:$G$2501&gt;0)),Nike_Sales_Uncleaned!G13)</f>
        <v>9586.08</v>
      </c>
      <c r="H13">
        <f>IF(Nike_Sales_Uncleaned!H13="",0,IF(AND(Nike_Sales_Uncleaned!H13&gt;=0,Nike_Sales_Uncleaned!H13&lt;=1),Nike_Sales_Uncleaned!H13,0))</f>
        <v>0</v>
      </c>
      <c r="I13">
        <v>0</v>
      </c>
      <c r="J13" s="11" t="str">
        <f>IF(Nike_Sales_Uncleaned[[#This Row],[Order_Date]]="","",Nike_Sales_Uncleaned[[#This Row],[Order_Date]])</f>
        <v/>
      </c>
      <c r="K13" t="s">
        <v>22</v>
      </c>
      <c r="L13" t="s">
        <v>38</v>
      </c>
      <c r="M13">
        <v>1667.08</v>
      </c>
    </row>
    <row r="14" spans="1:13" x14ac:dyDescent="0.3">
      <c r="A14">
        <v>2018</v>
      </c>
      <c r="B14" t="s">
        <v>13</v>
      </c>
      <c r="C14" t="s">
        <v>26</v>
      </c>
      <c r="D14" t="s">
        <v>27</v>
      </c>
      <c r="E14" t="str">
        <f>IF(Nike_Sales_Uncleaned!E14="","NA",IF(OR(Nike_Sales_Uncleaned!E14=0,Nike_Sales_Uncleaned!E14=-1),"NA",UPPER(Nike_Sales_Uncleaned!E14)))</f>
        <v>NA</v>
      </c>
      <c r="F14" cm="1">
        <f t="array" ref="F14">IF(Nike_Sales_Uncleaned!F14="",MEDIAN(_xlfn._xlws.FILTER(Nike_Sales_Uncleaned!$F$2:$F$2501,Nike_Sales_Uncleaned!$F$2:$F$2501&gt;0)),Nike_Sales_Uncleaned!F14)</f>
        <v>-1</v>
      </c>
      <c r="G14" cm="1">
        <f t="array" ref="G14">IF(OR(Nike_Sales_Uncleaned!G14="",Nike_Sales_Uncleaned!G14&lt;=0),MEDIAN(_xlfn._xlws.FILTER(Nike_Sales_Uncleaned!$G$2:$G$2501,Nike_Sales_Uncleaned!$G$2:$G$2501&gt;0)),Nike_Sales_Uncleaned!G14)</f>
        <v>6110.0300000000007</v>
      </c>
      <c r="H14">
        <f>IF(Nike_Sales_Uncleaned!H14="",0,IF(AND(Nike_Sales_Uncleaned!H14&gt;=0,Nike_Sales_Uncleaned!H14&lt;=1),Nike_Sales_Uncleaned!H14,0))</f>
        <v>0.86</v>
      </c>
      <c r="I14">
        <v>0</v>
      </c>
      <c r="J14" s="11">
        <f>IF(Nike_Sales_Uncleaned[[#This Row],[Order_Date]]="","",Nike_Sales_Uncleaned[[#This Row],[Order_Date]])</f>
        <v>45609</v>
      </c>
      <c r="K14" t="s">
        <v>17</v>
      </c>
      <c r="L14" t="s">
        <v>33</v>
      </c>
      <c r="M14">
        <v>2109.48</v>
      </c>
    </row>
    <row r="15" spans="1:13" x14ac:dyDescent="0.3">
      <c r="A15">
        <v>2013</v>
      </c>
      <c r="B15" t="s">
        <v>13</v>
      </c>
      <c r="C15" t="s">
        <v>14</v>
      </c>
      <c r="D15" t="s">
        <v>15</v>
      </c>
      <c r="E15" t="str">
        <f>IF(Nike_Sales_Uncleaned!E15="","NA",IF(OR(Nike_Sales_Uncleaned!E15=0,Nike_Sales_Uncleaned!E15=-1),"NA",UPPER(Nike_Sales_Uncleaned!E15)))</f>
        <v>NA</v>
      </c>
      <c r="F15" cm="1">
        <f t="array" ref="F15">IF(Nike_Sales_Uncleaned!F15="",MEDIAN(_xlfn._xlws.FILTER(Nike_Sales_Uncleaned!$F$2:$F$2501,Nike_Sales_Uncleaned!$F$2:$F$2501&gt;0)),Nike_Sales_Uncleaned!F15)</f>
        <v>2</v>
      </c>
      <c r="G15" cm="1">
        <f t="array" ref="G15">IF(OR(Nike_Sales_Uncleaned!G15="",Nike_Sales_Uncleaned!G15&lt;=0),MEDIAN(_xlfn._xlws.FILTER(Nike_Sales_Uncleaned!$G$2:$G$2501,Nike_Sales_Uncleaned!$G$2:$G$2501&gt;0)),Nike_Sales_Uncleaned!G15)</f>
        <v>9671.0499999999993</v>
      </c>
      <c r="H15">
        <f>IF(Nike_Sales_Uncleaned!H15="",0,IF(AND(Nike_Sales_Uncleaned!H15&gt;=0,Nike_Sales_Uncleaned!H15&lt;=1),Nike_Sales_Uncleaned!H15,0))</f>
        <v>0</v>
      </c>
      <c r="I15">
        <v>0</v>
      </c>
      <c r="J15" s="11">
        <f>IF(Nike_Sales_Uncleaned[[#This Row],[Order_Date]]="","",Nike_Sales_Uncleaned[[#This Row],[Order_Date]])</f>
        <v>45554</v>
      </c>
      <c r="K15" t="s">
        <v>17</v>
      </c>
      <c r="L15" t="s">
        <v>38</v>
      </c>
      <c r="M15">
        <v>299.33999999999997</v>
      </c>
    </row>
    <row r="16" spans="1:13" x14ac:dyDescent="0.3">
      <c r="A16">
        <v>2014</v>
      </c>
      <c r="B16" t="s">
        <v>19</v>
      </c>
      <c r="C16" t="s">
        <v>30</v>
      </c>
      <c r="D16" t="s">
        <v>31</v>
      </c>
      <c r="E16" t="str">
        <f>IF(Nike_Sales_Uncleaned!E16="","NA",IF(OR(Nike_Sales_Uncleaned!E16=0,Nike_Sales_Uncleaned!E16=-1),"NA",UPPER(Nike_Sales_Uncleaned!E16)))</f>
        <v>11</v>
      </c>
      <c r="F16" cm="1">
        <f t="array" ref="F16">IF(Nike_Sales_Uncleaned!F16="",MEDIAN(_xlfn._xlws.FILTER(Nike_Sales_Uncleaned!$F$2:$F$2501,Nike_Sales_Uncleaned!$F$2:$F$2501&gt;0)),Nike_Sales_Uncleaned!F16)</f>
        <v>2</v>
      </c>
      <c r="G16" cm="1">
        <f t="array" ref="G16">IF(OR(Nike_Sales_Uncleaned!G16="",Nike_Sales_Uncleaned!G16&lt;=0),MEDIAN(_xlfn._xlws.FILTER(Nike_Sales_Uncleaned!$G$2:$G$2501,Nike_Sales_Uncleaned!$G$2:$G$2501&gt;0)),Nike_Sales_Uncleaned!G16)</f>
        <v>6110.0300000000007</v>
      </c>
      <c r="H16">
        <f>IF(Nike_Sales_Uncleaned!H16="",0,IF(AND(Nike_Sales_Uncleaned!H16&gt;=0,Nike_Sales_Uncleaned!H16&lt;=1),Nike_Sales_Uncleaned!H16,0))</f>
        <v>0</v>
      </c>
      <c r="I16">
        <v>0</v>
      </c>
      <c r="J16" s="11">
        <f>IF(Nike_Sales_Uncleaned[[#This Row],[Order_Date]]="","",Nike_Sales_Uncleaned[[#This Row],[Order_Date]])</f>
        <v>45759</v>
      </c>
      <c r="K16" t="s">
        <v>17</v>
      </c>
      <c r="L16" t="s">
        <v>36</v>
      </c>
      <c r="M16">
        <v>-1044.4000000000001</v>
      </c>
    </row>
    <row r="17" spans="1:13" x14ac:dyDescent="0.3">
      <c r="A17">
        <v>2015</v>
      </c>
      <c r="B17" t="s">
        <v>13</v>
      </c>
      <c r="C17" t="s">
        <v>43</v>
      </c>
      <c r="D17" t="s">
        <v>44</v>
      </c>
      <c r="E17" t="str">
        <f>IF(Nike_Sales_Uncleaned!E17="","NA",IF(OR(Nike_Sales_Uncleaned!E17=0,Nike_Sales_Uncleaned!E17=-1),"NA",UPPER(Nike_Sales_Uncleaned!E17)))</f>
        <v>NA</v>
      </c>
      <c r="F17" cm="1">
        <f t="array" ref="F17">IF(Nike_Sales_Uncleaned!F17="",MEDIAN(_xlfn._xlws.FILTER(Nike_Sales_Uncleaned!$F$2:$F$2501,Nike_Sales_Uncleaned!$F$2:$F$2501&gt;0)),Nike_Sales_Uncleaned!F17)</f>
        <v>2</v>
      </c>
      <c r="G17" cm="1">
        <f t="array" ref="G17">IF(OR(Nike_Sales_Uncleaned!G17="",Nike_Sales_Uncleaned!G17&lt;=0),MEDIAN(_xlfn._xlws.FILTER(Nike_Sales_Uncleaned!$G$2:$G$2501,Nike_Sales_Uncleaned!$G$2:$G$2501&gt;0)),Nike_Sales_Uncleaned!G17)</f>
        <v>3285.52</v>
      </c>
      <c r="H17">
        <f>IF(Nike_Sales_Uncleaned!H17="",0,IF(AND(Nike_Sales_Uncleaned!H17&gt;=0,Nike_Sales_Uncleaned!H17&lt;=1),Nike_Sales_Uncleaned!H17,0))</f>
        <v>0</v>
      </c>
      <c r="I17">
        <v>0</v>
      </c>
      <c r="J17" s="11">
        <f>IF(Nike_Sales_Uncleaned[[#This Row],[Order_Date]]="","",Nike_Sales_Uncleaned[[#This Row],[Order_Date]])</f>
        <v>45808</v>
      </c>
      <c r="K17" t="s">
        <v>22</v>
      </c>
      <c r="L17" t="s">
        <v>45</v>
      </c>
      <c r="M17">
        <v>1193.21</v>
      </c>
    </row>
    <row r="18" spans="1:13" x14ac:dyDescent="0.3">
      <c r="A18">
        <v>2016</v>
      </c>
      <c r="B18" t="s">
        <v>19</v>
      </c>
      <c r="C18" t="s">
        <v>43</v>
      </c>
      <c r="D18" t="s">
        <v>44</v>
      </c>
      <c r="E18" t="str">
        <f>IF(Nike_Sales_Uncleaned!E18="","NA",IF(OR(Nike_Sales_Uncleaned!E18=0,Nike_Sales_Uncleaned!E18=-1),"NA",UPPER(Nike_Sales_Uncleaned!E18)))</f>
        <v>M</v>
      </c>
      <c r="F18" cm="1">
        <f t="array" ref="F18">IF(Nike_Sales_Uncleaned!F18="",MEDIAN(_xlfn._xlws.FILTER(Nike_Sales_Uncleaned!$F$2:$F$2501,Nike_Sales_Uncleaned!$F$2:$F$2501&gt;0)),Nike_Sales_Uncleaned!F18)</f>
        <v>1</v>
      </c>
      <c r="G18" cm="1">
        <f t="array" ref="G18">IF(OR(Nike_Sales_Uncleaned!G18="",Nike_Sales_Uncleaned!G18&lt;=0),MEDIAN(_xlfn._xlws.FILTER(Nike_Sales_Uncleaned!$G$2:$G$2501,Nike_Sales_Uncleaned!$G$2:$G$2501&gt;0)),Nike_Sales_Uncleaned!G18)</f>
        <v>9871.75</v>
      </c>
      <c r="H18">
        <f>IF(Nike_Sales_Uncleaned!H18="",0,IF(AND(Nike_Sales_Uncleaned!H18&gt;=0,Nike_Sales_Uncleaned!H18&lt;=1),Nike_Sales_Uncleaned!H18,0))</f>
        <v>0.3</v>
      </c>
      <c r="I18">
        <v>6910.22</v>
      </c>
      <c r="J18" s="11" t="str">
        <f>IF(Nike_Sales_Uncleaned[[#This Row],[Order_Date]]="","",Nike_Sales_Uncleaned[[#This Row],[Order_Date]])</f>
        <v/>
      </c>
      <c r="K18" t="s">
        <v>22</v>
      </c>
      <c r="L18" t="s">
        <v>38</v>
      </c>
      <c r="M18">
        <v>2452.69</v>
      </c>
    </row>
    <row r="19" spans="1:13" x14ac:dyDescent="0.3">
      <c r="A19">
        <v>2017</v>
      </c>
      <c r="B19" t="s">
        <v>19</v>
      </c>
      <c r="C19" t="s">
        <v>43</v>
      </c>
      <c r="D19" t="s">
        <v>44</v>
      </c>
      <c r="E19" t="str">
        <f>IF(Nike_Sales_Uncleaned!E19="","NA",IF(OR(Nike_Sales_Uncleaned!E19=0,Nike_Sales_Uncleaned!E19=-1),"NA",UPPER(Nike_Sales_Uncleaned!E19)))</f>
        <v>9</v>
      </c>
      <c r="F19" cm="1">
        <f t="array" ref="F19">IF(Nike_Sales_Uncleaned!F19="",MEDIAN(_xlfn._xlws.FILTER(Nike_Sales_Uncleaned!$F$2:$F$2501,Nike_Sales_Uncleaned!$F$2:$F$2501&gt;0)),Nike_Sales_Uncleaned!F19)</f>
        <v>4</v>
      </c>
      <c r="G19" cm="1">
        <f t="array" ref="G19">IF(OR(Nike_Sales_Uncleaned!G19="",Nike_Sales_Uncleaned!G19&lt;=0),MEDIAN(_xlfn._xlws.FILTER(Nike_Sales_Uncleaned!$G$2:$G$2501,Nike_Sales_Uncleaned!$G$2:$G$2501&gt;0)),Nike_Sales_Uncleaned!G19)</f>
        <v>6110.0300000000007</v>
      </c>
      <c r="H19">
        <f>IF(Nike_Sales_Uncleaned!H19="",0,IF(AND(Nike_Sales_Uncleaned!H19&gt;=0,Nike_Sales_Uncleaned!H19&lt;=1),Nike_Sales_Uncleaned!H19,0))</f>
        <v>0</v>
      </c>
      <c r="I19">
        <v>0</v>
      </c>
      <c r="J19" s="11">
        <f>IF(Nike_Sales_Uncleaned[[#This Row],[Order_Date]]="","",Nike_Sales_Uncleaned[[#This Row],[Order_Date]])</f>
        <v>45733</v>
      </c>
      <c r="K19" t="s">
        <v>22</v>
      </c>
      <c r="L19" t="s">
        <v>33</v>
      </c>
      <c r="M19">
        <v>1946.24</v>
      </c>
    </row>
    <row r="20" spans="1:13" x14ac:dyDescent="0.3">
      <c r="A20">
        <v>2019</v>
      </c>
      <c r="B20" t="s">
        <v>13</v>
      </c>
      <c r="C20" t="s">
        <v>30</v>
      </c>
      <c r="D20" t="s">
        <v>48</v>
      </c>
      <c r="E20" t="str">
        <f>IF(Nike_Sales_Uncleaned!E21="","NA",IF(OR(Nike_Sales_Uncleaned!E21=0,Nike_Sales_Uncleaned!E21=-1),"NA",UPPER(Nike_Sales_Uncleaned!E21)))</f>
        <v>6</v>
      </c>
      <c r="F20" cm="1">
        <f t="array" ref="F20">IF(Nike_Sales_Uncleaned!F21="",MEDIAN(_xlfn._xlws.FILTER(Nike_Sales_Uncleaned!$F$2:$F$2501,Nike_Sales_Uncleaned!$F$2:$F$2501&gt;0)),Nike_Sales_Uncleaned!F21)</f>
        <v>0</v>
      </c>
      <c r="G20" cm="1">
        <f t="array" ref="G20">IF(OR(Nike_Sales_Uncleaned!G21="",Nike_Sales_Uncleaned!G21&lt;=0),MEDIAN(_xlfn._xlws.FILTER(Nike_Sales_Uncleaned!$G$2:$G$2501,Nike_Sales_Uncleaned!$G$2:$G$2501&gt;0)),Nike_Sales_Uncleaned!G21)</f>
        <v>3424.06</v>
      </c>
      <c r="H20">
        <f>IF(Nike_Sales_Uncleaned!H21="",0,IF(AND(Nike_Sales_Uncleaned!H21&gt;=0,Nike_Sales_Uncleaned!H21&lt;=1),Nike_Sales_Uncleaned!H21,0))</f>
        <v>0.32</v>
      </c>
      <c r="I20">
        <v>0</v>
      </c>
      <c r="J20" s="11" t="str">
        <f>IF(Nike_Sales_Uncleaned[[#This Row],[Order_Date]]="","",Nike_Sales_Uncleaned[[#This Row],[Order_Date]])</f>
        <v/>
      </c>
      <c r="K20" t="s">
        <v>17</v>
      </c>
      <c r="L20" t="s">
        <v>38</v>
      </c>
      <c r="M20">
        <v>1915.24</v>
      </c>
    </row>
    <row r="21" spans="1:13" x14ac:dyDescent="0.3">
      <c r="A21">
        <v>2020</v>
      </c>
      <c r="B21" t="s">
        <v>13</v>
      </c>
      <c r="C21" t="s">
        <v>20</v>
      </c>
      <c r="D21" t="s">
        <v>21</v>
      </c>
      <c r="E21" t="str">
        <f>IF(Nike_Sales_Uncleaned!E22="","NA",IF(OR(Nike_Sales_Uncleaned!E22=0,Nike_Sales_Uncleaned!E22=-1),"NA",UPPER(Nike_Sales_Uncleaned!E22)))</f>
        <v>L</v>
      </c>
      <c r="F21" cm="1">
        <f t="array" ref="F21">IF(Nike_Sales_Uncleaned!F22="",MEDIAN(_xlfn._xlws.FILTER(Nike_Sales_Uncleaned!$F$2:$F$2501,Nike_Sales_Uncleaned!$F$2:$F$2501&gt;0)),Nike_Sales_Uncleaned!F22)</f>
        <v>-1</v>
      </c>
      <c r="G21" cm="1">
        <f t="array" ref="G21">IF(OR(Nike_Sales_Uncleaned!G22="",Nike_Sales_Uncleaned!G22&lt;=0),MEDIAN(_xlfn._xlws.FILTER(Nike_Sales_Uncleaned!$G$2:$G$2501,Nike_Sales_Uncleaned!$G$2:$G$2501&gt;0)),Nike_Sales_Uncleaned!G22)</f>
        <v>6110.0300000000007</v>
      </c>
      <c r="H21">
        <f>IF(Nike_Sales_Uncleaned!H22="",0,IF(AND(Nike_Sales_Uncleaned!H22&gt;=0,Nike_Sales_Uncleaned!H22&lt;=1),Nike_Sales_Uncleaned!H22,0))</f>
        <v>0.67</v>
      </c>
      <c r="I21">
        <v>0</v>
      </c>
      <c r="J21" s="11">
        <f>IF(Nike_Sales_Uncleaned[[#This Row],[Order_Date]]="","",Nike_Sales_Uncleaned[[#This Row],[Order_Date]])</f>
        <v>45674</v>
      </c>
      <c r="K21" t="s">
        <v>22</v>
      </c>
      <c r="L21" t="s">
        <v>25</v>
      </c>
      <c r="M21">
        <v>439.96</v>
      </c>
    </row>
    <row r="22" spans="1:13" x14ac:dyDescent="0.3">
      <c r="A22">
        <v>2021</v>
      </c>
      <c r="B22" t="s">
        <v>35</v>
      </c>
      <c r="C22" t="s">
        <v>30</v>
      </c>
      <c r="D22" t="s">
        <v>50</v>
      </c>
      <c r="E22" t="str">
        <f>IF(Nike_Sales_Uncleaned!E23="","NA",IF(OR(Nike_Sales_Uncleaned!E23=0,Nike_Sales_Uncleaned!E23=-1),"NA",UPPER(Nike_Sales_Uncleaned!E23)))</f>
        <v>L</v>
      </c>
      <c r="F22" cm="1">
        <f t="array" ref="F22">IF(Nike_Sales_Uncleaned!F23="",MEDIAN(_xlfn._xlws.FILTER(Nike_Sales_Uncleaned!$F$2:$F$2501,Nike_Sales_Uncleaned!$F$2:$F$2501&gt;0)),Nike_Sales_Uncleaned!F23)</f>
        <v>-1</v>
      </c>
      <c r="G22" cm="1">
        <f t="array" ref="G22">IF(OR(Nike_Sales_Uncleaned!G23="",Nike_Sales_Uncleaned!G23&lt;=0),MEDIAN(_xlfn._xlws.FILTER(Nike_Sales_Uncleaned!$G$2:$G$2501,Nike_Sales_Uncleaned!$G$2:$G$2501&gt;0)),Nike_Sales_Uncleaned!G23)</f>
        <v>7086.7</v>
      </c>
      <c r="H22">
        <f>IF(Nike_Sales_Uncleaned!H23="",0,IF(AND(Nike_Sales_Uncleaned!H23&gt;=0,Nike_Sales_Uncleaned!H23&lt;=1),Nike_Sales_Uncleaned!H23,0))</f>
        <v>0.66</v>
      </c>
      <c r="I22">
        <v>-2409.48</v>
      </c>
      <c r="J22" s="11">
        <f>IF(Nike_Sales_Uncleaned[[#This Row],[Order_Date]]="","",Nike_Sales_Uncleaned[[#This Row],[Order_Date]])</f>
        <v>45744</v>
      </c>
      <c r="K22" t="s">
        <v>22</v>
      </c>
      <c r="L22" t="s">
        <v>38</v>
      </c>
      <c r="M22">
        <v>-1120.49</v>
      </c>
    </row>
    <row r="23" spans="1:13" x14ac:dyDescent="0.3">
      <c r="A23">
        <v>2022</v>
      </c>
      <c r="B23" t="s">
        <v>19</v>
      </c>
      <c r="C23" t="s">
        <v>20</v>
      </c>
      <c r="D23" t="s">
        <v>24</v>
      </c>
      <c r="E23" t="str">
        <f>IF(Nike_Sales_Uncleaned!E24="","NA",IF(OR(Nike_Sales_Uncleaned!E24=0,Nike_Sales_Uncleaned!E24=-1),"NA",UPPER(Nike_Sales_Uncleaned!E24)))</f>
        <v>M</v>
      </c>
      <c r="F23" cm="1">
        <f t="array" ref="F23">IF(Nike_Sales_Uncleaned!F24="",MEDIAN(_xlfn._xlws.FILTER(Nike_Sales_Uncleaned!$F$2:$F$2501,Nike_Sales_Uncleaned!$F$2:$F$2501&gt;0)),Nike_Sales_Uncleaned!F24)</f>
        <v>2</v>
      </c>
      <c r="G23" cm="1">
        <f t="array" ref="G23">IF(OR(Nike_Sales_Uncleaned!G24="",Nike_Sales_Uncleaned!G24&lt;=0),MEDIAN(_xlfn._xlws.FILTER(Nike_Sales_Uncleaned!$G$2:$G$2501,Nike_Sales_Uncleaned!$G$2:$G$2501&gt;0)),Nike_Sales_Uncleaned!G24)</f>
        <v>6110.0300000000007</v>
      </c>
      <c r="H23">
        <f>IF(Nike_Sales_Uncleaned!H24="",0,IF(AND(Nike_Sales_Uncleaned!H24&gt;=0,Nike_Sales_Uncleaned!H24&lt;=1),Nike_Sales_Uncleaned!H24,0))</f>
        <v>0</v>
      </c>
      <c r="I23">
        <v>0</v>
      </c>
      <c r="J23" s="11">
        <f>IF(Nike_Sales_Uncleaned[[#This Row],[Order_Date]]="","",Nike_Sales_Uncleaned[[#This Row],[Order_Date]])</f>
        <v>45615</v>
      </c>
      <c r="K23" t="s">
        <v>17</v>
      </c>
      <c r="L23" t="s">
        <v>29</v>
      </c>
      <c r="M23">
        <v>3427.16</v>
      </c>
    </row>
    <row r="24" spans="1:13" x14ac:dyDescent="0.3">
      <c r="A24">
        <v>2023</v>
      </c>
      <c r="B24" t="s">
        <v>35</v>
      </c>
      <c r="C24" t="s">
        <v>26</v>
      </c>
      <c r="D24" t="s">
        <v>40</v>
      </c>
      <c r="E24" t="str">
        <f>IF(Nike_Sales_Uncleaned!E25="","NA",IF(OR(Nike_Sales_Uncleaned!E25=0,Nike_Sales_Uncleaned!E25=-1),"NA",UPPER(Nike_Sales_Uncleaned!E25)))</f>
        <v>M</v>
      </c>
      <c r="F24" cm="1">
        <f t="array" ref="F24">IF(Nike_Sales_Uncleaned!F25="",MEDIAN(_xlfn._xlws.FILTER(Nike_Sales_Uncleaned!$F$2:$F$2501,Nike_Sales_Uncleaned!$F$2:$F$2501&gt;0)),Nike_Sales_Uncleaned!F25)</f>
        <v>2</v>
      </c>
      <c r="G24" cm="1">
        <f t="array" ref="G24">IF(OR(Nike_Sales_Uncleaned!G25="",Nike_Sales_Uncleaned!G25&lt;=0),MEDIAN(_xlfn._xlws.FILTER(Nike_Sales_Uncleaned!$G$2:$G$2501,Nike_Sales_Uncleaned!$G$2:$G$2501&gt;0)),Nike_Sales_Uncleaned!G25)</f>
        <v>5003.95</v>
      </c>
      <c r="H24">
        <f>IF(Nike_Sales_Uncleaned!H25="",0,IF(AND(Nike_Sales_Uncleaned!H25&gt;=0,Nike_Sales_Uncleaned!H25&lt;=1),Nike_Sales_Uncleaned!H25,0))</f>
        <v>0</v>
      </c>
      <c r="I24">
        <v>0</v>
      </c>
      <c r="J24" s="11">
        <f>IF(Nike_Sales_Uncleaned[[#This Row],[Order_Date]]="","",Nike_Sales_Uncleaned[[#This Row],[Order_Date]])</f>
        <v>45559</v>
      </c>
      <c r="K24" t="s">
        <v>17</v>
      </c>
      <c r="L24" t="s">
        <v>25</v>
      </c>
      <c r="M24">
        <v>1498.37</v>
      </c>
    </row>
    <row r="25" spans="1:13" x14ac:dyDescent="0.3">
      <c r="A25">
        <v>2024</v>
      </c>
      <c r="B25" t="s">
        <v>13</v>
      </c>
      <c r="C25" t="s">
        <v>14</v>
      </c>
      <c r="D25" t="s">
        <v>15</v>
      </c>
      <c r="E25" t="str">
        <f>IF(Nike_Sales_Uncleaned!E26="","NA",IF(OR(Nike_Sales_Uncleaned!E26=0,Nike_Sales_Uncleaned!E26=-1),"NA",UPPER(Nike_Sales_Uncleaned!E26)))</f>
        <v>XL</v>
      </c>
      <c r="F25" cm="1">
        <f t="array" ref="F25">IF(Nike_Sales_Uncleaned!F26="",MEDIAN(_xlfn._xlws.FILTER(Nike_Sales_Uncleaned!$F$2:$F$2501,Nike_Sales_Uncleaned!$F$2:$F$2501&gt;0)),Nike_Sales_Uncleaned!F26)</f>
        <v>0</v>
      </c>
      <c r="G25" cm="1">
        <f t="array" ref="G25">IF(OR(Nike_Sales_Uncleaned!G26="",Nike_Sales_Uncleaned!G26&lt;=0),MEDIAN(_xlfn._xlws.FILTER(Nike_Sales_Uncleaned!$G$2:$G$2501,Nike_Sales_Uncleaned!$G$2:$G$2501&gt;0)),Nike_Sales_Uncleaned!G26)</f>
        <v>6110.0300000000007</v>
      </c>
      <c r="H25">
        <f>IF(Nike_Sales_Uncleaned!H26="",0,IF(AND(Nike_Sales_Uncleaned!H26&gt;=0,Nike_Sales_Uncleaned!H26&lt;=1),Nike_Sales_Uncleaned!H26,0))</f>
        <v>0.5</v>
      </c>
      <c r="I25">
        <v>0</v>
      </c>
      <c r="J25" s="11">
        <f>IF(Nike_Sales_Uncleaned[[#This Row],[Order_Date]]="","",Nike_Sales_Uncleaned[[#This Row],[Order_Date]])</f>
        <v>45667</v>
      </c>
      <c r="K25" t="s">
        <v>22</v>
      </c>
      <c r="L25" t="s">
        <v>36</v>
      </c>
      <c r="M25">
        <v>1842.35</v>
      </c>
    </row>
    <row r="26" spans="1:13" x14ac:dyDescent="0.3">
      <c r="A26">
        <v>2025</v>
      </c>
      <c r="B26" t="s">
        <v>19</v>
      </c>
      <c r="C26" t="s">
        <v>43</v>
      </c>
      <c r="D26" t="s">
        <v>51</v>
      </c>
      <c r="E26" t="str">
        <f>IF(Nike_Sales_Uncleaned!E27="","NA",IF(OR(Nike_Sales_Uncleaned!E27=0,Nike_Sales_Uncleaned!E27=-1),"NA",UPPER(Nike_Sales_Uncleaned!E27)))</f>
        <v>M</v>
      </c>
      <c r="F26" cm="1">
        <f t="array" ref="F26">IF(Nike_Sales_Uncleaned!F27="",MEDIAN(_xlfn._xlws.FILTER(Nike_Sales_Uncleaned!$F$2:$F$2501,Nike_Sales_Uncleaned!$F$2:$F$2501&gt;0)),Nike_Sales_Uncleaned!F27)</f>
        <v>3</v>
      </c>
      <c r="G26" cm="1">
        <f t="array" ref="G26">IF(OR(Nike_Sales_Uncleaned!G27="",Nike_Sales_Uncleaned!G27&lt;=0),MEDIAN(_xlfn._xlws.FILTER(Nike_Sales_Uncleaned!$G$2:$G$2501,Nike_Sales_Uncleaned!$G$2:$G$2501&gt;0)),Nike_Sales_Uncleaned!G27)</f>
        <v>9820.5</v>
      </c>
      <c r="H26">
        <f>IF(Nike_Sales_Uncleaned!H27="",0,IF(AND(Nike_Sales_Uncleaned!H27&gt;=0,Nike_Sales_Uncleaned!H27&lt;=1),Nike_Sales_Uncleaned!H27,0))</f>
        <v>0</v>
      </c>
      <c r="I26">
        <v>0</v>
      </c>
      <c r="J26" s="11">
        <f>IF(Nike_Sales_Uncleaned[[#This Row],[Order_Date]]="","",Nike_Sales_Uncleaned[[#This Row],[Order_Date]])</f>
        <v>45654</v>
      </c>
      <c r="K26" t="s">
        <v>22</v>
      </c>
      <c r="L26" t="s">
        <v>25</v>
      </c>
      <c r="M26">
        <v>1900.15</v>
      </c>
    </row>
    <row r="27" spans="1:13" x14ac:dyDescent="0.3">
      <c r="A27">
        <v>2026</v>
      </c>
      <c r="B27" t="s">
        <v>13</v>
      </c>
      <c r="C27" t="s">
        <v>26</v>
      </c>
      <c r="D27" t="s">
        <v>27</v>
      </c>
      <c r="E27" t="str">
        <f>IF(Nike_Sales_Uncleaned!E28="","NA",IF(OR(Nike_Sales_Uncleaned!E28=0,Nike_Sales_Uncleaned!E28=-1),"NA",UPPER(Nike_Sales_Uncleaned!E28)))</f>
        <v>XL</v>
      </c>
      <c r="F27" cm="1">
        <f t="array" ref="F27">IF(Nike_Sales_Uncleaned!F28="",MEDIAN(_xlfn._xlws.FILTER(Nike_Sales_Uncleaned!$F$2:$F$2501,Nike_Sales_Uncleaned!$F$2:$F$2501&gt;0)),Nike_Sales_Uncleaned!F28)</f>
        <v>1</v>
      </c>
      <c r="G27" cm="1">
        <f t="array" ref="G27">IF(OR(Nike_Sales_Uncleaned!G28="",Nike_Sales_Uncleaned!G28&lt;=0),MEDIAN(_xlfn._xlws.FILTER(Nike_Sales_Uncleaned!$G$2:$G$2501,Nike_Sales_Uncleaned!$G$2:$G$2501&gt;0)),Nike_Sales_Uncleaned!G28)</f>
        <v>6110.0300000000007</v>
      </c>
      <c r="H27">
        <f>IF(Nike_Sales_Uncleaned!H28="",0,IF(AND(Nike_Sales_Uncleaned!H28&gt;=0,Nike_Sales_Uncleaned!H28&lt;=1),Nike_Sales_Uncleaned!H28,0))</f>
        <v>0.16</v>
      </c>
      <c r="I27">
        <v>0</v>
      </c>
      <c r="J27" s="11" t="str">
        <f>IF(Nike_Sales_Uncleaned[[#This Row],[Order_Date]]="","",Nike_Sales_Uncleaned[[#This Row],[Order_Date]])</f>
        <v/>
      </c>
      <c r="K27" t="s">
        <v>22</v>
      </c>
      <c r="L27" t="s">
        <v>45</v>
      </c>
      <c r="M27">
        <v>2301.64</v>
      </c>
    </row>
    <row r="28" spans="1:13" x14ac:dyDescent="0.3">
      <c r="A28">
        <v>2027</v>
      </c>
      <c r="B28" t="s">
        <v>35</v>
      </c>
      <c r="C28" t="s">
        <v>43</v>
      </c>
      <c r="D28" t="s">
        <v>52</v>
      </c>
      <c r="E28" t="str">
        <f>IF(Nike_Sales_Uncleaned!E29="","NA",IF(OR(Nike_Sales_Uncleaned!E29=0,Nike_Sales_Uncleaned!E29=-1),"NA",UPPER(Nike_Sales_Uncleaned!E29)))</f>
        <v>XL</v>
      </c>
      <c r="F28" cm="1">
        <f t="array" ref="F28">IF(Nike_Sales_Uncleaned!F29="",MEDIAN(_xlfn._xlws.FILTER(Nike_Sales_Uncleaned!$F$2:$F$2501,Nike_Sales_Uncleaned!$F$2:$F$2501&gt;0)),Nike_Sales_Uncleaned!F29)</f>
        <v>2</v>
      </c>
      <c r="G28" cm="1">
        <f t="array" ref="G28">IF(OR(Nike_Sales_Uncleaned!G29="",Nike_Sales_Uncleaned!G29&lt;=0),MEDIAN(_xlfn._xlws.FILTER(Nike_Sales_Uncleaned!$G$2:$G$2501,Nike_Sales_Uncleaned!$G$2:$G$2501&gt;0)),Nike_Sales_Uncleaned!G29)</f>
        <v>6110.0300000000007</v>
      </c>
      <c r="H28">
        <f>IF(Nike_Sales_Uncleaned!H29="",0,IF(AND(Nike_Sales_Uncleaned!H29&gt;=0,Nike_Sales_Uncleaned!H29&lt;=1),Nike_Sales_Uncleaned!H29,0))</f>
        <v>0.22</v>
      </c>
      <c r="I28">
        <v>0</v>
      </c>
      <c r="J28" s="11">
        <f>IF(Nike_Sales_Uncleaned[[#This Row],[Order_Date]]="","",Nike_Sales_Uncleaned[[#This Row],[Order_Date]])</f>
        <v>45514</v>
      </c>
      <c r="K28" t="s">
        <v>17</v>
      </c>
      <c r="L28" t="s">
        <v>29</v>
      </c>
      <c r="M28">
        <v>-138.74</v>
      </c>
    </row>
    <row r="29" spans="1:13" x14ac:dyDescent="0.3">
      <c r="A29">
        <v>2028</v>
      </c>
      <c r="B29" t="s">
        <v>35</v>
      </c>
      <c r="C29" t="s">
        <v>14</v>
      </c>
      <c r="D29" t="s">
        <v>34</v>
      </c>
      <c r="E29" t="str">
        <f>IF(Nike_Sales_Uncleaned!E30="","NA",IF(OR(Nike_Sales_Uncleaned!E30=0,Nike_Sales_Uncleaned!E30=-1),"NA",UPPER(Nike_Sales_Uncleaned!E30)))</f>
        <v>12</v>
      </c>
      <c r="F29" cm="1">
        <f t="array" ref="F29">IF(Nike_Sales_Uncleaned!F30="",MEDIAN(_xlfn._xlws.FILTER(Nike_Sales_Uncleaned!$F$2:$F$2501,Nike_Sales_Uncleaned!$F$2:$F$2501&gt;0)),Nike_Sales_Uncleaned!F30)</f>
        <v>2</v>
      </c>
      <c r="G29" cm="1">
        <f t="array" ref="G29">IF(OR(Nike_Sales_Uncleaned!G30="",Nike_Sales_Uncleaned!G30&lt;=0),MEDIAN(_xlfn._xlws.FILTER(Nike_Sales_Uncleaned!$G$2:$G$2501,Nike_Sales_Uncleaned!$G$2:$G$2501&gt;0)),Nike_Sales_Uncleaned!G30)</f>
        <v>3270.23</v>
      </c>
      <c r="H29">
        <f>IF(Nike_Sales_Uncleaned!H30="",0,IF(AND(Nike_Sales_Uncleaned!H30&gt;=0,Nike_Sales_Uncleaned!H30&lt;=1),Nike_Sales_Uncleaned!H30,0))</f>
        <v>0</v>
      </c>
      <c r="I29">
        <v>0</v>
      </c>
      <c r="J29" s="11" t="str">
        <f>IF(Nike_Sales_Uncleaned[[#This Row],[Order_Date]]="","",Nike_Sales_Uncleaned[[#This Row],[Order_Date]])</f>
        <v/>
      </c>
      <c r="K29" t="s">
        <v>22</v>
      </c>
      <c r="L29" t="s">
        <v>33</v>
      </c>
      <c r="M29">
        <v>-946.86</v>
      </c>
    </row>
    <row r="30" spans="1:13" x14ac:dyDescent="0.3">
      <c r="A30">
        <v>2029</v>
      </c>
      <c r="B30" t="s">
        <v>35</v>
      </c>
      <c r="C30" t="s">
        <v>14</v>
      </c>
      <c r="D30" t="s">
        <v>54</v>
      </c>
      <c r="E30" t="str">
        <f>IF(Nike_Sales_Uncleaned!E31="","NA",IF(OR(Nike_Sales_Uncleaned!E31=0,Nike_Sales_Uncleaned!E31=-1),"NA",UPPER(Nike_Sales_Uncleaned!E31)))</f>
        <v>12</v>
      </c>
      <c r="F30" cm="1">
        <f t="array" ref="F30">IF(Nike_Sales_Uncleaned!F31="",MEDIAN(_xlfn._xlws.FILTER(Nike_Sales_Uncleaned!$F$2:$F$2501,Nike_Sales_Uncleaned!$F$2:$F$2501&gt;0)),Nike_Sales_Uncleaned!F31)</f>
        <v>0</v>
      </c>
      <c r="G30" cm="1">
        <f t="array" ref="G30">IF(OR(Nike_Sales_Uncleaned!G31="",Nike_Sales_Uncleaned!G31&lt;=0),MEDIAN(_xlfn._xlws.FILTER(Nike_Sales_Uncleaned!$G$2:$G$2501,Nike_Sales_Uncleaned!$G$2:$G$2501&gt;0)),Nike_Sales_Uncleaned!G31)</f>
        <v>6110.0300000000007</v>
      </c>
      <c r="H30">
        <f>IF(Nike_Sales_Uncleaned!H31="",0,IF(AND(Nike_Sales_Uncleaned!H31&gt;=0,Nike_Sales_Uncleaned!H31&lt;=1),Nike_Sales_Uncleaned!H31,0))</f>
        <v>0</v>
      </c>
      <c r="I30">
        <v>0</v>
      </c>
      <c r="J30" s="11" t="str">
        <f>IF(Nike_Sales_Uncleaned[[#This Row],[Order_Date]]="","",Nike_Sales_Uncleaned[[#This Row],[Order_Date]])</f>
        <v/>
      </c>
      <c r="K30" t="s">
        <v>17</v>
      </c>
      <c r="L30" t="s">
        <v>36</v>
      </c>
      <c r="M30">
        <v>-185.67</v>
      </c>
    </row>
    <row r="31" spans="1:13" x14ac:dyDescent="0.3">
      <c r="A31">
        <v>2030</v>
      </c>
      <c r="B31" t="s">
        <v>35</v>
      </c>
      <c r="C31" t="s">
        <v>20</v>
      </c>
      <c r="D31" t="s">
        <v>55</v>
      </c>
      <c r="E31" t="str">
        <f>IF(Nike_Sales_Uncleaned!E32="","NA",IF(OR(Nike_Sales_Uncleaned!E32=0,Nike_Sales_Uncleaned!E32=-1),"NA",UPPER(Nike_Sales_Uncleaned!E32)))</f>
        <v>XL</v>
      </c>
      <c r="F31" cm="1">
        <f t="array" ref="F31">IF(Nike_Sales_Uncleaned!F32="",MEDIAN(_xlfn._xlws.FILTER(Nike_Sales_Uncleaned!$F$2:$F$2501,Nike_Sales_Uncleaned!$F$2:$F$2501&gt;0)),Nike_Sales_Uncleaned!F32)</f>
        <v>2</v>
      </c>
      <c r="G31" cm="1">
        <f t="array" ref="G31">IF(OR(Nike_Sales_Uncleaned!G32="",Nike_Sales_Uncleaned!G32&lt;=0),MEDIAN(_xlfn._xlws.FILTER(Nike_Sales_Uncleaned!$G$2:$G$2501,Nike_Sales_Uncleaned!$G$2:$G$2501&gt;0)),Nike_Sales_Uncleaned!G32)</f>
        <v>6110.0300000000007</v>
      </c>
      <c r="H31">
        <f>IF(Nike_Sales_Uncleaned!H32="",0,IF(AND(Nike_Sales_Uncleaned!H32&gt;=0,Nike_Sales_Uncleaned!H32&lt;=1),Nike_Sales_Uncleaned!H32,0))</f>
        <v>0</v>
      </c>
      <c r="I31">
        <v>0</v>
      </c>
      <c r="J31" s="11">
        <f>IF(Nike_Sales_Uncleaned[[#This Row],[Order_Date]]="","",Nike_Sales_Uncleaned[[#This Row],[Order_Date]])</f>
        <v>45227</v>
      </c>
      <c r="K31" t="s">
        <v>22</v>
      </c>
      <c r="L31" t="s">
        <v>38</v>
      </c>
      <c r="M31">
        <v>-122.93</v>
      </c>
    </row>
    <row r="32" spans="1:13" x14ac:dyDescent="0.3">
      <c r="A32">
        <v>2031</v>
      </c>
      <c r="B32" t="s">
        <v>35</v>
      </c>
      <c r="C32" t="s">
        <v>20</v>
      </c>
      <c r="D32" t="s">
        <v>24</v>
      </c>
      <c r="E32" t="str">
        <f>IF(Nike_Sales_Uncleaned!E33="","NA",IF(OR(Nike_Sales_Uncleaned!E33=0,Nike_Sales_Uncleaned!E33=-1),"NA",UPPER(Nike_Sales_Uncleaned!E33)))</f>
        <v>NA</v>
      </c>
      <c r="F32" cm="1">
        <f t="array" ref="F32">IF(Nike_Sales_Uncleaned!F33="",MEDIAN(_xlfn._xlws.FILTER(Nike_Sales_Uncleaned!$F$2:$F$2501,Nike_Sales_Uncleaned!$F$2:$F$2501&gt;0)),Nike_Sales_Uncleaned!F33)</f>
        <v>4</v>
      </c>
      <c r="G32" cm="1">
        <f t="array" ref="G32">IF(OR(Nike_Sales_Uncleaned!G33="",Nike_Sales_Uncleaned!G33&lt;=0),MEDIAN(_xlfn._xlws.FILTER(Nike_Sales_Uncleaned!$G$2:$G$2501,Nike_Sales_Uncleaned!$G$2:$G$2501&gt;0)),Nike_Sales_Uncleaned!G33)</f>
        <v>3493.04</v>
      </c>
      <c r="H32">
        <f>IF(Nike_Sales_Uncleaned!H33="",0,IF(AND(Nike_Sales_Uncleaned!H33&gt;=0,Nike_Sales_Uncleaned!H33&lt;=1),Nike_Sales_Uncleaned!H33,0))</f>
        <v>0.82</v>
      </c>
      <c r="I32">
        <v>2514.9899999999998</v>
      </c>
      <c r="J32" s="11">
        <f>IF(Nike_Sales_Uncleaned[[#This Row],[Order_Date]]="","",Nike_Sales_Uncleaned[[#This Row],[Order_Date]])</f>
        <v>45852</v>
      </c>
      <c r="K32" t="s">
        <v>17</v>
      </c>
      <c r="L32" t="s">
        <v>33</v>
      </c>
      <c r="M32">
        <v>350.7</v>
      </c>
    </row>
    <row r="33" spans="1:13" x14ac:dyDescent="0.3">
      <c r="A33">
        <v>2032</v>
      </c>
      <c r="B33" t="s">
        <v>19</v>
      </c>
      <c r="C33" t="s">
        <v>26</v>
      </c>
      <c r="D33" t="s">
        <v>27</v>
      </c>
      <c r="E33" t="str">
        <f>IF(Nike_Sales_Uncleaned!E34="","NA",IF(OR(Nike_Sales_Uncleaned!E34=0,Nike_Sales_Uncleaned!E34=-1),"NA",UPPER(Nike_Sales_Uncleaned!E34)))</f>
        <v>XL</v>
      </c>
      <c r="F33" cm="1">
        <f t="array" ref="F33">IF(Nike_Sales_Uncleaned!F34="",MEDIAN(_xlfn._xlws.FILTER(Nike_Sales_Uncleaned!$F$2:$F$2501,Nike_Sales_Uncleaned!$F$2:$F$2501&gt;0)),Nike_Sales_Uncleaned!F34)</f>
        <v>1</v>
      </c>
      <c r="G33" cm="1">
        <f t="array" ref="G33">IF(OR(Nike_Sales_Uncleaned!G34="",Nike_Sales_Uncleaned!G34&lt;=0),MEDIAN(_xlfn._xlws.FILTER(Nike_Sales_Uncleaned!$G$2:$G$2501,Nike_Sales_Uncleaned!$G$2:$G$2501&gt;0)),Nike_Sales_Uncleaned!G34)</f>
        <v>6110.0300000000007</v>
      </c>
      <c r="H33">
        <f>IF(Nike_Sales_Uncleaned!H34="",0,IF(AND(Nike_Sales_Uncleaned!H34&gt;=0,Nike_Sales_Uncleaned!H34&lt;=1),Nike_Sales_Uncleaned!H34,0))</f>
        <v>0</v>
      </c>
      <c r="I33">
        <v>0</v>
      </c>
      <c r="J33" s="11">
        <f>IF(Nike_Sales_Uncleaned[[#This Row],[Order_Date]]="","",Nike_Sales_Uncleaned[[#This Row],[Order_Date]])</f>
        <v>45421</v>
      </c>
      <c r="K33" t="s">
        <v>22</v>
      </c>
      <c r="L33" t="s">
        <v>25</v>
      </c>
      <c r="M33">
        <v>-555.16</v>
      </c>
    </row>
    <row r="34" spans="1:13" x14ac:dyDescent="0.3">
      <c r="A34">
        <v>2033</v>
      </c>
      <c r="B34" t="s">
        <v>35</v>
      </c>
      <c r="C34" t="s">
        <v>20</v>
      </c>
      <c r="D34" t="s">
        <v>39</v>
      </c>
      <c r="E34" t="str">
        <f>IF(Nike_Sales_Uncleaned!E35="","NA",IF(OR(Nike_Sales_Uncleaned!E35=0,Nike_Sales_Uncleaned!E35=-1),"NA",UPPER(Nike_Sales_Uncleaned!E35)))</f>
        <v>XL</v>
      </c>
      <c r="F34" cm="1">
        <f t="array" ref="F34">IF(Nike_Sales_Uncleaned!F35="",MEDIAN(_xlfn._xlws.FILTER(Nike_Sales_Uncleaned!$F$2:$F$2501,Nike_Sales_Uncleaned!$F$2:$F$2501&gt;0)),Nike_Sales_Uncleaned!F35)</f>
        <v>-1</v>
      </c>
      <c r="G34" cm="1">
        <f t="array" ref="G34">IF(OR(Nike_Sales_Uncleaned!G35="",Nike_Sales_Uncleaned!G35&lt;=0),MEDIAN(_xlfn._xlws.FILTER(Nike_Sales_Uncleaned!$G$2:$G$2501,Nike_Sales_Uncleaned!$G$2:$G$2501&gt;0)),Nike_Sales_Uncleaned!G35)</f>
        <v>6110.0300000000007</v>
      </c>
      <c r="H34">
        <f>IF(Nike_Sales_Uncleaned!H35="",0,IF(AND(Nike_Sales_Uncleaned!H35&gt;=0,Nike_Sales_Uncleaned!H35&lt;=1),Nike_Sales_Uncleaned!H35,0))</f>
        <v>0</v>
      </c>
      <c r="I34">
        <v>0</v>
      </c>
      <c r="J34" s="11">
        <f>IF(Nike_Sales_Uncleaned[[#This Row],[Order_Date]]="","",Nike_Sales_Uncleaned[[#This Row],[Order_Date]])</f>
        <v>45758</v>
      </c>
      <c r="K34" t="s">
        <v>22</v>
      </c>
      <c r="L34" t="s">
        <v>45</v>
      </c>
      <c r="M34">
        <v>-1005.71</v>
      </c>
    </row>
    <row r="35" spans="1:13" x14ac:dyDescent="0.3">
      <c r="A35">
        <v>2034</v>
      </c>
      <c r="B35" t="s">
        <v>35</v>
      </c>
      <c r="C35" t="s">
        <v>43</v>
      </c>
      <c r="D35" t="s">
        <v>44</v>
      </c>
      <c r="E35" t="str">
        <f>IF(Nike_Sales_Uncleaned!E36="","NA",IF(OR(Nike_Sales_Uncleaned!E36=0,Nike_Sales_Uncleaned!E36=-1),"NA",UPPER(Nike_Sales_Uncleaned!E36)))</f>
        <v>6</v>
      </c>
      <c r="F35" cm="1">
        <f t="array" ref="F35">IF(Nike_Sales_Uncleaned!F36="",MEDIAN(_xlfn._xlws.FILTER(Nike_Sales_Uncleaned!$F$2:$F$2501,Nike_Sales_Uncleaned!$F$2:$F$2501&gt;0)),Nike_Sales_Uncleaned!F36)</f>
        <v>2</v>
      </c>
      <c r="G35" cm="1">
        <f t="array" ref="G35">IF(OR(Nike_Sales_Uncleaned!G36="",Nike_Sales_Uncleaned!G36&lt;=0),MEDIAN(_xlfn._xlws.FILTER(Nike_Sales_Uncleaned!$G$2:$G$2501,Nike_Sales_Uncleaned!$G$2:$G$2501&gt;0)),Nike_Sales_Uncleaned!G36)</f>
        <v>6235.71</v>
      </c>
      <c r="H35">
        <f>IF(Nike_Sales_Uncleaned!H36="",0,IF(AND(Nike_Sales_Uncleaned!H36&gt;=0,Nike_Sales_Uncleaned!H36&lt;=1),Nike_Sales_Uncleaned!H36,0))</f>
        <v>0</v>
      </c>
      <c r="I35">
        <v>0</v>
      </c>
      <c r="J35" s="11" t="str">
        <f>IF(Nike_Sales_Uncleaned[[#This Row],[Order_Date]]="","",Nike_Sales_Uncleaned[[#This Row],[Order_Date]])</f>
        <v/>
      </c>
      <c r="K35" t="s">
        <v>22</v>
      </c>
      <c r="L35" t="s">
        <v>33</v>
      </c>
      <c r="M35">
        <v>-267.37</v>
      </c>
    </row>
    <row r="36" spans="1:13" x14ac:dyDescent="0.3">
      <c r="A36">
        <v>2035</v>
      </c>
      <c r="B36" t="s">
        <v>13</v>
      </c>
      <c r="C36" t="s">
        <v>43</v>
      </c>
      <c r="D36" t="s">
        <v>52</v>
      </c>
      <c r="E36" t="str">
        <f>IF(Nike_Sales_Uncleaned!E37="","NA",IF(OR(Nike_Sales_Uncleaned!E37=0,Nike_Sales_Uncleaned!E37=-1),"NA",UPPER(Nike_Sales_Uncleaned!E37)))</f>
        <v>NA</v>
      </c>
      <c r="F36" cm="1">
        <f t="array" ref="F36">IF(Nike_Sales_Uncleaned!F37="",MEDIAN(_xlfn._xlws.FILTER(Nike_Sales_Uncleaned!$F$2:$F$2501,Nike_Sales_Uncleaned!$F$2:$F$2501&gt;0)),Nike_Sales_Uncleaned!F37)</f>
        <v>4</v>
      </c>
      <c r="G36" cm="1">
        <f t="array" ref="G36">IF(OR(Nike_Sales_Uncleaned!G37="",Nike_Sales_Uncleaned!G37&lt;=0),MEDIAN(_xlfn._xlws.FILTER(Nike_Sales_Uncleaned!$G$2:$G$2501,Nike_Sales_Uncleaned!$G$2:$G$2501&gt;0)),Nike_Sales_Uncleaned!G37)</f>
        <v>6110.0300000000007</v>
      </c>
      <c r="H36">
        <f>IF(Nike_Sales_Uncleaned!H37="",0,IF(AND(Nike_Sales_Uncleaned!H37&gt;=0,Nike_Sales_Uncleaned!H37&lt;=1),Nike_Sales_Uncleaned!H37,0))</f>
        <v>0.38</v>
      </c>
      <c r="I36">
        <v>0</v>
      </c>
      <c r="J36" s="11">
        <f>IF(Nike_Sales_Uncleaned[[#This Row],[Order_Date]]="","",Nike_Sales_Uncleaned[[#This Row],[Order_Date]])</f>
        <v>45777</v>
      </c>
      <c r="K36" t="s">
        <v>17</v>
      </c>
      <c r="L36" t="s">
        <v>36</v>
      </c>
      <c r="M36">
        <v>2914.83</v>
      </c>
    </row>
    <row r="37" spans="1:13" x14ac:dyDescent="0.3">
      <c r="A37">
        <v>2036</v>
      </c>
      <c r="B37" t="s">
        <v>35</v>
      </c>
      <c r="C37" t="s">
        <v>14</v>
      </c>
      <c r="D37" t="s">
        <v>47</v>
      </c>
      <c r="E37" t="str">
        <f>IF(Nike_Sales_Uncleaned!E38="","NA",IF(OR(Nike_Sales_Uncleaned!E38=0,Nike_Sales_Uncleaned!E38=-1),"NA",UPPER(Nike_Sales_Uncleaned!E38)))</f>
        <v>NA</v>
      </c>
      <c r="F37" cm="1">
        <f t="array" ref="F37">IF(Nike_Sales_Uncleaned!F38="",MEDIAN(_xlfn._xlws.FILTER(Nike_Sales_Uncleaned!$F$2:$F$2501,Nike_Sales_Uncleaned!$F$2:$F$2501&gt;0)),Nike_Sales_Uncleaned!F38)</f>
        <v>3</v>
      </c>
      <c r="G37" cm="1">
        <f t="array" ref="G37">IF(OR(Nike_Sales_Uncleaned!G38="",Nike_Sales_Uncleaned!G38&lt;=0),MEDIAN(_xlfn._xlws.FILTER(Nike_Sales_Uncleaned!$G$2:$G$2501,Nike_Sales_Uncleaned!$G$2:$G$2501&gt;0)),Nike_Sales_Uncleaned!G38)</f>
        <v>6110.0300000000007</v>
      </c>
      <c r="H37">
        <f>IF(Nike_Sales_Uncleaned!H38="",0,IF(AND(Nike_Sales_Uncleaned!H38&gt;=0,Nike_Sales_Uncleaned!H38&lt;=1),Nike_Sales_Uncleaned!H38,0))</f>
        <v>0</v>
      </c>
      <c r="I37">
        <v>0</v>
      </c>
      <c r="J37" s="11">
        <f>IF(Nike_Sales_Uncleaned[[#This Row],[Order_Date]]="","",Nike_Sales_Uncleaned[[#This Row],[Order_Date]])</f>
        <v>45613</v>
      </c>
      <c r="K37" t="s">
        <v>22</v>
      </c>
      <c r="L37" t="s">
        <v>36</v>
      </c>
      <c r="M37">
        <v>-143.80000000000001</v>
      </c>
    </row>
    <row r="38" spans="1:13" x14ac:dyDescent="0.3">
      <c r="A38">
        <v>2037</v>
      </c>
      <c r="B38" t="s">
        <v>13</v>
      </c>
      <c r="C38" t="s">
        <v>30</v>
      </c>
      <c r="D38" t="s">
        <v>56</v>
      </c>
      <c r="E38" t="str">
        <f>IF(Nike_Sales_Uncleaned!E39="","NA",IF(OR(Nike_Sales_Uncleaned!E39=0,Nike_Sales_Uncleaned!E39=-1),"NA",UPPER(Nike_Sales_Uncleaned!E39)))</f>
        <v>7</v>
      </c>
      <c r="F38" cm="1">
        <f t="array" ref="F38">IF(Nike_Sales_Uncleaned!F39="",MEDIAN(_xlfn._xlws.FILTER(Nike_Sales_Uncleaned!$F$2:$F$2501,Nike_Sales_Uncleaned!$F$2:$F$2501&gt;0)),Nike_Sales_Uncleaned!F39)</f>
        <v>3</v>
      </c>
      <c r="G38" cm="1">
        <f t="array" ref="G38">IF(OR(Nike_Sales_Uncleaned!G39="",Nike_Sales_Uncleaned!G39&lt;=0),MEDIAN(_xlfn._xlws.FILTER(Nike_Sales_Uncleaned!$G$2:$G$2501,Nike_Sales_Uncleaned!$G$2:$G$2501&gt;0)),Nike_Sales_Uncleaned!G39)</f>
        <v>5653.14</v>
      </c>
      <c r="H38">
        <f>IF(Nike_Sales_Uncleaned!H39="",0,IF(AND(Nike_Sales_Uncleaned!H39&gt;=0,Nike_Sales_Uncleaned!H39&lt;=1),Nike_Sales_Uncleaned!H39,0))</f>
        <v>0</v>
      </c>
      <c r="I38">
        <v>-169.59</v>
      </c>
      <c r="J38" s="11">
        <f>IF(Nike_Sales_Uncleaned[[#This Row],[Order_Date]]="","",Nike_Sales_Uncleaned[[#This Row],[Order_Date]])</f>
        <v>45703</v>
      </c>
      <c r="K38" t="s">
        <v>22</v>
      </c>
      <c r="L38" t="s">
        <v>29</v>
      </c>
      <c r="M38">
        <v>2776.96</v>
      </c>
    </row>
    <row r="39" spans="1:13" x14ac:dyDescent="0.3">
      <c r="A39">
        <v>2038</v>
      </c>
      <c r="B39" t="s">
        <v>13</v>
      </c>
      <c r="C39" t="s">
        <v>30</v>
      </c>
      <c r="D39" t="s">
        <v>50</v>
      </c>
      <c r="E39" t="str">
        <f>IF(Nike_Sales_Uncleaned!E40="","NA",IF(OR(Nike_Sales_Uncleaned!E40=0,Nike_Sales_Uncleaned!E40=-1),"NA",UPPER(Nike_Sales_Uncleaned!E40)))</f>
        <v>NA</v>
      </c>
      <c r="F39" cm="1">
        <f t="array" ref="F39">IF(Nike_Sales_Uncleaned!F40="",MEDIAN(_xlfn._xlws.FILTER(Nike_Sales_Uncleaned!$F$2:$F$2501,Nike_Sales_Uncleaned!$F$2:$F$2501&gt;0)),Nike_Sales_Uncleaned!F40)</f>
        <v>0</v>
      </c>
      <c r="G39" cm="1">
        <f t="array" ref="G39">IF(OR(Nike_Sales_Uncleaned!G40="",Nike_Sales_Uncleaned!G40&lt;=0),MEDIAN(_xlfn._xlws.FILTER(Nike_Sales_Uncleaned!$G$2:$G$2501,Nike_Sales_Uncleaned!$G$2:$G$2501&gt;0)),Nike_Sales_Uncleaned!G40)</f>
        <v>6110.0300000000007</v>
      </c>
      <c r="H39">
        <f>IF(Nike_Sales_Uncleaned!H40="",0,IF(AND(Nike_Sales_Uncleaned!H40&gt;=0,Nike_Sales_Uncleaned!H40&lt;=1),Nike_Sales_Uncleaned!H40,0))</f>
        <v>0.83</v>
      </c>
      <c r="I39">
        <v>0</v>
      </c>
      <c r="J39" s="11" t="str">
        <f>IF(Nike_Sales_Uncleaned[[#This Row],[Order_Date]]="","",Nike_Sales_Uncleaned[[#This Row],[Order_Date]])</f>
        <v/>
      </c>
      <c r="K39" t="s">
        <v>17</v>
      </c>
      <c r="L39" t="s">
        <v>33</v>
      </c>
      <c r="M39">
        <v>1163.21</v>
      </c>
    </row>
    <row r="40" spans="1:13" x14ac:dyDescent="0.3">
      <c r="A40">
        <v>2039</v>
      </c>
      <c r="B40" t="s">
        <v>19</v>
      </c>
      <c r="C40" t="s">
        <v>14</v>
      </c>
      <c r="D40" t="s">
        <v>34</v>
      </c>
      <c r="E40" t="str">
        <f>IF(Nike_Sales_Uncleaned!E41="","NA",IF(OR(Nike_Sales_Uncleaned!E41=0,Nike_Sales_Uncleaned!E41=-1),"NA",UPPER(Nike_Sales_Uncleaned!E41)))</f>
        <v>M</v>
      </c>
      <c r="F40" cm="1">
        <f t="array" ref="F40">IF(Nike_Sales_Uncleaned!F41="",MEDIAN(_xlfn._xlws.FILTER(Nike_Sales_Uncleaned!$F$2:$F$2501,Nike_Sales_Uncleaned!$F$2:$F$2501&gt;0)),Nike_Sales_Uncleaned!F41)</f>
        <v>2</v>
      </c>
      <c r="G40" cm="1">
        <f t="array" ref="G40">IF(OR(Nike_Sales_Uncleaned!G41="",Nike_Sales_Uncleaned!G41&lt;=0),MEDIAN(_xlfn._xlws.FILTER(Nike_Sales_Uncleaned!$G$2:$G$2501,Nike_Sales_Uncleaned!$G$2:$G$2501&gt;0)),Nike_Sales_Uncleaned!G41)</f>
        <v>2767.7</v>
      </c>
      <c r="H40">
        <f>IF(Nike_Sales_Uncleaned!H41="",0,IF(AND(Nike_Sales_Uncleaned!H41&gt;=0,Nike_Sales_Uncleaned!H41&lt;=1),Nike_Sales_Uncleaned!H41,0))</f>
        <v>0.63</v>
      </c>
      <c r="I40">
        <v>0</v>
      </c>
      <c r="J40" s="11" t="str">
        <f>IF(Nike_Sales_Uncleaned[[#This Row],[Order_Date]]="","",Nike_Sales_Uncleaned[[#This Row],[Order_Date]])</f>
        <v/>
      </c>
      <c r="K40" t="s">
        <v>22</v>
      </c>
      <c r="L40" t="s">
        <v>38</v>
      </c>
      <c r="M40">
        <v>-336.3</v>
      </c>
    </row>
    <row r="41" spans="1:13" x14ac:dyDescent="0.3">
      <c r="A41">
        <v>2041</v>
      </c>
      <c r="B41" t="s">
        <v>13</v>
      </c>
      <c r="C41" t="s">
        <v>20</v>
      </c>
      <c r="D41" t="s">
        <v>21</v>
      </c>
      <c r="E41" t="str">
        <f>IF(Nike_Sales_Uncleaned!E43="","NA",IF(OR(Nike_Sales_Uncleaned!E43=0,Nike_Sales_Uncleaned!E43=-1),"NA",UPPER(Nike_Sales_Uncleaned!E43)))</f>
        <v>12</v>
      </c>
      <c r="F41" cm="1">
        <f t="array" ref="F41">IF(Nike_Sales_Uncleaned!F43="",MEDIAN(_xlfn._xlws.FILTER(Nike_Sales_Uncleaned!$F$2:$F$2501,Nike_Sales_Uncleaned!$F$2:$F$2501&gt;0)),Nike_Sales_Uncleaned!F43)</f>
        <v>2</v>
      </c>
      <c r="G41" cm="1">
        <f t="array" ref="G41">IF(OR(Nike_Sales_Uncleaned!G43="",Nike_Sales_Uncleaned!G43&lt;=0),MEDIAN(_xlfn._xlws.FILTER(Nike_Sales_Uncleaned!$G$2:$G$2501,Nike_Sales_Uncleaned!$G$2:$G$2501&gt;0)),Nike_Sales_Uncleaned!G43)</f>
        <v>5553.88</v>
      </c>
      <c r="H41">
        <f>IF(Nike_Sales_Uncleaned!H43="",0,IF(AND(Nike_Sales_Uncleaned!H43&gt;=0,Nike_Sales_Uncleaned!H43&lt;=1),Nike_Sales_Uncleaned!H43,0))</f>
        <v>0</v>
      </c>
      <c r="I41">
        <v>0</v>
      </c>
      <c r="J41" s="11">
        <f>IF(Nike_Sales_Uncleaned[[#This Row],[Order_Date]]="","",Nike_Sales_Uncleaned[[#This Row],[Order_Date]])</f>
        <v>45769</v>
      </c>
      <c r="K41" t="s">
        <v>17</v>
      </c>
      <c r="L41" t="s">
        <v>38</v>
      </c>
      <c r="M41">
        <v>2371.66</v>
      </c>
    </row>
    <row r="42" spans="1:13" x14ac:dyDescent="0.3">
      <c r="A42">
        <v>2042</v>
      </c>
      <c r="B42" t="s">
        <v>19</v>
      </c>
      <c r="C42" t="s">
        <v>43</v>
      </c>
      <c r="D42" t="s">
        <v>51</v>
      </c>
      <c r="E42" t="str">
        <f>IF(Nike_Sales_Uncleaned!E44="","NA",IF(OR(Nike_Sales_Uncleaned!E44=0,Nike_Sales_Uncleaned!E44=-1),"NA",UPPER(Nike_Sales_Uncleaned!E44)))</f>
        <v>L</v>
      </c>
      <c r="F42" cm="1">
        <f t="array" ref="F42">IF(Nike_Sales_Uncleaned!F44="",MEDIAN(_xlfn._xlws.FILTER(Nike_Sales_Uncleaned!$F$2:$F$2501,Nike_Sales_Uncleaned!$F$2:$F$2501&gt;0)),Nike_Sales_Uncleaned!F44)</f>
        <v>2</v>
      </c>
      <c r="G42" cm="1">
        <f t="array" ref="G42">IF(OR(Nike_Sales_Uncleaned!G44="",Nike_Sales_Uncleaned!G44&lt;=0),MEDIAN(_xlfn._xlws.FILTER(Nike_Sales_Uncleaned!$G$2:$G$2501,Nike_Sales_Uncleaned!$G$2:$G$2501&gt;0)),Nike_Sales_Uncleaned!G44)</f>
        <v>6110.0300000000007</v>
      </c>
      <c r="H42">
        <f>IF(Nike_Sales_Uncleaned!H44="",0,IF(AND(Nike_Sales_Uncleaned!H44&gt;=0,Nike_Sales_Uncleaned!H44&lt;=1),Nike_Sales_Uncleaned!H44,0))</f>
        <v>0</v>
      </c>
      <c r="I42">
        <v>0</v>
      </c>
      <c r="J42" s="11">
        <f>IF(Nike_Sales_Uncleaned[[#This Row],[Order_Date]]="","",Nike_Sales_Uncleaned[[#This Row],[Order_Date]])</f>
        <v>45723</v>
      </c>
      <c r="K42" t="s">
        <v>17</v>
      </c>
      <c r="L42" t="s">
        <v>38</v>
      </c>
      <c r="M42">
        <v>-862.16</v>
      </c>
    </row>
    <row r="43" spans="1:13" x14ac:dyDescent="0.3">
      <c r="A43">
        <v>2043</v>
      </c>
      <c r="B43" t="s">
        <v>35</v>
      </c>
      <c r="C43" t="s">
        <v>20</v>
      </c>
      <c r="D43" t="s">
        <v>24</v>
      </c>
      <c r="E43" t="str">
        <f>IF(Nike_Sales_Uncleaned!E45="","NA",IF(OR(Nike_Sales_Uncleaned!E45=0,Nike_Sales_Uncleaned!E45=-1),"NA",UPPER(Nike_Sales_Uncleaned!E45)))</f>
        <v>XL</v>
      </c>
      <c r="F43" cm="1">
        <f t="array" ref="F43">IF(Nike_Sales_Uncleaned!F45="",MEDIAN(_xlfn._xlws.FILTER(Nike_Sales_Uncleaned!$F$2:$F$2501,Nike_Sales_Uncleaned!$F$2:$F$2501&gt;0)),Nike_Sales_Uncleaned!F45)</f>
        <v>2</v>
      </c>
      <c r="G43" cm="1">
        <f t="array" ref="G43">IF(OR(Nike_Sales_Uncleaned!G45="",Nike_Sales_Uncleaned!G45&lt;=0),MEDIAN(_xlfn._xlws.FILTER(Nike_Sales_Uncleaned!$G$2:$G$2501,Nike_Sales_Uncleaned!$G$2:$G$2501&gt;0)),Nike_Sales_Uncleaned!G45)</f>
        <v>3492.89</v>
      </c>
      <c r="H43">
        <f>IF(Nike_Sales_Uncleaned!H45="",0,IF(AND(Nike_Sales_Uncleaned!H45&gt;=0,Nike_Sales_Uncleaned!H45&lt;=1),Nike_Sales_Uncleaned!H45,0))</f>
        <v>0.77</v>
      </c>
      <c r="I43">
        <v>0</v>
      </c>
      <c r="J43" s="11">
        <f>IF(Nike_Sales_Uncleaned[[#This Row],[Order_Date]]="","",Nike_Sales_Uncleaned[[#This Row],[Order_Date]])</f>
        <v>45721</v>
      </c>
      <c r="K43" t="s">
        <v>22</v>
      </c>
      <c r="L43" t="s">
        <v>33</v>
      </c>
      <c r="M43">
        <v>3770.75</v>
      </c>
    </row>
    <row r="44" spans="1:13" x14ac:dyDescent="0.3">
      <c r="A44">
        <v>2044</v>
      </c>
      <c r="B44" t="s">
        <v>13</v>
      </c>
      <c r="C44" t="s">
        <v>14</v>
      </c>
      <c r="D44" t="s">
        <v>15</v>
      </c>
      <c r="E44" t="str">
        <f>IF(Nike_Sales_Uncleaned!E46="","NA",IF(OR(Nike_Sales_Uncleaned!E46=0,Nike_Sales_Uncleaned!E46=-1),"NA",UPPER(Nike_Sales_Uncleaned!E46)))</f>
        <v>NA</v>
      </c>
      <c r="F44" cm="1">
        <f t="array" ref="F44">IF(Nike_Sales_Uncleaned!F46="",MEDIAN(_xlfn._xlws.FILTER(Nike_Sales_Uncleaned!$F$2:$F$2501,Nike_Sales_Uncleaned!$F$2:$F$2501&gt;0)),Nike_Sales_Uncleaned!F46)</f>
        <v>2</v>
      </c>
      <c r="G44" cm="1">
        <f t="array" ref="G44">IF(OR(Nike_Sales_Uncleaned!G46="",Nike_Sales_Uncleaned!G46&lt;=0),MEDIAN(_xlfn._xlws.FILTER(Nike_Sales_Uncleaned!$G$2:$G$2501,Nike_Sales_Uncleaned!$G$2:$G$2501&gt;0)),Nike_Sales_Uncleaned!G46)</f>
        <v>6110.0300000000007</v>
      </c>
      <c r="H44">
        <f>IF(Nike_Sales_Uncleaned!H46="",0,IF(AND(Nike_Sales_Uncleaned!H46&gt;=0,Nike_Sales_Uncleaned!H46&lt;=1),Nike_Sales_Uncleaned!H46,0))</f>
        <v>0</v>
      </c>
      <c r="I44">
        <v>0</v>
      </c>
      <c r="J44" s="11">
        <f>IF(Nike_Sales_Uncleaned[[#This Row],[Order_Date]]="","",Nike_Sales_Uncleaned[[#This Row],[Order_Date]])</f>
        <v>45766</v>
      </c>
      <c r="K44" t="s">
        <v>17</v>
      </c>
      <c r="L44" t="s">
        <v>33</v>
      </c>
      <c r="M44">
        <v>2174.71</v>
      </c>
    </row>
    <row r="45" spans="1:13" x14ac:dyDescent="0.3">
      <c r="A45">
        <v>2045</v>
      </c>
      <c r="B45" t="s">
        <v>13</v>
      </c>
      <c r="C45" t="s">
        <v>26</v>
      </c>
      <c r="D45" t="s">
        <v>58</v>
      </c>
      <c r="E45" t="str">
        <f>IF(Nike_Sales_Uncleaned!E47="","NA",IF(OR(Nike_Sales_Uncleaned!E47=0,Nike_Sales_Uncleaned!E47=-1),"NA",UPPER(Nike_Sales_Uncleaned!E47)))</f>
        <v>XL</v>
      </c>
      <c r="F45" cm="1">
        <f t="array" ref="F45">IF(Nike_Sales_Uncleaned!F47="",MEDIAN(_xlfn._xlws.FILTER(Nike_Sales_Uncleaned!$F$2:$F$2501,Nike_Sales_Uncleaned!$F$2:$F$2501&gt;0)),Nike_Sales_Uncleaned!F47)</f>
        <v>4</v>
      </c>
      <c r="G45" cm="1">
        <f t="array" ref="G45">IF(OR(Nike_Sales_Uncleaned!G47="",Nike_Sales_Uncleaned!G47&lt;=0),MEDIAN(_xlfn._xlws.FILTER(Nike_Sales_Uncleaned!$G$2:$G$2501,Nike_Sales_Uncleaned!$G$2:$G$2501&gt;0)),Nike_Sales_Uncleaned!G47)</f>
        <v>6110.0300000000007</v>
      </c>
      <c r="H45">
        <f>IF(Nike_Sales_Uncleaned!H47="",0,IF(AND(Nike_Sales_Uncleaned!H47&gt;=0,Nike_Sales_Uncleaned!H47&lt;=1),Nike_Sales_Uncleaned!H47,0))</f>
        <v>0</v>
      </c>
      <c r="I45">
        <v>0</v>
      </c>
      <c r="J45" s="11">
        <f>IF(Nike_Sales_Uncleaned[[#This Row],[Order_Date]]="","",Nike_Sales_Uncleaned[[#This Row],[Order_Date]])</f>
        <v>45414</v>
      </c>
      <c r="K45" t="s">
        <v>22</v>
      </c>
      <c r="L45" t="s">
        <v>33</v>
      </c>
      <c r="M45">
        <v>1833.94</v>
      </c>
    </row>
    <row r="46" spans="1:13" x14ac:dyDescent="0.3">
      <c r="A46">
        <v>2046</v>
      </c>
      <c r="B46" t="s">
        <v>13</v>
      </c>
      <c r="C46" t="s">
        <v>30</v>
      </c>
      <c r="D46" t="s">
        <v>48</v>
      </c>
      <c r="E46" t="str">
        <f>IF(Nike_Sales_Uncleaned!E48="","NA",IF(OR(Nike_Sales_Uncleaned!E48=0,Nike_Sales_Uncleaned!E48=-1),"NA",UPPER(Nike_Sales_Uncleaned!E48)))</f>
        <v>12</v>
      </c>
      <c r="F46" cm="1">
        <f t="array" ref="F46">IF(Nike_Sales_Uncleaned!F48="",MEDIAN(_xlfn._xlws.FILTER(Nike_Sales_Uncleaned!$F$2:$F$2501,Nike_Sales_Uncleaned!$F$2:$F$2501&gt;0)),Nike_Sales_Uncleaned!F48)</f>
        <v>2</v>
      </c>
      <c r="G46" cm="1">
        <f t="array" ref="G46">IF(OR(Nike_Sales_Uncleaned!G48="",Nike_Sales_Uncleaned!G48&lt;=0),MEDIAN(_xlfn._xlws.FILTER(Nike_Sales_Uncleaned!$G$2:$G$2501,Nike_Sales_Uncleaned!$G$2:$G$2501&gt;0)),Nike_Sales_Uncleaned!G48)</f>
        <v>6110.0300000000007</v>
      </c>
      <c r="H46">
        <f>IF(Nike_Sales_Uncleaned!H48="",0,IF(AND(Nike_Sales_Uncleaned!H48&gt;=0,Nike_Sales_Uncleaned!H48&lt;=1),Nike_Sales_Uncleaned!H48,0))</f>
        <v>0</v>
      </c>
      <c r="I46">
        <v>0</v>
      </c>
      <c r="J46" s="11">
        <f>IF(Nike_Sales_Uncleaned[[#This Row],[Order_Date]]="","",Nike_Sales_Uncleaned[[#This Row],[Order_Date]])</f>
        <v>45175</v>
      </c>
      <c r="K46" t="s">
        <v>17</v>
      </c>
      <c r="L46" t="s">
        <v>45</v>
      </c>
      <c r="M46">
        <v>1284.33</v>
      </c>
    </row>
    <row r="47" spans="1:13" x14ac:dyDescent="0.3">
      <c r="A47">
        <v>2047</v>
      </c>
      <c r="B47" t="s">
        <v>19</v>
      </c>
      <c r="C47" t="s">
        <v>14</v>
      </c>
      <c r="D47" t="s">
        <v>15</v>
      </c>
      <c r="E47" t="str">
        <f>IF(Nike_Sales_Uncleaned!E49="","NA",IF(OR(Nike_Sales_Uncleaned!E49=0,Nike_Sales_Uncleaned!E49=-1),"NA",UPPER(Nike_Sales_Uncleaned!E49)))</f>
        <v>10</v>
      </c>
      <c r="F47" cm="1">
        <f t="array" ref="F47">IF(Nike_Sales_Uncleaned!F49="",MEDIAN(_xlfn._xlws.FILTER(Nike_Sales_Uncleaned!$F$2:$F$2501,Nike_Sales_Uncleaned!$F$2:$F$2501&gt;0)),Nike_Sales_Uncleaned!F49)</f>
        <v>1</v>
      </c>
      <c r="G47" cm="1">
        <f t="array" ref="G47">IF(OR(Nike_Sales_Uncleaned!G49="",Nike_Sales_Uncleaned!G49&lt;=0),MEDIAN(_xlfn._xlws.FILTER(Nike_Sales_Uncleaned!$G$2:$G$2501,Nike_Sales_Uncleaned!$G$2:$G$2501&gt;0)),Nike_Sales_Uncleaned!G49)</f>
        <v>8577.75</v>
      </c>
      <c r="H47">
        <f>IF(Nike_Sales_Uncleaned!H49="",0,IF(AND(Nike_Sales_Uncleaned!H49&gt;=0,Nike_Sales_Uncleaned!H49&lt;=1),Nike_Sales_Uncleaned!H49,0))</f>
        <v>0</v>
      </c>
      <c r="I47">
        <v>0</v>
      </c>
      <c r="J47" s="11">
        <f>IF(Nike_Sales_Uncleaned[[#This Row],[Order_Date]]="","",Nike_Sales_Uncleaned[[#This Row],[Order_Date]])</f>
        <v>45753</v>
      </c>
      <c r="K47" t="s">
        <v>22</v>
      </c>
      <c r="L47" t="s">
        <v>36</v>
      </c>
      <c r="M47">
        <v>2888.68</v>
      </c>
    </row>
    <row r="48" spans="1:13" x14ac:dyDescent="0.3">
      <c r="A48">
        <v>2048</v>
      </c>
      <c r="B48" t="s">
        <v>19</v>
      </c>
      <c r="C48" t="s">
        <v>43</v>
      </c>
      <c r="D48" t="s">
        <v>44</v>
      </c>
      <c r="E48" t="str">
        <f>IF(Nike_Sales_Uncleaned!E50="","NA",IF(OR(Nike_Sales_Uncleaned!E50=0,Nike_Sales_Uncleaned!E50=-1),"NA",UPPER(Nike_Sales_Uncleaned!E50)))</f>
        <v>XL</v>
      </c>
      <c r="F48" cm="1">
        <f t="array" ref="F48">IF(Nike_Sales_Uncleaned!F50="",MEDIAN(_xlfn._xlws.FILTER(Nike_Sales_Uncleaned!$F$2:$F$2501,Nike_Sales_Uncleaned!$F$2:$F$2501&gt;0)),Nike_Sales_Uncleaned!F50)</f>
        <v>2</v>
      </c>
      <c r="G48" cm="1">
        <f t="array" ref="G48">IF(OR(Nike_Sales_Uncleaned!G50="",Nike_Sales_Uncleaned!G50&lt;=0),MEDIAN(_xlfn._xlws.FILTER(Nike_Sales_Uncleaned!$G$2:$G$2501,Nike_Sales_Uncleaned!$G$2:$G$2501&gt;0)),Nike_Sales_Uncleaned!G50)</f>
        <v>6110.0300000000007</v>
      </c>
      <c r="H48">
        <f>IF(Nike_Sales_Uncleaned!H50="",0,IF(AND(Nike_Sales_Uncleaned!H50&gt;=0,Nike_Sales_Uncleaned!H50&lt;=1),Nike_Sales_Uncleaned!H50,0))</f>
        <v>0</v>
      </c>
      <c r="I48">
        <v>0</v>
      </c>
      <c r="J48" s="11" t="str">
        <f>IF(Nike_Sales_Uncleaned[[#This Row],[Order_Date]]="","",Nike_Sales_Uncleaned[[#This Row],[Order_Date]])</f>
        <v/>
      </c>
      <c r="K48" t="s">
        <v>17</v>
      </c>
      <c r="L48" t="s">
        <v>36</v>
      </c>
      <c r="M48">
        <v>2875.86</v>
      </c>
    </row>
    <row r="49" spans="1:13" x14ac:dyDescent="0.3">
      <c r="A49">
        <v>2049</v>
      </c>
      <c r="B49" t="s">
        <v>13</v>
      </c>
      <c r="C49" t="s">
        <v>20</v>
      </c>
      <c r="D49" t="s">
        <v>21</v>
      </c>
      <c r="E49" t="str">
        <f>IF(Nike_Sales_Uncleaned!E51="","NA",IF(OR(Nike_Sales_Uncleaned!E51=0,Nike_Sales_Uncleaned!E51=-1),"NA",UPPER(Nike_Sales_Uncleaned!E51)))</f>
        <v>L</v>
      </c>
      <c r="F49" cm="1">
        <f t="array" ref="F49">IF(Nike_Sales_Uncleaned!F51="",MEDIAN(_xlfn._xlws.FILTER(Nike_Sales_Uncleaned!$F$2:$F$2501,Nike_Sales_Uncleaned!$F$2:$F$2501&gt;0)),Nike_Sales_Uncleaned!F51)</f>
        <v>1</v>
      </c>
      <c r="G49" cm="1">
        <f t="array" ref="G49">IF(OR(Nike_Sales_Uncleaned!G51="",Nike_Sales_Uncleaned!G51&lt;=0),MEDIAN(_xlfn._xlws.FILTER(Nike_Sales_Uncleaned!$G$2:$G$2501,Nike_Sales_Uncleaned!$G$2:$G$2501&gt;0)),Nike_Sales_Uncleaned!G51)</f>
        <v>7767.2</v>
      </c>
      <c r="H49">
        <f>IF(Nike_Sales_Uncleaned!H51="",0,IF(AND(Nike_Sales_Uncleaned!H51&gt;=0,Nike_Sales_Uncleaned!H51&lt;=1),Nike_Sales_Uncleaned!H51,0))</f>
        <v>0</v>
      </c>
      <c r="I49">
        <v>0</v>
      </c>
      <c r="J49" s="11">
        <f>IF(Nike_Sales_Uncleaned[[#This Row],[Order_Date]]="","",Nike_Sales_Uncleaned[[#This Row],[Order_Date]])</f>
        <v>45456</v>
      </c>
      <c r="K49" t="s">
        <v>22</v>
      </c>
      <c r="L49" t="s">
        <v>29</v>
      </c>
      <c r="M49">
        <v>311.48</v>
      </c>
    </row>
    <row r="50" spans="1:13" x14ac:dyDescent="0.3">
      <c r="A50">
        <v>2050</v>
      </c>
      <c r="B50" t="s">
        <v>35</v>
      </c>
      <c r="C50" t="s">
        <v>30</v>
      </c>
      <c r="D50" t="s">
        <v>48</v>
      </c>
      <c r="E50" t="str">
        <f>IF(Nike_Sales_Uncleaned!E52="","NA",IF(OR(Nike_Sales_Uncleaned!E52=0,Nike_Sales_Uncleaned!E52=-1),"NA",UPPER(Nike_Sales_Uncleaned!E52)))</f>
        <v>L</v>
      </c>
      <c r="F50" cm="1">
        <f t="array" ref="F50">IF(Nike_Sales_Uncleaned!F52="",MEDIAN(_xlfn._xlws.FILTER(Nike_Sales_Uncleaned!$F$2:$F$2501,Nike_Sales_Uncleaned!$F$2:$F$2501&gt;0)),Nike_Sales_Uncleaned!F52)</f>
        <v>1</v>
      </c>
      <c r="G50" cm="1">
        <f t="array" ref="G50">IF(OR(Nike_Sales_Uncleaned!G52="",Nike_Sales_Uncleaned!G52&lt;=0),MEDIAN(_xlfn._xlws.FILTER(Nike_Sales_Uncleaned!$G$2:$G$2501,Nike_Sales_Uncleaned!$G$2:$G$2501&gt;0)),Nike_Sales_Uncleaned!G52)</f>
        <v>6110.0300000000007</v>
      </c>
      <c r="H50">
        <f>IF(Nike_Sales_Uncleaned!H52="",0,IF(AND(Nike_Sales_Uncleaned!H52&gt;=0,Nike_Sales_Uncleaned!H52&lt;=1),Nike_Sales_Uncleaned!H52,0))</f>
        <v>0.56999999999999995</v>
      </c>
      <c r="I50">
        <v>0</v>
      </c>
      <c r="J50" s="11">
        <f>IF(Nike_Sales_Uncleaned[[#This Row],[Order_Date]]="","",Nike_Sales_Uncleaned[[#This Row],[Order_Date]])</f>
        <v>45592</v>
      </c>
      <c r="K50" t="s">
        <v>22</v>
      </c>
      <c r="L50" t="s">
        <v>45</v>
      </c>
      <c r="M50">
        <v>682.12</v>
      </c>
    </row>
    <row r="51" spans="1:13" x14ac:dyDescent="0.3">
      <c r="A51">
        <v>2051</v>
      </c>
      <c r="B51" t="s">
        <v>19</v>
      </c>
      <c r="C51" t="s">
        <v>43</v>
      </c>
      <c r="D51" t="s">
        <v>44</v>
      </c>
      <c r="E51" t="str">
        <f>IF(Nike_Sales_Uncleaned!E53="","NA",IF(OR(Nike_Sales_Uncleaned!E53=0,Nike_Sales_Uncleaned!E53=-1),"NA",UPPER(Nike_Sales_Uncleaned!E53)))</f>
        <v>XL</v>
      </c>
      <c r="F51" cm="1">
        <f t="array" ref="F51">IF(Nike_Sales_Uncleaned!F53="",MEDIAN(_xlfn._xlws.FILTER(Nike_Sales_Uncleaned!$F$2:$F$2501,Nike_Sales_Uncleaned!$F$2:$F$2501&gt;0)),Nike_Sales_Uncleaned!F53)</f>
        <v>2</v>
      </c>
      <c r="G51" cm="1">
        <f t="array" ref="G51">IF(OR(Nike_Sales_Uncleaned!G53="",Nike_Sales_Uncleaned!G53&lt;=0),MEDIAN(_xlfn._xlws.FILTER(Nike_Sales_Uncleaned!$G$2:$G$2501,Nike_Sales_Uncleaned!$G$2:$G$2501&gt;0)),Nike_Sales_Uncleaned!G53)</f>
        <v>6110.0300000000007</v>
      </c>
      <c r="H51">
        <f>IF(Nike_Sales_Uncleaned!H53="",0,IF(AND(Nike_Sales_Uncleaned!H53&gt;=0,Nike_Sales_Uncleaned!H53&lt;=1),Nike_Sales_Uncleaned!H53,0))</f>
        <v>0.37</v>
      </c>
      <c r="I51">
        <v>0</v>
      </c>
      <c r="J51" s="11" t="str">
        <f>IF(Nike_Sales_Uncleaned[[#This Row],[Order_Date]]="","",Nike_Sales_Uncleaned[[#This Row],[Order_Date]])</f>
        <v/>
      </c>
      <c r="K51" t="s">
        <v>22</v>
      </c>
      <c r="L51" t="s">
        <v>33</v>
      </c>
      <c r="M51">
        <v>3135.98</v>
      </c>
    </row>
    <row r="52" spans="1:13" x14ac:dyDescent="0.3">
      <c r="A52">
        <v>2052</v>
      </c>
      <c r="B52" t="s">
        <v>35</v>
      </c>
      <c r="C52" t="s">
        <v>14</v>
      </c>
      <c r="D52" t="s">
        <v>34</v>
      </c>
      <c r="E52" t="str">
        <f>IF(Nike_Sales_Uncleaned!E54="","NA",IF(OR(Nike_Sales_Uncleaned!E54=0,Nike_Sales_Uncleaned!E54=-1),"NA",UPPER(Nike_Sales_Uncleaned!E54)))</f>
        <v>10</v>
      </c>
      <c r="F52" cm="1">
        <f t="array" ref="F52">IF(Nike_Sales_Uncleaned!F54="",MEDIAN(_xlfn._xlws.FILTER(Nike_Sales_Uncleaned!$F$2:$F$2501,Nike_Sales_Uncleaned!$F$2:$F$2501&gt;0)),Nike_Sales_Uncleaned!F54)</f>
        <v>3</v>
      </c>
      <c r="G52" cm="1">
        <f t="array" ref="G52">IF(OR(Nike_Sales_Uncleaned!G54="",Nike_Sales_Uncleaned!G54&lt;=0),MEDIAN(_xlfn._xlws.FILTER(Nike_Sales_Uncleaned!$G$2:$G$2501,Nike_Sales_Uncleaned!$G$2:$G$2501&gt;0)),Nike_Sales_Uncleaned!G54)</f>
        <v>9155.9599999999991</v>
      </c>
      <c r="H52">
        <f>IF(Nike_Sales_Uncleaned!H54="",0,IF(AND(Nike_Sales_Uncleaned!H54&gt;=0,Nike_Sales_Uncleaned!H54&lt;=1),Nike_Sales_Uncleaned!H54,0))</f>
        <v>0</v>
      </c>
      <c r="I52">
        <v>0</v>
      </c>
      <c r="J52" s="11" t="str">
        <f>IF(Nike_Sales_Uncleaned[[#This Row],[Order_Date]]="","",Nike_Sales_Uncleaned[[#This Row],[Order_Date]])</f>
        <v/>
      </c>
      <c r="K52" t="s">
        <v>22</v>
      </c>
      <c r="L52" t="s">
        <v>29</v>
      </c>
      <c r="M52">
        <v>2184.8000000000002</v>
      </c>
    </row>
    <row r="53" spans="1:13" x14ac:dyDescent="0.3">
      <c r="A53">
        <v>2053</v>
      </c>
      <c r="B53" t="s">
        <v>35</v>
      </c>
      <c r="C53" t="s">
        <v>26</v>
      </c>
      <c r="D53" t="s">
        <v>60</v>
      </c>
      <c r="E53" t="str">
        <f>IF(Nike_Sales_Uncleaned!E55="","NA",IF(OR(Nike_Sales_Uncleaned!E55=0,Nike_Sales_Uncleaned!E55=-1),"NA",UPPER(Nike_Sales_Uncleaned!E55)))</f>
        <v>XL</v>
      </c>
      <c r="F53" cm="1">
        <f t="array" ref="F53">IF(Nike_Sales_Uncleaned!F55="",MEDIAN(_xlfn._xlws.FILTER(Nike_Sales_Uncleaned!$F$2:$F$2501,Nike_Sales_Uncleaned!$F$2:$F$2501&gt;0)),Nike_Sales_Uncleaned!F55)</f>
        <v>3</v>
      </c>
      <c r="G53" cm="1">
        <f t="array" ref="G53">IF(OR(Nike_Sales_Uncleaned!G55="",Nike_Sales_Uncleaned!G55&lt;=0),MEDIAN(_xlfn._xlws.FILTER(Nike_Sales_Uncleaned!$G$2:$G$2501,Nike_Sales_Uncleaned!$G$2:$G$2501&gt;0)),Nike_Sales_Uncleaned!G55)</f>
        <v>6009.58</v>
      </c>
      <c r="H53">
        <f>IF(Nike_Sales_Uncleaned!H55="",0,IF(AND(Nike_Sales_Uncleaned!H55&gt;=0,Nike_Sales_Uncleaned!H55&lt;=1),Nike_Sales_Uncleaned!H55,0))</f>
        <v>0</v>
      </c>
      <c r="I53">
        <v>0</v>
      </c>
      <c r="J53" s="11">
        <f>IF(Nike_Sales_Uncleaned[[#This Row],[Order_Date]]="","",Nike_Sales_Uncleaned[[#This Row],[Order_Date]])</f>
        <v>45296</v>
      </c>
      <c r="K53" t="s">
        <v>17</v>
      </c>
      <c r="L53" t="s">
        <v>33</v>
      </c>
      <c r="M53">
        <v>3384.92</v>
      </c>
    </row>
    <row r="54" spans="1:13" x14ac:dyDescent="0.3">
      <c r="A54">
        <v>2054</v>
      </c>
      <c r="B54" t="s">
        <v>19</v>
      </c>
      <c r="C54" t="s">
        <v>14</v>
      </c>
      <c r="D54" t="s">
        <v>34</v>
      </c>
      <c r="E54" t="str">
        <f>IF(Nike_Sales_Uncleaned!E56="","NA",IF(OR(Nike_Sales_Uncleaned!E56=0,Nike_Sales_Uncleaned!E56=-1),"NA",UPPER(Nike_Sales_Uncleaned!E56)))</f>
        <v>11</v>
      </c>
      <c r="F54" cm="1">
        <f t="array" ref="F54">IF(Nike_Sales_Uncleaned!F56="",MEDIAN(_xlfn._xlws.FILTER(Nike_Sales_Uncleaned!$F$2:$F$2501,Nike_Sales_Uncleaned!$F$2:$F$2501&gt;0)),Nike_Sales_Uncleaned!F56)</f>
        <v>-1</v>
      </c>
      <c r="G54" cm="1">
        <f t="array" ref="G54">IF(OR(Nike_Sales_Uncleaned!G56="",Nike_Sales_Uncleaned!G56&lt;=0),MEDIAN(_xlfn._xlws.FILTER(Nike_Sales_Uncleaned!$G$2:$G$2501,Nike_Sales_Uncleaned!$G$2:$G$2501&gt;0)),Nike_Sales_Uncleaned!G56)</f>
        <v>6110.0300000000007</v>
      </c>
      <c r="H54">
        <f>IF(Nike_Sales_Uncleaned!H56="",0,IF(AND(Nike_Sales_Uncleaned!H56&gt;=0,Nike_Sales_Uncleaned!H56&lt;=1),Nike_Sales_Uncleaned!H56,0))</f>
        <v>0</v>
      </c>
      <c r="I54">
        <v>0</v>
      </c>
      <c r="J54" s="11">
        <f>IF(Nike_Sales_Uncleaned[[#This Row],[Order_Date]]="","",Nike_Sales_Uncleaned[[#This Row],[Order_Date]])</f>
        <v>45573</v>
      </c>
      <c r="K54" t="s">
        <v>17</v>
      </c>
      <c r="L54" t="s">
        <v>25</v>
      </c>
      <c r="M54">
        <v>-549.76</v>
      </c>
    </row>
    <row r="55" spans="1:13" x14ac:dyDescent="0.3">
      <c r="A55">
        <v>2055</v>
      </c>
      <c r="B55" t="s">
        <v>35</v>
      </c>
      <c r="C55" t="s">
        <v>43</v>
      </c>
      <c r="D55" t="s">
        <v>51</v>
      </c>
      <c r="E55" t="str">
        <f>IF(Nike_Sales_Uncleaned!E57="","NA",IF(OR(Nike_Sales_Uncleaned!E57=0,Nike_Sales_Uncleaned!E57=-1),"NA",UPPER(Nike_Sales_Uncleaned!E57)))</f>
        <v>L</v>
      </c>
      <c r="F55" cm="1">
        <f t="array" ref="F55">IF(Nike_Sales_Uncleaned!F57="",MEDIAN(_xlfn._xlws.FILTER(Nike_Sales_Uncleaned!$F$2:$F$2501,Nike_Sales_Uncleaned!$F$2:$F$2501&gt;0)),Nike_Sales_Uncleaned!F57)</f>
        <v>2</v>
      </c>
      <c r="G55" cm="1">
        <f t="array" ref="G55">IF(OR(Nike_Sales_Uncleaned!G57="",Nike_Sales_Uncleaned!G57&lt;=0),MEDIAN(_xlfn._xlws.FILTER(Nike_Sales_Uncleaned!$G$2:$G$2501,Nike_Sales_Uncleaned!$G$2:$G$2501&gt;0)),Nike_Sales_Uncleaned!G57)</f>
        <v>6110.0300000000007</v>
      </c>
      <c r="H55">
        <f>IF(Nike_Sales_Uncleaned!H57="",0,IF(AND(Nike_Sales_Uncleaned!H57&gt;=0,Nike_Sales_Uncleaned!H57&lt;=1),Nike_Sales_Uncleaned!H57,0))</f>
        <v>0</v>
      </c>
      <c r="I55">
        <v>0</v>
      </c>
      <c r="J55" s="11">
        <f>IF(Nike_Sales_Uncleaned[[#This Row],[Order_Date]]="","",Nike_Sales_Uncleaned[[#This Row],[Order_Date]])</f>
        <v>45567</v>
      </c>
      <c r="K55" t="s">
        <v>17</v>
      </c>
      <c r="L55" t="s">
        <v>38</v>
      </c>
      <c r="M55">
        <v>-1078.76</v>
      </c>
    </row>
    <row r="56" spans="1:13" x14ac:dyDescent="0.3">
      <c r="A56">
        <v>2056</v>
      </c>
      <c r="B56" t="s">
        <v>35</v>
      </c>
      <c r="C56" t="s">
        <v>30</v>
      </c>
      <c r="D56" t="s">
        <v>31</v>
      </c>
      <c r="E56" t="str">
        <f>IF(Nike_Sales_Uncleaned!E58="","NA",IF(OR(Nike_Sales_Uncleaned!E58=0,Nike_Sales_Uncleaned!E58=-1),"NA",UPPER(Nike_Sales_Uncleaned!E58)))</f>
        <v>L</v>
      </c>
      <c r="F56" cm="1">
        <f t="array" ref="F56">IF(Nike_Sales_Uncleaned!F58="",MEDIAN(_xlfn._xlws.FILTER(Nike_Sales_Uncleaned!$F$2:$F$2501,Nike_Sales_Uncleaned!$F$2:$F$2501&gt;0)),Nike_Sales_Uncleaned!F58)</f>
        <v>3</v>
      </c>
      <c r="G56" cm="1">
        <f t="array" ref="G56">IF(OR(Nike_Sales_Uncleaned!G58="",Nike_Sales_Uncleaned!G58&lt;=0),MEDIAN(_xlfn._xlws.FILTER(Nike_Sales_Uncleaned!$G$2:$G$2501,Nike_Sales_Uncleaned!$G$2:$G$2501&gt;0)),Nike_Sales_Uncleaned!G58)</f>
        <v>6110.0300000000007</v>
      </c>
      <c r="H56">
        <f>IF(Nike_Sales_Uncleaned!H58="",0,IF(AND(Nike_Sales_Uncleaned!H58&gt;=0,Nike_Sales_Uncleaned!H58&lt;=1),Nike_Sales_Uncleaned!H58,0))</f>
        <v>0</v>
      </c>
      <c r="I56">
        <v>0</v>
      </c>
      <c r="J56" s="11">
        <f>IF(Nike_Sales_Uncleaned[[#This Row],[Order_Date]]="","",Nike_Sales_Uncleaned[[#This Row],[Order_Date]])</f>
        <v>45831</v>
      </c>
      <c r="K56" t="s">
        <v>22</v>
      </c>
      <c r="L56" t="s">
        <v>36</v>
      </c>
      <c r="M56">
        <v>-244.44</v>
      </c>
    </row>
    <row r="57" spans="1:13" x14ac:dyDescent="0.3">
      <c r="A57">
        <v>2058</v>
      </c>
      <c r="B57" t="s">
        <v>19</v>
      </c>
      <c r="C57" t="s">
        <v>14</v>
      </c>
      <c r="D57" t="s">
        <v>34</v>
      </c>
      <c r="E57" t="str">
        <f>IF(Nike_Sales_Uncleaned!E60="","NA",IF(OR(Nike_Sales_Uncleaned!E60=0,Nike_Sales_Uncleaned!E60=-1),"NA",UPPER(Nike_Sales_Uncleaned!E60)))</f>
        <v>11</v>
      </c>
      <c r="F57" cm="1">
        <f t="array" ref="F57">IF(Nike_Sales_Uncleaned!F60="",MEDIAN(_xlfn._xlws.FILTER(Nike_Sales_Uncleaned!$F$2:$F$2501,Nike_Sales_Uncleaned!$F$2:$F$2501&gt;0)),Nike_Sales_Uncleaned!F60)</f>
        <v>2</v>
      </c>
      <c r="G57" cm="1">
        <f t="array" ref="G57">IF(OR(Nike_Sales_Uncleaned!G60="",Nike_Sales_Uncleaned!G60&lt;=0),MEDIAN(_xlfn._xlws.FILTER(Nike_Sales_Uncleaned!$G$2:$G$2501,Nike_Sales_Uncleaned!$G$2:$G$2501&gt;0)),Nike_Sales_Uncleaned!G60)</f>
        <v>4985.92</v>
      </c>
      <c r="H57">
        <f>IF(Nike_Sales_Uncleaned!H60="",0,IF(AND(Nike_Sales_Uncleaned!H60&gt;=0,Nike_Sales_Uncleaned!H60&lt;=1),Nike_Sales_Uncleaned!H60,0))</f>
        <v>0</v>
      </c>
      <c r="I57">
        <v>0</v>
      </c>
      <c r="J57" s="11">
        <f>IF(Nike_Sales_Uncleaned[[#This Row],[Order_Date]]="","",Nike_Sales_Uncleaned[[#This Row],[Order_Date]])</f>
        <v>45591</v>
      </c>
      <c r="K57" t="s">
        <v>17</v>
      </c>
      <c r="L57" t="s">
        <v>45</v>
      </c>
      <c r="M57">
        <v>361.54</v>
      </c>
    </row>
    <row r="58" spans="1:13" x14ac:dyDescent="0.3">
      <c r="A58">
        <v>2059</v>
      </c>
      <c r="B58" t="s">
        <v>13</v>
      </c>
      <c r="C58" t="s">
        <v>20</v>
      </c>
      <c r="D58" t="s">
        <v>55</v>
      </c>
      <c r="E58" t="str">
        <f>IF(Nike_Sales_Uncleaned!E61="","NA",IF(OR(Nike_Sales_Uncleaned!E61=0,Nike_Sales_Uncleaned!E61=-1),"NA",UPPER(Nike_Sales_Uncleaned!E61)))</f>
        <v>NA</v>
      </c>
      <c r="F58" cm="1">
        <f t="array" ref="F58">IF(Nike_Sales_Uncleaned!F61="",MEDIAN(_xlfn._xlws.FILTER(Nike_Sales_Uncleaned!$F$2:$F$2501,Nike_Sales_Uncleaned!$F$2:$F$2501&gt;0)),Nike_Sales_Uncleaned!F61)</f>
        <v>-1</v>
      </c>
      <c r="G58" cm="1">
        <f t="array" ref="G58">IF(OR(Nike_Sales_Uncleaned!G61="",Nike_Sales_Uncleaned!G61&lt;=0),MEDIAN(_xlfn._xlws.FILTER(Nike_Sales_Uncleaned!$G$2:$G$2501,Nike_Sales_Uncleaned!$G$2:$G$2501&gt;0)),Nike_Sales_Uncleaned!G61)</f>
        <v>9507.5400000000009</v>
      </c>
      <c r="H58">
        <f>IF(Nike_Sales_Uncleaned!H61="",0,IF(AND(Nike_Sales_Uncleaned!H61&gt;=0,Nike_Sales_Uncleaned!H61&lt;=1),Nike_Sales_Uncleaned!H61,0))</f>
        <v>0</v>
      </c>
      <c r="I58">
        <v>0</v>
      </c>
      <c r="J58" s="11">
        <f>IF(Nike_Sales_Uncleaned[[#This Row],[Order_Date]]="","",Nike_Sales_Uncleaned[[#This Row],[Order_Date]])</f>
        <v>45443</v>
      </c>
      <c r="K58" t="s">
        <v>22</v>
      </c>
      <c r="L58" t="s">
        <v>33</v>
      </c>
      <c r="M58">
        <v>291.27999999999997</v>
      </c>
    </row>
    <row r="59" spans="1:13" x14ac:dyDescent="0.3">
      <c r="A59">
        <v>2060</v>
      </c>
      <c r="B59" t="s">
        <v>35</v>
      </c>
      <c r="C59" t="s">
        <v>26</v>
      </c>
      <c r="D59" t="s">
        <v>40</v>
      </c>
      <c r="E59" t="str">
        <f>IF(Nike_Sales_Uncleaned!E62="","NA",IF(OR(Nike_Sales_Uncleaned!E62=0,Nike_Sales_Uncleaned!E62=-1),"NA",UPPER(Nike_Sales_Uncleaned!E62)))</f>
        <v>L</v>
      </c>
      <c r="F59" cm="1">
        <f t="array" ref="F59">IF(Nike_Sales_Uncleaned!F62="",MEDIAN(_xlfn._xlws.FILTER(Nike_Sales_Uncleaned!$F$2:$F$2501,Nike_Sales_Uncleaned!$F$2:$F$2501&gt;0)),Nike_Sales_Uncleaned!F62)</f>
        <v>2</v>
      </c>
      <c r="G59" cm="1">
        <f t="array" ref="G59">IF(OR(Nike_Sales_Uncleaned!G62="",Nike_Sales_Uncleaned!G62&lt;=0),MEDIAN(_xlfn._xlws.FILTER(Nike_Sales_Uncleaned!$G$2:$G$2501,Nike_Sales_Uncleaned!$G$2:$G$2501&gt;0)),Nike_Sales_Uncleaned!G62)</f>
        <v>7979.26</v>
      </c>
      <c r="H59">
        <f>IF(Nike_Sales_Uncleaned!H62="",0,IF(AND(Nike_Sales_Uncleaned!H62&gt;=0,Nike_Sales_Uncleaned!H62&lt;=1),Nike_Sales_Uncleaned!H62,0))</f>
        <v>0</v>
      </c>
      <c r="I59">
        <v>0</v>
      </c>
      <c r="J59" s="11">
        <f>IF(Nike_Sales_Uncleaned[[#This Row],[Order_Date]]="","",Nike_Sales_Uncleaned[[#This Row],[Order_Date]])</f>
        <v>45549</v>
      </c>
      <c r="K59" t="s">
        <v>17</v>
      </c>
      <c r="L59" t="s">
        <v>36</v>
      </c>
      <c r="M59">
        <v>2821.59</v>
      </c>
    </row>
    <row r="60" spans="1:13" x14ac:dyDescent="0.3">
      <c r="A60">
        <v>2061</v>
      </c>
      <c r="B60" t="s">
        <v>19</v>
      </c>
      <c r="C60" t="s">
        <v>43</v>
      </c>
      <c r="D60" t="s">
        <v>61</v>
      </c>
      <c r="E60" t="str">
        <f>IF(Nike_Sales_Uncleaned!E63="","NA",IF(OR(Nike_Sales_Uncleaned!E63=0,Nike_Sales_Uncleaned!E63=-1),"NA",UPPER(Nike_Sales_Uncleaned!E63)))</f>
        <v>L</v>
      </c>
      <c r="F60" cm="1">
        <f t="array" ref="F60">IF(Nike_Sales_Uncleaned!F63="",MEDIAN(_xlfn._xlws.FILTER(Nike_Sales_Uncleaned!$F$2:$F$2501,Nike_Sales_Uncleaned!$F$2:$F$2501&gt;0)),Nike_Sales_Uncleaned!F63)</f>
        <v>2</v>
      </c>
      <c r="G60" cm="1">
        <f t="array" ref="G60">IF(OR(Nike_Sales_Uncleaned!G63="",Nike_Sales_Uncleaned!G63&lt;=0),MEDIAN(_xlfn._xlws.FILTER(Nike_Sales_Uncleaned!$G$2:$G$2501,Nike_Sales_Uncleaned!$G$2:$G$2501&gt;0)),Nike_Sales_Uncleaned!G63)</f>
        <v>6110.0300000000007</v>
      </c>
      <c r="H60">
        <f>IF(Nike_Sales_Uncleaned!H63="",0,IF(AND(Nike_Sales_Uncleaned!H63&gt;=0,Nike_Sales_Uncleaned!H63&lt;=1),Nike_Sales_Uncleaned!H63,0))</f>
        <v>0</v>
      </c>
      <c r="I60">
        <v>0</v>
      </c>
      <c r="J60" s="11" t="str">
        <f>IF(Nike_Sales_Uncleaned[[#This Row],[Order_Date]]="","",Nike_Sales_Uncleaned[[#This Row],[Order_Date]])</f>
        <v/>
      </c>
      <c r="K60" t="s">
        <v>17</v>
      </c>
      <c r="L60" t="s">
        <v>25</v>
      </c>
      <c r="M60">
        <v>-501.68</v>
      </c>
    </row>
    <row r="61" spans="1:13" x14ac:dyDescent="0.3">
      <c r="A61">
        <v>2062</v>
      </c>
      <c r="B61" t="s">
        <v>35</v>
      </c>
      <c r="C61" t="s">
        <v>43</v>
      </c>
      <c r="D61" t="s">
        <v>44</v>
      </c>
      <c r="E61" t="str">
        <f>IF(Nike_Sales_Uncleaned!E64="","NA",IF(OR(Nike_Sales_Uncleaned!E64=0,Nike_Sales_Uncleaned!E64=-1),"NA",UPPER(Nike_Sales_Uncleaned!E64)))</f>
        <v>NA</v>
      </c>
      <c r="F61" cm="1">
        <f t="array" ref="F61">IF(Nike_Sales_Uncleaned!F64="",MEDIAN(_xlfn._xlws.FILTER(Nike_Sales_Uncleaned!$F$2:$F$2501,Nike_Sales_Uncleaned!$F$2:$F$2501&gt;0)),Nike_Sales_Uncleaned!F64)</f>
        <v>2</v>
      </c>
      <c r="G61" cm="1">
        <f t="array" ref="G61">IF(OR(Nike_Sales_Uncleaned!G64="",Nike_Sales_Uncleaned!G64&lt;=0),MEDIAN(_xlfn._xlws.FILTER(Nike_Sales_Uncleaned!$G$2:$G$2501,Nike_Sales_Uncleaned!$G$2:$G$2501&gt;0)),Nike_Sales_Uncleaned!G64)</f>
        <v>6110.0300000000007</v>
      </c>
      <c r="H61">
        <f>IF(Nike_Sales_Uncleaned!H64="",0,IF(AND(Nike_Sales_Uncleaned!H64&gt;=0,Nike_Sales_Uncleaned!H64&lt;=1),Nike_Sales_Uncleaned!H64,0))</f>
        <v>0</v>
      </c>
      <c r="I61">
        <v>0</v>
      </c>
      <c r="J61" s="11">
        <f>IF(Nike_Sales_Uncleaned[[#This Row],[Order_Date]]="","",Nike_Sales_Uncleaned[[#This Row],[Order_Date]])</f>
        <v>45287</v>
      </c>
      <c r="K61" t="s">
        <v>17</v>
      </c>
      <c r="L61" t="s">
        <v>36</v>
      </c>
      <c r="M61">
        <v>1823.91</v>
      </c>
    </row>
    <row r="62" spans="1:13" x14ac:dyDescent="0.3">
      <c r="A62">
        <v>2063</v>
      </c>
      <c r="B62" t="s">
        <v>19</v>
      </c>
      <c r="C62" t="s">
        <v>43</v>
      </c>
      <c r="D62" t="s">
        <v>44</v>
      </c>
      <c r="E62" t="str">
        <f>IF(Nike_Sales_Uncleaned!E65="","NA",IF(OR(Nike_Sales_Uncleaned!E65=0,Nike_Sales_Uncleaned!E65=-1),"NA",UPPER(Nike_Sales_Uncleaned!E65)))</f>
        <v>M</v>
      </c>
      <c r="F62" cm="1">
        <f t="array" ref="F62">IF(Nike_Sales_Uncleaned!F65="",MEDIAN(_xlfn._xlws.FILTER(Nike_Sales_Uncleaned!$F$2:$F$2501,Nike_Sales_Uncleaned!$F$2:$F$2501&gt;0)),Nike_Sales_Uncleaned!F65)</f>
        <v>1</v>
      </c>
      <c r="G62" cm="1">
        <f t="array" ref="G62">IF(OR(Nike_Sales_Uncleaned!G65="",Nike_Sales_Uncleaned!G65&lt;=0),MEDIAN(_xlfn._xlws.FILTER(Nike_Sales_Uncleaned!$G$2:$G$2501,Nike_Sales_Uncleaned!$G$2:$G$2501&gt;0)),Nike_Sales_Uncleaned!G65)</f>
        <v>9751</v>
      </c>
      <c r="H62">
        <f>IF(Nike_Sales_Uncleaned!H65="",0,IF(AND(Nike_Sales_Uncleaned!H65&gt;=0,Nike_Sales_Uncleaned!H65&lt;=1),Nike_Sales_Uncleaned!H65,0))</f>
        <v>0.16</v>
      </c>
      <c r="I62">
        <v>8190.84</v>
      </c>
      <c r="J62" s="11">
        <f>IF(Nike_Sales_Uncleaned[[#This Row],[Order_Date]]="","",Nike_Sales_Uncleaned[[#This Row],[Order_Date]])</f>
        <v>45484</v>
      </c>
      <c r="K62" t="s">
        <v>22</v>
      </c>
      <c r="L62" t="s">
        <v>29</v>
      </c>
      <c r="M62">
        <v>1130.31</v>
      </c>
    </row>
    <row r="63" spans="1:13" x14ac:dyDescent="0.3">
      <c r="A63">
        <v>2064</v>
      </c>
      <c r="B63" t="s">
        <v>13</v>
      </c>
      <c r="C63" t="s">
        <v>30</v>
      </c>
      <c r="D63" t="s">
        <v>31</v>
      </c>
      <c r="E63" t="str">
        <f>IF(Nike_Sales_Uncleaned!E66="","NA",IF(OR(Nike_Sales_Uncleaned!E66=0,Nike_Sales_Uncleaned!E66=-1),"NA",UPPER(Nike_Sales_Uncleaned!E66)))</f>
        <v>L</v>
      </c>
      <c r="F63" cm="1">
        <f t="array" ref="F63">IF(Nike_Sales_Uncleaned!F66="",MEDIAN(_xlfn._xlws.FILTER(Nike_Sales_Uncleaned!$F$2:$F$2501,Nike_Sales_Uncleaned!$F$2:$F$2501&gt;0)),Nike_Sales_Uncleaned!F66)</f>
        <v>2</v>
      </c>
      <c r="G63" cm="1">
        <f t="array" ref="G63">IF(OR(Nike_Sales_Uncleaned!G66="",Nike_Sales_Uncleaned!G66&lt;=0),MEDIAN(_xlfn._xlws.FILTER(Nike_Sales_Uncleaned!$G$2:$G$2501,Nike_Sales_Uncleaned!$G$2:$G$2501&gt;0)),Nike_Sales_Uncleaned!G66)</f>
        <v>7557.71</v>
      </c>
      <c r="H63">
        <f>IF(Nike_Sales_Uncleaned!H66="",0,IF(AND(Nike_Sales_Uncleaned!H66&gt;=0,Nike_Sales_Uncleaned!H66&lt;=1),Nike_Sales_Uncleaned!H66,0))</f>
        <v>0</v>
      </c>
      <c r="I63">
        <v>0</v>
      </c>
      <c r="J63" s="11">
        <f>IF(Nike_Sales_Uncleaned[[#This Row],[Order_Date]]="","",Nike_Sales_Uncleaned[[#This Row],[Order_Date]])</f>
        <v>45545</v>
      </c>
      <c r="K63" t="s">
        <v>17</v>
      </c>
      <c r="L63" t="s">
        <v>36</v>
      </c>
      <c r="M63">
        <v>3277.44</v>
      </c>
    </row>
    <row r="64" spans="1:13" x14ac:dyDescent="0.3">
      <c r="A64">
        <v>2065</v>
      </c>
      <c r="B64" t="s">
        <v>19</v>
      </c>
      <c r="C64" t="s">
        <v>26</v>
      </c>
      <c r="D64" t="s">
        <v>40</v>
      </c>
      <c r="E64" t="str">
        <f>IF(Nike_Sales_Uncleaned!E67="","NA",IF(OR(Nike_Sales_Uncleaned!E67=0,Nike_Sales_Uncleaned!E67=-1),"NA",UPPER(Nike_Sales_Uncleaned!E67)))</f>
        <v>10</v>
      </c>
      <c r="F64" cm="1">
        <f t="array" ref="F64">IF(Nike_Sales_Uncleaned!F67="",MEDIAN(_xlfn._xlws.FILTER(Nike_Sales_Uncleaned!$F$2:$F$2501,Nike_Sales_Uncleaned!$F$2:$F$2501&gt;0)),Nike_Sales_Uncleaned!F67)</f>
        <v>2</v>
      </c>
      <c r="G64" cm="1">
        <f t="array" ref="G64">IF(OR(Nike_Sales_Uncleaned!G67="",Nike_Sales_Uncleaned!G67&lt;=0),MEDIAN(_xlfn._xlws.FILTER(Nike_Sales_Uncleaned!$G$2:$G$2501,Nike_Sales_Uncleaned!$G$2:$G$2501&gt;0)),Nike_Sales_Uncleaned!G67)</f>
        <v>6110.0300000000007</v>
      </c>
      <c r="H64">
        <f>IF(Nike_Sales_Uncleaned!H67="",0,IF(AND(Nike_Sales_Uncleaned!H67&gt;=0,Nike_Sales_Uncleaned!H67&lt;=1),Nike_Sales_Uncleaned!H67,0))</f>
        <v>0.78</v>
      </c>
      <c r="I64">
        <v>0</v>
      </c>
      <c r="J64" s="11">
        <f>IF(Nike_Sales_Uncleaned[[#This Row],[Order_Date]]="","",Nike_Sales_Uncleaned[[#This Row],[Order_Date]])</f>
        <v>45814</v>
      </c>
      <c r="K64" t="s">
        <v>22</v>
      </c>
      <c r="L64" t="s">
        <v>38</v>
      </c>
      <c r="M64">
        <v>21.58</v>
      </c>
    </row>
    <row r="65" spans="1:13" x14ac:dyDescent="0.3">
      <c r="A65">
        <v>2066</v>
      </c>
      <c r="B65" t="s">
        <v>35</v>
      </c>
      <c r="C65" t="s">
        <v>20</v>
      </c>
      <c r="D65" t="s">
        <v>55</v>
      </c>
      <c r="E65" t="str">
        <f>IF(Nike_Sales_Uncleaned!E68="","NA",IF(OR(Nike_Sales_Uncleaned!E68=0,Nike_Sales_Uncleaned!E68=-1),"NA",UPPER(Nike_Sales_Uncleaned!E68)))</f>
        <v>XL</v>
      </c>
      <c r="F65" cm="1">
        <f t="array" ref="F65">IF(Nike_Sales_Uncleaned!F68="",MEDIAN(_xlfn._xlws.FILTER(Nike_Sales_Uncleaned!$F$2:$F$2501,Nike_Sales_Uncleaned!$F$2:$F$2501&gt;0)),Nike_Sales_Uncleaned!F68)</f>
        <v>-1</v>
      </c>
      <c r="G65" cm="1">
        <f t="array" ref="G65">IF(OR(Nike_Sales_Uncleaned!G68="",Nike_Sales_Uncleaned!G68&lt;=0),MEDIAN(_xlfn._xlws.FILTER(Nike_Sales_Uncleaned!$G$2:$G$2501,Nike_Sales_Uncleaned!$G$2:$G$2501&gt;0)),Nike_Sales_Uncleaned!G68)</f>
        <v>5259.05</v>
      </c>
      <c r="H65">
        <f>IF(Nike_Sales_Uncleaned!H68="",0,IF(AND(Nike_Sales_Uncleaned!H68&gt;=0,Nike_Sales_Uncleaned!H68&lt;=1),Nike_Sales_Uncleaned!H68,0))</f>
        <v>0</v>
      </c>
      <c r="I65">
        <v>0</v>
      </c>
      <c r="J65" s="11">
        <f>IF(Nike_Sales_Uncleaned[[#This Row],[Order_Date]]="","",Nike_Sales_Uncleaned[[#This Row],[Order_Date]])</f>
        <v>45541</v>
      </c>
      <c r="K65" t="s">
        <v>17</v>
      </c>
      <c r="L65" t="s">
        <v>25</v>
      </c>
      <c r="M65">
        <v>1022.82</v>
      </c>
    </row>
    <row r="66" spans="1:13" x14ac:dyDescent="0.3">
      <c r="A66">
        <v>2067</v>
      </c>
      <c r="B66" t="s">
        <v>13</v>
      </c>
      <c r="C66" t="s">
        <v>43</v>
      </c>
      <c r="D66" t="s">
        <v>61</v>
      </c>
      <c r="E66" t="str">
        <f>IF(Nike_Sales_Uncleaned!E69="","NA",IF(OR(Nike_Sales_Uncleaned!E69=0,Nike_Sales_Uncleaned!E69=-1),"NA",UPPER(Nike_Sales_Uncleaned!E69)))</f>
        <v>L</v>
      </c>
      <c r="F66" cm="1">
        <f t="array" ref="F66">IF(Nike_Sales_Uncleaned!F69="",MEDIAN(_xlfn._xlws.FILTER(Nike_Sales_Uncleaned!$F$2:$F$2501,Nike_Sales_Uncleaned!$F$2:$F$2501&gt;0)),Nike_Sales_Uncleaned!F69)</f>
        <v>4</v>
      </c>
      <c r="G66" cm="1">
        <f t="array" ref="G66">IF(OR(Nike_Sales_Uncleaned!G69="",Nike_Sales_Uncleaned!G69&lt;=0),MEDIAN(_xlfn._xlws.FILTER(Nike_Sales_Uncleaned!$G$2:$G$2501,Nike_Sales_Uncleaned!$G$2:$G$2501&gt;0)),Nike_Sales_Uncleaned!G69)</f>
        <v>3588.38</v>
      </c>
      <c r="H66">
        <f>IF(Nike_Sales_Uncleaned!H69="",0,IF(AND(Nike_Sales_Uncleaned!H69&gt;=0,Nike_Sales_Uncleaned!H69&lt;=1),Nike_Sales_Uncleaned!H69,0))</f>
        <v>0</v>
      </c>
      <c r="I66">
        <v>0</v>
      </c>
      <c r="J66" s="11">
        <f>IF(Nike_Sales_Uncleaned[[#This Row],[Order_Date]]="","",Nike_Sales_Uncleaned[[#This Row],[Order_Date]])</f>
        <v>45718</v>
      </c>
      <c r="K66" t="s">
        <v>17</v>
      </c>
      <c r="L66" t="s">
        <v>45</v>
      </c>
      <c r="M66">
        <v>161.5</v>
      </c>
    </row>
    <row r="67" spans="1:13" x14ac:dyDescent="0.3">
      <c r="A67">
        <v>2068</v>
      </c>
      <c r="B67" t="s">
        <v>35</v>
      </c>
      <c r="C67" t="s">
        <v>30</v>
      </c>
      <c r="D67" t="s">
        <v>50</v>
      </c>
      <c r="E67" t="str">
        <f>IF(Nike_Sales_Uncleaned!E70="","NA",IF(OR(Nike_Sales_Uncleaned!E70=0,Nike_Sales_Uncleaned!E70=-1),"NA",UPPER(Nike_Sales_Uncleaned!E70)))</f>
        <v>NA</v>
      </c>
      <c r="F67" cm="1">
        <f t="array" ref="F67">IF(Nike_Sales_Uncleaned!F70="",MEDIAN(_xlfn._xlws.FILTER(Nike_Sales_Uncleaned!$F$2:$F$2501,Nike_Sales_Uncleaned!$F$2:$F$2501&gt;0)),Nike_Sales_Uncleaned!F70)</f>
        <v>4</v>
      </c>
      <c r="G67" cm="1">
        <f t="array" ref="G67">IF(OR(Nike_Sales_Uncleaned!G70="",Nike_Sales_Uncleaned!G70&lt;=0),MEDIAN(_xlfn._xlws.FILTER(Nike_Sales_Uncleaned!$G$2:$G$2501,Nike_Sales_Uncleaned!$G$2:$G$2501&gt;0)),Nike_Sales_Uncleaned!G70)</f>
        <v>2553.29</v>
      </c>
      <c r="H67">
        <f>IF(Nike_Sales_Uncleaned!H70="",0,IF(AND(Nike_Sales_Uncleaned!H70&gt;=0,Nike_Sales_Uncleaned!H70&lt;=1),Nike_Sales_Uncleaned!H70,0))</f>
        <v>0</v>
      </c>
      <c r="I67">
        <v>0</v>
      </c>
      <c r="J67" s="11">
        <f>IF(Nike_Sales_Uncleaned[[#This Row],[Order_Date]]="","",Nike_Sales_Uncleaned[[#This Row],[Order_Date]])</f>
        <v>45333</v>
      </c>
      <c r="K67" t="s">
        <v>22</v>
      </c>
      <c r="L67" t="s">
        <v>25</v>
      </c>
      <c r="M67">
        <v>984.9</v>
      </c>
    </row>
    <row r="68" spans="1:13" x14ac:dyDescent="0.3">
      <c r="A68">
        <v>2069</v>
      </c>
      <c r="B68" t="s">
        <v>19</v>
      </c>
      <c r="C68" t="s">
        <v>14</v>
      </c>
      <c r="D68" t="s">
        <v>15</v>
      </c>
      <c r="E68" t="str">
        <f>IF(Nike_Sales_Uncleaned!E71="","NA",IF(OR(Nike_Sales_Uncleaned!E71=0,Nike_Sales_Uncleaned!E71=-1),"NA",UPPER(Nike_Sales_Uncleaned!E71)))</f>
        <v>NA</v>
      </c>
      <c r="F68" cm="1">
        <f t="array" ref="F68">IF(Nike_Sales_Uncleaned!F71="",MEDIAN(_xlfn._xlws.FILTER(Nike_Sales_Uncleaned!$F$2:$F$2501,Nike_Sales_Uncleaned!$F$2:$F$2501&gt;0)),Nike_Sales_Uncleaned!F71)</f>
        <v>2</v>
      </c>
      <c r="G68" cm="1">
        <f t="array" ref="G68">IF(OR(Nike_Sales_Uncleaned!G71="",Nike_Sales_Uncleaned!G71&lt;=0),MEDIAN(_xlfn._xlws.FILTER(Nike_Sales_Uncleaned!$G$2:$G$2501,Nike_Sales_Uncleaned!$G$2:$G$2501&gt;0)),Nike_Sales_Uncleaned!G71)</f>
        <v>7502.24</v>
      </c>
      <c r="H68">
        <f>IF(Nike_Sales_Uncleaned!H71="",0,IF(AND(Nike_Sales_Uncleaned!H71&gt;=0,Nike_Sales_Uncleaned!H71&lt;=1),Nike_Sales_Uncleaned!H71,0))</f>
        <v>0</v>
      </c>
      <c r="I68">
        <v>0</v>
      </c>
      <c r="J68" s="11">
        <f>IF(Nike_Sales_Uncleaned[[#This Row],[Order_Date]]="","",Nike_Sales_Uncleaned[[#This Row],[Order_Date]])</f>
        <v>45636</v>
      </c>
      <c r="K68" t="s">
        <v>17</v>
      </c>
      <c r="L68" t="s">
        <v>29</v>
      </c>
      <c r="M68">
        <v>3554.58</v>
      </c>
    </row>
    <row r="69" spans="1:13" x14ac:dyDescent="0.3">
      <c r="A69">
        <v>2070</v>
      </c>
      <c r="B69" t="s">
        <v>13</v>
      </c>
      <c r="C69" t="s">
        <v>30</v>
      </c>
      <c r="D69" t="s">
        <v>31</v>
      </c>
      <c r="E69" t="str">
        <f>IF(Nike_Sales_Uncleaned!E72="","NA",IF(OR(Nike_Sales_Uncleaned!E72=0,Nike_Sales_Uncleaned!E72=-1),"NA",UPPER(Nike_Sales_Uncleaned!E72)))</f>
        <v>L</v>
      </c>
      <c r="F69" cm="1">
        <f t="array" ref="F69">IF(Nike_Sales_Uncleaned!F72="",MEDIAN(_xlfn._xlws.FILTER(Nike_Sales_Uncleaned!$F$2:$F$2501,Nike_Sales_Uncleaned!$F$2:$F$2501&gt;0)),Nike_Sales_Uncleaned!F72)</f>
        <v>2</v>
      </c>
      <c r="G69" cm="1">
        <f t="array" ref="G69">IF(OR(Nike_Sales_Uncleaned!G72="",Nike_Sales_Uncleaned!G72&lt;=0),MEDIAN(_xlfn._xlws.FILTER(Nike_Sales_Uncleaned!$G$2:$G$2501,Nike_Sales_Uncleaned!$G$2:$G$2501&gt;0)),Nike_Sales_Uncleaned!G72)</f>
        <v>6110.0300000000007</v>
      </c>
      <c r="H69">
        <f>IF(Nike_Sales_Uncleaned!H72="",0,IF(AND(Nike_Sales_Uncleaned!H72&gt;=0,Nike_Sales_Uncleaned!H72&lt;=1),Nike_Sales_Uncleaned!H72,0))</f>
        <v>0</v>
      </c>
      <c r="I69">
        <v>0</v>
      </c>
      <c r="J69" s="11">
        <f>IF(Nike_Sales_Uncleaned[[#This Row],[Order_Date]]="","",Nike_Sales_Uncleaned[[#This Row],[Order_Date]])</f>
        <v>45783</v>
      </c>
      <c r="K69" t="s">
        <v>22</v>
      </c>
      <c r="L69" t="s">
        <v>25</v>
      </c>
      <c r="M69">
        <v>1112.43</v>
      </c>
    </row>
    <row r="70" spans="1:13" x14ac:dyDescent="0.3">
      <c r="A70">
        <v>2071</v>
      </c>
      <c r="B70" t="s">
        <v>13</v>
      </c>
      <c r="C70" t="s">
        <v>26</v>
      </c>
      <c r="D70" t="s">
        <v>27</v>
      </c>
      <c r="E70" t="str">
        <f>IF(Nike_Sales_Uncleaned!E73="","NA",IF(OR(Nike_Sales_Uncleaned!E73=0,Nike_Sales_Uncleaned!E73=-1),"NA",UPPER(Nike_Sales_Uncleaned!E73)))</f>
        <v>M</v>
      </c>
      <c r="F70" cm="1">
        <f t="array" ref="F70">IF(Nike_Sales_Uncleaned!F73="",MEDIAN(_xlfn._xlws.FILTER(Nike_Sales_Uncleaned!$F$2:$F$2501,Nike_Sales_Uncleaned!$F$2:$F$2501&gt;0)),Nike_Sales_Uncleaned!F73)</f>
        <v>3</v>
      </c>
      <c r="G70" cm="1">
        <f t="array" ref="G70">IF(OR(Nike_Sales_Uncleaned!G73="",Nike_Sales_Uncleaned!G73&lt;=0),MEDIAN(_xlfn._xlws.FILTER(Nike_Sales_Uncleaned!$G$2:$G$2501,Nike_Sales_Uncleaned!$G$2:$G$2501&gt;0)),Nike_Sales_Uncleaned!G73)</f>
        <v>7849.81</v>
      </c>
      <c r="H70">
        <f>IF(Nike_Sales_Uncleaned!H73="",0,IF(AND(Nike_Sales_Uncleaned!H73&gt;=0,Nike_Sales_Uncleaned!H73&lt;=1),Nike_Sales_Uncleaned!H73,0))</f>
        <v>0.49</v>
      </c>
      <c r="I70">
        <v>12010.21</v>
      </c>
      <c r="J70" s="11">
        <f>IF(Nike_Sales_Uncleaned[[#This Row],[Order_Date]]="","",Nike_Sales_Uncleaned[[#This Row],[Order_Date]])</f>
        <v>45631</v>
      </c>
      <c r="K70" t="s">
        <v>22</v>
      </c>
      <c r="L70" t="s">
        <v>29</v>
      </c>
      <c r="M70">
        <v>-882.96</v>
      </c>
    </row>
    <row r="71" spans="1:13" x14ac:dyDescent="0.3">
      <c r="A71">
        <v>2072</v>
      </c>
      <c r="B71" t="s">
        <v>35</v>
      </c>
      <c r="C71" t="s">
        <v>14</v>
      </c>
      <c r="D71" t="s">
        <v>34</v>
      </c>
      <c r="E71" t="str">
        <f>IF(Nike_Sales_Uncleaned!E74="","NA",IF(OR(Nike_Sales_Uncleaned!E74=0,Nike_Sales_Uncleaned!E74=-1),"NA",UPPER(Nike_Sales_Uncleaned!E74)))</f>
        <v>NA</v>
      </c>
      <c r="F71" cm="1">
        <f t="array" ref="F71">IF(Nike_Sales_Uncleaned!F74="",MEDIAN(_xlfn._xlws.FILTER(Nike_Sales_Uncleaned!$F$2:$F$2501,Nike_Sales_Uncleaned!$F$2:$F$2501&gt;0)),Nike_Sales_Uncleaned!F74)</f>
        <v>3</v>
      </c>
      <c r="G71" cm="1">
        <f t="array" ref="G71">IF(OR(Nike_Sales_Uncleaned!G74="",Nike_Sales_Uncleaned!G74&lt;=0),MEDIAN(_xlfn._xlws.FILTER(Nike_Sales_Uncleaned!$G$2:$G$2501,Nike_Sales_Uncleaned!$G$2:$G$2501&gt;0)),Nike_Sales_Uncleaned!G74)</f>
        <v>6110.0300000000007</v>
      </c>
      <c r="H71">
        <f>IF(Nike_Sales_Uncleaned!H74="",0,IF(AND(Nike_Sales_Uncleaned!H74&gt;=0,Nike_Sales_Uncleaned!H74&lt;=1),Nike_Sales_Uncleaned!H74,0))</f>
        <v>0</v>
      </c>
      <c r="I71">
        <v>0</v>
      </c>
      <c r="J71" s="11">
        <f>IF(Nike_Sales_Uncleaned[[#This Row],[Order_Date]]="","",Nike_Sales_Uncleaned[[#This Row],[Order_Date]])</f>
        <v>45852</v>
      </c>
      <c r="K71" t="s">
        <v>22</v>
      </c>
      <c r="L71" t="s">
        <v>29</v>
      </c>
      <c r="M71">
        <v>3639.2</v>
      </c>
    </row>
    <row r="72" spans="1:13" x14ac:dyDescent="0.3">
      <c r="A72">
        <v>2073</v>
      </c>
      <c r="B72" t="s">
        <v>19</v>
      </c>
      <c r="C72" t="s">
        <v>26</v>
      </c>
      <c r="D72" t="s">
        <v>27</v>
      </c>
      <c r="E72" t="str">
        <f>IF(Nike_Sales_Uncleaned!E75="","NA",IF(OR(Nike_Sales_Uncleaned!E75=0,Nike_Sales_Uncleaned!E75=-1),"NA",UPPER(Nike_Sales_Uncleaned!E75)))</f>
        <v>12</v>
      </c>
      <c r="F72" cm="1">
        <f t="array" ref="F72">IF(Nike_Sales_Uncleaned!F75="",MEDIAN(_xlfn._xlws.FILTER(Nike_Sales_Uncleaned!$F$2:$F$2501,Nike_Sales_Uncleaned!$F$2:$F$2501&gt;0)),Nike_Sales_Uncleaned!F75)</f>
        <v>4</v>
      </c>
      <c r="G72" cm="1">
        <f t="array" ref="G72">IF(OR(Nike_Sales_Uncleaned!G75="",Nike_Sales_Uncleaned!G75&lt;=0),MEDIAN(_xlfn._xlws.FILTER(Nike_Sales_Uncleaned!$G$2:$G$2501,Nike_Sales_Uncleaned!$G$2:$G$2501&gt;0)),Nike_Sales_Uncleaned!G75)</f>
        <v>6110.0300000000007</v>
      </c>
      <c r="H72">
        <f>IF(Nike_Sales_Uncleaned!H75="",0,IF(AND(Nike_Sales_Uncleaned!H75&gt;=0,Nike_Sales_Uncleaned!H75&lt;=1),Nike_Sales_Uncleaned!H75,0))</f>
        <v>0.85</v>
      </c>
      <c r="I72">
        <v>0</v>
      </c>
      <c r="J72" s="11" t="str">
        <f>IF(Nike_Sales_Uncleaned[[#This Row],[Order_Date]]="","",Nike_Sales_Uncleaned[[#This Row],[Order_Date]])</f>
        <v/>
      </c>
      <c r="K72" t="s">
        <v>17</v>
      </c>
      <c r="L72" t="s">
        <v>38</v>
      </c>
      <c r="M72">
        <v>443.86</v>
      </c>
    </row>
    <row r="73" spans="1:13" x14ac:dyDescent="0.3">
      <c r="A73">
        <v>2074</v>
      </c>
      <c r="B73" t="s">
        <v>35</v>
      </c>
      <c r="C73" t="s">
        <v>14</v>
      </c>
      <c r="D73" t="s">
        <v>34</v>
      </c>
      <c r="E73" t="str">
        <f>IF(Nike_Sales_Uncleaned!E76="","NA",IF(OR(Nike_Sales_Uncleaned!E76=0,Nike_Sales_Uncleaned!E76=-1),"NA",UPPER(Nike_Sales_Uncleaned!E76)))</f>
        <v>L</v>
      </c>
      <c r="F73" cm="1">
        <f t="array" ref="F73">IF(Nike_Sales_Uncleaned!F76="",MEDIAN(_xlfn._xlws.FILTER(Nike_Sales_Uncleaned!$F$2:$F$2501,Nike_Sales_Uncleaned!$F$2:$F$2501&gt;0)),Nike_Sales_Uncleaned!F76)</f>
        <v>-1</v>
      </c>
      <c r="G73" cm="1">
        <f t="array" ref="G73">IF(OR(Nike_Sales_Uncleaned!G76="",Nike_Sales_Uncleaned!G76&lt;=0),MEDIAN(_xlfn._xlws.FILTER(Nike_Sales_Uncleaned!$G$2:$G$2501,Nike_Sales_Uncleaned!$G$2:$G$2501&gt;0)),Nike_Sales_Uncleaned!G76)</f>
        <v>6110.0300000000007</v>
      </c>
      <c r="H73">
        <f>IF(Nike_Sales_Uncleaned!H76="",0,IF(AND(Nike_Sales_Uncleaned!H76&gt;=0,Nike_Sales_Uncleaned!H76&lt;=1),Nike_Sales_Uncleaned!H76,0))</f>
        <v>0.56999999999999995</v>
      </c>
      <c r="I73">
        <v>0</v>
      </c>
      <c r="J73" s="11">
        <f>IF(Nike_Sales_Uncleaned[[#This Row],[Order_Date]]="","",Nike_Sales_Uncleaned[[#This Row],[Order_Date]])</f>
        <v>45669</v>
      </c>
      <c r="K73" t="s">
        <v>17</v>
      </c>
      <c r="L73" t="s">
        <v>45</v>
      </c>
      <c r="M73">
        <v>1958.47</v>
      </c>
    </row>
    <row r="74" spans="1:13" x14ac:dyDescent="0.3">
      <c r="A74">
        <v>2075</v>
      </c>
      <c r="B74" t="s">
        <v>13</v>
      </c>
      <c r="C74" t="s">
        <v>43</v>
      </c>
      <c r="D74" t="s">
        <v>44</v>
      </c>
      <c r="E74" t="str">
        <f>IF(Nike_Sales_Uncleaned!E77="","NA",IF(OR(Nike_Sales_Uncleaned!E77=0,Nike_Sales_Uncleaned!E77=-1),"NA",UPPER(Nike_Sales_Uncleaned!E77)))</f>
        <v>L</v>
      </c>
      <c r="F74" cm="1">
        <f t="array" ref="F74">IF(Nike_Sales_Uncleaned!F77="",MEDIAN(_xlfn._xlws.FILTER(Nike_Sales_Uncleaned!$F$2:$F$2501,Nike_Sales_Uncleaned!$F$2:$F$2501&gt;0)),Nike_Sales_Uncleaned!F77)</f>
        <v>4</v>
      </c>
      <c r="G74" cm="1">
        <f t="array" ref="G74">IF(OR(Nike_Sales_Uncleaned!G77="",Nike_Sales_Uncleaned!G77&lt;=0),MEDIAN(_xlfn._xlws.FILTER(Nike_Sales_Uncleaned!$G$2:$G$2501,Nike_Sales_Uncleaned!$G$2:$G$2501&gt;0)),Nike_Sales_Uncleaned!G77)</f>
        <v>4251.74</v>
      </c>
      <c r="H74">
        <f>IF(Nike_Sales_Uncleaned!H77="",0,IF(AND(Nike_Sales_Uncleaned!H77&gt;=0,Nike_Sales_Uncleaned!H77&lt;=1),Nike_Sales_Uncleaned!H77,0))</f>
        <v>0</v>
      </c>
      <c r="I74">
        <v>0</v>
      </c>
      <c r="J74" s="11" t="str">
        <f>IF(Nike_Sales_Uncleaned[[#This Row],[Order_Date]]="","",Nike_Sales_Uncleaned[[#This Row],[Order_Date]])</f>
        <v/>
      </c>
      <c r="K74" t="s">
        <v>17</v>
      </c>
      <c r="L74" t="s">
        <v>29</v>
      </c>
      <c r="M74">
        <v>2345.35</v>
      </c>
    </row>
    <row r="75" spans="1:13" x14ac:dyDescent="0.3">
      <c r="A75">
        <v>2076</v>
      </c>
      <c r="B75" t="s">
        <v>19</v>
      </c>
      <c r="C75" t="s">
        <v>14</v>
      </c>
      <c r="D75" t="s">
        <v>54</v>
      </c>
      <c r="E75" t="str">
        <f>IF(Nike_Sales_Uncleaned!E78="","NA",IF(OR(Nike_Sales_Uncleaned!E78=0,Nike_Sales_Uncleaned!E78=-1),"NA",UPPER(Nike_Sales_Uncleaned!E78)))</f>
        <v>11</v>
      </c>
      <c r="F75" cm="1">
        <f t="array" ref="F75">IF(Nike_Sales_Uncleaned!F78="",MEDIAN(_xlfn._xlws.FILTER(Nike_Sales_Uncleaned!$F$2:$F$2501,Nike_Sales_Uncleaned!$F$2:$F$2501&gt;0)),Nike_Sales_Uncleaned!F78)</f>
        <v>2</v>
      </c>
      <c r="G75" cm="1">
        <f t="array" ref="G75">IF(OR(Nike_Sales_Uncleaned!G78="",Nike_Sales_Uncleaned!G78&lt;=0),MEDIAN(_xlfn._xlws.FILTER(Nike_Sales_Uncleaned!$G$2:$G$2501,Nike_Sales_Uncleaned!$G$2:$G$2501&gt;0)),Nike_Sales_Uncleaned!G78)</f>
        <v>6110.0300000000007</v>
      </c>
      <c r="H75">
        <f>IF(Nike_Sales_Uncleaned!H78="",0,IF(AND(Nike_Sales_Uncleaned!H78&gt;=0,Nike_Sales_Uncleaned!H78&lt;=1),Nike_Sales_Uncleaned!H78,0))</f>
        <v>0</v>
      </c>
      <c r="I75">
        <v>0</v>
      </c>
      <c r="J75" s="11">
        <f>IF(Nike_Sales_Uncleaned[[#This Row],[Order_Date]]="","",Nike_Sales_Uncleaned[[#This Row],[Order_Date]])</f>
        <v>45599</v>
      </c>
      <c r="K75" t="s">
        <v>22</v>
      </c>
      <c r="L75" t="s">
        <v>36</v>
      </c>
      <c r="M75">
        <v>2011.25</v>
      </c>
    </row>
    <row r="76" spans="1:13" x14ac:dyDescent="0.3">
      <c r="A76">
        <v>2077</v>
      </c>
      <c r="B76" t="s">
        <v>35</v>
      </c>
      <c r="C76" t="s">
        <v>14</v>
      </c>
      <c r="D76" t="s">
        <v>54</v>
      </c>
      <c r="E76" t="str">
        <f>IF(Nike_Sales_Uncleaned!E79="","NA",IF(OR(Nike_Sales_Uncleaned!E79=0,Nike_Sales_Uncleaned!E79=-1),"NA",UPPER(Nike_Sales_Uncleaned!E79)))</f>
        <v>L</v>
      </c>
      <c r="F76" cm="1">
        <f t="array" ref="F76">IF(Nike_Sales_Uncleaned!F79="",MEDIAN(_xlfn._xlws.FILTER(Nike_Sales_Uncleaned!$F$2:$F$2501,Nike_Sales_Uncleaned!$F$2:$F$2501&gt;0)),Nike_Sales_Uncleaned!F79)</f>
        <v>2</v>
      </c>
      <c r="G76" cm="1">
        <f t="array" ref="G76">IF(OR(Nike_Sales_Uncleaned!G79="",Nike_Sales_Uncleaned!G79&lt;=0),MEDIAN(_xlfn._xlws.FILTER(Nike_Sales_Uncleaned!$G$2:$G$2501,Nike_Sales_Uncleaned!$G$2:$G$2501&gt;0)),Nike_Sales_Uncleaned!G79)</f>
        <v>6110.0300000000007</v>
      </c>
      <c r="H76">
        <f>IF(Nike_Sales_Uncleaned!H79="",0,IF(AND(Nike_Sales_Uncleaned!H79&gt;=0,Nike_Sales_Uncleaned!H79&lt;=1),Nike_Sales_Uncleaned!H79,0))</f>
        <v>0</v>
      </c>
      <c r="I76">
        <v>0</v>
      </c>
      <c r="J76" s="11" t="str">
        <f>IF(Nike_Sales_Uncleaned[[#This Row],[Order_Date]]="","",Nike_Sales_Uncleaned[[#This Row],[Order_Date]])</f>
        <v/>
      </c>
      <c r="K76" t="s">
        <v>17</v>
      </c>
      <c r="L76" t="s">
        <v>29</v>
      </c>
      <c r="M76">
        <v>3332.66</v>
      </c>
    </row>
    <row r="77" spans="1:13" x14ac:dyDescent="0.3">
      <c r="A77">
        <v>2078</v>
      </c>
      <c r="B77" t="s">
        <v>19</v>
      </c>
      <c r="C77" t="s">
        <v>43</v>
      </c>
      <c r="D77" t="s">
        <v>61</v>
      </c>
      <c r="E77" t="str">
        <f>IF(Nike_Sales_Uncleaned!E80="","NA",IF(OR(Nike_Sales_Uncleaned!E80=0,Nike_Sales_Uncleaned!E80=-1),"NA",UPPER(Nike_Sales_Uncleaned!E80)))</f>
        <v>NA</v>
      </c>
      <c r="F77" cm="1">
        <f t="array" ref="F77">IF(Nike_Sales_Uncleaned!F80="",MEDIAN(_xlfn._xlws.FILTER(Nike_Sales_Uncleaned!$F$2:$F$2501,Nike_Sales_Uncleaned!$F$2:$F$2501&gt;0)),Nike_Sales_Uncleaned!F80)</f>
        <v>0</v>
      </c>
      <c r="G77" cm="1">
        <f t="array" ref="G77">IF(OR(Nike_Sales_Uncleaned!G80="",Nike_Sales_Uncleaned!G80&lt;=0),MEDIAN(_xlfn._xlws.FILTER(Nike_Sales_Uncleaned!$G$2:$G$2501,Nike_Sales_Uncleaned!$G$2:$G$2501&gt;0)),Nike_Sales_Uncleaned!G80)</f>
        <v>6970.47</v>
      </c>
      <c r="H77">
        <f>IF(Nike_Sales_Uncleaned!H80="",0,IF(AND(Nike_Sales_Uncleaned!H80&gt;=0,Nike_Sales_Uncleaned!H80&lt;=1),Nike_Sales_Uncleaned!H80,0))</f>
        <v>0</v>
      </c>
      <c r="I77">
        <v>0</v>
      </c>
      <c r="J77" s="11">
        <f>IF(Nike_Sales_Uncleaned[[#This Row],[Order_Date]]="","",Nike_Sales_Uncleaned[[#This Row],[Order_Date]])</f>
        <v>45852</v>
      </c>
      <c r="K77" t="s">
        <v>17</v>
      </c>
      <c r="L77" t="s">
        <v>25</v>
      </c>
      <c r="M77">
        <v>262.79000000000002</v>
      </c>
    </row>
    <row r="78" spans="1:13" x14ac:dyDescent="0.3">
      <c r="A78">
        <v>2079</v>
      </c>
      <c r="B78" t="s">
        <v>35</v>
      </c>
      <c r="C78" t="s">
        <v>30</v>
      </c>
      <c r="D78" t="s">
        <v>56</v>
      </c>
      <c r="E78" t="str">
        <f>IF(Nike_Sales_Uncleaned!E81="","NA",IF(OR(Nike_Sales_Uncleaned!E81=0,Nike_Sales_Uncleaned!E81=-1),"NA",UPPER(Nike_Sales_Uncleaned!E81)))</f>
        <v>XL</v>
      </c>
      <c r="F78" cm="1">
        <f t="array" ref="F78">IF(Nike_Sales_Uncleaned!F81="",MEDIAN(_xlfn._xlws.FILTER(Nike_Sales_Uncleaned!$F$2:$F$2501,Nike_Sales_Uncleaned!$F$2:$F$2501&gt;0)),Nike_Sales_Uncleaned!F81)</f>
        <v>-1</v>
      </c>
      <c r="G78" cm="1">
        <f t="array" ref="G78">IF(OR(Nike_Sales_Uncleaned!G81="",Nike_Sales_Uncleaned!G81&lt;=0),MEDIAN(_xlfn._xlws.FILTER(Nike_Sales_Uncleaned!$G$2:$G$2501,Nike_Sales_Uncleaned!$G$2:$G$2501&gt;0)),Nike_Sales_Uncleaned!G81)</f>
        <v>4322.0600000000004</v>
      </c>
      <c r="H78">
        <f>IF(Nike_Sales_Uncleaned!H81="",0,IF(AND(Nike_Sales_Uncleaned!H81&gt;=0,Nike_Sales_Uncleaned!H81&lt;=1),Nike_Sales_Uncleaned!H81,0))</f>
        <v>0</v>
      </c>
      <c r="I78">
        <v>0</v>
      </c>
      <c r="J78" s="11">
        <f>IF(Nike_Sales_Uncleaned[[#This Row],[Order_Date]]="","",Nike_Sales_Uncleaned[[#This Row],[Order_Date]])</f>
        <v>45578</v>
      </c>
      <c r="K78" t="s">
        <v>17</v>
      </c>
      <c r="L78" t="s">
        <v>36</v>
      </c>
      <c r="M78">
        <v>279.77999999999997</v>
      </c>
    </row>
    <row r="79" spans="1:13" x14ac:dyDescent="0.3">
      <c r="A79">
        <v>2080</v>
      </c>
      <c r="B79" t="s">
        <v>35</v>
      </c>
      <c r="C79" t="s">
        <v>26</v>
      </c>
      <c r="D79" t="s">
        <v>27</v>
      </c>
      <c r="E79" t="str">
        <f>IF(Nike_Sales_Uncleaned!E82="","NA",IF(OR(Nike_Sales_Uncleaned!E82=0,Nike_Sales_Uncleaned!E82=-1),"NA",UPPER(Nike_Sales_Uncleaned!E82)))</f>
        <v>L</v>
      </c>
      <c r="F79" cm="1">
        <f t="array" ref="F79">IF(Nike_Sales_Uncleaned!F82="",MEDIAN(_xlfn._xlws.FILTER(Nike_Sales_Uncleaned!$F$2:$F$2501,Nike_Sales_Uncleaned!$F$2:$F$2501&gt;0)),Nike_Sales_Uncleaned!F82)</f>
        <v>2</v>
      </c>
      <c r="G79" cm="1">
        <f t="array" ref="G79">IF(OR(Nike_Sales_Uncleaned!G82="",Nike_Sales_Uncleaned!G82&lt;=0),MEDIAN(_xlfn._xlws.FILTER(Nike_Sales_Uncleaned!$G$2:$G$2501,Nike_Sales_Uncleaned!$G$2:$G$2501&gt;0)),Nike_Sales_Uncleaned!G82)</f>
        <v>6110.0300000000007</v>
      </c>
      <c r="H79">
        <f>IF(Nike_Sales_Uncleaned!H82="",0,IF(AND(Nike_Sales_Uncleaned!H82&gt;=0,Nike_Sales_Uncleaned!H82&lt;=1),Nike_Sales_Uncleaned!H82,0))</f>
        <v>0</v>
      </c>
      <c r="I79">
        <v>0</v>
      </c>
      <c r="J79" s="11">
        <f>IF(Nike_Sales_Uncleaned[[#This Row],[Order_Date]]="","",Nike_Sales_Uncleaned[[#This Row],[Order_Date]])</f>
        <v>45251</v>
      </c>
      <c r="K79" t="s">
        <v>17</v>
      </c>
      <c r="L79" t="s">
        <v>36</v>
      </c>
      <c r="M79">
        <v>-1005.89</v>
      </c>
    </row>
    <row r="80" spans="1:13" x14ac:dyDescent="0.3">
      <c r="A80">
        <v>2081</v>
      </c>
      <c r="B80" t="s">
        <v>35</v>
      </c>
      <c r="C80" t="s">
        <v>14</v>
      </c>
      <c r="D80" t="s">
        <v>54</v>
      </c>
      <c r="E80" t="str">
        <f>IF(Nike_Sales_Uncleaned!E83="","NA",IF(OR(Nike_Sales_Uncleaned!E83=0,Nike_Sales_Uncleaned!E83=-1),"NA",UPPER(Nike_Sales_Uncleaned!E83)))</f>
        <v>L</v>
      </c>
      <c r="F80" cm="1">
        <f t="array" ref="F80">IF(Nike_Sales_Uncleaned!F83="",MEDIAN(_xlfn._xlws.FILTER(Nike_Sales_Uncleaned!$F$2:$F$2501,Nike_Sales_Uncleaned!$F$2:$F$2501&gt;0)),Nike_Sales_Uncleaned!F83)</f>
        <v>2</v>
      </c>
      <c r="G80" cm="1">
        <f t="array" ref="G80">IF(OR(Nike_Sales_Uncleaned!G83="",Nike_Sales_Uncleaned!G83&lt;=0),MEDIAN(_xlfn._xlws.FILTER(Nike_Sales_Uncleaned!$G$2:$G$2501,Nike_Sales_Uncleaned!$G$2:$G$2501&gt;0)),Nike_Sales_Uncleaned!G83)</f>
        <v>6110.0300000000007</v>
      </c>
      <c r="H80">
        <f>IF(Nike_Sales_Uncleaned!H83="",0,IF(AND(Nike_Sales_Uncleaned!H83&gt;=0,Nike_Sales_Uncleaned!H83&lt;=1),Nike_Sales_Uncleaned!H83,0))</f>
        <v>0</v>
      </c>
      <c r="I80">
        <v>0</v>
      </c>
      <c r="J80" s="11" t="str">
        <f>IF(Nike_Sales_Uncleaned[[#This Row],[Order_Date]]="","",Nike_Sales_Uncleaned[[#This Row],[Order_Date]])</f>
        <v/>
      </c>
      <c r="K80" t="s">
        <v>17</v>
      </c>
      <c r="L80" t="s">
        <v>25</v>
      </c>
      <c r="M80">
        <v>2810.49</v>
      </c>
    </row>
    <row r="81" spans="1:13" x14ac:dyDescent="0.3">
      <c r="A81">
        <v>2083</v>
      </c>
      <c r="B81" t="s">
        <v>35</v>
      </c>
      <c r="C81" t="s">
        <v>30</v>
      </c>
      <c r="D81" t="s">
        <v>50</v>
      </c>
      <c r="E81" t="str">
        <f>IF(Nike_Sales_Uncleaned!E85="","NA",IF(OR(Nike_Sales_Uncleaned!E85=0,Nike_Sales_Uncleaned!E85=-1),"NA",UPPER(Nike_Sales_Uncleaned!E85)))</f>
        <v>NA</v>
      </c>
      <c r="F81" cm="1">
        <f t="array" ref="F81">IF(Nike_Sales_Uncleaned!F85="",MEDIAN(_xlfn._xlws.FILTER(Nike_Sales_Uncleaned!$F$2:$F$2501,Nike_Sales_Uncleaned!$F$2:$F$2501&gt;0)),Nike_Sales_Uncleaned!F85)</f>
        <v>2</v>
      </c>
      <c r="G81" cm="1">
        <f t="array" ref="G81">IF(OR(Nike_Sales_Uncleaned!G85="",Nike_Sales_Uncleaned!G85&lt;=0),MEDIAN(_xlfn._xlws.FILTER(Nike_Sales_Uncleaned!$G$2:$G$2501,Nike_Sales_Uncleaned!$G$2:$G$2501&gt;0)),Nike_Sales_Uncleaned!G85)</f>
        <v>9291.74</v>
      </c>
      <c r="H81">
        <f>IF(Nike_Sales_Uncleaned!H85="",0,IF(AND(Nike_Sales_Uncleaned!H85&gt;=0,Nike_Sales_Uncleaned!H85&lt;=1),Nike_Sales_Uncleaned!H85,0))</f>
        <v>0</v>
      </c>
      <c r="I81">
        <v>0</v>
      </c>
      <c r="J81" s="11">
        <f>IF(Nike_Sales_Uncleaned[[#This Row],[Order_Date]]="","",Nike_Sales_Uncleaned[[#This Row],[Order_Date]])</f>
        <v>45676</v>
      </c>
      <c r="K81" t="s">
        <v>22</v>
      </c>
      <c r="L81" t="s">
        <v>33</v>
      </c>
      <c r="M81">
        <v>-981.21</v>
      </c>
    </row>
    <row r="82" spans="1:13" x14ac:dyDescent="0.3">
      <c r="A82">
        <v>2084</v>
      </c>
      <c r="B82" t="s">
        <v>35</v>
      </c>
      <c r="C82" t="s">
        <v>14</v>
      </c>
      <c r="D82" t="s">
        <v>47</v>
      </c>
      <c r="E82" t="str">
        <f>IF(Nike_Sales_Uncleaned!E86="","NA",IF(OR(Nike_Sales_Uncleaned!E86=0,Nike_Sales_Uncleaned!E86=-1),"NA",UPPER(Nike_Sales_Uncleaned!E86)))</f>
        <v>M</v>
      </c>
      <c r="F82" cm="1">
        <f t="array" ref="F82">IF(Nike_Sales_Uncleaned!F86="",MEDIAN(_xlfn._xlws.FILTER(Nike_Sales_Uncleaned!$F$2:$F$2501,Nike_Sales_Uncleaned!$F$2:$F$2501&gt;0)),Nike_Sales_Uncleaned!F86)</f>
        <v>2</v>
      </c>
      <c r="G82" cm="1">
        <f t="array" ref="G82">IF(OR(Nike_Sales_Uncleaned!G86="",Nike_Sales_Uncleaned!G86&lt;=0),MEDIAN(_xlfn._xlws.FILTER(Nike_Sales_Uncleaned!$G$2:$G$2501,Nike_Sales_Uncleaned!$G$2:$G$2501&gt;0)),Nike_Sales_Uncleaned!G86)</f>
        <v>6110.0300000000007</v>
      </c>
      <c r="H82">
        <f>IF(Nike_Sales_Uncleaned!H86="",0,IF(AND(Nike_Sales_Uncleaned!H86&gt;=0,Nike_Sales_Uncleaned!H86&lt;=1),Nike_Sales_Uncleaned!H86,0))</f>
        <v>0</v>
      </c>
      <c r="I82">
        <v>0</v>
      </c>
      <c r="J82" s="11">
        <f>IF(Nike_Sales_Uncleaned[[#This Row],[Order_Date]]="","",Nike_Sales_Uncleaned[[#This Row],[Order_Date]])</f>
        <v>45747</v>
      </c>
      <c r="K82" t="s">
        <v>17</v>
      </c>
      <c r="L82" t="s">
        <v>25</v>
      </c>
      <c r="M82">
        <v>408.39</v>
      </c>
    </row>
    <row r="83" spans="1:13" x14ac:dyDescent="0.3">
      <c r="A83">
        <v>2085</v>
      </c>
      <c r="B83" t="s">
        <v>35</v>
      </c>
      <c r="C83" t="s">
        <v>43</v>
      </c>
      <c r="D83" t="s">
        <v>51</v>
      </c>
      <c r="E83" t="str">
        <f>IF(Nike_Sales_Uncleaned!E87="","NA",IF(OR(Nike_Sales_Uncleaned!E87=0,Nike_Sales_Uncleaned!E87=-1),"NA",UPPER(Nike_Sales_Uncleaned!E87)))</f>
        <v>NA</v>
      </c>
      <c r="F83" cm="1">
        <f t="array" ref="F83">IF(Nike_Sales_Uncleaned!F87="",MEDIAN(_xlfn._xlws.FILTER(Nike_Sales_Uncleaned!$F$2:$F$2501,Nike_Sales_Uncleaned!$F$2:$F$2501&gt;0)),Nike_Sales_Uncleaned!F87)</f>
        <v>2</v>
      </c>
      <c r="G83" cm="1">
        <f t="array" ref="G83">IF(OR(Nike_Sales_Uncleaned!G87="",Nike_Sales_Uncleaned!G87&lt;=0),MEDIAN(_xlfn._xlws.FILTER(Nike_Sales_Uncleaned!$G$2:$G$2501,Nike_Sales_Uncleaned!$G$2:$G$2501&gt;0)),Nike_Sales_Uncleaned!G87)</f>
        <v>7561.85</v>
      </c>
      <c r="H83">
        <f>IF(Nike_Sales_Uncleaned!H87="",0,IF(AND(Nike_Sales_Uncleaned!H87&gt;=0,Nike_Sales_Uncleaned!H87&lt;=1),Nike_Sales_Uncleaned!H87,0))</f>
        <v>0</v>
      </c>
      <c r="I83">
        <v>0</v>
      </c>
      <c r="J83" s="11" t="str">
        <f>IF(Nike_Sales_Uncleaned[[#This Row],[Order_Date]]="","",Nike_Sales_Uncleaned[[#This Row],[Order_Date]])</f>
        <v/>
      </c>
      <c r="K83" t="s">
        <v>22</v>
      </c>
      <c r="L83" t="s">
        <v>45</v>
      </c>
      <c r="M83">
        <v>98.72</v>
      </c>
    </row>
    <row r="84" spans="1:13" x14ac:dyDescent="0.3">
      <c r="A84">
        <v>2086</v>
      </c>
      <c r="B84" t="s">
        <v>35</v>
      </c>
      <c r="C84" t="s">
        <v>20</v>
      </c>
      <c r="D84" t="s">
        <v>39</v>
      </c>
      <c r="E84" t="str">
        <f>IF(Nike_Sales_Uncleaned!E88="","NA",IF(OR(Nike_Sales_Uncleaned!E88=0,Nike_Sales_Uncleaned!E88=-1),"NA",UPPER(Nike_Sales_Uncleaned!E88)))</f>
        <v>L</v>
      </c>
      <c r="F84" cm="1">
        <f t="array" ref="F84">IF(Nike_Sales_Uncleaned!F88="",MEDIAN(_xlfn._xlws.FILTER(Nike_Sales_Uncleaned!$F$2:$F$2501,Nike_Sales_Uncleaned!$F$2:$F$2501&gt;0)),Nike_Sales_Uncleaned!F88)</f>
        <v>0</v>
      </c>
      <c r="G84" cm="1">
        <f t="array" ref="G84">IF(OR(Nike_Sales_Uncleaned!G88="",Nike_Sales_Uncleaned!G88&lt;=0),MEDIAN(_xlfn._xlws.FILTER(Nike_Sales_Uncleaned!$G$2:$G$2501,Nike_Sales_Uncleaned!$G$2:$G$2501&gt;0)),Nike_Sales_Uncleaned!G88)</f>
        <v>6110.0300000000007</v>
      </c>
      <c r="H84">
        <f>IF(Nike_Sales_Uncleaned!H88="",0,IF(AND(Nike_Sales_Uncleaned!H88&gt;=0,Nike_Sales_Uncleaned!H88&lt;=1),Nike_Sales_Uncleaned!H88,0))</f>
        <v>0.45</v>
      </c>
      <c r="I84">
        <v>0</v>
      </c>
      <c r="J84" s="11">
        <f>IF(Nike_Sales_Uncleaned[[#This Row],[Order_Date]]="","",Nike_Sales_Uncleaned[[#This Row],[Order_Date]])</f>
        <v>45336</v>
      </c>
      <c r="K84" t="s">
        <v>17</v>
      </c>
      <c r="L84" t="s">
        <v>45</v>
      </c>
      <c r="M84">
        <v>1742.66</v>
      </c>
    </row>
    <row r="85" spans="1:13" x14ac:dyDescent="0.3">
      <c r="A85">
        <v>2087</v>
      </c>
      <c r="B85" t="s">
        <v>13</v>
      </c>
      <c r="C85" t="s">
        <v>43</v>
      </c>
      <c r="D85" t="s">
        <v>52</v>
      </c>
      <c r="E85" t="str">
        <f>IF(Nike_Sales_Uncleaned!E89="","NA",IF(OR(Nike_Sales_Uncleaned!E89=0,Nike_Sales_Uncleaned!E89=-1),"NA",UPPER(Nike_Sales_Uncleaned!E89)))</f>
        <v>NA</v>
      </c>
      <c r="F85" cm="1">
        <f t="array" ref="F85">IF(Nike_Sales_Uncleaned!F89="",MEDIAN(_xlfn._xlws.FILTER(Nike_Sales_Uncleaned!$F$2:$F$2501,Nike_Sales_Uncleaned!$F$2:$F$2501&gt;0)),Nike_Sales_Uncleaned!F89)</f>
        <v>2</v>
      </c>
      <c r="G85" cm="1">
        <f t="array" ref="G85">IF(OR(Nike_Sales_Uncleaned!G89="",Nike_Sales_Uncleaned!G89&lt;=0),MEDIAN(_xlfn._xlws.FILTER(Nike_Sales_Uncleaned!$G$2:$G$2501,Nike_Sales_Uncleaned!$G$2:$G$2501&gt;0)),Nike_Sales_Uncleaned!G89)</f>
        <v>4656.28</v>
      </c>
      <c r="H85">
        <f>IF(Nike_Sales_Uncleaned!H89="",0,IF(AND(Nike_Sales_Uncleaned!H89&gt;=0,Nike_Sales_Uncleaned!H89&lt;=1),Nike_Sales_Uncleaned!H89,0))</f>
        <v>0</v>
      </c>
      <c r="I85">
        <v>0</v>
      </c>
      <c r="J85" s="11">
        <f>IF(Nike_Sales_Uncleaned[[#This Row],[Order_Date]]="","",Nike_Sales_Uncleaned[[#This Row],[Order_Date]])</f>
        <v>45579</v>
      </c>
      <c r="K85" t="s">
        <v>17</v>
      </c>
      <c r="L85" t="s">
        <v>45</v>
      </c>
      <c r="M85">
        <v>3777.5</v>
      </c>
    </row>
    <row r="86" spans="1:13" x14ac:dyDescent="0.3">
      <c r="A86">
        <v>2088</v>
      </c>
      <c r="B86" t="s">
        <v>19</v>
      </c>
      <c r="C86" t="s">
        <v>30</v>
      </c>
      <c r="D86" t="s">
        <v>50</v>
      </c>
      <c r="E86" t="str">
        <f>IF(Nike_Sales_Uncleaned!E90="","NA",IF(OR(Nike_Sales_Uncleaned!E90=0,Nike_Sales_Uncleaned!E90=-1),"NA",UPPER(Nike_Sales_Uncleaned!E90)))</f>
        <v>XL</v>
      </c>
      <c r="F86" cm="1">
        <f t="array" ref="F86">IF(Nike_Sales_Uncleaned!F90="",MEDIAN(_xlfn._xlws.FILTER(Nike_Sales_Uncleaned!$F$2:$F$2501,Nike_Sales_Uncleaned!$F$2:$F$2501&gt;0)),Nike_Sales_Uncleaned!F90)</f>
        <v>4</v>
      </c>
      <c r="G86" cm="1">
        <f t="array" ref="G86">IF(OR(Nike_Sales_Uncleaned!G90="",Nike_Sales_Uncleaned!G90&lt;=0),MEDIAN(_xlfn._xlws.FILTER(Nike_Sales_Uncleaned!$G$2:$G$2501,Nike_Sales_Uncleaned!$G$2:$G$2501&gt;0)),Nike_Sales_Uncleaned!G90)</f>
        <v>6110.0300000000007</v>
      </c>
      <c r="H86">
        <f>IF(Nike_Sales_Uncleaned!H90="",0,IF(AND(Nike_Sales_Uncleaned!H90&gt;=0,Nike_Sales_Uncleaned!H90&lt;=1),Nike_Sales_Uncleaned!H90,0))</f>
        <v>0</v>
      </c>
      <c r="I86">
        <v>0</v>
      </c>
      <c r="J86" s="11">
        <f>IF(Nike_Sales_Uncleaned[[#This Row],[Order_Date]]="","",Nike_Sales_Uncleaned[[#This Row],[Order_Date]])</f>
        <v>45284</v>
      </c>
      <c r="K86" t="s">
        <v>17</v>
      </c>
      <c r="L86" t="s">
        <v>36</v>
      </c>
      <c r="M86">
        <v>2702.93</v>
      </c>
    </row>
    <row r="87" spans="1:13" x14ac:dyDescent="0.3">
      <c r="A87">
        <v>2089</v>
      </c>
      <c r="B87" t="s">
        <v>19</v>
      </c>
      <c r="C87" t="s">
        <v>14</v>
      </c>
      <c r="D87" t="s">
        <v>34</v>
      </c>
      <c r="E87" t="str">
        <f>IF(Nike_Sales_Uncleaned!E91="","NA",IF(OR(Nike_Sales_Uncleaned!E91=0,Nike_Sales_Uncleaned!E91=-1),"NA",UPPER(Nike_Sales_Uncleaned!E91)))</f>
        <v>L</v>
      </c>
      <c r="F87" cm="1">
        <f t="array" ref="F87">IF(Nike_Sales_Uncleaned!F91="",MEDIAN(_xlfn._xlws.FILTER(Nike_Sales_Uncleaned!$F$2:$F$2501,Nike_Sales_Uncleaned!$F$2:$F$2501&gt;0)),Nike_Sales_Uncleaned!F91)</f>
        <v>2</v>
      </c>
      <c r="G87" cm="1">
        <f t="array" ref="G87">IF(OR(Nike_Sales_Uncleaned!G91="",Nike_Sales_Uncleaned!G91&lt;=0),MEDIAN(_xlfn._xlws.FILTER(Nike_Sales_Uncleaned!$G$2:$G$2501,Nike_Sales_Uncleaned!$G$2:$G$2501&gt;0)),Nike_Sales_Uncleaned!G91)</f>
        <v>6874.77</v>
      </c>
      <c r="H87">
        <f>IF(Nike_Sales_Uncleaned!H91="",0,IF(AND(Nike_Sales_Uncleaned!H91&gt;=0,Nike_Sales_Uncleaned!H91&lt;=1),Nike_Sales_Uncleaned!H91,0))</f>
        <v>0.6</v>
      </c>
      <c r="I87">
        <v>5499.82</v>
      </c>
      <c r="J87" s="11">
        <f>IF(Nike_Sales_Uncleaned[[#This Row],[Order_Date]]="","",Nike_Sales_Uncleaned[[#This Row],[Order_Date]])</f>
        <v>45643</v>
      </c>
      <c r="K87" t="s">
        <v>17</v>
      </c>
      <c r="L87" t="s">
        <v>25</v>
      </c>
      <c r="M87">
        <v>-1076.6600000000001</v>
      </c>
    </row>
    <row r="88" spans="1:13" x14ac:dyDescent="0.3">
      <c r="A88">
        <v>2090</v>
      </c>
      <c r="B88" t="s">
        <v>13</v>
      </c>
      <c r="C88" t="s">
        <v>26</v>
      </c>
      <c r="D88" t="s">
        <v>58</v>
      </c>
      <c r="E88" t="str">
        <f>IF(Nike_Sales_Uncleaned!E92="","NA",IF(OR(Nike_Sales_Uncleaned!E92=0,Nike_Sales_Uncleaned!E92=-1),"NA",UPPER(Nike_Sales_Uncleaned!E92)))</f>
        <v>8</v>
      </c>
      <c r="F88" cm="1">
        <f t="array" ref="F88">IF(Nike_Sales_Uncleaned!F92="",MEDIAN(_xlfn._xlws.FILTER(Nike_Sales_Uncleaned!$F$2:$F$2501,Nike_Sales_Uncleaned!$F$2:$F$2501&gt;0)),Nike_Sales_Uncleaned!F92)</f>
        <v>2</v>
      </c>
      <c r="G88" cm="1">
        <f t="array" ref="G88">IF(OR(Nike_Sales_Uncleaned!G92="",Nike_Sales_Uncleaned!G92&lt;=0),MEDIAN(_xlfn._xlws.FILTER(Nike_Sales_Uncleaned!$G$2:$G$2501,Nike_Sales_Uncleaned!$G$2:$G$2501&gt;0)),Nike_Sales_Uncleaned!G92)</f>
        <v>6110.0300000000007</v>
      </c>
      <c r="H88">
        <f>IF(Nike_Sales_Uncleaned!H92="",0,IF(AND(Nike_Sales_Uncleaned!H92&gt;=0,Nike_Sales_Uncleaned!H92&lt;=1),Nike_Sales_Uncleaned!H92,0))</f>
        <v>0</v>
      </c>
      <c r="I88">
        <v>0</v>
      </c>
      <c r="J88" s="11">
        <f>IF(Nike_Sales_Uncleaned[[#This Row],[Order_Date]]="","",Nike_Sales_Uncleaned[[#This Row],[Order_Date]])</f>
        <v>45576</v>
      </c>
      <c r="K88" t="s">
        <v>22</v>
      </c>
      <c r="L88" t="s">
        <v>36</v>
      </c>
      <c r="M88">
        <v>163.15</v>
      </c>
    </row>
    <row r="89" spans="1:13" x14ac:dyDescent="0.3">
      <c r="A89">
        <v>2091</v>
      </c>
      <c r="B89" t="s">
        <v>13</v>
      </c>
      <c r="C89" t="s">
        <v>30</v>
      </c>
      <c r="D89" t="s">
        <v>48</v>
      </c>
      <c r="E89" t="str">
        <f>IF(Nike_Sales_Uncleaned!E93="","NA",IF(OR(Nike_Sales_Uncleaned!E93=0,Nike_Sales_Uncleaned!E93=-1),"NA",UPPER(Nike_Sales_Uncleaned!E93)))</f>
        <v>11</v>
      </c>
      <c r="F89" cm="1">
        <f t="array" ref="F89">IF(Nike_Sales_Uncleaned!F93="",MEDIAN(_xlfn._xlws.FILTER(Nike_Sales_Uncleaned!$F$2:$F$2501,Nike_Sales_Uncleaned!$F$2:$F$2501&gt;0)),Nike_Sales_Uncleaned!F93)</f>
        <v>2</v>
      </c>
      <c r="G89" cm="1">
        <f t="array" ref="G89">IF(OR(Nike_Sales_Uncleaned!G93="",Nike_Sales_Uncleaned!G93&lt;=0),MEDIAN(_xlfn._xlws.FILTER(Nike_Sales_Uncleaned!$G$2:$G$2501,Nike_Sales_Uncleaned!$G$2:$G$2501&gt;0)),Nike_Sales_Uncleaned!G93)</f>
        <v>9246.8799999999992</v>
      </c>
      <c r="H89">
        <f>IF(Nike_Sales_Uncleaned!H93="",0,IF(AND(Nike_Sales_Uncleaned!H93&gt;=0,Nike_Sales_Uncleaned!H93&lt;=1),Nike_Sales_Uncleaned!H93,0))</f>
        <v>0</v>
      </c>
      <c r="I89">
        <v>0</v>
      </c>
      <c r="J89" s="11">
        <f>IF(Nike_Sales_Uncleaned[[#This Row],[Order_Date]]="","",Nike_Sales_Uncleaned[[#This Row],[Order_Date]])</f>
        <v>45597</v>
      </c>
      <c r="K89" t="s">
        <v>22</v>
      </c>
      <c r="L89" t="s">
        <v>25</v>
      </c>
      <c r="M89">
        <v>1917.55</v>
      </c>
    </row>
    <row r="90" spans="1:13" x14ac:dyDescent="0.3">
      <c r="A90">
        <v>2092</v>
      </c>
      <c r="B90" t="s">
        <v>13</v>
      </c>
      <c r="C90" t="s">
        <v>43</v>
      </c>
      <c r="D90" t="s">
        <v>52</v>
      </c>
      <c r="E90" t="str">
        <f>IF(Nike_Sales_Uncleaned!E94="","NA",IF(OR(Nike_Sales_Uncleaned!E94=0,Nike_Sales_Uncleaned!E94=-1),"NA",UPPER(Nike_Sales_Uncleaned!E94)))</f>
        <v>XL</v>
      </c>
      <c r="F90" cm="1">
        <f t="array" ref="F90">IF(Nike_Sales_Uncleaned!F94="",MEDIAN(_xlfn._xlws.FILTER(Nike_Sales_Uncleaned!$F$2:$F$2501,Nike_Sales_Uncleaned!$F$2:$F$2501&gt;0)),Nike_Sales_Uncleaned!F94)</f>
        <v>2</v>
      </c>
      <c r="G90" cm="1">
        <f t="array" ref="G90">IF(OR(Nike_Sales_Uncleaned!G94="",Nike_Sales_Uncleaned!G94&lt;=0),MEDIAN(_xlfn._xlws.FILTER(Nike_Sales_Uncleaned!$G$2:$G$2501,Nike_Sales_Uncleaned!$G$2:$G$2501&gt;0)),Nike_Sales_Uncleaned!G94)</f>
        <v>6110.0300000000007</v>
      </c>
      <c r="H90">
        <f>IF(Nike_Sales_Uncleaned!H94="",0,IF(AND(Nike_Sales_Uncleaned!H94&gt;=0,Nike_Sales_Uncleaned!H94&lt;=1),Nike_Sales_Uncleaned!H94,0))</f>
        <v>0</v>
      </c>
      <c r="I90">
        <v>0</v>
      </c>
      <c r="J90" s="11">
        <f>IF(Nike_Sales_Uncleaned[[#This Row],[Order_Date]]="","",Nike_Sales_Uncleaned[[#This Row],[Order_Date]])</f>
        <v>45773</v>
      </c>
      <c r="K90" t="s">
        <v>17</v>
      </c>
      <c r="L90" t="s">
        <v>33</v>
      </c>
      <c r="M90">
        <v>207.2</v>
      </c>
    </row>
    <row r="91" spans="1:13" x14ac:dyDescent="0.3">
      <c r="A91">
        <v>2093</v>
      </c>
      <c r="B91" t="s">
        <v>35</v>
      </c>
      <c r="C91" t="s">
        <v>30</v>
      </c>
      <c r="D91" t="s">
        <v>50</v>
      </c>
      <c r="E91" t="str">
        <f>IF(Nike_Sales_Uncleaned!E95="","NA",IF(OR(Nike_Sales_Uncleaned!E95=0,Nike_Sales_Uncleaned!E95=-1),"NA",UPPER(Nike_Sales_Uncleaned!E95)))</f>
        <v>XL</v>
      </c>
      <c r="F91" cm="1">
        <f t="array" ref="F91">IF(Nike_Sales_Uncleaned!F95="",MEDIAN(_xlfn._xlws.FILTER(Nike_Sales_Uncleaned!$F$2:$F$2501,Nike_Sales_Uncleaned!$F$2:$F$2501&gt;0)),Nike_Sales_Uncleaned!F95)</f>
        <v>0</v>
      </c>
      <c r="G91" cm="1">
        <f t="array" ref="G91">IF(OR(Nike_Sales_Uncleaned!G95="",Nike_Sales_Uncleaned!G95&lt;=0),MEDIAN(_xlfn._xlws.FILTER(Nike_Sales_Uncleaned!$G$2:$G$2501,Nike_Sales_Uncleaned!$G$2:$G$2501&gt;0)),Nike_Sales_Uncleaned!G95)</f>
        <v>6110.0300000000007</v>
      </c>
      <c r="H91">
        <f>IF(Nike_Sales_Uncleaned!H95="",0,IF(AND(Nike_Sales_Uncleaned!H95&gt;=0,Nike_Sales_Uncleaned!H95&lt;=1),Nike_Sales_Uncleaned!H95,0))</f>
        <v>0.28999999999999998</v>
      </c>
      <c r="I91">
        <v>0</v>
      </c>
      <c r="J91" s="11">
        <f>IF(Nike_Sales_Uncleaned[[#This Row],[Order_Date]]="","",Nike_Sales_Uncleaned[[#This Row],[Order_Date]])</f>
        <v>45628</v>
      </c>
      <c r="K91" t="s">
        <v>17</v>
      </c>
      <c r="L91" t="s">
        <v>45</v>
      </c>
      <c r="M91">
        <v>-146.72999999999999</v>
      </c>
    </row>
    <row r="92" spans="1:13" x14ac:dyDescent="0.3">
      <c r="A92">
        <v>2094</v>
      </c>
      <c r="B92" t="s">
        <v>13</v>
      </c>
      <c r="C92" t="s">
        <v>14</v>
      </c>
      <c r="D92" t="s">
        <v>34</v>
      </c>
      <c r="E92" t="str">
        <f>IF(Nike_Sales_Uncleaned!E96="","NA",IF(OR(Nike_Sales_Uncleaned!E96=0,Nike_Sales_Uncleaned!E96=-1),"NA",UPPER(Nike_Sales_Uncleaned!E96)))</f>
        <v>10</v>
      </c>
      <c r="F92" cm="1">
        <f t="array" ref="F92">IF(Nike_Sales_Uncleaned!F96="",MEDIAN(_xlfn._xlws.FILTER(Nike_Sales_Uncleaned!$F$2:$F$2501,Nike_Sales_Uncleaned!$F$2:$F$2501&gt;0)),Nike_Sales_Uncleaned!F96)</f>
        <v>1</v>
      </c>
      <c r="G92" cm="1">
        <f t="array" ref="G92">IF(OR(Nike_Sales_Uncleaned!G96="",Nike_Sales_Uncleaned!G96&lt;=0),MEDIAN(_xlfn._xlws.FILTER(Nike_Sales_Uncleaned!$G$2:$G$2501,Nike_Sales_Uncleaned!$G$2:$G$2501&gt;0)),Nike_Sales_Uncleaned!G96)</f>
        <v>4276.3599999999997</v>
      </c>
      <c r="H92">
        <f>IF(Nike_Sales_Uncleaned!H96="",0,IF(AND(Nike_Sales_Uncleaned!H96&gt;=0,Nike_Sales_Uncleaned!H96&lt;=1),Nike_Sales_Uncleaned!H96,0))</f>
        <v>0</v>
      </c>
      <c r="I92">
        <v>0</v>
      </c>
      <c r="J92" s="11" t="str">
        <f>IF(Nike_Sales_Uncleaned[[#This Row],[Order_Date]]="","",Nike_Sales_Uncleaned[[#This Row],[Order_Date]])</f>
        <v/>
      </c>
      <c r="K92" t="s">
        <v>22</v>
      </c>
      <c r="L92" t="s">
        <v>33</v>
      </c>
      <c r="M92">
        <v>2974.58</v>
      </c>
    </row>
    <row r="93" spans="1:13" x14ac:dyDescent="0.3">
      <c r="A93">
        <v>2095</v>
      </c>
      <c r="B93" t="s">
        <v>35</v>
      </c>
      <c r="C93" t="s">
        <v>26</v>
      </c>
      <c r="D93" t="s">
        <v>40</v>
      </c>
      <c r="E93" t="str">
        <f>IF(Nike_Sales_Uncleaned!E97="","NA",IF(OR(Nike_Sales_Uncleaned!E97=0,Nike_Sales_Uncleaned!E97=-1),"NA",UPPER(Nike_Sales_Uncleaned!E97)))</f>
        <v>M</v>
      </c>
      <c r="F93" cm="1">
        <f t="array" ref="F93">IF(Nike_Sales_Uncleaned!F97="",MEDIAN(_xlfn._xlws.FILTER(Nike_Sales_Uncleaned!$F$2:$F$2501,Nike_Sales_Uncleaned!$F$2:$F$2501&gt;0)),Nike_Sales_Uncleaned!F97)</f>
        <v>2</v>
      </c>
      <c r="G93" cm="1">
        <f t="array" ref="G93">IF(OR(Nike_Sales_Uncleaned!G97="",Nike_Sales_Uncleaned!G97&lt;=0),MEDIAN(_xlfn._xlws.FILTER(Nike_Sales_Uncleaned!$G$2:$G$2501,Nike_Sales_Uncleaned!$G$2:$G$2501&gt;0)),Nike_Sales_Uncleaned!G97)</f>
        <v>6110.0300000000007</v>
      </c>
      <c r="H93">
        <f>IF(Nike_Sales_Uncleaned!H97="",0,IF(AND(Nike_Sales_Uncleaned!H97&gt;=0,Nike_Sales_Uncleaned!H97&lt;=1),Nike_Sales_Uncleaned!H97,0))</f>
        <v>0</v>
      </c>
      <c r="I93">
        <v>0</v>
      </c>
      <c r="J93" s="11" t="str">
        <f>IF(Nike_Sales_Uncleaned[[#This Row],[Order_Date]]="","",Nike_Sales_Uncleaned[[#This Row],[Order_Date]])</f>
        <v/>
      </c>
      <c r="K93" t="s">
        <v>17</v>
      </c>
      <c r="L93" t="s">
        <v>33</v>
      </c>
      <c r="M93">
        <v>880.57</v>
      </c>
    </row>
    <row r="94" spans="1:13" x14ac:dyDescent="0.3">
      <c r="A94">
        <v>2096</v>
      </c>
      <c r="B94" t="s">
        <v>35</v>
      </c>
      <c r="C94" t="s">
        <v>30</v>
      </c>
      <c r="D94" t="s">
        <v>56</v>
      </c>
      <c r="E94" t="str">
        <f>IF(Nike_Sales_Uncleaned!E98="","NA",IF(OR(Nike_Sales_Uncleaned!E98=0,Nike_Sales_Uncleaned!E98=-1),"NA",UPPER(Nike_Sales_Uncleaned!E98)))</f>
        <v>XL</v>
      </c>
      <c r="F94" cm="1">
        <f t="array" ref="F94">IF(Nike_Sales_Uncleaned!F98="",MEDIAN(_xlfn._xlws.FILTER(Nike_Sales_Uncleaned!$F$2:$F$2501,Nike_Sales_Uncleaned!$F$2:$F$2501&gt;0)),Nike_Sales_Uncleaned!F98)</f>
        <v>2</v>
      </c>
      <c r="G94" cm="1">
        <f t="array" ref="G94">IF(OR(Nike_Sales_Uncleaned!G98="",Nike_Sales_Uncleaned!G98&lt;=0),MEDIAN(_xlfn._xlws.FILTER(Nike_Sales_Uncleaned!$G$2:$G$2501,Nike_Sales_Uncleaned!$G$2:$G$2501&gt;0)),Nike_Sales_Uncleaned!G98)</f>
        <v>6110.0300000000007</v>
      </c>
      <c r="H94">
        <f>IF(Nike_Sales_Uncleaned!H98="",0,IF(AND(Nike_Sales_Uncleaned!H98&gt;=0,Nike_Sales_Uncleaned!H98&lt;=1),Nike_Sales_Uncleaned!H98,0))</f>
        <v>0</v>
      </c>
      <c r="I94">
        <v>0</v>
      </c>
      <c r="J94" s="11" t="str">
        <f>IF(Nike_Sales_Uncleaned[[#This Row],[Order_Date]]="","",Nike_Sales_Uncleaned[[#This Row],[Order_Date]])</f>
        <v/>
      </c>
      <c r="K94" t="s">
        <v>17</v>
      </c>
      <c r="L94" t="s">
        <v>45</v>
      </c>
      <c r="M94">
        <v>288.66000000000003</v>
      </c>
    </row>
    <row r="95" spans="1:13" x14ac:dyDescent="0.3">
      <c r="A95">
        <v>2097</v>
      </c>
      <c r="B95" t="s">
        <v>19</v>
      </c>
      <c r="C95" t="s">
        <v>14</v>
      </c>
      <c r="D95" t="s">
        <v>54</v>
      </c>
      <c r="E95" t="str">
        <f>IF(Nike_Sales_Uncleaned!E99="","NA",IF(OR(Nike_Sales_Uncleaned!E99=0,Nike_Sales_Uncleaned!E99=-1),"NA",UPPER(Nike_Sales_Uncleaned!E99)))</f>
        <v>XL</v>
      </c>
      <c r="F95" cm="1">
        <f t="array" ref="F95">IF(Nike_Sales_Uncleaned!F99="",MEDIAN(_xlfn._xlws.FILTER(Nike_Sales_Uncleaned!$F$2:$F$2501,Nike_Sales_Uncleaned!$F$2:$F$2501&gt;0)),Nike_Sales_Uncleaned!F99)</f>
        <v>2</v>
      </c>
      <c r="G95" cm="1">
        <f t="array" ref="G95">IF(OR(Nike_Sales_Uncleaned!G99="",Nike_Sales_Uncleaned!G99&lt;=0),MEDIAN(_xlfn._xlws.FILTER(Nike_Sales_Uncleaned!$G$2:$G$2501,Nike_Sales_Uncleaned!$G$2:$G$2501&gt;0)),Nike_Sales_Uncleaned!G99)</f>
        <v>7978.89</v>
      </c>
      <c r="H95">
        <f>IF(Nike_Sales_Uncleaned!H99="",0,IF(AND(Nike_Sales_Uncleaned!H99&gt;=0,Nike_Sales_Uncleaned!H99&lt;=1),Nike_Sales_Uncleaned!H99,0))</f>
        <v>0</v>
      </c>
      <c r="I95">
        <v>0</v>
      </c>
      <c r="J95" s="11" t="str">
        <f>IF(Nike_Sales_Uncleaned[[#This Row],[Order_Date]]="","",Nike_Sales_Uncleaned[[#This Row],[Order_Date]])</f>
        <v/>
      </c>
      <c r="K95" t="s">
        <v>17</v>
      </c>
      <c r="L95" t="s">
        <v>36</v>
      </c>
      <c r="M95">
        <v>769.05</v>
      </c>
    </row>
    <row r="96" spans="1:13" x14ac:dyDescent="0.3">
      <c r="A96">
        <v>2098</v>
      </c>
      <c r="B96" t="s">
        <v>35</v>
      </c>
      <c r="C96" t="s">
        <v>14</v>
      </c>
      <c r="D96" t="s">
        <v>54</v>
      </c>
      <c r="E96" t="str">
        <f>IF(Nike_Sales_Uncleaned!E100="","NA",IF(OR(Nike_Sales_Uncleaned!E100=0,Nike_Sales_Uncleaned!E100=-1),"NA",UPPER(Nike_Sales_Uncleaned!E100)))</f>
        <v>L</v>
      </c>
      <c r="F96" cm="1">
        <f t="array" ref="F96">IF(Nike_Sales_Uncleaned!F100="",MEDIAN(_xlfn._xlws.FILTER(Nike_Sales_Uncleaned!$F$2:$F$2501,Nike_Sales_Uncleaned!$F$2:$F$2501&gt;0)),Nike_Sales_Uncleaned!F100)</f>
        <v>2</v>
      </c>
      <c r="G96" cm="1">
        <f t="array" ref="G96">IF(OR(Nike_Sales_Uncleaned!G100="",Nike_Sales_Uncleaned!G100&lt;=0),MEDIAN(_xlfn._xlws.FILTER(Nike_Sales_Uncleaned!$G$2:$G$2501,Nike_Sales_Uncleaned!$G$2:$G$2501&gt;0)),Nike_Sales_Uncleaned!G100)</f>
        <v>5690.69</v>
      </c>
      <c r="H96">
        <f>IF(Nike_Sales_Uncleaned!H100="",0,IF(AND(Nike_Sales_Uncleaned!H100&gt;=0,Nike_Sales_Uncleaned!H100&lt;=1),Nike_Sales_Uncleaned!H100,0))</f>
        <v>0.69</v>
      </c>
      <c r="I96">
        <v>0</v>
      </c>
      <c r="J96" s="11">
        <f>IF(Nike_Sales_Uncleaned[[#This Row],[Order_Date]]="","",Nike_Sales_Uncleaned[[#This Row],[Order_Date]])</f>
        <v>45606</v>
      </c>
      <c r="K96" t="s">
        <v>17</v>
      </c>
      <c r="L96" t="s">
        <v>38</v>
      </c>
      <c r="M96">
        <v>98.3</v>
      </c>
    </row>
    <row r="97" spans="1:13" x14ac:dyDescent="0.3">
      <c r="A97">
        <v>2099</v>
      </c>
      <c r="B97" t="s">
        <v>13</v>
      </c>
      <c r="C97" t="s">
        <v>20</v>
      </c>
      <c r="D97" t="s">
        <v>39</v>
      </c>
      <c r="E97" t="str">
        <f>IF(Nike_Sales_Uncleaned!E101="","NA",IF(OR(Nike_Sales_Uncleaned!E101=0,Nike_Sales_Uncleaned!E101=-1),"NA",UPPER(Nike_Sales_Uncleaned!E101)))</f>
        <v>M</v>
      </c>
      <c r="F97" cm="1">
        <f t="array" ref="F97">IF(Nike_Sales_Uncleaned!F101="",MEDIAN(_xlfn._xlws.FILTER(Nike_Sales_Uncleaned!$F$2:$F$2501,Nike_Sales_Uncleaned!$F$2:$F$2501&gt;0)),Nike_Sales_Uncleaned!F101)</f>
        <v>2</v>
      </c>
      <c r="G97" cm="1">
        <f t="array" ref="G97">IF(OR(Nike_Sales_Uncleaned!G101="",Nike_Sales_Uncleaned!G101&lt;=0),MEDIAN(_xlfn._xlws.FILTER(Nike_Sales_Uncleaned!$G$2:$G$2501,Nike_Sales_Uncleaned!$G$2:$G$2501&gt;0)),Nike_Sales_Uncleaned!G101)</f>
        <v>6110.0300000000007</v>
      </c>
      <c r="H97">
        <f>IF(Nike_Sales_Uncleaned!H101="",0,IF(AND(Nike_Sales_Uncleaned!H101&gt;=0,Nike_Sales_Uncleaned!H101&lt;=1),Nike_Sales_Uncleaned!H101,0))</f>
        <v>0.32</v>
      </c>
      <c r="I97">
        <v>0</v>
      </c>
      <c r="J97" s="11">
        <f>IF(Nike_Sales_Uncleaned[[#This Row],[Order_Date]]="","",Nike_Sales_Uncleaned[[#This Row],[Order_Date]])</f>
        <v>45581</v>
      </c>
      <c r="K97" t="s">
        <v>22</v>
      </c>
      <c r="L97" t="s">
        <v>25</v>
      </c>
      <c r="M97">
        <v>360.97</v>
      </c>
    </row>
    <row r="98" spans="1:13" x14ac:dyDescent="0.3">
      <c r="A98">
        <v>2100</v>
      </c>
      <c r="B98" t="s">
        <v>13</v>
      </c>
      <c r="C98" t="s">
        <v>20</v>
      </c>
      <c r="D98" t="s">
        <v>55</v>
      </c>
      <c r="E98" t="str">
        <f>IF(Nike_Sales_Uncleaned!E102="","NA",IF(OR(Nike_Sales_Uncleaned!E102=0,Nike_Sales_Uncleaned!E102=-1),"NA",UPPER(Nike_Sales_Uncleaned!E102)))</f>
        <v>8</v>
      </c>
      <c r="F98" cm="1">
        <f t="array" ref="F98">IF(Nike_Sales_Uncleaned!F102="",MEDIAN(_xlfn._xlws.FILTER(Nike_Sales_Uncleaned!$F$2:$F$2501,Nike_Sales_Uncleaned!$F$2:$F$2501&gt;0)),Nike_Sales_Uncleaned!F102)</f>
        <v>1</v>
      </c>
      <c r="G98" cm="1">
        <f t="array" ref="G98">IF(OR(Nike_Sales_Uncleaned!G102="",Nike_Sales_Uncleaned!G102&lt;=0),MEDIAN(_xlfn._xlws.FILTER(Nike_Sales_Uncleaned!$G$2:$G$2501,Nike_Sales_Uncleaned!$G$2:$G$2501&gt;0)),Nike_Sales_Uncleaned!G102)</f>
        <v>5937.52</v>
      </c>
      <c r="H98">
        <f>IF(Nike_Sales_Uncleaned!H102="",0,IF(AND(Nike_Sales_Uncleaned!H102&gt;=0,Nike_Sales_Uncleaned!H102&lt;=1),Nike_Sales_Uncleaned!H102,0))</f>
        <v>0</v>
      </c>
      <c r="I98">
        <v>0</v>
      </c>
      <c r="J98" s="11">
        <f>IF(Nike_Sales_Uncleaned[[#This Row],[Order_Date]]="","",Nike_Sales_Uncleaned[[#This Row],[Order_Date]])</f>
        <v>45650</v>
      </c>
      <c r="K98" t="s">
        <v>22</v>
      </c>
      <c r="L98" t="s">
        <v>25</v>
      </c>
      <c r="M98">
        <v>2287.5700000000002</v>
      </c>
    </row>
    <row r="99" spans="1:13" x14ac:dyDescent="0.3">
      <c r="A99">
        <v>2101</v>
      </c>
      <c r="B99" t="s">
        <v>13</v>
      </c>
      <c r="C99" t="s">
        <v>30</v>
      </c>
      <c r="D99" t="s">
        <v>50</v>
      </c>
      <c r="E99" t="str">
        <f>IF(Nike_Sales_Uncleaned!E103="","NA",IF(OR(Nike_Sales_Uncleaned!E103=0,Nike_Sales_Uncleaned!E103=-1),"NA",UPPER(Nike_Sales_Uncleaned!E103)))</f>
        <v>XL</v>
      </c>
      <c r="F99" cm="1">
        <f t="array" ref="F99">IF(Nike_Sales_Uncleaned!F103="",MEDIAN(_xlfn._xlws.FILTER(Nike_Sales_Uncleaned!$F$2:$F$2501,Nike_Sales_Uncleaned!$F$2:$F$2501&gt;0)),Nike_Sales_Uncleaned!F103)</f>
        <v>2</v>
      </c>
      <c r="G99" cm="1">
        <f t="array" ref="G99">IF(OR(Nike_Sales_Uncleaned!G103="",Nike_Sales_Uncleaned!G103&lt;=0),MEDIAN(_xlfn._xlws.FILTER(Nike_Sales_Uncleaned!$G$2:$G$2501,Nike_Sales_Uncleaned!$G$2:$G$2501&gt;0)),Nike_Sales_Uncleaned!G103)</f>
        <v>2010.07</v>
      </c>
      <c r="H99">
        <f>IF(Nike_Sales_Uncleaned!H103="",0,IF(AND(Nike_Sales_Uncleaned!H103&gt;=0,Nike_Sales_Uncleaned!H103&lt;=1),Nike_Sales_Uncleaned!H103,0))</f>
        <v>0</v>
      </c>
      <c r="I99">
        <v>0</v>
      </c>
      <c r="J99" s="11" t="str">
        <f>IF(Nike_Sales_Uncleaned[[#This Row],[Order_Date]]="","",Nike_Sales_Uncleaned[[#This Row],[Order_Date]])</f>
        <v/>
      </c>
      <c r="K99" t="s">
        <v>17</v>
      </c>
      <c r="L99" t="s">
        <v>38</v>
      </c>
      <c r="M99">
        <v>3398.01</v>
      </c>
    </row>
    <row r="100" spans="1:13" x14ac:dyDescent="0.3">
      <c r="A100">
        <v>2102</v>
      </c>
      <c r="B100" t="s">
        <v>19</v>
      </c>
      <c r="C100" t="s">
        <v>20</v>
      </c>
      <c r="D100" t="s">
        <v>39</v>
      </c>
      <c r="E100" t="str">
        <f>IF(Nike_Sales_Uncleaned!E104="","NA",IF(OR(Nike_Sales_Uncleaned!E104=0,Nike_Sales_Uncleaned!E104=-1),"NA",UPPER(Nike_Sales_Uncleaned!E104)))</f>
        <v>XL</v>
      </c>
      <c r="F100" cm="1">
        <f t="array" ref="F100">IF(Nike_Sales_Uncleaned!F104="",MEDIAN(_xlfn._xlws.FILTER(Nike_Sales_Uncleaned!$F$2:$F$2501,Nike_Sales_Uncleaned!$F$2:$F$2501&gt;0)),Nike_Sales_Uncleaned!F104)</f>
        <v>-1</v>
      </c>
      <c r="G100" cm="1">
        <f t="array" ref="G100">IF(OR(Nike_Sales_Uncleaned!G104="",Nike_Sales_Uncleaned!G104&lt;=0),MEDIAN(_xlfn._xlws.FILTER(Nike_Sales_Uncleaned!$G$2:$G$2501,Nike_Sales_Uncleaned!$G$2:$G$2501&gt;0)),Nike_Sales_Uncleaned!G104)</f>
        <v>6110.0300000000007</v>
      </c>
      <c r="H100">
        <f>IF(Nike_Sales_Uncleaned!H104="",0,IF(AND(Nike_Sales_Uncleaned!H104&gt;=0,Nike_Sales_Uncleaned!H104&lt;=1),Nike_Sales_Uncleaned!H104,0))</f>
        <v>0.77</v>
      </c>
      <c r="I100">
        <v>0</v>
      </c>
      <c r="J100" s="11">
        <f>IF(Nike_Sales_Uncleaned[[#This Row],[Order_Date]]="","",Nike_Sales_Uncleaned[[#This Row],[Order_Date]])</f>
        <v>45315</v>
      </c>
      <c r="K100" t="s">
        <v>17</v>
      </c>
      <c r="L100" t="s">
        <v>29</v>
      </c>
      <c r="M100">
        <v>284.17</v>
      </c>
    </row>
    <row r="101" spans="1:13" x14ac:dyDescent="0.3">
      <c r="A101">
        <v>2103</v>
      </c>
      <c r="B101" t="s">
        <v>19</v>
      </c>
      <c r="C101" t="s">
        <v>43</v>
      </c>
      <c r="D101" t="s">
        <v>61</v>
      </c>
      <c r="E101" t="str">
        <f>IF(Nike_Sales_Uncleaned!E105="","NA",IF(OR(Nike_Sales_Uncleaned!E105=0,Nike_Sales_Uncleaned!E105=-1),"NA",UPPER(Nike_Sales_Uncleaned!E105)))</f>
        <v>XL</v>
      </c>
      <c r="F101" cm="1">
        <f t="array" ref="F101">IF(Nike_Sales_Uncleaned!F105="",MEDIAN(_xlfn._xlws.FILTER(Nike_Sales_Uncleaned!$F$2:$F$2501,Nike_Sales_Uncleaned!$F$2:$F$2501&gt;0)),Nike_Sales_Uncleaned!F105)</f>
        <v>-1</v>
      </c>
      <c r="G101" cm="1">
        <f t="array" ref="G101">IF(OR(Nike_Sales_Uncleaned!G105="",Nike_Sales_Uncleaned!G105&lt;=0),MEDIAN(_xlfn._xlws.FILTER(Nike_Sales_Uncleaned!$G$2:$G$2501,Nike_Sales_Uncleaned!$G$2:$G$2501&gt;0)),Nike_Sales_Uncleaned!G105)</f>
        <v>6777.88</v>
      </c>
      <c r="H101">
        <f>IF(Nike_Sales_Uncleaned!H105="",0,IF(AND(Nike_Sales_Uncleaned!H105&gt;=0,Nike_Sales_Uncleaned!H105&lt;=1),Nike_Sales_Uncleaned!H105,0))</f>
        <v>0</v>
      </c>
      <c r="I101">
        <v>0</v>
      </c>
      <c r="J101" s="11">
        <f>IF(Nike_Sales_Uncleaned[[#This Row],[Order_Date]]="","",Nike_Sales_Uncleaned[[#This Row],[Order_Date]])</f>
        <v>45689</v>
      </c>
      <c r="K101" t="s">
        <v>17</v>
      </c>
      <c r="L101" t="s">
        <v>45</v>
      </c>
      <c r="M101">
        <v>469.61</v>
      </c>
    </row>
    <row r="102" spans="1:13" x14ac:dyDescent="0.3">
      <c r="A102">
        <v>2104</v>
      </c>
      <c r="B102" t="s">
        <v>35</v>
      </c>
      <c r="C102" t="s">
        <v>43</v>
      </c>
      <c r="D102" t="s">
        <v>51</v>
      </c>
      <c r="E102" t="str">
        <f>IF(Nike_Sales_Uncleaned!E106="","NA",IF(OR(Nike_Sales_Uncleaned!E106=0,Nike_Sales_Uncleaned!E106=-1),"NA",UPPER(Nike_Sales_Uncleaned!E106)))</f>
        <v>NA</v>
      </c>
      <c r="F102" cm="1">
        <f t="array" ref="F102">IF(Nike_Sales_Uncleaned!F106="",MEDIAN(_xlfn._xlws.FILTER(Nike_Sales_Uncleaned!$F$2:$F$2501,Nike_Sales_Uncleaned!$F$2:$F$2501&gt;0)),Nike_Sales_Uncleaned!F106)</f>
        <v>2</v>
      </c>
      <c r="G102" cm="1">
        <f t="array" ref="G102">IF(OR(Nike_Sales_Uncleaned!G106="",Nike_Sales_Uncleaned!G106&lt;=0),MEDIAN(_xlfn._xlws.FILTER(Nike_Sales_Uncleaned!$G$2:$G$2501,Nike_Sales_Uncleaned!$G$2:$G$2501&gt;0)),Nike_Sales_Uncleaned!G106)</f>
        <v>6110.0300000000007</v>
      </c>
      <c r="H102">
        <f>IF(Nike_Sales_Uncleaned!H106="",0,IF(AND(Nike_Sales_Uncleaned!H106&gt;=0,Nike_Sales_Uncleaned!H106&lt;=1),Nike_Sales_Uncleaned!H106,0))</f>
        <v>0</v>
      </c>
      <c r="I102">
        <v>0</v>
      </c>
      <c r="J102" s="11">
        <f>IF(Nike_Sales_Uncleaned[[#This Row],[Order_Date]]="","",Nike_Sales_Uncleaned[[#This Row],[Order_Date]])</f>
        <v>45849</v>
      </c>
      <c r="K102" t="s">
        <v>22</v>
      </c>
      <c r="L102" t="s">
        <v>33</v>
      </c>
      <c r="M102">
        <v>2905.91</v>
      </c>
    </row>
    <row r="103" spans="1:13" x14ac:dyDescent="0.3">
      <c r="A103">
        <v>2105</v>
      </c>
      <c r="B103" t="s">
        <v>13</v>
      </c>
      <c r="C103" t="s">
        <v>14</v>
      </c>
      <c r="D103" t="s">
        <v>47</v>
      </c>
      <c r="E103" t="str">
        <f>IF(Nike_Sales_Uncleaned!E107="","NA",IF(OR(Nike_Sales_Uncleaned!E107=0,Nike_Sales_Uncleaned!E107=-1),"NA",UPPER(Nike_Sales_Uncleaned!E107)))</f>
        <v>NA</v>
      </c>
      <c r="F103" cm="1">
        <f t="array" ref="F103">IF(Nike_Sales_Uncleaned!F107="",MEDIAN(_xlfn._xlws.FILTER(Nike_Sales_Uncleaned!$F$2:$F$2501,Nike_Sales_Uncleaned!$F$2:$F$2501&gt;0)),Nike_Sales_Uncleaned!F107)</f>
        <v>2</v>
      </c>
      <c r="G103" cm="1">
        <f t="array" ref="G103">IF(OR(Nike_Sales_Uncleaned!G107="",Nike_Sales_Uncleaned!G107&lt;=0),MEDIAN(_xlfn._xlws.FILTER(Nike_Sales_Uncleaned!$G$2:$G$2501,Nike_Sales_Uncleaned!$G$2:$G$2501&gt;0)),Nike_Sales_Uncleaned!G107)</f>
        <v>5744.7</v>
      </c>
      <c r="H103">
        <f>IF(Nike_Sales_Uncleaned!H107="",0,IF(AND(Nike_Sales_Uncleaned!H107&gt;=0,Nike_Sales_Uncleaned!H107&lt;=1),Nike_Sales_Uncleaned!H107,0))</f>
        <v>0</v>
      </c>
      <c r="I103">
        <v>0</v>
      </c>
      <c r="J103" s="11">
        <f>IF(Nike_Sales_Uncleaned[[#This Row],[Order_Date]]="","",Nike_Sales_Uncleaned[[#This Row],[Order_Date]])</f>
        <v>45841</v>
      </c>
      <c r="K103" t="s">
        <v>22</v>
      </c>
      <c r="L103" t="s">
        <v>25</v>
      </c>
      <c r="M103">
        <v>1716.04</v>
      </c>
    </row>
    <row r="104" spans="1:13" x14ac:dyDescent="0.3">
      <c r="A104">
        <v>2106</v>
      </c>
      <c r="B104" t="s">
        <v>19</v>
      </c>
      <c r="C104" t="s">
        <v>30</v>
      </c>
      <c r="D104" t="s">
        <v>50</v>
      </c>
      <c r="E104" t="str">
        <f>IF(Nike_Sales_Uncleaned!E108="","NA",IF(OR(Nike_Sales_Uncleaned!E108=0,Nike_Sales_Uncleaned!E108=-1),"NA",UPPER(Nike_Sales_Uncleaned!E108)))</f>
        <v>NA</v>
      </c>
      <c r="F104" cm="1">
        <f t="array" ref="F104">IF(Nike_Sales_Uncleaned!F108="",MEDIAN(_xlfn._xlws.FILTER(Nike_Sales_Uncleaned!$F$2:$F$2501,Nike_Sales_Uncleaned!$F$2:$F$2501&gt;0)),Nike_Sales_Uncleaned!F108)</f>
        <v>2</v>
      </c>
      <c r="G104" cm="1">
        <f t="array" ref="G104">IF(OR(Nike_Sales_Uncleaned!G108="",Nike_Sales_Uncleaned!G108&lt;=0),MEDIAN(_xlfn._xlws.FILTER(Nike_Sales_Uncleaned!$G$2:$G$2501,Nike_Sales_Uncleaned!$G$2:$G$2501&gt;0)),Nike_Sales_Uncleaned!G108)</f>
        <v>6110.0300000000007</v>
      </c>
      <c r="H104">
        <f>IF(Nike_Sales_Uncleaned!H108="",0,IF(AND(Nike_Sales_Uncleaned!H108&gt;=0,Nike_Sales_Uncleaned!H108&lt;=1),Nike_Sales_Uncleaned!H108,0))</f>
        <v>0</v>
      </c>
      <c r="I104">
        <v>0</v>
      </c>
      <c r="J104" s="11">
        <f>IF(Nike_Sales_Uncleaned[[#This Row],[Order_Date]]="","",Nike_Sales_Uncleaned[[#This Row],[Order_Date]])</f>
        <v>45757</v>
      </c>
      <c r="K104" t="s">
        <v>22</v>
      </c>
      <c r="L104" t="s">
        <v>36</v>
      </c>
      <c r="M104">
        <v>76.95</v>
      </c>
    </row>
    <row r="105" spans="1:13" x14ac:dyDescent="0.3">
      <c r="A105">
        <v>2107</v>
      </c>
      <c r="B105" t="s">
        <v>19</v>
      </c>
      <c r="C105" t="s">
        <v>30</v>
      </c>
      <c r="D105" t="s">
        <v>31</v>
      </c>
      <c r="E105" t="str">
        <f>IF(Nike_Sales_Uncleaned!E109="","NA",IF(OR(Nike_Sales_Uncleaned!E109=0,Nike_Sales_Uncleaned!E109=-1),"NA",UPPER(Nike_Sales_Uncleaned!E109)))</f>
        <v>M</v>
      </c>
      <c r="F105" cm="1">
        <f t="array" ref="F105">IF(Nike_Sales_Uncleaned!F109="",MEDIAN(_xlfn._xlws.FILTER(Nike_Sales_Uncleaned!$F$2:$F$2501,Nike_Sales_Uncleaned!$F$2:$F$2501&gt;0)),Nike_Sales_Uncleaned!F109)</f>
        <v>4</v>
      </c>
      <c r="G105" cm="1">
        <f t="array" ref="G105">IF(OR(Nike_Sales_Uncleaned!G109="",Nike_Sales_Uncleaned!G109&lt;=0),MEDIAN(_xlfn._xlws.FILTER(Nike_Sales_Uncleaned!$G$2:$G$2501,Nike_Sales_Uncleaned!$G$2:$G$2501&gt;0)),Nike_Sales_Uncleaned!G109)</f>
        <v>6110.0300000000007</v>
      </c>
      <c r="H105">
        <f>IF(Nike_Sales_Uncleaned!H109="",0,IF(AND(Nike_Sales_Uncleaned!H109&gt;=0,Nike_Sales_Uncleaned!H109&lt;=1),Nike_Sales_Uncleaned!H109,0))</f>
        <v>0</v>
      </c>
      <c r="I105">
        <v>0</v>
      </c>
      <c r="J105" s="11">
        <f>IF(Nike_Sales_Uncleaned[[#This Row],[Order_Date]]="","",Nike_Sales_Uncleaned[[#This Row],[Order_Date]])</f>
        <v>45665</v>
      </c>
      <c r="K105" t="s">
        <v>17</v>
      </c>
      <c r="L105" t="s">
        <v>38</v>
      </c>
      <c r="M105">
        <v>-184.69</v>
      </c>
    </row>
    <row r="106" spans="1:13" x14ac:dyDescent="0.3">
      <c r="A106">
        <v>2108</v>
      </c>
      <c r="B106" t="s">
        <v>13</v>
      </c>
      <c r="C106" t="s">
        <v>26</v>
      </c>
      <c r="D106" t="s">
        <v>60</v>
      </c>
      <c r="E106" t="str">
        <f>IF(Nike_Sales_Uncleaned!E110="","NA",IF(OR(Nike_Sales_Uncleaned!E110=0,Nike_Sales_Uncleaned!E110=-1),"NA",UPPER(Nike_Sales_Uncleaned!E110)))</f>
        <v>XL</v>
      </c>
      <c r="F106" cm="1">
        <f t="array" ref="F106">IF(Nike_Sales_Uncleaned!F110="",MEDIAN(_xlfn._xlws.FILTER(Nike_Sales_Uncleaned!$F$2:$F$2501,Nike_Sales_Uncleaned!$F$2:$F$2501&gt;0)),Nike_Sales_Uncleaned!F110)</f>
        <v>2</v>
      </c>
      <c r="G106" cm="1">
        <f t="array" ref="G106">IF(OR(Nike_Sales_Uncleaned!G110="",Nike_Sales_Uncleaned!G110&lt;=0),MEDIAN(_xlfn._xlws.FILTER(Nike_Sales_Uncleaned!$G$2:$G$2501,Nike_Sales_Uncleaned!$G$2:$G$2501&gt;0)),Nike_Sales_Uncleaned!G110)</f>
        <v>6110.0300000000007</v>
      </c>
      <c r="H106">
        <f>IF(Nike_Sales_Uncleaned!H110="",0,IF(AND(Nike_Sales_Uncleaned!H110&gt;=0,Nike_Sales_Uncleaned!H110&lt;=1),Nike_Sales_Uncleaned!H110,0))</f>
        <v>0.27</v>
      </c>
      <c r="I106">
        <v>0</v>
      </c>
      <c r="J106" s="11" t="str">
        <f>IF(Nike_Sales_Uncleaned[[#This Row],[Order_Date]]="","",Nike_Sales_Uncleaned[[#This Row],[Order_Date]])</f>
        <v/>
      </c>
      <c r="K106" t="s">
        <v>22</v>
      </c>
      <c r="L106" t="s">
        <v>25</v>
      </c>
      <c r="M106">
        <v>-338.77</v>
      </c>
    </row>
    <row r="107" spans="1:13" x14ac:dyDescent="0.3">
      <c r="A107">
        <v>2109</v>
      </c>
      <c r="B107" t="s">
        <v>13</v>
      </c>
      <c r="C107" t="s">
        <v>43</v>
      </c>
      <c r="D107" t="s">
        <v>52</v>
      </c>
      <c r="E107" t="str">
        <f>IF(Nike_Sales_Uncleaned!E111="","NA",IF(OR(Nike_Sales_Uncleaned!E111=0,Nike_Sales_Uncleaned!E111=-1),"NA",UPPER(Nike_Sales_Uncleaned!E111)))</f>
        <v>M</v>
      </c>
      <c r="F107" cm="1">
        <f t="array" ref="F107">IF(Nike_Sales_Uncleaned!F111="",MEDIAN(_xlfn._xlws.FILTER(Nike_Sales_Uncleaned!$F$2:$F$2501,Nike_Sales_Uncleaned!$F$2:$F$2501&gt;0)),Nike_Sales_Uncleaned!F111)</f>
        <v>0</v>
      </c>
      <c r="G107" cm="1">
        <f t="array" ref="G107">IF(OR(Nike_Sales_Uncleaned!G111="",Nike_Sales_Uncleaned!G111&lt;=0),MEDIAN(_xlfn._xlws.FILTER(Nike_Sales_Uncleaned!$G$2:$G$2501,Nike_Sales_Uncleaned!$G$2:$G$2501&gt;0)),Nike_Sales_Uncleaned!G111)</f>
        <v>6110.0300000000007</v>
      </c>
      <c r="H107">
        <f>IF(Nike_Sales_Uncleaned!H111="",0,IF(AND(Nike_Sales_Uncleaned!H111&gt;=0,Nike_Sales_Uncleaned!H111&lt;=1),Nike_Sales_Uncleaned!H111,0))</f>
        <v>0</v>
      </c>
      <c r="I107">
        <v>0</v>
      </c>
      <c r="J107" s="11">
        <f>IF(Nike_Sales_Uncleaned[[#This Row],[Order_Date]]="","",Nike_Sales_Uncleaned[[#This Row],[Order_Date]])</f>
        <v>45613</v>
      </c>
      <c r="K107" t="s">
        <v>22</v>
      </c>
      <c r="L107" t="s">
        <v>45</v>
      </c>
      <c r="M107">
        <v>3791.88</v>
      </c>
    </row>
    <row r="108" spans="1:13" x14ac:dyDescent="0.3">
      <c r="A108">
        <v>2110</v>
      </c>
      <c r="B108" t="s">
        <v>13</v>
      </c>
      <c r="C108" t="s">
        <v>30</v>
      </c>
      <c r="D108" t="s">
        <v>48</v>
      </c>
      <c r="E108" t="str">
        <f>IF(Nike_Sales_Uncleaned!E112="","NA",IF(OR(Nike_Sales_Uncleaned!E112=0,Nike_Sales_Uncleaned!E112=-1),"NA",UPPER(Nike_Sales_Uncleaned!E112)))</f>
        <v>12</v>
      </c>
      <c r="F108" cm="1">
        <f t="array" ref="F108">IF(Nike_Sales_Uncleaned!F112="",MEDIAN(_xlfn._xlws.FILTER(Nike_Sales_Uncleaned!$F$2:$F$2501,Nike_Sales_Uncleaned!$F$2:$F$2501&gt;0)),Nike_Sales_Uncleaned!F112)</f>
        <v>1</v>
      </c>
      <c r="G108" cm="1">
        <f t="array" ref="G108">IF(OR(Nike_Sales_Uncleaned!G112="",Nike_Sales_Uncleaned!G112&lt;=0),MEDIAN(_xlfn._xlws.FILTER(Nike_Sales_Uncleaned!$G$2:$G$2501,Nike_Sales_Uncleaned!$G$2:$G$2501&gt;0)),Nike_Sales_Uncleaned!G112)</f>
        <v>6110.0300000000007</v>
      </c>
      <c r="H108">
        <f>IF(Nike_Sales_Uncleaned!H112="",0,IF(AND(Nike_Sales_Uncleaned!H112&gt;=0,Nike_Sales_Uncleaned!H112&lt;=1),Nike_Sales_Uncleaned!H112,0))</f>
        <v>0.42</v>
      </c>
      <c r="I108">
        <v>0</v>
      </c>
      <c r="J108" s="11" t="str">
        <f>IF(Nike_Sales_Uncleaned[[#This Row],[Order_Date]]="","",Nike_Sales_Uncleaned[[#This Row],[Order_Date]])</f>
        <v/>
      </c>
      <c r="K108" t="s">
        <v>22</v>
      </c>
      <c r="L108" t="s">
        <v>29</v>
      </c>
      <c r="M108">
        <v>-259.29000000000002</v>
      </c>
    </row>
    <row r="109" spans="1:13" x14ac:dyDescent="0.3">
      <c r="A109">
        <v>2111</v>
      </c>
      <c r="B109" t="s">
        <v>35</v>
      </c>
      <c r="C109" t="s">
        <v>26</v>
      </c>
      <c r="D109" t="s">
        <v>40</v>
      </c>
      <c r="E109" t="str">
        <f>IF(Nike_Sales_Uncleaned!E113="","NA",IF(OR(Nike_Sales_Uncleaned!E113=0,Nike_Sales_Uncleaned!E113=-1),"NA",UPPER(Nike_Sales_Uncleaned!E113)))</f>
        <v>NA</v>
      </c>
      <c r="F109" cm="1">
        <f t="array" ref="F109">IF(Nike_Sales_Uncleaned!F113="",MEDIAN(_xlfn._xlws.FILTER(Nike_Sales_Uncleaned!$F$2:$F$2501,Nike_Sales_Uncleaned!$F$2:$F$2501&gt;0)),Nike_Sales_Uncleaned!F113)</f>
        <v>2</v>
      </c>
      <c r="G109" cm="1">
        <f t="array" ref="G109">IF(OR(Nike_Sales_Uncleaned!G113="",Nike_Sales_Uncleaned!G113&lt;=0),MEDIAN(_xlfn._xlws.FILTER(Nike_Sales_Uncleaned!$G$2:$G$2501,Nike_Sales_Uncleaned!$G$2:$G$2501&gt;0)),Nike_Sales_Uncleaned!G113)</f>
        <v>6110.0300000000007</v>
      </c>
      <c r="H109">
        <f>IF(Nike_Sales_Uncleaned!H113="",0,IF(AND(Nike_Sales_Uncleaned!H113&gt;=0,Nike_Sales_Uncleaned!H113&lt;=1),Nike_Sales_Uncleaned!H113,0))</f>
        <v>0</v>
      </c>
      <c r="I109">
        <v>0</v>
      </c>
      <c r="J109" s="11">
        <f>IF(Nike_Sales_Uncleaned[[#This Row],[Order_Date]]="","",Nike_Sales_Uncleaned[[#This Row],[Order_Date]])</f>
        <v>45534</v>
      </c>
      <c r="K109" t="s">
        <v>22</v>
      </c>
      <c r="L109" t="s">
        <v>36</v>
      </c>
      <c r="M109">
        <v>1326.67</v>
      </c>
    </row>
    <row r="110" spans="1:13" x14ac:dyDescent="0.3">
      <c r="A110">
        <v>2112</v>
      </c>
      <c r="B110" t="s">
        <v>19</v>
      </c>
      <c r="C110" t="s">
        <v>14</v>
      </c>
      <c r="D110" t="s">
        <v>47</v>
      </c>
      <c r="E110" t="str">
        <f>IF(Nike_Sales_Uncleaned!E114="","NA",IF(OR(Nike_Sales_Uncleaned!E114=0,Nike_Sales_Uncleaned!E114=-1),"NA",UPPER(Nike_Sales_Uncleaned!E114)))</f>
        <v>NA</v>
      </c>
      <c r="F110" cm="1">
        <f t="array" ref="F110">IF(Nike_Sales_Uncleaned!F114="",MEDIAN(_xlfn._xlws.FILTER(Nike_Sales_Uncleaned!$F$2:$F$2501,Nike_Sales_Uncleaned!$F$2:$F$2501&gt;0)),Nike_Sales_Uncleaned!F114)</f>
        <v>2</v>
      </c>
      <c r="G110" cm="1">
        <f t="array" ref="G110">IF(OR(Nike_Sales_Uncleaned!G114="",Nike_Sales_Uncleaned!G114&lt;=0),MEDIAN(_xlfn._xlws.FILTER(Nike_Sales_Uncleaned!$G$2:$G$2501,Nike_Sales_Uncleaned!$G$2:$G$2501&gt;0)),Nike_Sales_Uncleaned!G114)</f>
        <v>2201.54</v>
      </c>
      <c r="H110">
        <f>IF(Nike_Sales_Uncleaned!H114="",0,IF(AND(Nike_Sales_Uncleaned!H114&gt;=0,Nike_Sales_Uncleaned!H114&lt;=1),Nike_Sales_Uncleaned!H114,0))</f>
        <v>0</v>
      </c>
      <c r="I110">
        <v>0</v>
      </c>
      <c r="J110" s="11">
        <f>IF(Nike_Sales_Uncleaned[[#This Row],[Order_Date]]="","",Nike_Sales_Uncleaned[[#This Row],[Order_Date]])</f>
        <v>45611</v>
      </c>
      <c r="K110" t="s">
        <v>22</v>
      </c>
      <c r="L110" t="s">
        <v>36</v>
      </c>
      <c r="M110">
        <v>697.42</v>
      </c>
    </row>
    <row r="111" spans="1:13" x14ac:dyDescent="0.3">
      <c r="A111">
        <v>2113</v>
      </c>
      <c r="B111" t="s">
        <v>19</v>
      </c>
      <c r="C111" t="s">
        <v>43</v>
      </c>
      <c r="D111" t="s">
        <v>44</v>
      </c>
      <c r="E111" t="str">
        <f>IF(Nike_Sales_Uncleaned!E115="","NA",IF(OR(Nike_Sales_Uncleaned!E115=0,Nike_Sales_Uncleaned!E115=-1),"NA",UPPER(Nike_Sales_Uncleaned!E115)))</f>
        <v>XL</v>
      </c>
      <c r="F111" cm="1">
        <f t="array" ref="F111">IF(Nike_Sales_Uncleaned!F115="",MEDIAN(_xlfn._xlws.FILTER(Nike_Sales_Uncleaned!$F$2:$F$2501,Nike_Sales_Uncleaned!$F$2:$F$2501&gt;0)),Nike_Sales_Uncleaned!F115)</f>
        <v>2</v>
      </c>
      <c r="G111" cm="1">
        <f t="array" ref="G111">IF(OR(Nike_Sales_Uncleaned!G115="",Nike_Sales_Uncleaned!G115&lt;=0),MEDIAN(_xlfn._xlws.FILTER(Nike_Sales_Uncleaned!$G$2:$G$2501,Nike_Sales_Uncleaned!$G$2:$G$2501&gt;0)),Nike_Sales_Uncleaned!G115)</f>
        <v>3939.34</v>
      </c>
      <c r="H111">
        <f>IF(Nike_Sales_Uncleaned!H115="",0,IF(AND(Nike_Sales_Uncleaned!H115&gt;=0,Nike_Sales_Uncleaned!H115&lt;=1),Nike_Sales_Uncleaned!H115,0))</f>
        <v>0</v>
      </c>
      <c r="I111">
        <v>0</v>
      </c>
      <c r="J111" s="11">
        <f>IF(Nike_Sales_Uncleaned[[#This Row],[Order_Date]]="","",Nike_Sales_Uncleaned[[#This Row],[Order_Date]])</f>
        <v>45686</v>
      </c>
      <c r="K111" t="s">
        <v>22</v>
      </c>
      <c r="L111" t="s">
        <v>29</v>
      </c>
      <c r="M111">
        <v>2918.93</v>
      </c>
    </row>
    <row r="112" spans="1:13" x14ac:dyDescent="0.3">
      <c r="A112">
        <v>2114</v>
      </c>
      <c r="B112" t="s">
        <v>19</v>
      </c>
      <c r="C112" t="s">
        <v>14</v>
      </c>
      <c r="D112" t="s">
        <v>34</v>
      </c>
      <c r="E112" t="str">
        <f>IF(Nike_Sales_Uncleaned!E116="","NA",IF(OR(Nike_Sales_Uncleaned!E116=0,Nike_Sales_Uncleaned!E116=-1),"NA",UPPER(Nike_Sales_Uncleaned!E116)))</f>
        <v>XL</v>
      </c>
      <c r="F112" cm="1">
        <f t="array" ref="F112">IF(Nike_Sales_Uncleaned!F116="",MEDIAN(_xlfn._xlws.FILTER(Nike_Sales_Uncleaned!$F$2:$F$2501,Nike_Sales_Uncleaned!$F$2:$F$2501&gt;0)),Nike_Sales_Uncleaned!F116)</f>
        <v>1</v>
      </c>
      <c r="G112" cm="1">
        <f t="array" ref="G112">IF(OR(Nike_Sales_Uncleaned!G116="",Nike_Sales_Uncleaned!G116&lt;=0),MEDIAN(_xlfn._xlws.FILTER(Nike_Sales_Uncleaned!$G$2:$G$2501,Nike_Sales_Uncleaned!$G$2:$G$2501&gt;0)),Nike_Sales_Uncleaned!G116)</f>
        <v>3167.33</v>
      </c>
      <c r="H112">
        <f>IF(Nike_Sales_Uncleaned!H116="",0,IF(AND(Nike_Sales_Uncleaned!H116&gt;=0,Nike_Sales_Uncleaned!H116&lt;=1),Nike_Sales_Uncleaned!H116,0))</f>
        <v>0.53</v>
      </c>
      <c r="I112">
        <v>1488.65</v>
      </c>
      <c r="J112" s="11">
        <f>IF(Nike_Sales_Uncleaned[[#This Row],[Order_Date]]="","",Nike_Sales_Uncleaned[[#This Row],[Order_Date]])</f>
        <v>45651</v>
      </c>
      <c r="K112" t="s">
        <v>22</v>
      </c>
      <c r="L112" t="s">
        <v>29</v>
      </c>
      <c r="M112">
        <v>1567.37</v>
      </c>
    </row>
    <row r="113" spans="1:13" x14ac:dyDescent="0.3">
      <c r="A113">
        <v>2115</v>
      </c>
      <c r="B113" t="s">
        <v>13</v>
      </c>
      <c r="C113" t="s">
        <v>20</v>
      </c>
      <c r="D113" t="s">
        <v>55</v>
      </c>
      <c r="E113" t="str">
        <f>IF(Nike_Sales_Uncleaned!E117="","NA",IF(OR(Nike_Sales_Uncleaned!E117=0,Nike_Sales_Uncleaned!E117=-1),"NA",UPPER(Nike_Sales_Uncleaned!E117)))</f>
        <v>6</v>
      </c>
      <c r="F113" cm="1">
        <f t="array" ref="F113">IF(Nike_Sales_Uncleaned!F117="",MEDIAN(_xlfn._xlws.FILTER(Nike_Sales_Uncleaned!$F$2:$F$2501,Nike_Sales_Uncleaned!$F$2:$F$2501&gt;0)),Nike_Sales_Uncleaned!F117)</f>
        <v>2</v>
      </c>
      <c r="G113" cm="1">
        <f t="array" ref="G113">IF(OR(Nike_Sales_Uncleaned!G117="",Nike_Sales_Uncleaned!G117&lt;=0),MEDIAN(_xlfn._xlws.FILTER(Nike_Sales_Uncleaned!$G$2:$G$2501,Nike_Sales_Uncleaned!$G$2:$G$2501&gt;0)),Nike_Sales_Uncleaned!G117)</f>
        <v>7607.45</v>
      </c>
      <c r="H113">
        <f>IF(Nike_Sales_Uncleaned!H117="",0,IF(AND(Nike_Sales_Uncleaned!H117&gt;=0,Nike_Sales_Uncleaned!H117&lt;=1),Nike_Sales_Uncleaned!H117,0))</f>
        <v>0</v>
      </c>
      <c r="I113">
        <v>0</v>
      </c>
      <c r="J113" s="11">
        <f>IF(Nike_Sales_Uncleaned[[#This Row],[Order_Date]]="","",Nike_Sales_Uncleaned[[#This Row],[Order_Date]])</f>
        <v>45617</v>
      </c>
      <c r="K113" t="s">
        <v>17</v>
      </c>
      <c r="L113" t="s">
        <v>45</v>
      </c>
      <c r="M113">
        <v>1969.03</v>
      </c>
    </row>
    <row r="114" spans="1:13" x14ac:dyDescent="0.3">
      <c r="A114">
        <v>2116</v>
      </c>
      <c r="B114" t="s">
        <v>19</v>
      </c>
      <c r="C114" t="s">
        <v>43</v>
      </c>
      <c r="D114" t="s">
        <v>61</v>
      </c>
      <c r="E114" t="str">
        <f>IF(Nike_Sales_Uncleaned!E118="","NA",IF(OR(Nike_Sales_Uncleaned!E118=0,Nike_Sales_Uncleaned!E118=-1),"NA",UPPER(Nike_Sales_Uncleaned!E118)))</f>
        <v>NA</v>
      </c>
      <c r="F114" cm="1">
        <f t="array" ref="F114">IF(Nike_Sales_Uncleaned!F118="",MEDIAN(_xlfn._xlws.FILTER(Nike_Sales_Uncleaned!$F$2:$F$2501,Nike_Sales_Uncleaned!$F$2:$F$2501&gt;0)),Nike_Sales_Uncleaned!F118)</f>
        <v>2</v>
      </c>
      <c r="G114" cm="1">
        <f t="array" ref="G114">IF(OR(Nike_Sales_Uncleaned!G118="",Nike_Sales_Uncleaned!G118&lt;=0),MEDIAN(_xlfn._xlws.FILTER(Nike_Sales_Uncleaned!$G$2:$G$2501,Nike_Sales_Uncleaned!$G$2:$G$2501&gt;0)),Nike_Sales_Uncleaned!G118)</f>
        <v>4038.32</v>
      </c>
      <c r="H114">
        <f>IF(Nike_Sales_Uncleaned!H118="",0,IF(AND(Nike_Sales_Uncleaned!H118&gt;=0,Nike_Sales_Uncleaned!H118&lt;=1),Nike_Sales_Uncleaned!H118,0))</f>
        <v>0</v>
      </c>
      <c r="I114">
        <v>0</v>
      </c>
      <c r="J114" s="11" t="str">
        <f>IF(Nike_Sales_Uncleaned[[#This Row],[Order_Date]]="","",Nike_Sales_Uncleaned[[#This Row],[Order_Date]])</f>
        <v/>
      </c>
      <c r="K114" t="s">
        <v>17</v>
      </c>
      <c r="L114" t="s">
        <v>38</v>
      </c>
      <c r="M114">
        <v>2088.5500000000002</v>
      </c>
    </row>
    <row r="115" spans="1:13" x14ac:dyDescent="0.3">
      <c r="A115">
        <v>2117</v>
      </c>
      <c r="B115" t="s">
        <v>19</v>
      </c>
      <c r="C115" t="s">
        <v>14</v>
      </c>
      <c r="D115" t="s">
        <v>15</v>
      </c>
      <c r="E115" t="str">
        <f>IF(Nike_Sales_Uncleaned!E119="","NA",IF(OR(Nike_Sales_Uncleaned!E119=0,Nike_Sales_Uncleaned!E119=-1),"NA",UPPER(Nike_Sales_Uncleaned!E119)))</f>
        <v>L</v>
      </c>
      <c r="F115" cm="1">
        <f t="array" ref="F115">IF(Nike_Sales_Uncleaned!F119="",MEDIAN(_xlfn._xlws.FILTER(Nike_Sales_Uncleaned!$F$2:$F$2501,Nike_Sales_Uncleaned!$F$2:$F$2501&gt;0)),Nike_Sales_Uncleaned!F119)</f>
        <v>0</v>
      </c>
      <c r="G115" cm="1">
        <f t="array" ref="G115">IF(OR(Nike_Sales_Uncleaned!G119="",Nike_Sales_Uncleaned!G119&lt;=0),MEDIAN(_xlfn._xlws.FILTER(Nike_Sales_Uncleaned!$G$2:$G$2501,Nike_Sales_Uncleaned!$G$2:$G$2501&gt;0)),Nike_Sales_Uncleaned!G119)</f>
        <v>7645.96</v>
      </c>
      <c r="H115">
        <f>IF(Nike_Sales_Uncleaned!H119="",0,IF(AND(Nike_Sales_Uncleaned!H119&gt;=0,Nike_Sales_Uncleaned!H119&lt;=1),Nike_Sales_Uncleaned!H119,0))</f>
        <v>0</v>
      </c>
      <c r="I115">
        <v>0</v>
      </c>
      <c r="J115" s="11">
        <f>IF(Nike_Sales_Uncleaned[[#This Row],[Order_Date]]="","",Nike_Sales_Uncleaned[[#This Row],[Order_Date]])</f>
        <v>45279</v>
      </c>
      <c r="K115" t="s">
        <v>17</v>
      </c>
      <c r="L115" t="s">
        <v>29</v>
      </c>
      <c r="M115">
        <v>2037.43</v>
      </c>
    </row>
    <row r="116" spans="1:13" x14ac:dyDescent="0.3">
      <c r="A116">
        <v>2118</v>
      </c>
      <c r="B116" t="s">
        <v>13</v>
      </c>
      <c r="C116" t="s">
        <v>43</v>
      </c>
      <c r="D116" t="s">
        <v>52</v>
      </c>
      <c r="E116" t="str">
        <f>IF(Nike_Sales_Uncleaned!E120="","NA",IF(OR(Nike_Sales_Uncleaned!E120=0,Nike_Sales_Uncleaned!E120=-1),"NA",UPPER(Nike_Sales_Uncleaned!E120)))</f>
        <v>XL</v>
      </c>
      <c r="F116" cm="1">
        <f t="array" ref="F116">IF(Nike_Sales_Uncleaned!F120="",MEDIAN(_xlfn._xlws.FILTER(Nike_Sales_Uncleaned!$F$2:$F$2501,Nike_Sales_Uncleaned!$F$2:$F$2501&gt;0)),Nike_Sales_Uncleaned!F120)</f>
        <v>2</v>
      </c>
      <c r="G116" cm="1">
        <f t="array" ref="G116">IF(OR(Nike_Sales_Uncleaned!G120="",Nike_Sales_Uncleaned!G120&lt;=0),MEDIAN(_xlfn._xlws.FILTER(Nike_Sales_Uncleaned!$G$2:$G$2501,Nike_Sales_Uncleaned!$G$2:$G$2501&gt;0)),Nike_Sales_Uncleaned!G120)</f>
        <v>8426.5400000000009</v>
      </c>
      <c r="H116">
        <f>IF(Nike_Sales_Uncleaned!H120="",0,IF(AND(Nike_Sales_Uncleaned!H120&gt;=0,Nike_Sales_Uncleaned!H120&lt;=1),Nike_Sales_Uncleaned!H120,0))</f>
        <v>0</v>
      </c>
      <c r="I116">
        <v>0</v>
      </c>
      <c r="J116" s="11" t="str">
        <f>IF(Nike_Sales_Uncleaned[[#This Row],[Order_Date]]="","",Nike_Sales_Uncleaned[[#This Row],[Order_Date]])</f>
        <v/>
      </c>
      <c r="K116" t="s">
        <v>17</v>
      </c>
      <c r="L116" t="s">
        <v>38</v>
      </c>
      <c r="M116">
        <v>2696.85</v>
      </c>
    </row>
    <row r="117" spans="1:13" x14ac:dyDescent="0.3">
      <c r="A117">
        <v>2119</v>
      </c>
      <c r="B117" t="s">
        <v>19</v>
      </c>
      <c r="C117" t="s">
        <v>14</v>
      </c>
      <c r="D117" t="s">
        <v>47</v>
      </c>
      <c r="E117" t="str">
        <f>IF(Nike_Sales_Uncleaned!E121="","NA",IF(OR(Nike_Sales_Uncleaned!E121=0,Nike_Sales_Uncleaned!E121=-1),"NA",UPPER(Nike_Sales_Uncleaned!E121)))</f>
        <v>11</v>
      </c>
      <c r="F117" cm="1">
        <f t="array" ref="F117">IF(Nike_Sales_Uncleaned!F121="",MEDIAN(_xlfn._xlws.FILTER(Nike_Sales_Uncleaned!$F$2:$F$2501,Nike_Sales_Uncleaned!$F$2:$F$2501&gt;0)),Nike_Sales_Uncleaned!F121)</f>
        <v>-1</v>
      </c>
      <c r="G117" cm="1">
        <f t="array" ref="G117">IF(OR(Nike_Sales_Uncleaned!G121="",Nike_Sales_Uncleaned!G121&lt;=0),MEDIAN(_xlfn._xlws.FILTER(Nike_Sales_Uncleaned!$G$2:$G$2501,Nike_Sales_Uncleaned!$G$2:$G$2501&gt;0)),Nike_Sales_Uncleaned!G121)</f>
        <v>6110.0300000000007</v>
      </c>
      <c r="H117">
        <f>IF(Nike_Sales_Uncleaned!H121="",0,IF(AND(Nike_Sales_Uncleaned!H121&gt;=0,Nike_Sales_Uncleaned!H121&lt;=1),Nike_Sales_Uncleaned!H121,0))</f>
        <v>0.41</v>
      </c>
      <c r="I117">
        <v>0</v>
      </c>
      <c r="J117" s="11" t="str">
        <f>IF(Nike_Sales_Uncleaned[[#This Row],[Order_Date]]="","",Nike_Sales_Uncleaned[[#This Row],[Order_Date]])</f>
        <v/>
      </c>
      <c r="K117" t="s">
        <v>22</v>
      </c>
      <c r="L117" t="s">
        <v>45</v>
      </c>
      <c r="M117">
        <v>2887.81</v>
      </c>
    </row>
    <row r="118" spans="1:13" x14ac:dyDescent="0.3">
      <c r="A118">
        <v>2120</v>
      </c>
      <c r="B118" t="s">
        <v>35</v>
      </c>
      <c r="C118" t="s">
        <v>20</v>
      </c>
      <c r="D118" t="s">
        <v>55</v>
      </c>
      <c r="E118" t="str">
        <f>IF(Nike_Sales_Uncleaned!E122="","NA",IF(OR(Nike_Sales_Uncleaned!E122=0,Nike_Sales_Uncleaned!E122=-1),"NA",UPPER(Nike_Sales_Uncleaned!E122)))</f>
        <v>12</v>
      </c>
      <c r="F118" cm="1">
        <f t="array" ref="F118">IF(Nike_Sales_Uncleaned!F122="",MEDIAN(_xlfn._xlws.FILTER(Nike_Sales_Uncleaned!$F$2:$F$2501,Nike_Sales_Uncleaned!$F$2:$F$2501&gt;0)),Nike_Sales_Uncleaned!F122)</f>
        <v>2</v>
      </c>
      <c r="G118" cm="1">
        <f t="array" ref="G118">IF(OR(Nike_Sales_Uncleaned!G122="",Nike_Sales_Uncleaned!G122&lt;=0),MEDIAN(_xlfn._xlws.FILTER(Nike_Sales_Uncleaned!$G$2:$G$2501,Nike_Sales_Uncleaned!$G$2:$G$2501&gt;0)),Nike_Sales_Uncleaned!G122)</f>
        <v>6110.0300000000007</v>
      </c>
      <c r="H118">
        <f>IF(Nike_Sales_Uncleaned!H122="",0,IF(AND(Nike_Sales_Uncleaned!H122&gt;=0,Nike_Sales_Uncleaned!H122&lt;=1),Nike_Sales_Uncleaned!H122,0))</f>
        <v>0</v>
      </c>
      <c r="I118">
        <v>0</v>
      </c>
      <c r="J118" s="11">
        <f>IF(Nike_Sales_Uncleaned[[#This Row],[Order_Date]]="","",Nike_Sales_Uncleaned[[#This Row],[Order_Date]])</f>
        <v>45531</v>
      </c>
      <c r="K118" t="s">
        <v>22</v>
      </c>
      <c r="L118" t="s">
        <v>29</v>
      </c>
      <c r="M118">
        <v>-328</v>
      </c>
    </row>
    <row r="119" spans="1:13" x14ac:dyDescent="0.3">
      <c r="A119">
        <v>2122</v>
      </c>
      <c r="B119" t="s">
        <v>13</v>
      </c>
      <c r="C119" t="s">
        <v>20</v>
      </c>
      <c r="D119" t="s">
        <v>39</v>
      </c>
      <c r="E119" t="str">
        <f>IF(Nike_Sales_Uncleaned!E124="","NA",IF(OR(Nike_Sales_Uncleaned!E124=0,Nike_Sales_Uncleaned!E124=-1),"NA",UPPER(Nike_Sales_Uncleaned!E124)))</f>
        <v>NA</v>
      </c>
      <c r="F119" cm="1">
        <f t="array" ref="F119">IF(Nike_Sales_Uncleaned!F124="",MEDIAN(_xlfn._xlws.FILTER(Nike_Sales_Uncleaned!$F$2:$F$2501,Nike_Sales_Uncleaned!$F$2:$F$2501&gt;0)),Nike_Sales_Uncleaned!F124)</f>
        <v>0</v>
      </c>
      <c r="G119" cm="1">
        <f t="array" ref="G119">IF(OR(Nike_Sales_Uncleaned!G124="",Nike_Sales_Uncleaned!G124&lt;=0),MEDIAN(_xlfn._xlws.FILTER(Nike_Sales_Uncleaned!$G$2:$G$2501,Nike_Sales_Uncleaned!$G$2:$G$2501&gt;0)),Nike_Sales_Uncleaned!G124)</f>
        <v>6110.0300000000007</v>
      </c>
      <c r="H119">
        <f>IF(Nike_Sales_Uncleaned!H124="",0,IF(AND(Nike_Sales_Uncleaned!H124&gt;=0,Nike_Sales_Uncleaned!H124&lt;=1),Nike_Sales_Uncleaned!H124,0))</f>
        <v>0</v>
      </c>
      <c r="I119">
        <v>0</v>
      </c>
      <c r="J119" s="11">
        <f>IF(Nike_Sales_Uncleaned[[#This Row],[Order_Date]]="","",Nike_Sales_Uncleaned[[#This Row],[Order_Date]])</f>
        <v>45595</v>
      </c>
      <c r="K119" t="s">
        <v>22</v>
      </c>
      <c r="L119" t="s">
        <v>36</v>
      </c>
      <c r="M119">
        <v>1078.48</v>
      </c>
    </row>
    <row r="120" spans="1:13" x14ac:dyDescent="0.3">
      <c r="A120">
        <v>2123</v>
      </c>
      <c r="B120" t="s">
        <v>35</v>
      </c>
      <c r="C120" t="s">
        <v>30</v>
      </c>
      <c r="D120" t="s">
        <v>48</v>
      </c>
      <c r="E120" t="str">
        <f>IF(Nike_Sales_Uncleaned!E125="","NA",IF(OR(Nike_Sales_Uncleaned!E125=0,Nike_Sales_Uncleaned!E125=-1),"NA",UPPER(Nike_Sales_Uncleaned!E125)))</f>
        <v>L</v>
      </c>
      <c r="F120" cm="1">
        <f t="array" ref="F120">IF(Nike_Sales_Uncleaned!F125="",MEDIAN(_xlfn._xlws.FILTER(Nike_Sales_Uncleaned!$F$2:$F$2501,Nike_Sales_Uncleaned!$F$2:$F$2501&gt;0)),Nike_Sales_Uncleaned!F125)</f>
        <v>2</v>
      </c>
      <c r="G120" cm="1">
        <f t="array" ref="G120">IF(OR(Nike_Sales_Uncleaned!G125="",Nike_Sales_Uncleaned!G125&lt;=0),MEDIAN(_xlfn._xlws.FILTER(Nike_Sales_Uncleaned!$G$2:$G$2501,Nike_Sales_Uncleaned!$G$2:$G$2501&gt;0)),Nike_Sales_Uncleaned!G125)</f>
        <v>6110.0300000000007</v>
      </c>
      <c r="H120">
        <f>IF(Nike_Sales_Uncleaned!H125="",0,IF(AND(Nike_Sales_Uncleaned!H125&gt;=0,Nike_Sales_Uncleaned!H125&lt;=1),Nike_Sales_Uncleaned!H125,0))</f>
        <v>0</v>
      </c>
      <c r="I120">
        <v>0</v>
      </c>
      <c r="J120" s="11">
        <f>IF(Nike_Sales_Uncleaned[[#This Row],[Order_Date]]="","",Nike_Sales_Uncleaned[[#This Row],[Order_Date]])</f>
        <v>45190</v>
      </c>
      <c r="K120" t="s">
        <v>22</v>
      </c>
      <c r="L120" t="s">
        <v>38</v>
      </c>
      <c r="M120">
        <v>2195.52</v>
      </c>
    </row>
    <row r="121" spans="1:13" x14ac:dyDescent="0.3">
      <c r="A121">
        <v>2124</v>
      </c>
      <c r="B121" t="s">
        <v>13</v>
      </c>
      <c r="C121" t="s">
        <v>43</v>
      </c>
      <c r="D121" t="s">
        <v>51</v>
      </c>
      <c r="E121" t="str">
        <f>IF(Nike_Sales_Uncleaned!E126="","NA",IF(OR(Nike_Sales_Uncleaned!E126=0,Nike_Sales_Uncleaned!E126=-1),"NA",UPPER(Nike_Sales_Uncleaned!E126)))</f>
        <v>L</v>
      </c>
      <c r="F121" cm="1">
        <f t="array" ref="F121">IF(Nike_Sales_Uncleaned!F126="",MEDIAN(_xlfn._xlws.FILTER(Nike_Sales_Uncleaned!$F$2:$F$2501,Nike_Sales_Uncleaned!$F$2:$F$2501&gt;0)),Nike_Sales_Uncleaned!F126)</f>
        <v>2</v>
      </c>
      <c r="G121" cm="1">
        <f t="array" ref="G121">IF(OR(Nike_Sales_Uncleaned!G126="",Nike_Sales_Uncleaned!G126&lt;=0),MEDIAN(_xlfn._xlws.FILTER(Nike_Sales_Uncleaned!$G$2:$G$2501,Nike_Sales_Uncleaned!$G$2:$G$2501&gt;0)),Nike_Sales_Uncleaned!G126)</f>
        <v>6436.11</v>
      </c>
      <c r="H121">
        <f>IF(Nike_Sales_Uncleaned!H126="",0,IF(AND(Nike_Sales_Uncleaned!H126&gt;=0,Nike_Sales_Uncleaned!H126&lt;=1),Nike_Sales_Uncleaned!H126,0))</f>
        <v>0</v>
      </c>
      <c r="I121">
        <v>0</v>
      </c>
      <c r="J121" s="11">
        <f>IF(Nike_Sales_Uncleaned[[#This Row],[Order_Date]]="","",Nike_Sales_Uncleaned[[#This Row],[Order_Date]])</f>
        <v>45752</v>
      </c>
      <c r="K121" t="s">
        <v>17</v>
      </c>
      <c r="L121" t="s">
        <v>45</v>
      </c>
      <c r="M121">
        <v>432.04</v>
      </c>
    </row>
    <row r="122" spans="1:13" x14ac:dyDescent="0.3">
      <c r="A122">
        <v>2125</v>
      </c>
      <c r="B122" t="s">
        <v>19</v>
      </c>
      <c r="C122" t="s">
        <v>20</v>
      </c>
      <c r="D122" t="s">
        <v>21</v>
      </c>
      <c r="E122" t="str">
        <f>IF(Nike_Sales_Uncleaned!E127="","NA",IF(OR(Nike_Sales_Uncleaned!E127=0,Nike_Sales_Uncleaned!E127=-1),"NA",UPPER(Nike_Sales_Uncleaned!E127)))</f>
        <v>M</v>
      </c>
      <c r="F122" cm="1">
        <f t="array" ref="F122">IF(Nike_Sales_Uncleaned!F127="",MEDIAN(_xlfn._xlws.FILTER(Nike_Sales_Uncleaned!$F$2:$F$2501,Nike_Sales_Uncleaned!$F$2:$F$2501&gt;0)),Nike_Sales_Uncleaned!F127)</f>
        <v>2</v>
      </c>
      <c r="G122" cm="1">
        <f t="array" ref="G122">IF(OR(Nike_Sales_Uncleaned!G127="",Nike_Sales_Uncleaned!G127&lt;=0),MEDIAN(_xlfn._xlws.FILTER(Nike_Sales_Uncleaned!$G$2:$G$2501,Nike_Sales_Uncleaned!$G$2:$G$2501&gt;0)),Nike_Sales_Uncleaned!G127)</f>
        <v>6110.0300000000007</v>
      </c>
      <c r="H122">
        <f>IF(Nike_Sales_Uncleaned!H127="",0,IF(AND(Nike_Sales_Uncleaned!H127&gt;=0,Nike_Sales_Uncleaned!H127&lt;=1),Nike_Sales_Uncleaned!H127,0))</f>
        <v>0</v>
      </c>
      <c r="I122">
        <v>0</v>
      </c>
      <c r="J122" s="11">
        <f>IF(Nike_Sales_Uncleaned[[#This Row],[Order_Date]]="","",Nike_Sales_Uncleaned[[#This Row],[Order_Date]])</f>
        <v>45640</v>
      </c>
      <c r="K122" t="s">
        <v>22</v>
      </c>
      <c r="L122" t="s">
        <v>38</v>
      </c>
      <c r="M122">
        <v>1051.22</v>
      </c>
    </row>
    <row r="123" spans="1:13" x14ac:dyDescent="0.3">
      <c r="A123">
        <v>2126</v>
      </c>
      <c r="B123" t="s">
        <v>13</v>
      </c>
      <c r="C123" t="s">
        <v>30</v>
      </c>
      <c r="D123" t="s">
        <v>56</v>
      </c>
      <c r="E123" t="str">
        <f>IF(Nike_Sales_Uncleaned!E128="","NA",IF(OR(Nike_Sales_Uncleaned!E128=0,Nike_Sales_Uncleaned!E128=-1),"NA",UPPER(Nike_Sales_Uncleaned!E128)))</f>
        <v>L</v>
      </c>
      <c r="F123" cm="1">
        <f t="array" ref="F123">IF(Nike_Sales_Uncleaned!F128="",MEDIAN(_xlfn._xlws.FILTER(Nike_Sales_Uncleaned!$F$2:$F$2501,Nike_Sales_Uncleaned!$F$2:$F$2501&gt;0)),Nike_Sales_Uncleaned!F128)</f>
        <v>-1</v>
      </c>
      <c r="G123" cm="1">
        <f t="array" ref="G123">IF(OR(Nike_Sales_Uncleaned!G128="",Nike_Sales_Uncleaned!G128&lt;=0),MEDIAN(_xlfn._xlws.FILTER(Nike_Sales_Uncleaned!$G$2:$G$2501,Nike_Sales_Uncleaned!$G$2:$G$2501&gt;0)),Nike_Sales_Uncleaned!G128)</f>
        <v>5399.58</v>
      </c>
      <c r="H123">
        <f>IF(Nike_Sales_Uncleaned!H128="",0,IF(AND(Nike_Sales_Uncleaned!H128&gt;=0,Nike_Sales_Uncleaned!H128&lt;=1),Nike_Sales_Uncleaned!H128,0))</f>
        <v>0</v>
      </c>
      <c r="I123">
        <v>0</v>
      </c>
      <c r="J123" s="11">
        <f>IF(Nike_Sales_Uncleaned[[#This Row],[Order_Date]]="","",Nike_Sales_Uncleaned[[#This Row],[Order_Date]])</f>
        <v>45250</v>
      </c>
      <c r="K123" t="s">
        <v>22</v>
      </c>
      <c r="L123" t="s">
        <v>29</v>
      </c>
      <c r="M123">
        <v>2508.34</v>
      </c>
    </row>
    <row r="124" spans="1:13" x14ac:dyDescent="0.3">
      <c r="A124">
        <v>2127</v>
      </c>
      <c r="B124" t="s">
        <v>35</v>
      </c>
      <c r="C124" t="s">
        <v>14</v>
      </c>
      <c r="D124" t="s">
        <v>47</v>
      </c>
      <c r="E124" t="str">
        <f>IF(Nike_Sales_Uncleaned!E129="","NA",IF(OR(Nike_Sales_Uncleaned!E129=0,Nike_Sales_Uncleaned!E129=-1),"NA",UPPER(Nike_Sales_Uncleaned!E129)))</f>
        <v>L</v>
      </c>
      <c r="F124" cm="1">
        <f t="array" ref="F124">IF(Nike_Sales_Uncleaned!F129="",MEDIAN(_xlfn._xlws.FILTER(Nike_Sales_Uncleaned!$F$2:$F$2501,Nike_Sales_Uncleaned!$F$2:$F$2501&gt;0)),Nike_Sales_Uncleaned!F129)</f>
        <v>-1</v>
      </c>
      <c r="G124" cm="1">
        <f t="array" ref="G124">IF(OR(Nike_Sales_Uncleaned!G129="",Nike_Sales_Uncleaned!G129&lt;=0),MEDIAN(_xlfn._xlws.FILTER(Nike_Sales_Uncleaned!$G$2:$G$2501,Nike_Sales_Uncleaned!$G$2:$G$2501&gt;0)),Nike_Sales_Uncleaned!G129)</f>
        <v>4020.5</v>
      </c>
      <c r="H124">
        <f>IF(Nike_Sales_Uncleaned!H129="",0,IF(AND(Nike_Sales_Uncleaned!H129&gt;=0,Nike_Sales_Uncleaned!H129&lt;=1),Nike_Sales_Uncleaned!H129,0))</f>
        <v>0</v>
      </c>
      <c r="I124">
        <v>0</v>
      </c>
      <c r="J124" s="11" t="str">
        <f>IF(Nike_Sales_Uncleaned[[#This Row],[Order_Date]]="","",Nike_Sales_Uncleaned[[#This Row],[Order_Date]])</f>
        <v/>
      </c>
      <c r="K124" t="s">
        <v>17</v>
      </c>
      <c r="L124" t="s">
        <v>25</v>
      </c>
      <c r="M124">
        <v>3718.37</v>
      </c>
    </row>
    <row r="125" spans="1:13" x14ac:dyDescent="0.3">
      <c r="A125">
        <v>2128</v>
      </c>
      <c r="B125" t="s">
        <v>19</v>
      </c>
      <c r="C125" t="s">
        <v>43</v>
      </c>
      <c r="D125" t="s">
        <v>61</v>
      </c>
      <c r="E125" t="str">
        <f>IF(Nike_Sales_Uncleaned!E130="","NA",IF(OR(Nike_Sales_Uncleaned!E130=0,Nike_Sales_Uncleaned!E130=-1),"NA",UPPER(Nike_Sales_Uncleaned!E130)))</f>
        <v>L</v>
      </c>
      <c r="F125" cm="1">
        <f t="array" ref="F125">IF(Nike_Sales_Uncleaned!F130="",MEDIAN(_xlfn._xlws.FILTER(Nike_Sales_Uncleaned!$F$2:$F$2501,Nike_Sales_Uncleaned!$F$2:$F$2501&gt;0)),Nike_Sales_Uncleaned!F130)</f>
        <v>2</v>
      </c>
      <c r="G125" cm="1">
        <f t="array" ref="G125">IF(OR(Nike_Sales_Uncleaned!G130="",Nike_Sales_Uncleaned!G130&lt;=0),MEDIAN(_xlfn._xlws.FILTER(Nike_Sales_Uncleaned!$G$2:$G$2501,Nike_Sales_Uncleaned!$G$2:$G$2501&gt;0)),Nike_Sales_Uncleaned!G130)</f>
        <v>8750.7099999999991</v>
      </c>
      <c r="H125">
        <f>IF(Nike_Sales_Uncleaned!H130="",0,IF(AND(Nike_Sales_Uncleaned!H130&gt;=0,Nike_Sales_Uncleaned!H130&lt;=1),Nike_Sales_Uncleaned!H130,0))</f>
        <v>0</v>
      </c>
      <c r="I125">
        <v>0</v>
      </c>
      <c r="J125" s="11">
        <f>IF(Nike_Sales_Uncleaned[[#This Row],[Order_Date]]="","",Nike_Sales_Uncleaned[[#This Row],[Order_Date]])</f>
        <v>45550</v>
      </c>
      <c r="K125" t="s">
        <v>22</v>
      </c>
      <c r="L125" t="s">
        <v>36</v>
      </c>
      <c r="M125">
        <v>1411.29</v>
      </c>
    </row>
    <row r="126" spans="1:13" x14ac:dyDescent="0.3">
      <c r="A126">
        <v>2129</v>
      </c>
      <c r="B126" t="s">
        <v>35</v>
      </c>
      <c r="C126" t="s">
        <v>43</v>
      </c>
      <c r="D126" t="s">
        <v>52</v>
      </c>
      <c r="E126" t="str">
        <f>IF(Nike_Sales_Uncleaned!E131="","NA",IF(OR(Nike_Sales_Uncleaned!E131=0,Nike_Sales_Uncleaned!E131=-1),"NA",UPPER(Nike_Sales_Uncleaned!E131)))</f>
        <v>9</v>
      </c>
      <c r="F126" cm="1">
        <f t="array" ref="F126">IF(Nike_Sales_Uncleaned!F131="",MEDIAN(_xlfn._xlws.FILTER(Nike_Sales_Uncleaned!$F$2:$F$2501,Nike_Sales_Uncleaned!$F$2:$F$2501&gt;0)),Nike_Sales_Uncleaned!F131)</f>
        <v>2</v>
      </c>
      <c r="G126" cm="1">
        <f t="array" ref="G126">IF(OR(Nike_Sales_Uncleaned!G131="",Nike_Sales_Uncleaned!G131&lt;=0),MEDIAN(_xlfn._xlws.FILTER(Nike_Sales_Uncleaned!$G$2:$G$2501,Nike_Sales_Uncleaned!$G$2:$G$2501&gt;0)),Nike_Sales_Uncleaned!G131)</f>
        <v>6110.0300000000007</v>
      </c>
      <c r="H126">
        <f>IF(Nike_Sales_Uncleaned!H131="",0,IF(AND(Nike_Sales_Uncleaned!H131&gt;=0,Nike_Sales_Uncleaned!H131&lt;=1),Nike_Sales_Uncleaned!H131,0))</f>
        <v>0</v>
      </c>
      <c r="I126">
        <v>0</v>
      </c>
      <c r="J126" s="11">
        <f>IF(Nike_Sales_Uncleaned[[#This Row],[Order_Date]]="","",Nike_Sales_Uncleaned[[#This Row],[Order_Date]])</f>
        <v>45842</v>
      </c>
      <c r="K126" t="s">
        <v>22</v>
      </c>
      <c r="L126" t="s">
        <v>33</v>
      </c>
      <c r="M126">
        <v>841.4</v>
      </c>
    </row>
    <row r="127" spans="1:13" x14ac:dyDescent="0.3">
      <c r="A127">
        <v>2130</v>
      </c>
      <c r="B127" t="s">
        <v>35</v>
      </c>
      <c r="C127" t="s">
        <v>20</v>
      </c>
      <c r="D127" t="s">
        <v>24</v>
      </c>
      <c r="E127" t="str">
        <f>IF(Nike_Sales_Uncleaned!E132="","NA",IF(OR(Nike_Sales_Uncleaned!E132=0,Nike_Sales_Uncleaned!E132=-1),"NA",UPPER(Nike_Sales_Uncleaned!E132)))</f>
        <v>10</v>
      </c>
      <c r="F127" cm="1">
        <f t="array" ref="F127">IF(Nike_Sales_Uncleaned!F132="",MEDIAN(_xlfn._xlws.FILTER(Nike_Sales_Uncleaned!$F$2:$F$2501,Nike_Sales_Uncleaned!$F$2:$F$2501&gt;0)),Nike_Sales_Uncleaned!F132)</f>
        <v>3</v>
      </c>
      <c r="G127" cm="1">
        <f t="array" ref="G127">IF(OR(Nike_Sales_Uncleaned!G132="",Nike_Sales_Uncleaned!G132&lt;=0),MEDIAN(_xlfn._xlws.FILTER(Nike_Sales_Uncleaned!$G$2:$G$2501,Nike_Sales_Uncleaned!$G$2:$G$2501&gt;0)),Nike_Sales_Uncleaned!G132)</f>
        <v>6110.0300000000007</v>
      </c>
      <c r="H127">
        <f>IF(Nike_Sales_Uncleaned!H132="",0,IF(AND(Nike_Sales_Uncleaned!H132&gt;=0,Nike_Sales_Uncleaned!H132&lt;=1),Nike_Sales_Uncleaned!H132,0))</f>
        <v>0.24</v>
      </c>
      <c r="I127">
        <v>0</v>
      </c>
      <c r="J127" s="11">
        <f>IF(Nike_Sales_Uncleaned[[#This Row],[Order_Date]]="","",Nike_Sales_Uncleaned[[#This Row],[Order_Date]])</f>
        <v>45636</v>
      </c>
      <c r="K127" t="s">
        <v>17</v>
      </c>
      <c r="L127" t="s">
        <v>36</v>
      </c>
      <c r="M127">
        <v>2962.75</v>
      </c>
    </row>
    <row r="128" spans="1:13" x14ac:dyDescent="0.3">
      <c r="A128">
        <v>2131</v>
      </c>
      <c r="B128" t="s">
        <v>13</v>
      </c>
      <c r="C128" t="s">
        <v>30</v>
      </c>
      <c r="D128" t="s">
        <v>50</v>
      </c>
      <c r="E128" t="str">
        <f>IF(Nike_Sales_Uncleaned!E133="","NA",IF(OR(Nike_Sales_Uncleaned!E133=0,Nike_Sales_Uncleaned!E133=-1),"NA",UPPER(Nike_Sales_Uncleaned!E133)))</f>
        <v>XL</v>
      </c>
      <c r="F128" cm="1">
        <f t="array" ref="F128">IF(Nike_Sales_Uncleaned!F133="",MEDIAN(_xlfn._xlws.FILTER(Nike_Sales_Uncleaned!$F$2:$F$2501,Nike_Sales_Uncleaned!$F$2:$F$2501&gt;0)),Nike_Sales_Uncleaned!F133)</f>
        <v>2</v>
      </c>
      <c r="G128" cm="1">
        <f t="array" ref="G128">IF(OR(Nike_Sales_Uncleaned!G133="",Nike_Sales_Uncleaned!G133&lt;=0),MEDIAN(_xlfn._xlws.FILTER(Nike_Sales_Uncleaned!$G$2:$G$2501,Nike_Sales_Uncleaned!$G$2:$G$2501&gt;0)),Nike_Sales_Uncleaned!G133)</f>
        <v>5561.82</v>
      </c>
      <c r="H128">
        <f>IF(Nike_Sales_Uncleaned!H133="",0,IF(AND(Nike_Sales_Uncleaned!H133&gt;=0,Nike_Sales_Uncleaned!H133&lt;=1),Nike_Sales_Uncleaned!H133,0))</f>
        <v>0</v>
      </c>
      <c r="I128">
        <v>0</v>
      </c>
      <c r="J128" s="11">
        <f>IF(Nike_Sales_Uncleaned[[#This Row],[Order_Date]]="","",Nike_Sales_Uncleaned[[#This Row],[Order_Date]])</f>
        <v>45640</v>
      </c>
      <c r="K128" t="s">
        <v>22</v>
      </c>
      <c r="L128" t="s">
        <v>25</v>
      </c>
      <c r="M128">
        <v>2227.48</v>
      </c>
    </row>
    <row r="129" spans="1:13" x14ac:dyDescent="0.3">
      <c r="A129">
        <v>2132</v>
      </c>
      <c r="B129" t="s">
        <v>35</v>
      </c>
      <c r="C129" t="s">
        <v>30</v>
      </c>
      <c r="D129" t="s">
        <v>50</v>
      </c>
      <c r="E129" t="str">
        <f>IF(Nike_Sales_Uncleaned!E134="","NA",IF(OR(Nike_Sales_Uncleaned!E134=0,Nike_Sales_Uncleaned!E134=-1),"NA",UPPER(Nike_Sales_Uncleaned!E134)))</f>
        <v>L</v>
      </c>
      <c r="F129" cm="1">
        <f t="array" ref="F129">IF(Nike_Sales_Uncleaned!F134="",MEDIAN(_xlfn._xlws.FILTER(Nike_Sales_Uncleaned!$F$2:$F$2501,Nike_Sales_Uncleaned!$F$2:$F$2501&gt;0)),Nike_Sales_Uncleaned!F134)</f>
        <v>2</v>
      </c>
      <c r="G129" cm="1">
        <f t="array" ref="G129">IF(OR(Nike_Sales_Uncleaned!G134="",Nike_Sales_Uncleaned!G134&lt;=0),MEDIAN(_xlfn._xlws.FILTER(Nike_Sales_Uncleaned!$G$2:$G$2501,Nike_Sales_Uncleaned!$G$2:$G$2501&gt;0)),Nike_Sales_Uncleaned!G134)</f>
        <v>6110.0300000000007</v>
      </c>
      <c r="H129">
        <f>IF(Nike_Sales_Uncleaned!H134="",0,IF(AND(Nike_Sales_Uncleaned!H134&gt;=0,Nike_Sales_Uncleaned!H134&lt;=1),Nike_Sales_Uncleaned!H134,0))</f>
        <v>0</v>
      </c>
      <c r="I129">
        <v>0</v>
      </c>
      <c r="J129" s="11">
        <f>IF(Nike_Sales_Uncleaned[[#This Row],[Order_Date]]="","",Nike_Sales_Uncleaned[[#This Row],[Order_Date]])</f>
        <v>45157</v>
      </c>
      <c r="K129" t="s">
        <v>17</v>
      </c>
      <c r="L129" t="s">
        <v>33</v>
      </c>
      <c r="M129">
        <v>3882.22</v>
      </c>
    </row>
    <row r="130" spans="1:13" x14ac:dyDescent="0.3">
      <c r="A130">
        <v>2133</v>
      </c>
      <c r="B130" t="s">
        <v>35</v>
      </c>
      <c r="C130" t="s">
        <v>14</v>
      </c>
      <c r="D130" t="s">
        <v>47</v>
      </c>
      <c r="E130" t="str">
        <f>IF(Nike_Sales_Uncleaned!E135="","NA",IF(OR(Nike_Sales_Uncleaned!E135=0,Nike_Sales_Uncleaned!E135=-1),"NA",UPPER(Nike_Sales_Uncleaned!E135)))</f>
        <v>XL</v>
      </c>
      <c r="F130" cm="1">
        <f t="array" ref="F130">IF(Nike_Sales_Uncleaned!F135="",MEDIAN(_xlfn._xlws.FILTER(Nike_Sales_Uncleaned!$F$2:$F$2501,Nike_Sales_Uncleaned!$F$2:$F$2501&gt;0)),Nike_Sales_Uncleaned!F135)</f>
        <v>2</v>
      </c>
      <c r="G130" cm="1">
        <f t="array" ref="G130">IF(OR(Nike_Sales_Uncleaned!G135="",Nike_Sales_Uncleaned!G135&lt;=0),MEDIAN(_xlfn._xlws.FILTER(Nike_Sales_Uncleaned!$G$2:$G$2501,Nike_Sales_Uncleaned!$G$2:$G$2501&gt;0)),Nike_Sales_Uncleaned!G135)</f>
        <v>6789.53</v>
      </c>
      <c r="H130">
        <f>IF(Nike_Sales_Uncleaned!H135="",0,IF(AND(Nike_Sales_Uncleaned!H135&gt;=0,Nike_Sales_Uncleaned!H135&lt;=1),Nike_Sales_Uncleaned!H135,0))</f>
        <v>0</v>
      </c>
      <c r="I130">
        <v>0</v>
      </c>
      <c r="J130" s="11" t="str">
        <f>IF(Nike_Sales_Uncleaned[[#This Row],[Order_Date]]="","",Nike_Sales_Uncleaned[[#This Row],[Order_Date]])</f>
        <v/>
      </c>
      <c r="K130" t="s">
        <v>22</v>
      </c>
      <c r="L130" t="s">
        <v>29</v>
      </c>
      <c r="M130">
        <v>-166.81</v>
      </c>
    </row>
    <row r="131" spans="1:13" x14ac:dyDescent="0.3">
      <c r="A131">
        <v>2134</v>
      </c>
      <c r="B131" t="s">
        <v>35</v>
      </c>
      <c r="C131" t="s">
        <v>14</v>
      </c>
      <c r="D131" t="s">
        <v>54</v>
      </c>
      <c r="E131" t="str">
        <f>IF(Nike_Sales_Uncleaned!E136="","NA",IF(OR(Nike_Sales_Uncleaned!E136=0,Nike_Sales_Uncleaned!E136=-1),"NA",UPPER(Nike_Sales_Uncleaned!E136)))</f>
        <v>M</v>
      </c>
      <c r="F131" cm="1">
        <f t="array" ref="F131">IF(Nike_Sales_Uncleaned!F136="",MEDIAN(_xlfn._xlws.FILTER(Nike_Sales_Uncleaned!$F$2:$F$2501,Nike_Sales_Uncleaned!$F$2:$F$2501&gt;0)),Nike_Sales_Uncleaned!F136)</f>
        <v>2</v>
      </c>
      <c r="G131" cm="1">
        <f t="array" ref="G131">IF(OR(Nike_Sales_Uncleaned!G136="",Nike_Sales_Uncleaned!G136&lt;=0),MEDIAN(_xlfn._xlws.FILTER(Nike_Sales_Uncleaned!$G$2:$G$2501,Nike_Sales_Uncleaned!$G$2:$G$2501&gt;0)),Nike_Sales_Uncleaned!G136)</f>
        <v>4738.62</v>
      </c>
      <c r="H131">
        <f>IF(Nike_Sales_Uncleaned!H136="",0,IF(AND(Nike_Sales_Uncleaned!H136&gt;=0,Nike_Sales_Uncleaned!H136&lt;=1),Nike_Sales_Uncleaned!H136,0))</f>
        <v>0</v>
      </c>
      <c r="I131">
        <v>0</v>
      </c>
      <c r="J131" s="11" t="str">
        <f>IF(Nike_Sales_Uncleaned[[#This Row],[Order_Date]]="","",Nike_Sales_Uncleaned[[#This Row],[Order_Date]])</f>
        <v/>
      </c>
      <c r="K131" t="s">
        <v>17</v>
      </c>
      <c r="L131" t="s">
        <v>38</v>
      </c>
      <c r="M131">
        <v>1009.28</v>
      </c>
    </row>
    <row r="132" spans="1:13" x14ac:dyDescent="0.3">
      <c r="A132">
        <v>2135</v>
      </c>
      <c r="B132" t="s">
        <v>35</v>
      </c>
      <c r="C132" t="s">
        <v>43</v>
      </c>
      <c r="D132" t="s">
        <v>52</v>
      </c>
      <c r="E132" t="str">
        <f>IF(Nike_Sales_Uncleaned!E137="","NA",IF(OR(Nike_Sales_Uncleaned!E137=0,Nike_Sales_Uncleaned!E137=-1),"NA",UPPER(Nike_Sales_Uncleaned!E137)))</f>
        <v>L</v>
      </c>
      <c r="F132" cm="1">
        <f t="array" ref="F132">IF(Nike_Sales_Uncleaned!F137="",MEDIAN(_xlfn._xlws.FILTER(Nike_Sales_Uncleaned!$F$2:$F$2501,Nike_Sales_Uncleaned!$F$2:$F$2501&gt;0)),Nike_Sales_Uncleaned!F137)</f>
        <v>2</v>
      </c>
      <c r="G132" cm="1">
        <f t="array" ref="G132">IF(OR(Nike_Sales_Uncleaned!G137="",Nike_Sales_Uncleaned!G137&lt;=0),MEDIAN(_xlfn._xlws.FILTER(Nike_Sales_Uncleaned!$G$2:$G$2501,Nike_Sales_Uncleaned!$G$2:$G$2501&gt;0)),Nike_Sales_Uncleaned!G137)</f>
        <v>9106.61</v>
      </c>
      <c r="H132">
        <f>IF(Nike_Sales_Uncleaned!H137="",0,IF(AND(Nike_Sales_Uncleaned!H137&gt;=0,Nike_Sales_Uncleaned!H137&lt;=1),Nike_Sales_Uncleaned!H137,0))</f>
        <v>0.74</v>
      </c>
      <c r="I132">
        <v>4735.4399999999996</v>
      </c>
      <c r="J132" s="11">
        <f>IF(Nike_Sales_Uncleaned[[#This Row],[Order_Date]]="","",Nike_Sales_Uncleaned[[#This Row],[Order_Date]])</f>
        <v>45549</v>
      </c>
      <c r="K132" t="s">
        <v>22</v>
      </c>
      <c r="L132" t="s">
        <v>38</v>
      </c>
      <c r="M132">
        <v>2422.38</v>
      </c>
    </row>
    <row r="133" spans="1:13" x14ac:dyDescent="0.3">
      <c r="A133">
        <v>2136</v>
      </c>
      <c r="B133" t="s">
        <v>13</v>
      </c>
      <c r="C133" t="s">
        <v>14</v>
      </c>
      <c r="D133" t="s">
        <v>54</v>
      </c>
      <c r="E133" t="str">
        <f>IF(Nike_Sales_Uncleaned!E138="","NA",IF(OR(Nike_Sales_Uncleaned!E138=0,Nike_Sales_Uncleaned!E138=-1),"NA",UPPER(Nike_Sales_Uncleaned!E138)))</f>
        <v>L</v>
      </c>
      <c r="F133" cm="1">
        <f t="array" ref="F133">IF(Nike_Sales_Uncleaned!F138="",MEDIAN(_xlfn._xlws.FILTER(Nike_Sales_Uncleaned!$F$2:$F$2501,Nike_Sales_Uncleaned!$F$2:$F$2501&gt;0)),Nike_Sales_Uncleaned!F138)</f>
        <v>1</v>
      </c>
      <c r="G133" cm="1">
        <f t="array" ref="G133">IF(OR(Nike_Sales_Uncleaned!G138="",Nike_Sales_Uncleaned!G138&lt;=0),MEDIAN(_xlfn._xlws.FILTER(Nike_Sales_Uncleaned!$G$2:$G$2501,Nike_Sales_Uncleaned!$G$2:$G$2501&gt;0)),Nike_Sales_Uncleaned!G138)</f>
        <v>6110.0300000000007</v>
      </c>
      <c r="H133">
        <f>IF(Nike_Sales_Uncleaned!H138="",0,IF(AND(Nike_Sales_Uncleaned!H138&gt;=0,Nike_Sales_Uncleaned!H138&lt;=1),Nike_Sales_Uncleaned!H138,0))</f>
        <v>0</v>
      </c>
      <c r="I133">
        <v>0</v>
      </c>
      <c r="J133" s="11" t="str">
        <f>IF(Nike_Sales_Uncleaned[[#This Row],[Order_Date]]="","",Nike_Sales_Uncleaned[[#This Row],[Order_Date]])</f>
        <v/>
      </c>
      <c r="K133" t="s">
        <v>17</v>
      </c>
      <c r="L133" t="s">
        <v>29</v>
      </c>
      <c r="M133">
        <v>3672.24</v>
      </c>
    </row>
    <row r="134" spans="1:13" x14ac:dyDescent="0.3">
      <c r="A134">
        <v>2137</v>
      </c>
      <c r="B134" t="s">
        <v>35</v>
      </c>
      <c r="C134" t="s">
        <v>20</v>
      </c>
      <c r="D134" t="s">
        <v>55</v>
      </c>
      <c r="E134" t="str">
        <f>IF(Nike_Sales_Uncleaned!E139="","NA",IF(OR(Nike_Sales_Uncleaned!E139=0,Nike_Sales_Uncleaned!E139=-1),"NA",UPPER(Nike_Sales_Uncleaned!E139)))</f>
        <v>NA</v>
      </c>
      <c r="F134" cm="1">
        <f t="array" ref="F134">IF(Nike_Sales_Uncleaned!F139="",MEDIAN(_xlfn._xlws.FILTER(Nike_Sales_Uncleaned!$F$2:$F$2501,Nike_Sales_Uncleaned!$F$2:$F$2501&gt;0)),Nike_Sales_Uncleaned!F139)</f>
        <v>0</v>
      </c>
      <c r="G134" cm="1">
        <f t="array" ref="G134">IF(OR(Nike_Sales_Uncleaned!G139="",Nike_Sales_Uncleaned!G139&lt;=0),MEDIAN(_xlfn._xlws.FILTER(Nike_Sales_Uncleaned!$G$2:$G$2501,Nike_Sales_Uncleaned!$G$2:$G$2501&gt;0)),Nike_Sales_Uncleaned!G139)</f>
        <v>5222.0200000000004</v>
      </c>
      <c r="H134">
        <f>IF(Nike_Sales_Uncleaned!H139="",0,IF(AND(Nike_Sales_Uncleaned!H139&gt;=0,Nike_Sales_Uncleaned!H139&lt;=1),Nike_Sales_Uncleaned!H139,0))</f>
        <v>0.95</v>
      </c>
      <c r="I134">
        <v>0</v>
      </c>
      <c r="J134" s="11" t="str">
        <f>IF(Nike_Sales_Uncleaned[[#This Row],[Order_Date]]="","",Nike_Sales_Uncleaned[[#This Row],[Order_Date]])</f>
        <v/>
      </c>
      <c r="K134" t="s">
        <v>17</v>
      </c>
      <c r="L134" t="s">
        <v>33</v>
      </c>
      <c r="M134">
        <v>1796.76</v>
      </c>
    </row>
    <row r="135" spans="1:13" x14ac:dyDescent="0.3">
      <c r="A135">
        <v>2138</v>
      </c>
      <c r="B135" t="s">
        <v>35</v>
      </c>
      <c r="C135" t="s">
        <v>30</v>
      </c>
      <c r="D135" t="s">
        <v>56</v>
      </c>
      <c r="E135" t="str">
        <f>IF(Nike_Sales_Uncleaned!E140="","NA",IF(OR(Nike_Sales_Uncleaned!E140=0,Nike_Sales_Uncleaned!E140=-1),"NA",UPPER(Nike_Sales_Uncleaned!E140)))</f>
        <v>11</v>
      </c>
      <c r="F135" cm="1">
        <f t="array" ref="F135">IF(Nike_Sales_Uncleaned!F140="",MEDIAN(_xlfn._xlws.FILTER(Nike_Sales_Uncleaned!$F$2:$F$2501,Nike_Sales_Uncleaned!$F$2:$F$2501&gt;0)),Nike_Sales_Uncleaned!F140)</f>
        <v>2</v>
      </c>
      <c r="G135" cm="1">
        <f t="array" ref="G135">IF(OR(Nike_Sales_Uncleaned!G140="",Nike_Sales_Uncleaned!G140&lt;=0),MEDIAN(_xlfn._xlws.FILTER(Nike_Sales_Uncleaned!$G$2:$G$2501,Nike_Sales_Uncleaned!$G$2:$G$2501&gt;0)),Nike_Sales_Uncleaned!G140)</f>
        <v>8055.2</v>
      </c>
      <c r="H135">
        <f>IF(Nike_Sales_Uncleaned!H140="",0,IF(AND(Nike_Sales_Uncleaned!H140&gt;=0,Nike_Sales_Uncleaned!H140&lt;=1),Nike_Sales_Uncleaned!H140,0))</f>
        <v>0</v>
      </c>
      <c r="I135">
        <v>0</v>
      </c>
      <c r="J135" s="11">
        <f>IF(Nike_Sales_Uncleaned[[#This Row],[Order_Date]]="","",Nike_Sales_Uncleaned[[#This Row],[Order_Date]])</f>
        <v>45575</v>
      </c>
      <c r="K135" t="s">
        <v>17</v>
      </c>
      <c r="L135" t="s">
        <v>25</v>
      </c>
      <c r="M135">
        <v>1840.09</v>
      </c>
    </row>
    <row r="136" spans="1:13" x14ac:dyDescent="0.3">
      <c r="A136">
        <v>2139</v>
      </c>
      <c r="B136" t="s">
        <v>19</v>
      </c>
      <c r="C136" t="s">
        <v>43</v>
      </c>
      <c r="D136" t="s">
        <v>44</v>
      </c>
      <c r="E136" t="str">
        <f>IF(Nike_Sales_Uncleaned!E141="","NA",IF(OR(Nike_Sales_Uncleaned!E141=0,Nike_Sales_Uncleaned!E141=-1),"NA",UPPER(Nike_Sales_Uncleaned!E141)))</f>
        <v>M</v>
      </c>
      <c r="F136" cm="1">
        <f t="array" ref="F136">IF(Nike_Sales_Uncleaned!F141="",MEDIAN(_xlfn._xlws.FILTER(Nike_Sales_Uncleaned!$F$2:$F$2501,Nike_Sales_Uncleaned!$F$2:$F$2501&gt;0)),Nike_Sales_Uncleaned!F141)</f>
        <v>2</v>
      </c>
      <c r="G136" cm="1">
        <f t="array" ref="G136">IF(OR(Nike_Sales_Uncleaned!G141="",Nike_Sales_Uncleaned!G141&lt;=0),MEDIAN(_xlfn._xlws.FILTER(Nike_Sales_Uncleaned!$G$2:$G$2501,Nike_Sales_Uncleaned!$G$2:$G$2501&gt;0)),Nike_Sales_Uncleaned!G141)</f>
        <v>6110.0300000000007</v>
      </c>
      <c r="H136">
        <f>IF(Nike_Sales_Uncleaned!H141="",0,IF(AND(Nike_Sales_Uncleaned!H141&gt;=0,Nike_Sales_Uncleaned!H141&lt;=1),Nike_Sales_Uncleaned!H141,0))</f>
        <v>0</v>
      </c>
      <c r="I136">
        <v>0</v>
      </c>
      <c r="J136" s="11">
        <f>IF(Nike_Sales_Uncleaned[[#This Row],[Order_Date]]="","",Nike_Sales_Uncleaned[[#This Row],[Order_Date]])</f>
        <v>45510</v>
      </c>
      <c r="K136" t="s">
        <v>22</v>
      </c>
      <c r="L136" t="s">
        <v>25</v>
      </c>
      <c r="M136">
        <v>-334.52</v>
      </c>
    </row>
    <row r="137" spans="1:13" x14ac:dyDescent="0.3">
      <c r="A137">
        <v>2140</v>
      </c>
      <c r="B137" t="s">
        <v>35</v>
      </c>
      <c r="C137" t="s">
        <v>43</v>
      </c>
      <c r="D137" t="s">
        <v>52</v>
      </c>
      <c r="E137" t="str">
        <f>IF(Nike_Sales_Uncleaned!E142="","NA",IF(OR(Nike_Sales_Uncleaned!E142=0,Nike_Sales_Uncleaned!E142=-1),"NA",UPPER(Nike_Sales_Uncleaned!E142)))</f>
        <v>M</v>
      </c>
      <c r="F137" cm="1">
        <f t="array" ref="F137">IF(Nike_Sales_Uncleaned!F142="",MEDIAN(_xlfn._xlws.FILTER(Nike_Sales_Uncleaned!$F$2:$F$2501,Nike_Sales_Uncleaned!$F$2:$F$2501&gt;0)),Nike_Sales_Uncleaned!F142)</f>
        <v>2</v>
      </c>
      <c r="G137" cm="1">
        <f t="array" ref="G137">IF(OR(Nike_Sales_Uncleaned!G142="",Nike_Sales_Uncleaned!G142&lt;=0),MEDIAN(_xlfn._xlws.FILTER(Nike_Sales_Uncleaned!$G$2:$G$2501,Nike_Sales_Uncleaned!$G$2:$G$2501&gt;0)),Nike_Sales_Uncleaned!G142)</f>
        <v>6765.74</v>
      </c>
      <c r="H137">
        <f>IF(Nike_Sales_Uncleaned!H142="",0,IF(AND(Nike_Sales_Uncleaned!H142&gt;=0,Nike_Sales_Uncleaned!H142&lt;=1),Nike_Sales_Uncleaned!H142,0))</f>
        <v>0</v>
      </c>
      <c r="I137">
        <v>0</v>
      </c>
      <c r="J137" s="11">
        <f>IF(Nike_Sales_Uncleaned[[#This Row],[Order_Date]]="","",Nike_Sales_Uncleaned[[#This Row],[Order_Date]])</f>
        <v>45599</v>
      </c>
      <c r="K137" t="s">
        <v>17</v>
      </c>
      <c r="L137" t="s">
        <v>36</v>
      </c>
      <c r="M137">
        <v>-875.45</v>
      </c>
    </row>
    <row r="138" spans="1:13" x14ac:dyDescent="0.3">
      <c r="A138">
        <v>2141</v>
      </c>
      <c r="B138" t="s">
        <v>13</v>
      </c>
      <c r="C138" t="s">
        <v>20</v>
      </c>
      <c r="D138" t="s">
        <v>21</v>
      </c>
      <c r="E138" t="str">
        <f>IF(Nike_Sales_Uncleaned!E143="","NA",IF(OR(Nike_Sales_Uncleaned!E143=0,Nike_Sales_Uncleaned!E143=-1),"NA",UPPER(Nike_Sales_Uncleaned!E143)))</f>
        <v>NA</v>
      </c>
      <c r="F138" cm="1">
        <f t="array" ref="F138">IF(Nike_Sales_Uncleaned!F143="",MEDIAN(_xlfn._xlws.FILTER(Nike_Sales_Uncleaned!$F$2:$F$2501,Nike_Sales_Uncleaned!$F$2:$F$2501&gt;0)),Nike_Sales_Uncleaned!F143)</f>
        <v>2</v>
      </c>
      <c r="G138" cm="1">
        <f t="array" ref="G138">IF(OR(Nike_Sales_Uncleaned!G143="",Nike_Sales_Uncleaned!G143&lt;=0),MEDIAN(_xlfn._xlws.FILTER(Nike_Sales_Uncleaned!$G$2:$G$2501,Nike_Sales_Uncleaned!$G$2:$G$2501&gt;0)),Nike_Sales_Uncleaned!G143)</f>
        <v>6110.0300000000007</v>
      </c>
      <c r="H138">
        <f>IF(Nike_Sales_Uncleaned!H143="",0,IF(AND(Nike_Sales_Uncleaned!H143&gt;=0,Nike_Sales_Uncleaned!H143&lt;=1),Nike_Sales_Uncleaned!H143,0))</f>
        <v>0</v>
      </c>
      <c r="I138">
        <v>0</v>
      </c>
      <c r="J138" s="11">
        <f>IF(Nike_Sales_Uncleaned[[#This Row],[Order_Date]]="","",Nike_Sales_Uncleaned[[#This Row],[Order_Date]])</f>
        <v>45550</v>
      </c>
      <c r="K138" t="s">
        <v>22</v>
      </c>
      <c r="L138" t="s">
        <v>45</v>
      </c>
      <c r="M138">
        <v>-1032.47</v>
      </c>
    </row>
    <row r="139" spans="1:13" x14ac:dyDescent="0.3">
      <c r="A139">
        <v>2142</v>
      </c>
      <c r="B139" t="s">
        <v>13</v>
      </c>
      <c r="C139" t="s">
        <v>20</v>
      </c>
      <c r="D139" t="s">
        <v>39</v>
      </c>
      <c r="E139" t="str">
        <f>IF(Nike_Sales_Uncleaned!E144="","NA",IF(OR(Nike_Sales_Uncleaned!E144=0,Nike_Sales_Uncleaned!E144=-1),"NA",UPPER(Nike_Sales_Uncleaned!E144)))</f>
        <v>NA</v>
      </c>
      <c r="F139" cm="1">
        <f t="array" ref="F139">IF(Nike_Sales_Uncleaned!F144="",MEDIAN(_xlfn._xlws.FILTER(Nike_Sales_Uncleaned!$F$2:$F$2501,Nike_Sales_Uncleaned!$F$2:$F$2501&gt;0)),Nike_Sales_Uncleaned!F144)</f>
        <v>2</v>
      </c>
      <c r="G139" cm="1">
        <f t="array" ref="G139">IF(OR(Nike_Sales_Uncleaned!G144="",Nike_Sales_Uncleaned!G144&lt;=0),MEDIAN(_xlfn._xlws.FILTER(Nike_Sales_Uncleaned!$G$2:$G$2501,Nike_Sales_Uncleaned!$G$2:$G$2501&gt;0)),Nike_Sales_Uncleaned!G144)</f>
        <v>6110.0300000000007</v>
      </c>
      <c r="H139">
        <f>IF(Nike_Sales_Uncleaned!H144="",0,IF(AND(Nike_Sales_Uncleaned!H144&gt;=0,Nike_Sales_Uncleaned!H144&lt;=1),Nike_Sales_Uncleaned!H144,0))</f>
        <v>0</v>
      </c>
      <c r="I139">
        <v>0</v>
      </c>
      <c r="J139" s="11">
        <f>IF(Nike_Sales_Uncleaned[[#This Row],[Order_Date]]="","",Nike_Sales_Uncleaned[[#This Row],[Order_Date]])</f>
        <v>45669</v>
      </c>
      <c r="K139" t="s">
        <v>22</v>
      </c>
      <c r="L139" t="s">
        <v>45</v>
      </c>
      <c r="M139">
        <v>-995.59</v>
      </c>
    </row>
    <row r="140" spans="1:13" x14ac:dyDescent="0.3">
      <c r="A140">
        <v>2143</v>
      </c>
      <c r="B140" t="s">
        <v>13</v>
      </c>
      <c r="C140" t="s">
        <v>14</v>
      </c>
      <c r="D140" t="s">
        <v>54</v>
      </c>
      <c r="E140" t="str">
        <f>IF(Nike_Sales_Uncleaned!E145="","NA",IF(OR(Nike_Sales_Uncleaned!E145=0,Nike_Sales_Uncleaned!E145=-1),"NA",UPPER(Nike_Sales_Uncleaned!E145)))</f>
        <v>L</v>
      </c>
      <c r="F140" cm="1">
        <f t="array" ref="F140">IF(Nike_Sales_Uncleaned!F145="",MEDIAN(_xlfn._xlws.FILTER(Nike_Sales_Uncleaned!$F$2:$F$2501,Nike_Sales_Uncleaned!$F$2:$F$2501&gt;0)),Nike_Sales_Uncleaned!F145)</f>
        <v>-1</v>
      </c>
      <c r="G140" cm="1">
        <f t="array" ref="G140">IF(OR(Nike_Sales_Uncleaned!G145="",Nike_Sales_Uncleaned!G145&lt;=0),MEDIAN(_xlfn._xlws.FILTER(Nike_Sales_Uncleaned!$G$2:$G$2501,Nike_Sales_Uncleaned!$G$2:$G$2501&gt;0)),Nike_Sales_Uncleaned!G145)</f>
        <v>6110.0300000000007</v>
      </c>
      <c r="H140">
        <f>IF(Nike_Sales_Uncleaned!H145="",0,IF(AND(Nike_Sales_Uncleaned!H145&gt;=0,Nike_Sales_Uncleaned!H145&lt;=1),Nike_Sales_Uncleaned!H145,0))</f>
        <v>0</v>
      </c>
      <c r="I140">
        <v>0</v>
      </c>
      <c r="J140" s="11">
        <f>IF(Nike_Sales_Uncleaned[[#This Row],[Order_Date]]="","",Nike_Sales_Uncleaned[[#This Row],[Order_Date]])</f>
        <v>45822</v>
      </c>
      <c r="K140" t="s">
        <v>17</v>
      </c>
      <c r="L140" t="s">
        <v>33</v>
      </c>
      <c r="M140">
        <v>1006.66</v>
      </c>
    </row>
    <row r="141" spans="1:13" x14ac:dyDescent="0.3">
      <c r="A141">
        <v>2144</v>
      </c>
      <c r="B141" t="s">
        <v>19</v>
      </c>
      <c r="C141" t="s">
        <v>26</v>
      </c>
      <c r="D141" t="s">
        <v>40</v>
      </c>
      <c r="E141" t="str">
        <f>IF(Nike_Sales_Uncleaned!E146="","NA",IF(OR(Nike_Sales_Uncleaned!E146=0,Nike_Sales_Uncleaned!E146=-1),"NA",UPPER(Nike_Sales_Uncleaned!E146)))</f>
        <v>NA</v>
      </c>
      <c r="F141" cm="1">
        <f t="array" ref="F141">IF(Nike_Sales_Uncleaned!F146="",MEDIAN(_xlfn._xlws.FILTER(Nike_Sales_Uncleaned!$F$2:$F$2501,Nike_Sales_Uncleaned!$F$2:$F$2501&gt;0)),Nike_Sales_Uncleaned!F146)</f>
        <v>4</v>
      </c>
      <c r="G141" cm="1">
        <f t="array" ref="G141">IF(OR(Nike_Sales_Uncleaned!G146="",Nike_Sales_Uncleaned!G146&lt;=0),MEDIAN(_xlfn._xlws.FILTER(Nike_Sales_Uncleaned!$G$2:$G$2501,Nike_Sales_Uncleaned!$G$2:$G$2501&gt;0)),Nike_Sales_Uncleaned!G146)</f>
        <v>6110.0300000000007</v>
      </c>
      <c r="H141">
        <f>IF(Nike_Sales_Uncleaned!H146="",0,IF(AND(Nike_Sales_Uncleaned!H146&gt;=0,Nike_Sales_Uncleaned!H146&lt;=1),Nike_Sales_Uncleaned!H146,0))</f>
        <v>0</v>
      </c>
      <c r="I141">
        <v>0</v>
      </c>
      <c r="J141" s="11">
        <f>IF(Nike_Sales_Uncleaned[[#This Row],[Order_Date]]="","",Nike_Sales_Uncleaned[[#This Row],[Order_Date]])</f>
        <v>45827</v>
      </c>
      <c r="K141" t="s">
        <v>17</v>
      </c>
      <c r="L141" t="s">
        <v>45</v>
      </c>
      <c r="M141">
        <v>2385.1</v>
      </c>
    </row>
    <row r="142" spans="1:13" x14ac:dyDescent="0.3">
      <c r="A142">
        <v>2145</v>
      </c>
      <c r="B142" t="s">
        <v>35</v>
      </c>
      <c r="C142" t="s">
        <v>26</v>
      </c>
      <c r="D142" t="s">
        <v>27</v>
      </c>
      <c r="E142" t="str">
        <f>IF(Nike_Sales_Uncleaned!E147="","NA",IF(OR(Nike_Sales_Uncleaned!E147=0,Nike_Sales_Uncleaned!E147=-1),"NA",UPPER(Nike_Sales_Uncleaned!E147)))</f>
        <v>6</v>
      </c>
      <c r="F142" cm="1">
        <f t="array" ref="F142">IF(Nike_Sales_Uncleaned!F147="",MEDIAN(_xlfn._xlws.FILTER(Nike_Sales_Uncleaned!$F$2:$F$2501,Nike_Sales_Uncleaned!$F$2:$F$2501&gt;0)),Nike_Sales_Uncleaned!F147)</f>
        <v>0</v>
      </c>
      <c r="G142" cm="1">
        <f t="array" ref="G142">IF(OR(Nike_Sales_Uncleaned!G147="",Nike_Sales_Uncleaned!G147&lt;=0),MEDIAN(_xlfn._xlws.FILTER(Nike_Sales_Uncleaned!$G$2:$G$2501,Nike_Sales_Uncleaned!$G$2:$G$2501&gt;0)),Nike_Sales_Uncleaned!G147)</f>
        <v>6110.0300000000007</v>
      </c>
      <c r="H142">
        <f>IF(Nike_Sales_Uncleaned!H147="",0,IF(AND(Nike_Sales_Uncleaned!H147&gt;=0,Nike_Sales_Uncleaned!H147&lt;=1),Nike_Sales_Uncleaned!H147,0))</f>
        <v>0.67</v>
      </c>
      <c r="I142">
        <v>0</v>
      </c>
      <c r="J142" s="11">
        <f>IF(Nike_Sales_Uncleaned[[#This Row],[Order_Date]]="","",Nike_Sales_Uncleaned[[#This Row],[Order_Date]])</f>
        <v>45775</v>
      </c>
      <c r="K142" t="s">
        <v>17</v>
      </c>
      <c r="L142" t="s">
        <v>36</v>
      </c>
      <c r="M142">
        <v>1335.45</v>
      </c>
    </row>
    <row r="143" spans="1:13" x14ac:dyDescent="0.3">
      <c r="A143">
        <v>2146</v>
      </c>
      <c r="B143" t="s">
        <v>13</v>
      </c>
      <c r="C143" t="s">
        <v>43</v>
      </c>
      <c r="D143" t="s">
        <v>44</v>
      </c>
      <c r="E143" t="str">
        <f>IF(Nike_Sales_Uncleaned!E148="","NA",IF(OR(Nike_Sales_Uncleaned!E148=0,Nike_Sales_Uncleaned!E148=-1),"NA",UPPER(Nike_Sales_Uncleaned!E148)))</f>
        <v>XL</v>
      </c>
      <c r="F143" cm="1">
        <f t="array" ref="F143">IF(Nike_Sales_Uncleaned!F148="",MEDIAN(_xlfn._xlws.FILTER(Nike_Sales_Uncleaned!$F$2:$F$2501,Nike_Sales_Uncleaned!$F$2:$F$2501&gt;0)),Nike_Sales_Uncleaned!F148)</f>
        <v>2</v>
      </c>
      <c r="G143" cm="1">
        <f t="array" ref="G143">IF(OR(Nike_Sales_Uncleaned!G148="",Nike_Sales_Uncleaned!G148&lt;=0),MEDIAN(_xlfn._xlws.FILTER(Nike_Sales_Uncleaned!$G$2:$G$2501,Nike_Sales_Uncleaned!$G$2:$G$2501&gt;0)),Nike_Sales_Uncleaned!G148)</f>
        <v>6110.0300000000007</v>
      </c>
      <c r="H143">
        <f>IF(Nike_Sales_Uncleaned!H148="",0,IF(AND(Nike_Sales_Uncleaned!H148&gt;=0,Nike_Sales_Uncleaned!H148&lt;=1),Nike_Sales_Uncleaned!H148,0))</f>
        <v>0</v>
      </c>
      <c r="I143">
        <v>0</v>
      </c>
      <c r="J143" s="11">
        <f>IF(Nike_Sales_Uncleaned[[#This Row],[Order_Date]]="","",Nike_Sales_Uncleaned[[#This Row],[Order_Date]])</f>
        <v>45252</v>
      </c>
      <c r="K143" t="s">
        <v>22</v>
      </c>
      <c r="L143" t="s">
        <v>25</v>
      </c>
      <c r="M143">
        <v>-908.85</v>
      </c>
    </row>
    <row r="144" spans="1:13" x14ac:dyDescent="0.3">
      <c r="A144">
        <v>2147</v>
      </c>
      <c r="B144" t="s">
        <v>19</v>
      </c>
      <c r="C144" t="s">
        <v>20</v>
      </c>
      <c r="D144" t="s">
        <v>55</v>
      </c>
      <c r="E144" t="str">
        <f>IF(Nike_Sales_Uncleaned!E149="","NA",IF(OR(Nike_Sales_Uncleaned!E149=0,Nike_Sales_Uncleaned!E149=-1),"NA",UPPER(Nike_Sales_Uncleaned!E149)))</f>
        <v>XL</v>
      </c>
      <c r="F144" cm="1">
        <f t="array" ref="F144">IF(Nike_Sales_Uncleaned!F149="",MEDIAN(_xlfn._xlws.FILTER(Nike_Sales_Uncleaned!$F$2:$F$2501,Nike_Sales_Uncleaned!$F$2:$F$2501&gt;0)),Nike_Sales_Uncleaned!F149)</f>
        <v>-1</v>
      </c>
      <c r="G144" cm="1">
        <f t="array" ref="G144">IF(OR(Nike_Sales_Uncleaned!G149="",Nike_Sales_Uncleaned!G149&lt;=0),MEDIAN(_xlfn._xlws.FILTER(Nike_Sales_Uncleaned!$G$2:$G$2501,Nike_Sales_Uncleaned!$G$2:$G$2501&gt;0)),Nike_Sales_Uncleaned!G149)</f>
        <v>6110.0300000000007</v>
      </c>
      <c r="H144">
        <f>IF(Nike_Sales_Uncleaned!H149="",0,IF(AND(Nike_Sales_Uncleaned!H149&gt;=0,Nike_Sales_Uncleaned!H149&lt;=1),Nike_Sales_Uncleaned!H149,0))</f>
        <v>0</v>
      </c>
      <c r="I144">
        <v>0</v>
      </c>
      <c r="J144" s="11">
        <f>IF(Nike_Sales_Uncleaned[[#This Row],[Order_Date]]="","",Nike_Sales_Uncleaned[[#This Row],[Order_Date]])</f>
        <v>45568</v>
      </c>
      <c r="K144" t="s">
        <v>17</v>
      </c>
      <c r="L144" t="s">
        <v>38</v>
      </c>
      <c r="M144">
        <v>-426.53</v>
      </c>
    </row>
    <row r="145" spans="1:13" x14ac:dyDescent="0.3">
      <c r="A145">
        <v>2148</v>
      </c>
      <c r="B145" t="s">
        <v>35</v>
      </c>
      <c r="C145" t="s">
        <v>43</v>
      </c>
      <c r="D145" t="s">
        <v>51</v>
      </c>
      <c r="E145" t="str">
        <f>IF(Nike_Sales_Uncleaned!E150="","NA",IF(OR(Nike_Sales_Uncleaned!E150=0,Nike_Sales_Uncleaned!E150=-1),"NA",UPPER(Nike_Sales_Uncleaned!E150)))</f>
        <v>NA</v>
      </c>
      <c r="F145" cm="1">
        <f t="array" ref="F145">IF(Nike_Sales_Uncleaned!F150="",MEDIAN(_xlfn._xlws.FILTER(Nike_Sales_Uncleaned!$F$2:$F$2501,Nike_Sales_Uncleaned!$F$2:$F$2501&gt;0)),Nike_Sales_Uncleaned!F150)</f>
        <v>2</v>
      </c>
      <c r="G145" cm="1">
        <f t="array" ref="G145">IF(OR(Nike_Sales_Uncleaned!G150="",Nike_Sales_Uncleaned!G150&lt;=0),MEDIAN(_xlfn._xlws.FILTER(Nike_Sales_Uncleaned!$G$2:$G$2501,Nike_Sales_Uncleaned!$G$2:$G$2501&gt;0)),Nike_Sales_Uncleaned!G150)</f>
        <v>6110.0300000000007</v>
      </c>
      <c r="H145">
        <f>IF(Nike_Sales_Uncleaned!H150="",0,IF(AND(Nike_Sales_Uncleaned!H150&gt;=0,Nike_Sales_Uncleaned!H150&lt;=1),Nike_Sales_Uncleaned!H150,0))</f>
        <v>0</v>
      </c>
      <c r="I145">
        <v>0</v>
      </c>
      <c r="J145" s="11">
        <f>IF(Nike_Sales_Uncleaned[[#This Row],[Order_Date]]="","",Nike_Sales_Uncleaned[[#This Row],[Order_Date]])</f>
        <v>45726</v>
      </c>
      <c r="K145" t="s">
        <v>17</v>
      </c>
      <c r="L145" t="s">
        <v>38</v>
      </c>
      <c r="M145">
        <v>520.54999999999995</v>
      </c>
    </row>
    <row r="146" spans="1:13" x14ac:dyDescent="0.3">
      <c r="A146">
        <v>2149</v>
      </c>
      <c r="B146" t="s">
        <v>19</v>
      </c>
      <c r="C146" t="s">
        <v>30</v>
      </c>
      <c r="D146" t="s">
        <v>56</v>
      </c>
      <c r="E146" t="str">
        <f>IF(Nike_Sales_Uncleaned!E151="","NA",IF(OR(Nike_Sales_Uncleaned!E151=0,Nike_Sales_Uncleaned!E151=-1),"NA",UPPER(Nike_Sales_Uncleaned!E151)))</f>
        <v>NA</v>
      </c>
      <c r="F146" cm="1">
        <f t="array" ref="F146">IF(Nike_Sales_Uncleaned!F151="",MEDIAN(_xlfn._xlws.FILTER(Nike_Sales_Uncleaned!$F$2:$F$2501,Nike_Sales_Uncleaned!$F$2:$F$2501&gt;0)),Nike_Sales_Uncleaned!F151)</f>
        <v>2</v>
      </c>
      <c r="G146" cm="1">
        <f t="array" ref="G146">IF(OR(Nike_Sales_Uncleaned!G151="",Nike_Sales_Uncleaned!G151&lt;=0),MEDIAN(_xlfn._xlws.FILTER(Nike_Sales_Uncleaned!$G$2:$G$2501,Nike_Sales_Uncleaned!$G$2:$G$2501&gt;0)),Nike_Sales_Uncleaned!G151)</f>
        <v>6110.0300000000007</v>
      </c>
      <c r="H146">
        <f>IF(Nike_Sales_Uncleaned!H151="",0,IF(AND(Nike_Sales_Uncleaned!H151&gt;=0,Nike_Sales_Uncleaned!H151&lt;=1),Nike_Sales_Uncleaned!H151,0))</f>
        <v>0</v>
      </c>
      <c r="I146">
        <v>0</v>
      </c>
      <c r="J146" s="11">
        <f>IF(Nike_Sales_Uncleaned[[#This Row],[Order_Date]]="","",Nike_Sales_Uncleaned[[#This Row],[Order_Date]])</f>
        <v>45746</v>
      </c>
      <c r="K146" t="s">
        <v>17</v>
      </c>
      <c r="L146" t="s">
        <v>45</v>
      </c>
      <c r="M146">
        <v>-595.69000000000005</v>
      </c>
    </row>
    <row r="147" spans="1:13" x14ac:dyDescent="0.3">
      <c r="A147">
        <v>2150</v>
      </c>
      <c r="B147" t="s">
        <v>19</v>
      </c>
      <c r="C147" t="s">
        <v>43</v>
      </c>
      <c r="D147" t="s">
        <v>61</v>
      </c>
      <c r="E147" t="str">
        <f>IF(Nike_Sales_Uncleaned!E152="","NA",IF(OR(Nike_Sales_Uncleaned!E152=0,Nike_Sales_Uncleaned!E152=-1),"NA",UPPER(Nike_Sales_Uncleaned!E152)))</f>
        <v>M</v>
      </c>
      <c r="F147" cm="1">
        <f t="array" ref="F147">IF(Nike_Sales_Uncleaned!F152="",MEDIAN(_xlfn._xlws.FILTER(Nike_Sales_Uncleaned!$F$2:$F$2501,Nike_Sales_Uncleaned!$F$2:$F$2501&gt;0)),Nike_Sales_Uncleaned!F152)</f>
        <v>2</v>
      </c>
      <c r="G147" cm="1">
        <f t="array" ref="G147">IF(OR(Nike_Sales_Uncleaned!G152="",Nike_Sales_Uncleaned!G152&lt;=0),MEDIAN(_xlfn._xlws.FILTER(Nike_Sales_Uncleaned!$G$2:$G$2501,Nike_Sales_Uncleaned!$G$2:$G$2501&gt;0)),Nike_Sales_Uncleaned!G152)</f>
        <v>3313.21</v>
      </c>
      <c r="H147">
        <f>IF(Nike_Sales_Uncleaned!H152="",0,IF(AND(Nike_Sales_Uncleaned!H152&gt;=0,Nike_Sales_Uncleaned!H152&lt;=1),Nike_Sales_Uncleaned!H152,0))</f>
        <v>0.48</v>
      </c>
      <c r="I147">
        <v>3445.74</v>
      </c>
      <c r="J147" s="11">
        <f>IF(Nike_Sales_Uncleaned[[#This Row],[Order_Date]]="","",Nike_Sales_Uncleaned[[#This Row],[Order_Date]])</f>
        <v>45503</v>
      </c>
      <c r="K147" t="s">
        <v>17</v>
      </c>
      <c r="L147" t="s">
        <v>36</v>
      </c>
      <c r="M147">
        <v>3221.62</v>
      </c>
    </row>
    <row r="148" spans="1:13" x14ac:dyDescent="0.3">
      <c r="A148">
        <v>2151</v>
      </c>
      <c r="B148" t="s">
        <v>13</v>
      </c>
      <c r="C148" t="s">
        <v>20</v>
      </c>
      <c r="D148" t="s">
        <v>21</v>
      </c>
      <c r="E148" t="str">
        <f>IF(Nike_Sales_Uncleaned!E153="","NA",IF(OR(Nike_Sales_Uncleaned!E153=0,Nike_Sales_Uncleaned!E153=-1),"NA",UPPER(Nike_Sales_Uncleaned!E153)))</f>
        <v>L</v>
      </c>
      <c r="F148" cm="1">
        <f t="array" ref="F148">IF(Nike_Sales_Uncleaned!F153="",MEDIAN(_xlfn._xlws.FILTER(Nike_Sales_Uncleaned!$F$2:$F$2501,Nike_Sales_Uncleaned!$F$2:$F$2501&gt;0)),Nike_Sales_Uncleaned!F153)</f>
        <v>4</v>
      </c>
      <c r="G148" cm="1">
        <f t="array" ref="G148">IF(OR(Nike_Sales_Uncleaned!G153="",Nike_Sales_Uncleaned!G153&lt;=0),MEDIAN(_xlfn._xlws.FILTER(Nike_Sales_Uncleaned!$G$2:$G$2501,Nike_Sales_Uncleaned!$G$2:$G$2501&gt;0)),Nike_Sales_Uncleaned!G153)</f>
        <v>5619.75</v>
      </c>
      <c r="H148">
        <f>IF(Nike_Sales_Uncleaned!H153="",0,IF(AND(Nike_Sales_Uncleaned!H153&gt;=0,Nike_Sales_Uncleaned!H153&lt;=1),Nike_Sales_Uncleaned!H153,0))</f>
        <v>0</v>
      </c>
      <c r="I148">
        <v>0</v>
      </c>
      <c r="J148" s="11">
        <f>IF(Nike_Sales_Uncleaned[[#This Row],[Order_Date]]="","",Nike_Sales_Uncleaned[[#This Row],[Order_Date]])</f>
        <v>45703</v>
      </c>
      <c r="K148" t="s">
        <v>17</v>
      </c>
      <c r="L148" t="s">
        <v>36</v>
      </c>
      <c r="M148">
        <v>2000.85</v>
      </c>
    </row>
    <row r="149" spans="1:13" x14ac:dyDescent="0.3">
      <c r="A149">
        <v>2152</v>
      </c>
      <c r="B149" t="s">
        <v>19</v>
      </c>
      <c r="C149" t="s">
        <v>30</v>
      </c>
      <c r="D149" t="s">
        <v>50</v>
      </c>
      <c r="E149" t="str">
        <f>IF(Nike_Sales_Uncleaned!E154="","NA",IF(OR(Nike_Sales_Uncleaned!E154=0,Nike_Sales_Uncleaned!E154=-1),"NA",UPPER(Nike_Sales_Uncleaned!E154)))</f>
        <v>8</v>
      </c>
      <c r="F149" cm="1">
        <f t="array" ref="F149">IF(Nike_Sales_Uncleaned!F154="",MEDIAN(_xlfn._xlws.FILTER(Nike_Sales_Uncleaned!$F$2:$F$2501,Nike_Sales_Uncleaned!$F$2:$F$2501&gt;0)),Nike_Sales_Uncleaned!F154)</f>
        <v>2</v>
      </c>
      <c r="G149" cm="1">
        <f t="array" ref="G149">IF(OR(Nike_Sales_Uncleaned!G154="",Nike_Sales_Uncleaned!G154&lt;=0),MEDIAN(_xlfn._xlws.FILTER(Nike_Sales_Uncleaned!$G$2:$G$2501,Nike_Sales_Uncleaned!$G$2:$G$2501&gt;0)),Nike_Sales_Uncleaned!G154)</f>
        <v>6110.0300000000007</v>
      </c>
      <c r="H149">
        <f>IF(Nike_Sales_Uncleaned!H154="",0,IF(AND(Nike_Sales_Uncleaned!H154&gt;=0,Nike_Sales_Uncleaned!H154&lt;=1),Nike_Sales_Uncleaned!H154,0))</f>
        <v>0</v>
      </c>
      <c r="I149">
        <v>0</v>
      </c>
      <c r="J149" s="11">
        <f>IF(Nike_Sales_Uncleaned[[#This Row],[Order_Date]]="","",Nike_Sales_Uncleaned[[#This Row],[Order_Date]])</f>
        <v>45549</v>
      </c>
      <c r="K149" t="s">
        <v>17</v>
      </c>
      <c r="L149" t="s">
        <v>36</v>
      </c>
      <c r="M149">
        <v>3819.41</v>
      </c>
    </row>
    <row r="150" spans="1:13" x14ac:dyDescent="0.3">
      <c r="A150">
        <v>2153</v>
      </c>
      <c r="B150" t="s">
        <v>35</v>
      </c>
      <c r="C150" t="s">
        <v>30</v>
      </c>
      <c r="D150" t="s">
        <v>31</v>
      </c>
      <c r="E150" t="str">
        <f>IF(Nike_Sales_Uncleaned!E155="","NA",IF(OR(Nike_Sales_Uncleaned!E155=0,Nike_Sales_Uncleaned!E155=-1),"NA",UPPER(Nike_Sales_Uncleaned!E155)))</f>
        <v>NA</v>
      </c>
      <c r="F150" cm="1">
        <f t="array" ref="F150">IF(Nike_Sales_Uncleaned!F155="",MEDIAN(_xlfn._xlws.FILTER(Nike_Sales_Uncleaned!$F$2:$F$2501,Nike_Sales_Uncleaned!$F$2:$F$2501&gt;0)),Nike_Sales_Uncleaned!F155)</f>
        <v>0</v>
      </c>
      <c r="G150" cm="1">
        <f t="array" ref="G150">IF(OR(Nike_Sales_Uncleaned!G155="",Nike_Sales_Uncleaned!G155&lt;=0),MEDIAN(_xlfn._xlws.FILTER(Nike_Sales_Uncleaned!$G$2:$G$2501,Nike_Sales_Uncleaned!$G$2:$G$2501&gt;0)),Nike_Sales_Uncleaned!G155)</f>
        <v>6110.0300000000007</v>
      </c>
      <c r="H150">
        <f>IF(Nike_Sales_Uncleaned!H155="",0,IF(AND(Nike_Sales_Uncleaned!H155&gt;=0,Nike_Sales_Uncleaned!H155&lt;=1),Nike_Sales_Uncleaned!H155,0))</f>
        <v>0.09</v>
      </c>
      <c r="I150">
        <v>0</v>
      </c>
      <c r="J150" s="11">
        <f>IF(Nike_Sales_Uncleaned[[#This Row],[Order_Date]]="","",Nike_Sales_Uncleaned[[#This Row],[Order_Date]])</f>
        <v>45827</v>
      </c>
      <c r="K150" t="s">
        <v>22</v>
      </c>
      <c r="L150" t="s">
        <v>29</v>
      </c>
      <c r="M150">
        <v>1246.58</v>
      </c>
    </row>
    <row r="151" spans="1:13" x14ac:dyDescent="0.3">
      <c r="A151">
        <v>2154</v>
      </c>
      <c r="B151" t="s">
        <v>13</v>
      </c>
      <c r="C151" t="s">
        <v>26</v>
      </c>
      <c r="D151" t="s">
        <v>27</v>
      </c>
      <c r="E151" t="str">
        <f>IF(Nike_Sales_Uncleaned!E156="","NA",IF(OR(Nike_Sales_Uncleaned!E156=0,Nike_Sales_Uncleaned!E156=-1),"NA",UPPER(Nike_Sales_Uncleaned!E156)))</f>
        <v>XL</v>
      </c>
      <c r="F151" cm="1">
        <f t="array" ref="F151">IF(Nike_Sales_Uncleaned!F156="",MEDIAN(_xlfn._xlws.FILTER(Nike_Sales_Uncleaned!$F$2:$F$2501,Nike_Sales_Uncleaned!$F$2:$F$2501&gt;0)),Nike_Sales_Uncleaned!F156)</f>
        <v>2</v>
      </c>
      <c r="G151" cm="1">
        <f t="array" ref="G151">IF(OR(Nike_Sales_Uncleaned!G156="",Nike_Sales_Uncleaned!G156&lt;=0),MEDIAN(_xlfn._xlws.FILTER(Nike_Sales_Uncleaned!$G$2:$G$2501,Nike_Sales_Uncleaned!$G$2:$G$2501&gt;0)),Nike_Sales_Uncleaned!G156)</f>
        <v>2963.16</v>
      </c>
      <c r="H151">
        <f>IF(Nike_Sales_Uncleaned!H156="",0,IF(AND(Nike_Sales_Uncleaned!H156&gt;=0,Nike_Sales_Uncleaned!H156&lt;=1),Nike_Sales_Uncleaned!H156,0))</f>
        <v>0</v>
      </c>
      <c r="I151">
        <v>0</v>
      </c>
      <c r="J151" s="11">
        <f>IF(Nike_Sales_Uncleaned[[#This Row],[Order_Date]]="","",Nike_Sales_Uncleaned[[#This Row],[Order_Date]])</f>
        <v>45797</v>
      </c>
      <c r="K151" t="s">
        <v>17</v>
      </c>
      <c r="L151" t="s">
        <v>36</v>
      </c>
      <c r="M151">
        <v>2381.85</v>
      </c>
    </row>
    <row r="152" spans="1:13" x14ac:dyDescent="0.3">
      <c r="A152">
        <v>2155</v>
      </c>
      <c r="B152" t="s">
        <v>35</v>
      </c>
      <c r="C152" t="s">
        <v>20</v>
      </c>
      <c r="D152" t="s">
        <v>55</v>
      </c>
      <c r="E152" t="str">
        <f>IF(Nike_Sales_Uncleaned!E157="","NA",IF(OR(Nike_Sales_Uncleaned!E157=0,Nike_Sales_Uncleaned!E157=-1),"NA",UPPER(Nike_Sales_Uncleaned!E157)))</f>
        <v>NA</v>
      </c>
      <c r="F152" cm="1">
        <f t="array" ref="F152">IF(Nike_Sales_Uncleaned!F157="",MEDIAN(_xlfn._xlws.FILTER(Nike_Sales_Uncleaned!$F$2:$F$2501,Nike_Sales_Uncleaned!$F$2:$F$2501&gt;0)),Nike_Sales_Uncleaned!F157)</f>
        <v>3</v>
      </c>
      <c r="G152" cm="1">
        <f t="array" ref="G152">IF(OR(Nike_Sales_Uncleaned!G157="",Nike_Sales_Uncleaned!G157&lt;=0),MEDIAN(_xlfn._xlws.FILTER(Nike_Sales_Uncleaned!$G$2:$G$2501,Nike_Sales_Uncleaned!$G$2:$G$2501&gt;0)),Nike_Sales_Uncleaned!G157)</f>
        <v>6110.0300000000007</v>
      </c>
      <c r="H152">
        <f>IF(Nike_Sales_Uncleaned!H157="",0,IF(AND(Nike_Sales_Uncleaned!H157&gt;=0,Nike_Sales_Uncleaned!H157&lt;=1),Nike_Sales_Uncleaned!H157,0))</f>
        <v>0</v>
      </c>
      <c r="I152">
        <v>0</v>
      </c>
      <c r="J152" s="11">
        <f>IF(Nike_Sales_Uncleaned[[#This Row],[Order_Date]]="","",Nike_Sales_Uncleaned[[#This Row],[Order_Date]])</f>
        <v>45844</v>
      </c>
      <c r="K152" t="s">
        <v>17</v>
      </c>
      <c r="L152" t="s">
        <v>38</v>
      </c>
      <c r="M152">
        <v>1475.15</v>
      </c>
    </row>
    <row r="153" spans="1:13" x14ac:dyDescent="0.3">
      <c r="A153">
        <v>2156</v>
      </c>
      <c r="B153" t="s">
        <v>35</v>
      </c>
      <c r="C153" t="s">
        <v>20</v>
      </c>
      <c r="D153" t="s">
        <v>21</v>
      </c>
      <c r="E153" t="str">
        <f>IF(Nike_Sales_Uncleaned!E158="","NA",IF(OR(Nike_Sales_Uncleaned!E158=0,Nike_Sales_Uncleaned!E158=-1),"NA",UPPER(Nike_Sales_Uncleaned!E158)))</f>
        <v>M</v>
      </c>
      <c r="F153" cm="1">
        <f t="array" ref="F153">IF(Nike_Sales_Uncleaned!F158="",MEDIAN(_xlfn._xlws.FILTER(Nike_Sales_Uncleaned!$F$2:$F$2501,Nike_Sales_Uncleaned!$F$2:$F$2501&gt;0)),Nike_Sales_Uncleaned!F158)</f>
        <v>0</v>
      </c>
      <c r="G153" cm="1">
        <f t="array" ref="G153">IF(OR(Nike_Sales_Uncleaned!G158="",Nike_Sales_Uncleaned!G158&lt;=0),MEDIAN(_xlfn._xlws.FILTER(Nike_Sales_Uncleaned!$G$2:$G$2501,Nike_Sales_Uncleaned!$G$2:$G$2501&gt;0)),Nike_Sales_Uncleaned!G158)</f>
        <v>6110.0300000000007</v>
      </c>
      <c r="H153">
        <f>IF(Nike_Sales_Uncleaned!H158="",0,IF(AND(Nike_Sales_Uncleaned!H158&gt;=0,Nike_Sales_Uncleaned!H158&lt;=1),Nike_Sales_Uncleaned!H158,0))</f>
        <v>0</v>
      </c>
      <c r="I153">
        <v>0</v>
      </c>
      <c r="J153" s="11">
        <f>IF(Nike_Sales_Uncleaned[[#This Row],[Order_Date]]="","",Nike_Sales_Uncleaned[[#This Row],[Order_Date]])</f>
        <v>45804</v>
      </c>
      <c r="K153" t="s">
        <v>17</v>
      </c>
      <c r="L153" t="s">
        <v>29</v>
      </c>
      <c r="M153">
        <v>-286.07</v>
      </c>
    </row>
    <row r="154" spans="1:13" x14ac:dyDescent="0.3">
      <c r="A154">
        <v>2157</v>
      </c>
      <c r="B154" t="s">
        <v>13</v>
      </c>
      <c r="C154" t="s">
        <v>20</v>
      </c>
      <c r="D154" t="s">
        <v>24</v>
      </c>
      <c r="E154" t="str">
        <f>IF(Nike_Sales_Uncleaned!E159="","NA",IF(OR(Nike_Sales_Uncleaned!E159=0,Nike_Sales_Uncleaned!E159=-1),"NA",UPPER(Nike_Sales_Uncleaned!E159)))</f>
        <v>NA</v>
      </c>
      <c r="F154" cm="1">
        <f t="array" ref="F154">IF(Nike_Sales_Uncleaned!F159="",MEDIAN(_xlfn._xlws.FILTER(Nike_Sales_Uncleaned!$F$2:$F$2501,Nike_Sales_Uncleaned!$F$2:$F$2501&gt;0)),Nike_Sales_Uncleaned!F159)</f>
        <v>1</v>
      </c>
      <c r="G154" cm="1">
        <f t="array" ref="G154">IF(OR(Nike_Sales_Uncleaned!G159="",Nike_Sales_Uncleaned!G159&lt;=0),MEDIAN(_xlfn._xlws.FILTER(Nike_Sales_Uncleaned!$G$2:$G$2501,Nike_Sales_Uncleaned!$G$2:$G$2501&gt;0)),Nike_Sales_Uncleaned!G159)</f>
        <v>6110.0300000000007</v>
      </c>
      <c r="H154">
        <f>IF(Nike_Sales_Uncleaned!H159="",0,IF(AND(Nike_Sales_Uncleaned!H159&gt;=0,Nike_Sales_Uncleaned!H159&lt;=1),Nike_Sales_Uncleaned!H159,0))</f>
        <v>0</v>
      </c>
      <c r="I154">
        <v>0</v>
      </c>
      <c r="J154" s="11" t="str">
        <f>IF(Nike_Sales_Uncleaned[[#This Row],[Order_Date]]="","",Nike_Sales_Uncleaned[[#This Row],[Order_Date]])</f>
        <v/>
      </c>
      <c r="K154" t="s">
        <v>17</v>
      </c>
      <c r="L154" t="s">
        <v>33</v>
      </c>
      <c r="M154">
        <v>-701.01</v>
      </c>
    </row>
    <row r="155" spans="1:13" x14ac:dyDescent="0.3">
      <c r="A155">
        <v>2158</v>
      </c>
      <c r="B155" t="s">
        <v>19</v>
      </c>
      <c r="C155" t="s">
        <v>30</v>
      </c>
      <c r="D155" t="s">
        <v>31</v>
      </c>
      <c r="E155" t="str">
        <f>IF(Nike_Sales_Uncleaned!E160="","NA",IF(OR(Nike_Sales_Uncleaned!E160=0,Nike_Sales_Uncleaned!E160=-1),"NA",UPPER(Nike_Sales_Uncleaned!E160)))</f>
        <v>M</v>
      </c>
      <c r="F155" cm="1">
        <f t="array" ref="F155">IF(Nike_Sales_Uncleaned!F160="",MEDIAN(_xlfn._xlws.FILTER(Nike_Sales_Uncleaned!$F$2:$F$2501,Nike_Sales_Uncleaned!$F$2:$F$2501&gt;0)),Nike_Sales_Uncleaned!F160)</f>
        <v>-1</v>
      </c>
      <c r="G155" cm="1">
        <f t="array" ref="G155">IF(OR(Nike_Sales_Uncleaned!G160="",Nike_Sales_Uncleaned!G160&lt;=0),MEDIAN(_xlfn._xlws.FILTER(Nike_Sales_Uncleaned!$G$2:$G$2501,Nike_Sales_Uncleaned!$G$2:$G$2501&gt;0)),Nike_Sales_Uncleaned!G160)</f>
        <v>6110.0300000000007</v>
      </c>
      <c r="H155">
        <f>IF(Nike_Sales_Uncleaned!H160="",0,IF(AND(Nike_Sales_Uncleaned!H160&gt;=0,Nike_Sales_Uncleaned!H160&lt;=1),Nike_Sales_Uncleaned!H160,0))</f>
        <v>0.5</v>
      </c>
      <c r="I155">
        <v>0</v>
      </c>
      <c r="J155" s="11">
        <f>IF(Nike_Sales_Uncleaned[[#This Row],[Order_Date]]="","",Nike_Sales_Uncleaned[[#This Row],[Order_Date]])</f>
        <v>45522</v>
      </c>
      <c r="K155" t="s">
        <v>17</v>
      </c>
      <c r="L155" t="s">
        <v>25</v>
      </c>
      <c r="M155">
        <v>514.79</v>
      </c>
    </row>
    <row r="156" spans="1:13" x14ac:dyDescent="0.3">
      <c r="A156">
        <v>2159</v>
      </c>
      <c r="B156" t="s">
        <v>19</v>
      </c>
      <c r="C156" t="s">
        <v>14</v>
      </c>
      <c r="D156" t="s">
        <v>54</v>
      </c>
      <c r="E156" t="str">
        <f>IF(Nike_Sales_Uncleaned!E161="","NA",IF(OR(Nike_Sales_Uncleaned!E161=0,Nike_Sales_Uncleaned!E161=-1),"NA",UPPER(Nike_Sales_Uncleaned!E161)))</f>
        <v>XL</v>
      </c>
      <c r="F156" cm="1">
        <f t="array" ref="F156">IF(Nike_Sales_Uncleaned!F161="",MEDIAN(_xlfn._xlws.FILTER(Nike_Sales_Uncleaned!$F$2:$F$2501,Nike_Sales_Uncleaned!$F$2:$F$2501&gt;0)),Nike_Sales_Uncleaned!F161)</f>
        <v>2</v>
      </c>
      <c r="G156" cm="1">
        <f t="array" ref="G156">IF(OR(Nike_Sales_Uncleaned!G161="",Nike_Sales_Uncleaned!G161&lt;=0),MEDIAN(_xlfn._xlws.FILTER(Nike_Sales_Uncleaned!$G$2:$G$2501,Nike_Sales_Uncleaned!$G$2:$G$2501&gt;0)),Nike_Sales_Uncleaned!G161)</f>
        <v>3987.65</v>
      </c>
      <c r="H156">
        <f>IF(Nike_Sales_Uncleaned!H161="",0,IF(AND(Nike_Sales_Uncleaned!H161&gt;=0,Nike_Sales_Uncleaned!H161&lt;=1),Nike_Sales_Uncleaned!H161,0))</f>
        <v>0</v>
      </c>
      <c r="I156">
        <v>0</v>
      </c>
      <c r="J156" s="11">
        <f>IF(Nike_Sales_Uncleaned[[#This Row],[Order_Date]]="","",Nike_Sales_Uncleaned[[#This Row],[Order_Date]])</f>
        <v>45748</v>
      </c>
      <c r="K156" t="s">
        <v>22</v>
      </c>
      <c r="L156" t="s">
        <v>33</v>
      </c>
      <c r="M156">
        <v>2781.72</v>
      </c>
    </row>
    <row r="157" spans="1:13" x14ac:dyDescent="0.3">
      <c r="A157">
        <v>2160</v>
      </c>
      <c r="B157" t="s">
        <v>13</v>
      </c>
      <c r="C157" t="s">
        <v>30</v>
      </c>
      <c r="D157" t="s">
        <v>48</v>
      </c>
      <c r="E157" t="str">
        <f>IF(Nike_Sales_Uncleaned!E162="","NA",IF(OR(Nike_Sales_Uncleaned!E162=0,Nike_Sales_Uncleaned!E162=-1),"NA",UPPER(Nike_Sales_Uncleaned!E162)))</f>
        <v>XL</v>
      </c>
      <c r="F157" cm="1">
        <f t="array" ref="F157">IF(Nike_Sales_Uncleaned!F162="",MEDIAN(_xlfn._xlws.FILTER(Nike_Sales_Uncleaned!$F$2:$F$2501,Nike_Sales_Uncleaned!$F$2:$F$2501&gt;0)),Nike_Sales_Uncleaned!F162)</f>
        <v>2</v>
      </c>
      <c r="G157" cm="1">
        <f t="array" ref="G157">IF(OR(Nike_Sales_Uncleaned!G162="",Nike_Sales_Uncleaned!G162&lt;=0),MEDIAN(_xlfn._xlws.FILTER(Nike_Sales_Uncleaned!$G$2:$G$2501,Nike_Sales_Uncleaned!$G$2:$G$2501&gt;0)),Nike_Sales_Uncleaned!G162)</f>
        <v>6110.0300000000007</v>
      </c>
      <c r="H157">
        <f>IF(Nike_Sales_Uncleaned!H162="",0,IF(AND(Nike_Sales_Uncleaned!H162&gt;=0,Nike_Sales_Uncleaned!H162&lt;=1),Nike_Sales_Uncleaned!H162,0))</f>
        <v>0</v>
      </c>
      <c r="I157">
        <v>0</v>
      </c>
      <c r="J157" s="11" t="str">
        <f>IF(Nike_Sales_Uncleaned[[#This Row],[Order_Date]]="","",Nike_Sales_Uncleaned[[#This Row],[Order_Date]])</f>
        <v/>
      </c>
      <c r="K157" t="s">
        <v>22</v>
      </c>
      <c r="L157" t="s">
        <v>25</v>
      </c>
      <c r="M157">
        <v>3744.91</v>
      </c>
    </row>
    <row r="158" spans="1:13" x14ac:dyDescent="0.3">
      <c r="A158">
        <v>2161</v>
      </c>
      <c r="B158" t="s">
        <v>13</v>
      </c>
      <c r="C158" t="s">
        <v>26</v>
      </c>
      <c r="D158" t="s">
        <v>40</v>
      </c>
      <c r="E158" t="str">
        <f>IF(Nike_Sales_Uncleaned!E163="","NA",IF(OR(Nike_Sales_Uncleaned!E163=0,Nike_Sales_Uncleaned!E163=-1),"NA",UPPER(Nike_Sales_Uncleaned!E163)))</f>
        <v>M</v>
      </c>
      <c r="F158" cm="1">
        <f t="array" ref="F158">IF(Nike_Sales_Uncleaned!F163="",MEDIAN(_xlfn._xlws.FILTER(Nike_Sales_Uncleaned!$F$2:$F$2501,Nike_Sales_Uncleaned!$F$2:$F$2501&gt;0)),Nike_Sales_Uncleaned!F163)</f>
        <v>0</v>
      </c>
      <c r="G158" cm="1">
        <f t="array" ref="G158">IF(OR(Nike_Sales_Uncleaned!G163="",Nike_Sales_Uncleaned!G163&lt;=0),MEDIAN(_xlfn._xlws.FILTER(Nike_Sales_Uncleaned!$G$2:$G$2501,Nike_Sales_Uncleaned!$G$2:$G$2501&gt;0)),Nike_Sales_Uncleaned!G163)</f>
        <v>5119.41</v>
      </c>
      <c r="H158">
        <f>IF(Nike_Sales_Uncleaned!H163="",0,IF(AND(Nike_Sales_Uncleaned!H163&gt;=0,Nike_Sales_Uncleaned!H163&lt;=1),Nike_Sales_Uncleaned!H163,0))</f>
        <v>0.8</v>
      </c>
      <c r="I158">
        <v>0</v>
      </c>
      <c r="J158" s="11">
        <f>IF(Nike_Sales_Uncleaned[[#This Row],[Order_Date]]="","",Nike_Sales_Uncleaned[[#This Row],[Order_Date]])</f>
        <v>45535</v>
      </c>
      <c r="K158" t="s">
        <v>17</v>
      </c>
      <c r="L158" t="s">
        <v>29</v>
      </c>
      <c r="M158">
        <v>1956.8</v>
      </c>
    </row>
    <row r="159" spans="1:13" x14ac:dyDescent="0.3">
      <c r="A159">
        <v>2162</v>
      </c>
      <c r="B159" t="s">
        <v>35</v>
      </c>
      <c r="C159" t="s">
        <v>26</v>
      </c>
      <c r="D159" t="s">
        <v>27</v>
      </c>
      <c r="E159" t="str">
        <f>IF(Nike_Sales_Uncleaned!E164="","NA",IF(OR(Nike_Sales_Uncleaned!E164=0,Nike_Sales_Uncleaned!E164=-1),"NA",UPPER(Nike_Sales_Uncleaned!E164)))</f>
        <v>8</v>
      </c>
      <c r="F159" cm="1">
        <f t="array" ref="F159">IF(Nike_Sales_Uncleaned!F164="",MEDIAN(_xlfn._xlws.FILTER(Nike_Sales_Uncleaned!$F$2:$F$2501,Nike_Sales_Uncleaned!$F$2:$F$2501&gt;0)),Nike_Sales_Uncleaned!F164)</f>
        <v>2</v>
      </c>
      <c r="G159" cm="1">
        <f t="array" ref="G159">IF(OR(Nike_Sales_Uncleaned!G164="",Nike_Sales_Uncleaned!G164&lt;=0),MEDIAN(_xlfn._xlws.FILTER(Nike_Sales_Uncleaned!$G$2:$G$2501,Nike_Sales_Uncleaned!$G$2:$G$2501&gt;0)),Nike_Sales_Uncleaned!G164)</f>
        <v>7662.11</v>
      </c>
      <c r="H159">
        <f>IF(Nike_Sales_Uncleaned!H164="",0,IF(AND(Nike_Sales_Uncleaned!H164&gt;=0,Nike_Sales_Uncleaned!H164&lt;=1),Nike_Sales_Uncleaned!H164,0))</f>
        <v>0</v>
      </c>
      <c r="I159">
        <v>0</v>
      </c>
      <c r="J159" s="11">
        <f>IF(Nike_Sales_Uncleaned[[#This Row],[Order_Date]]="","",Nike_Sales_Uncleaned[[#This Row],[Order_Date]])</f>
        <v>45776</v>
      </c>
      <c r="K159" t="s">
        <v>17</v>
      </c>
      <c r="L159" t="s">
        <v>25</v>
      </c>
      <c r="M159">
        <v>2398.5500000000002</v>
      </c>
    </row>
    <row r="160" spans="1:13" x14ac:dyDescent="0.3">
      <c r="A160">
        <v>2163</v>
      </c>
      <c r="B160" t="s">
        <v>35</v>
      </c>
      <c r="C160" t="s">
        <v>26</v>
      </c>
      <c r="D160" t="s">
        <v>58</v>
      </c>
      <c r="E160" t="str">
        <f>IF(Nike_Sales_Uncleaned!E165="","NA",IF(OR(Nike_Sales_Uncleaned!E165=0,Nike_Sales_Uncleaned!E165=-1),"NA",UPPER(Nike_Sales_Uncleaned!E165)))</f>
        <v>7</v>
      </c>
      <c r="F160" cm="1">
        <f t="array" ref="F160">IF(Nike_Sales_Uncleaned!F165="",MEDIAN(_xlfn._xlws.FILTER(Nike_Sales_Uncleaned!$F$2:$F$2501,Nike_Sales_Uncleaned!$F$2:$F$2501&gt;0)),Nike_Sales_Uncleaned!F165)</f>
        <v>2</v>
      </c>
      <c r="G160" cm="1">
        <f t="array" ref="G160">IF(OR(Nike_Sales_Uncleaned!G165="",Nike_Sales_Uncleaned!G165&lt;=0),MEDIAN(_xlfn._xlws.FILTER(Nike_Sales_Uncleaned!$G$2:$G$2501,Nike_Sales_Uncleaned!$G$2:$G$2501&gt;0)),Nike_Sales_Uncleaned!G165)</f>
        <v>6110.0300000000007</v>
      </c>
      <c r="H160">
        <f>IF(Nike_Sales_Uncleaned!H165="",0,IF(AND(Nike_Sales_Uncleaned!H165&gt;=0,Nike_Sales_Uncleaned!H165&lt;=1),Nike_Sales_Uncleaned!H165,0))</f>
        <v>0</v>
      </c>
      <c r="I160">
        <v>0</v>
      </c>
      <c r="J160" s="11">
        <f>IF(Nike_Sales_Uncleaned[[#This Row],[Order_Date]]="","",Nike_Sales_Uncleaned[[#This Row],[Order_Date]])</f>
        <v>45685</v>
      </c>
      <c r="K160" t="s">
        <v>22</v>
      </c>
      <c r="L160" t="s">
        <v>38</v>
      </c>
      <c r="M160">
        <v>3344.98</v>
      </c>
    </row>
    <row r="161" spans="1:13" x14ac:dyDescent="0.3">
      <c r="A161">
        <v>2164</v>
      </c>
      <c r="B161" t="s">
        <v>19</v>
      </c>
      <c r="C161" t="s">
        <v>20</v>
      </c>
      <c r="D161" t="s">
        <v>39</v>
      </c>
      <c r="E161" t="str">
        <f>IF(Nike_Sales_Uncleaned!E166="","NA",IF(OR(Nike_Sales_Uncleaned!E166=0,Nike_Sales_Uncleaned!E166=-1),"NA",UPPER(Nike_Sales_Uncleaned!E166)))</f>
        <v>8</v>
      </c>
      <c r="F161" cm="1">
        <f t="array" ref="F161">IF(Nike_Sales_Uncleaned!F166="",MEDIAN(_xlfn._xlws.FILTER(Nike_Sales_Uncleaned!$F$2:$F$2501,Nike_Sales_Uncleaned!$F$2:$F$2501&gt;0)),Nike_Sales_Uncleaned!F166)</f>
        <v>0</v>
      </c>
      <c r="G161" cm="1">
        <f t="array" ref="G161">IF(OR(Nike_Sales_Uncleaned!G166="",Nike_Sales_Uncleaned!G166&lt;=0),MEDIAN(_xlfn._xlws.FILTER(Nike_Sales_Uncleaned!$G$2:$G$2501,Nike_Sales_Uncleaned!$G$2:$G$2501&gt;0)),Nike_Sales_Uncleaned!G166)</f>
        <v>6110.0300000000007</v>
      </c>
      <c r="H161">
        <f>IF(Nike_Sales_Uncleaned!H166="",0,IF(AND(Nike_Sales_Uncleaned!H166&gt;=0,Nike_Sales_Uncleaned!H166&lt;=1),Nike_Sales_Uncleaned!H166,0))</f>
        <v>0.95</v>
      </c>
      <c r="I161">
        <v>0</v>
      </c>
      <c r="J161" s="11" t="str">
        <f>IF(Nike_Sales_Uncleaned[[#This Row],[Order_Date]]="","",Nike_Sales_Uncleaned[[#This Row],[Order_Date]])</f>
        <v/>
      </c>
      <c r="K161" t="s">
        <v>17</v>
      </c>
      <c r="L161" t="s">
        <v>29</v>
      </c>
      <c r="M161">
        <v>-872.9</v>
      </c>
    </row>
    <row r="162" spans="1:13" x14ac:dyDescent="0.3">
      <c r="A162">
        <v>2165</v>
      </c>
      <c r="B162" t="s">
        <v>13</v>
      </c>
      <c r="C162" t="s">
        <v>14</v>
      </c>
      <c r="D162" t="s">
        <v>15</v>
      </c>
      <c r="E162" t="str">
        <f>IF(Nike_Sales_Uncleaned!E167="","NA",IF(OR(Nike_Sales_Uncleaned!E167=0,Nike_Sales_Uncleaned!E167=-1),"NA",UPPER(Nike_Sales_Uncleaned!E167)))</f>
        <v>L</v>
      </c>
      <c r="F162" cm="1">
        <f t="array" ref="F162">IF(Nike_Sales_Uncleaned!F167="",MEDIAN(_xlfn._xlws.FILTER(Nike_Sales_Uncleaned!$F$2:$F$2501,Nike_Sales_Uncleaned!$F$2:$F$2501&gt;0)),Nike_Sales_Uncleaned!F167)</f>
        <v>4</v>
      </c>
      <c r="G162" cm="1">
        <f t="array" ref="G162">IF(OR(Nike_Sales_Uncleaned!G167="",Nike_Sales_Uncleaned!G167&lt;=0),MEDIAN(_xlfn._xlws.FILTER(Nike_Sales_Uncleaned!$G$2:$G$2501,Nike_Sales_Uncleaned!$G$2:$G$2501&gt;0)),Nike_Sales_Uncleaned!G167)</f>
        <v>4577.6499999999996</v>
      </c>
      <c r="H162">
        <f>IF(Nike_Sales_Uncleaned!H167="",0,IF(AND(Nike_Sales_Uncleaned!H167&gt;=0,Nike_Sales_Uncleaned!H167&lt;=1),Nike_Sales_Uncleaned!H167,0))</f>
        <v>0</v>
      </c>
      <c r="I162">
        <v>0</v>
      </c>
      <c r="J162" s="11">
        <f>IF(Nike_Sales_Uncleaned[[#This Row],[Order_Date]]="","",Nike_Sales_Uncleaned[[#This Row],[Order_Date]])</f>
        <v>45717</v>
      </c>
      <c r="K162" t="s">
        <v>22</v>
      </c>
      <c r="L162" t="s">
        <v>45</v>
      </c>
      <c r="M162">
        <v>2460.19</v>
      </c>
    </row>
    <row r="163" spans="1:13" x14ac:dyDescent="0.3">
      <c r="A163">
        <v>2166</v>
      </c>
      <c r="B163" t="s">
        <v>19</v>
      </c>
      <c r="C163" t="s">
        <v>26</v>
      </c>
      <c r="D163" t="s">
        <v>60</v>
      </c>
      <c r="E163" t="str">
        <f>IF(Nike_Sales_Uncleaned!E168="","NA",IF(OR(Nike_Sales_Uncleaned!E168=0,Nike_Sales_Uncleaned!E168=-1),"NA",UPPER(Nike_Sales_Uncleaned!E168)))</f>
        <v>M</v>
      </c>
      <c r="F163" cm="1">
        <f t="array" ref="F163">IF(Nike_Sales_Uncleaned!F168="",MEDIAN(_xlfn._xlws.FILTER(Nike_Sales_Uncleaned!$F$2:$F$2501,Nike_Sales_Uncleaned!$F$2:$F$2501&gt;0)),Nike_Sales_Uncleaned!F168)</f>
        <v>2</v>
      </c>
      <c r="G163" cm="1">
        <f t="array" ref="G163">IF(OR(Nike_Sales_Uncleaned!G168="",Nike_Sales_Uncleaned!G168&lt;=0),MEDIAN(_xlfn._xlws.FILTER(Nike_Sales_Uncleaned!$G$2:$G$2501,Nike_Sales_Uncleaned!$G$2:$G$2501&gt;0)),Nike_Sales_Uncleaned!G168)</f>
        <v>7312.38</v>
      </c>
      <c r="H163">
        <f>IF(Nike_Sales_Uncleaned!H168="",0,IF(AND(Nike_Sales_Uncleaned!H168&gt;=0,Nike_Sales_Uncleaned!H168&lt;=1),Nike_Sales_Uncleaned!H168,0))</f>
        <v>0</v>
      </c>
      <c r="I163">
        <v>0</v>
      </c>
      <c r="J163" s="11" t="str">
        <f>IF(Nike_Sales_Uncleaned[[#This Row],[Order_Date]]="","",Nike_Sales_Uncleaned[[#This Row],[Order_Date]])</f>
        <v/>
      </c>
      <c r="K163" t="s">
        <v>17</v>
      </c>
      <c r="L163" t="s">
        <v>25</v>
      </c>
      <c r="M163">
        <v>3364.05</v>
      </c>
    </row>
    <row r="164" spans="1:13" x14ac:dyDescent="0.3">
      <c r="A164">
        <v>2167</v>
      </c>
      <c r="B164" t="s">
        <v>35</v>
      </c>
      <c r="C164" t="s">
        <v>30</v>
      </c>
      <c r="D164" t="s">
        <v>31</v>
      </c>
      <c r="E164" t="str">
        <f>IF(Nike_Sales_Uncleaned!E169="","NA",IF(OR(Nike_Sales_Uncleaned!E169=0,Nike_Sales_Uncleaned!E169=-1),"NA",UPPER(Nike_Sales_Uncleaned!E169)))</f>
        <v>XL</v>
      </c>
      <c r="F164" cm="1">
        <f t="array" ref="F164">IF(Nike_Sales_Uncleaned!F169="",MEDIAN(_xlfn._xlws.FILTER(Nike_Sales_Uncleaned!$F$2:$F$2501,Nike_Sales_Uncleaned!$F$2:$F$2501&gt;0)),Nike_Sales_Uncleaned!F169)</f>
        <v>3</v>
      </c>
      <c r="G164" cm="1">
        <f t="array" ref="G164">IF(OR(Nike_Sales_Uncleaned!G169="",Nike_Sales_Uncleaned!G169&lt;=0),MEDIAN(_xlfn._xlws.FILTER(Nike_Sales_Uncleaned!$G$2:$G$2501,Nike_Sales_Uncleaned!$G$2:$G$2501&gt;0)),Nike_Sales_Uncleaned!G169)</f>
        <v>3055.79</v>
      </c>
      <c r="H164">
        <f>IF(Nike_Sales_Uncleaned!H169="",0,IF(AND(Nike_Sales_Uncleaned!H169&gt;=0,Nike_Sales_Uncleaned!H169&lt;=1),Nike_Sales_Uncleaned!H169,0))</f>
        <v>0</v>
      </c>
      <c r="I164">
        <v>0</v>
      </c>
      <c r="J164" s="11" t="str">
        <f>IF(Nike_Sales_Uncleaned[[#This Row],[Order_Date]]="","",Nike_Sales_Uncleaned[[#This Row],[Order_Date]])</f>
        <v/>
      </c>
      <c r="K164" t="s">
        <v>22</v>
      </c>
      <c r="L164" t="s">
        <v>25</v>
      </c>
      <c r="M164">
        <v>1259.58</v>
      </c>
    </row>
    <row r="165" spans="1:13" x14ac:dyDescent="0.3">
      <c r="A165">
        <v>2168</v>
      </c>
      <c r="B165" t="s">
        <v>19</v>
      </c>
      <c r="C165" t="s">
        <v>30</v>
      </c>
      <c r="D165" t="s">
        <v>56</v>
      </c>
      <c r="E165" t="str">
        <f>IF(Nike_Sales_Uncleaned!E170="","NA",IF(OR(Nike_Sales_Uncleaned!E170=0,Nike_Sales_Uncleaned!E170=-1),"NA",UPPER(Nike_Sales_Uncleaned!E170)))</f>
        <v>NA</v>
      </c>
      <c r="F165" cm="1">
        <f t="array" ref="F165">IF(Nike_Sales_Uncleaned!F170="",MEDIAN(_xlfn._xlws.FILTER(Nike_Sales_Uncleaned!$F$2:$F$2501,Nike_Sales_Uncleaned!$F$2:$F$2501&gt;0)),Nike_Sales_Uncleaned!F170)</f>
        <v>2</v>
      </c>
      <c r="G165" cm="1">
        <f t="array" ref="G165">IF(OR(Nike_Sales_Uncleaned!G170="",Nike_Sales_Uncleaned!G170&lt;=0),MEDIAN(_xlfn._xlws.FILTER(Nike_Sales_Uncleaned!$G$2:$G$2501,Nike_Sales_Uncleaned!$G$2:$G$2501&gt;0)),Nike_Sales_Uncleaned!G170)</f>
        <v>6110.0300000000007</v>
      </c>
      <c r="H165">
        <f>IF(Nike_Sales_Uncleaned!H170="",0,IF(AND(Nike_Sales_Uncleaned!H170&gt;=0,Nike_Sales_Uncleaned!H170&lt;=1),Nike_Sales_Uncleaned!H170,0))</f>
        <v>0.85</v>
      </c>
      <c r="I165">
        <v>0</v>
      </c>
      <c r="J165" s="11">
        <f>IF(Nike_Sales_Uncleaned[[#This Row],[Order_Date]]="","",Nike_Sales_Uncleaned[[#This Row],[Order_Date]])</f>
        <v>45722</v>
      </c>
      <c r="K165" t="s">
        <v>22</v>
      </c>
      <c r="L165" t="s">
        <v>45</v>
      </c>
      <c r="M165">
        <v>3011.49</v>
      </c>
    </row>
    <row r="166" spans="1:13" x14ac:dyDescent="0.3">
      <c r="A166">
        <v>2169</v>
      </c>
      <c r="B166" t="s">
        <v>13</v>
      </c>
      <c r="C166" t="s">
        <v>14</v>
      </c>
      <c r="D166" t="s">
        <v>34</v>
      </c>
      <c r="E166" t="str">
        <f>IF(Nike_Sales_Uncleaned!E171="","NA",IF(OR(Nike_Sales_Uncleaned!E171=0,Nike_Sales_Uncleaned!E171=-1),"NA",UPPER(Nike_Sales_Uncleaned!E171)))</f>
        <v>NA</v>
      </c>
      <c r="F166" cm="1">
        <f t="array" ref="F166">IF(Nike_Sales_Uncleaned!F171="",MEDIAN(_xlfn._xlws.FILTER(Nike_Sales_Uncleaned!$F$2:$F$2501,Nike_Sales_Uncleaned!$F$2:$F$2501&gt;0)),Nike_Sales_Uncleaned!F171)</f>
        <v>4</v>
      </c>
      <c r="G166" cm="1">
        <f t="array" ref="G166">IF(OR(Nike_Sales_Uncleaned!G171="",Nike_Sales_Uncleaned!G171&lt;=0),MEDIAN(_xlfn._xlws.FILTER(Nike_Sales_Uncleaned!$G$2:$G$2501,Nike_Sales_Uncleaned!$G$2:$G$2501&gt;0)),Nike_Sales_Uncleaned!G171)</f>
        <v>4046.05</v>
      </c>
      <c r="H166">
        <f>IF(Nike_Sales_Uncleaned!H171="",0,IF(AND(Nike_Sales_Uncleaned!H171&gt;=0,Nike_Sales_Uncleaned!H171&lt;=1),Nike_Sales_Uncleaned!H171,0))</f>
        <v>0.01</v>
      </c>
      <c r="I166">
        <v>16022.36</v>
      </c>
      <c r="J166" s="11">
        <f>IF(Nike_Sales_Uncleaned[[#This Row],[Order_Date]]="","",Nike_Sales_Uncleaned[[#This Row],[Order_Date]])</f>
        <v>45588</v>
      </c>
      <c r="K166" t="s">
        <v>22</v>
      </c>
      <c r="L166" t="s">
        <v>33</v>
      </c>
      <c r="M166">
        <v>1057.58</v>
      </c>
    </row>
    <row r="167" spans="1:13" x14ac:dyDescent="0.3">
      <c r="A167">
        <v>2170</v>
      </c>
      <c r="B167" t="s">
        <v>13</v>
      </c>
      <c r="C167" t="s">
        <v>26</v>
      </c>
      <c r="D167" t="s">
        <v>60</v>
      </c>
      <c r="E167" t="str">
        <f>IF(Nike_Sales_Uncleaned!E172="","NA",IF(OR(Nike_Sales_Uncleaned!E172=0,Nike_Sales_Uncleaned!E172=-1),"NA",UPPER(Nike_Sales_Uncleaned!E172)))</f>
        <v>M</v>
      </c>
      <c r="F167" cm="1">
        <f t="array" ref="F167">IF(Nike_Sales_Uncleaned!F172="",MEDIAN(_xlfn._xlws.FILTER(Nike_Sales_Uncleaned!$F$2:$F$2501,Nike_Sales_Uncleaned!$F$2:$F$2501&gt;0)),Nike_Sales_Uncleaned!F172)</f>
        <v>0</v>
      </c>
      <c r="G167" cm="1">
        <f t="array" ref="G167">IF(OR(Nike_Sales_Uncleaned!G172="",Nike_Sales_Uncleaned!G172&lt;=0),MEDIAN(_xlfn._xlws.FILTER(Nike_Sales_Uncleaned!$G$2:$G$2501,Nike_Sales_Uncleaned!$G$2:$G$2501&gt;0)),Nike_Sales_Uncleaned!G172)</f>
        <v>6110.0300000000007</v>
      </c>
      <c r="H167">
        <f>IF(Nike_Sales_Uncleaned!H172="",0,IF(AND(Nike_Sales_Uncleaned!H172&gt;=0,Nike_Sales_Uncleaned!H172&lt;=1),Nike_Sales_Uncleaned!H172,0))</f>
        <v>0</v>
      </c>
      <c r="I167">
        <v>0</v>
      </c>
      <c r="J167" s="11">
        <f>IF(Nike_Sales_Uncleaned[[#This Row],[Order_Date]]="","",Nike_Sales_Uncleaned[[#This Row],[Order_Date]])</f>
        <v>45607</v>
      </c>
      <c r="K167" t="s">
        <v>17</v>
      </c>
      <c r="L167" t="s">
        <v>45</v>
      </c>
      <c r="M167">
        <v>3218.82</v>
      </c>
    </row>
    <row r="168" spans="1:13" x14ac:dyDescent="0.3">
      <c r="A168">
        <v>2172</v>
      </c>
      <c r="B168" t="s">
        <v>19</v>
      </c>
      <c r="C168" t="s">
        <v>14</v>
      </c>
      <c r="D168" t="s">
        <v>54</v>
      </c>
      <c r="E168" t="str">
        <f>IF(Nike_Sales_Uncleaned!E174="","NA",IF(OR(Nike_Sales_Uncleaned!E174=0,Nike_Sales_Uncleaned!E174=-1),"NA",UPPER(Nike_Sales_Uncleaned!E174)))</f>
        <v>M</v>
      </c>
      <c r="F168" cm="1">
        <f t="array" ref="F168">IF(Nike_Sales_Uncleaned!F174="",MEDIAN(_xlfn._xlws.FILTER(Nike_Sales_Uncleaned!$F$2:$F$2501,Nike_Sales_Uncleaned!$F$2:$F$2501&gt;0)),Nike_Sales_Uncleaned!F174)</f>
        <v>2</v>
      </c>
      <c r="G168" cm="1">
        <f t="array" ref="G168">IF(OR(Nike_Sales_Uncleaned!G174="",Nike_Sales_Uncleaned!G174&lt;=0),MEDIAN(_xlfn._xlws.FILTER(Nike_Sales_Uncleaned!$G$2:$G$2501,Nike_Sales_Uncleaned!$G$2:$G$2501&gt;0)),Nike_Sales_Uncleaned!G174)</f>
        <v>7988.99</v>
      </c>
      <c r="H168">
        <f>IF(Nike_Sales_Uncleaned!H174="",0,IF(AND(Nike_Sales_Uncleaned!H174&gt;=0,Nike_Sales_Uncleaned!H174&lt;=1),Nike_Sales_Uncleaned!H174,0))</f>
        <v>0</v>
      </c>
      <c r="I168">
        <v>0</v>
      </c>
      <c r="J168" s="11">
        <f>IF(Nike_Sales_Uncleaned[[#This Row],[Order_Date]]="","",Nike_Sales_Uncleaned[[#This Row],[Order_Date]])</f>
        <v>45689</v>
      </c>
      <c r="K168" t="s">
        <v>17</v>
      </c>
      <c r="L168" t="s">
        <v>36</v>
      </c>
      <c r="M168">
        <v>-909.86</v>
      </c>
    </row>
    <row r="169" spans="1:13" x14ac:dyDescent="0.3">
      <c r="A169">
        <v>2173</v>
      </c>
      <c r="B169" t="s">
        <v>35</v>
      </c>
      <c r="C169" t="s">
        <v>30</v>
      </c>
      <c r="D169" t="s">
        <v>50</v>
      </c>
      <c r="E169" t="str">
        <f>IF(Nike_Sales_Uncleaned!E175="","NA",IF(OR(Nike_Sales_Uncleaned!E175=0,Nike_Sales_Uncleaned!E175=-1),"NA",UPPER(Nike_Sales_Uncleaned!E175)))</f>
        <v>L</v>
      </c>
      <c r="F169" cm="1">
        <f t="array" ref="F169">IF(Nike_Sales_Uncleaned!F175="",MEDIAN(_xlfn._xlws.FILTER(Nike_Sales_Uncleaned!$F$2:$F$2501,Nike_Sales_Uncleaned!$F$2:$F$2501&gt;0)),Nike_Sales_Uncleaned!F175)</f>
        <v>-1</v>
      </c>
      <c r="G169" cm="1">
        <f t="array" ref="G169">IF(OR(Nike_Sales_Uncleaned!G175="",Nike_Sales_Uncleaned!G175&lt;=0),MEDIAN(_xlfn._xlws.FILTER(Nike_Sales_Uncleaned!$G$2:$G$2501,Nike_Sales_Uncleaned!$G$2:$G$2501&gt;0)),Nike_Sales_Uncleaned!G175)</f>
        <v>6620.78</v>
      </c>
      <c r="H169">
        <f>IF(Nike_Sales_Uncleaned!H175="",0,IF(AND(Nike_Sales_Uncleaned!H175&gt;=0,Nike_Sales_Uncleaned!H175&lt;=1),Nike_Sales_Uncleaned!H175,0))</f>
        <v>0</v>
      </c>
      <c r="I169">
        <v>0</v>
      </c>
      <c r="J169" s="11" t="str">
        <f>IF(Nike_Sales_Uncleaned[[#This Row],[Order_Date]]="","",Nike_Sales_Uncleaned[[#This Row],[Order_Date]])</f>
        <v/>
      </c>
      <c r="K169" t="s">
        <v>17</v>
      </c>
      <c r="L169" t="s">
        <v>36</v>
      </c>
      <c r="M169">
        <v>3770.03</v>
      </c>
    </row>
    <row r="170" spans="1:13" x14ac:dyDescent="0.3">
      <c r="A170">
        <v>2174</v>
      </c>
      <c r="B170" t="s">
        <v>19</v>
      </c>
      <c r="C170" t="s">
        <v>20</v>
      </c>
      <c r="D170" t="s">
        <v>55</v>
      </c>
      <c r="E170" t="str">
        <f>IF(Nike_Sales_Uncleaned!E176="","NA",IF(OR(Nike_Sales_Uncleaned!E176=0,Nike_Sales_Uncleaned!E176=-1),"NA",UPPER(Nike_Sales_Uncleaned!E176)))</f>
        <v>L</v>
      </c>
      <c r="F170" cm="1">
        <f t="array" ref="F170">IF(Nike_Sales_Uncleaned!F176="",MEDIAN(_xlfn._xlws.FILTER(Nike_Sales_Uncleaned!$F$2:$F$2501,Nike_Sales_Uncleaned!$F$2:$F$2501&gt;0)),Nike_Sales_Uncleaned!F176)</f>
        <v>2</v>
      </c>
      <c r="G170" cm="1">
        <f t="array" ref="G170">IF(OR(Nike_Sales_Uncleaned!G176="",Nike_Sales_Uncleaned!G176&lt;=0),MEDIAN(_xlfn._xlws.FILTER(Nike_Sales_Uncleaned!$G$2:$G$2501,Nike_Sales_Uncleaned!$G$2:$G$2501&gt;0)),Nike_Sales_Uncleaned!G176)</f>
        <v>3883.92</v>
      </c>
      <c r="H170">
        <f>IF(Nike_Sales_Uncleaned!H176="",0,IF(AND(Nike_Sales_Uncleaned!H176&gt;=0,Nike_Sales_Uncleaned!H176&lt;=1),Nike_Sales_Uncleaned!H176,0))</f>
        <v>0</v>
      </c>
      <c r="I170">
        <v>0</v>
      </c>
      <c r="J170" s="11">
        <f>IF(Nike_Sales_Uncleaned[[#This Row],[Order_Date]]="","",Nike_Sales_Uncleaned[[#This Row],[Order_Date]])</f>
        <v>45505</v>
      </c>
      <c r="K170" t="s">
        <v>22</v>
      </c>
      <c r="L170" t="s">
        <v>29</v>
      </c>
      <c r="M170">
        <v>428.5</v>
      </c>
    </row>
    <row r="171" spans="1:13" x14ac:dyDescent="0.3">
      <c r="A171">
        <v>2175</v>
      </c>
      <c r="B171" t="s">
        <v>19</v>
      </c>
      <c r="C171" t="s">
        <v>26</v>
      </c>
      <c r="D171" t="s">
        <v>27</v>
      </c>
      <c r="E171" t="str">
        <f>IF(Nike_Sales_Uncleaned!E177="","NA",IF(OR(Nike_Sales_Uncleaned!E177=0,Nike_Sales_Uncleaned!E177=-1),"NA",UPPER(Nike_Sales_Uncleaned!E177)))</f>
        <v>NA</v>
      </c>
      <c r="F171" cm="1">
        <f t="array" ref="F171">IF(Nike_Sales_Uncleaned!F177="",MEDIAN(_xlfn._xlws.FILTER(Nike_Sales_Uncleaned!$F$2:$F$2501,Nike_Sales_Uncleaned!$F$2:$F$2501&gt;0)),Nike_Sales_Uncleaned!F177)</f>
        <v>2</v>
      </c>
      <c r="G171" cm="1">
        <f t="array" ref="G171">IF(OR(Nike_Sales_Uncleaned!G177="",Nike_Sales_Uncleaned!G177&lt;=0),MEDIAN(_xlfn._xlws.FILTER(Nike_Sales_Uncleaned!$G$2:$G$2501,Nike_Sales_Uncleaned!$G$2:$G$2501&gt;0)),Nike_Sales_Uncleaned!G177)</f>
        <v>6110.0300000000007</v>
      </c>
      <c r="H171">
        <f>IF(Nike_Sales_Uncleaned!H177="",0,IF(AND(Nike_Sales_Uncleaned!H177&gt;=0,Nike_Sales_Uncleaned!H177&lt;=1),Nike_Sales_Uncleaned!H177,0))</f>
        <v>0</v>
      </c>
      <c r="I171">
        <v>0</v>
      </c>
      <c r="J171" s="11">
        <f>IF(Nike_Sales_Uncleaned[[#This Row],[Order_Date]]="","",Nike_Sales_Uncleaned[[#This Row],[Order_Date]])</f>
        <v>45640</v>
      </c>
      <c r="K171" t="s">
        <v>17</v>
      </c>
      <c r="L171" t="s">
        <v>29</v>
      </c>
      <c r="M171">
        <v>2457.7800000000002</v>
      </c>
    </row>
    <row r="172" spans="1:13" x14ac:dyDescent="0.3">
      <c r="A172">
        <v>2176</v>
      </c>
      <c r="B172" t="s">
        <v>35</v>
      </c>
      <c r="C172" t="s">
        <v>20</v>
      </c>
      <c r="D172" t="s">
        <v>39</v>
      </c>
      <c r="E172" t="str">
        <f>IF(Nike_Sales_Uncleaned!E178="","NA",IF(OR(Nike_Sales_Uncleaned!E178=0,Nike_Sales_Uncleaned!E178=-1),"NA",UPPER(Nike_Sales_Uncleaned!E178)))</f>
        <v>NA</v>
      </c>
      <c r="F172" cm="1">
        <f t="array" ref="F172">IF(Nike_Sales_Uncleaned!F178="",MEDIAN(_xlfn._xlws.FILTER(Nike_Sales_Uncleaned!$F$2:$F$2501,Nike_Sales_Uncleaned!$F$2:$F$2501&gt;0)),Nike_Sales_Uncleaned!F178)</f>
        <v>4</v>
      </c>
      <c r="G172" cm="1">
        <f t="array" ref="G172">IF(OR(Nike_Sales_Uncleaned!G178="",Nike_Sales_Uncleaned!G178&lt;=0),MEDIAN(_xlfn._xlws.FILTER(Nike_Sales_Uncleaned!$G$2:$G$2501,Nike_Sales_Uncleaned!$G$2:$G$2501&gt;0)),Nike_Sales_Uncleaned!G178)</f>
        <v>6110.0300000000007</v>
      </c>
      <c r="H172">
        <f>IF(Nike_Sales_Uncleaned!H178="",0,IF(AND(Nike_Sales_Uncleaned!H178&gt;=0,Nike_Sales_Uncleaned!H178&lt;=1),Nike_Sales_Uncleaned!H178,0))</f>
        <v>0</v>
      </c>
      <c r="I172">
        <v>0</v>
      </c>
      <c r="J172" s="11">
        <f>IF(Nike_Sales_Uncleaned[[#This Row],[Order_Date]]="","",Nike_Sales_Uncleaned[[#This Row],[Order_Date]])</f>
        <v>45836</v>
      </c>
      <c r="K172" t="s">
        <v>17</v>
      </c>
      <c r="L172" t="s">
        <v>36</v>
      </c>
      <c r="M172">
        <v>3908.28</v>
      </c>
    </row>
    <row r="173" spans="1:13" x14ac:dyDescent="0.3">
      <c r="A173">
        <v>2177</v>
      </c>
      <c r="B173" t="s">
        <v>19</v>
      </c>
      <c r="C173" t="s">
        <v>26</v>
      </c>
      <c r="D173" t="s">
        <v>40</v>
      </c>
      <c r="E173" t="str">
        <f>IF(Nike_Sales_Uncleaned!E179="","NA",IF(OR(Nike_Sales_Uncleaned!E179=0,Nike_Sales_Uncleaned!E179=-1),"NA",UPPER(Nike_Sales_Uncleaned!E179)))</f>
        <v>XL</v>
      </c>
      <c r="F173" cm="1">
        <f t="array" ref="F173">IF(Nike_Sales_Uncleaned!F179="",MEDIAN(_xlfn._xlws.FILTER(Nike_Sales_Uncleaned!$F$2:$F$2501,Nike_Sales_Uncleaned!$F$2:$F$2501&gt;0)),Nike_Sales_Uncleaned!F179)</f>
        <v>2</v>
      </c>
      <c r="G173" cm="1">
        <f t="array" ref="G173">IF(OR(Nike_Sales_Uncleaned!G179="",Nike_Sales_Uncleaned!G179&lt;=0),MEDIAN(_xlfn._xlws.FILTER(Nike_Sales_Uncleaned!$G$2:$G$2501,Nike_Sales_Uncleaned!$G$2:$G$2501&gt;0)),Nike_Sales_Uncleaned!G179)</f>
        <v>6110.0300000000007</v>
      </c>
      <c r="H173">
        <f>IF(Nike_Sales_Uncleaned!H179="",0,IF(AND(Nike_Sales_Uncleaned!H179&gt;=0,Nike_Sales_Uncleaned!H179&lt;=1),Nike_Sales_Uncleaned!H179,0))</f>
        <v>0</v>
      </c>
      <c r="I173">
        <v>0</v>
      </c>
      <c r="J173" s="11">
        <f>IF(Nike_Sales_Uncleaned[[#This Row],[Order_Date]]="","",Nike_Sales_Uncleaned[[#This Row],[Order_Date]])</f>
        <v>45228</v>
      </c>
      <c r="K173" t="s">
        <v>22</v>
      </c>
      <c r="L173" t="s">
        <v>25</v>
      </c>
      <c r="M173">
        <v>885.37</v>
      </c>
    </row>
    <row r="174" spans="1:13" x14ac:dyDescent="0.3">
      <c r="A174">
        <v>2178</v>
      </c>
      <c r="B174" t="s">
        <v>35</v>
      </c>
      <c r="C174" t="s">
        <v>30</v>
      </c>
      <c r="D174" t="s">
        <v>50</v>
      </c>
      <c r="E174" t="str">
        <f>IF(Nike_Sales_Uncleaned!E180="","NA",IF(OR(Nike_Sales_Uncleaned!E180=0,Nike_Sales_Uncleaned!E180=-1),"NA",UPPER(Nike_Sales_Uncleaned!E180)))</f>
        <v>NA</v>
      </c>
      <c r="F174" cm="1">
        <f t="array" ref="F174">IF(Nike_Sales_Uncleaned!F180="",MEDIAN(_xlfn._xlws.FILTER(Nike_Sales_Uncleaned!$F$2:$F$2501,Nike_Sales_Uncleaned!$F$2:$F$2501&gt;0)),Nike_Sales_Uncleaned!F180)</f>
        <v>1</v>
      </c>
      <c r="G174" cm="1">
        <f t="array" ref="G174">IF(OR(Nike_Sales_Uncleaned!G180="",Nike_Sales_Uncleaned!G180&lt;=0),MEDIAN(_xlfn._xlws.FILTER(Nike_Sales_Uncleaned!$G$2:$G$2501,Nike_Sales_Uncleaned!$G$2:$G$2501&gt;0)),Nike_Sales_Uncleaned!G180)</f>
        <v>6110.0300000000007</v>
      </c>
      <c r="H174">
        <f>IF(Nike_Sales_Uncleaned!H180="",0,IF(AND(Nike_Sales_Uncleaned!H180&gt;=0,Nike_Sales_Uncleaned!H180&lt;=1),Nike_Sales_Uncleaned!H180,0))</f>
        <v>0</v>
      </c>
      <c r="I174">
        <v>0</v>
      </c>
      <c r="J174" s="11">
        <f>IF(Nike_Sales_Uncleaned[[#This Row],[Order_Date]]="","",Nike_Sales_Uncleaned[[#This Row],[Order_Date]])</f>
        <v>45643</v>
      </c>
      <c r="K174" t="s">
        <v>22</v>
      </c>
      <c r="L174" t="s">
        <v>36</v>
      </c>
      <c r="M174">
        <v>-983.37</v>
      </c>
    </row>
    <row r="175" spans="1:13" x14ac:dyDescent="0.3">
      <c r="A175">
        <v>2179</v>
      </c>
      <c r="B175" t="s">
        <v>19</v>
      </c>
      <c r="C175" t="s">
        <v>14</v>
      </c>
      <c r="D175" t="s">
        <v>54</v>
      </c>
      <c r="E175" t="str">
        <f>IF(Nike_Sales_Uncleaned!E181="","NA",IF(OR(Nike_Sales_Uncleaned!E181=0,Nike_Sales_Uncleaned!E181=-1),"NA",UPPER(Nike_Sales_Uncleaned!E181)))</f>
        <v>M</v>
      </c>
      <c r="F175" cm="1">
        <f t="array" ref="F175">IF(Nike_Sales_Uncleaned!F181="",MEDIAN(_xlfn._xlws.FILTER(Nike_Sales_Uncleaned!$F$2:$F$2501,Nike_Sales_Uncleaned!$F$2:$F$2501&gt;0)),Nike_Sales_Uncleaned!F181)</f>
        <v>3</v>
      </c>
      <c r="G175" cm="1">
        <f t="array" ref="G175">IF(OR(Nike_Sales_Uncleaned!G181="",Nike_Sales_Uncleaned!G181&lt;=0),MEDIAN(_xlfn._xlws.FILTER(Nike_Sales_Uncleaned!$G$2:$G$2501,Nike_Sales_Uncleaned!$G$2:$G$2501&gt;0)),Nike_Sales_Uncleaned!G181)</f>
        <v>6110.0300000000007</v>
      </c>
      <c r="H175">
        <f>IF(Nike_Sales_Uncleaned!H181="",0,IF(AND(Nike_Sales_Uncleaned!H181&gt;=0,Nike_Sales_Uncleaned!H181&lt;=1),Nike_Sales_Uncleaned!H181,0))</f>
        <v>0</v>
      </c>
      <c r="I175">
        <v>0</v>
      </c>
      <c r="J175" s="11">
        <f>IF(Nike_Sales_Uncleaned[[#This Row],[Order_Date]]="","",Nike_Sales_Uncleaned[[#This Row],[Order_Date]])</f>
        <v>45745</v>
      </c>
      <c r="K175" t="s">
        <v>22</v>
      </c>
      <c r="L175" t="s">
        <v>29</v>
      </c>
      <c r="M175">
        <v>3135.92</v>
      </c>
    </row>
    <row r="176" spans="1:13" x14ac:dyDescent="0.3">
      <c r="A176">
        <v>2180</v>
      </c>
      <c r="B176" t="s">
        <v>19</v>
      </c>
      <c r="C176" t="s">
        <v>43</v>
      </c>
      <c r="D176" t="s">
        <v>61</v>
      </c>
      <c r="E176" t="str">
        <f>IF(Nike_Sales_Uncleaned!E182="","NA",IF(OR(Nike_Sales_Uncleaned!E182=0,Nike_Sales_Uncleaned!E182=-1),"NA",UPPER(Nike_Sales_Uncleaned!E182)))</f>
        <v>XL</v>
      </c>
      <c r="F176" cm="1">
        <f t="array" ref="F176">IF(Nike_Sales_Uncleaned!F182="",MEDIAN(_xlfn._xlws.FILTER(Nike_Sales_Uncleaned!$F$2:$F$2501,Nike_Sales_Uncleaned!$F$2:$F$2501&gt;0)),Nike_Sales_Uncleaned!F182)</f>
        <v>2</v>
      </c>
      <c r="G176" cm="1">
        <f t="array" ref="G176">IF(OR(Nike_Sales_Uncleaned!G182="",Nike_Sales_Uncleaned!G182&lt;=0),MEDIAN(_xlfn._xlws.FILTER(Nike_Sales_Uncleaned!$G$2:$G$2501,Nike_Sales_Uncleaned!$G$2:$G$2501&gt;0)),Nike_Sales_Uncleaned!G182)</f>
        <v>6110.0300000000007</v>
      </c>
      <c r="H176">
        <f>IF(Nike_Sales_Uncleaned!H182="",0,IF(AND(Nike_Sales_Uncleaned!H182&gt;=0,Nike_Sales_Uncleaned!H182&lt;=1),Nike_Sales_Uncleaned!H182,0))</f>
        <v>0</v>
      </c>
      <c r="I176">
        <v>0</v>
      </c>
      <c r="J176" s="11" t="str">
        <f>IF(Nike_Sales_Uncleaned[[#This Row],[Order_Date]]="","",Nike_Sales_Uncleaned[[#This Row],[Order_Date]])</f>
        <v/>
      </c>
      <c r="K176" t="s">
        <v>17</v>
      </c>
      <c r="L176" t="s">
        <v>29</v>
      </c>
      <c r="M176">
        <v>2189.84</v>
      </c>
    </row>
    <row r="177" spans="1:13" x14ac:dyDescent="0.3">
      <c r="A177">
        <v>2181</v>
      </c>
      <c r="B177" t="s">
        <v>19</v>
      </c>
      <c r="C177" t="s">
        <v>26</v>
      </c>
      <c r="D177" t="s">
        <v>60</v>
      </c>
      <c r="E177" t="str">
        <f>IF(Nike_Sales_Uncleaned!E183="","NA",IF(OR(Nike_Sales_Uncleaned!E183=0,Nike_Sales_Uncleaned!E183=-1),"NA",UPPER(Nike_Sales_Uncleaned!E183)))</f>
        <v>XL</v>
      </c>
      <c r="F177" cm="1">
        <f t="array" ref="F177">IF(Nike_Sales_Uncleaned!F183="",MEDIAN(_xlfn._xlws.FILTER(Nike_Sales_Uncleaned!$F$2:$F$2501,Nike_Sales_Uncleaned!$F$2:$F$2501&gt;0)),Nike_Sales_Uncleaned!F183)</f>
        <v>2</v>
      </c>
      <c r="G177" cm="1">
        <f t="array" ref="G177">IF(OR(Nike_Sales_Uncleaned!G183="",Nike_Sales_Uncleaned!G183&lt;=0),MEDIAN(_xlfn._xlws.FILTER(Nike_Sales_Uncleaned!$G$2:$G$2501,Nike_Sales_Uncleaned!$G$2:$G$2501&gt;0)),Nike_Sales_Uncleaned!G183)</f>
        <v>6110.0300000000007</v>
      </c>
      <c r="H177">
        <f>IF(Nike_Sales_Uncleaned!H183="",0,IF(AND(Nike_Sales_Uncleaned!H183&gt;=0,Nike_Sales_Uncleaned!H183&lt;=1),Nike_Sales_Uncleaned!H183,0))</f>
        <v>0</v>
      </c>
      <c r="I177">
        <v>0</v>
      </c>
      <c r="J177" s="11" t="str">
        <f>IF(Nike_Sales_Uncleaned[[#This Row],[Order_Date]]="","",Nike_Sales_Uncleaned[[#This Row],[Order_Date]])</f>
        <v/>
      </c>
      <c r="K177" t="s">
        <v>22</v>
      </c>
      <c r="L177" t="s">
        <v>33</v>
      </c>
      <c r="M177">
        <v>419.58</v>
      </c>
    </row>
    <row r="178" spans="1:13" x14ac:dyDescent="0.3">
      <c r="A178">
        <v>2182</v>
      </c>
      <c r="B178" t="s">
        <v>13</v>
      </c>
      <c r="C178" t="s">
        <v>43</v>
      </c>
      <c r="D178" t="s">
        <v>52</v>
      </c>
      <c r="E178" t="str">
        <f>IF(Nike_Sales_Uncleaned!E184="","NA",IF(OR(Nike_Sales_Uncleaned!E184=0,Nike_Sales_Uncleaned!E184=-1),"NA",UPPER(Nike_Sales_Uncleaned!E184)))</f>
        <v>11</v>
      </c>
      <c r="F178" cm="1">
        <f t="array" ref="F178">IF(Nike_Sales_Uncleaned!F184="",MEDIAN(_xlfn._xlws.FILTER(Nike_Sales_Uncleaned!$F$2:$F$2501,Nike_Sales_Uncleaned!$F$2:$F$2501&gt;0)),Nike_Sales_Uncleaned!F184)</f>
        <v>2</v>
      </c>
      <c r="G178" cm="1">
        <f t="array" ref="G178">IF(OR(Nike_Sales_Uncleaned!G184="",Nike_Sales_Uncleaned!G184&lt;=0),MEDIAN(_xlfn._xlws.FILTER(Nike_Sales_Uncleaned!$G$2:$G$2501,Nike_Sales_Uncleaned!$G$2:$G$2501&gt;0)),Nike_Sales_Uncleaned!G184)</f>
        <v>7214.55</v>
      </c>
      <c r="H178">
        <f>IF(Nike_Sales_Uncleaned!H184="",0,IF(AND(Nike_Sales_Uncleaned!H184&gt;=0,Nike_Sales_Uncleaned!H184&lt;=1),Nike_Sales_Uncleaned!H184,0))</f>
        <v>0</v>
      </c>
      <c r="I178">
        <v>0</v>
      </c>
      <c r="J178" s="11">
        <f>IF(Nike_Sales_Uncleaned[[#This Row],[Order_Date]]="","",Nike_Sales_Uncleaned[[#This Row],[Order_Date]])</f>
        <v>45661</v>
      </c>
      <c r="K178" t="s">
        <v>17</v>
      </c>
      <c r="L178" t="s">
        <v>25</v>
      </c>
      <c r="M178">
        <v>-662.77</v>
      </c>
    </row>
    <row r="179" spans="1:13" x14ac:dyDescent="0.3">
      <c r="A179">
        <v>2183</v>
      </c>
      <c r="B179" t="s">
        <v>13</v>
      </c>
      <c r="C179" t="s">
        <v>26</v>
      </c>
      <c r="D179" t="s">
        <v>40</v>
      </c>
      <c r="E179" t="str">
        <f>IF(Nike_Sales_Uncleaned!E185="","NA",IF(OR(Nike_Sales_Uncleaned!E185=0,Nike_Sales_Uncleaned!E185=-1),"NA",UPPER(Nike_Sales_Uncleaned!E185)))</f>
        <v>M</v>
      </c>
      <c r="F179" cm="1">
        <f t="array" ref="F179">IF(Nike_Sales_Uncleaned!F185="",MEDIAN(_xlfn._xlws.FILTER(Nike_Sales_Uncleaned!$F$2:$F$2501,Nike_Sales_Uncleaned!$F$2:$F$2501&gt;0)),Nike_Sales_Uncleaned!F185)</f>
        <v>2</v>
      </c>
      <c r="G179" cm="1">
        <f t="array" ref="G179">IF(OR(Nike_Sales_Uncleaned!G185="",Nike_Sales_Uncleaned!G185&lt;=0),MEDIAN(_xlfn._xlws.FILTER(Nike_Sales_Uncleaned!$G$2:$G$2501,Nike_Sales_Uncleaned!$G$2:$G$2501&gt;0)),Nike_Sales_Uncleaned!G185)</f>
        <v>5389.56</v>
      </c>
      <c r="H179">
        <f>IF(Nike_Sales_Uncleaned!H185="",0,IF(AND(Nike_Sales_Uncleaned!H185&gt;=0,Nike_Sales_Uncleaned!H185&lt;=1),Nike_Sales_Uncleaned!H185,0))</f>
        <v>0</v>
      </c>
      <c r="I179">
        <v>0</v>
      </c>
      <c r="J179" s="11">
        <f>IF(Nike_Sales_Uncleaned[[#This Row],[Order_Date]]="","",Nike_Sales_Uncleaned[[#This Row],[Order_Date]])</f>
        <v>45835</v>
      </c>
      <c r="K179" t="s">
        <v>17</v>
      </c>
      <c r="L179" t="s">
        <v>29</v>
      </c>
      <c r="M179">
        <v>2927.93</v>
      </c>
    </row>
    <row r="180" spans="1:13" x14ac:dyDescent="0.3">
      <c r="A180">
        <v>2184</v>
      </c>
      <c r="B180" t="s">
        <v>35</v>
      </c>
      <c r="C180" t="s">
        <v>20</v>
      </c>
      <c r="D180" t="s">
        <v>39</v>
      </c>
      <c r="E180" t="str">
        <f>IF(Nike_Sales_Uncleaned!E186="","NA",IF(OR(Nike_Sales_Uncleaned!E186=0,Nike_Sales_Uncleaned!E186=-1),"NA",UPPER(Nike_Sales_Uncleaned!E186)))</f>
        <v>XL</v>
      </c>
      <c r="F180" cm="1">
        <f t="array" ref="F180">IF(Nike_Sales_Uncleaned!F186="",MEDIAN(_xlfn._xlws.FILTER(Nike_Sales_Uncleaned!$F$2:$F$2501,Nike_Sales_Uncleaned!$F$2:$F$2501&gt;0)),Nike_Sales_Uncleaned!F186)</f>
        <v>4</v>
      </c>
      <c r="G180" cm="1">
        <f t="array" ref="G180">IF(OR(Nike_Sales_Uncleaned!G186="",Nike_Sales_Uncleaned!G186&lt;=0),MEDIAN(_xlfn._xlws.FILTER(Nike_Sales_Uncleaned!$G$2:$G$2501,Nike_Sales_Uncleaned!$G$2:$G$2501&gt;0)),Nike_Sales_Uncleaned!G186)</f>
        <v>6110.0300000000007</v>
      </c>
      <c r="H180">
        <f>IF(Nike_Sales_Uncleaned!H186="",0,IF(AND(Nike_Sales_Uncleaned!H186&gt;=0,Nike_Sales_Uncleaned!H186&lt;=1),Nike_Sales_Uncleaned!H186,0))</f>
        <v>0</v>
      </c>
      <c r="I180">
        <v>0</v>
      </c>
      <c r="J180" s="11">
        <f>IF(Nike_Sales_Uncleaned[[#This Row],[Order_Date]]="","",Nike_Sales_Uncleaned[[#This Row],[Order_Date]])</f>
        <v>45593</v>
      </c>
      <c r="K180" t="s">
        <v>22</v>
      </c>
      <c r="L180" t="s">
        <v>38</v>
      </c>
      <c r="M180">
        <v>1980.73</v>
      </c>
    </row>
    <row r="181" spans="1:13" x14ac:dyDescent="0.3">
      <c r="A181">
        <v>2185</v>
      </c>
      <c r="B181" t="s">
        <v>19</v>
      </c>
      <c r="C181" t="s">
        <v>14</v>
      </c>
      <c r="D181" t="s">
        <v>54</v>
      </c>
      <c r="E181" t="str">
        <f>IF(Nike_Sales_Uncleaned!E187="","NA",IF(OR(Nike_Sales_Uncleaned!E187=0,Nike_Sales_Uncleaned!E187=-1),"NA",UPPER(Nike_Sales_Uncleaned!E187)))</f>
        <v>XL</v>
      </c>
      <c r="F181" cm="1">
        <f t="array" ref="F181">IF(Nike_Sales_Uncleaned!F187="",MEDIAN(_xlfn._xlws.FILTER(Nike_Sales_Uncleaned!$F$2:$F$2501,Nike_Sales_Uncleaned!$F$2:$F$2501&gt;0)),Nike_Sales_Uncleaned!F187)</f>
        <v>4</v>
      </c>
      <c r="G181" cm="1">
        <f t="array" ref="G181">IF(OR(Nike_Sales_Uncleaned!G187="",Nike_Sales_Uncleaned!G187&lt;=0),MEDIAN(_xlfn._xlws.FILTER(Nike_Sales_Uncleaned!$G$2:$G$2501,Nike_Sales_Uncleaned!$G$2:$G$2501&gt;0)),Nike_Sales_Uncleaned!G187)</f>
        <v>4207.4399999999996</v>
      </c>
      <c r="H181">
        <f>IF(Nike_Sales_Uncleaned!H187="",0,IF(AND(Nike_Sales_Uncleaned!H187&gt;=0,Nike_Sales_Uncleaned!H187&lt;=1),Nike_Sales_Uncleaned!H187,0))</f>
        <v>0.59</v>
      </c>
      <c r="I181">
        <v>6900.2</v>
      </c>
      <c r="J181" s="11">
        <f>IF(Nike_Sales_Uncleaned[[#This Row],[Order_Date]]="","",Nike_Sales_Uncleaned[[#This Row],[Order_Date]])</f>
        <v>45317</v>
      </c>
      <c r="K181" t="s">
        <v>17</v>
      </c>
      <c r="L181" t="s">
        <v>45</v>
      </c>
      <c r="M181">
        <v>-615.48</v>
      </c>
    </row>
    <row r="182" spans="1:13" x14ac:dyDescent="0.3">
      <c r="A182">
        <v>2186</v>
      </c>
      <c r="B182" t="s">
        <v>35</v>
      </c>
      <c r="C182" t="s">
        <v>30</v>
      </c>
      <c r="D182" t="s">
        <v>31</v>
      </c>
      <c r="E182" t="str">
        <f>IF(Nike_Sales_Uncleaned!E188="","NA",IF(OR(Nike_Sales_Uncleaned!E188=0,Nike_Sales_Uncleaned!E188=-1),"NA",UPPER(Nike_Sales_Uncleaned!E188)))</f>
        <v>NA</v>
      </c>
      <c r="F182" cm="1">
        <f t="array" ref="F182">IF(Nike_Sales_Uncleaned!F188="",MEDIAN(_xlfn._xlws.FILTER(Nike_Sales_Uncleaned!$F$2:$F$2501,Nike_Sales_Uncleaned!$F$2:$F$2501&gt;0)),Nike_Sales_Uncleaned!F188)</f>
        <v>0</v>
      </c>
      <c r="G182" cm="1">
        <f t="array" ref="G182">IF(OR(Nike_Sales_Uncleaned!G188="",Nike_Sales_Uncleaned!G188&lt;=0),MEDIAN(_xlfn._xlws.FILTER(Nike_Sales_Uncleaned!$G$2:$G$2501,Nike_Sales_Uncleaned!$G$2:$G$2501&gt;0)),Nike_Sales_Uncleaned!G188)</f>
        <v>6110.0300000000007</v>
      </c>
      <c r="H182">
        <f>IF(Nike_Sales_Uncleaned!H188="",0,IF(AND(Nike_Sales_Uncleaned!H188&gt;=0,Nike_Sales_Uncleaned!H188&lt;=1),Nike_Sales_Uncleaned!H188,0))</f>
        <v>0</v>
      </c>
      <c r="I182">
        <v>0</v>
      </c>
      <c r="J182" s="11">
        <f>IF(Nike_Sales_Uncleaned[[#This Row],[Order_Date]]="","",Nike_Sales_Uncleaned[[#This Row],[Order_Date]])</f>
        <v>45427</v>
      </c>
      <c r="K182" t="s">
        <v>22</v>
      </c>
      <c r="L182" t="s">
        <v>36</v>
      </c>
      <c r="M182">
        <v>540.83000000000004</v>
      </c>
    </row>
    <row r="183" spans="1:13" x14ac:dyDescent="0.3">
      <c r="A183">
        <v>2187</v>
      </c>
      <c r="B183" t="s">
        <v>35</v>
      </c>
      <c r="C183" t="s">
        <v>30</v>
      </c>
      <c r="D183" t="s">
        <v>31</v>
      </c>
      <c r="E183" t="str">
        <f>IF(Nike_Sales_Uncleaned!E189="","NA",IF(OR(Nike_Sales_Uncleaned!E189=0,Nike_Sales_Uncleaned!E189=-1),"NA",UPPER(Nike_Sales_Uncleaned!E189)))</f>
        <v>L</v>
      </c>
      <c r="F183" cm="1">
        <f t="array" ref="F183">IF(Nike_Sales_Uncleaned!F189="",MEDIAN(_xlfn._xlws.FILTER(Nike_Sales_Uncleaned!$F$2:$F$2501,Nike_Sales_Uncleaned!$F$2:$F$2501&gt;0)),Nike_Sales_Uncleaned!F189)</f>
        <v>2</v>
      </c>
      <c r="G183" cm="1">
        <f t="array" ref="G183">IF(OR(Nike_Sales_Uncleaned!G189="",Nike_Sales_Uncleaned!G189&lt;=0),MEDIAN(_xlfn._xlws.FILTER(Nike_Sales_Uncleaned!$G$2:$G$2501,Nike_Sales_Uncleaned!$G$2:$G$2501&gt;0)),Nike_Sales_Uncleaned!G189)</f>
        <v>7795.32</v>
      </c>
      <c r="H183">
        <f>IF(Nike_Sales_Uncleaned!H189="",0,IF(AND(Nike_Sales_Uncleaned!H189&gt;=0,Nike_Sales_Uncleaned!H189&lt;=1),Nike_Sales_Uncleaned!H189,0))</f>
        <v>0</v>
      </c>
      <c r="I183">
        <v>0</v>
      </c>
      <c r="J183" s="11">
        <f>IF(Nike_Sales_Uncleaned[[#This Row],[Order_Date]]="","",Nike_Sales_Uncleaned[[#This Row],[Order_Date]])</f>
        <v>45663</v>
      </c>
      <c r="K183" t="s">
        <v>17</v>
      </c>
      <c r="L183" t="s">
        <v>25</v>
      </c>
      <c r="M183">
        <v>2402.9899999999998</v>
      </c>
    </row>
    <row r="184" spans="1:13" x14ac:dyDescent="0.3">
      <c r="A184">
        <v>2188</v>
      </c>
      <c r="B184" t="s">
        <v>35</v>
      </c>
      <c r="C184" t="s">
        <v>30</v>
      </c>
      <c r="D184" t="s">
        <v>31</v>
      </c>
      <c r="E184" t="str">
        <f>IF(Nike_Sales_Uncleaned!E190="","NA",IF(OR(Nike_Sales_Uncleaned!E190=0,Nike_Sales_Uncleaned!E190=-1),"NA",UPPER(Nike_Sales_Uncleaned!E190)))</f>
        <v>L</v>
      </c>
      <c r="F184" cm="1">
        <f t="array" ref="F184">IF(Nike_Sales_Uncleaned!F190="",MEDIAN(_xlfn._xlws.FILTER(Nike_Sales_Uncleaned!$F$2:$F$2501,Nike_Sales_Uncleaned!$F$2:$F$2501&gt;0)),Nike_Sales_Uncleaned!F190)</f>
        <v>-1</v>
      </c>
      <c r="G184" cm="1">
        <f t="array" ref="G184">IF(OR(Nike_Sales_Uncleaned!G190="",Nike_Sales_Uncleaned!G190&lt;=0),MEDIAN(_xlfn._xlws.FILTER(Nike_Sales_Uncleaned!$G$2:$G$2501,Nike_Sales_Uncleaned!$G$2:$G$2501&gt;0)),Nike_Sales_Uncleaned!G190)</f>
        <v>6110.0300000000007</v>
      </c>
      <c r="H184">
        <f>IF(Nike_Sales_Uncleaned!H190="",0,IF(AND(Nike_Sales_Uncleaned!H190&gt;=0,Nike_Sales_Uncleaned!H190&lt;=1),Nike_Sales_Uncleaned!H190,0))</f>
        <v>0</v>
      </c>
      <c r="I184">
        <v>0</v>
      </c>
      <c r="J184" s="11" t="str">
        <f>IF(Nike_Sales_Uncleaned[[#This Row],[Order_Date]]="","",Nike_Sales_Uncleaned[[#This Row],[Order_Date]])</f>
        <v/>
      </c>
      <c r="K184" t="s">
        <v>17</v>
      </c>
      <c r="L184" t="s">
        <v>29</v>
      </c>
      <c r="M184">
        <v>1278.03</v>
      </c>
    </row>
    <row r="185" spans="1:13" x14ac:dyDescent="0.3">
      <c r="A185">
        <v>2189</v>
      </c>
      <c r="B185" t="s">
        <v>35</v>
      </c>
      <c r="C185" t="s">
        <v>14</v>
      </c>
      <c r="D185" t="s">
        <v>15</v>
      </c>
      <c r="E185" t="str">
        <f>IF(Nike_Sales_Uncleaned!E191="","NA",IF(OR(Nike_Sales_Uncleaned!E191=0,Nike_Sales_Uncleaned!E191=-1),"NA",UPPER(Nike_Sales_Uncleaned!E191)))</f>
        <v>L</v>
      </c>
      <c r="F185" cm="1">
        <f t="array" ref="F185">IF(Nike_Sales_Uncleaned!F191="",MEDIAN(_xlfn._xlws.FILTER(Nike_Sales_Uncleaned!$F$2:$F$2501,Nike_Sales_Uncleaned!$F$2:$F$2501&gt;0)),Nike_Sales_Uncleaned!F191)</f>
        <v>3</v>
      </c>
      <c r="G185" cm="1">
        <f t="array" ref="G185">IF(OR(Nike_Sales_Uncleaned!G191="",Nike_Sales_Uncleaned!G191&lt;=0),MEDIAN(_xlfn._xlws.FILTER(Nike_Sales_Uncleaned!$G$2:$G$2501,Nike_Sales_Uncleaned!$G$2:$G$2501&gt;0)),Nike_Sales_Uncleaned!G191)</f>
        <v>6110.0300000000007</v>
      </c>
      <c r="H185">
        <f>IF(Nike_Sales_Uncleaned!H191="",0,IF(AND(Nike_Sales_Uncleaned!H191&gt;=0,Nike_Sales_Uncleaned!H191&lt;=1),Nike_Sales_Uncleaned!H191,0))</f>
        <v>0.9</v>
      </c>
      <c r="I185">
        <v>0</v>
      </c>
      <c r="J185" s="11" t="str">
        <f>IF(Nike_Sales_Uncleaned[[#This Row],[Order_Date]]="","",Nike_Sales_Uncleaned[[#This Row],[Order_Date]])</f>
        <v/>
      </c>
      <c r="K185" t="s">
        <v>17</v>
      </c>
      <c r="L185" t="s">
        <v>38</v>
      </c>
      <c r="M185">
        <v>3628.46</v>
      </c>
    </row>
    <row r="186" spans="1:13" x14ac:dyDescent="0.3">
      <c r="A186">
        <v>2190</v>
      </c>
      <c r="B186" t="s">
        <v>13</v>
      </c>
      <c r="C186" t="s">
        <v>43</v>
      </c>
      <c r="D186" t="s">
        <v>51</v>
      </c>
      <c r="E186" t="str">
        <f>IF(Nike_Sales_Uncleaned!E192="","NA",IF(OR(Nike_Sales_Uncleaned!E192=0,Nike_Sales_Uncleaned!E192=-1),"NA",UPPER(Nike_Sales_Uncleaned!E192)))</f>
        <v>L</v>
      </c>
      <c r="F186" cm="1">
        <f t="array" ref="F186">IF(Nike_Sales_Uncleaned!F192="",MEDIAN(_xlfn._xlws.FILTER(Nike_Sales_Uncleaned!$F$2:$F$2501,Nike_Sales_Uncleaned!$F$2:$F$2501&gt;0)),Nike_Sales_Uncleaned!F192)</f>
        <v>2</v>
      </c>
      <c r="G186" cm="1">
        <f t="array" ref="G186">IF(OR(Nike_Sales_Uncleaned!G192="",Nike_Sales_Uncleaned!G192&lt;=0),MEDIAN(_xlfn._xlws.FILTER(Nike_Sales_Uncleaned!$G$2:$G$2501,Nike_Sales_Uncleaned!$G$2:$G$2501&gt;0)),Nike_Sales_Uncleaned!G192)</f>
        <v>4280.01</v>
      </c>
      <c r="H186">
        <f>IF(Nike_Sales_Uncleaned!H192="",0,IF(AND(Nike_Sales_Uncleaned!H192&gt;=0,Nike_Sales_Uncleaned!H192&lt;=1),Nike_Sales_Uncleaned!H192,0))</f>
        <v>0.66</v>
      </c>
      <c r="I186">
        <v>0</v>
      </c>
      <c r="J186" s="11" t="str">
        <f>IF(Nike_Sales_Uncleaned[[#This Row],[Order_Date]]="","",Nike_Sales_Uncleaned[[#This Row],[Order_Date]])</f>
        <v/>
      </c>
      <c r="K186" t="s">
        <v>17</v>
      </c>
      <c r="L186" t="s">
        <v>33</v>
      </c>
      <c r="M186">
        <v>1949.77</v>
      </c>
    </row>
    <row r="187" spans="1:13" x14ac:dyDescent="0.3">
      <c r="A187">
        <v>2191</v>
      </c>
      <c r="B187" t="s">
        <v>35</v>
      </c>
      <c r="C187" t="s">
        <v>26</v>
      </c>
      <c r="D187" t="s">
        <v>60</v>
      </c>
      <c r="E187" t="str">
        <f>IF(Nike_Sales_Uncleaned!E193="","NA",IF(OR(Nike_Sales_Uncleaned!E193=0,Nike_Sales_Uncleaned!E193=-1),"NA",UPPER(Nike_Sales_Uncleaned!E193)))</f>
        <v>8</v>
      </c>
      <c r="F187" cm="1">
        <f t="array" ref="F187">IF(Nike_Sales_Uncleaned!F193="",MEDIAN(_xlfn._xlws.FILTER(Nike_Sales_Uncleaned!$F$2:$F$2501,Nike_Sales_Uncleaned!$F$2:$F$2501&gt;0)),Nike_Sales_Uncleaned!F193)</f>
        <v>3</v>
      </c>
      <c r="G187" cm="1">
        <f t="array" ref="G187">IF(OR(Nike_Sales_Uncleaned!G193="",Nike_Sales_Uncleaned!G193&lt;=0),MEDIAN(_xlfn._xlws.FILTER(Nike_Sales_Uncleaned!$G$2:$G$2501,Nike_Sales_Uncleaned!$G$2:$G$2501&gt;0)),Nike_Sales_Uncleaned!G193)</f>
        <v>6110.0300000000007</v>
      </c>
      <c r="H187">
        <f>IF(Nike_Sales_Uncleaned!H193="",0,IF(AND(Nike_Sales_Uncleaned!H193&gt;=0,Nike_Sales_Uncleaned!H193&lt;=1),Nike_Sales_Uncleaned!H193,0))</f>
        <v>0</v>
      </c>
      <c r="I187">
        <v>0</v>
      </c>
      <c r="J187" s="11">
        <f>IF(Nike_Sales_Uncleaned[[#This Row],[Order_Date]]="","",Nike_Sales_Uncleaned[[#This Row],[Order_Date]])</f>
        <v>45816</v>
      </c>
      <c r="K187" t="s">
        <v>22</v>
      </c>
      <c r="L187" t="s">
        <v>29</v>
      </c>
      <c r="M187">
        <v>-1032.8800000000001</v>
      </c>
    </row>
    <row r="188" spans="1:13" x14ac:dyDescent="0.3">
      <c r="A188">
        <v>2192</v>
      </c>
      <c r="B188" t="s">
        <v>35</v>
      </c>
      <c r="C188" t="s">
        <v>43</v>
      </c>
      <c r="D188" t="s">
        <v>51</v>
      </c>
      <c r="E188" t="str">
        <f>IF(Nike_Sales_Uncleaned!E194="","NA",IF(OR(Nike_Sales_Uncleaned!E194=0,Nike_Sales_Uncleaned!E194=-1),"NA",UPPER(Nike_Sales_Uncleaned!E194)))</f>
        <v>XL</v>
      </c>
      <c r="F188" cm="1">
        <f t="array" ref="F188">IF(Nike_Sales_Uncleaned!F194="",MEDIAN(_xlfn._xlws.FILTER(Nike_Sales_Uncleaned!$F$2:$F$2501,Nike_Sales_Uncleaned!$F$2:$F$2501&gt;0)),Nike_Sales_Uncleaned!F194)</f>
        <v>-1</v>
      </c>
      <c r="G188" cm="1">
        <f t="array" ref="G188">IF(OR(Nike_Sales_Uncleaned!G194="",Nike_Sales_Uncleaned!G194&lt;=0),MEDIAN(_xlfn._xlws.FILTER(Nike_Sales_Uncleaned!$G$2:$G$2501,Nike_Sales_Uncleaned!$G$2:$G$2501&gt;0)),Nike_Sales_Uncleaned!G194)</f>
        <v>6110.0300000000007</v>
      </c>
      <c r="H188">
        <f>IF(Nike_Sales_Uncleaned!H194="",0,IF(AND(Nike_Sales_Uncleaned!H194&gt;=0,Nike_Sales_Uncleaned!H194&lt;=1),Nike_Sales_Uncleaned!H194,0))</f>
        <v>0</v>
      </c>
      <c r="I188">
        <v>0</v>
      </c>
      <c r="J188" s="11" t="str">
        <f>IF(Nike_Sales_Uncleaned[[#This Row],[Order_Date]]="","",Nike_Sales_Uncleaned[[#This Row],[Order_Date]])</f>
        <v/>
      </c>
      <c r="K188" t="s">
        <v>22</v>
      </c>
      <c r="L188" t="s">
        <v>33</v>
      </c>
      <c r="M188">
        <v>554.91</v>
      </c>
    </row>
    <row r="189" spans="1:13" x14ac:dyDescent="0.3">
      <c r="A189">
        <v>2193</v>
      </c>
      <c r="B189" t="s">
        <v>19</v>
      </c>
      <c r="C189" t="s">
        <v>26</v>
      </c>
      <c r="D189" t="s">
        <v>40</v>
      </c>
      <c r="E189" t="str">
        <f>IF(Nike_Sales_Uncleaned!E195="","NA",IF(OR(Nike_Sales_Uncleaned!E195=0,Nike_Sales_Uncleaned!E195=-1),"NA",UPPER(Nike_Sales_Uncleaned!E195)))</f>
        <v>XL</v>
      </c>
      <c r="F189" cm="1">
        <f t="array" ref="F189">IF(Nike_Sales_Uncleaned!F195="",MEDIAN(_xlfn._xlws.FILTER(Nike_Sales_Uncleaned!$F$2:$F$2501,Nike_Sales_Uncleaned!$F$2:$F$2501&gt;0)),Nike_Sales_Uncleaned!F195)</f>
        <v>-1</v>
      </c>
      <c r="G189" cm="1">
        <f t="array" ref="G189">IF(OR(Nike_Sales_Uncleaned!G195="",Nike_Sales_Uncleaned!G195&lt;=0),MEDIAN(_xlfn._xlws.FILTER(Nike_Sales_Uncleaned!$G$2:$G$2501,Nike_Sales_Uncleaned!$G$2:$G$2501&gt;0)),Nike_Sales_Uncleaned!G195)</f>
        <v>6110.0300000000007</v>
      </c>
      <c r="H189">
        <f>IF(Nike_Sales_Uncleaned!H195="",0,IF(AND(Nike_Sales_Uncleaned!H195&gt;=0,Nike_Sales_Uncleaned!H195&lt;=1),Nike_Sales_Uncleaned!H195,0))</f>
        <v>0</v>
      </c>
      <c r="I189">
        <v>0</v>
      </c>
      <c r="J189" s="11">
        <f>IF(Nike_Sales_Uncleaned[[#This Row],[Order_Date]]="","",Nike_Sales_Uncleaned[[#This Row],[Order_Date]])</f>
        <v>45605</v>
      </c>
      <c r="K189" t="s">
        <v>22</v>
      </c>
      <c r="L189" t="s">
        <v>33</v>
      </c>
      <c r="M189">
        <v>1803.66</v>
      </c>
    </row>
    <row r="190" spans="1:13" x14ac:dyDescent="0.3">
      <c r="A190">
        <v>2194</v>
      </c>
      <c r="B190" t="s">
        <v>35</v>
      </c>
      <c r="C190" t="s">
        <v>20</v>
      </c>
      <c r="D190" t="s">
        <v>39</v>
      </c>
      <c r="E190" t="str">
        <f>IF(Nike_Sales_Uncleaned!E196="","NA",IF(OR(Nike_Sales_Uncleaned!E196=0,Nike_Sales_Uncleaned!E196=-1),"NA",UPPER(Nike_Sales_Uncleaned!E196)))</f>
        <v>M</v>
      </c>
      <c r="F190" cm="1">
        <f t="array" ref="F190">IF(Nike_Sales_Uncleaned!F196="",MEDIAN(_xlfn._xlws.FILTER(Nike_Sales_Uncleaned!$F$2:$F$2501,Nike_Sales_Uncleaned!$F$2:$F$2501&gt;0)),Nike_Sales_Uncleaned!F196)</f>
        <v>2</v>
      </c>
      <c r="G190" cm="1">
        <f t="array" ref="G190">IF(OR(Nike_Sales_Uncleaned!G196="",Nike_Sales_Uncleaned!G196&lt;=0),MEDIAN(_xlfn._xlws.FILTER(Nike_Sales_Uncleaned!$G$2:$G$2501,Nike_Sales_Uncleaned!$G$2:$G$2501&gt;0)),Nike_Sales_Uncleaned!G196)</f>
        <v>6196.01</v>
      </c>
      <c r="H190">
        <f>IF(Nike_Sales_Uncleaned!H196="",0,IF(AND(Nike_Sales_Uncleaned!H196&gt;=0,Nike_Sales_Uncleaned!H196&lt;=1),Nike_Sales_Uncleaned!H196,0))</f>
        <v>0</v>
      </c>
      <c r="I190">
        <v>0</v>
      </c>
      <c r="J190" s="11" t="str">
        <f>IF(Nike_Sales_Uncleaned[[#This Row],[Order_Date]]="","",Nike_Sales_Uncleaned[[#This Row],[Order_Date]])</f>
        <v/>
      </c>
      <c r="K190" t="s">
        <v>17</v>
      </c>
      <c r="L190" t="s">
        <v>38</v>
      </c>
      <c r="M190">
        <v>926.03</v>
      </c>
    </row>
    <row r="191" spans="1:13" x14ac:dyDescent="0.3">
      <c r="A191">
        <v>2195</v>
      </c>
      <c r="B191" t="s">
        <v>19</v>
      </c>
      <c r="C191" t="s">
        <v>14</v>
      </c>
      <c r="D191" t="s">
        <v>15</v>
      </c>
      <c r="E191" t="str">
        <f>IF(Nike_Sales_Uncleaned!E197="","NA",IF(OR(Nike_Sales_Uncleaned!E197=0,Nike_Sales_Uncleaned!E197=-1),"NA",UPPER(Nike_Sales_Uncleaned!E197)))</f>
        <v>NA</v>
      </c>
      <c r="F191" cm="1">
        <f t="array" ref="F191">IF(Nike_Sales_Uncleaned!F197="",MEDIAN(_xlfn._xlws.FILTER(Nike_Sales_Uncleaned!$F$2:$F$2501,Nike_Sales_Uncleaned!$F$2:$F$2501&gt;0)),Nike_Sales_Uncleaned!F197)</f>
        <v>2</v>
      </c>
      <c r="G191" cm="1">
        <f t="array" ref="G191">IF(OR(Nike_Sales_Uncleaned!G197="",Nike_Sales_Uncleaned!G197&lt;=0),MEDIAN(_xlfn._xlws.FILTER(Nike_Sales_Uncleaned!$G$2:$G$2501,Nike_Sales_Uncleaned!$G$2:$G$2501&gt;0)),Nike_Sales_Uncleaned!G197)</f>
        <v>6110.0300000000007</v>
      </c>
      <c r="H191">
        <f>IF(Nike_Sales_Uncleaned!H197="",0,IF(AND(Nike_Sales_Uncleaned!H197&gt;=0,Nike_Sales_Uncleaned!H197&lt;=1),Nike_Sales_Uncleaned!H197,0))</f>
        <v>0.51</v>
      </c>
      <c r="I191">
        <v>0</v>
      </c>
      <c r="J191" s="11">
        <f>IF(Nike_Sales_Uncleaned[[#This Row],[Order_Date]]="","",Nike_Sales_Uncleaned[[#This Row],[Order_Date]])</f>
        <v>45567</v>
      </c>
      <c r="K191" t="s">
        <v>17</v>
      </c>
      <c r="L191" t="s">
        <v>33</v>
      </c>
      <c r="M191">
        <v>1041.81</v>
      </c>
    </row>
    <row r="192" spans="1:13" x14ac:dyDescent="0.3">
      <c r="A192">
        <v>2196</v>
      </c>
      <c r="B192" t="s">
        <v>13</v>
      </c>
      <c r="C192" t="s">
        <v>20</v>
      </c>
      <c r="D192" t="s">
        <v>24</v>
      </c>
      <c r="E192" t="str">
        <f>IF(Nike_Sales_Uncleaned!E198="","NA",IF(OR(Nike_Sales_Uncleaned!E198=0,Nike_Sales_Uncleaned!E198=-1),"NA",UPPER(Nike_Sales_Uncleaned!E198)))</f>
        <v>L</v>
      </c>
      <c r="F192" cm="1">
        <f t="array" ref="F192">IF(Nike_Sales_Uncleaned!F198="",MEDIAN(_xlfn._xlws.FILTER(Nike_Sales_Uncleaned!$F$2:$F$2501,Nike_Sales_Uncleaned!$F$2:$F$2501&gt;0)),Nike_Sales_Uncleaned!F198)</f>
        <v>2</v>
      </c>
      <c r="G192" cm="1">
        <f t="array" ref="G192">IF(OR(Nike_Sales_Uncleaned!G198="",Nike_Sales_Uncleaned!G198&lt;=0),MEDIAN(_xlfn._xlws.FILTER(Nike_Sales_Uncleaned!$G$2:$G$2501,Nike_Sales_Uncleaned!$G$2:$G$2501&gt;0)),Nike_Sales_Uncleaned!G198)</f>
        <v>2708.73</v>
      </c>
      <c r="H192">
        <f>IF(Nike_Sales_Uncleaned!H198="",0,IF(AND(Nike_Sales_Uncleaned!H198&gt;=0,Nike_Sales_Uncleaned!H198&lt;=1),Nike_Sales_Uncleaned!H198,0))</f>
        <v>0</v>
      </c>
      <c r="I192">
        <v>0</v>
      </c>
      <c r="J192" s="11" t="str">
        <f>IF(Nike_Sales_Uncleaned[[#This Row],[Order_Date]]="","",Nike_Sales_Uncleaned[[#This Row],[Order_Date]])</f>
        <v/>
      </c>
      <c r="K192" t="s">
        <v>17</v>
      </c>
      <c r="L192" t="s">
        <v>33</v>
      </c>
      <c r="M192">
        <v>925.63</v>
      </c>
    </row>
    <row r="193" spans="1:13" x14ac:dyDescent="0.3">
      <c r="A193">
        <v>2197</v>
      </c>
      <c r="B193" t="s">
        <v>13</v>
      </c>
      <c r="C193" t="s">
        <v>14</v>
      </c>
      <c r="D193" t="s">
        <v>54</v>
      </c>
      <c r="E193" t="str">
        <f>IF(Nike_Sales_Uncleaned!E199="","NA",IF(OR(Nike_Sales_Uncleaned!E199=0,Nike_Sales_Uncleaned!E199=-1),"NA",UPPER(Nike_Sales_Uncleaned!E199)))</f>
        <v>L</v>
      </c>
      <c r="F193" cm="1">
        <f t="array" ref="F193">IF(Nike_Sales_Uncleaned!F199="",MEDIAN(_xlfn._xlws.FILTER(Nike_Sales_Uncleaned!$F$2:$F$2501,Nike_Sales_Uncleaned!$F$2:$F$2501&gt;0)),Nike_Sales_Uncleaned!F199)</f>
        <v>3</v>
      </c>
      <c r="G193" cm="1">
        <f t="array" ref="G193">IF(OR(Nike_Sales_Uncleaned!G199="",Nike_Sales_Uncleaned!G199&lt;=0),MEDIAN(_xlfn._xlws.FILTER(Nike_Sales_Uncleaned!$G$2:$G$2501,Nike_Sales_Uncleaned!$G$2:$G$2501&gt;0)),Nike_Sales_Uncleaned!G199)</f>
        <v>6110.0300000000007</v>
      </c>
      <c r="H193">
        <f>IF(Nike_Sales_Uncleaned!H199="",0,IF(AND(Nike_Sales_Uncleaned!H199&gt;=0,Nike_Sales_Uncleaned!H199&lt;=1),Nike_Sales_Uncleaned!H199,0))</f>
        <v>0</v>
      </c>
      <c r="I193">
        <v>0</v>
      </c>
      <c r="J193" s="11">
        <f>IF(Nike_Sales_Uncleaned[[#This Row],[Order_Date]]="","",Nike_Sales_Uncleaned[[#This Row],[Order_Date]])</f>
        <v>45563</v>
      </c>
      <c r="K193" t="s">
        <v>17</v>
      </c>
      <c r="L193" t="s">
        <v>36</v>
      </c>
      <c r="M193">
        <v>-418.5</v>
      </c>
    </row>
    <row r="194" spans="1:13" x14ac:dyDescent="0.3">
      <c r="A194">
        <v>2198</v>
      </c>
      <c r="B194" t="s">
        <v>35</v>
      </c>
      <c r="C194" t="s">
        <v>14</v>
      </c>
      <c r="D194" t="s">
        <v>15</v>
      </c>
      <c r="E194" t="str">
        <f>IF(Nike_Sales_Uncleaned!E200="","NA",IF(OR(Nike_Sales_Uncleaned!E200=0,Nike_Sales_Uncleaned!E200=-1),"NA",UPPER(Nike_Sales_Uncleaned!E200)))</f>
        <v>7</v>
      </c>
      <c r="F194" cm="1">
        <f t="array" ref="F194">IF(Nike_Sales_Uncleaned!F200="",MEDIAN(_xlfn._xlws.FILTER(Nike_Sales_Uncleaned!$F$2:$F$2501,Nike_Sales_Uncleaned!$F$2:$F$2501&gt;0)),Nike_Sales_Uncleaned!F200)</f>
        <v>4</v>
      </c>
      <c r="G194" cm="1">
        <f t="array" ref="G194">IF(OR(Nike_Sales_Uncleaned!G200="",Nike_Sales_Uncleaned!G200&lt;=0),MEDIAN(_xlfn._xlws.FILTER(Nike_Sales_Uncleaned!$G$2:$G$2501,Nike_Sales_Uncleaned!$G$2:$G$2501&gt;0)),Nike_Sales_Uncleaned!G200)</f>
        <v>6110.0300000000007</v>
      </c>
      <c r="H194">
        <f>IF(Nike_Sales_Uncleaned!H200="",0,IF(AND(Nike_Sales_Uncleaned!H200&gt;=0,Nike_Sales_Uncleaned!H200&lt;=1),Nike_Sales_Uncleaned!H200,0))</f>
        <v>0.65</v>
      </c>
      <c r="I194">
        <v>0</v>
      </c>
      <c r="J194" s="11">
        <f>IF(Nike_Sales_Uncleaned[[#This Row],[Order_Date]]="","",Nike_Sales_Uncleaned[[#This Row],[Order_Date]])</f>
        <v>45212</v>
      </c>
      <c r="K194" t="s">
        <v>17</v>
      </c>
      <c r="L194" t="s">
        <v>29</v>
      </c>
      <c r="M194">
        <v>-169.33</v>
      </c>
    </row>
    <row r="195" spans="1:13" x14ac:dyDescent="0.3">
      <c r="A195">
        <v>2199</v>
      </c>
      <c r="B195" t="s">
        <v>35</v>
      </c>
      <c r="C195" t="s">
        <v>20</v>
      </c>
      <c r="D195" t="s">
        <v>24</v>
      </c>
      <c r="E195" t="str">
        <f>IF(Nike_Sales_Uncleaned!E201="","NA",IF(OR(Nike_Sales_Uncleaned!E201=0,Nike_Sales_Uncleaned!E201=-1),"NA",UPPER(Nike_Sales_Uncleaned!E201)))</f>
        <v>M</v>
      </c>
      <c r="F195" cm="1">
        <f t="array" ref="F195">IF(Nike_Sales_Uncleaned!F201="",MEDIAN(_xlfn._xlws.FILTER(Nike_Sales_Uncleaned!$F$2:$F$2501,Nike_Sales_Uncleaned!$F$2:$F$2501&gt;0)),Nike_Sales_Uncleaned!F201)</f>
        <v>1</v>
      </c>
      <c r="G195" cm="1">
        <f t="array" ref="G195">IF(OR(Nike_Sales_Uncleaned!G201="",Nike_Sales_Uncleaned!G201&lt;=0),MEDIAN(_xlfn._xlws.FILTER(Nike_Sales_Uncleaned!$G$2:$G$2501,Nike_Sales_Uncleaned!$G$2:$G$2501&gt;0)),Nike_Sales_Uncleaned!G201)</f>
        <v>6110.0300000000007</v>
      </c>
      <c r="H195">
        <f>IF(Nike_Sales_Uncleaned!H201="",0,IF(AND(Nike_Sales_Uncleaned!H201&gt;=0,Nike_Sales_Uncleaned!H201&lt;=1),Nike_Sales_Uncleaned!H201,0))</f>
        <v>0</v>
      </c>
      <c r="I195">
        <v>0</v>
      </c>
      <c r="J195" s="11">
        <f>IF(Nike_Sales_Uncleaned[[#This Row],[Order_Date]]="","",Nike_Sales_Uncleaned[[#This Row],[Order_Date]])</f>
        <v>45674</v>
      </c>
      <c r="K195" t="s">
        <v>22</v>
      </c>
      <c r="L195" t="s">
        <v>45</v>
      </c>
      <c r="M195">
        <v>389.94</v>
      </c>
    </row>
    <row r="196" spans="1:13" x14ac:dyDescent="0.3">
      <c r="A196">
        <v>2200</v>
      </c>
      <c r="B196" t="s">
        <v>35</v>
      </c>
      <c r="C196" t="s">
        <v>43</v>
      </c>
      <c r="D196" t="s">
        <v>44</v>
      </c>
      <c r="E196" t="str">
        <f>IF(Nike_Sales_Uncleaned!E202="","NA",IF(OR(Nike_Sales_Uncleaned!E202=0,Nike_Sales_Uncleaned!E202=-1),"NA",UPPER(Nike_Sales_Uncleaned!E202)))</f>
        <v>9</v>
      </c>
      <c r="F196" cm="1">
        <f t="array" ref="F196">IF(Nike_Sales_Uncleaned!F202="",MEDIAN(_xlfn._xlws.FILTER(Nike_Sales_Uncleaned!$F$2:$F$2501,Nike_Sales_Uncleaned!$F$2:$F$2501&gt;0)),Nike_Sales_Uncleaned!F202)</f>
        <v>3</v>
      </c>
      <c r="G196" cm="1">
        <f t="array" ref="G196">IF(OR(Nike_Sales_Uncleaned!G202="",Nike_Sales_Uncleaned!G202&lt;=0),MEDIAN(_xlfn._xlws.FILTER(Nike_Sales_Uncleaned!$G$2:$G$2501,Nike_Sales_Uncleaned!$G$2:$G$2501&gt;0)),Nike_Sales_Uncleaned!G202)</f>
        <v>5570.72</v>
      </c>
      <c r="H196">
        <f>IF(Nike_Sales_Uncleaned!H202="",0,IF(AND(Nike_Sales_Uncleaned!H202&gt;=0,Nike_Sales_Uncleaned!H202&lt;=1),Nike_Sales_Uncleaned!H202,0))</f>
        <v>0</v>
      </c>
      <c r="I196">
        <v>0</v>
      </c>
      <c r="J196" s="11">
        <f>IF(Nike_Sales_Uncleaned[[#This Row],[Order_Date]]="","",Nike_Sales_Uncleaned[[#This Row],[Order_Date]])</f>
        <v>45592</v>
      </c>
      <c r="K196" t="s">
        <v>17</v>
      </c>
      <c r="L196" t="s">
        <v>33</v>
      </c>
      <c r="M196">
        <v>1513.76</v>
      </c>
    </row>
    <row r="197" spans="1:13" x14ac:dyDescent="0.3">
      <c r="A197">
        <v>2201</v>
      </c>
      <c r="B197" t="s">
        <v>19</v>
      </c>
      <c r="C197" t="s">
        <v>14</v>
      </c>
      <c r="D197" t="s">
        <v>15</v>
      </c>
      <c r="E197" t="str">
        <f>IF(Nike_Sales_Uncleaned!E203="","NA",IF(OR(Nike_Sales_Uncleaned!E203=0,Nike_Sales_Uncleaned!E203=-1),"NA",UPPER(Nike_Sales_Uncleaned!E203)))</f>
        <v>11</v>
      </c>
      <c r="F197" cm="1">
        <f t="array" ref="F197">IF(Nike_Sales_Uncleaned!F203="",MEDIAN(_xlfn._xlws.FILTER(Nike_Sales_Uncleaned!$F$2:$F$2501,Nike_Sales_Uncleaned!$F$2:$F$2501&gt;0)),Nike_Sales_Uncleaned!F203)</f>
        <v>2</v>
      </c>
      <c r="G197" cm="1">
        <f t="array" ref="G197">IF(OR(Nike_Sales_Uncleaned!G203="",Nike_Sales_Uncleaned!G203&lt;=0),MEDIAN(_xlfn._xlws.FILTER(Nike_Sales_Uncleaned!$G$2:$G$2501,Nike_Sales_Uncleaned!$G$2:$G$2501&gt;0)),Nike_Sales_Uncleaned!G203)</f>
        <v>6110.0300000000007</v>
      </c>
      <c r="H197">
        <f>IF(Nike_Sales_Uncleaned!H203="",0,IF(AND(Nike_Sales_Uncleaned!H203&gt;=0,Nike_Sales_Uncleaned!H203&lt;=1),Nike_Sales_Uncleaned!H203,0))</f>
        <v>0</v>
      </c>
      <c r="I197">
        <v>0</v>
      </c>
      <c r="J197" s="11" t="str">
        <f>IF(Nike_Sales_Uncleaned[[#This Row],[Order_Date]]="","",Nike_Sales_Uncleaned[[#This Row],[Order_Date]])</f>
        <v/>
      </c>
      <c r="K197" t="s">
        <v>17</v>
      </c>
      <c r="L197" t="s">
        <v>25</v>
      </c>
      <c r="M197">
        <v>1403.56</v>
      </c>
    </row>
    <row r="198" spans="1:13" x14ac:dyDescent="0.3">
      <c r="A198">
        <v>2202</v>
      </c>
      <c r="B198" t="s">
        <v>35</v>
      </c>
      <c r="C198" t="s">
        <v>43</v>
      </c>
      <c r="D198" t="s">
        <v>51</v>
      </c>
      <c r="E198" t="str">
        <f>IF(Nike_Sales_Uncleaned!E204="","NA",IF(OR(Nike_Sales_Uncleaned!E204=0,Nike_Sales_Uncleaned!E204=-1),"NA",UPPER(Nike_Sales_Uncleaned!E204)))</f>
        <v>M</v>
      </c>
      <c r="F198" cm="1">
        <f t="array" ref="F198">IF(Nike_Sales_Uncleaned!F204="",MEDIAN(_xlfn._xlws.FILTER(Nike_Sales_Uncleaned!$F$2:$F$2501,Nike_Sales_Uncleaned!$F$2:$F$2501&gt;0)),Nike_Sales_Uncleaned!F204)</f>
        <v>-1</v>
      </c>
      <c r="G198" cm="1">
        <f t="array" ref="G198">IF(OR(Nike_Sales_Uncleaned!G204="",Nike_Sales_Uncleaned!G204&lt;=0),MEDIAN(_xlfn._xlws.FILTER(Nike_Sales_Uncleaned!$G$2:$G$2501,Nike_Sales_Uncleaned!$G$2:$G$2501&gt;0)),Nike_Sales_Uncleaned!G204)</f>
        <v>7918.93</v>
      </c>
      <c r="H198">
        <f>IF(Nike_Sales_Uncleaned!H204="",0,IF(AND(Nike_Sales_Uncleaned!H204&gt;=0,Nike_Sales_Uncleaned!H204&lt;=1),Nike_Sales_Uncleaned!H204,0))</f>
        <v>0</v>
      </c>
      <c r="I198">
        <v>475.14</v>
      </c>
      <c r="J198" s="11">
        <f>IF(Nike_Sales_Uncleaned[[#This Row],[Order_Date]]="","",Nike_Sales_Uncleaned[[#This Row],[Order_Date]])</f>
        <v>45838</v>
      </c>
      <c r="K198" t="s">
        <v>22</v>
      </c>
      <c r="L198" t="s">
        <v>36</v>
      </c>
      <c r="M198">
        <v>1994.42</v>
      </c>
    </row>
    <row r="199" spans="1:13" x14ac:dyDescent="0.3">
      <c r="A199">
        <v>2203</v>
      </c>
      <c r="B199" t="s">
        <v>35</v>
      </c>
      <c r="C199" t="s">
        <v>26</v>
      </c>
      <c r="D199" t="s">
        <v>60</v>
      </c>
      <c r="E199" t="str">
        <f>IF(Nike_Sales_Uncleaned!E205="","NA",IF(OR(Nike_Sales_Uncleaned!E205=0,Nike_Sales_Uncleaned!E205=-1),"NA",UPPER(Nike_Sales_Uncleaned!E205)))</f>
        <v>M</v>
      </c>
      <c r="F199" cm="1">
        <f t="array" ref="F199">IF(Nike_Sales_Uncleaned!F205="",MEDIAN(_xlfn._xlws.FILTER(Nike_Sales_Uncleaned!$F$2:$F$2501,Nike_Sales_Uncleaned!$F$2:$F$2501&gt;0)),Nike_Sales_Uncleaned!F205)</f>
        <v>0</v>
      </c>
      <c r="G199" cm="1">
        <f t="array" ref="G199">IF(OR(Nike_Sales_Uncleaned!G205="",Nike_Sales_Uncleaned!G205&lt;=0),MEDIAN(_xlfn._xlws.FILTER(Nike_Sales_Uncleaned!$G$2:$G$2501,Nike_Sales_Uncleaned!$G$2:$G$2501&gt;0)),Nike_Sales_Uncleaned!G205)</f>
        <v>6903.22</v>
      </c>
      <c r="H199">
        <f>IF(Nike_Sales_Uncleaned!H205="",0,IF(AND(Nike_Sales_Uncleaned!H205&gt;=0,Nike_Sales_Uncleaned!H205&lt;=1),Nike_Sales_Uncleaned!H205,0))</f>
        <v>0</v>
      </c>
      <c r="I199">
        <v>0</v>
      </c>
      <c r="J199" s="11">
        <f>IF(Nike_Sales_Uncleaned[[#This Row],[Order_Date]]="","",Nike_Sales_Uncleaned[[#This Row],[Order_Date]])</f>
        <v>45571</v>
      </c>
      <c r="K199" t="s">
        <v>17</v>
      </c>
      <c r="L199" t="s">
        <v>29</v>
      </c>
      <c r="M199">
        <v>1556.95</v>
      </c>
    </row>
    <row r="200" spans="1:13" x14ac:dyDescent="0.3">
      <c r="A200">
        <v>2204</v>
      </c>
      <c r="B200" t="s">
        <v>35</v>
      </c>
      <c r="C200" t="s">
        <v>43</v>
      </c>
      <c r="D200" t="s">
        <v>61</v>
      </c>
      <c r="E200" t="str">
        <f>IF(Nike_Sales_Uncleaned!E206="","NA",IF(OR(Nike_Sales_Uncleaned!E206=0,Nike_Sales_Uncleaned!E206=-1),"NA",UPPER(Nike_Sales_Uncleaned!E206)))</f>
        <v>7</v>
      </c>
      <c r="F200" cm="1">
        <f t="array" ref="F200">IF(Nike_Sales_Uncleaned!F206="",MEDIAN(_xlfn._xlws.FILTER(Nike_Sales_Uncleaned!$F$2:$F$2501,Nike_Sales_Uncleaned!$F$2:$F$2501&gt;0)),Nike_Sales_Uncleaned!F206)</f>
        <v>2</v>
      </c>
      <c r="G200" cm="1">
        <f t="array" ref="G200">IF(OR(Nike_Sales_Uncleaned!G206="",Nike_Sales_Uncleaned!G206&lt;=0),MEDIAN(_xlfn._xlws.FILTER(Nike_Sales_Uncleaned!$G$2:$G$2501,Nike_Sales_Uncleaned!$G$2:$G$2501&gt;0)),Nike_Sales_Uncleaned!G206)</f>
        <v>7660.41</v>
      </c>
      <c r="H200">
        <f>IF(Nike_Sales_Uncleaned!H206="",0,IF(AND(Nike_Sales_Uncleaned!H206&gt;=0,Nike_Sales_Uncleaned!H206&lt;=1),Nike_Sales_Uncleaned!H206,0))</f>
        <v>0</v>
      </c>
      <c r="I200">
        <v>0</v>
      </c>
      <c r="J200" s="11">
        <f>IF(Nike_Sales_Uncleaned[[#This Row],[Order_Date]]="","",Nike_Sales_Uncleaned[[#This Row],[Order_Date]])</f>
        <v>45662</v>
      </c>
      <c r="K200" t="s">
        <v>17</v>
      </c>
      <c r="L200" t="s">
        <v>33</v>
      </c>
      <c r="M200">
        <v>2076.75</v>
      </c>
    </row>
    <row r="201" spans="1:13" x14ac:dyDescent="0.3">
      <c r="A201">
        <v>2205</v>
      </c>
      <c r="B201" t="s">
        <v>19</v>
      </c>
      <c r="C201" t="s">
        <v>30</v>
      </c>
      <c r="D201" t="s">
        <v>31</v>
      </c>
      <c r="E201" t="str">
        <f>IF(Nike_Sales_Uncleaned!E207="","NA",IF(OR(Nike_Sales_Uncleaned!E207=0,Nike_Sales_Uncleaned!E207=-1),"NA",UPPER(Nike_Sales_Uncleaned!E207)))</f>
        <v>XL</v>
      </c>
      <c r="F201" cm="1">
        <f t="array" ref="F201">IF(Nike_Sales_Uncleaned!F207="",MEDIAN(_xlfn._xlws.FILTER(Nike_Sales_Uncleaned!$F$2:$F$2501,Nike_Sales_Uncleaned!$F$2:$F$2501&gt;0)),Nike_Sales_Uncleaned!F207)</f>
        <v>0</v>
      </c>
      <c r="G201" cm="1">
        <f t="array" ref="G201">IF(OR(Nike_Sales_Uncleaned!G207="",Nike_Sales_Uncleaned!G207&lt;=0),MEDIAN(_xlfn._xlws.FILTER(Nike_Sales_Uncleaned!$G$2:$G$2501,Nike_Sales_Uncleaned!$G$2:$G$2501&gt;0)),Nike_Sales_Uncleaned!G207)</f>
        <v>6110.0300000000007</v>
      </c>
      <c r="H201">
        <f>IF(Nike_Sales_Uncleaned!H207="",0,IF(AND(Nike_Sales_Uncleaned!H207&gt;=0,Nike_Sales_Uncleaned!H207&lt;=1),Nike_Sales_Uncleaned!H207,0))</f>
        <v>0</v>
      </c>
      <c r="I201">
        <v>0</v>
      </c>
      <c r="J201" s="11" t="str">
        <f>IF(Nike_Sales_Uncleaned[[#This Row],[Order_Date]]="","",Nike_Sales_Uncleaned[[#This Row],[Order_Date]])</f>
        <v/>
      </c>
      <c r="K201" t="s">
        <v>22</v>
      </c>
      <c r="L201" t="s">
        <v>29</v>
      </c>
      <c r="M201">
        <v>-467.52</v>
      </c>
    </row>
    <row r="202" spans="1:13" x14ac:dyDescent="0.3">
      <c r="A202">
        <v>2206</v>
      </c>
      <c r="B202" t="s">
        <v>35</v>
      </c>
      <c r="C202" t="s">
        <v>14</v>
      </c>
      <c r="D202" t="s">
        <v>34</v>
      </c>
      <c r="E202" t="str">
        <f>IF(Nike_Sales_Uncleaned!E208="","NA",IF(OR(Nike_Sales_Uncleaned!E208=0,Nike_Sales_Uncleaned!E208=-1),"NA",UPPER(Nike_Sales_Uncleaned!E208)))</f>
        <v>M</v>
      </c>
      <c r="F202" cm="1">
        <f t="array" ref="F202">IF(Nike_Sales_Uncleaned!F208="",MEDIAN(_xlfn._xlws.FILTER(Nike_Sales_Uncleaned!$F$2:$F$2501,Nike_Sales_Uncleaned!$F$2:$F$2501&gt;0)),Nike_Sales_Uncleaned!F208)</f>
        <v>2</v>
      </c>
      <c r="G202" cm="1">
        <f t="array" ref="G202">IF(OR(Nike_Sales_Uncleaned!G208="",Nike_Sales_Uncleaned!G208&lt;=0),MEDIAN(_xlfn._xlws.FILTER(Nike_Sales_Uncleaned!$G$2:$G$2501,Nike_Sales_Uncleaned!$G$2:$G$2501&gt;0)),Nike_Sales_Uncleaned!G208)</f>
        <v>6110.0300000000007</v>
      </c>
      <c r="H202">
        <f>IF(Nike_Sales_Uncleaned!H208="",0,IF(AND(Nike_Sales_Uncleaned!H208&gt;=0,Nike_Sales_Uncleaned!H208&lt;=1),Nike_Sales_Uncleaned!H208,0))</f>
        <v>0</v>
      </c>
      <c r="I202">
        <v>0</v>
      </c>
      <c r="J202" s="11" t="str">
        <f>IF(Nike_Sales_Uncleaned[[#This Row],[Order_Date]]="","",Nike_Sales_Uncleaned[[#This Row],[Order_Date]])</f>
        <v/>
      </c>
      <c r="K202" t="s">
        <v>17</v>
      </c>
      <c r="L202" t="s">
        <v>33</v>
      </c>
      <c r="M202">
        <v>-524.85</v>
      </c>
    </row>
    <row r="203" spans="1:13" x14ac:dyDescent="0.3">
      <c r="A203">
        <v>2207</v>
      </c>
      <c r="B203" t="s">
        <v>19</v>
      </c>
      <c r="C203" t="s">
        <v>30</v>
      </c>
      <c r="D203" t="s">
        <v>56</v>
      </c>
      <c r="E203" t="str">
        <f>IF(Nike_Sales_Uncleaned!E209="","NA",IF(OR(Nike_Sales_Uncleaned!E209=0,Nike_Sales_Uncleaned!E209=-1),"NA",UPPER(Nike_Sales_Uncleaned!E209)))</f>
        <v>XL</v>
      </c>
      <c r="F203" cm="1">
        <f t="array" ref="F203">IF(Nike_Sales_Uncleaned!F209="",MEDIAN(_xlfn._xlws.FILTER(Nike_Sales_Uncleaned!$F$2:$F$2501,Nike_Sales_Uncleaned!$F$2:$F$2501&gt;0)),Nike_Sales_Uncleaned!F209)</f>
        <v>2</v>
      </c>
      <c r="G203" cm="1">
        <f t="array" ref="G203">IF(OR(Nike_Sales_Uncleaned!G209="",Nike_Sales_Uncleaned!G209&lt;=0),MEDIAN(_xlfn._xlws.FILTER(Nike_Sales_Uncleaned!$G$2:$G$2501,Nike_Sales_Uncleaned!$G$2:$G$2501&gt;0)),Nike_Sales_Uncleaned!G209)</f>
        <v>6110.0300000000007</v>
      </c>
      <c r="H203">
        <f>IF(Nike_Sales_Uncleaned!H209="",0,IF(AND(Nike_Sales_Uncleaned!H209&gt;=0,Nike_Sales_Uncleaned!H209&lt;=1),Nike_Sales_Uncleaned!H209,0))</f>
        <v>0</v>
      </c>
      <c r="I203">
        <v>0</v>
      </c>
      <c r="J203" s="11">
        <f>IF(Nike_Sales_Uncleaned[[#This Row],[Order_Date]]="","",Nike_Sales_Uncleaned[[#This Row],[Order_Date]])</f>
        <v>45422</v>
      </c>
      <c r="K203" t="s">
        <v>17</v>
      </c>
      <c r="L203" t="s">
        <v>38</v>
      </c>
      <c r="M203">
        <v>2101.41</v>
      </c>
    </row>
    <row r="204" spans="1:13" x14ac:dyDescent="0.3">
      <c r="A204">
        <v>2208</v>
      </c>
      <c r="B204" t="s">
        <v>19</v>
      </c>
      <c r="C204" t="s">
        <v>43</v>
      </c>
      <c r="D204" t="s">
        <v>61</v>
      </c>
      <c r="E204" t="str">
        <f>IF(Nike_Sales_Uncleaned!E210="","NA",IF(OR(Nike_Sales_Uncleaned!E210=0,Nike_Sales_Uncleaned!E210=-1),"NA",UPPER(Nike_Sales_Uncleaned!E210)))</f>
        <v>M</v>
      </c>
      <c r="F204" cm="1">
        <f t="array" ref="F204">IF(Nike_Sales_Uncleaned!F210="",MEDIAN(_xlfn._xlws.FILTER(Nike_Sales_Uncleaned!$F$2:$F$2501,Nike_Sales_Uncleaned!$F$2:$F$2501&gt;0)),Nike_Sales_Uncleaned!F210)</f>
        <v>2</v>
      </c>
      <c r="G204" cm="1">
        <f t="array" ref="G204">IF(OR(Nike_Sales_Uncleaned!G210="",Nike_Sales_Uncleaned!G210&lt;=0),MEDIAN(_xlfn._xlws.FILTER(Nike_Sales_Uncleaned!$G$2:$G$2501,Nike_Sales_Uncleaned!$G$2:$G$2501&gt;0)),Nike_Sales_Uncleaned!G210)</f>
        <v>5172.62</v>
      </c>
      <c r="H204">
        <f>IF(Nike_Sales_Uncleaned!H210="",0,IF(AND(Nike_Sales_Uncleaned!H210&gt;=0,Nike_Sales_Uncleaned!H210&lt;=1),Nike_Sales_Uncleaned!H210,0))</f>
        <v>0.97</v>
      </c>
      <c r="I204">
        <v>0</v>
      </c>
      <c r="J204" s="11">
        <f>IF(Nike_Sales_Uncleaned[[#This Row],[Order_Date]]="","",Nike_Sales_Uncleaned[[#This Row],[Order_Date]])</f>
        <v>45842</v>
      </c>
      <c r="K204" t="s">
        <v>22</v>
      </c>
      <c r="L204" t="s">
        <v>38</v>
      </c>
      <c r="M204">
        <v>-1074.04</v>
      </c>
    </row>
    <row r="205" spans="1:13" x14ac:dyDescent="0.3">
      <c r="A205">
        <v>2209</v>
      </c>
      <c r="B205" t="s">
        <v>13</v>
      </c>
      <c r="C205" t="s">
        <v>14</v>
      </c>
      <c r="D205" t="s">
        <v>15</v>
      </c>
      <c r="E205" t="str">
        <f>IF(Nike_Sales_Uncleaned!E211="","NA",IF(OR(Nike_Sales_Uncleaned!E211=0,Nike_Sales_Uncleaned!E211=-1),"NA",UPPER(Nike_Sales_Uncleaned!E211)))</f>
        <v>NA</v>
      </c>
      <c r="F205" cm="1">
        <f t="array" ref="F205">IF(Nike_Sales_Uncleaned!F211="",MEDIAN(_xlfn._xlws.FILTER(Nike_Sales_Uncleaned!$F$2:$F$2501,Nike_Sales_Uncleaned!$F$2:$F$2501&gt;0)),Nike_Sales_Uncleaned!F211)</f>
        <v>2</v>
      </c>
      <c r="G205" cm="1">
        <f t="array" ref="G205">IF(OR(Nike_Sales_Uncleaned!G211="",Nike_Sales_Uncleaned!G211&lt;=0),MEDIAN(_xlfn._xlws.FILTER(Nike_Sales_Uncleaned!$G$2:$G$2501,Nike_Sales_Uncleaned!$G$2:$G$2501&gt;0)),Nike_Sales_Uncleaned!G211)</f>
        <v>6110.0300000000007</v>
      </c>
      <c r="H205">
        <f>IF(Nike_Sales_Uncleaned!H211="",0,IF(AND(Nike_Sales_Uncleaned!H211&gt;=0,Nike_Sales_Uncleaned!H211&lt;=1),Nike_Sales_Uncleaned!H211,0))</f>
        <v>0</v>
      </c>
      <c r="I205">
        <v>0</v>
      </c>
      <c r="J205" s="11" t="str">
        <f>IF(Nike_Sales_Uncleaned[[#This Row],[Order_Date]]="","",Nike_Sales_Uncleaned[[#This Row],[Order_Date]])</f>
        <v/>
      </c>
      <c r="K205" t="s">
        <v>22</v>
      </c>
      <c r="L205" t="s">
        <v>38</v>
      </c>
      <c r="M205">
        <v>1956.7</v>
      </c>
    </row>
    <row r="206" spans="1:13" x14ac:dyDescent="0.3">
      <c r="A206">
        <v>2210</v>
      </c>
      <c r="B206" t="s">
        <v>35</v>
      </c>
      <c r="C206" t="s">
        <v>26</v>
      </c>
      <c r="D206" t="s">
        <v>27</v>
      </c>
      <c r="E206" t="str">
        <f>IF(Nike_Sales_Uncleaned!E212="","NA",IF(OR(Nike_Sales_Uncleaned!E212=0,Nike_Sales_Uncleaned!E212=-1),"NA",UPPER(Nike_Sales_Uncleaned!E212)))</f>
        <v>XL</v>
      </c>
      <c r="F206" cm="1">
        <f t="array" ref="F206">IF(Nike_Sales_Uncleaned!F212="",MEDIAN(_xlfn._xlws.FILTER(Nike_Sales_Uncleaned!$F$2:$F$2501,Nike_Sales_Uncleaned!$F$2:$F$2501&gt;0)),Nike_Sales_Uncleaned!F212)</f>
        <v>2</v>
      </c>
      <c r="G206" cm="1">
        <f t="array" ref="G206">IF(OR(Nike_Sales_Uncleaned!G212="",Nike_Sales_Uncleaned!G212&lt;=0),MEDIAN(_xlfn._xlws.FILTER(Nike_Sales_Uncleaned!$G$2:$G$2501,Nike_Sales_Uncleaned!$G$2:$G$2501&gt;0)),Nike_Sales_Uncleaned!G212)</f>
        <v>6110.0300000000007</v>
      </c>
      <c r="H206">
        <f>IF(Nike_Sales_Uncleaned!H212="",0,IF(AND(Nike_Sales_Uncleaned!H212&gt;=0,Nike_Sales_Uncleaned!H212&lt;=1),Nike_Sales_Uncleaned!H212,0))</f>
        <v>0</v>
      </c>
      <c r="I206">
        <v>0</v>
      </c>
      <c r="J206" s="11">
        <f>IF(Nike_Sales_Uncleaned[[#This Row],[Order_Date]]="","",Nike_Sales_Uncleaned[[#This Row],[Order_Date]])</f>
        <v>45794</v>
      </c>
      <c r="K206" t="s">
        <v>22</v>
      </c>
      <c r="L206" t="s">
        <v>45</v>
      </c>
      <c r="M206">
        <v>701.02</v>
      </c>
    </row>
    <row r="207" spans="1:13" x14ac:dyDescent="0.3">
      <c r="A207">
        <v>2212</v>
      </c>
      <c r="B207" t="s">
        <v>19</v>
      </c>
      <c r="C207" t="s">
        <v>26</v>
      </c>
      <c r="D207" t="s">
        <v>27</v>
      </c>
      <c r="E207" t="str">
        <f>IF(Nike_Sales_Uncleaned!E214="","NA",IF(OR(Nike_Sales_Uncleaned!E214=0,Nike_Sales_Uncleaned!E214=-1),"NA",UPPER(Nike_Sales_Uncleaned!E214)))</f>
        <v>L</v>
      </c>
      <c r="F207" cm="1">
        <f t="array" ref="F207">IF(Nike_Sales_Uncleaned!F214="",MEDIAN(_xlfn._xlws.FILTER(Nike_Sales_Uncleaned!$F$2:$F$2501,Nike_Sales_Uncleaned!$F$2:$F$2501&gt;0)),Nike_Sales_Uncleaned!F214)</f>
        <v>2</v>
      </c>
      <c r="G207" cm="1">
        <f t="array" ref="G207">IF(OR(Nike_Sales_Uncleaned!G214="",Nike_Sales_Uncleaned!G214&lt;=0),MEDIAN(_xlfn._xlws.FILTER(Nike_Sales_Uncleaned!$G$2:$G$2501,Nike_Sales_Uncleaned!$G$2:$G$2501&gt;0)),Nike_Sales_Uncleaned!G214)</f>
        <v>7670.82</v>
      </c>
      <c r="H207">
        <f>IF(Nike_Sales_Uncleaned!H214="",0,IF(AND(Nike_Sales_Uncleaned!H214&gt;=0,Nike_Sales_Uncleaned!H214&lt;=1),Nike_Sales_Uncleaned!H214,0))</f>
        <v>0</v>
      </c>
      <c r="I207">
        <v>0</v>
      </c>
      <c r="J207" s="11">
        <f>IF(Nike_Sales_Uncleaned[[#This Row],[Order_Date]]="","",Nike_Sales_Uncleaned[[#This Row],[Order_Date]])</f>
        <v>45771</v>
      </c>
      <c r="K207" t="s">
        <v>17</v>
      </c>
      <c r="L207" t="s">
        <v>45</v>
      </c>
      <c r="M207">
        <v>-87.95</v>
      </c>
    </row>
    <row r="208" spans="1:13" x14ac:dyDescent="0.3">
      <c r="A208">
        <v>2213</v>
      </c>
      <c r="B208" t="s">
        <v>19</v>
      </c>
      <c r="C208" t="s">
        <v>30</v>
      </c>
      <c r="D208" t="s">
        <v>48</v>
      </c>
      <c r="E208" t="str">
        <f>IF(Nike_Sales_Uncleaned!E215="","NA",IF(OR(Nike_Sales_Uncleaned!E215=0,Nike_Sales_Uncleaned!E215=-1),"NA",UPPER(Nike_Sales_Uncleaned!E215)))</f>
        <v>9</v>
      </c>
      <c r="F208" cm="1">
        <f t="array" ref="F208">IF(Nike_Sales_Uncleaned!F215="",MEDIAN(_xlfn._xlws.FILTER(Nike_Sales_Uncleaned!$F$2:$F$2501,Nike_Sales_Uncleaned!$F$2:$F$2501&gt;0)),Nike_Sales_Uncleaned!F215)</f>
        <v>2</v>
      </c>
      <c r="G208" cm="1">
        <f t="array" ref="G208">IF(OR(Nike_Sales_Uncleaned!G215="",Nike_Sales_Uncleaned!G215&lt;=0),MEDIAN(_xlfn._xlws.FILTER(Nike_Sales_Uncleaned!$G$2:$G$2501,Nike_Sales_Uncleaned!$G$2:$G$2501&gt;0)),Nike_Sales_Uncleaned!G215)</f>
        <v>5714.92</v>
      </c>
      <c r="H208">
        <f>IF(Nike_Sales_Uncleaned!H215="",0,IF(AND(Nike_Sales_Uncleaned!H215&gt;=0,Nike_Sales_Uncleaned!H215&lt;=1),Nike_Sales_Uncleaned!H215,0))</f>
        <v>0</v>
      </c>
      <c r="I208">
        <v>0</v>
      </c>
      <c r="J208" s="11" t="str">
        <f>IF(Nike_Sales_Uncleaned[[#This Row],[Order_Date]]="","",Nike_Sales_Uncleaned[[#This Row],[Order_Date]])</f>
        <v/>
      </c>
      <c r="K208" t="s">
        <v>17</v>
      </c>
      <c r="L208" t="s">
        <v>33</v>
      </c>
      <c r="M208">
        <v>3741.14</v>
      </c>
    </row>
    <row r="209" spans="1:13" x14ac:dyDescent="0.3">
      <c r="A209">
        <v>2214</v>
      </c>
      <c r="B209" t="s">
        <v>35</v>
      </c>
      <c r="C209" t="s">
        <v>43</v>
      </c>
      <c r="D209" t="s">
        <v>61</v>
      </c>
      <c r="E209" t="str">
        <f>IF(Nike_Sales_Uncleaned!E216="","NA",IF(OR(Nike_Sales_Uncleaned!E216=0,Nike_Sales_Uncleaned!E216=-1),"NA",UPPER(Nike_Sales_Uncleaned!E216)))</f>
        <v>XL</v>
      </c>
      <c r="F209" cm="1">
        <f t="array" ref="F209">IF(Nike_Sales_Uncleaned!F216="",MEDIAN(_xlfn._xlws.FILTER(Nike_Sales_Uncleaned!$F$2:$F$2501,Nike_Sales_Uncleaned!$F$2:$F$2501&gt;0)),Nike_Sales_Uncleaned!F216)</f>
        <v>2</v>
      </c>
      <c r="G209" cm="1">
        <f t="array" ref="G209">IF(OR(Nike_Sales_Uncleaned!G216="",Nike_Sales_Uncleaned!G216&lt;=0),MEDIAN(_xlfn._xlws.FILTER(Nike_Sales_Uncleaned!$G$2:$G$2501,Nike_Sales_Uncleaned!$G$2:$G$2501&gt;0)),Nike_Sales_Uncleaned!G216)</f>
        <v>5016.03</v>
      </c>
      <c r="H209">
        <f>IF(Nike_Sales_Uncleaned!H216="",0,IF(AND(Nike_Sales_Uncleaned!H216&gt;=0,Nike_Sales_Uncleaned!H216&lt;=1),Nike_Sales_Uncleaned!H216,0))</f>
        <v>0</v>
      </c>
      <c r="I209">
        <v>0</v>
      </c>
      <c r="J209" s="11" t="str">
        <f>IF(Nike_Sales_Uncleaned[[#This Row],[Order_Date]]="","",Nike_Sales_Uncleaned[[#This Row],[Order_Date]])</f>
        <v/>
      </c>
      <c r="K209" t="s">
        <v>22</v>
      </c>
      <c r="L209" t="s">
        <v>25</v>
      </c>
      <c r="M209">
        <v>1446</v>
      </c>
    </row>
    <row r="210" spans="1:13" x14ac:dyDescent="0.3">
      <c r="A210">
        <v>2215</v>
      </c>
      <c r="B210" t="s">
        <v>35</v>
      </c>
      <c r="C210" t="s">
        <v>43</v>
      </c>
      <c r="D210" t="s">
        <v>52</v>
      </c>
      <c r="E210" t="str">
        <f>IF(Nike_Sales_Uncleaned!E217="","NA",IF(OR(Nike_Sales_Uncleaned!E217=0,Nike_Sales_Uncleaned!E217=-1),"NA",UPPER(Nike_Sales_Uncleaned!E217)))</f>
        <v>XL</v>
      </c>
      <c r="F210" cm="1">
        <f t="array" ref="F210">IF(Nike_Sales_Uncleaned!F217="",MEDIAN(_xlfn._xlws.FILTER(Nike_Sales_Uncleaned!$F$2:$F$2501,Nike_Sales_Uncleaned!$F$2:$F$2501&gt;0)),Nike_Sales_Uncleaned!F217)</f>
        <v>3</v>
      </c>
      <c r="G210" cm="1">
        <f t="array" ref="G210">IF(OR(Nike_Sales_Uncleaned!G217="",Nike_Sales_Uncleaned!G217&lt;=0),MEDIAN(_xlfn._xlws.FILTER(Nike_Sales_Uncleaned!$G$2:$G$2501,Nike_Sales_Uncleaned!$G$2:$G$2501&gt;0)),Nike_Sales_Uncleaned!G217)</f>
        <v>6110.0300000000007</v>
      </c>
      <c r="H210">
        <f>IF(Nike_Sales_Uncleaned!H217="",0,IF(AND(Nike_Sales_Uncleaned!H217&gt;=0,Nike_Sales_Uncleaned!H217&lt;=1),Nike_Sales_Uncleaned!H217,0))</f>
        <v>0.36</v>
      </c>
      <c r="I210">
        <v>0</v>
      </c>
      <c r="J210" s="11" t="str">
        <f>IF(Nike_Sales_Uncleaned[[#This Row],[Order_Date]]="","",Nike_Sales_Uncleaned[[#This Row],[Order_Date]])</f>
        <v/>
      </c>
      <c r="K210" t="s">
        <v>17</v>
      </c>
      <c r="L210" t="s">
        <v>45</v>
      </c>
      <c r="M210">
        <v>3254.06</v>
      </c>
    </row>
    <row r="211" spans="1:13" x14ac:dyDescent="0.3">
      <c r="A211">
        <v>2216</v>
      </c>
      <c r="B211" t="s">
        <v>19</v>
      </c>
      <c r="C211" t="s">
        <v>26</v>
      </c>
      <c r="D211" t="s">
        <v>60</v>
      </c>
      <c r="E211" t="str">
        <f>IF(Nike_Sales_Uncleaned!E218="","NA",IF(OR(Nike_Sales_Uncleaned!E218=0,Nike_Sales_Uncleaned!E218=-1),"NA",UPPER(Nike_Sales_Uncleaned!E218)))</f>
        <v>M</v>
      </c>
      <c r="F211" cm="1">
        <f t="array" ref="F211">IF(Nike_Sales_Uncleaned!F218="",MEDIAN(_xlfn._xlws.FILTER(Nike_Sales_Uncleaned!$F$2:$F$2501,Nike_Sales_Uncleaned!$F$2:$F$2501&gt;0)),Nike_Sales_Uncleaned!F218)</f>
        <v>1</v>
      </c>
      <c r="G211" cm="1">
        <f t="array" ref="G211">IF(OR(Nike_Sales_Uncleaned!G218="",Nike_Sales_Uncleaned!G218&lt;=0),MEDIAN(_xlfn._xlws.FILTER(Nike_Sales_Uncleaned!$G$2:$G$2501,Nike_Sales_Uncleaned!$G$2:$G$2501&gt;0)),Nike_Sales_Uncleaned!G218)</f>
        <v>3111.62</v>
      </c>
      <c r="H211">
        <f>IF(Nike_Sales_Uncleaned!H218="",0,IF(AND(Nike_Sales_Uncleaned!H218&gt;=0,Nike_Sales_Uncleaned!H218&lt;=1),Nike_Sales_Uncleaned!H218,0))</f>
        <v>0</v>
      </c>
      <c r="I211">
        <v>0</v>
      </c>
      <c r="J211" s="11">
        <f>IF(Nike_Sales_Uncleaned[[#This Row],[Order_Date]]="","",Nike_Sales_Uncleaned[[#This Row],[Order_Date]])</f>
        <v>45536</v>
      </c>
      <c r="K211" t="s">
        <v>17</v>
      </c>
      <c r="L211" t="s">
        <v>38</v>
      </c>
      <c r="M211">
        <v>2617.56</v>
      </c>
    </row>
    <row r="212" spans="1:13" x14ac:dyDescent="0.3">
      <c r="A212">
        <v>2217</v>
      </c>
      <c r="B212" t="s">
        <v>19</v>
      </c>
      <c r="C212" t="s">
        <v>26</v>
      </c>
      <c r="D212" t="s">
        <v>40</v>
      </c>
      <c r="E212" t="str">
        <f>IF(Nike_Sales_Uncleaned!E219="","NA",IF(OR(Nike_Sales_Uncleaned!E219=0,Nike_Sales_Uncleaned!E219=-1),"NA",UPPER(Nike_Sales_Uncleaned!E219)))</f>
        <v>L</v>
      </c>
      <c r="F212" cm="1">
        <f t="array" ref="F212">IF(Nike_Sales_Uncleaned!F219="",MEDIAN(_xlfn._xlws.FILTER(Nike_Sales_Uncleaned!$F$2:$F$2501,Nike_Sales_Uncleaned!$F$2:$F$2501&gt;0)),Nike_Sales_Uncleaned!F219)</f>
        <v>2</v>
      </c>
      <c r="G212" cm="1">
        <f t="array" ref="G212">IF(OR(Nike_Sales_Uncleaned!G219="",Nike_Sales_Uncleaned!G219&lt;=0),MEDIAN(_xlfn._xlws.FILTER(Nike_Sales_Uncleaned!$G$2:$G$2501,Nike_Sales_Uncleaned!$G$2:$G$2501&gt;0)),Nike_Sales_Uncleaned!G219)</f>
        <v>6110.0300000000007</v>
      </c>
      <c r="H212">
        <f>IF(Nike_Sales_Uncleaned!H219="",0,IF(AND(Nike_Sales_Uncleaned!H219&gt;=0,Nike_Sales_Uncleaned!H219&lt;=1),Nike_Sales_Uncleaned!H219,0))</f>
        <v>0</v>
      </c>
      <c r="I212">
        <v>0</v>
      </c>
      <c r="J212" s="11">
        <f>IF(Nike_Sales_Uncleaned[[#This Row],[Order_Date]]="","",Nike_Sales_Uncleaned[[#This Row],[Order_Date]])</f>
        <v>45513</v>
      </c>
      <c r="K212" t="s">
        <v>22</v>
      </c>
      <c r="L212" t="s">
        <v>33</v>
      </c>
      <c r="M212">
        <v>2190.84</v>
      </c>
    </row>
    <row r="213" spans="1:13" x14ac:dyDescent="0.3">
      <c r="A213">
        <v>2218</v>
      </c>
      <c r="B213" t="s">
        <v>13</v>
      </c>
      <c r="C213" t="s">
        <v>20</v>
      </c>
      <c r="D213" t="s">
        <v>24</v>
      </c>
      <c r="E213" t="str">
        <f>IF(Nike_Sales_Uncleaned!E220="","NA",IF(OR(Nike_Sales_Uncleaned!E220=0,Nike_Sales_Uncleaned!E220=-1),"NA",UPPER(Nike_Sales_Uncleaned!E220)))</f>
        <v>6</v>
      </c>
      <c r="F213" cm="1">
        <f t="array" ref="F213">IF(Nike_Sales_Uncleaned!F220="",MEDIAN(_xlfn._xlws.FILTER(Nike_Sales_Uncleaned!$F$2:$F$2501,Nike_Sales_Uncleaned!$F$2:$F$2501&gt;0)),Nike_Sales_Uncleaned!F220)</f>
        <v>2</v>
      </c>
      <c r="G213" cm="1">
        <f t="array" ref="G213">IF(OR(Nike_Sales_Uncleaned!G220="",Nike_Sales_Uncleaned!G220&lt;=0),MEDIAN(_xlfn._xlws.FILTER(Nike_Sales_Uncleaned!$G$2:$G$2501,Nike_Sales_Uncleaned!$G$2:$G$2501&gt;0)),Nike_Sales_Uncleaned!G220)</f>
        <v>6110.0300000000007</v>
      </c>
      <c r="H213">
        <f>IF(Nike_Sales_Uncleaned!H220="",0,IF(AND(Nike_Sales_Uncleaned!H220&gt;=0,Nike_Sales_Uncleaned!H220&lt;=1),Nike_Sales_Uncleaned!H220,0))</f>
        <v>0</v>
      </c>
      <c r="I213">
        <v>0</v>
      </c>
      <c r="J213" s="11">
        <f>IF(Nike_Sales_Uncleaned[[#This Row],[Order_Date]]="","",Nike_Sales_Uncleaned[[#This Row],[Order_Date]])</f>
        <v>45349</v>
      </c>
      <c r="K213" t="s">
        <v>17</v>
      </c>
      <c r="L213" t="s">
        <v>36</v>
      </c>
      <c r="M213">
        <v>1440.02</v>
      </c>
    </row>
    <row r="214" spans="1:13" x14ac:dyDescent="0.3">
      <c r="A214">
        <v>2219</v>
      </c>
      <c r="B214" t="s">
        <v>19</v>
      </c>
      <c r="C214" t="s">
        <v>43</v>
      </c>
      <c r="D214" t="s">
        <v>44</v>
      </c>
      <c r="E214" t="str">
        <f>IF(Nike_Sales_Uncleaned!E221="","NA",IF(OR(Nike_Sales_Uncleaned!E221=0,Nike_Sales_Uncleaned!E221=-1),"NA",UPPER(Nike_Sales_Uncleaned!E221)))</f>
        <v>M</v>
      </c>
      <c r="F214" cm="1">
        <f t="array" ref="F214">IF(Nike_Sales_Uncleaned!F221="",MEDIAN(_xlfn._xlws.FILTER(Nike_Sales_Uncleaned!$F$2:$F$2501,Nike_Sales_Uncleaned!$F$2:$F$2501&gt;0)),Nike_Sales_Uncleaned!F221)</f>
        <v>-1</v>
      </c>
      <c r="G214" cm="1">
        <f t="array" ref="G214">IF(OR(Nike_Sales_Uncleaned!G221="",Nike_Sales_Uncleaned!G221&lt;=0),MEDIAN(_xlfn._xlws.FILTER(Nike_Sales_Uncleaned!$G$2:$G$2501,Nike_Sales_Uncleaned!$G$2:$G$2501&gt;0)),Nike_Sales_Uncleaned!G221)</f>
        <v>6110.0300000000007</v>
      </c>
      <c r="H214">
        <f>IF(Nike_Sales_Uncleaned!H221="",0,IF(AND(Nike_Sales_Uncleaned!H221&gt;=0,Nike_Sales_Uncleaned!H221&lt;=1),Nike_Sales_Uncleaned!H221,0))</f>
        <v>0</v>
      </c>
      <c r="I214">
        <v>0</v>
      </c>
      <c r="J214" s="11">
        <f>IF(Nike_Sales_Uncleaned[[#This Row],[Order_Date]]="","",Nike_Sales_Uncleaned[[#This Row],[Order_Date]])</f>
        <v>45558</v>
      </c>
      <c r="K214" t="s">
        <v>17</v>
      </c>
      <c r="L214" t="s">
        <v>36</v>
      </c>
      <c r="M214">
        <v>3305.72</v>
      </c>
    </row>
    <row r="215" spans="1:13" x14ac:dyDescent="0.3">
      <c r="A215">
        <v>2220</v>
      </c>
      <c r="B215" t="s">
        <v>13</v>
      </c>
      <c r="C215" t="s">
        <v>14</v>
      </c>
      <c r="D215" t="s">
        <v>15</v>
      </c>
      <c r="E215" t="str">
        <f>IF(Nike_Sales_Uncleaned!E222="","NA",IF(OR(Nike_Sales_Uncleaned!E222=0,Nike_Sales_Uncleaned!E222=-1),"NA",UPPER(Nike_Sales_Uncleaned!E222)))</f>
        <v>M</v>
      </c>
      <c r="F215" cm="1">
        <f t="array" ref="F215">IF(Nike_Sales_Uncleaned!F222="",MEDIAN(_xlfn._xlws.FILTER(Nike_Sales_Uncleaned!$F$2:$F$2501,Nike_Sales_Uncleaned!$F$2:$F$2501&gt;0)),Nike_Sales_Uncleaned!F222)</f>
        <v>2</v>
      </c>
      <c r="G215" cm="1">
        <f t="array" ref="G215">IF(OR(Nike_Sales_Uncleaned!G222="",Nike_Sales_Uncleaned!G222&lt;=0),MEDIAN(_xlfn._xlws.FILTER(Nike_Sales_Uncleaned!$G$2:$G$2501,Nike_Sales_Uncleaned!$G$2:$G$2501&gt;0)),Nike_Sales_Uncleaned!G222)</f>
        <v>6110.0300000000007</v>
      </c>
      <c r="H215">
        <f>IF(Nike_Sales_Uncleaned!H222="",0,IF(AND(Nike_Sales_Uncleaned!H222&gt;=0,Nike_Sales_Uncleaned!H222&lt;=1),Nike_Sales_Uncleaned!H222,0))</f>
        <v>0</v>
      </c>
      <c r="I215">
        <v>0</v>
      </c>
      <c r="J215" s="11" t="str">
        <f>IF(Nike_Sales_Uncleaned[[#This Row],[Order_Date]]="","",Nike_Sales_Uncleaned[[#This Row],[Order_Date]])</f>
        <v/>
      </c>
      <c r="K215" t="s">
        <v>17</v>
      </c>
      <c r="L215" t="s">
        <v>45</v>
      </c>
      <c r="M215">
        <v>890.14</v>
      </c>
    </row>
    <row r="216" spans="1:13" x14ac:dyDescent="0.3">
      <c r="A216">
        <v>2221</v>
      </c>
      <c r="B216" t="s">
        <v>13</v>
      </c>
      <c r="C216" t="s">
        <v>26</v>
      </c>
      <c r="D216" t="s">
        <v>40</v>
      </c>
      <c r="E216" t="str">
        <f>IF(Nike_Sales_Uncleaned!E223="","NA",IF(OR(Nike_Sales_Uncleaned!E223=0,Nike_Sales_Uncleaned!E223=-1),"NA",UPPER(Nike_Sales_Uncleaned!E223)))</f>
        <v>L</v>
      </c>
      <c r="F216" cm="1">
        <f t="array" ref="F216">IF(Nike_Sales_Uncleaned!F223="",MEDIAN(_xlfn._xlws.FILTER(Nike_Sales_Uncleaned!$F$2:$F$2501,Nike_Sales_Uncleaned!$F$2:$F$2501&gt;0)),Nike_Sales_Uncleaned!F223)</f>
        <v>2</v>
      </c>
      <c r="G216" cm="1">
        <f t="array" ref="G216">IF(OR(Nike_Sales_Uncleaned!G223="",Nike_Sales_Uncleaned!G223&lt;=0),MEDIAN(_xlfn._xlws.FILTER(Nike_Sales_Uncleaned!$G$2:$G$2501,Nike_Sales_Uncleaned!$G$2:$G$2501&gt;0)),Nike_Sales_Uncleaned!G223)</f>
        <v>3375.97</v>
      </c>
      <c r="H216">
        <f>IF(Nike_Sales_Uncleaned!H223="",0,IF(AND(Nike_Sales_Uncleaned!H223&gt;=0,Nike_Sales_Uncleaned!H223&lt;=1),Nike_Sales_Uncleaned!H223,0))</f>
        <v>0</v>
      </c>
      <c r="I216">
        <v>0</v>
      </c>
      <c r="J216" s="11" t="str">
        <f>IF(Nike_Sales_Uncleaned[[#This Row],[Order_Date]]="","",Nike_Sales_Uncleaned[[#This Row],[Order_Date]])</f>
        <v/>
      </c>
      <c r="K216" t="s">
        <v>22</v>
      </c>
      <c r="L216" t="s">
        <v>25</v>
      </c>
      <c r="M216">
        <v>-297.05</v>
      </c>
    </row>
    <row r="217" spans="1:13" x14ac:dyDescent="0.3">
      <c r="A217">
        <v>2222</v>
      </c>
      <c r="B217" t="s">
        <v>35</v>
      </c>
      <c r="C217" t="s">
        <v>14</v>
      </c>
      <c r="D217" t="s">
        <v>54</v>
      </c>
      <c r="E217" t="str">
        <f>IF(Nike_Sales_Uncleaned!E224="","NA",IF(OR(Nike_Sales_Uncleaned!E224=0,Nike_Sales_Uncleaned!E224=-1),"NA",UPPER(Nike_Sales_Uncleaned!E224)))</f>
        <v>XL</v>
      </c>
      <c r="F217" cm="1">
        <f t="array" ref="F217">IF(Nike_Sales_Uncleaned!F224="",MEDIAN(_xlfn._xlws.FILTER(Nike_Sales_Uncleaned!$F$2:$F$2501,Nike_Sales_Uncleaned!$F$2:$F$2501&gt;0)),Nike_Sales_Uncleaned!F224)</f>
        <v>2</v>
      </c>
      <c r="G217" cm="1">
        <f t="array" ref="G217">IF(OR(Nike_Sales_Uncleaned!G224="",Nike_Sales_Uncleaned!G224&lt;=0),MEDIAN(_xlfn._xlws.FILTER(Nike_Sales_Uncleaned!$G$2:$G$2501,Nike_Sales_Uncleaned!$G$2:$G$2501&gt;0)),Nike_Sales_Uncleaned!G224)</f>
        <v>8897.19</v>
      </c>
      <c r="H217">
        <f>IF(Nike_Sales_Uncleaned!H224="",0,IF(AND(Nike_Sales_Uncleaned!H224&gt;=0,Nike_Sales_Uncleaned!H224&lt;=1),Nike_Sales_Uncleaned!H224,0))</f>
        <v>0.11</v>
      </c>
      <c r="I217">
        <v>15837</v>
      </c>
      <c r="J217" s="11">
        <f>IF(Nike_Sales_Uncleaned[[#This Row],[Order_Date]]="","",Nike_Sales_Uncleaned[[#This Row],[Order_Date]])</f>
        <v>45642</v>
      </c>
      <c r="K217" t="s">
        <v>22</v>
      </c>
      <c r="L217" t="s">
        <v>25</v>
      </c>
      <c r="M217">
        <v>2821.69</v>
      </c>
    </row>
    <row r="218" spans="1:13" x14ac:dyDescent="0.3">
      <c r="A218">
        <v>2223</v>
      </c>
      <c r="B218" t="s">
        <v>13</v>
      </c>
      <c r="C218" t="s">
        <v>14</v>
      </c>
      <c r="D218" t="s">
        <v>34</v>
      </c>
      <c r="E218" t="str">
        <f>IF(Nike_Sales_Uncleaned!E225="","NA",IF(OR(Nike_Sales_Uncleaned!E225=0,Nike_Sales_Uncleaned!E225=-1),"NA",UPPER(Nike_Sales_Uncleaned!E225)))</f>
        <v>M</v>
      </c>
      <c r="F218" cm="1">
        <f t="array" ref="F218">IF(Nike_Sales_Uncleaned!F225="",MEDIAN(_xlfn._xlws.FILTER(Nike_Sales_Uncleaned!$F$2:$F$2501,Nike_Sales_Uncleaned!$F$2:$F$2501&gt;0)),Nike_Sales_Uncleaned!F225)</f>
        <v>-1</v>
      </c>
      <c r="G218" cm="1">
        <f t="array" ref="G218">IF(OR(Nike_Sales_Uncleaned!G225="",Nike_Sales_Uncleaned!G225&lt;=0),MEDIAN(_xlfn._xlws.FILTER(Nike_Sales_Uncleaned!$G$2:$G$2501,Nike_Sales_Uncleaned!$G$2:$G$2501&gt;0)),Nike_Sales_Uncleaned!G225)</f>
        <v>9180.15</v>
      </c>
      <c r="H218">
        <f>IF(Nike_Sales_Uncleaned!H225="",0,IF(AND(Nike_Sales_Uncleaned!H225&gt;=0,Nike_Sales_Uncleaned!H225&lt;=1),Nike_Sales_Uncleaned!H225,0))</f>
        <v>0</v>
      </c>
      <c r="I218">
        <v>0</v>
      </c>
      <c r="J218" s="11" t="str">
        <f>IF(Nike_Sales_Uncleaned[[#This Row],[Order_Date]]="","",Nike_Sales_Uncleaned[[#This Row],[Order_Date]])</f>
        <v/>
      </c>
      <c r="K218" t="s">
        <v>17</v>
      </c>
      <c r="L218" t="s">
        <v>45</v>
      </c>
      <c r="M218">
        <v>799.28</v>
      </c>
    </row>
    <row r="219" spans="1:13" x14ac:dyDescent="0.3">
      <c r="A219">
        <v>2224</v>
      </c>
      <c r="B219" t="s">
        <v>13</v>
      </c>
      <c r="C219" t="s">
        <v>26</v>
      </c>
      <c r="D219" t="s">
        <v>58</v>
      </c>
      <c r="E219" t="str">
        <f>IF(Nike_Sales_Uncleaned!E226="","NA",IF(OR(Nike_Sales_Uncleaned!E226=0,Nike_Sales_Uncleaned!E226=-1),"NA",UPPER(Nike_Sales_Uncleaned!E226)))</f>
        <v>NA</v>
      </c>
      <c r="F219" cm="1">
        <f t="array" ref="F219">IF(Nike_Sales_Uncleaned!F226="",MEDIAN(_xlfn._xlws.FILTER(Nike_Sales_Uncleaned!$F$2:$F$2501,Nike_Sales_Uncleaned!$F$2:$F$2501&gt;0)),Nike_Sales_Uncleaned!F226)</f>
        <v>-1</v>
      </c>
      <c r="G219" cm="1">
        <f t="array" ref="G219">IF(OR(Nike_Sales_Uncleaned!G226="",Nike_Sales_Uncleaned!G226&lt;=0),MEDIAN(_xlfn._xlws.FILTER(Nike_Sales_Uncleaned!$G$2:$G$2501,Nike_Sales_Uncleaned!$G$2:$G$2501&gt;0)),Nike_Sales_Uncleaned!G226)</f>
        <v>6110.0300000000007</v>
      </c>
      <c r="H219">
        <f>IF(Nike_Sales_Uncleaned!H226="",0,IF(AND(Nike_Sales_Uncleaned!H226&gt;=0,Nike_Sales_Uncleaned!H226&lt;=1),Nike_Sales_Uncleaned!H226,0))</f>
        <v>0.12</v>
      </c>
      <c r="I219">
        <v>0</v>
      </c>
      <c r="J219" s="11">
        <f>IF(Nike_Sales_Uncleaned[[#This Row],[Order_Date]]="","",Nike_Sales_Uncleaned[[#This Row],[Order_Date]])</f>
        <v>45762</v>
      </c>
      <c r="K219" t="s">
        <v>17</v>
      </c>
      <c r="L219" t="s">
        <v>29</v>
      </c>
      <c r="M219">
        <v>3278.7</v>
      </c>
    </row>
    <row r="220" spans="1:13" x14ac:dyDescent="0.3">
      <c r="A220">
        <v>2225</v>
      </c>
      <c r="B220" t="s">
        <v>13</v>
      </c>
      <c r="C220" t="s">
        <v>43</v>
      </c>
      <c r="D220" t="s">
        <v>51</v>
      </c>
      <c r="E220" t="str">
        <f>IF(Nike_Sales_Uncleaned!E227="","NA",IF(OR(Nike_Sales_Uncleaned!E227=0,Nike_Sales_Uncleaned!E227=-1),"NA",UPPER(Nike_Sales_Uncleaned!E227)))</f>
        <v>11</v>
      </c>
      <c r="F220" cm="1">
        <f t="array" ref="F220">IF(Nike_Sales_Uncleaned!F227="",MEDIAN(_xlfn._xlws.FILTER(Nike_Sales_Uncleaned!$F$2:$F$2501,Nike_Sales_Uncleaned!$F$2:$F$2501&gt;0)),Nike_Sales_Uncleaned!F227)</f>
        <v>2</v>
      </c>
      <c r="G220" cm="1">
        <f t="array" ref="G220">IF(OR(Nike_Sales_Uncleaned!G227="",Nike_Sales_Uncleaned!G227&lt;=0),MEDIAN(_xlfn._xlws.FILTER(Nike_Sales_Uncleaned!$G$2:$G$2501,Nike_Sales_Uncleaned!$G$2:$G$2501&gt;0)),Nike_Sales_Uncleaned!G227)</f>
        <v>6110.0300000000007</v>
      </c>
      <c r="H220">
        <f>IF(Nike_Sales_Uncleaned!H227="",0,IF(AND(Nike_Sales_Uncleaned!H227&gt;=0,Nike_Sales_Uncleaned!H227&lt;=1),Nike_Sales_Uncleaned!H227,0))</f>
        <v>0</v>
      </c>
      <c r="I220">
        <v>0</v>
      </c>
      <c r="J220" s="11" t="str">
        <f>IF(Nike_Sales_Uncleaned[[#This Row],[Order_Date]]="","",Nike_Sales_Uncleaned[[#This Row],[Order_Date]])</f>
        <v/>
      </c>
      <c r="K220" t="s">
        <v>22</v>
      </c>
      <c r="L220" t="s">
        <v>38</v>
      </c>
      <c r="M220">
        <v>1136.6300000000001</v>
      </c>
    </row>
    <row r="221" spans="1:13" x14ac:dyDescent="0.3">
      <c r="A221">
        <v>2226</v>
      </c>
      <c r="B221" t="s">
        <v>19</v>
      </c>
      <c r="C221" t="s">
        <v>43</v>
      </c>
      <c r="D221" t="s">
        <v>52</v>
      </c>
      <c r="E221" t="str">
        <f>IF(Nike_Sales_Uncleaned!E228="","NA",IF(OR(Nike_Sales_Uncleaned!E228=0,Nike_Sales_Uncleaned!E228=-1),"NA",UPPER(Nike_Sales_Uncleaned!E228)))</f>
        <v>NA</v>
      </c>
      <c r="F221" cm="1">
        <f t="array" ref="F221">IF(Nike_Sales_Uncleaned!F228="",MEDIAN(_xlfn._xlws.FILTER(Nike_Sales_Uncleaned!$F$2:$F$2501,Nike_Sales_Uncleaned!$F$2:$F$2501&gt;0)),Nike_Sales_Uncleaned!F228)</f>
        <v>2</v>
      </c>
      <c r="G221" cm="1">
        <f t="array" ref="G221">IF(OR(Nike_Sales_Uncleaned!G228="",Nike_Sales_Uncleaned!G228&lt;=0),MEDIAN(_xlfn._xlws.FILTER(Nike_Sales_Uncleaned!$G$2:$G$2501,Nike_Sales_Uncleaned!$G$2:$G$2501&gt;0)),Nike_Sales_Uncleaned!G228)</f>
        <v>6110.0300000000007</v>
      </c>
      <c r="H221">
        <f>IF(Nike_Sales_Uncleaned!H228="",0,IF(AND(Nike_Sales_Uncleaned!H228&gt;=0,Nike_Sales_Uncleaned!H228&lt;=1),Nike_Sales_Uncleaned!H228,0))</f>
        <v>0.31</v>
      </c>
      <c r="I221">
        <v>0</v>
      </c>
      <c r="J221" s="11" t="str">
        <f>IF(Nike_Sales_Uncleaned[[#This Row],[Order_Date]]="","",Nike_Sales_Uncleaned[[#This Row],[Order_Date]])</f>
        <v/>
      </c>
      <c r="K221" t="s">
        <v>17</v>
      </c>
      <c r="L221" t="s">
        <v>33</v>
      </c>
      <c r="M221">
        <v>-131.04</v>
      </c>
    </row>
    <row r="222" spans="1:13" x14ac:dyDescent="0.3">
      <c r="A222">
        <v>2228</v>
      </c>
      <c r="B222" t="s">
        <v>13</v>
      </c>
      <c r="C222" t="s">
        <v>43</v>
      </c>
      <c r="D222" t="s">
        <v>52</v>
      </c>
      <c r="E222" t="str">
        <f>IF(Nike_Sales_Uncleaned!E230="","NA",IF(OR(Nike_Sales_Uncleaned!E230=0,Nike_Sales_Uncleaned!E230=-1),"NA",UPPER(Nike_Sales_Uncleaned!E230)))</f>
        <v>NA</v>
      </c>
      <c r="F222" cm="1">
        <f t="array" ref="F222">IF(Nike_Sales_Uncleaned!F230="",MEDIAN(_xlfn._xlws.FILTER(Nike_Sales_Uncleaned!$F$2:$F$2501,Nike_Sales_Uncleaned!$F$2:$F$2501&gt;0)),Nike_Sales_Uncleaned!F230)</f>
        <v>2</v>
      </c>
      <c r="G222" cm="1">
        <f t="array" ref="G222">IF(OR(Nike_Sales_Uncleaned!G230="",Nike_Sales_Uncleaned!G230&lt;=0),MEDIAN(_xlfn._xlws.FILTER(Nike_Sales_Uncleaned!$G$2:$G$2501,Nike_Sales_Uncleaned!$G$2:$G$2501&gt;0)),Nike_Sales_Uncleaned!G230)</f>
        <v>9382.15</v>
      </c>
      <c r="H222">
        <f>IF(Nike_Sales_Uncleaned!H230="",0,IF(AND(Nike_Sales_Uncleaned!H230&gt;=0,Nike_Sales_Uncleaned!H230&lt;=1),Nike_Sales_Uncleaned!H230,0))</f>
        <v>0</v>
      </c>
      <c r="I222">
        <v>0</v>
      </c>
      <c r="J222" s="11">
        <f>IF(Nike_Sales_Uncleaned[[#This Row],[Order_Date]]="","",Nike_Sales_Uncleaned[[#This Row],[Order_Date]])</f>
        <v>45544</v>
      </c>
      <c r="K222" t="s">
        <v>17</v>
      </c>
      <c r="L222" t="s">
        <v>45</v>
      </c>
      <c r="M222">
        <v>-127.34</v>
      </c>
    </row>
    <row r="223" spans="1:13" x14ac:dyDescent="0.3">
      <c r="A223">
        <v>2229</v>
      </c>
      <c r="B223" t="s">
        <v>35</v>
      </c>
      <c r="C223" t="s">
        <v>30</v>
      </c>
      <c r="D223" t="s">
        <v>48</v>
      </c>
      <c r="E223" t="str">
        <f>IF(Nike_Sales_Uncleaned!E231="","NA",IF(OR(Nike_Sales_Uncleaned!E231=0,Nike_Sales_Uncleaned!E231=-1),"NA",UPPER(Nike_Sales_Uncleaned!E231)))</f>
        <v>XL</v>
      </c>
      <c r="F223" cm="1">
        <f t="array" ref="F223">IF(Nike_Sales_Uncleaned!F231="",MEDIAN(_xlfn._xlws.FILTER(Nike_Sales_Uncleaned!$F$2:$F$2501,Nike_Sales_Uncleaned!$F$2:$F$2501&gt;0)),Nike_Sales_Uncleaned!F231)</f>
        <v>2</v>
      </c>
      <c r="G223" cm="1">
        <f t="array" ref="G223">IF(OR(Nike_Sales_Uncleaned!G231="",Nike_Sales_Uncleaned!G231&lt;=0),MEDIAN(_xlfn._xlws.FILTER(Nike_Sales_Uncleaned!$G$2:$G$2501,Nike_Sales_Uncleaned!$G$2:$G$2501&gt;0)),Nike_Sales_Uncleaned!G231)</f>
        <v>7143.23</v>
      </c>
      <c r="H223">
        <f>IF(Nike_Sales_Uncleaned!H231="",0,IF(AND(Nike_Sales_Uncleaned!H231&gt;=0,Nike_Sales_Uncleaned!H231&lt;=1),Nike_Sales_Uncleaned!H231,0))</f>
        <v>0</v>
      </c>
      <c r="I223">
        <v>0</v>
      </c>
      <c r="J223" s="11">
        <f>IF(Nike_Sales_Uncleaned[[#This Row],[Order_Date]]="","",Nike_Sales_Uncleaned[[#This Row],[Order_Date]])</f>
        <v>45297</v>
      </c>
      <c r="K223" t="s">
        <v>22</v>
      </c>
      <c r="L223" t="s">
        <v>25</v>
      </c>
      <c r="M223">
        <v>3284.36</v>
      </c>
    </row>
    <row r="224" spans="1:13" x14ac:dyDescent="0.3">
      <c r="A224">
        <v>2230</v>
      </c>
      <c r="B224" t="s">
        <v>13</v>
      </c>
      <c r="C224" t="s">
        <v>26</v>
      </c>
      <c r="D224" t="s">
        <v>58</v>
      </c>
      <c r="E224" t="str">
        <f>IF(Nike_Sales_Uncleaned!E232="","NA",IF(OR(Nike_Sales_Uncleaned!E232=0,Nike_Sales_Uncleaned!E232=-1),"NA",UPPER(Nike_Sales_Uncleaned!E232)))</f>
        <v>10</v>
      </c>
      <c r="F224" cm="1">
        <f t="array" ref="F224">IF(Nike_Sales_Uncleaned!F232="",MEDIAN(_xlfn._xlws.FILTER(Nike_Sales_Uncleaned!$F$2:$F$2501,Nike_Sales_Uncleaned!$F$2:$F$2501&gt;0)),Nike_Sales_Uncleaned!F232)</f>
        <v>2</v>
      </c>
      <c r="G224" cm="1">
        <f t="array" ref="G224">IF(OR(Nike_Sales_Uncleaned!G232="",Nike_Sales_Uncleaned!G232&lt;=0),MEDIAN(_xlfn._xlws.FILTER(Nike_Sales_Uncleaned!$G$2:$G$2501,Nike_Sales_Uncleaned!$G$2:$G$2501&gt;0)),Nike_Sales_Uncleaned!G232)</f>
        <v>6110.0300000000007</v>
      </c>
      <c r="H224">
        <f>IF(Nike_Sales_Uncleaned!H232="",0,IF(AND(Nike_Sales_Uncleaned!H232&gt;=0,Nike_Sales_Uncleaned!H232&lt;=1),Nike_Sales_Uncleaned!H232,0))</f>
        <v>0</v>
      </c>
      <c r="I224">
        <v>0</v>
      </c>
      <c r="J224" s="11">
        <f>IF(Nike_Sales_Uncleaned[[#This Row],[Order_Date]]="","",Nike_Sales_Uncleaned[[#This Row],[Order_Date]])</f>
        <v>45647</v>
      </c>
      <c r="K224" t="s">
        <v>17</v>
      </c>
      <c r="L224" t="s">
        <v>36</v>
      </c>
      <c r="M224">
        <v>781.56</v>
      </c>
    </row>
    <row r="225" spans="1:13" x14ac:dyDescent="0.3">
      <c r="A225">
        <v>2231</v>
      </c>
      <c r="B225" t="s">
        <v>13</v>
      </c>
      <c r="C225" t="s">
        <v>14</v>
      </c>
      <c r="D225" t="s">
        <v>34</v>
      </c>
      <c r="E225" t="str">
        <f>IF(Nike_Sales_Uncleaned!E233="","NA",IF(OR(Nike_Sales_Uncleaned!E233=0,Nike_Sales_Uncleaned!E233=-1),"NA",UPPER(Nike_Sales_Uncleaned!E233)))</f>
        <v>9</v>
      </c>
      <c r="F225" cm="1">
        <f t="array" ref="F225">IF(Nike_Sales_Uncleaned!F233="",MEDIAN(_xlfn._xlws.FILTER(Nike_Sales_Uncleaned!$F$2:$F$2501,Nike_Sales_Uncleaned!$F$2:$F$2501&gt;0)),Nike_Sales_Uncleaned!F233)</f>
        <v>0</v>
      </c>
      <c r="G225" cm="1">
        <f t="array" ref="G225">IF(OR(Nike_Sales_Uncleaned!G233="",Nike_Sales_Uncleaned!G233&lt;=0),MEDIAN(_xlfn._xlws.FILTER(Nike_Sales_Uncleaned!$G$2:$G$2501,Nike_Sales_Uncleaned!$G$2:$G$2501&gt;0)),Nike_Sales_Uncleaned!G233)</f>
        <v>6110.0300000000007</v>
      </c>
      <c r="H225">
        <f>IF(Nike_Sales_Uncleaned!H233="",0,IF(AND(Nike_Sales_Uncleaned!H233&gt;=0,Nike_Sales_Uncleaned!H233&lt;=1),Nike_Sales_Uncleaned!H233,0))</f>
        <v>0</v>
      </c>
      <c r="I225">
        <v>0</v>
      </c>
      <c r="J225" s="11">
        <f>IF(Nike_Sales_Uncleaned[[#This Row],[Order_Date]]="","",Nike_Sales_Uncleaned[[#This Row],[Order_Date]])</f>
        <v>45703</v>
      </c>
      <c r="K225" t="s">
        <v>17</v>
      </c>
      <c r="L225" t="s">
        <v>36</v>
      </c>
      <c r="M225">
        <v>-39.479999999999997</v>
      </c>
    </row>
    <row r="226" spans="1:13" x14ac:dyDescent="0.3">
      <c r="A226">
        <v>2232</v>
      </c>
      <c r="B226" t="s">
        <v>19</v>
      </c>
      <c r="C226" t="s">
        <v>30</v>
      </c>
      <c r="D226" t="s">
        <v>50</v>
      </c>
      <c r="E226" t="str">
        <f>IF(Nike_Sales_Uncleaned!E234="","NA",IF(OR(Nike_Sales_Uncleaned!E234=0,Nike_Sales_Uncleaned!E234=-1),"NA",UPPER(Nike_Sales_Uncleaned!E234)))</f>
        <v>XL</v>
      </c>
      <c r="F226" cm="1">
        <f t="array" ref="F226">IF(Nike_Sales_Uncleaned!F234="",MEDIAN(_xlfn._xlws.FILTER(Nike_Sales_Uncleaned!$F$2:$F$2501,Nike_Sales_Uncleaned!$F$2:$F$2501&gt;0)),Nike_Sales_Uncleaned!F234)</f>
        <v>2</v>
      </c>
      <c r="G226" cm="1">
        <f t="array" ref="G226">IF(OR(Nike_Sales_Uncleaned!G234="",Nike_Sales_Uncleaned!G234&lt;=0),MEDIAN(_xlfn._xlws.FILTER(Nike_Sales_Uncleaned!$G$2:$G$2501,Nike_Sales_Uncleaned!$G$2:$G$2501&gt;0)),Nike_Sales_Uncleaned!G234)</f>
        <v>2149.2800000000002</v>
      </c>
      <c r="H226">
        <f>IF(Nike_Sales_Uncleaned!H234="",0,IF(AND(Nike_Sales_Uncleaned!H234&gt;=0,Nike_Sales_Uncleaned!H234&lt;=1),Nike_Sales_Uncleaned!H234,0))</f>
        <v>0.32</v>
      </c>
      <c r="I226">
        <v>0</v>
      </c>
      <c r="J226" s="11">
        <f>IF(Nike_Sales_Uncleaned[[#This Row],[Order_Date]]="","",Nike_Sales_Uncleaned[[#This Row],[Order_Date]])</f>
        <v>45559</v>
      </c>
      <c r="K226" t="s">
        <v>17</v>
      </c>
      <c r="L226" t="s">
        <v>45</v>
      </c>
      <c r="M226">
        <v>2409.87</v>
      </c>
    </row>
    <row r="227" spans="1:13" x14ac:dyDescent="0.3">
      <c r="A227">
        <v>2233</v>
      </c>
      <c r="B227" t="s">
        <v>35</v>
      </c>
      <c r="C227" t="s">
        <v>26</v>
      </c>
      <c r="D227" t="s">
        <v>60</v>
      </c>
      <c r="E227" t="str">
        <f>IF(Nike_Sales_Uncleaned!E235="","NA",IF(OR(Nike_Sales_Uncleaned!E235=0,Nike_Sales_Uncleaned!E235=-1),"NA",UPPER(Nike_Sales_Uncleaned!E235)))</f>
        <v>XL</v>
      </c>
      <c r="F227" cm="1">
        <f t="array" ref="F227">IF(Nike_Sales_Uncleaned!F235="",MEDIAN(_xlfn._xlws.FILTER(Nike_Sales_Uncleaned!$F$2:$F$2501,Nike_Sales_Uncleaned!$F$2:$F$2501&gt;0)),Nike_Sales_Uncleaned!F235)</f>
        <v>0</v>
      </c>
      <c r="G227" cm="1">
        <f t="array" ref="G227">IF(OR(Nike_Sales_Uncleaned!G235="",Nike_Sales_Uncleaned!G235&lt;=0),MEDIAN(_xlfn._xlws.FILTER(Nike_Sales_Uncleaned!$G$2:$G$2501,Nike_Sales_Uncleaned!$G$2:$G$2501&gt;0)),Nike_Sales_Uncleaned!G235)</f>
        <v>6110.0300000000007</v>
      </c>
      <c r="H227">
        <f>IF(Nike_Sales_Uncleaned!H235="",0,IF(AND(Nike_Sales_Uncleaned!H235&gt;=0,Nike_Sales_Uncleaned!H235&lt;=1),Nike_Sales_Uncleaned!H235,0))</f>
        <v>0</v>
      </c>
      <c r="I227">
        <v>0</v>
      </c>
      <c r="J227" s="11" t="str">
        <f>IF(Nike_Sales_Uncleaned[[#This Row],[Order_Date]]="","",Nike_Sales_Uncleaned[[#This Row],[Order_Date]])</f>
        <v/>
      </c>
      <c r="K227" t="s">
        <v>17</v>
      </c>
      <c r="L227" t="s">
        <v>45</v>
      </c>
      <c r="M227">
        <v>2398.0700000000002</v>
      </c>
    </row>
    <row r="228" spans="1:13" x14ac:dyDescent="0.3">
      <c r="A228">
        <v>2234</v>
      </c>
      <c r="B228" t="s">
        <v>35</v>
      </c>
      <c r="C228" t="s">
        <v>14</v>
      </c>
      <c r="D228" t="s">
        <v>34</v>
      </c>
      <c r="E228" t="str">
        <f>IF(Nike_Sales_Uncleaned!E236="","NA",IF(OR(Nike_Sales_Uncleaned!E236=0,Nike_Sales_Uncleaned!E236=-1),"NA",UPPER(Nike_Sales_Uncleaned!E236)))</f>
        <v>NA</v>
      </c>
      <c r="F228" cm="1">
        <f t="array" ref="F228">IF(Nike_Sales_Uncleaned!F236="",MEDIAN(_xlfn._xlws.FILTER(Nike_Sales_Uncleaned!$F$2:$F$2501,Nike_Sales_Uncleaned!$F$2:$F$2501&gt;0)),Nike_Sales_Uncleaned!F236)</f>
        <v>4</v>
      </c>
      <c r="G228" cm="1">
        <f t="array" ref="G228">IF(OR(Nike_Sales_Uncleaned!G236="",Nike_Sales_Uncleaned!G236&lt;=0),MEDIAN(_xlfn._xlws.FILTER(Nike_Sales_Uncleaned!$G$2:$G$2501,Nike_Sales_Uncleaned!$G$2:$G$2501&gt;0)),Nike_Sales_Uncleaned!G236)</f>
        <v>6189.1</v>
      </c>
      <c r="H228">
        <f>IF(Nike_Sales_Uncleaned!H236="",0,IF(AND(Nike_Sales_Uncleaned!H236&gt;=0,Nike_Sales_Uncleaned!H236&lt;=1),Nike_Sales_Uncleaned!H236,0))</f>
        <v>0</v>
      </c>
      <c r="I228">
        <v>-2970.77</v>
      </c>
      <c r="J228" s="11">
        <f>IF(Nike_Sales_Uncleaned[[#This Row],[Order_Date]]="","",Nike_Sales_Uncleaned[[#This Row],[Order_Date]])</f>
        <v>45836</v>
      </c>
      <c r="K228" t="s">
        <v>22</v>
      </c>
      <c r="L228" t="s">
        <v>36</v>
      </c>
      <c r="M228">
        <v>2085.62</v>
      </c>
    </row>
    <row r="229" spans="1:13" x14ac:dyDescent="0.3">
      <c r="A229">
        <v>2236</v>
      </c>
      <c r="B229" t="s">
        <v>35</v>
      </c>
      <c r="C229" t="s">
        <v>20</v>
      </c>
      <c r="D229" t="s">
        <v>39</v>
      </c>
      <c r="E229" t="str">
        <f>IF(Nike_Sales_Uncleaned!E238="","NA",IF(OR(Nike_Sales_Uncleaned!E238=0,Nike_Sales_Uncleaned!E238=-1),"NA",UPPER(Nike_Sales_Uncleaned!E238)))</f>
        <v>M</v>
      </c>
      <c r="F229" cm="1">
        <f t="array" ref="F229">IF(Nike_Sales_Uncleaned!F238="",MEDIAN(_xlfn._xlws.FILTER(Nike_Sales_Uncleaned!$F$2:$F$2501,Nike_Sales_Uncleaned!$F$2:$F$2501&gt;0)),Nike_Sales_Uncleaned!F238)</f>
        <v>2</v>
      </c>
      <c r="G229" cm="1">
        <f t="array" ref="G229">IF(OR(Nike_Sales_Uncleaned!G238="",Nike_Sales_Uncleaned!G238&lt;=0),MEDIAN(_xlfn._xlws.FILTER(Nike_Sales_Uncleaned!$G$2:$G$2501,Nike_Sales_Uncleaned!$G$2:$G$2501&gt;0)),Nike_Sales_Uncleaned!G238)</f>
        <v>6110.0300000000007</v>
      </c>
      <c r="H229">
        <f>IF(Nike_Sales_Uncleaned!H238="",0,IF(AND(Nike_Sales_Uncleaned!H238&gt;=0,Nike_Sales_Uncleaned!H238&lt;=1),Nike_Sales_Uncleaned!H238,0))</f>
        <v>0</v>
      </c>
      <c r="I229">
        <v>0</v>
      </c>
      <c r="J229" s="11" t="str">
        <f>IF(Nike_Sales_Uncleaned[[#This Row],[Order_Date]]="","",Nike_Sales_Uncleaned[[#This Row],[Order_Date]])</f>
        <v/>
      </c>
      <c r="K229" t="s">
        <v>17</v>
      </c>
      <c r="L229" t="s">
        <v>33</v>
      </c>
      <c r="M229">
        <v>880.62</v>
      </c>
    </row>
    <row r="230" spans="1:13" x14ac:dyDescent="0.3">
      <c r="A230">
        <v>2237</v>
      </c>
      <c r="B230" t="s">
        <v>13</v>
      </c>
      <c r="C230" t="s">
        <v>14</v>
      </c>
      <c r="D230" t="s">
        <v>47</v>
      </c>
      <c r="E230" t="str">
        <f>IF(Nike_Sales_Uncleaned!E239="","NA",IF(OR(Nike_Sales_Uncleaned!E239=0,Nike_Sales_Uncleaned!E239=-1),"NA",UPPER(Nike_Sales_Uncleaned!E239)))</f>
        <v>M</v>
      </c>
      <c r="F230" cm="1">
        <f t="array" ref="F230">IF(Nike_Sales_Uncleaned!F239="",MEDIAN(_xlfn._xlws.FILTER(Nike_Sales_Uncleaned!$F$2:$F$2501,Nike_Sales_Uncleaned!$F$2:$F$2501&gt;0)),Nike_Sales_Uncleaned!F239)</f>
        <v>2</v>
      </c>
      <c r="G230" cm="1">
        <f t="array" ref="G230">IF(OR(Nike_Sales_Uncleaned!G239="",Nike_Sales_Uncleaned!G239&lt;=0),MEDIAN(_xlfn._xlws.FILTER(Nike_Sales_Uncleaned!$G$2:$G$2501,Nike_Sales_Uncleaned!$G$2:$G$2501&gt;0)),Nike_Sales_Uncleaned!G239)</f>
        <v>5089.88</v>
      </c>
      <c r="H230">
        <f>IF(Nike_Sales_Uncleaned!H239="",0,IF(AND(Nike_Sales_Uncleaned!H239&gt;=0,Nike_Sales_Uncleaned!H239&lt;=1),Nike_Sales_Uncleaned!H239,0))</f>
        <v>0</v>
      </c>
      <c r="I230">
        <v>0</v>
      </c>
      <c r="J230" s="11">
        <f>IF(Nike_Sales_Uncleaned[[#This Row],[Order_Date]]="","",Nike_Sales_Uncleaned[[#This Row],[Order_Date]])</f>
        <v>45526</v>
      </c>
      <c r="K230" t="s">
        <v>17</v>
      </c>
      <c r="L230" t="s">
        <v>25</v>
      </c>
      <c r="M230">
        <v>-238.18</v>
      </c>
    </row>
    <row r="231" spans="1:13" x14ac:dyDescent="0.3">
      <c r="A231">
        <v>2238</v>
      </c>
      <c r="B231" t="s">
        <v>13</v>
      </c>
      <c r="C231" t="s">
        <v>14</v>
      </c>
      <c r="D231" t="s">
        <v>15</v>
      </c>
      <c r="E231" t="str">
        <f>IF(Nike_Sales_Uncleaned!E240="","NA",IF(OR(Nike_Sales_Uncleaned!E240=0,Nike_Sales_Uncleaned!E240=-1),"NA",UPPER(Nike_Sales_Uncleaned!E240)))</f>
        <v>NA</v>
      </c>
      <c r="F231" cm="1">
        <f t="array" ref="F231">IF(Nike_Sales_Uncleaned!F240="",MEDIAN(_xlfn._xlws.FILTER(Nike_Sales_Uncleaned!$F$2:$F$2501,Nike_Sales_Uncleaned!$F$2:$F$2501&gt;0)),Nike_Sales_Uncleaned!F240)</f>
        <v>3</v>
      </c>
      <c r="G231" cm="1">
        <f t="array" ref="G231">IF(OR(Nike_Sales_Uncleaned!G240="",Nike_Sales_Uncleaned!G240&lt;=0),MEDIAN(_xlfn._xlws.FILTER(Nike_Sales_Uncleaned!$G$2:$G$2501,Nike_Sales_Uncleaned!$G$2:$G$2501&gt;0)),Nike_Sales_Uncleaned!G240)</f>
        <v>4348.8599999999997</v>
      </c>
      <c r="H231">
        <f>IF(Nike_Sales_Uncleaned!H240="",0,IF(AND(Nike_Sales_Uncleaned!H240&gt;=0,Nike_Sales_Uncleaned!H240&lt;=1),Nike_Sales_Uncleaned!H240,0))</f>
        <v>0</v>
      </c>
      <c r="I231">
        <v>0</v>
      </c>
      <c r="J231" s="11">
        <f>IF(Nike_Sales_Uncleaned[[#This Row],[Order_Date]]="","",Nike_Sales_Uncleaned[[#This Row],[Order_Date]])</f>
        <v>45742</v>
      </c>
      <c r="K231" t="s">
        <v>17</v>
      </c>
      <c r="L231" t="s">
        <v>33</v>
      </c>
      <c r="M231">
        <v>662.02</v>
      </c>
    </row>
    <row r="232" spans="1:13" x14ac:dyDescent="0.3">
      <c r="A232">
        <v>2239</v>
      </c>
      <c r="B232" t="s">
        <v>35</v>
      </c>
      <c r="C232" t="s">
        <v>14</v>
      </c>
      <c r="D232" t="s">
        <v>15</v>
      </c>
      <c r="E232" t="str">
        <f>IF(Nike_Sales_Uncleaned!E241="","NA",IF(OR(Nike_Sales_Uncleaned!E241=0,Nike_Sales_Uncleaned!E241=-1),"NA",UPPER(Nike_Sales_Uncleaned!E241)))</f>
        <v>XL</v>
      </c>
      <c r="F232" cm="1">
        <f t="array" ref="F232">IF(Nike_Sales_Uncleaned!F241="",MEDIAN(_xlfn._xlws.FILTER(Nike_Sales_Uncleaned!$F$2:$F$2501,Nike_Sales_Uncleaned!$F$2:$F$2501&gt;0)),Nike_Sales_Uncleaned!F241)</f>
        <v>2</v>
      </c>
      <c r="G232" cm="1">
        <f t="array" ref="G232">IF(OR(Nike_Sales_Uncleaned!G241="",Nike_Sales_Uncleaned!G241&lt;=0),MEDIAN(_xlfn._xlws.FILTER(Nike_Sales_Uncleaned!$G$2:$G$2501,Nike_Sales_Uncleaned!$G$2:$G$2501&gt;0)),Nike_Sales_Uncleaned!G241)</f>
        <v>6110.0300000000007</v>
      </c>
      <c r="H232">
        <f>IF(Nike_Sales_Uncleaned!H241="",0,IF(AND(Nike_Sales_Uncleaned!H241&gt;=0,Nike_Sales_Uncleaned!H241&lt;=1),Nike_Sales_Uncleaned!H241,0))</f>
        <v>0</v>
      </c>
      <c r="I232">
        <v>0</v>
      </c>
      <c r="J232" s="11" t="str">
        <f>IF(Nike_Sales_Uncleaned[[#This Row],[Order_Date]]="","",Nike_Sales_Uncleaned[[#This Row],[Order_Date]])</f>
        <v/>
      </c>
      <c r="K232" t="s">
        <v>17</v>
      </c>
      <c r="L232" t="s">
        <v>45</v>
      </c>
      <c r="M232">
        <v>1750.71</v>
      </c>
    </row>
    <row r="233" spans="1:13" x14ac:dyDescent="0.3">
      <c r="A233">
        <v>2240</v>
      </c>
      <c r="B233" t="s">
        <v>13</v>
      </c>
      <c r="C233" t="s">
        <v>43</v>
      </c>
      <c r="D233" t="s">
        <v>44</v>
      </c>
      <c r="E233" t="str">
        <f>IF(Nike_Sales_Uncleaned!E242="","NA",IF(OR(Nike_Sales_Uncleaned!E242=0,Nike_Sales_Uncleaned!E242=-1),"NA",UPPER(Nike_Sales_Uncleaned!E242)))</f>
        <v>M</v>
      </c>
      <c r="F233" cm="1">
        <f t="array" ref="F233">IF(Nike_Sales_Uncleaned!F242="",MEDIAN(_xlfn._xlws.FILTER(Nike_Sales_Uncleaned!$F$2:$F$2501,Nike_Sales_Uncleaned!$F$2:$F$2501&gt;0)),Nike_Sales_Uncleaned!F242)</f>
        <v>2</v>
      </c>
      <c r="G233" cm="1">
        <f t="array" ref="G233">IF(OR(Nike_Sales_Uncleaned!G242="",Nike_Sales_Uncleaned!G242&lt;=0),MEDIAN(_xlfn._xlws.FILTER(Nike_Sales_Uncleaned!$G$2:$G$2501,Nike_Sales_Uncleaned!$G$2:$G$2501&gt;0)),Nike_Sales_Uncleaned!G242)</f>
        <v>9520.5</v>
      </c>
      <c r="H233">
        <f>IF(Nike_Sales_Uncleaned!H242="",0,IF(AND(Nike_Sales_Uncleaned!H242&gt;=0,Nike_Sales_Uncleaned!H242&lt;=1),Nike_Sales_Uncleaned!H242,0))</f>
        <v>0.48</v>
      </c>
      <c r="I233">
        <v>0</v>
      </c>
      <c r="J233" s="11">
        <f>IF(Nike_Sales_Uncleaned[[#This Row],[Order_Date]]="","",Nike_Sales_Uncleaned[[#This Row],[Order_Date]])</f>
        <v>45661</v>
      </c>
      <c r="K233" t="s">
        <v>22</v>
      </c>
      <c r="L233" t="s">
        <v>45</v>
      </c>
      <c r="M233">
        <v>-928.85</v>
      </c>
    </row>
    <row r="234" spans="1:13" x14ac:dyDescent="0.3">
      <c r="A234">
        <v>2241</v>
      </c>
      <c r="B234" t="s">
        <v>19</v>
      </c>
      <c r="C234" t="s">
        <v>20</v>
      </c>
      <c r="D234" t="s">
        <v>21</v>
      </c>
      <c r="E234" t="str">
        <f>IF(Nike_Sales_Uncleaned!E243="","NA",IF(OR(Nike_Sales_Uncleaned!E243=0,Nike_Sales_Uncleaned!E243=-1),"NA",UPPER(Nike_Sales_Uncleaned!E243)))</f>
        <v>12</v>
      </c>
      <c r="F234" cm="1">
        <f t="array" ref="F234">IF(Nike_Sales_Uncleaned!F243="",MEDIAN(_xlfn._xlws.FILTER(Nike_Sales_Uncleaned!$F$2:$F$2501,Nike_Sales_Uncleaned!$F$2:$F$2501&gt;0)),Nike_Sales_Uncleaned!F243)</f>
        <v>2</v>
      </c>
      <c r="G234" cm="1">
        <f t="array" ref="G234">IF(OR(Nike_Sales_Uncleaned!G243="",Nike_Sales_Uncleaned!G243&lt;=0),MEDIAN(_xlfn._xlws.FILTER(Nike_Sales_Uncleaned!$G$2:$G$2501,Nike_Sales_Uncleaned!$G$2:$G$2501&gt;0)),Nike_Sales_Uncleaned!G243)</f>
        <v>9662.0400000000009</v>
      </c>
      <c r="H234">
        <f>IF(Nike_Sales_Uncleaned!H243="",0,IF(AND(Nike_Sales_Uncleaned!H243&gt;=0,Nike_Sales_Uncleaned!H243&lt;=1),Nike_Sales_Uncleaned!H243,0))</f>
        <v>0</v>
      </c>
      <c r="I234">
        <v>0</v>
      </c>
      <c r="J234" s="11">
        <f>IF(Nike_Sales_Uncleaned[[#This Row],[Order_Date]]="","",Nike_Sales_Uncleaned[[#This Row],[Order_Date]])</f>
        <v>45613</v>
      </c>
      <c r="K234" t="s">
        <v>17</v>
      </c>
      <c r="L234" t="s">
        <v>38</v>
      </c>
      <c r="M234">
        <v>-233.74</v>
      </c>
    </row>
    <row r="235" spans="1:13" x14ac:dyDescent="0.3">
      <c r="A235">
        <v>2243</v>
      </c>
      <c r="B235" t="s">
        <v>35</v>
      </c>
      <c r="C235" t="s">
        <v>26</v>
      </c>
      <c r="D235" t="s">
        <v>27</v>
      </c>
      <c r="E235" t="str">
        <f>IF(Nike_Sales_Uncleaned!E245="","NA",IF(OR(Nike_Sales_Uncleaned!E245=0,Nike_Sales_Uncleaned!E245=-1),"NA",UPPER(Nike_Sales_Uncleaned!E245)))</f>
        <v>L</v>
      </c>
      <c r="F235" cm="1">
        <f t="array" ref="F235">IF(Nike_Sales_Uncleaned!F245="",MEDIAN(_xlfn._xlws.FILTER(Nike_Sales_Uncleaned!$F$2:$F$2501,Nike_Sales_Uncleaned!$F$2:$F$2501&gt;0)),Nike_Sales_Uncleaned!F245)</f>
        <v>2</v>
      </c>
      <c r="G235" cm="1">
        <f t="array" ref="G235">IF(OR(Nike_Sales_Uncleaned!G245="",Nike_Sales_Uncleaned!G245&lt;=0),MEDIAN(_xlfn._xlws.FILTER(Nike_Sales_Uncleaned!$G$2:$G$2501,Nike_Sales_Uncleaned!$G$2:$G$2501&gt;0)),Nike_Sales_Uncleaned!G245)</f>
        <v>9747.58</v>
      </c>
      <c r="H235">
        <f>IF(Nike_Sales_Uncleaned!H245="",0,IF(AND(Nike_Sales_Uncleaned!H245&gt;=0,Nike_Sales_Uncleaned!H245&lt;=1),Nike_Sales_Uncleaned!H245,0))</f>
        <v>0</v>
      </c>
      <c r="I235">
        <v>0</v>
      </c>
      <c r="J235" s="11" t="str">
        <f>IF(Nike_Sales_Uncleaned[[#This Row],[Order_Date]]="","",Nike_Sales_Uncleaned[[#This Row],[Order_Date]])</f>
        <v/>
      </c>
      <c r="K235" t="s">
        <v>22</v>
      </c>
      <c r="L235" t="s">
        <v>33</v>
      </c>
      <c r="M235">
        <v>266.31</v>
      </c>
    </row>
    <row r="236" spans="1:13" x14ac:dyDescent="0.3">
      <c r="A236">
        <v>2244</v>
      </c>
      <c r="B236" t="s">
        <v>13</v>
      </c>
      <c r="C236" t="s">
        <v>14</v>
      </c>
      <c r="D236" t="s">
        <v>47</v>
      </c>
      <c r="E236" t="str">
        <f>IF(Nike_Sales_Uncleaned!E246="","NA",IF(OR(Nike_Sales_Uncleaned!E246=0,Nike_Sales_Uncleaned!E246=-1),"NA",UPPER(Nike_Sales_Uncleaned!E246)))</f>
        <v>L</v>
      </c>
      <c r="F236" cm="1">
        <f t="array" ref="F236">IF(Nike_Sales_Uncleaned!F246="",MEDIAN(_xlfn._xlws.FILTER(Nike_Sales_Uncleaned!$F$2:$F$2501,Nike_Sales_Uncleaned!$F$2:$F$2501&gt;0)),Nike_Sales_Uncleaned!F246)</f>
        <v>2</v>
      </c>
      <c r="G236" cm="1">
        <f t="array" ref="G236">IF(OR(Nike_Sales_Uncleaned!G246="",Nike_Sales_Uncleaned!G246&lt;=0),MEDIAN(_xlfn._xlws.FILTER(Nike_Sales_Uncleaned!$G$2:$G$2501,Nike_Sales_Uncleaned!$G$2:$G$2501&gt;0)),Nike_Sales_Uncleaned!G246)</f>
        <v>6110.0300000000007</v>
      </c>
      <c r="H236">
        <f>IF(Nike_Sales_Uncleaned!H246="",0,IF(AND(Nike_Sales_Uncleaned!H246&gt;=0,Nike_Sales_Uncleaned!H246&lt;=1),Nike_Sales_Uncleaned!H246,0))</f>
        <v>0</v>
      </c>
      <c r="I236">
        <v>0</v>
      </c>
      <c r="J236" s="11">
        <f>IF(Nike_Sales_Uncleaned[[#This Row],[Order_Date]]="","",Nike_Sales_Uncleaned[[#This Row],[Order_Date]])</f>
        <v>45647</v>
      </c>
      <c r="K236" t="s">
        <v>17</v>
      </c>
      <c r="L236" t="s">
        <v>33</v>
      </c>
      <c r="M236">
        <v>1904.11</v>
      </c>
    </row>
    <row r="237" spans="1:13" x14ac:dyDescent="0.3">
      <c r="A237">
        <v>2245</v>
      </c>
      <c r="B237" t="s">
        <v>13</v>
      </c>
      <c r="C237" t="s">
        <v>30</v>
      </c>
      <c r="D237" t="s">
        <v>31</v>
      </c>
      <c r="E237" t="str">
        <f>IF(Nike_Sales_Uncleaned!E247="","NA",IF(OR(Nike_Sales_Uncleaned!E247=0,Nike_Sales_Uncleaned!E247=-1),"NA",UPPER(Nike_Sales_Uncleaned!E247)))</f>
        <v>NA</v>
      </c>
      <c r="F237" cm="1">
        <f t="array" ref="F237">IF(Nike_Sales_Uncleaned!F247="",MEDIAN(_xlfn._xlws.FILTER(Nike_Sales_Uncleaned!$F$2:$F$2501,Nike_Sales_Uncleaned!$F$2:$F$2501&gt;0)),Nike_Sales_Uncleaned!F247)</f>
        <v>2</v>
      </c>
      <c r="G237" cm="1">
        <f t="array" ref="G237">IF(OR(Nike_Sales_Uncleaned!G247="",Nike_Sales_Uncleaned!G247&lt;=0),MEDIAN(_xlfn._xlws.FILTER(Nike_Sales_Uncleaned!$G$2:$G$2501,Nike_Sales_Uncleaned!$G$2:$G$2501&gt;0)),Nike_Sales_Uncleaned!G247)</f>
        <v>4128.3500000000004</v>
      </c>
      <c r="H237">
        <f>IF(Nike_Sales_Uncleaned!H247="",0,IF(AND(Nike_Sales_Uncleaned!H247&gt;=0,Nike_Sales_Uncleaned!H247&lt;=1),Nike_Sales_Uncleaned!H247,0))</f>
        <v>0</v>
      </c>
      <c r="I237">
        <v>0</v>
      </c>
      <c r="J237" s="11">
        <f>IF(Nike_Sales_Uncleaned[[#This Row],[Order_Date]]="","",Nike_Sales_Uncleaned[[#This Row],[Order_Date]])</f>
        <v>45714</v>
      </c>
      <c r="K237" t="s">
        <v>17</v>
      </c>
      <c r="L237" t="s">
        <v>29</v>
      </c>
      <c r="M237">
        <v>-290.33</v>
      </c>
    </row>
    <row r="238" spans="1:13" x14ac:dyDescent="0.3">
      <c r="A238">
        <v>2246</v>
      </c>
      <c r="B238" t="s">
        <v>13</v>
      </c>
      <c r="C238" t="s">
        <v>43</v>
      </c>
      <c r="D238" t="s">
        <v>61</v>
      </c>
      <c r="E238" t="str">
        <f>IF(Nike_Sales_Uncleaned!E248="","NA",IF(OR(Nike_Sales_Uncleaned!E248=0,Nike_Sales_Uncleaned!E248=-1),"NA",UPPER(Nike_Sales_Uncleaned!E248)))</f>
        <v>L</v>
      </c>
      <c r="F238" cm="1">
        <f t="array" ref="F238">IF(Nike_Sales_Uncleaned!F248="",MEDIAN(_xlfn._xlws.FILTER(Nike_Sales_Uncleaned!$F$2:$F$2501,Nike_Sales_Uncleaned!$F$2:$F$2501&gt;0)),Nike_Sales_Uncleaned!F248)</f>
        <v>-1</v>
      </c>
      <c r="G238" cm="1">
        <f t="array" ref="G238">IF(OR(Nike_Sales_Uncleaned!G248="",Nike_Sales_Uncleaned!G248&lt;=0),MEDIAN(_xlfn._xlws.FILTER(Nike_Sales_Uncleaned!$G$2:$G$2501,Nike_Sales_Uncleaned!$G$2:$G$2501&gt;0)),Nike_Sales_Uncleaned!G248)</f>
        <v>7806.98</v>
      </c>
      <c r="H238">
        <f>IF(Nike_Sales_Uncleaned!H248="",0,IF(AND(Nike_Sales_Uncleaned!H248&gt;=0,Nike_Sales_Uncleaned!H248&lt;=1),Nike_Sales_Uncleaned!H248,0))</f>
        <v>0</v>
      </c>
      <c r="I238">
        <v>0</v>
      </c>
      <c r="J238" s="11" t="str">
        <f>IF(Nike_Sales_Uncleaned[[#This Row],[Order_Date]]="","",Nike_Sales_Uncleaned[[#This Row],[Order_Date]])</f>
        <v/>
      </c>
      <c r="K238" t="s">
        <v>17</v>
      </c>
      <c r="L238" t="s">
        <v>38</v>
      </c>
      <c r="M238">
        <v>-943.35</v>
      </c>
    </row>
    <row r="239" spans="1:13" x14ac:dyDescent="0.3">
      <c r="A239">
        <v>2247</v>
      </c>
      <c r="B239" t="s">
        <v>19</v>
      </c>
      <c r="C239" t="s">
        <v>14</v>
      </c>
      <c r="D239" t="s">
        <v>47</v>
      </c>
      <c r="E239" t="str">
        <f>IF(Nike_Sales_Uncleaned!E249="","NA",IF(OR(Nike_Sales_Uncleaned!E249=0,Nike_Sales_Uncleaned!E249=-1),"NA",UPPER(Nike_Sales_Uncleaned!E249)))</f>
        <v>NA</v>
      </c>
      <c r="F239" cm="1">
        <f t="array" ref="F239">IF(Nike_Sales_Uncleaned!F249="",MEDIAN(_xlfn._xlws.FILTER(Nike_Sales_Uncleaned!$F$2:$F$2501,Nike_Sales_Uncleaned!$F$2:$F$2501&gt;0)),Nike_Sales_Uncleaned!F249)</f>
        <v>2</v>
      </c>
      <c r="G239" cm="1">
        <f t="array" ref="G239">IF(OR(Nike_Sales_Uncleaned!G249="",Nike_Sales_Uncleaned!G249&lt;=0),MEDIAN(_xlfn._xlws.FILTER(Nike_Sales_Uncleaned!$G$2:$G$2501,Nike_Sales_Uncleaned!$G$2:$G$2501&gt;0)),Nike_Sales_Uncleaned!G249)</f>
        <v>6110.0300000000007</v>
      </c>
      <c r="H239">
        <f>IF(Nike_Sales_Uncleaned!H249="",0,IF(AND(Nike_Sales_Uncleaned!H249&gt;=0,Nike_Sales_Uncleaned!H249&lt;=1),Nike_Sales_Uncleaned!H249,0))</f>
        <v>0</v>
      </c>
      <c r="I239">
        <v>0</v>
      </c>
      <c r="J239" s="11">
        <f>IF(Nike_Sales_Uncleaned[[#This Row],[Order_Date]]="","",Nike_Sales_Uncleaned[[#This Row],[Order_Date]])</f>
        <v>45834</v>
      </c>
      <c r="K239" t="s">
        <v>17</v>
      </c>
      <c r="L239" t="s">
        <v>25</v>
      </c>
      <c r="M239">
        <v>-1158.1500000000001</v>
      </c>
    </row>
    <row r="240" spans="1:13" x14ac:dyDescent="0.3">
      <c r="A240">
        <v>2248</v>
      </c>
      <c r="B240" t="s">
        <v>35</v>
      </c>
      <c r="C240" t="s">
        <v>14</v>
      </c>
      <c r="D240" t="s">
        <v>47</v>
      </c>
      <c r="E240" t="str">
        <f>IF(Nike_Sales_Uncleaned!E250="","NA",IF(OR(Nike_Sales_Uncleaned!E250=0,Nike_Sales_Uncleaned!E250=-1),"NA",UPPER(Nike_Sales_Uncleaned!E250)))</f>
        <v>M</v>
      </c>
      <c r="F240" cm="1">
        <f t="array" ref="F240">IF(Nike_Sales_Uncleaned!F250="",MEDIAN(_xlfn._xlws.FILTER(Nike_Sales_Uncleaned!$F$2:$F$2501,Nike_Sales_Uncleaned!$F$2:$F$2501&gt;0)),Nike_Sales_Uncleaned!F250)</f>
        <v>4</v>
      </c>
      <c r="G240" cm="1">
        <f t="array" ref="G240">IF(OR(Nike_Sales_Uncleaned!G250="",Nike_Sales_Uncleaned!G250&lt;=0),MEDIAN(_xlfn._xlws.FILTER(Nike_Sales_Uncleaned!$G$2:$G$2501,Nike_Sales_Uncleaned!$G$2:$G$2501&gt;0)),Nike_Sales_Uncleaned!G250)</f>
        <v>8249.9599999999991</v>
      </c>
      <c r="H240">
        <f>IF(Nike_Sales_Uncleaned!H250="",0,IF(AND(Nike_Sales_Uncleaned!H250&gt;=0,Nike_Sales_Uncleaned!H250&lt;=1),Nike_Sales_Uncleaned!H250,0))</f>
        <v>0.24</v>
      </c>
      <c r="I240">
        <v>25079.88</v>
      </c>
      <c r="J240" s="11" t="str">
        <f>IF(Nike_Sales_Uncleaned[[#This Row],[Order_Date]]="","",Nike_Sales_Uncleaned[[#This Row],[Order_Date]])</f>
        <v/>
      </c>
      <c r="K240" t="s">
        <v>17</v>
      </c>
      <c r="L240" t="s">
        <v>36</v>
      </c>
      <c r="M240">
        <v>1625.14</v>
      </c>
    </row>
    <row r="241" spans="1:13" x14ac:dyDescent="0.3">
      <c r="A241">
        <v>2249</v>
      </c>
      <c r="B241" t="s">
        <v>35</v>
      </c>
      <c r="C241" t="s">
        <v>14</v>
      </c>
      <c r="D241" t="s">
        <v>34</v>
      </c>
      <c r="E241" t="str">
        <f>IF(Nike_Sales_Uncleaned!E251="","NA",IF(OR(Nike_Sales_Uncleaned!E251=0,Nike_Sales_Uncleaned!E251=-1),"NA",UPPER(Nike_Sales_Uncleaned!E251)))</f>
        <v>M</v>
      </c>
      <c r="F241" cm="1">
        <f t="array" ref="F241">IF(Nike_Sales_Uncleaned!F251="",MEDIAN(_xlfn._xlws.FILTER(Nike_Sales_Uncleaned!$F$2:$F$2501,Nike_Sales_Uncleaned!$F$2:$F$2501&gt;0)),Nike_Sales_Uncleaned!F251)</f>
        <v>2</v>
      </c>
      <c r="G241" cm="1">
        <f t="array" ref="G241">IF(OR(Nike_Sales_Uncleaned!G251="",Nike_Sales_Uncleaned!G251&lt;=0),MEDIAN(_xlfn._xlws.FILTER(Nike_Sales_Uncleaned!$G$2:$G$2501,Nike_Sales_Uncleaned!$G$2:$G$2501&gt;0)),Nike_Sales_Uncleaned!G251)</f>
        <v>7730.77</v>
      </c>
      <c r="H241">
        <f>IF(Nike_Sales_Uncleaned!H251="",0,IF(AND(Nike_Sales_Uncleaned!H251&gt;=0,Nike_Sales_Uncleaned!H251&lt;=1),Nike_Sales_Uncleaned!H251,0))</f>
        <v>0</v>
      </c>
      <c r="I241">
        <v>0</v>
      </c>
      <c r="J241" s="11">
        <f>IF(Nike_Sales_Uncleaned[[#This Row],[Order_Date]]="","",Nike_Sales_Uncleaned[[#This Row],[Order_Date]])</f>
        <v>45508</v>
      </c>
      <c r="K241" t="s">
        <v>17</v>
      </c>
      <c r="L241" t="s">
        <v>33</v>
      </c>
      <c r="M241">
        <v>-692.94</v>
      </c>
    </row>
    <row r="242" spans="1:13" x14ac:dyDescent="0.3">
      <c r="A242">
        <v>2250</v>
      </c>
      <c r="B242" t="s">
        <v>35</v>
      </c>
      <c r="C242" t="s">
        <v>43</v>
      </c>
      <c r="D242" t="s">
        <v>51</v>
      </c>
      <c r="E242" t="str">
        <f>IF(Nike_Sales_Uncleaned!E252="","NA",IF(OR(Nike_Sales_Uncleaned!E252=0,Nike_Sales_Uncleaned!E252=-1),"NA",UPPER(Nike_Sales_Uncleaned!E252)))</f>
        <v>XL</v>
      </c>
      <c r="F242" cm="1">
        <f t="array" ref="F242">IF(Nike_Sales_Uncleaned!F252="",MEDIAN(_xlfn._xlws.FILTER(Nike_Sales_Uncleaned!$F$2:$F$2501,Nike_Sales_Uncleaned!$F$2:$F$2501&gt;0)),Nike_Sales_Uncleaned!F252)</f>
        <v>2</v>
      </c>
      <c r="G242" cm="1">
        <f t="array" ref="G242">IF(OR(Nike_Sales_Uncleaned!G252="",Nike_Sales_Uncleaned!G252&lt;=0),MEDIAN(_xlfn._xlws.FILTER(Nike_Sales_Uncleaned!$G$2:$G$2501,Nike_Sales_Uncleaned!$G$2:$G$2501&gt;0)),Nike_Sales_Uncleaned!G252)</f>
        <v>6110.0300000000007</v>
      </c>
      <c r="H242">
        <f>IF(Nike_Sales_Uncleaned!H252="",0,IF(AND(Nike_Sales_Uncleaned!H252&gt;=0,Nike_Sales_Uncleaned!H252&lt;=1),Nike_Sales_Uncleaned!H252,0))</f>
        <v>0</v>
      </c>
      <c r="I242">
        <v>0</v>
      </c>
      <c r="J242" s="11">
        <f>IF(Nike_Sales_Uncleaned[[#This Row],[Order_Date]]="","",Nike_Sales_Uncleaned[[#This Row],[Order_Date]])</f>
        <v>45679</v>
      </c>
      <c r="K242" t="s">
        <v>22</v>
      </c>
      <c r="L242" t="s">
        <v>29</v>
      </c>
      <c r="M242">
        <v>821.13</v>
      </c>
    </row>
    <row r="243" spans="1:13" x14ac:dyDescent="0.3">
      <c r="A243">
        <v>2252</v>
      </c>
      <c r="B243" t="s">
        <v>19</v>
      </c>
      <c r="C243" t="s">
        <v>30</v>
      </c>
      <c r="D243" t="s">
        <v>50</v>
      </c>
      <c r="E243" t="str">
        <f>IF(Nike_Sales_Uncleaned!E254="","NA",IF(OR(Nike_Sales_Uncleaned!E254=0,Nike_Sales_Uncleaned!E254=-1),"NA",UPPER(Nike_Sales_Uncleaned!E254)))</f>
        <v>L</v>
      </c>
      <c r="F243" cm="1">
        <f t="array" ref="F243">IF(Nike_Sales_Uncleaned!F254="",MEDIAN(_xlfn._xlws.FILTER(Nike_Sales_Uncleaned!$F$2:$F$2501,Nike_Sales_Uncleaned!$F$2:$F$2501&gt;0)),Nike_Sales_Uncleaned!F254)</f>
        <v>2</v>
      </c>
      <c r="G243" cm="1">
        <f t="array" ref="G243">IF(OR(Nike_Sales_Uncleaned!G254="",Nike_Sales_Uncleaned!G254&lt;=0),MEDIAN(_xlfn._xlws.FILTER(Nike_Sales_Uncleaned!$G$2:$G$2501,Nike_Sales_Uncleaned!$G$2:$G$2501&gt;0)),Nike_Sales_Uncleaned!G254)</f>
        <v>6110.0300000000007</v>
      </c>
      <c r="H243">
        <f>IF(Nike_Sales_Uncleaned!H254="",0,IF(AND(Nike_Sales_Uncleaned!H254&gt;=0,Nike_Sales_Uncleaned!H254&lt;=1),Nike_Sales_Uncleaned!H254,0))</f>
        <v>0</v>
      </c>
      <c r="I243">
        <v>0</v>
      </c>
      <c r="J243" s="11">
        <f>IF(Nike_Sales_Uncleaned[[#This Row],[Order_Date]]="","",Nike_Sales_Uncleaned[[#This Row],[Order_Date]])</f>
        <v>45707</v>
      </c>
      <c r="K243" t="s">
        <v>22</v>
      </c>
      <c r="L243" t="s">
        <v>33</v>
      </c>
      <c r="M243">
        <v>934.87</v>
      </c>
    </row>
    <row r="244" spans="1:13" x14ac:dyDescent="0.3">
      <c r="A244">
        <v>2253</v>
      </c>
      <c r="B244" t="s">
        <v>35</v>
      </c>
      <c r="C244" t="s">
        <v>14</v>
      </c>
      <c r="D244" t="s">
        <v>34</v>
      </c>
      <c r="E244" t="str">
        <f>IF(Nike_Sales_Uncleaned!E255="","NA",IF(OR(Nike_Sales_Uncleaned!E255=0,Nike_Sales_Uncleaned!E255=-1),"NA",UPPER(Nike_Sales_Uncleaned!E255)))</f>
        <v>M</v>
      </c>
      <c r="F244" cm="1">
        <f t="array" ref="F244">IF(Nike_Sales_Uncleaned!F255="",MEDIAN(_xlfn._xlws.FILTER(Nike_Sales_Uncleaned!$F$2:$F$2501,Nike_Sales_Uncleaned!$F$2:$F$2501&gt;0)),Nike_Sales_Uncleaned!F255)</f>
        <v>0</v>
      </c>
      <c r="G244" cm="1">
        <f t="array" ref="G244">IF(OR(Nike_Sales_Uncleaned!G255="",Nike_Sales_Uncleaned!G255&lt;=0),MEDIAN(_xlfn._xlws.FILTER(Nike_Sales_Uncleaned!$G$2:$G$2501,Nike_Sales_Uncleaned!$G$2:$G$2501&gt;0)),Nike_Sales_Uncleaned!G255)</f>
        <v>6110.0300000000007</v>
      </c>
      <c r="H244">
        <f>IF(Nike_Sales_Uncleaned!H255="",0,IF(AND(Nike_Sales_Uncleaned!H255&gt;=0,Nike_Sales_Uncleaned!H255&lt;=1),Nike_Sales_Uncleaned!H255,0))</f>
        <v>0</v>
      </c>
      <c r="I244">
        <v>0</v>
      </c>
      <c r="J244" s="11" t="str">
        <f>IF(Nike_Sales_Uncleaned[[#This Row],[Order_Date]]="","",Nike_Sales_Uncleaned[[#This Row],[Order_Date]])</f>
        <v/>
      </c>
      <c r="K244" t="s">
        <v>17</v>
      </c>
      <c r="L244" t="s">
        <v>36</v>
      </c>
      <c r="M244">
        <v>1516.72</v>
      </c>
    </row>
    <row r="245" spans="1:13" x14ac:dyDescent="0.3">
      <c r="A245">
        <v>2254</v>
      </c>
      <c r="B245" t="s">
        <v>19</v>
      </c>
      <c r="C245" t="s">
        <v>43</v>
      </c>
      <c r="D245" t="s">
        <v>61</v>
      </c>
      <c r="E245" t="str">
        <f>IF(Nike_Sales_Uncleaned!E256="","NA",IF(OR(Nike_Sales_Uncleaned!E256=0,Nike_Sales_Uncleaned!E256=-1),"NA",UPPER(Nike_Sales_Uncleaned!E256)))</f>
        <v>M</v>
      </c>
      <c r="F245" cm="1">
        <f t="array" ref="F245">IF(Nike_Sales_Uncleaned!F256="",MEDIAN(_xlfn._xlws.FILTER(Nike_Sales_Uncleaned!$F$2:$F$2501,Nike_Sales_Uncleaned!$F$2:$F$2501&gt;0)),Nike_Sales_Uncleaned!F256)</f>
        <v>2</v>
      </c>
      <c r="G245" cm="1">
        <f t="array" ref="G245">IF(OR(Nike_Sales_Uncleaned!G256="",Nike_Sales_Uncleaned!G256&lt;=0),MEDIAN(_xlfn._xlws.FILTER(Nike_Sales_Uncleaned!$G$2:$G$2501,Nike_Sales_Uncleaned!$G$2:$G$2501&gt;0)),Nike_Sales_Uncleaned!G256)</f>
        <v>6110.0300000000007</v>
      </c>
      <c r="H245">
        <f>IF(Nike_Sales_Uncleaned!H256="",0,IF(AND(Nike_Sales_Uncleaned!H256&gt;=0,Nike_Sales_Uncleaned!H256&lt;=1),Nike_Sales_Uncleaned!H256,0))</f>
        <v>0.89</v>
      </c>
      <c r="I245">
        <v>0</v>
      </c>
      <c r="J245" s="11">
        <f>IF(Nike_Sales_Uncleaned[[#This Row],[Order_Date]]="","",Nike_Sales_Uncleaned[[#This Row],[Order_Date]])</f>
        <v>45603</v>
      </c>
      <c r="K245" t="s">
        <v>17</v>
      </c>
      <c r="L245" t="s">
        <v>38</v>
      </c>
      <c r="M245">
        <v>1642</v>
      </c>
    </row>
    <row r="246" spans="1:13" x14ac:dyDescent="0.3">
      <c r="A246">
        <v>2255</v>
      </c>
      <c r="B246" t="s">
        <v>13</v>
      </c>
      <c r="C246" t="s">
        <v>43</v>
      </c>
      <c r="D246" t="s">
        <v>61</v>
      </c>
      <c r="E246" t="str">
        <f>IF(Nike_Sales_Uncleaned!E257="","NA",IF(OR(Nike_Sales_Uncleaned!E257=0,Nike_Sales_Uncleaned!E257=-1),"NA",UPPER(Nike_Sales_Uncleaned!E257)))</f>
        <v>XL</v>
      </c>
      <c r="F246" cm="1">
        <f t="array" ref="F246">IF(Nike_Sales_Uncleaned!F257="",MEDIAN(_xlfn._xlws.FILTER(Nike_Sales_Uncleaned!$F$2:$F$2501,Nike_Sales_Uncleaned!$F$2:$F$2501&gt;0)),Nike_Sales_Uncleaned!F257)</f>
        <v>2</v>
      </c>
      <c r="G246" cm="1">
        <f t="array" ref="G246">IF(OR(Nike_Sales_Uncleaned!G257="",Nike_Sales_Uncleaned!G257&lt;=0),MEDIAN(_xlfn._xlws.FILTER(Nike_Sales_Uncleaned!$G$2:$G$2501,Nike_Sales_Uncleaned!$G$2:$G$2501&gt;0)),Nike_Sales_Uncleaned!G257)</f>
        <v>2222.5500000000002</v>
      </c>
      <c r="H246">
        <f>IF(Nike_Sales_Uncleaned!H257="",0,IF(AND(Nike_Sales_Uncleaned!H257&gt;=0,Nike_Sales_Uncleaned!H257&lt;=1),Nike_Sales_Uncleaned!H257,0))</f>
        <v>0.84</v>
      </c>
      <c r="I246">
        <v>0</v>
      </c>
      <c r="J246" s="11" t="str">
        <f>IF(Nike_Sales_Uncleaned[[#This Row],[Order_Date]]="","",Nike_Sales_Uncleaned[[#This Row],[Order_Date]])</f>
        <v/>
      </c>
      <c r="K246" t="s">
        <v>22</v>
      </c>
      <c r="L246" t="s">
        <v>25</v>
      </c>
      <c r="M246">
        <v>586.55999999999995</v>
      </c>
    </row>
    <row r="247" spans="1:13" x14ac:dyDescent="0.3">
      <c r="A247">
        <v>2256</v>
      </c>
      <c r="B247" t="s">
        <v>35</v>
      </c>
      <c r="C247" t="s">
        <v>20</v>
      </c>
      <c r="D247" t="s">
        <v>55</v>
      </c>
      <c r="E247" t="str">
        <f>IF(Nike_Sales_Uncleaned!E258="","NA",IF(OR(Nike_Sales_Uncleaned!E258=0,Nike_Sales_Uncleaned!E258=-1),"NA",UPPER(Nike_Sales_Uncleaned!E258)))</f>
        <v>NA</v>
      </c>
      <c r="F247" cm="1">
        <f t="array" ref="F247">IF(Nike_Sales_Uncleaned!F258="",MEDIAN(_xlfn._xlws.FILTER(Nike_Sales_Uncleaned!$F$2:$F$2501,Nike_Sales_Uncleaned!$F$2:$F$2501&gt;0)),Nike_Sales_Uncleaned!F258)</f>
        <v>2</v>
      </c>
      <c r="G247" cm="1">
        <f t="array" ref="G247">IF(OR(Nike_Sales_Uncleaned!G258="",Nike_Sales_Uncleaned!G258&lt;=0),MEDIAN(_xlfn._xlws.FILTER(Nike_Sales_Uncleaned!$G$2:$G$2501,Nike_Sales_Uncleaned!$G$2:$G$2501&gt;0)),Nike_Sales_Uncleaned!G258)</f>
        <v>6110.0300000000007</v>
      </c>
      <c r="H247">
        <f>IF(Nike_Sales_Uncleaned!H258="",0,IF(AND(Nike_Sales_Uncleaned!H258&gt;=0,Nike_Sales_Uncleaned!H258&lt;=1),Nike_Sales_Uncleaned!H258,0))</f>
        <v>0</v>
      </c>
      <c r="I247">
        <v>0</v>
      </c>
      <c r="J247" s="11">
        <f>IF(Nike_Sales_Uncleaned[[#This Row],[Order_Date]]="","",Nike_Sales_Uncleaned[[#This Row],[Order_Date]])</f>
        <v>45763</v>
      </c>
      <c r="K247" t="s">
        <v>17</v>
      </c>
      <c r="L247" t="s">
        <v>38</v>
      </c>
      <c r="M247">
        <v>3175.83</v>
      </c>
    </row>
    <row r="248" spans="1:13" x14ac:dyDescent="0.3">
      <c r="A248">
        <v>2257</v>
      </c>
      <c r="B248" t="s">
        <v>35</v>
      </c>
      <c r="C248" t="s">
        <v>43</v>
      </c>
      <c r="D248" t="s">
        <v>51</v>
      </c>
      <c r="E248" t="str">
        <f>IF(Nike_Sales_Uncleaned!E259="","NA",IF(OR(Nike_Sales_Uncleaned!E259=0,Nike_Sales_Uncleaned!E259=-1),"NA",UPPER(Nike_Sales_Uncleaned!E259)))</f>
        <v>XL</v>
      </c>
      <c r="F248" cm="1">
        <f t="array" ref="F248">IF(Nike_Sales_Uncleaned!F259="",MEDIAN(_xlfn._xlws.FILTER(Nike_Sales_Uncleaned!$F$2:$F$2501,Nike_Sales_Uncleaned!$F$2:$F$2501&gt;0)),Nike_Sales_Uncleaned!F259)</f>
        <v>1</v>
      </c>
      <c r="G248" cm="1">
        <f t="array" ref="G248">IF(OR(Nike_Sales_Uncleaned!G259="",Nike_Sales_Uncleaned!G259&lt;=0),MEDIAN(_xlfn._xlws.FILTER(Nike_Sales_Uncleaned!$G$2:$G$2501,Nike_Sales_Uncleaned!$G$2:$G$2501&gt;0)),Nike_Sales_Uncleaned!G259)</f>
        <v>6110.0300000000007</v>
      </c>
      <c r="H248">
        <f>IF(Nike_Sales_Uncleaned!H259="",0,IF(AND(Nike_Sales_Uncleaned!H259&gt;=0,Nike_Sales_Uncleaned!H259&lt;=1),Nike_Sales_Uncleaned!H259,0))</f>
        <v>0</v>
      </c>
      <c r="I248">
        <v>0</v>
      </c>
      <c r="J248" s="11">
        <f>IF(Nike_Sales_Uncleaned[[#This Row],[Order_Date]]="","",Nike_Sales_Uncleaned[[#This Row],[Order_Date]])</f>
        <v>45567</v>
      </c>
      <c r="K248" t="s">
        <v>17</v>
      </c>
      <c r="L248" t="s">
        <v>25</v>
      </c>
      <c r="M248">
        <v>-365.42</v>
      </c>
    </row>
    <row r="249" spans="1:13" x14ac:dyDescent="0.3">
      <c r="A249">
        <v>2258</v>
      </c>
      <c r="B249" t="s">
        <v>19</v>
      </c>
      <c r="C249" t="s">
        <v>26</v>
      </c>
      <c r="D249" t="s">
        <v>58</v>
      </c>
      <c r="E249" t="str">
        <f>IF(Nike_Sales_Uncleaned!E260="","NA",IF(OR(Nike_Sales_Uncleaned!E260=0,Nike_Sales_Uncleaned!E260=-1),"NA",UPPER(Nike_Sales_Uncleaned!E260)))</f>
        <v>L</v>
      </c>
      <c r="F249" cm="1">
        <f t="array" ref="F249">IF(Nike_Sales_Uncleaned!F260="",MEDIAN(_xlfn._xlws.FILTER(Nike_Sales_Uncleaned!$F$2:$F$2501,Nike_Sales_Uncleaned!$F$2:$F$2501&gt;0)),Nike_Sales_Uncleaned!F260)</f>
        <v>2</v>
      </c>
      <c r="G249" cm="1">
        <f t="array" ref="G249">IF(OR(Nike_Sales_Uncleaned!G260="",Nike_Sales_Uncleaned!G260&lt;=0),MEDIAN(_xlfn._xlws.FILTER(Nike_Sales_Uncleaned!$G$2:$G$2501,Nike_Sales_Uncleaned!$G$2:$G$2501&gt;0)),Nike_Sales_Uncleaned!G260)</f>
        <v>6110.0300000000007</v>
      </c>
      <c r="H249">
        <f>IF(Nike_Sales_Uncleaned!H260="",0,IF(AND(Nike_Sales_Uncleaned!H260&gt;=0,Nike_Sales_Uncleaned!H260&lt;=1),Nike_Sales_Uncleaned!H260,0))</f>
        <v>0.39</v>
      </c>
      <c r="I249">
        <v>0</v>
      </c>
      <c r="J249" s="11">
        <f>IF(Nike_Sales_Uncleaned[[#This Row],[Order_Date]]="","",Nike_Sales_Uncleaned[[#This Row],[Order_Date]])</f>
        <v>45520</v>
      </c>
      <c r="K249" t="s">
        <v>17</v>
      </c>
      <c r="L249" t="s">
        <v>25</v>
      </c>
      <c r="M249">
        <v>2824.7</v>
      </c>
    </row>
    <row r="250" spans="1:13" x14ac:dyDescent="0.3">
      <c r="A250">
        <v>2259</v>
      </c>
      <c r="B250" t="s">
        <v>19</v>
      </c>
      <c r="C250" t="s">
        <v>20</v>
      </c>
      <c r="D250" t="s">
        <v>39</v>
      </c>
      <c r="E250" t="str">
        <f>IF(Nike_Sales_Uncleaned!E261="","NA",IF(OR(Nike_Sales_Uncleaned!E261=0,Nike_Sales_Uncleaned!E261=-1),"NA",UPPER(Nike_Sales_Uncleaned!E261)))</f>
        <v>M</v>
      </c>
      <c r="F250" cm="1">
        <f t="array" ref="F250">IF(Nike_Sales_Uncleaned!F261="",MEDIAN(_xlfn._xlws.FILTER(Nike_Sales_Uncleaned!$F$2:$F$2501,Nike_Sales_Uncleaned!$F$2:$F$2501&gt;0)),Nike_Sales_Uncleaned!F261)</f>
        <v>2</v>
      </c>
      <c r="G250" cm="1">
        <f t="array" ref="G250">IF(OR(Nike_Sales_Uncleaned!G261="",Nike_Sales_Uncleaned!G261&lt;=0),MEDIAN(_xlfn._xlws.FILTER(Nike_Sales_Uncleaned!$G$2:$G$2501,Nike_Sales_Uncleaned!$G$2:$G$2501&gt;0)),Nike_Sales_Uncleaned!G261)</f>
        <v>6110.0300000000007</v>
      </c>
      <c r="H250">
        <f>IF(Nike_Sales_Uncleaned!H261="",0,IF(AND(Nike_Sales_Uncleaned!H261&gt;=0,Nike_Sales_Uncleaned!H261&lt;=1),Nike_Sales_Uncleaned!H261,0))</f>
        <v>0</v>
      </c>
      <c r="I250">
        <v>0</v>
      </c>
      <c r="J250" s="11">
        <f>IF(Nike_Sales_Uncleaned[[#This Row],[Order_Date]]="","",Nike_Sales_Uncleaned[[#This Row],[Order_Date]])</f>
        <v>45307</v>
      </c>
      <c r="K250" t="s">
        <v>22</v>
      </c>
      <c r="L250" t="s">
        <v>33</v>
      </c>
      <c r="M250">
        <v>2323.89</v>
      </c>
    </row>
    <row r="251" spans="1:13" x14ac:dyDescent="0.3">
      <c r="A251">
        <v>2260</v>
      </c>
      <c r="B251" t="s">
        <v>19</v>
      </c>
      <c r="C251" t="s">
        <v>26</v>
      </c>
      <c r="D251" t="s">
        <v>58</v>
      </c>
      <c r="E251" t="str">
        <f>IF(Nike_Sales_Uncleaned!E262="","NA",IF(OR(Nike_Sales_Uncleaned!E262=0,Nike_Sales_Uncleaned!E262=-1),"NA",UPPER(Nike_Sales_Uncleaned!E262)))</f>
        <v>M</v>
      </c>
      <c r="F251" cm="1">
        <f t="array" ref="F251">IF(Nike_Sales_Uncleaned!F262="",MEDIAN(_xlfn._xlws.FILTER(Nike_Sales_Uncleaned!$F$2:$F$2501,Nike_Sales_Uncleaned!$F$2:$F$2501&gt;0)),Nike_Sales_Uncleaned!F262)</f>
        <v>2</v>
      </c>
      <c r="G251" cm="1">
        <f t="array" ref="G251">IF(OR(Nike_Sales_Uncleaned!G262="",Nike_Sales_Uncleaned!G262&lt;=0),MEDIAN(_xlfn._xlws.FILTER(Nike_Sales_Uncleaned!$G$2:$G$2501,Nike_Sales_Uncleaned!$G$2:$G$2501&gt;0)),Nike_Sales_Uncleaned!G262)</f>
        <v>6110.0300000000007</v>
      </c>
      <c r="H251">
        <f>IF(Nike_Sales_Uncleaned!H262="",0,IF(AND(Nike_Sales_Uncleaned!H262&gt;=0,Nike_Sales_Uncleaned!H262&lt;=1),Nike_Sales_Uncleaned!H262,0))</f>
        <v>0</v>
      </c>
      <c r="I251">
        <v>0</v>
      </c>
      <c r="J251" s="11">
        <f>IF(Nike_Sales_Uncleaned[[#This Row],[Order_Date]]="","",Nike_Sales_Uncleaned[[#This Row],[Order_Date]])</f>
        <v>45440</v>
      </c>
      <c r="K251" t="s">
        <v>22</v>
      </c>
      <c r="L251" t="s">
        <v>29</v>
      </c>
      <c r="M251">
        <v>-352.18</v>
      </c>
    </row>
    <row r="252" spans="1:13" x14ac:dyDescent="0.3">
      <c r="A252">
        <v>2261</v>
      </c>
      <c r="B252" t="s">
        <v>19</v>
      </c>
      <c r="C252" t="s">
        <v>14</v>
      </c>
      <c r="D252" t="s">
        <v>54</v>
      </c>
      <c r="E252" t="str">
        <f>IF(Nike_Sales_Uncleaned!E263="","NA",IF(OR(Nike_Sales_Uncleaned!E263=0,Nike_Sales_Uncleaned!E263=-1),"NA",UPPER(Nike_Sales_Uncleaned!E263)))</f>
        <v>NA</v>
      </c>
      <c r="F252" cm="1">
        <f t="array" ref="F252">IF(Nike_Sales_Uncleaned!F263="",MEDIAN(_xlfn._xlws.FILTER(Nike_Sales_Uncleaned!$F$2:$F$2501,Nike_Sales_Uncleaned!$F$2:$F$2501&gt;0)),Nike_Sales_Uncleaned!F263)</f>
        <v>2</v>
      </c>
      <c r="G252" cm="1">
        <f t="array" ref="G252">IF(OR(Nike_Sales_Uncleaned!G263="",Nike_Sales_Uncleaned!G263&lt;=0),MEDIAN(_xlfn._xlws.FILTER(Nike_Sales_Uncleaned!$G$2:$G$2501,Nike_Sales_Uncleaned!$G$2:$G$2501&gt;0)),Nike_Sales_Uncleaned!G263)</f>
        <v>2503.6</v>
      </c>
      <c r="H252">
        <f>IF(Nike_Sales_Uncleaned!H263="",0,IF(AND(Nike_Sales_Uncleaned!H263&gt;=0,Nike_Sales_Uncleaned!H263&lt;=1),Nike_Sales_Uncleaned!H263,0))</f>
        <v>0.54</v>
      </c>
      <c r="I252">
        <v>0</v>
      </c>
      <c r="J252" s="11">
        <f>IF(Nike_Sales_Uncleaned[[#This Row],[Order_Date]]="","",Nike_Sales_Uncleaned[[#This Row],[Order_Date]])</f>
        <v>45566</v>
      </c>
      <c r="K252" t="s">
        <v>22</v>
      </c>
      <c r="L252" t="s">
        <v>29</v>
      </c>
      <c r="M252">
        <v>1574.74</v>
      </c>
    </row>
    <row r="253" spans="1:13" x14ac:dyDescent="0.3">
      <c r="A253">
        <v>2262</v>
      </c>
      <c r="B253" t="s">
        <v>19</v>
      </c>
      <c r="C253" t="s">
        <v>30</v>
      </c>
      <c r="D253" t="s">
        <v>56</v>
      </c>
      <c r="E253" t="str">
        <f>IF(Nike_Sales_Uncleaned!E264="","NA",IF(OR(Nike_Sales_Uncleaned!E264=0,Nike_Sales_Uncleaned!E264=-1),"NA",UPPER(Nike_Sales_Uncleaned!E264)))</f>
        <v>L</v>
      </c>
      <c r="F253" cm="1">
        <f t="array" ref="F253">IF(Nike_Sales_Uncleaned!F264="",MEDIAN(_xlfn._xlws.FILTER(Nike_Sales_Uncleaned!$F$2:$F$2501,Nike_Sales_Uncleaned!$F$2:$F$2501&gt;0)),Nike_Sales_Uncleaned!F264)</f>
        <v>0</v>
      </c>
      <c r="G253" cm="1">
        <f t="array" ref="G253">IF(OR(Nike_Sales_Uncleaned!G264="",Nike_Sales_Uncleaned!G264&lt;=0),MEDIAN(_xlfn._xlws.FILTER(Nike_Sales_Uncleaned!$G$2:$G$2501,Nike_Sales_Uncleaned!$G$2:$G$2501&gt;0)),Nike_Sales_Uncleaned!G264)</f>
        <v>6110.0300000000007</v>
      </c>
      <c r="H253">
        <f>IF(Nike_Sales_Uncleaned!H264="",0,IF(AND(Nike_Sales_Uncleaned!H264&gt;=0,Nike_Sales_Uncleaned!H264&lt;=1),Nike_Sales_Uncleaned!H264,0))</f>
        <v>0</v>
      </c>
      <c r="I253">
        <v>0</v>
      </c>
      <c r="J253" s="11">
        <f>IF(Nike_Sales_Uncleaned[[#This Row],[Order_Date]]="","",Nike_Sales_Uncleaned[[#This Row],[Order_Date]])</f>
        <v>45668</v>
      </c>
      <c r="K253" t="s">
        <v>22</v>
      </c>
      <c r="L253" t="s">
        <v>29</v>
      </c>
      <c r="M253">
        <v>3146.93</v>
      </c>
    </row>
    <row r="254" spans="1:13" x14ac:dyDescent="0.3">
      <c r="A254">
        <v>2263</v>
      </c>
      <c r="B254" t="s">
        <v>19</v>
      </c>
      <c r="C254" t="s">
        <v>20</v>
      </c>
      <c r="D254" t="s">
        <v>24</v>
      </c>
      <c r="E254" t="str">
        <f>IF(Nike_Sales_Uncleaned!E265="","NA",IF(OR(Nike_Sales_Uncleaned!E265=0,Nike_Sales_Uncleaned!E265=-1),"NA",UPPER(Nike_Sales_Uncleaned!E265)))</f>
        <v>M</v>
      </c>
      <c r="F254" cm="1">
        <f t="array" ref="F254">IF(Nike_Sales_Uncleaned!F265="",MEDIAN(_xlfn._xlws.FILTER(Nike_Sales_Uncleaned!$F$2:$F$2501,Nike_Sales_Uncleaned!$F$2:$F$2501&gt;0)),Nike_Sales_Uncleaned!F265)</f>
        <v>0</v>
      </c>
      <c r="G254" cm="1">
        <f t="array" ref="G254">IF(OR(Nike_Sales_Uncleaned!G265="",Nike_Sales_Uncleaned!G265&lt;=0),MEDIAN(_xlfn._xlws.FILTER(Nike_Sales_Uncleaned!$G$2:$G$2501,Nike_Sales_Uncleaned!$G$2:$G$2501&gt;0)),Nike_Sales_Uncleaned!G265)</f>
        <v>5172.1400000000003</v>
      </c>
      <c r="H254">
        <f>IF(Nike_Sales_Uncleaned!H265="",0,IF(AND(Nike_Sales_Uncleaned!H265&gt;=0,Nike_Sales_Uncleaned!H265&lt;=1),Nike_Sales_Uncleaned!H265,0))</f>
        <v>0</v>
      </c>
      <c r="I254">
        <v>0</v>
      </c>
      <c r="J254" s="11" t="str">
        <f>IF(Nike_Sales_Uncleaned[[#This Row],[Order_Date]]="","",Nike_Sales_Uncleaned[[#This Row],[Order_Date]])</f>
        <v/>
      </c>
      <c r="K254" t="s">
        <v>17</v>
      </c>
      <c r="L254" t="s">
        <v>45</v>
      </c>
      <c r="M254">
        <v>2510.5500000000002</v>
      </c>
    </row>
    <row r="255" spans="1:13" x14ac:dyDescent="0.3">
      <c r="A255">
        <v>2264</v>
      </c>
      <c r="B255" t="s">
        <v>35</v>
      </c>
      <c r="C255" t="s">
        <v>14</v>
      </c>
      <c r="D255" t="s">
        <v>54</v>
      </c>
      <c r="E255" t="str">
        <f>IF(Nike_Sales_Uncleaned!E266="","NA",IF(OR(Nike_Sales_Uncleaned!E266=0,Nike_Sales_Uncleaned!E266=-1),"NA",UPPER(Nike_Sales_Uncleaned!E266)))</f>
        <v>NA</v>
      </c>
      <c r="F255" cm="1">
        <f t="array" ref="F255">IF(Nike_Sales_Uncleaned!F266="",MEDIAN(_xlfn._xlws.FILTER(Nike_Sales_Uncleaned!$F$2:$F$2501,Nike_Sales_Uncleaned!$F$2:$F$2501&gt;0)),Nike_Sales_Uncleaned!F266)</f>
        <v>4</v>
      </c>
      <c r="G255" cm="1">
        <f t="array" ref="G255">IF(OR(Nike_Sales_Uncleaned!G266="",Nike_Sales_Uncleaned!G266&lt;=0),MEDIAN(_xlfn._xlws.FILTER(Nike_Sales_Uncleaned!$G$2:$G$2501,Nike_Sales_Uncleaned!$G$2:$G$2501&gt;0)),Nike_Sales_Uncleaned!G266)</f>
        <v>5622.32</v>
      </c>
      <c r="H255">
        <f>IF(Nike_Sales_Uncleaned!H266="",0,IF(AND(Nike_Sales_Uncleaned!H266&gt;=0,Nike_Sales_Uncleaned!H266&lt;=1),Nike_Sales_Uncleaned!H266,0))</f>
        <v>0</v>
      </c>
      <c r="I255">
        <v>-1799.14</v>
      </c>
      <c r="J255" s="11">
        <f>IF(Nike_Sales_Uncleaned[[#This Row],[Order_Date]]="","",Nike_Sales_Uncleaned[[#This Row],[Order_Date]])</f>
        <v>45795</v>
      </c>
      <c r="K255" t="s">
        <v>22</v>
      </c>
      <c r="L255" t="s">
        <v>36</v>
      </c>
      <c r="M255">
        <v>1248.25</v>
      </c>
    </row>
    <row r="256" spans="1:13" x14ac:dyDescent="0.3">
      <c r="A256">
        <v>2265</v>
      </c>
      <c r="B256" t="s">
        <v>19</v>
      </c>
      <c r="C256" t="s">
        <v>20</v>
      </c>
      <c r="D256" t="s">
        <v>24</v>
      </c>
      <c r="E256" t="str">
        <f>IF(Nike_Sales_Uncleaned!E267="","NA",IF(OR(Nike_Sales_Uncleaned!E267=0,Nike_Sales_Uncleaned!E267=-1),"NA",UPPER(Nike_Sales_Uncleaned!E267)))</f>
        <v>7</v>
      </c>
      <c r="F256" cm="1">
        <f t="array" ref="F256">IF(Nike_Sales_Uncleaned!F267="",MEDIAN(_xlfn._xlws.FILTER(Nike_Sales_Uncleaned!$F$2:$F$2501,Nike_Sales_Uncleaned!$F$2:$F$2501&gt;0)),Nike_Sales_Uncleaned!F267)</f>
        <v>2</v>
      </c>
      <c r="G256" cm="1">
        <f t="array" ref="G256">IF(OR(Nike_Sales_Uncleaned!G267="",Nike_Sales_Uncleaned!G267&lt;=0),MEDIAN(_xlfn._xlws.FILTER(Nike_Sales_Uncleaned!$G$2:$G$2501,Nike_Sales_Uncleaned!$G$2:$G$2501&gt;0)),Nike_Sales_Uncleaned!G267)</f>
        <v>2422.9699999999998</v>
      </c>
      <c r="H256">
        <f>IF(Nike_Sales_Uncleaned!H267="",0,IF(AND(Nike_Sales_Uncleaned!H267&gt;=0,Nike_Sales_Uncleaned!H267&lt;=1),Nike_Sales_Uncleaned!H267,0))</f>
        <v>0</v>
      </c>
      <c r="I256">
        <v>0</v>
      </c>
      <c r="J256" s="11">
        <f>IF(Nike_Sales_Uncleaned[[#This Row],[Order_Date]]="","",Nike_Sales_Uncleaned[[#This Row],[Order_Date]])</f>
        <v>45771</v>
      </c>
      <c r="K256" t="s">
        <v>22</v>
      </c>
      <c r="L256" t="s">
        <v>33</v>
      </c>
      <c r="M256">
        <v>-67.739999999999995</v>
      </c>
    </row>
    <row r="257" spans="1:13" x14ac:dyDescent="0.3">
      <c r="A257">
        <v>2266</v>
      </c>
      <c r="B257" t="s">
        <v>19</v>
      </c>
      <c r="C257" t="s">
        <v>43</v>
      </c>
      <c r="D257" t="s">
        <v>61</v>
      </c>
      <c r="E257" t="str">
        <f>IF(Nike_Sales_Uncleaned!E268="","NA",IF(OR(Nike_Sales_Uncleaned!E268=0,Nike_Sales_Uncleaned!E268=-1),"NA",UPPER(Nike_Sales_Uncleaned!E268)))</f>
        <v>L</v>
      </c>
      <c r="F257" cm="1">
        <f t="array" ref="F257">IF(Nike_Sales_Uncleaned!F268="",MEDIAN(_xlfn._xlws.FILTER(Nike_Sales_Uncleaned!$F$2:$F$2501,Nike_Sales_Uncleaned!$F$2:$F$2501&gt;0)),Nike_Sales_Uncleaned!F268)</f>
        <v>2</v>
      </c>
      <c r="G257" cm="1">
        <f t="array" ref="G257">IF(OR(Nike_Sales_Uncleaned!G268="",Nike_Sales_Uncleaned!G268&lt;=0),MEDIAN(_xlfn._xlws.FILTER(Nike_Sales_Uncleaned!$G$2:$G$2501,Nike_Sales_Uncleaned!$G$2:$G$2501&gt;0)),Nike_Sales_Uncleaned!G268)</f>
        <v>6110.0300000000007</v>
      </c>
      <c r="H257">
        <f>IF(Nike_Sales_Uncleaned!H268="",0,IF(AND(Nike_Sales_Uncleaned!H268&gt;=0,Nike_Sales_Uncleaned!H268&lt;=1),Nike_Sales_Uncleaned!H268,0))</f>
        <v>0</v>
      </c>
      <c r="I257">
        <v>0</v>
      </c>
      <c r="J257" s="11">
        <f>IF(Nike_Sales_Uncleaned[[#This Row],[Order_Date]]="","",Nike_Sales_Uncleaned[[#This Row],[Order_Date]])</f>
        <v>45753</v>
      </c>
      <c r="K257" t="s">
        <v>22</v>
      </c>
      <c r="L257" t="s">
        <v>45</v>
      </c>
      <c r="M257">
        <v>3475.59</v>
      </c>
    </row>
    <row r="258" spans="1:13" x14ac:dyDescent="0.3">
      <c r="A258">
        <v>2267</v>
      </c>
      <c r="B258" t="s">
        <v>19</v>
      </c>
      <c r="C258" t="s">
        <v>30</v>
      </c>
      <c r="D258" t="s">
        <v>48</v>
      </c>
      <c r="E258" t="str">
        <f>IF(Nike_Sales_Uncleaned!E269="","NA",IF(OR(Nike_Sales_Uncleaned!E269=0,Nike_Sales_Uncleaned!E269=-1),"NA",UPPER(Nike_Sales_Uncleaned!E269)))</f>
        <v>M</v>
      </c>
      <c r="F258" cm="1">
        <f t="array" ref="F258">IF(Nike_Sales_Uncleaned!F269="",MEDIAN(_xlfn._xlws.FILTER(Nike_Sales_Uncleaned!$F$2:$F$2501,Nike_Sales_Uncleaned!$F$2:$F$2501&gt;0)),Nike_Sales_Uncleaned!F269)</f>
        <v>-1</v>
      </c>
      <c r="G258" cm="1">
        <f t="array" ref="G258">IF(OR(Nike_Sales_Uncleaned!G269="",Nike_Sales_Uncleaned!G269&lt;=0),MEDIAN(_xlfn._xlws.FILTER(Nike_Sales_Uncleaned!$G$2:$G$2501,Nike_Sales_Uncleaned!$G$2:$G$2501&gt;0)),Nike_Sales_Uncleaned!G269)</f>
        <v>3075.72</v>
      </c>
      <c r="H258">
        <f>IF(Nike_Sales_Uncleaned!H269="",0,IF(AND(Nike_Sales_Uncleaned!H269&gt;=0,Nike_Sales_Uncleaned!H269&lt;=1),Nike_Sales_Uncleaned!H269,0))</f>
        <v>0</v>
      </c>
      <c r="I258">
        <v>0</v>
      </c>
      <c r="J258" s="11">
        <f>IF(Nike_Sales_Uncleaned[[#This Row],[Order_Date]]="","",Nike_Sales_Uncleaned[[#This Row],[Order_Date]])</f>
        <v>45746</v>
      </c>
      <c r="K258" t="s">
        <v>22</v>
      </c>
      <c r="L258" t="s">
        <v>45</v>
      </c>
      <c r="M258">
        <v>238.78</v>
      </c>
    </row>
    <row r="259" spans="1:13" x14ac:dyDescent="0.3">
      <c r="A259">
        <v>2268</v>
      </c>
      <c r="B259" t="s">
        <v>35</v>
      </c>
      <c r="C259" t="s">
        <v>20</v>
      </c>
      <c r="D259" t="s">
        <v>39</v>
      </c>
      <c r="E259" t="str">
        <f>IF(Nike_Sales_Uncleaned!E270="","NA",IF(OR(Nike_Sales_Uncleaned!E270=0,Nike_Sales_Uncleaned!E270=-1),"NA",UPPER(Nike_Sales_Uncleaned!E270)))</f>
        <v>M</v>
      </c>
      <c r="F259" cm="1">
        <f t="array" ref="F259">IF(Nike_Sales_Uncleaned!F270="",MEDIAN(_xlfn._xlws.FILTER(Nike_Sales_Uncleaned!$F$2:$F$2501,Nike_Sales_Uncleaned!$F$2:$F$2501&gt;0)),Nike_Sales_Uncleaned!F270)</f>
        <v>3</v>
      </c>
      <c r="G259" cm="1">
        <f t="array" ref="G259">IF(OR(Nike_Sales_Uncleaned!G270="",Nike_Sales_Uncleaned!G270&lt;=0),MEDIAN(_xlfn._xlws.FILTER(Nike_Sales_Uncleaned!$G$2:$G$2501,Nike_Sales_Uncleaned!$G$2:$G$2501&gt;0)),Nike_Sales_Uncleaned!G270)</f>
        <v>7330.81</v>
      </c>
      <c r="H259">
        <f>IF(Nike_Sales_Uncleaned!H270="",0,IF(AND(Nike_Sales_Uncleaned!H270&gt;=0,Nike_Sales_Uncleaned!H270&lt;=1),Nike_Sales_Uncleaned!H270,0))</f>
        <v>0</v>
      </c>
      <c r="I259">
        <v>0</v>
      </c>
      <c r="J259" s="11">
        <f>IF(Nike_Sales_Uncleaned[[#This Row],[Order_Date]]="","",Nike_Sales_Uncleaned[[#This Row],[Order_Date]])</f>
        <v>45697</v>
      </c>
      <c r="K259" t="s">
        <v>17</v>
      </c>
      <c r="L259" t="s">
        <v>45</v>
      </c>
      <c r="M259">
        <v>518.71</v>
      </c>
    </row>
    <row r="260" spans="1:13" x14ac:dyDescent="0.3">
      <c r="A260">
        <v>2269</v>
      </c>
      <c r="B260" t="s">
        <v>19</v>
      </c>
      <c r="C260" t="s">
        <v>14</v>
      </c>
      <c r="D260" t="s">
        <v>54</v>
      </c>
      <c r="E260" t="str">
        <f>IF(Nike_Sales_Uncleaned!E271="","NA",IF(OR(Nike_Sales_Uncleaned!E271=0,Nike_Sales_Uncleaned!E271=-1),"NA",UPPER(Nike_Sales_Uncleaned!E271)))</f>
        <v>11</v>
      </c>
      <c r="F260" cm="1">
        <f t="array" ref="F260">IF(Nike_Sales_Uncleaned!F271="",MEDIAN(_xlfn._xlws.FILTER(Nike_Sales_Uncleaned!$F$2:$F$2501,Nike_Sales_Uncleaned!$F$2:$F$2501&gt;0)),Nike_Sales_Uncleaned!F271)</f>
        <v>4</v>
      </c>
      <c r="G260" cm="1">
        <f t="array" ref="G260">IF(OR(Nike_Sales_Uncleaned!G271="",Nike_Sales_Uncleaned!G271&lt;=0),MEDIAN(_xlfn._xlws.FILTER(Nike_Sales_Uncleaned!$G$2:$G$2501,Nike_Sales_Uncleaned!$G$2:$G$2501&gt;0)),Nike_Sales_Uncleaned!G271)</f>
        <v>6424.32</v>
      </c>
      <c r="H260">
        <f>IF(Nike_Sales_Uncleaned!H271="",0,IF(AND(Nike_Sales_Uncleaned!H271&gt;=0,Nike_Sales_Uncleaned!H271&lt;=1),Nike_Sales_Uncleaned!H271,0))</f>
        <v>0</v>
      </c>
      <c r="I260">
        <v>0</v>
      </c>
      <c r="J260" s="11">
        <f>IF(Nike_Sales_Uncleaned[[#This Row],[Order_Date]]="","",Nike_Sales_Uncleaned[[#This Row],[Order_Date]])</f>
        <v>45251</v>
      </c>
      <c r="K260" t="s">
        <v>22</v>
      </c>
      <c r="L260" t="s">
        <v>25</v>
      </c>
      <c r="M260">
        <v>-405.26</v>
      </c>
    </row>
    <row r="261" spans="1:13" x14ac:dyDescent="0.3">
      <c r="A261">
        <v>2270</v>
      </c>
      <c r="B261" t="s">
        <v>35</v>
      </c>
      <c r="C261" t="s">
        <v>30</v>
      </c>
      <c r="D261" t="s">
        <v>31</v>
      </c>
      <c r="E261" t="str">
        <f>IF(Nike_Sales_Uncleaned!E272="","NA",IF(OR(Nike_Sales_Uncleaned!E272=0,Nike_Sales_Uncleaned!E272=-1),"NA",UPPER(Nike_Sales_Uncleaned!E272)))</f>
        <v>XL</v>
      </c>
      <c r="F261" cm="1">
        <f t="array" ref="F261">IF(Nike_Sales_Uncleaned!F272="",MEDIAN(_xlfn._xlws.FILTER(Nike_Sales_Uncleaned!$F$2:$F$2501,Nike_Sales_Uncleaned!$F$2:$F$2501&gt;0)),Nike_Sales_Uncleaned!F272)</f>
        <v>1</v>
      </c>
      <c r="G261" cm="1">
        <f t="array" ref="G261">IF(OR(Nike_Sales_Uncleaned!G272="",Nike_Sales_Uncleaned!G272&lt;=0),MEDIAN(_xlfn._xlws.FILTER(Nike_Sales_Uncleaned!$G$2:$G$2501,Nike_Sales_Uncleaned!$G$2:$G$2501&gt;0)),Nike_Sales_Uncleaned!G272)</f>
        <v>6110.0300000000007</v>
      </c>
      <c r="H261">
        <f>IF(Nike_Sales_Uncleaned!H272="",0,IF(AND(Nike_Sales_Uncleaned!H272&gt;=0,Nike_Sales_Uncleaned!H272&lt;=1),Nike_Sales_Uncleaned!H272,0))</f>
        <v>0</v>
      </c>
      <c r="I261">
        <v>0</v>
      </c>
      <c r="J261" s="11">
        <f>IF(Nike_Sales_Uncleaned[[#This Row],[Order_Date]]="","",Nike_Sales_Uncleaned[[#This Row],[Order_Date]])</f>
        <v>45585</v>
      </c>
      <c r="K261" t="s">
        <v>22</v>
      </c>
      <c r="L261" t="s">
        <v>29</v>
      </c>
      <c r="M261">
        <v>3088.25</v>
      </c>
    </row>
    <row r="262" spans="1:13" x14ac:dyDescent="0.3">
      <c r="A262">
        <v>2271</v>
      </c>
      <c r="B262" t="s">
        <v>13</v>
      </c>
      <c r="C262" t="s">
        <v>26</v>
      </c>
      <c r="D262" t="s">
        <v>40</v>
      </c>
      <c r="E262" t="str">
        <f>IF(Nike_Sales_Uncleaned!E273="","NA",IF(OR(Nike_Sales_Uncleaned!E273=0,Nike_Sales_Uncleaned!E273=-1),"NA",UPPER(Nike_Sales_Uncleaned!E273)))</f>
        <v>9</v>
      </c>
      <c r="F262" cm="1">
        <f t="array" ref="F262">IF(Nike_Sales_Uncleaned!F273="",MEDIAN(_xlfn._xlws.FILTER(Nike_Sales_Uncleaned!$F$2:$F$2501,Nike_Sales_Uncleaned!$F$2:$F$2501&gt;0)),Nike_Sales_Uncleaned!F273)</f>
        <v>2</v>
      </c>
      <c r="G262" cm="1">
        <f t="array" ref="G262">IF(OR(Nike_Sales_Uncleaned!G273="",Nike_Sales_Uncleaned!G273&lt;=0),MEDIAN(_xlfn._xlws.FILTER(Nike_Sales_Uncleaned!$G$2:$G$2501,Nike_Sales_Uncleaned!$G$2:$G$2501&gt;0)),Nike_Sales_Uncleaned!G273)</f>
        <v>5116.58</v>
      </c>
      <c r="H262">
        <f>IF(Nike_Sales_Uncleaned!H273="",0,IF(AND(Nike_Sales_Uncleaned!H273&gt;=0,Nike_Sales_Uncleaned!H273&lt;=1),Nike_Sales_Uncleaned!H273,0))</f>
        <v>7.0000000000000007E-2</v>
      </c>
      <c r="I262">
        <v>0</v>
      </c>
      <c r="J262" s="11">
        <f>IF(Nike_Sales_Uncleaned[[#This Row],[Order_Date]]="","",Nike_Sales_Uncleaned[[#This Row],[Order_Date]])</f>
        <v>45638</v>
      </c>
      <c r="K262" t="s">
        <v>22</v>
      </c>
      <c r="L262" t="s">
        <v>33</v>
      </c>
      <c r="M262">
        <v>1293.94</v>
      </c>
    </row>
    <row r="263" spans="1:13" x14ac:dyDescent="0.3">
      <c r="A263">
        <v>2273</v>
      </c>
      <c r="B263" t="s">
        <v>13</v>
      </c>
      <c r="C263" t="s">
        <v>30</v>
      </c>
      <c r="D263" t="s">
        <v>50</v>
      </c>
      <c r="E263" t="str">
        <f>IF(Nike_Sales_Uncleaned!E275="","NA",IF(OR(Nike_Sales_Uncleaned!E275=0,Nike_Sales_Uncleaned!E275=-1),"NA",UPPER(Nike_Sales_Uncleaned!E275)))</f>
        <v>M</v>
      </c>
      <c r="F263" cm="1">
        <f t="array" ref="F263">IF(Nike_Sales_Uncleaned!F275="",MEDIAN(_xlfn._xlws.FILTER(Nike_Sales_Uncleaned!$F$2:$F$2501,Nike_Sales_Uncleaned!$F$2:$F$2501&gt;0)),Nike_Sales_Uncleaned!F275)</f>
        <v>-1</v>
      </c>
      <c r="G263" cm="1">
        <f t="array" ref="G263">IF(OR(Nike_Sales_Uncleaned!G275="",Nike_Sales_Uncleaned!G275&lt;=0),MEDIAN(_xlfn._xlws.FILTER(Nike_Sales_Uncleaned!$G$2:$G$2501,Nike_Sales_Uncleaned!$G$2:$G$2501&gt;0)),Nike_Sales_Uncleaned!G275)</f>
        <v>4004.36</v>
      </c>
      <c r="H263">
        <f>IF(Nike_Sales_Uncleaned!H275="",0,IF(AND(Nike_Sales_Uncleaned!H275&gt;=0,Nike_Sales_Uncleaned!H275&lt;=1),Nike_Sales_Uncleaned!H275,0))</f>
        <v>0</v>
      </c>
      <c r="I263">
        <v>0</v>
      </c>
      <c r="J263" s="11">
        <f>IF(Nike_Sales_Uncleaned[[#This Row],[Order_Date]]="","",Nike_Sales_Uncleaned[[#This Row],[Order_Date]])</f>
        <v>45569</v>
      </c>
      <c r="K263" t="s">
        <v>17</v>
      </c>
      <c r="L263" t="s">
        <v>45</v>
      </c>
      <c r="M263">
        <v>-614.66</v>
      </c>
    </row>
    <row r="264" spans="1:13" x14ac:dyDescent="0.3">
      <c r="A264">
        <v>2274</v>
      </c>
      <c r="B264" t="s">
        <v>19</v>
      </c>
      <c r="C264" t="s">
        <v>14</v>
      </c>
      <c r="D264" t="s">
        <v>47</v>
      </c>
      <c r="E264" t="str">
        <f>IF(Nike_Sales_Uncleaned!E276="","NA",IF(OR(Nike_Sales_Uncleaned!E276=0,Nike_Sales_Uncleaned!E276=-1),"NA",UPPER(Nike_Sales_Uncleaned!E276)))</f>
        <v>6</v>
      </c>
      <c r="F264" cm="1">
        <f t="array" ref="F264">IF(Nike_Sales_Uncleaned!F276="",MEDIAN(_xlfn._xlws.FILTER(Nike_Sales_Uncleaned!$F$2:$F$2501,Nike_Sales_Uncleaned!$F$2:$F$2501&gt;0)),Nike_Sales_Uncleaned!F276)</f>
        <v>4</v>
      </c>
      <c r="G264" cm="1">
        <f t="array" ref="G264">IF(OR(Nike_Sales_Uncleaned!G276="",Nike_Sales_Uncleaned!G276&lt;=0),MEDIAN(_xlfn._xlws.FILTER(Nike_Sales_Uncleaned!$G$2:$G$2501,Nike_Sales_Uncleaned!$G$2:$G$2501&gt;0)),Nike_Sales_Uncleaned!G276)</f>
        <v>6110.0300000000007</v>
      </c>
      <c r="H264">
        <f>IF(Nike_Sales_Uncleaned!H276="",0,IF(AND(Nike_Sales_Uncleaned!H276&gt;=0,Nike_Sales_Uncleaned!H276&lt;=1),Nike_Sales_Uncleaned!H276,0))</f>
        <v>0.45</v>
      </c>
      <c r="I264">
        <v>0</v>
      </c>
      <c r="J264" s="11">
        <f>IF(Nike_Sales_Uncleaned[[#This Row],[Order_Date]]="","",Nike_Sales_Uncleaned[[#This Row],[Order_Date]])</f>
        <v>45550</v>
      </c>
      <c r="K264" t="s">
        <v>17</v>
      </c>
      <c r="L264" t="s">
        <v>36</v>
      </c>
      <c r="M264">
        <v>2561.89</v>
      </c>
    </row>
    <row r="265" spans="1:13" x14ac:dyDescent="0.3">
      <c r="A265">
        <v>2275</v>
      </c>
      <c r="B265" t="s">
        <v>13</v>
      </c>
      <c r="C265" t="s">
        <v>30</v>
      </c>
      <c r="D265" t="s">
        <v>56</v>
      </c>
      <c r="E265" t="str">
        <f>IF(Nike_Sales_Uncleaned!E277="","NA",IF(OR(Nike_Sales_Uncleaned!E277=0,Nike_Sales_Uncleaned!E277=-1),"NA",UPPER(Nike_Sales_Uncleaned!E277)))</f>
        <v>M</v>
      </c>
      <c r="F265" cm="1">
        <f t="array" ref="F265">IF(Nike_Sales_Uncleaned!F277="",MEDIAN(_xlfn._xlws.FILTER(Nike_Sales_Uncleaned!$F$2:$F$2501,Nike_Sales_Uncleaned!$F$2:$F$2501&gt;0)),Nike_Sales_Uncleaned!F277)</f>
        <v>-1</v>
      </c>
      <c r="G265" cm="1">
        <f t="array" ref="G265">IF(OR(Nike_Sales_Uncleaned!G277="",Nike_Sales_Uncleaned!G277&lt;=0),MEDIAN(_xlfn._xlws.FILTER(Nike_Sales_Uncleaned!$G$2:$G$2501,Nike_Sales_Uncleaned!$G$2:$G$2501&gt;0)),Nike_Sales_Uncleaned!G277)</f>
        <v>6110.0300000000007</v>
      </c>
      <c r="H265">
        <f>IF(Nike_Sales_Uncleaned!H277="",0,IF(AND(Nike_Sales_Uncleaned!H277&gt;=0,Nike_Sales_Uncleaned!H277&lt;=1),Nike_Sales_Uncleaned!H277,0))</f>
        <v>0</v>
      </c>
      <c r="I265">
        <v>0</v>
      </c>
      <c r="J265" s="11">
        <f>IF(Nike_Sales_Uncleaned[[#This Row],[Order_Date]]="","",Nike_Sales_Uncleaned[[#This Row],[Order_Date]])</f>
        <v>45573</v>
      </c>
      <c r="K265" t="s">
        <v>17</v>
      </c>
      <c r="L265" t="s">
        <v>29</v>
      </c>
      <c r="M265">
        <v>-783.71</v>
      </c>
    </row>
    <row r="266" spans="1:13" x14ac:dyDescent="0.3">
      <c r="A266">
        <v>2276</v>
      </c>
      <c r="B266" t="s">
        <v>13</v>
      </c>
      <c r="C266" t="s">
        <v>26</v>
      </c>
      <c r="D266" t="s">
        <v>60</v>
      </c>
      <c r="E266" t="str">
        <f>IF(Nike_Sales_Uncleaned!E278="","NA",IF(OR(Nike_Sales_Uncleaned!E278=0,Nike_Sales_Uncleaned!E278=-1),"NA",UPPER(Nike_Sales_Uncleaned!E278)))</f>
        <v>L</v>
      </c>
      <c r="F266" cm="1">
        <f t="array" ref="F266">IF(Nike_Sales_Uncleaned!F278="",MEDIAN(_xlfn._xlws.FILTER(Nike_Sales_Uncleaned!$F$2:$F$2501,Nike_Sales_Uncleaned!$F$2:$F$2501&gt;0)),Nike_Sales_Uncleaned!F278)</f>
        <v>-1</v>
      </c>
      <c r="G266" cm="1">
        <f t="array" ref="G266">IF(OR(Nike_Sales_Uncleaned!G278="",Nike_Sales_Uncleaned!G278&lt;=0),MEDIAN(_xlfn._xlws.FILTER(Nike_Sales_Uncleaned!$G$2:$G$2501,Nike_Sales_Uncleaned!$G$2:$G$2501&gt;0)),Nike_Sales_Uncleaned!G278)</f>
        <v>6066.5</v>
      </c>
      <c r="H266">
        <f>IF(Nike_Sales_Uncleaned!H278="",0,IF(AND(Nike_Sales_Uncleaned!H278&gt;=0,Nike_Sales_Uncleaned!H278&lt;=1),Nike_Sales_Uncleaned!H278,0))</f>
        <v>0</v>
      </c>
      <c r="I266">
        <v>0</v>
      </c>
      <c r="J266" s="11">
        <f>IF(Nike_Sales_Uncleaned[[#This Row],[Order_Date]]="","",Nike_Sales_Uncleaned[[#This Row],[Order_Date]])</f>
        <v>45404</v>
      </c>
      <c r="K266" t="s">
        <v>22</v>
      </c>
      <c r="L266" t="s">
        <v>45</v>
      </c>
      <c r="M266">
        <v>1181.8699999999999</v>
      </c>
    </row>
    <row r="267" spans="1:13" x14ac:dyDescent="0.3">
      <c r="A267">
        <v>2277</v>
      </c>
      <c r="B267" t="s">
        <v>13</v>
      </c>
      <c r="C267" t="s">
        <v>43</v>
      </c>
      <c r="D267" t="s">
        <v>61</v>
      </c>
      <c r="E267" t="str">
        <f>IF(Nike_Sales_Uncleaned!E279="","NA",IF(OR(Nike_Sales_Uncleaned!E279=0,Nike_Sales_Uncleaned!E279=-1),"NA",UPPER(Nike_Sales_Uncleaned!E279)))</f>
        <v>M</v>
      </c>
      <c r="F267" cm="1">
        <f t="array" ref="F267">IF(Nike_Sales_Uncleaned!F279="",MEDIAN(_xlfn._xlws.FILTER(Nike_Sales_Uncleaned!$F$2:$F$2501,Nike_Sales_Uncleaned!$F$2:$F$2501&gt;0)),Nike_Sales_Uncleaned!F279)</f>
        <v>2</v>
      </c>
      <c r="G267" cm="1">
        <f t="array" ref="G267">IF(OR(Nike_Sales_Uncleaned!G279="",Nike_Sales_Uncleaned!G279&lt;=0),MEDIAN(_xlfn._xlws.FILTER(Nike_Sales_Uncleaned!$G$2:$G$2501,Nike_Sales_Uncleaned!$G$2:$G$2501&gt;0)),Nike_Sales_Uncleaned!G279)</f>
        <v>3682.84</v>
      </c>
      <c r="H267">
        <f>IF(Nike_Sales_Uncleaned!H279="",0,IF(AND(Nike_Sales_Uncleaned!H279&gt;=0,Nike_Sales_Uncleaned!H279&lt;=1),Nike_Sales_Uncleaned!H279,0))</f>
        <v>0</v>
      </c>
      <c r="I267">
        <v>0</v>
      </c>
      <c r="J267" s="11">
        <f>IF(Nike_Sales_Uncleaned[[#This Row],[Order_Date]]="","",Nike_Sales_Uncleaned[[#This Row],[Order_Date]])</f>
        <v>45619</v>
      </c>
      <c r="K267" t="s">
        <v>17</v>
      </c>
      <c r="L267" t="s">
        <v>38</v>
      </c>
      <c r="M267">
        <v>3967.77</v>
      </c>
    </row>
    <row r="268" spans="1:13" x14ac:dyDescent="0.3">
      <c r="A268">
        <v>2278</v>
      </c>
      <c r="B268" t="s">
        <v>35</v>
      </c>
      <c r="C268" t="s">
        <v>14</v>
      </c>
      <c r="D268" t="s">
        <v>15</v>
      </c>
      <c r="E268" t="str">
        <f>IF(Nike_Sales_Uncleaned!E280="","NA",IF(OR(Nike_Sales_Uncleaned!E280=0,Nike_Sales_Uncleaned!E280=-1),"NA",UPPER(Nike_Sales_Uncleaned!E280)))</f>
        <v>11</v>
      </c>
      <c r="F268" cm="1">
        <f t="array" ref="F268">IF(Nike_Sales_Uncleaned!F280="",MEDIAN(_xlfn._xlws.FILTER(Nike_Sales_Uncleaned!$F$2:$F$2501,Nike_Sales_Uncleaned!$F$2:$F$2501&gt;0)),Nike_Sales_Uncleaned!F280)</f>
        <v>2</v>
      </c>
      <c r="G268" cm="1">
        <f t="array" ref="G268">IF(OR(Nike_Sales_Uncleaned!G280="",Nike_Sales_Uncleaned!G280&lt;=0),MEDIAN(_xlfn._xlws.FILTER(Nike_Sales_Uncleaned!$G$2:$G$2501,Nike_Sales_Uncleaned!$G$2:$G$2501&gt;0)),Nike_Sales_Uncleaned!G280)</f>
        <v>6110.0300000000007</v>
      </c>
      <c r="H268">
        <f>IF(Nike_Sales_Uncleaned!H280="",0,IF(AND(Nike_Sales_Uncleaned!H280&gt;=0,Nike_Sales_Uncleaned!H280&lt;=1),Nike_Sales_Uncleaned!H280,0))</f>
        <v>0</v>
      </c>
      <c r="I268">
        <v>0</v>
      </c>
      <c r="J268" s="11">
        <f>IF(Nike_Sales_Uncleaned[[#This Row],[Order_Date]]="","",Nike_Sales_Uncleaned[[#This Row],[Order_Date]])</f>
        <v>45857</v>
      </c>
      <c r="K268" t="s">
        <v>22</v>
      </c>
      <c r="L268" t="s">
        <v>29</v>
      </c>
      <c r="M268">
        <v>3638.15</v>
      </c>
    </row>
    <row r="269" spans="1:13" x14ac:dyDescent="0.3">
      <c r="A269">
        <v>2279</v>
      </c>
      <c r="B269" t="s">
        <v>19</v>
      </c>
      <c r="C269" t="s">
        <v>26</v>
      </c>
      <c r="D269" t="s">
        <v>27</v>
      </c>
      <c r="E269" t="str">
        <f>IF(Nike_Sales_Uncleaned!E281="","NA",IF(OR(Nike_Sales_Uncleaned!E281=0,Nike_Sales_Uncleaned!E281=-1),"NA",UPPER(Nike_Sales_Uncleaned!E281)))</f>
        <v>6</v>
      </c>
      <c r="F269" cm="1">
        <f t="array" ref="F269">IF(Nike_Sales_Uncleaned!F281="",MEDIAN(_xlfn._xlws.FILTER(Nike_Sales_Uncleaned!$F$2:$F$2501,Nike_Sales_Uncleaned!$F$2:$F$2501&gt;0)),Nike_Sales_Uncleaned!F281)</f>
        <v>2</v>
      </c>
      <c r="G269" cm="1">
        <f t="array" ref="G269">IF(OR(Nike_Sales_Uncleaned!G281="",Nike_Sales_Uncleaned!G281&lt;=0),MEDIAN(_xlfn._xlws.FILTER(Nike_Sales_Uncleaned!$G$2:$G$2501,Nike_Sales_Uncleaned!$G$2:$G$2501&gt;0)),Nike_Sales_Uncleaned!G281)</f>
        <v>6110.0300000000007</v>
      </c>
      <c r="H269">
        <f>IF(Nike_Sales_Uncleaned!H281="",0,IF(AND(Nike_Sales_Uncleaned!H281&gt;=0,Nike_Sales_Uncleaned!H281&lt;=1),Nike_Sales_Uncleaned!H281,0))</f>
        <v>0</v>
      </c>
      <c r="I269">
        <v>0</v>
      </c>
      <c r="J269" s="11">
        <f>IF(Nike_Sales_Uncleaned[[#This Row],[Order_Date]]="","",Nike_Sales_Uncleaned[[#This Row],[Order_Date]])</f>
        <v>45646</v>
      </c>
      <c r="K269" t="s">
        <v>22</v>
      </c>
      <c r="L269" t="s">
        <v>25</v>
      </c>
      <c r="M269">
        <v>766.72</v>
      </c>
    </row>
    <row r="270" spans="1:13" x14ac:dyDescent="0.3">
      <c r="A270">
        <v>2280</v>
      </c>
      <c r="B270" t="s">
        <v>19</v>
      </c>
      <c r="C270" t="s">
        <v>20</v>
      </c>
      <c r="D270" t="s">
        <v>39</v>
      </c>
      <c r="E270" t="str">
        <f>IF(Nike_Sales_Uncleaned!E282="","NA",IF(OR(Nike_Sales_Uncleaned!E282=0,Nike_Sales_Uncleaned!E282=-1),"NA",UPPER(Nike_Sales_Uncleaned!E282)))</f>
        <v>M</v>
      </c>
      <c r="F270" cm="1">
        <f t="array" ref="F270">IF(Nike_Sales_Uncleaned!F282="",MEDIAN(_xlfn._xlws.FILTER(Nike_Sales_Uncleaned!$F$2:$F$2501,Nike_Sales_Uncleaned!$F$2:$F$2501&gt;0)),Nike_Sales_Uncleaned!F282)</f>
        <v>-1</v>
      </c>
      <c r="G270" cm="1">
        <f t="array" ref="G270">IF(OR(Nike_Sales_Uncleaned!G282="",Nike_Sales_Uncleaned!G282&lt;=0),MEDIAN(_xlfn._xlws.FILTER(Nike_Sales_Uncleaned!$G$2:$G$2501,Nike_Sales_Uncleaned!$G$2:$G$2501&gt;0)),Nike_Sales_Uncleaned!G282)</f>
        <v>6110.0300000000007</v>
      </c>
      <c r="H270">
        <f>IF(Nike_Sales_Uncleaned!H282="",0,IF(AND(Nike_Sales_Uncleaned!H282&gt;=0,Nike_Sales_Uncleaned!H282&lt;=1),Nike_Sales_Uncleaned!H282,0))</f>
        <v>0</v>
      </c>
      <c r="I270">
        <v>0</v>
      </c>
      <c r="J270" s="11">
        <f>IF(Nike_Sales_Uncleaned[[#This Row],[Order_Date]]="","",Nike_Sales_Uncleaned[[#This Row],[Order_Date]])</f>
        <v>45246</v>
      </c>
      <c r="K270" t="s">
        <v>17</v>
      </c>
      <c r="L270" t="s">
        <v>33</v>
      </c>
      <c r="M270">
        <v>3069.57</v>
      </c>
    </row>
    <row r="271" spans="1:13" x14ac:dyDescent="0.3">
      <c r="A271">
        <v>2281</v>
      </c>
      <c r="B271" t="s">
        <v>13</v>
      </c>
      <c r="C271" t="s">
        <v>26</v>
      </c>
      <c r="D271" t="s">
        <v>40</v>
      </c>
      <c r="E271" t="str">
        <f>IF(Nike_Sales_Uncleaned!E283="","NA",IF(OR(Nike_Sales_Uncleaned!E283=0,Nike_Sales_Uncleaned!E283=-1),"NA",UPPER(Nike_Sales_Uncleaned!E283)))</f>
        <v>M</v>
      </c>
      <c r="F271" cm="1">
        <f t="array" ref="F271">IF(Nike_Sales_Uncleaned!F283="",MEDIAN(_xlfn._xlws.FILTER(Nike_Sales_Uncleaned!$F$2:$F$2501,Nike_Sales_Uncleaned!$F$2:$F$2501&gt;0)),Nike_Sales_Uncleaned!F283)</f>
        <v>2</v>
      </c>
      <c r="G271" cm="1">
        <f t="array" ref="G271">IF(OR(Nike_Sales_Uncleaned!G283="",Nike_Sales_Uncleaned!G283&lt;=0),MEDIAN(_xlfn._xlws.FILTER(Nike_Sales_Uncleaned!$G$2:$G$2501,Nike_Sales_Uncleaned!$G$2:$G$2501&gt;0)),Nike_Sales_Uncleaned!G283)</f>
        <v>6110.0300000000007</v>
      </c>
      <c r="H271">
        <f>IF(Nike_Sales_Uncleaned!H283="",0,IF(AND(Nike_Sales_Uncleaned!H283&gt;=0,Nike_Sales_Uncleaned!H283&lt;=1),Nike_Sales_Uncleaned!H283,0))</f>
        <v>0</v>
      </c>
      <c r="I271">
        <v>0</v>
      </c>
      <c r="J271" s="11">
        <f>IF(Nike_Sales_Uncleaned[[#This Row],[Order_Date]]="","",Nike_Sales_Uncleaned[[#This Row],[Order_Date]])</f>
        <v>45487</v>
      </c>
      <c r="K271" t="s">
        <v>22</v>
      </c>
      <c r="L271" t="s">
        <v>45</v>
      </c>
      <c r="M271">
        <v>1753.48</v>
      </c>
    </row>
    <row r="272" spans="1:13" x14ac:dyDescent="0.3">
      <c r="A272">
        <v>2282</v>
      </c>
      <c r="B272" t="s">
        <v>35</v>
      </c>
      <c r="C272" t="s">
        <v>30</v>
      </c>
      <c r="D272" t="s">
        <v>50</v>
      </c>
      <c r="E272" t="str">
        <f>IF(Nike_Sales_Uncleaned!E284="","NA",IF(OR(Nike_Sales_Uncleaned!E284=0,Nike_Sales_Uncleaned!E284=-1),"NA",UPPER(Nike_Sales_Uncleaned!E284)))</f>
        <v>NA</v>
      </c>
      <c r="F272" cm="1">
        <f t="array" ref="F272">IF(Nike_Sales_Uncleaned!F284="",MEDIAN(_xlfn._xlws.FILTER(Nike_Sales_Uncleaned!$F$2:$F$2501,Nike_Sales_Uncleaned!$F$2:$F$2501&gt;0)),Nike_Sales_Uncleaned!F284)</f>
        <v>2</v>
      </c>
      <c r="G272" cm="1">
        <f t="array" ref="G272">IF(OR(Nike_Sales_Uncleaned!G284="",Nike_Sales_Uncleaned!G284&lt;=0),MEDIAN(_xlfn._xlws.FILTER(Nike_Sales_Uncleaned!$G$2:$G$2501,Nike_Sales_Uncleaned!$G$2:$G$2501&gt;0)),Nike_Sales_Uncleaned!G284)</f>
        <v>6110.0300000000007</v>
      </c>
      <c r="H272">
        <f>IF(Nike_Sales_Uncleaned!H284="",0,IF(AND(Nike_Sales_Uncleaned!H284&gt;=0,Nike_Sales_Uncleaned!H284&lt;=1),Nike_Sales_Uncleaned!H284,0))</f>
        <v>0.26</v>
      </c>
      <c r="I272">
        <v>0</v>
      </c>
      <c r="J272" s="11">
        <f>IF(Nike_Sales_Uncleaned[[#This Row],[Order_Date]]="","",Nike_Sales_Uncleaned[[#This Row],[Order_Date]])</f>
        <v>45814</v>
      </c>
      <c r="K272" t="s">
        <v>22</v>
      </c>
      <c r="L272" t="s">
        <v>25</v>
      </c>
      <c r="M272">
        <v>-1002.46</v>
      </c>
    </row>
    <row r="273" spans="1:13" x14ac:dyDescent="0.3">
      <c r="A273">
        <v>2283</v>
      </c>
      <c r="B273" t="s">
        <v>35</v>
      </c>
      <c r="C273" t="s">
        <v>20</v>
      </c>
      <c r="D273" t="s">
        <v>39</v>
      </c>
      <c r="E273" t="str">
        <f>IF(Nike_Sales_Uncleaned!E285="","NA",IF(OR(Nike_Sales_Uncleaned!E285=0,Nike_Sales_Uncleaned!E285=-1),"NA",UPPER(Nike_Sales_Uncleaned!E285)))</f>
        <v>10</v>
      </c>
      <c r="F273" cm="1">
        <f t="array" ref="F273">IF(Nike_Sales_Uncleaned!F285="",MEDIAN(_xlfn._xlws.FILTER(Nike_Sales_Uncleaned!$F$2:$F$2501,Nike_Sales_Uncleaned!$F$2:$F$2501&gt;0)),Nike_Sales_Uncleaned!F285)</f>
        <v>1</v>
      </c>
      <c r="G273" cm="1">
        <f t="array" ref="G273">IF(OR(Nike_Sales_Uncleaned!G285="",Nike_Sales_Uncleaned!G285&lt;=0),MEDIAN(_xlfn._xlws.FILTER(Nike_Sales_Uncleaned!$G$2:$G$2501,Nike_Sales_Uncleaned!$G$2:$G$2501&gt;0)),Nike_Sales_Uncleaned!G285)</f>
        <v>6110.0300000000007</v>
      </c>
      <c r="H273">
        <f>IF(Nike_Sales_Uncleaned!H285="",0,IF(AND(Nike_Sales_Uncleaned!H285&gt;=0,Nike_Sales_Uncleaned!H285&lt;=1),Nike_Sales_Uncleaned!H285,0))</f>
        <v>0</v>
      </c>
      <c r="I273">
        <v>0</v>
      </c>
      <c r="J273" s="11">
        <f>IF(Nike_Sales_Uncleaned[[#This Row],[Order_Date]]="","",Nike_Sales_Uncleaned[[#This Row],[Order_Date]])</f>
        <v>45415</v>
      </c>
      <c r="K273" t="s">
        <v>22</v>
      </c>
      <c r="L273" t="s">
        <v>33</v>
      </c>
      <c r="M273">
        <v>468.59</v>
      </c>
    </row>
    <row r="274" spans="1:13" x14ac:dyDescent="0.3">
      <c r="A274">
        <v>2284</v>
      </c>
      <c r="B274" t="s">
        <v>13</v>
      </c>
      <c r="C274" t="s">
        <v>20</v>
      </c>
      <c r="D274" t="s">
        <v>39</v>
      </c>
      <c r="E274" t="str">
        <f>IF(Nike_Sales_Uncleaned!E286="","NA",IF(OR(Nike_Sales_Uncleaned!E286=0,Nike_Sales_Uncleaned!E286=-1),"NA",UPPER(Nike_Sales_Uncleaned!E286)))</f>
        <v>M</v>
      </c>
      <c r="F274" cm="1">
        <f t="array" ref="F274">IF(Nike_Sales_Uncleaned!F286="",MEDIAN(_xlfn._xlws.FILTER(Nike_Sales_Uncleaned!$F$2:$F$2501,Nike_Sales_Uncleaned!$F$2:$F$2501&gt;0)),Nike_Sales_Uncleaned!F286)</f>
        <v>2</v>
      </c>
      <c r="G274" cm="1">
        <f t="array" ref="G274">IF(OR(Nike_Sales_Uncleaned!G286="",Nike_Sales_Uncleaned!G286&lt;=0),MEDIAN(_xlfn._xlws.FILTER(Nike_Sales_Uncleaned!$G$2:$G$2501,Nike_Sales_Uncleaned!$G$2:$G$2501&gt;0)),Nike_Sales_Uncleaned!G286)</f>
        <v>6110.0300000000007</v>
      </c>
      <c r="H274">
        <f>IF(Nike_Sales_Uncleaned!H286="",0,IF(AND(Nike_Sales_Uncleaned!H286&gt;=0,Nike_Sales_Uncleaned!H286&lt;=1),Nike_Sales_Uncleaned!H286,0))</f>
        <v>0.53</v>
      </c>
      <c r="I274">
        <v>0</v>
      </c>
      <c r="J274" s="11">
        <f>IF(Nike_Sales_Uncleaned[[#This Row],[Order_Date]]="","",Nike_Sales_Uncleaned[[#This Row],[Order_Date]])</f>
        <v>45586</v>
      </c>
      <c r="K274" t="s">
        <v>17</v>
      </c>
      <c r="L274" t="s">
        <v>45</v>
      </c>
      <c r="M274">
        <v>1370.01</v>
      </c>
    </row>
    <row r="275" spans="1:13" x14ac:dyDescent="0.3">
      <c r="A275">
        <v>2285</v>
      </c>
      <c r="B275" t="s">
        <v>19</v>
      </c>
      <c r="C275" t="s">
        <v>43</v>
      </c>
      <c r="D275" t="s">
        <v>61</v>
      </c>
      <c r="E275" t="str">
        <f>IF(Nike_Sales_Uncleaned!E287="","NA",IF(OR(Nike_Sales_Uncleaned!E287=0,Nike_Sales_Uncleaned!E287=-1),"NA",UPPER(Nike_Sales_Uncleaned!E287)))</f>
        <v>L</v>
      </c>
      <c r="F275" cm="1">
        <f t="array" ref="F275">IF(Nike_Sales_Uncleaned!F287="",MEDIAN(_xlfn._xlws.FILTER(Nike_Sales_Uncleaned!$F$2:$F$2501,Nike_Sales_Uncleaned!$F$2:$F$2501&gt;0)),Nike_Sales_Uncleaned!F287)</f>
        <v>-1</v>
      </c>
      <c r="G275" cm="1">
        <f t="array" ref="G275">IF(OR(Nike_Sales_Uncleaned!G287="",Nike_Sales_Uncleaned!G287&lt;=0),MEDIAN(_xlfn._xlws.FILTER(Nike_Sales_Uncleaned!$G$2:$G$2501,Nike_Sales_Uncleaned!$G$2:$G$2501&gt;0)),Nike_Sales_Uncleaned!G287)</f>
        <v>6110.0300000000007</v>
      </c>
      <c r="H275">
        <f>IF(Nike_Sales_Uncleaned!H287="",0,IF(AND(Nike_Sales_Uncleaned!H287&gt;=0,Nike_Sales_Uncleaned!H287&lt;=1),Nike_Sales_Uncleaned!H287,0))</f>
        <v>0</v>
      </c>
      <c r="I275">
        <v>0</v>
      </c>
      <c r="J275" s="11">
        <f>IF(Nike_Sales_Uncleaned[[#This Row],[Order_Date]]="","",Nike_Sales_Uncleaned[[#This Row],[Order_Date]])</f>
        <v>45321</v>
      </c>
      <c r="K275" t="s">
        <v>22</v>
      </c>
      <c r="L275" t="s">
        <v>33</v>
      </c>
      <c r="M275">
        <v>2211.71</v>
      </c>
    </row>
    <row r="276" spans="1:13" x14ac:dyDescent="0.3">
      <c r="A276">
        <v>2286</v>
      </c>
      <c r="B276" t="s">
        <v>19</v>
      </c>
      <c r="C276" t="s">
        <v>26</v>
      </c>
      <c r="D276" t="s">
        <v>40</v>
      </c>
      <c r="E276" t="str">
        <f>IF(Nike_Sales_Uncleaned!E288="","NA",IF(OR(Nike_Sales_Uncleaned!E288=0,Nike_Sales_Uncleaned!E288=-1),"NA",UPPER(Nike_Sales_Uncleaned!E288)))</f>
        <v>NA</v>
      </c>
      <c r="F276" cm="1">
        <f t="array" ref="F276">IF(Nike_Sales_Uncleaned!F288="",MEDIAN(_xlfn._xlws.FILTER(Nike_Sales_Uncleaned!$F$2:$F$2501,Nike_Sales_Uncleaned!$F$2:$F$2501&gt;0)),Nike_Sales_Uncleaned!F288)</f>
        <v>2</v>
      </c>
      <c r="G276" cm="1">
        <f t="array" ref="G276">IF(OR(Nike_Sales_Uncleaned!G288="",Nike_Sales_Uncleaned!G288&lt;=0),MEDIAN(_xlfn._xlws.FILTER(Nike_Sales_Uncleaned!$G$2:$G$2501,Nike_Sales_Uncleaned!$G$2:$G$2501&gt;0)),Nike_Sales_Uncleaned!G288)</f>
        <v>6110.0300000000007</v>
      </c>
      <c r="H276">
        <f>IF(Nike_Sales_Uncleaned!H288="",0,IF(AND(Nike_Sales_Uncleaned!H288&gt;=0,Nike_Sales_Uncleaned!H288&lt;=1),Nike_Sales_Uncleaned!H288,0))</f>
        <v>0</v>
      </c>
      <c r="I276">
        <v>0</v>
      </c>
      <c r="J276" s="11">
        <f>IF(Nike_Sales_Uncleaned[[#This Row],[Order_Date]]="","",Nike_Sales_Uncleaned[[#This Row],[Order_Date]])</f>
        <v>45821</v>
      </c>
      <c r="K276" t="s">
        <v>17</v>
      </c>
      <c r="L276" t="s">
        <v>36</v>
      </c>
      <c r="M276">
        <v>2419.09</v>
      </c>
    </row>
    <row r="277" spans="1:13" x14ac:dyDescent="0.3">
      <c r="A277">
        <v>2287</v>
      </c>
      <c r="B277" t="s">
        <v>19</v>
      </c>
      <c r="C277" t="s">
        <v>30</v>
      </c>
      <c r="D277" t="s">
        <v>31</v>
      </c>
      <c r="E277" t="str">
        <f>IF(Nike_Sales_Uncleaned!E289="","NA",IF(OR(Nike_Sales_Uncleaned!E289=0,Nike_Sales_Uncleaned!E289=-1),"NA",UPPER(Nike_Sales_Uncleaned!E289)))</f>
        <v>9</v>
      </c>
      <c r="F277" cm="1">
        <f t="array" ref="F277">IF(Nike_Sales_Uncleaned!F289="",MEDIAN(_xlfn._xlws.FILTER(Nike_Sales_Uncleaned!$F$2:$F$2501,Nike_Sales_Uncleaned!$F$2:$F$2501&gt;0)),Nike_Sales_Uncleaned!F289)</f>
        <v>3</v>
      </c>
      <c r="G277" cm="1">
        <f t="array" ref="G277">IF(OR(Nike_Sales_Uncleaned!G289="",Nike_Sales_Uncleaned!G289&lt;=0),MEDIAN(_xlfn._xlws.FILTER(Nike_Sales_Uncleaned!$G$2:$G$2501,Nike_Sales_Uncleaned!$G$2:$G$2501&gt;0)),Nike_Sales_Uncleaned!G289)</f>
        <v>6110.0300000000007</v>
      </c>
      <c r="H277">
        <f>IF(Nike_Sales_Uncleaned!H289="",0,IF(AND(Nike_Sales_Uncleaned!H289&gt;=0,Nike_Sales_Uncleaned!H289&lt;=1),Nike_Sales_Uncleaned!H289,0))</f>
        <v>0</v>
      </c>
      <c r="I277">
        <v>0</v>
      </c>
      <c r="J277" s="11">
        <f>IF(Nike_Sales_Uncleaned[[#This Row],[Order_Date]]="","",Nike_Sales_Uncleaned[[#This Row],[Order_Date]])</f>
        <v>45841</v>
      </c>
      <c r="K277" t="s">
        <v>17</v>
      </c>
      <c r="L277" t="s">
        <v>25</v>
      </c>
      <c r="M277">
        <v>-650.67999999999995</v>
      </c>
    </row>
    <row r="278" spans="1:13" x14ac:dyDescent="0.3">
      <c r="A278">
        <v>2288</v>
      </c>
      <c r="B278" t="s">
        <v>19</v>
      </c>
      <c r="C278" t="s">
        <v>14</v>
      </c>
      <c r="D278" t="s">
        <v>54</v>
      </c>
      <c r="E278" t="str">
        <f>IF(Nike_Sales_Uncleaned!E290="","NA",IF(OR(Nike_Sales_Uncleaned!E290=0,Nike_Sales_Uncleaned!E290=-1),"NA",UPPER(Nike_Sales_Uncleaned!E290)))</f>
        <v>NA</v>
      </c>
      <c r="F278" cm="1">
        <f t="array" ref="F278">IF(Nike_Sales_Uncleaned!F290="",MEDIAN(_xlfn._xlws.FILTER(Nike_Sales_Uncleaned!$F$2:$F$2501,Nike_Sales_Uncleaned!$F$2:$F$2501&gt;0)),Nike_Sales_Uncleaned!F290)</f>
        <v>2</v>
      </c>
      <c r="G278" cm="1">
        <f t="array" ref="G278">IF(OR(Nike_Sales_Uncleaned!G290="",Nike_Sales_Uncleaned!G290&lt;=0),MEDIAN(_xlfn._xlws.FILTER(Nike_Sales_Uncleaned!$G$2:$G$2501,Nike_Sales_Uncleaned!$G$2:$G$2501&gt;0)),Nike_Sales_Uncleaned!G290)</f>
        <v>6110.0300000000007</v>
      </c>
      <c r="H278">
        <f>IF(Nike_Sales_Uncleaned!H290="",0,IF(AND(Nike_Sales_Uncleaned!H290&gt;=0,Nike_Sales_Uncleaned!H290&lt;=1),Nike_Sales_Uncleaned!H290,0))</f>
        <v>0.25</v>
      </c>
      <c r="I278">
        <v>0</v>
      </c>
      <c r="J278" s="11">
        <f>IF(Nike_Sales_Uncleaned[[#This Row],[Order_Date]]="","",Nike_Sales_Uncleaned[[#This Row],[Order_Date]])</f>
        <v>45167</v>
      </c>
      <c r="K278" t="s">
        <v>22</v>
      </c>
      <c r="L278" t="s">
        <v>38</v>
      </c>
      <c r="M278">
        <v>1570.91</v>
      </c>
    </row>
    <row r="279" spans="1:13" x14ac:dyDescent="0.3">
      <c r="A279">
        <v>2289</v>
      </c>
      <c r="B279" t="s">
        <v>19</v>
      </c>
      <c r="C279" t="s">
        <v>30</v>
      </c>
      <c r="D279" t="s">
        <v>48</v>
      </c>
      <c r="E279" t="str">
        <f>IF(Nike_Sales_Uncleaned!E291="","NA",IF(OR(Nike_Sales_Uncleaned!E291=0,Nike_Sales_Uncleaned!E291=-1),"NA",UPPER(Nike_Sales_Uncleaned!E291)))</f>
        <v>L</v>
      </c>
      <c r="F279" cm="1">
        <f t="array" ref="F279">IF(Nike_Sales_Uncleaned!F291="",MEDIAN(_xlfn._xlws.FILTER(Nike_Sales_Uncleaned!$F$2:$F$2501,Nike_Sales_Uncleaned!$F$2:$F$2501&gt;0)),Nike_Sales_Uncleaned!F291)</f>
        <v>2</v>
      </c>
      <c r="G279" cm="1">
        <f t="array" ref="G279">IF(OR(Nike_Sales_Uncleaned!G291="",Nike_Sales_Uncleaned!G291&lt;=0),MEDIAN(_xlfn._xlws.FILTER(Nike_Sales_Uncleaned!$G$2:$G$2501,Nike_Sales_Uncleaned!$G$2:$G$2501&gt;0)),Nike_Sales_Uncleaned!G291)</f>
        <v>6110.0300000000007</v>
      </c>
      <c r="H279">
        <f>IF(Nike_Sales_Uncleaned!H291="",0,IF(AND(Nike_Sales_Uncleaned!H291&gt;=0,Nike_Sales_Uncleaned!H291&lt;=1),Nike_Sales_Uncleaned!H291,0))</f>
        <v>0.51</v>
      </c>
      <c r="I279">
        <v>0</v>
      </c>
      <c r="J279" s="11">
        <f>IF(Nike_Sales_Uncleaned[[#This Row],[Order_Date]]="","",Nike_Sales_Uncleaned[[#This Row],[Order_Date]])</f>
        <v>45654</v>
      </c>
      <c r="K279" t="s">
        <v>22</v>
      </c>
      <c r="L279" t="s">
        <v>25</v>
      </c>
      <c r="M279">
        <v>3161.45</v>
      </c>
    </row>
    <row r="280" spans="1:13" x14ac:dyDescent="0.3">
      <c r="A280">
        <v>2290</v>
      </c>
      <c r="B280" t="s">
        <v>19</v>
      </c>
      <c r="C280" t="s">
        <v>14</v>
      </c>
      <c r="D280" t="s">
        <v>34</v>
      </c>
      <c r="E280" t="str">
        <f>IF(Nike_Sales_Uncleaned!E292="","NA",IF(OR(Nike_Sales_Uncleaned!E292=0,Nike_Sales_Uncleaned!E292=-1),"NA",UPPER(Nike_Sales_Uncleaned!E292)))</f>
        <v>L</v>
      </c>
      <c r="F280" cm="1">
        <f t="array" ref="F280">IF(Nike_Sales_Uncleaned!F292="",MEDIAN(_xlfn._xlws.FILTER(Nike_Sales_Uncleaned!$F$2:$F$2501,Nike_Sales_Uncleaned!$F$2:$F$2501&gt;0)),Nike_Sales_Uncleaned!F292)</f>
        <v>2</v>
      </c>
      <c r="G280" cm="1">
        <f t="array" ref="G280">IF(OR(Nike_Sales_Uncleaned!G292="",Nike_Sales_Uncleaned!G292&lt;=0),MEDIAN(_xlfn._xlws.FILTER(Nike_Sales_Uncleaned!$G$2:$G$2501,Nike_Sales_Uncleaned!$G$2:$G$2501&gt;0)),Nike_Sales_Uncleaned!G292)</f>
        <v>6110.0300000000007</v>
      </c>
      <c r="H280">
        <f>IF(Nike_Sales_Uncleaned!H292="",0,IF(AND(Nike_Sales_Uncleaned!H292&gt;=0,Nike_Sales_Uncleaned!H292&lt;=1),Nike_Sales_Uncleaned!H292,0))</f>
        <v>0</v>
      </c>
      <c r="I280">
        <v>0</v>
      </c>
      <c r="J280" s="11">
        <f>IF(Nike_Sales_Uncleaned[[#This Row],[Order_Date]]="","",Nike_Sales_Uncleaned[[#This Row],[Order_Date]])</f>
        <v>45723</v>
      </c>
      <c r="K280" t="s">
        <v>17</v>
      </c>
      <c r="L280" t="s">
        <v>45</v>
      </c>
      <c r="M280">
        <v>546.66</v>
      </c>
    </row>
    <row r="281" spans="1:13" x14ac:dyDescent="0.3">
      <c r="A281">
        <v>2291</v>
      </c>
      <c r="B281" t="s">
        <v>19</v>
      </c>
      <c r="C281" t="s">
        <v>43</v>
      </c>
      <c r="D281" t="s">
        <v>61</v>
      </c>
      <c r="E281" t="str">
        <f>IF(Nike_Sales_Uncleaned!E293="","NA",IF(OR(Nike_Sales_Uncleaned!E293=0,Nike_Sales_Uncleaned!E293=-1),"NA",UPPER(Nike_Sales_Uncleaned!E293)))</f>
        <v>L</v>
      </c>
      <c r="F281" cm="1">
        <f t="array" ref="F281">IF(Nike_Sales_Uncleaned!F293="",MEDIAN(_xlfn._xlws.FILTER(Nike_Sales_Uncleaned!$F$2:$F$2501,Nike_Sales_Uncleaned!$F$2:$F$2501&gt;0)),Nike_Sales_Uncleaned!F293)</f>
        <v>-1</v>
      </c>
      <c r="G281" cm="1">
        <f t="array" ref="G281">IF(OR(Nike_Sales_Uncleaned!G293="",Nike_Sales_Uncleaned!G293&lt;=0),MEDIAN(_xlfn._xlws.FILTER(Nike_Sales_Uncleaned!$G$2:$G$2501,Nike_Sales_Uncleaned!$G$2:$G$2501&gt;0)),Nike_Sales_Uncleaned!G293)</f>
        <v>6110.0300000000007</v>
      </c>
      <c r="H281">
        <f>IF(Nike_Sales_Uncleaned!H293="",0,IF(AND(Nike_Sales_Uncleaned!H293&gt;=0,Nike_Sales_Uncleaned!H293&lt;=1),Nike_Sales_Uncleaned!H293,0))</f>
        <v>0</v>
      </c>
      <c r="I281">
        <v>0</v>
      </c>
      <c r="J281" s="11">
        <f>IF(Nike_Sales_Uncleaned[[#This Row],[Order_Date]]="","",Nike_Sales_Uncleaned[[#This Row],[Order_Date]])</f>
        <v>45507</v>
      </c>
      <c r="K281" t="s">
        <v>22</v>
      </c>
      <c r="L281" t="s">
        <v>29</v>
      </c>
      <c r="M281">
        <v>2729.23</v>
      </c>
    </row>
    <row r="282" spans="1:13" x14ac:dyDescent="0.3">
      <c r="A282">
        <v>2292</v>
      </c>
      <c r="B282" t="s">
        <v>19</v>
      </c>
      <c r="C282" t="s">
        <v>30</v>
      </c>
      <c r="D282" t="s">
        <v>50</v>
      </c>
      <c r="E282" t="str">
        <f>IF(Nike_Sales_Uncleaned!E294="","NA",IF(OR(Nike_Sales_Uncleaned!E294=0,Nike_Sales_Uncleaned!E294=-1),"NA",UPPER(Nike_Sales_Uncleaned!E294)))</f>
        <v>M</v>
      </c>
      <c r="F282" cm="1">
        <f t="array" ref="F282">IF(Nike_Sales_Uncleaned!F294="",MEDIAN(_xlfn._xlws.FILTER(Nike_Sales_Uncleaned!$F$2:$F$2501,Nike_Sales_Uncleaned!$F$2:$F$2501&gt;0)),Nike_Sales_Uncleaned!F294)</f>
        <v>2</v>
      </c>
      <c r="G282" cm="1">
        <f t="array" ref="G282">IF(OR(Nike_Sales_Uncleaned!G294="",Nike_Sales_Uncleaned!G294&lt;=0),MEDIAN(_xlfn._xlws.FILTER(Nike_Sales_Uncleaned!$G$2:$G$2501,Nike_Sales_Uncleaned!$G$2:$G$2501&gt;0)),Nike_Sales_Uncleaned!G294)</f>
        <v>6110.0300000000007</v>
      </c>
      <c r="H282">
        <f>IF(Nike_Sales_Uncleaned!H294="",0,IF(AND(Nike_Sales_Uncleaned!H294&gt;=0,Nike_Sales_Uncleaned!H294&lt;=1),Nike_Sales_Uncleaned!H294,0))</f>
        <v>0</v>
      </c>
      <c r="I282">
        <v>0</v>
      </c>
      <c r="J282" s="11">
        <f>IF(Nike_Sales_Uncleaned[[#This Row],[Order_Date]]="","",Nike_Sales_Uncleaned[[#This Row],[Order_Date]])</f>
        <v>45701</v>
      </c>
      <c r="K282" t="s">
        <v>17</v>
      </c>
      <c r="L282" t="s">
        <v>45</v>
      </c>
      <c r="M282">
        <v>1192.5</v>
      </c>
    </row>
    <row r="283" spans="1:13" x14ac:dyDescent="0.3">
      <c r="A283">
        <v>2293</v>
      </c>
      <c r="B283" t="s">
        <v>19</v>
      </c>
      <c r="C283" t="s">
        <v>43</v>
      </c>
      <c r="D283" t="s">
        <v>44</v>
      </c>
      <c r="E283" t="str">
        <f>IF(Nike_Sales_Uncleaned!E295="","NA",IF(OR(Nike_Sales_Uncleaned!E295=0,Nike_Sales_Uncleaned!E295=-1),"NA",UPPER(Nike_Sales_Uncleaned!E295)))</f>
        <v>XL</v>
      </c>
      <c r="F283" cm="1">
        <f t="array" ref="F283">IF(Nike_Sales_Uncleaned!F295="",MEDIAN(_xlfn._xlws.FILTER(Nike_Sales_Uncleaned!$F$2:$F$2501,Nike_Sales_Uncleaned!$F$2:$F$2501&gt;0)),Nike_Sales_Uncleaned!F295)</f>
        <v>3</v>
      </c>
      <c r="G283" cm="1">
        <f t="array" ref="G283">IF(OR(Nike_Sales_Uncleaned!G295="",Nike_Sales_Uncleaned!G295&lt;=0),MEDIAN(_xlfn._xlws.FILTER(Nike_Sales_Uncleaned!$G$2:$G$2501,Nike_Sales_Uncleaned!$G$2:$G$2501&gt;0)),Nike_Sales_Uncleaned!G295)</f>
        <v>6110.0300000000007</v>
      </c>
      <c r="H283">
        <f>IF(Nike_Sales_Uncleaned!H295="",0,IF(AND(Nike_Sales_Uncleaned!H295&gt;=0,Nike_Sales_Uncleaned!H295&lt;=1),Nike_Sales_Uncleaned!H295,0))</f>
        <v>0</v>
      </c>
      <c r="I283">
        <v>0</v>
      </c>
      <c r="J283" s="11">
        <f>IF(Nike_Sales_Uncleaned[[#This Row],[Order_Date]]="","",Nike_Sales_Uncleaned[[#This Row],[Order_Date]])</f>
        <v>45851</v>
      </c>
      <c r="K283" t="s">
        <v>22</v>
      </c>
      <c r="L283" t="s">
        <v>25</v>
      </c>
      <c r="M283">
        <v>2525.87</v>
      </c>
    </row>
    <row r="284" spans="1:13" x14ac:dyDescent="0.3">
      <c r="A284">
        <v>2012</v>
      </c>
      <c r="B284" t="s">
        <v>19</v>
      </c>
      <c r="C284" t="s">
        <v>20</v>
      </c>
      <c r="D284" t="s">
        <v>55</v>
      </c>
      <c r="E284" t="str">
        <f>IF(Nike_Sales_Uncleaned!E296="","NA",IF(OR(Nike_Sales_Uncleaned!E296=0,Nike_Sales_Uncleaned!E296=-1),"NA",UPPER(Nike_Sales_Uncleaned!E296)))</f>
        <v>NA</v>
      </c>
      <c r="F284" cm="1">
        <f t="array" ref="F284">IF(Nike_Sales_Uncleaned!F296="",MEDIAN(_xlfn._xlws.FILTER(Nike_Sales_Uncleaned!$F$2:$F$2501,Nike_Sales_Uncleaned!$F$2:$F$2501&gt;0)),Nike_Sales_Uncleaned!F296)</f>
        <v>2</v>
      </c>
      <c r="G284" cm="1">
        <f t="array" ref="G284">IF(OR(Nike_Sales_Uncleaned!G296="",Nike_Sales_Uncleaned!G296&lt;=0),MEDIAN(_xlfn._xlws.FILTER(Nike_Sales_Uncleaned!$G$2:$G$2501,Nike_Sales_Uncleaned!$G$2:$G$2501&gt;0)),Nike_Sales_Uncleaned!G296)</f>
        <v>6110.0300000000007</v>
      </c>
      <c r="H284">
        <f>IF(Nike_Sales_Uncleaned!H296="",0,IF(AND(Nike_Sales_Uncleaned!H296&gt;=0,Nike_Sales_Uncleaned!H296&lt;=1),Nike_Sales_Uncleaned!H296,0))</f>
        <v>0</v>
      </c>
      <c r="I284">
        <v>0</v>
      </c>
      <c r="J284" s="11">
        <f>IF(Nike_Sales_Uncleaned[[#This Row],[Order_Date]]="","",Nike_Sales_Uncleaned[[#This Row],[Order_Date]])</f>
        <v>45610</v>
      </c>
      <c r="K284" t="s">
        <v>22</v>
      </c>
      <c r="L284" t="s">
        <v>38</v>
      </c>
      <c r="M284">
        <v>-914.59</v>
      </c>
    </row>
    <row r="285" spans="1:13" x14ac:dyDescent="0.3">
      <c r="A285">
        <v>2295</v>
      </c>
      <c r="B285" t="s">
        <v>13</v>
      </c>
      <c r="C285" t="s">
        <v>26</v>
      </c>
      <c r="D285" t="s">
        <v>58</v>
      </c>
      <c r="E285" t="str">
        <f>IF(Nike_Sales_Uncleaned!E297="","NA",IF(OR(Nike_Sales_Uncleaned!E297=0,Nike_Sales_Uncleaned!E297=-1),"NA",UPPER(Nike_Sales_Uncleaned!E297)))</f>
        <v>NA</v>
      </c>
      <c r="F285" cm="1">
        <f t="array" ref="F285">IF(Nike_Sales_Uncleaned!F297="",MEDIAN(_xlfn._xlws.FILTER(Nike_Sales_Uncleaned!$F$2:$F$2501,Nike_Sales_Uncleaned!$F$2:$F$2501&gt;0)),Nike_Sales_Uncleaned!F297)</f>
        <v>2</v>
      </c>
      <c r="G285" cm="1">
        <f t="array" ref="G285">IF(OR(Nike_Sales_Uncleaned!G297="",Nike_Sales_Uncleaned!G297&lt;=0),MEDIAN(_xlfn._xlws.FILTER(Nike_Sales_Uncleaned!$G$2:$G$2501,Nike_Sales_Uncleaned!$G$2:$G$2501&gt;0)),Nike_Sales_Uncleaned!G297)</f>
        <v>6110.0300000000007</v>
      </c>
      <c r="H285">
        <f>IF(Nike_Sales_Uncleaned!H297="",0,IF(AND(Nike_Sales_Uncleaned!H297&gt;=0,Nike_Sales_Uncleaned!H297&lt;=1),Nike_Sales_Uncleaned!H297,0))</f>
        <v>0.81</v>
      </c>
      <c r="I285">
        <v>0</v>
      </c>
      <c r="J285" s="11">
        <f>IF(Nike_Sales_Uncleaned[[#This Row],[Order_Date]]="","",Nike_Sales_Uncleaned[[#This Row],[Order_Date]])</f>
        <v>45525</v>
      </c>
      <c r="K285" t="s">
        <v>22</v>
      </c>
      <c r="L285" t="s">
        <v>38</v>
      </c>
      <c r="M285">
        <v>3901.16</v>
      </c>
    </row>
    <row r="286" spans="1:13" x14ac:dyDescent="0.3">
      <c r="A286">
        <v>2296</v>
      </c>
      <c r="B286" t="s">
        <v>19</v>
      </c>
      <c r="C286" t="s">
        <v>20</v>
      </c>
      <c r="D286" t="s">
        <v>55</v>
      </c>
      <c r="E286" t="str">
        <f>IF(Nike_Sales_Uncleaned!E298="","NA",IF(OR(Nike_Sales_Uncleaned!E298=0,Nike_Sales_Uncleaned!E298=-1),"NA",UPPER(Nike_Sales_Uncleaned!E298)))</f>
        <v>NA</v>
      </c>
      <c r="F286" cm="1">
        <f t="array" ref="F286">IF(Nike_Sales_Uncleaned!F298="",MEDIAN(_xlfn._xlws.FILTER(Nike_Sales_Uncleaned!$F$2:$F$2501,Nike_Sales_Uncleaned!$F$2:$F$2501&gt;0)),Nike_Sales_Uncleaned!F298)</f>
        <v>2</v>
      </c>
      <c r="G286" cm="1">
        <f t="array" ref="G286">IF(OR(Nike_Sales_Uncleaned!G298="",Nike_Sales_Uncleaned!G298&lt;=0),MEDIAN(_xlfn._xlws.FILTER(Nike_Sales_Uncleaned!$G$2:$G$2501,Nike_Sales_Uncleaned!$G$2:$G$2501&gt;0)),Nike_Sales_Uncleaned!G298)</f>
        <v>6110.0300000000007</v>
      </c>
      <c r="H286">
        <f>IF(Nike_Sales_Uncleaned!H298="",0,IF(AND(Nike_Sales_Uncleaned!H298&gt;=0,Nike_Sales_Uncleaned!H298&lt;=1),Nike_Sales_Uncleaned!H298,0))</f>
        <v>0</v>
      </c>
      <c r="I286">
        <v>0</v>
      </c>
      <c r="J286" s="11">
        <f>IF(Nike_Sales_Uncleaned[[#This Row],[Order_Date]]="","",Nike_Sales_Uncleaned[[#This Row],[Order_Date]])</f>
        <v>45573</v>
      </c>
      <c r="K286" t="s">
        <v>17</v>
      </c>
      <c r="L286" t="s">
        <v>33</v>
      </c>
      <c r="M286">
        <v>-1188.8599999999999</v>
      </c>
    </row>
    <row r="287" spans="1:13" x14ac:dyDescent="0.3">
      <c r="A287">
        <v>2297</v>
      </c>
      <c r="B287" t="s">
        <v>13</v>
      </c>
      <c r="C287" t="s">
        <v>43</v>
      </c>
      <c r="D287" t="s">
        <v>61</v>
      </c>
      <c r="E287" t="str">
        <f>IF(Nike_Sales_Uncleaned!E299="","NA",IF(OR(Nike_Sales_Uncleaned!E299=0,Nike_Sales_Uncleaned!E299=-1),"NA",UPPER(Nike_Sales_Uncleaned!E299)))</f>
        <v>M</v>
      </c>
      <c r="F287" cm="1">
        <f t="array" ref="F287">IF(Nike_Sales_Uncleaned!F299="",MEDIAN(_xlfn._xlws.FILTER(Nike_Sales_Uncleaned!$F$2:$F$2501,Nike_Sales_Uncleaned!$F$2:$F$2501&gt;0)),Nike_Sales_Uncleaned!F299)</f>
        <v>2</v>
      </c>
      <c r="G287" cm="1">
        <f t="array" ref="G287">IF(OR(Nike_Sales_Uncleaned!G299="",Nike_Sales_Uncleaned!G299&lt;=0),MEDIAN(_xlfn._xlws.FILTER(Nike_Sales_Uncleaned!$G$2:$G$2501,Nike_Sales_Uncleaned!$G$2:$G$2501&gt;0)),Nike_Sales_Uncleaned!G299)</f>
        <v>6356.31</v>
      </c>
      <c r="H287">
        <f>IF(Nike_Sales_Uncleaned!H299="",0,IF(AND(Nike_Sales_Uncleaned!H299&gt;=0,Nike_Sales_Uncleaned!H299&lt;=1),Nike_Sales_Uncleaned!H299,0))</f>
        <v>0.74</v>
      </c>
      <c r="I287">
        <v>0</v>
      </c>
      <c r="J287" s="11" t="str">
        <f>IF(Nike_Sales_Uncleaned[[#This Row],[Order_Date]]="","",Nike_Sales_Uncleaned[[#This Row],[Order_Date]])</f>
        <v/>
      </c>
      <c r="K287" t="s">
        <v>17</v>
      </c>
      <c r="L287" t="s">
        <v>29</v>
      </c>
      <c r="M287">
        <v>454.97</v>
      </c>
    </row>
    <row r="288" spans="1:13" x14ac:dyDescent="0.3">
      <c r="A288">
        <v>2298</v>
      </c>
      <c r="B288" t="s">
        <v>35</v>
      </c>
      <c r="C288" t="s">
        <v>14</v>
      </c>
      <c r="D288" t="s">
        <v>15</v>
      </c>
      <c r="E288" t="str">
        <f>IF(Nike_Sales_Uncleaned!E300="","NA",IF(OR(Nike_Sales_Uncleaned!E300=0,Nike_Sales_Uncleaned!E300=-1),"NA",UPPER(Nike_Sales_Uncleaned!E300)))</f>
        <v>NA</v>
      </c>
      <c r="F288" cm="1">
        <f t="array" ref="F288">IF(Nike_Sales_Uncleaned!F300="",MEDIAN(_xlfn._xlws.FILTER(Nike_Sales_Uncleaned!$F$2:$F$2501,Nike_Sales_Uncleaned!$F$2:$F$2501&gt;0)),Nike_Sales_Uncleaned!F300)</f>
        <v>2</v>
      </c>
      <c r="G288" cm="1">
        <f t="array" ref="G288">IF(OR(Nike_Sales_Uncleaned!G300="",Nike_Sales_Uncleaned!G300&lt;=0),MEDIAN(_xlfn._xlws.FILTER(Nike_Sales_Uncleaned!$G$2:$G$2501,Nike_Sales_Uncleaned!$G$2:$G$2501&gt;0)),Nike_Sales_Uncleaned!G300)</f>
        <v>5571.14</v>
      </c>
      <c r="H288">
        <f>IF(Nike_Sales_Uncleaned!H300="",0,IF(AND(Nike_Sales_Uncleaned!H300&gt;=0,Nike_Sales_Uncleaned!H300&lt;=1),Nike_Sales_Uncleaned!H300,0))</f>
        <v>0.49</v>
      </c>
      <c r="I288">
        <v>0</v>
      </c>
      <c r="J288" s="11">
        <f>IF(Nike_Sales_Uncleaned[[#This Row],[Order_Date]]="","",Nike_Sales_Uncleaned[[#This Row],[Order_Date]])</f>
        <v>45581</v>
      </c>
      <c r="K288" t="s">
        <v>22</v>
      </c>
      <c r="L288" t="s">
        <v>45</v>
      </c>
      <c r="M288">
        <v>3445.5</v>
      </c>
    </row>
    <row r="289" spans="1:13" x14ac:dyDescent="0.3">
      <c r="A289">
        <v>2299</v>
      </c>
      <c r="B289" t="s">
        <v>13</v>
      </c>
      <c r="C289" t="s">
        <v>20</v>
      </c>
      <c r="D289" t="s">
        <v>55</v>
      </c>
      <c r="E289" t="str">
        <f>IF(Nike_Sales_Uncleaned!E301="","NA",IF(OR(Nike_Sales_Uncleaned!E301=0,Nike_Sales_Uncleaned!E301=-1),"NA",UPPER(Nike_Sales_Uncleaned!E301)))</f>
        <v>NA</v>
      </c>
      <c r="F289" cm="1">
        <f t="array" ref="F289">IF(Nike_Sales_Uncleaned!F301="",MEDIAN(_xlfn._xlws.FILTER(Nike_Sales_Uncleaned!$F$2:$F$2501,Nike_Sales_Uncleaned!$F$2:$F$2501&gt;0)),Nike_Sales_Uncleaned!F301)</f>
        <v>2</v>
      </c>
      <c r="G289" cm="1">
        <f t="array" ref="G289">IF(OR(Nike_Sales_Uncleaned!G301="",Nike_Sales_Uncleaned!G301&lt;=0),MEDIAN(_xlfn._xlws.FILTER(Nike_Sales_Uncleaned!$G$2:$G$2501,Nike_Sales_Uncleaned!$G$2:$G$2501&gt;0)),Nike_Sales_Uncleaned!G301)</f>
        <v>6110.0300000000007</v>
      </c>
      <c r="H289">
        <f>IF(Nike_Sales_Uncleaned!H301="",0,IF(AND(Nike_Sales_Uncleaned!H301&gt;=0,Nike_Sales_Uncleaned!H301&lt;=1),Nike_Sales_Uncleaned!H301,0))</f>
        <v>0.77</v>
      </c>
      <c r="I289">
        <v>0</v>
      </c>
      <c r="J289" s="11" t="str">
        <f>IF(Nike_Sales_Uncleaned[[#This Row],[Order_Date]]="","",Nike_Sales_Uncleaned[[#This Row],[Order_Date]])</f>
        <v/>
      </c>
      <c r="K289" t="s">
        <v>17</v>
      </c>
      <c r="L289" t="s">
        <v>38</v>
      </c>
      <c r="M289">
        <v>2596.8000000000002</v>
      </c>
    </row>
    <row r="290" spans="1:13" x14ac:dyDescent="0.3">
      <c r="A290">
        <v>2300</v>
      </c>
      <c r="B290" t="s">
        <v>35</v>
      </c>
      <c r="C290" t="s">
        <v>43</v>
      </c>
      <c r="D290" t="s">
        <v>44</v>
      </c>
      <c r="E290" t="str">
        <f>IF(Nike_Sales_Uncleaned!E302="","NA",IF(OR(Nike_Sales_Uncleaned!E302=0,Nike_Sales_Uncleaned!E302=-1),"NA",UPPER(Nike_Sales_Uncleaned!E302)))</f>
        <v>L</v>
      </c>
      <c r="F290" cm="1">
        <f t="array" ref="F290">IF(Nike_Sales_Uncleaned!F302="",MEDIAN(_xlfn._xlws.FILTER(Nike_Sales_Uncleaned!$F$2:$F$2501,Nike_Sales_Uncleaned!$F$2:$F$2501&gt;0)),Nike_Sales_Uncleaned!F302)</f>
        <v>3</v>
      </c>
      <c r="G290" cm="1">
        <f t="array" ref="G290">IF(OR(Nike_Sales_Uncleaned!G302="",Nike_Sales_Uncleaned!G302&lt;=0),MEDIAN(_xlfn._xlws.FILTER(Nike_Sales_Uncleaned!$G$2:$G$2501,Nike_Sales_Uncleaned!$G$2:$G$2501&gt;0)),Nike_Sales_Uncleaned!G302)</f>
        <v>6331.64</v>
      </c>
      <c r="H290">
        <f>IF(Nike_Sales_Uncleaned!H302="",0,IF(AND(Nike_Sales_Uncleaned!H302&gt;=0,Nike_Sales_Uncleaned!H302&lt;=1),Nike_Sales_Uncleaned!H302,0))</f>
        <v>0.78</v>
      </c>
      <c r="I290">
        <v>4178.88</v>
      </c>
      <c r="J290" s="11">
        <f>IF(Nike_Sales_Uncleaned[[#This Row],[Order_Date]]="","",Nike_Sales_Uncleaned[[#This Row],[Order_Date]])</f>
        <v>45528</v>
      </c>
      <c r="K290" t="s">
        <v>22</v>
      </c>
      <c r="L290" t="s">
        <v>33</v>
      </c>
      <c r="M290">
        <v>3380.28</v>
      </c>
    </row>
    <row r="291" spans="1:13" x14ac:dyDescent="0.3">
      <c r="A291">
        <v>2301</v>
      </c>
      <c r="B291" t="s">
        <v>35</v>
      </c>
      <c r="C291" t="s">
        <v>20</v>
      </c>
      <c r="D291" t="s">
        <v>39</v>
      </c>
      <c r="E291" t="str">
        <f>IF(Nike_Sales_Uncleaned!E303="","NA",IF(OR(Nike_Sales_Uncleaned!E303=0,Nike_Sales_Uncleaned!E303=-1),"NA",UPPER(Nike_Sales_Uncleaned!E303)))</f>
        <v>XL</v>
      </c>
      <c r="F291" cm="1">
        <f t="array" ref="F291">IF(Nike_Sales_Uncleaned!F303="",MEDIAN(_xlfn._xlws.FILTER(Nike_Sales_Uncleaned!$F$2:$F$2501,Nike_Sales_Uncleaned!$F$2:$F$2501&gt;0)),Nike_Sales_Uncleaned!F303)</f>
        <v>2</v>
      </c>
      <c r="G291" cm="1">
        <f t="array" ref="G291">IF(OR(Nike_Sales_Uncleaned!G303="",Nike_Sales_Uncleaned!G303&lt;=0),MEDIAN(_xlfn._xlws.FILTER(Nike_Sales_Uncleaned!$G$2:$G$2501,Nike_Sales_Uncleaned!$G$2:$G$2501&gt;0)),Nike_Sales_Uncleaned!G303)</f>
        <v>7982.2</v>
      </c>
      <c r="H291">
        <f>IF(Nike_Sales_Uncleaned!H303="",0,IF(AND(Nike_Sales_Uncleaned!H303&gt;=0,Nike_Sales_Uncleaned!H303&lt;=1),Nike_Sales_Uncleaned!H303,0))</f>
        <v>0</v>
      </c>
      <c r="I291">
        <v>0</v>
      </c>
      <c r="J291" s="11" t="str">
        <f>IF(Nike_Sales_Uncleaned[[#This Row],[Order_Date]]="","",Nike_Sales_Uncleaned[[#This Row],[Order_Date]])</f>
        <v/>
      </c>
      <c r="K291" t="s">
        <v>17</v>
      </c>
      <c r="L291" t="s">
        <v>29</v>
      </c>
      <c r="M291">
        <v>-505.58</v>
      </c>
    </row>
    <row r="292" spans="1:13" x14ac:dyDescent="0.3">
      <c r="A292">
        <v>2302</v>
      </c>
      <c r="B292" t="s">
        <v>19</v>
      </c>
      <c r="C292" t="s">
        <v>30</v>
      </c>
      <c r="D292" t="s">
        <v>48</v>
      </c>
      <c r="E292" t="str">
        <f>IF(Nike_Sales_Uncleaned!E304="","NA",IF(OR(Nike_Sales_Uncleaned!E304=0,Nike_Sales_Uncleaned!E304=-1),"NA",UPPER(Nike_Sales_Uncleaned!E304)))</f>
        <v>XL</v>
      </c>
      <c r="F292" cm="1">
        <f t="array" ref="F292">IF(Nike_Sales_Uncleaned!F304="",MEDIAN(_xlfn._xlws.FILTER(Nike_Sales_Uncleaned!$F$2:$F$2501,Nike_Sales_Uncleaned!$F$2:$F$2501&gt;0)),Nike_Sales_Uncleaned!F304)</f>
        <v>0</v>
      </c>
      <c r="G292" cm="1">
        <f t="array" ref="G292">IF(OR(Nike_Sales_Uncleaned!G304="",Nike_Sales_Uncleaned!G304&lt;=0),MEDIAN(_xlfn._xlws.FILTER(Nike_Sales_Uncleaned!$G$2:$G$2501,Nike_Sales_Uncleaned!$G$2:$G$2501&gt;0)),Nike_Sales_Uncleaned!G304)</f>
        <v>6110.0300000000007</v>
      </c>
      <c r="H292">
        <f>IF(Nike_Sales_Uncleaned!H304="",0,IF(AND(Nike_Sales_Uncleaned!H304&gt;=0,Nike_Sales_Uncleaned!H304&lt;=1),Nike_Sales_Uncleaned!H304,0))</f>
        <v>0</v>
      </c>
      <c r="I292">
        <v>0</v>
      </c>
      <c r="J292" s="11">
        <f>IF(Nike_Sales_Uncleaned[[#This Row],[Order_Date]]="","",Nike_Sales_Uncleaned[[#This Row],[Order_Date]])</f>
        <v>45585</v>
      </c>
      <c r="K292" t="s">
        <v>22</v>
      </c>
      <c r="L292" t="s">
        <v>38</v>
      </c>
      <c r="M292">
        <v>1489.99</v>
      </c>
    </row>
    <row r="293" spans="1:13" x14ac:dyDescent="0.3">
      <c r="A293">
        <v>2303</v>
      </c>
      <c r="B293" t="s">
        <v>13</v>
      </c>
      <c r="C293" t="s">
        <v>30</v>
      </c>
      <c r="D293" t="s">
        <v>50</v>
      </c>
      <c r="E293" t="str">
        <f>IF(Nike_Sales_Uncleaned!E305="","NA",IF(OR(Nike_Sales_Uncleaned!E305=0,Nike_Sales_Uncleaned!E305=-1),"NA",UPPER(Nike_Sales_Uncleaned!E305)))</f>
        <v>L</v>
      </c>
      <c r="F293" cm="1">
        <f t="array" ref="F293">IF(Nike_Sales_Uncleaned!F305="",MEDIAN(_xlfn._xlws.FILTER(Nike_Sales_Uncleaned!$F$2:$F$2501,Nike_Sales_Uncleaned!$F$2:$F$2501&gt;0)),Nike_Sales_Uncleaned!F305)</f>
        <v>2</v>
      </c>
      <c r="G293" cm="1">
        <f t="array" ref="G293">IF(OR(Nike_Sales_Uncleaned!G305="",Nike_Sales_Uncleaned!G305&lt;=0),MEDIAN(_xlfn._xlws.FILTER(Nike_Sales_Uncleaned!$G$2:$G$2501,Nike_Sales_Uncleaned!$G$2:$G$2501&gt;0)),Nike_Sales_Uncleaned!G305)</f>
        <v>2504.09</v>
      </c>
      <c r="H293">
        <f>IF(Nike_Sales_Uncleaned!H305="",0,IF(AND(Nike_Sales_Uncleaned!H305&gt;=0,Nike_Sales_Uncleaned!H305&lt;=1),Nike_Sales_Uncleaned!H305,0))</f>
        <v>0</v>
      </c>
      <c r="I293">
        <v>0</v>
      </c>
      <c r="J293" s="11" t="str">
        <f>IF(Nike_Sales_Uncleaned[[#This Row],[Order_Date]]="","",Nike_Sales_Uncleaned[[#This Row],[Order_Date]])</f>
        <v/>
      </c>
      <c r="K293" t="s">
        <v>22</v>
      </c>
      <c r="L293" t="s">
        <v>38</v>
      </c>
      <c r="M293">
        <v>2971.55</v>
      </c>
    </row>
    <row r="294" spans="1:13" x14ac:dyDescent="0.3">
      <c r="A294">
        <v>2304</v>
      </c>
      <c r="B294" t="s">
        <v>35</v>
      </c>
      <c r="C294" t="s">
        <v>14</v>
      </c>
      <c r="D294" t="s">
        <v>34</v>
      </c>
      <c r="E294" t="str">
        <f>IF(Nike_Sales_Uncleaned!E306="","NA",IF(OR(Nike_Sales_Uncleaned!E306=0,Nike_Sales_Uncleaned!E306=-1),"NA",UPPER(Nike_Sales_Uncleaned!E306)))</f>
        <v>11</v>
      </c>
      <c r="F294" cm="1">
        <f t="array" ref="F294">IF(Nike_Sales_Uncleaned!F306="",MEDIAN(_xlfn._xlws.FILTER(Nike_Sales_Uncleaned!$F$2:$F$2501,Nike_Sales_Uncleaned!$F$2:$F$2501&gt;0)),Nike_Sales_Uncleaned!F306)</f>
        <v>2</v>
      </c>
      <c r="G294" cm="1">
        <f t="array" ref="G294">IF(OR(Nike_Sales_Uncleaned!G306="",Nike_Sales_Uncleaned!G306&lt;=0),MEDIAN(_xlfn._xlws.FILTER(Nike_Sales_Uncleaned!$G$2:$G$2501,Nike_Sales_Uncleaned!$G$2:$G$2501&gt;0)),Nike_Sales_Uncleaned!G306)</f>
        <v>6110.0300000000007</v>
      </c>
      <c r="H294">
        <f>IF(Nike_Sales_Uncleaned!H306="",0,IF(AND(Nike_Sales_Uncleaned!H306&gt;=0,Nike_Sales_Uncleaned!H306&lt;=1),Nike_Sales_Uncleaned!H306,0))</f>
        <v>0</v>
      </c>
      <c r="I294">
        <v>0</v>
      </c>
      <c r="J294" s="11">
        <f>IF(Nike_Sales_Uncleaned[[#This Row],[Order_Date]]="","",Nike_Sales_Uncleaned[[#This Row],[Order_Date]])</f>
        <v>45601</v>
      </c>
      <c r="K294" t="s">
        <v>17</v>
      </c>
      <c r="L294" t="s">
        <v>38</v>
      </c>
      <c r="M294">
        <v>2055.87</v>
      </c>
    </row>
    <row r="295" spans="1:13" x14ac:dyDescent="0.3">
      <c r="A295">
        <v>2305</v>
      </c>
      <c r="B295" t="s">
        <v>13</v>
      </c>
      <c r="C295" t="s">
        <v>30</v>
      </c>
      <c r="D295" t="s">
        <v>56</v>
      </c>
      <c r="E295" t="str">
        <f>IF(Nike_Sales_Uncleaned!E307="","NA",IF(OR(Nike_Sales_Uncleaned!E307=0,Nike_Sales_Uncleaned!E307=-1),"NA",UPPER(Nike_Sales_Uncleaned!E307)))</f>
        <v>L</v>
      </c>
      <c r="F295" cm="1">
        <f t="array" ref="F295">IF(Nike_Sales_Uncleaned!F307="",MEDIAN(_xlfn._xlws.FILTER(Nike_Sales_Uncleaned!$F$2:$F$2501,Nike_Sales_Uncleaned!$F$2:$F$2501&gt;0)),Nike_Sales_Uncleaned!F307)</f>
        <v>2</v>
      </c>
      <c r="G295" cm="1">
        <f t="array" ref="G295">IF(OR(Nike_Sales_Uncleaned!G307="",Nike_Sales_Uncleaned!G307&lt;=0),MEDIAN(_xlfn._xlws.FILTER(Nike_Sales_Uncleaned!$G$2:$G$2501,Nike_Sales_Uncleaned!$G$2:$G$2501&gt;0)),Nike_Sales_Uncleaned!G307)</f>
        <v>4803.7</v>
      </c>
      <c r="H295">
        <f>IF(Nike_Sales_Uncleaned!H307="",0,IF(AND(Nike_Sales_Uncleaned!H307&gt;=0,Nike_Sales_Uncleaned!H307&lt;=1),Nike_Sales_Uncleaned!H307,0))</f>
        <v>0.08</v>
      </c>
      <c r="I295">
        <v>0</v>
      </c>
      <c r="J295" s="11">
        <f>IF(Nike_Sales_Uncleaned[[#This Row],[Order_Date]]="","",Nike_Sales_Uncleaned[[#This Row],[Order_Date]])</f>
        <v>45790</v>
      </c>
      <c r="K295" t="s">
        <v>22</v>
      </c>
      <c r="L295" t="s">
        <v>25</v>
      </c>
      <c r="M295">
        <v>2794.61</v>
      </c>
    </row>
    <row r="296" spans="1:13" x14ac:dyDescent="0.3">
      <c r="A296">
        <v>2306</v>
      </c>
      <c r="B296" t="s">
        <v>13</v>
      </c>
      <c r="C296" t="s">
        <v>43</v>
      </c>
      <c r="D296" t="s">
        <v>44</v>
      </c>
      <c r="E296" t="str">
        <f>IF(Nike_Sales_Uncleaned!E308="","NA",IF(OR(Nike_Sales_Uncleaned!E308=0,Nike_Sales_Uncleaned!E308=-1),"NA",UPPER(Nike_Sales_Uncleaned!E308)))</f>
        <v>NA</v>
      </c>
      <c r="F296" cm="1">
        <f t="array" ref="F296">IF(Nike_Sales_Uncleaned!F308="",MEDIAN(_xlfn._xlws.FILTER(Nike_Sales_Uncleaned!$F$2:$F$2501,Nike_Sales_Uncleaned!$F$2:$F$2501&gt;0)),Nike_Sales_Uncleaned!F308)</f>
        <v>1</v>
      </c>
      <c r="G296" cm="1">
        <f t="array" ref="G296">IF(OR(Nike_Sales_Uncleaned!G308="",Nike_Sales_Uncleaned!G308&lt;=0),MEDIAN(_xlfn._xlws.FILTER(Nike_Sales_Uncleaned!$G$2:$G$2501,Nike_Sales_Uncleaned!$G$2:$G$2501&gt;0)),Nike_Sales_Uncleaned!G308)</f>
        <v>8267.56</v>
      </c>
      <c r="H296">
        <f>IF(Nike_Sales_Uncleaned!H308="",0,IF(AND(Nike_Sales_Uncleaned!H308&gt;=0,Nike_Sales_Uncleaned!H308&lt;=1),Nike_Sales_Uncleaned!H308,0))</f>
        <v>0.28999999999999998</v>
      </c>
      <c r="I296">
        <v>5869.97</v>
      </c>
      <c r="J296" s="11">
        <f>IF(Nike_Sales_Uncleaned[[#This Row],[Order_Date]]="","",Nike_Sales_Uncleaned[[#This Row],[Order_Date]])</f>
        <v>45536</v>
      </c>
      <c r="K296" t="s">
        <v>22</v>
      </c>
      <c r="L296" t="s">
        <v>36</v>
      </c>
      <c r="M296">
        <v>476.25</v>
      </c>
    </row>
    <row r="297" spans="1:13" x14ac:dyDescent="0.3">
      <c r="A297">
        <v>2307</v>
      </c>
      <c r="B297" t="s">
        <v>19</v>
      </c>
      <c r="C297" t="s">
        <v>30</v>
      </c>
      <c r="D297" t="s">
        <v>50</v>
      </c>
      <c r="E297" t="str">
        <f>IF(Nike_Sales_Uncleaned!E309="","NA",IF(OR(Nike_Sales_Uncleaned!E309=0,Nike_Sales_Uncleaned!E309=-1),"NA",UPPER(Nike_Sales_Uncleaned!E309)))</f>
        <v>XL</v>
      </c>
      <c r="F297" cm="1">
        <f t="array" ref="F297">IF(Nike_Sales_Uncleaned!F309="",MEDIAN(_xlfn._xlws.FILTER(Nike_Sales_Uncleaned!$F$2:$F$2501,Nike_Sales_Uncleaned!$F$2:$F$2501&gt;0)),Nike_Sales_Uncleaned!F309)</f>
        <v>2</v>
      </c>
      <c r="G297" cm="1">
        <f t="array" ref="G297">IF(OR(Nike_Sales_Uncleaned!G309="",Nike_Sales_Uncleaned!G309&lt;=0),MEDIAN(_xlfn._xlws.FILTER(Nike_Sales_Uncleaned!$G$2:$G$2501,Nike_Sales_Uncleaned!$G$2:$G$2501&gt;0)),Nike_Sales_Uncleaned!G309)</f>
        <v>9369.1</v>
      </c>
      <c r="H297">
        <f>IF(Nike_Sales_Uncleaned!H309="",0,IF(AND(Nike_Sales_Uncleaned!H309&gt;=0,Nike_Sales_Uncleaned!H309&lt;=1),Nike_Sales_Uncleaned!H309,0))</f>
        <v>0</v>
      </c>
      <c r="I297">
        <v>0</v>
      </c>
      <c r="J297" s="11">
        <f>IF(Nike_Sales_Uncleaned[[#This Row],[Order_Date]]="","",Nike_Sales_Uncleaned[[#This Row],[Order_Date]])</f>
        <v>45825</v>
      </c>
      <c r="K297" t="s">
        <v>22</v>
      </c>
      <c r="L297" t="s">
        <v>45</v>
      </c>
      <c r="M297">
        <v>2390.6999999999998</v>
      </c>
    </row>
    <row r="298" spans="1:13" x14ac:dyDescent="0.3">
      <c r="A298">
        <v>2308</v>
      </c>
      <c r="B298" t="s">
        <v>35</v>
      </c>
      <c r="C298" t="s">
        <v>30</v>
      </c>
      <c r="D298" t="s">
        <v>56</v>
      </c>
      <c r="E298" t="str">
        <f>IF(Nike_Sales_Uncleaned!E310="","NA",IF(OR(Nike_Sales_Uncleaned!E310=0,Nike_Sales_Uncleaned!E310=-1),"NA",UPPER(Nike_Sales_Uncleaned!E310)))</f>
        <v>NA</v>
      </c>
      <c r="F298" cm="1">
        <f t="array" ref="F298">IF(Nike_Sales_Uncleaned!F310="",MEDIAN(_xlfn._xlws.FILTER(Nike_Sales_Uncleaned!$F$2:$F$2501,Nike_Sales_Uncleaned!$F$2:$F$2501&gt;0)),Nike_Sales_Uncleaned!F310)</f>
        <v>0</v>
      </c>
      <c r="G298" cm="1">
        <f t="array" ref="G298">IF(OR(Nike_Sales_Uncleaned!G310="",Nike_Sales_Uncleaned!G310&lt;=0),MEDIAN(_xlfn._xlws.FILTER(Nike_Sales_Uncleaned!$G$2:$G$2501,Nike_Sales_Uncleaned!$G$2:$G$2501&gt;0)),Nike_Sales_Uncleaned!G310)</f>
        <v>6110.0300000000007</v>
      </c>
      <c r="H298">
        <f>IF(Nike_Sales_Uncleaned!H310="",0,IF(AND(Nike_Sales_Uncleaned!H310&gt;=0,Nike_Sales_Uncleaned!H310&lt;=1),Nike_Sales_Uncleaned!H310,0))</f>
        <v>0.65</v>
      </c>
      <c r="I298">
        <v>0</v>
      </c>
      <c r="J298" s="11">
        <f>IF(Nike_Sales_Uncleaned[[#This Row],[Order_Date]]="","",Nike_Sales_Uncleaned[[#This Row],[Order_Date]])</f>
        <v>45519</v>
      </c>
      <c r="K298" t="s">
        <v>17</v>
      </c>
      <c r="L298" t="s">
        <v>36</v>
      </c>
      <c r="M298">
        <v>2282.0100000000002</v>
      </c>
    </row>
    <row r="299" spans="1:13" x14ac:dyDescent="0.3">
      <c r="A299">
        <v>2310</v>
      </c>
      <c r="B299" t="s">
        <v>35</v>
      </c>
      <c r="C299" t="s">
        <v>30</v>
      </c>
      <c r="D299" t="s">
        <v>48</v>
      </c>
      <c r="E299" t="str">
        <f>IF(Nike_Sales_Uncleaned!E312="","NA",IF(OR(Nike_Sales_Uncleaned!E312=0,Nike_Sales_Uncleaned!E312=-1),"NA",UPPER(Nike_Sales_Uncleaned!E312)))</f>
        <v>XL</v>
      </c>
      <c r="F299" cm="1">
        <f t="array" ref="F299">IF(Nike_Sales_Uncleaned!F312="",MEDIAN(_xlfn._xlws.FILTER(Nike_Sales_Uncleaned!$F$2:$F$2501,Nike_Sales_Uncleaned!$F$2:$F$2501&gt;0)),Nike_Sales_Uncleaned!F312)</f>
        <v>2</v>
      </c>
      <c r="G299" cm="1">
        <f t="array" ref="G299">IF(OR(Nike_Sales_Uncleaned!G312="",Nike_Sales_Uncleaned!G312&lt;=0),MEDIAN(_xlfn._xlws.FILTER(Nike_Sales_Uncleaned!$G$2:$G$2501,Nike_Sales_Uncleaned!$G$2:$G$2501&gt;0)),Nike_Sales_Uncleaned!G312)</f>
        <v>6110.0300000000007</v>
      </c>
      <c r="H299">
        <f>IF(Nike_Sales_Uncleaned!H312="",0,IF(AND(Nike_Sales_Uncleaned!H312&gt;=0,Nike_Sales_Uncleaned!H312&lt;=1),Nike_Sales_Uncleaned!H312,0))</f>
        <v>0</v>
      </c>
      <c r="I299">
        <v>0</v>
      </c>
      <c r="J299" s="11">
        <f>IF(Nike_Sales_Uncleaned[[#This Row],[Order_Date]]="","",Nike_Sales_Uncleaned[[#This Row],[Order_Date]])</f>
        <v>45657</v>
      </c>
      <c r="K299" t="s">
        <v>17</v>
      </c>
      <c r="L299" t="s">
        <v>45</v>
      </c>
      <c r="M299">
        <v>-1061.45</v>
      </c>
    </row>
    <row r="300" spans="1:13" x14ac:dyDescent="0.3">
      <c r="A300">
        <v>2312</v>
      </c>
      <c r="B300" t="s">
        <v>13</v>
      </c>
      <c r="C300" t="s">
        <v>20</v>
      </c>
      <c r="D300" t="s">
        <v>24</v>
      </c>
      <c r="E300" t="str">
        <f>IF(Nike_Sales_Uncleaned!E314="","NA",IF(OR(Nike_Sales_Uncleaned!E314=0,Nike_Sales_Uncleaned!E314=-1),"NA",UPPER(Nike_Sales_Uncleaned!E314)))</f>
        <v>NA</v>
      </c>
      <c r="F300" cm="1">
        <f t="array" ref="F300">IF(Nike_Sales_Uncleaned!F314="",MEDIAN(_xlfn._xlws.FILTER(Nike_Sales_Uncleaned!$F$2:$F$2501,Nike_Sales_Uncleaned!$F$2:$F$2501&gt;0)),Nike_Sales_Uncleaned!F314)</f>
        <v>2</v>
      </c>
      <c r="G300" cm="1">
        <f t="array" ref="G300">IF(OR(Nike_Sales_Uncleaned!G314="",Nike_Sales_Uncleaned!G314&lt;=0),MEDIAN(_xlfn._xlws.FILTER(Nike_Sales_Uncleaned!$G$2:$G$2501,Nike_Sales_Uncleaned!$G$2:$G$2501&gt;0)),Nike_Sales_Uncleaned!G314)</f>
        <v>6110.0300000000007</v>
      </c>
      <c r="H300">
        <f>IF(Nike_Sales_Uncleaned!H314="",0,IF(AND(Nike_Sales_Uncleaned!H314&gt;=0,Nike_Sales_Uncleaned!H314&lt;=1),Nike_Sales_Uncleaned!H314,0))</f>
        <v>0</v>
      </c>
      <c r="I300">
        <v>0</v>
      </c>
      <c r="J300" s="11">
        <f>IF(Nike_Sales_Uncleaned[[#This Row],[Order_Date]]="","",Nike_Sales_Uncleaned[[#This Row],[Order_Date]])</f>
        <v>45819</v>
      </c>
      <c r="K300" t="s">
        <v>17</v>
      </c>
      <c r="L300" t="s">
        <v>36</v>
      </c>
      <c r="M300">
        <v>249.56</v>
      </c>
    </row>
    <row r="301" spans="1:13" x14ac:dyDescent="0.3">
      <c r="A301">
        <v>2313</v>
      </c>
      <c r="B301" t="s">
        <v>19</v>
      </c>
      <c r="C301" t="s">
        <v>14</v>
      </c>
      <c r="D301" t="s">
        <v>15</v>
      </c>
      <c r="E301" t="str">
        <f>IF(Nike_Sales_Uncleaned!E315="","NA",IF(OR(Nike_Sales_Uncleaned!E315=0,Nike_Sales_Uncleaned!E315=-1),"NA",UPPER(Nike_Sales_Uncleaned!E315)))</f>
        <v>M</v>
      </c>
      <c r="F301" cm="1">
        <f t="array" ref="F301">IF(Nike_Sales_Uncleaned!F315="",MEDIAN(_xlfn._xlws.FILTER(Nike_Sales_Uncleaned!$F$2:$F$2501,Nike_Sales_Uncleaned!$F$2:$F$2501&gt;0)),Nike_Sales_Uncleaned!F315)</f>
        <v>0</v>
      </c>
      <c r="G301" cm="1">
        <f t="array" ref="G301">IF(OR(Nike_Sales_Uncleaned!G315="",Nike_Sales_Uncleaned!G315&lt;=0),MEDIAN(_xlfn._xlws.FILTER(Nike_Sales_Uncleaned!$G$2:$G$2501,Nike_Sales_Uncleaned!$G$2:$G$2501&gt;0)),Nike_Sales_Uncleaned!G315)</f>
        <v>6110.0300000000007</v>
      </c>
      <c r="H301">
        <f>IF(Nike_Sales_Uncleaned!H315="",0,IF(AND(Nike_Sales_Uncleaned!H315&gt;=0,Nike_Sales_Uncleaned!H315&lt;=1),Nike_Sales_Uncleaned!H315,0))</f>
        <v>0</v>
      </c>
      <c r="I301">
        <v>0</v>
      </c>
      <c r="J301" s="11">
        <f>IF(Nike_Sales_Uncleaned[[#This Row],[Order_Date]]="","",Nike_Sales_Uncleaned[[#This Row],[Order_Date]])</f>
        <v>45786</v>
      </c>
      <c r="K301" t="s">
        <v>17</v>
      </c>
      <c r="L301" t="s">
        <v>33</v>
      </c>
      <c r="M301">
        <v>480.74</v>
      </c>
    </row>
    <row r="302" spans="1:13" x14ac:dyDescent="0.3">
      <c r="A302">
        <v>2314</v>
      </c>
      <c r="B302" t="s">
        <v>19</v>
      </c>
      <c r="C302" t="s">
        <v>20</v>
      </c>
      <c r="D302" t="s">
        <v>39</v>
      </c>
      <c r="E302" t="str">
        <f>IF(Nike_Sales_Uncleaned!E316="","NA",IF(OR(Nike_Sales_Uncleaned!E316=0,Nike_Sales_Uncleaned!E316=-1),"NA",UPPER(Nike_Sales_Uncleaned!E316)))</f>
        <v>M</v>
      </c>
      <c r="F302" cm="1">
        <f t="array" ref="F302">IF(Nike_Sales_Uncleaned!F316="",MEDIAN(_xlfn._xlws.FILTER(Nike_Sales_Uncleaned!$F$2:$F$2501,Nike_Sales_Uncleaned!$F$2:$F$2501&gt;0)),Nike_Sales_Uncleaned!F316)</f>
        <v>2</v>
      </c>
      <c r="G302" cm="1">
        <f t="array" ref="G302">IF(OR(Nike_Sales_Uncleaned!G316="",Nike_Sales_Uncleaned!G316&lt;=0),MEDIAN(_xlfn._xlws.FILTER(Nike_Sales_Uncleaned!$G$2:$G$2501,Nike_Sales_Uncleaned!$G$2:$G$2501&gt;0)),Nike_Sales_Uncleaned!G316)</f>
        <v>6110.0300000000007</v>
      </c>
      <c r="H302">
        <f>IF(Nike_Sales_Uncleaned!H316="",0,IF(AND(Nike_Sales_Uncleaned!H316&gt;=0,Nike_Sales_Uncleaned!H316&lt;=1),Nike_Sales_Uncleaned!H316,0))</f>
        <v>0.86</v>
      </c>
      <c r="I302">
        <v>0</v>
      </c>
      <c r="J302" s="11">
        <f>IF(Nike_Sales_Uncleaned[[#This Row],[Order_Date]]="","",Nike_Sales_Uncleaned[[#This Row],[Order_Date]])</f>
        <v>45521</v>
      </c>
      <c r="K302" t="s">
        <v>22</v>
      </c>
      <c r="L302" t="s">
        <v>25</v>
      </c>
      <c r="M302">
        <v>1505.11</v>
      </c>
    </row>
    <row r="303" spans="1:13" x14ac:dyDescent="0.3">
      <c r="A303">
        <v>2315</v>
      </c>
      <c r="B303" t="s">
        <v>35</v>
      </c>
      <c r="C303" t="s">
        <v>43</v>
      </c>
      <c r="D303" t="s">
        <v>51</v>
      </c>
      <c r="E303" t="str">
        <f>IF(Nike_Sales_Uncleaned!E317="","NA",IF(OR(Nike_Sales_Uncleaned!E317=0,Nike_Sales_Uncleaned!E317=-1),"NA",UPPER(Nike_Sales_Uncleaned!E317)))</f>
        <v>M</v>
      </c>
      <c r="F303" cm="1">
        <f t="array" ref="F303">IF(Nike_Sales_Uncleaned!F317="",MEDIAN(_xlfn._xlws.FILTER(Nike_Sales_Uncleaned!$F$2:$F$2501,Nike_Sales_Uncleaned!$F$2:$F$2501&gt;0)),Nike_Sales_Uncleaned!F317)</f>
        <v>2</v>
      </c>
      <c r="G303" cm="1">
        <f t="array" ref="G303">IF(OR(Nike_Sales_Uncleaned!G317="",Nike_Sales_Uncleaned!G317&lt;=0),MEDIAN(_xlfn._xlws.FILTER(Nike_Sales_Uncleaned!$G$2:$G$2501,Nike_Sales_Uncleaned!$G$2:$G$2501&gt;0)),Nike_Sales_Uncleaned!G317)</f>
        <v>9149.8799999999992</v>
      </c>
      <c r="H303">
        <f>IF(Nike_Sales_Uncleaned!H317="",0,IF(AND(Nike_Sales_Uncleaned!H317&gt;=0,Nike_Sales_Uncleaned!H317&lt;=1),Nike_Sales_Uncleaned!H317,0))</f>
        <v>0.71</v>
      </c>
      <c r="I303">
        <v>0</v>
      </c>
      <c r="J303" s="11">
        <f>IF(Nike_Sales_Uncleaned[[#This Row],[Order_Date]]="","",Nike_Sales_Uncleaned[[#This Row],[Order_Date]])</f>
        <v>45655</v>
      </c>
      <c r="K303" t="s">
        <v>22</v>
      </c>
      <c r="L303" t="s">
        <v>38</v>
      </c>
      <c r="M303">
        <v>143.06</v>
      </c>
    </row>
    <row r="304" spans="1:13" x14ac:dyDescent="0.3">
      <c r="A304">
        <v>2316</v>
      </c>
      <c r="B304" t="s">
        <v>35</v>
      </c>
      <c r="C304" t="s">
        <v>20</v>
      </c>
      <c r="D304" t="s">
        <v>55</v>
      </c>
      <c r="E304" t="str">
        <f>IF(Nike_Sales_Uncleaned!E318="","NA",IF(OR(Nike_Sales_Uncleaned!E318=0,Nike_Sales_Uncleaned!E318=-1),"NA",UPPER(Nike_Sales_Uncleaned!E318)))</f>
        <v>M</v>
      </c>
      <c r="F304" cm="1">
        <f t="array" ref="F304">IF(Nike_Sales_Uncleaned!F318="",MEDIAN(_xlfn._xlws.FILTER(Nike_Sales_Uncleaned!$F$2:$F$2501,Nike_Sales_Uncleaned!$F$2:$F$2501&gt;0)),Nike_Sales_Uncleaned!F318)</f>
        <v>1</v>
      </c>
      <c r="G304" cm="1">
        <f t="array" ref="G304">IF(OR(Nike_Sales_Uncleaned!G318="",Nike_Sales_Uncleaned!G318&lt;=0),MEDIAN(_xlfn._xlws.FILTER(Nike_Sales_Uncleaned!$G$2:$G$2501,Nike_Sales_Uncleaned!$G$2:$G$2501&gt;0)),Nike_Sales_Uncleaned!G318)</f>
        <v>6110.0300000000007</v>
      </c>
      <c r="H304">
        <f>IF(Nike_Sales_Uncleaned!H318="",0,IF(AND(Nike_Sales_Uncleaned!H318&gt;=0,Nike_Sales_Uncleaned!H318&lt;=1),Nike_Sales_Uncleaned!H318,0))</f>
        <v>0.39</v>
      </c>
      <c r="I304">
        <v>0</v>
      </c>
      <c r="J304" s="11">
        <f>IF(Nike_Sales_Uncleaned[[#This Row],[Order_Date]]="","",Nike_Sales_Uncleaned[[#This Row],[Order_Date]])</f>
        <v>45715</v>
      </c>
      <c r="K304" t="s">
        <v>22</v>
      </c>
      <c r="L304" t="s">
        <v>33</v>
      </c>
      <c r="M304">
        <v>3862.6</v>
      </c>
    </row>
    <row r="305" spans="1:13" x14ac:dyDescent="0.3">
      <c r="A305">
        <v>2317</v>
      </c>
      <c r="B305" t="s">
        <v>35</v>
      </c>
      <c r="C305" t="s">
        <v>14</v>
      </c>
      <c r="D305" t="s">
        <v>34</v>
      </c>
      <c r="E305" t="str">
        <f>IF(Nike_Sales_Uncleaned!E319="","NA",IF(OR(Nike_Sales_Uncleaned!E319=0,Nike_Sales_Uncleaned!E319=-1),"NA",UPPER(Nike_Sales_Uncleaned!E319)))</f>
        <v>M</v>
      </c>
      <c r="F305" cm="1">
        <f t="array" ref="F305">IF(Nike_Sales_Uncleaned!F319="",MEDIAN(_xlfn._xlws.FILTER(Nike_Sales_Uncleaned!$F$2:$F$2501,Nike_Sales_Uncleaned!$F$2:$F$2501&gt;0)),Nike_Sales_Uncleaned!F319)</f>
        <v>2</v>
      </c>
      <c r="G305" cm="1">
        <f t="array" ref="G305">IF(OR(Nike_Sales_Uncleaned!G319="",Nike_Sales_Uncleaned!G319&lt;=0),MEDIAN(_xlfn._xlws.FILTER(Nike_Sales_Uncleaned!$G$2:$G$2501,Nike_Sales_Uncleaned!$G$2:$G$2501&gt;0)),Nike_Sales_Uncleaned!G319)</f>
        <v>9695.44</v>
      </c>
      <c r="H305">
        <f>IF(Nike_Sales_Uncleaned!H319="",0,IF(AND(Nike_Sales_Uncleaned!H319&gt;=0,Nike_Sales_Uncleaned!H319&lt;=1),Nike_Sales_Uncleaned!H319,0))</f>
        <v>0</v>
      </c>
      <c r="I305">
        <v>0</v>
      </c>
      <c r="J305" s="11">
        <f>IF(Nike_Sales_Uncleaned[[#This Row],[Order_Date]]="","",Nike_Sales_Uncleaned[[#This Row],[Order_Date]])</f>
        <v>45650</v>
      </c>
      <c r="K305" t="s">
        <v>17</v>
      </c>
      <c r="L305" t="s">
        <v>45</v>
      </c>
      <c r="M305">
        <v>32.450000000000003</v>
      </c>
    </row>
    <row r="306" spans="1:13" x14ac:dyDescent="0.3">
      <c r="A306">
        <v>2318</v>
      </c>
      <c r="B306" t="s">
        <v>35</v>
      </c>
      <c r="C306" t="s">
        <v>20</v>
      </c>
      <c r="D306" t="s">
        <v>55</v>
      </c>
      <c r="E306" t="str">
        <f>IF(Nike_Sales_Uncleaned!E320="","NA",IF(OR(Nike_Sales_Uncleaned!E320=0,Nike_Sales_Uncleaned!E320=-1),"NA",UPPER(Nike_Sales_Uncleaned!E320)))</f>
        <v>11</v>
      </c>
      <c r="F306" cm="1">
        <f t="array" ref="F306">IF(Nike_Sales_Uncleaned!F320="",MEDIAN(_xlfn._xlws.FILTER(Nike_Sales_Uncleaned!$F$2:$F$2501,Nike_Sales_Uncleaned!$F$2:$F$2501&gt;0)),Nike_Sales_Uncleaned!F320)</f>
        <v>2</v>
      </c>
      <c r="G306" cm="1">
        <f t="array" ref="G306">IF(OR(Nike_Sales_Uncleaned!G320="",Nike_Sales_Uncleaned!G320&lt;=0),MEDIAN(_xlfn._xlws.FILTER(Nike_Sales_Uncleaned!$G$2:$G$2501,Nike_Sales_Uncleaned!$G$2:$G$2501&gt;0)),Nike_Sales_Uncleaned!G320)</f>
        <v>6110.0300000000007</v>
      </c>
      <c r="H306">
        <f>IF(Nike_Sales_Uncleaned!H320="",0,IF(AND(Nike_Sales_Uncleaned!H320&gt;=0,Nike_Sales_Uncleaned!H320&lt;=1),Nike_Sales_Uncleaned!H320,0))</f>
        <v>0.25</v>
      </c>
      <c r="I306">
        <v>0</v>
      </c>
      <c r="J306" s="11">
        <f>IF(Nike_Sales_Uncleaned[[#This Row],[Order_Date]]="","",Nike_Sales_Uncleaned[[#This Row],[Order_Date]])</f>
        <v>45624</v>
      </c>
      <c r="K306" t="s">
        <v>22</v>
      </c>
      <c r="L306" t="s">
        <v>33</v>
      </c>
      <c r="M306">
        <v>1894.17</v>
      </c>
    </row>
    <row r="307" spans="1:13" x14ac:dyDescent="0.3">
      <c r="A307">
        <v>2319</v>
      </c>
      <c r="B307" t="s">
        <v>19</v>
      </c>
      <c r="C307" t="s">
        <v>43</v>
      </c>
      <c r="D307" t="s">
        <v>51</v>
      </c>
      <c r="E307" t="str">
        <f>IF(Nike_Sales_Uncleaned!E321="","NA",IF(OR(Nike_Sales_Uncleaned!E321=0,Nike_Sales_Uncleaned!E321=-1),"NA",UPPER(Nike_Sales_Uncleaned!E321)))</f>
        <v>L</v>
      </c>
      <c r="F307" cm="1">
        <f t="array" ref="F307">IF(Nike_Sales_Uncleaned!F321="",MEDIAN(_xlfn._xlws.FILTER(Nike_Sales_Uncleaned!$F$2:$F$2501,Nike_Sales_Uncleaned!$F$2:$F$2501&gt;0)),Nike_Sales_Uncleaned!F321)</f>
        <v>-1</v>
      </c>
      <c r="G307" cm="1">
        <f t="array" ref="G307">IF(OR(Nike_Sales_Uncleaned!G321="",Nike_Sales_Uncleaned!G321&lt;=0),MEDIAN(_xlfn._xlws.FILTER(Nike_Sales_Uncleaned!$G$2:$G$2501,Nike_Sales_Uncleaned!$G$2:$G$2501&gt;0)),Nike_Sales_Uncleaned!G321)</f>
        <v>5649.99</v>
      </c>
      <c r="H307">
        <f>IF(Nike_Sales_Uncleaned!H321="",0,IF(AND(Nike_Sales_Uncleaned!H321&gt;=0,Nike_Sales_Uncleaned!H321&lt;=1),Nike_Sales_Uncleaned!H321,0))</f>
        <v>0</v>
      </c>
      <c r="I307">
        <v>0</v>
      </c>
      <c r="J307" s="11" t="str">
        <f>IF(Nike_Sales_Uncleaned[[#This Row],[Order_Date]]="","",Nike_Sales_Uncleaned[[#This Row],[Order_Date]])</f>
        <v/>
      </c>
      <c r="K307" t="s">
        <v>17</v>
      </c>
      <c r="L307" t="s">
        <v>33</v>
      </c>
      <c r="M307">
        <v>2141.6799999999998</v>
      </c>
    </row>
    <row r="308" spans="1:13" x14ac:dyDescent="0.3">
      <c r="A308">
        <v>2320</v>
      </c>
      <c r="B308" t="s">
        <v>13</v>
      </c>
      <c r="C308" t="s">
        <v>30</v>
      </c>
      <c r="D308" t="s">
        <v>56</v>
      </c>
      <c r="E308" t="str">
        <f>IF(Nike_Sales_Uncleaned!E322="","NA",IF(OR(Nike_Sales_Uncleaned!E322=0,Nike_Sales_Uncleaned!E322=-1),"NA",UPPER(Nike_Sales_Uncleaned!E322)))</f>
        <v>XL</v>
      </c>
      <c r="F308" cm="1">
        <f t="array" ref="F308">IF(Nike_Sales_Uncleaned!F322="",MEDIAN(_xlfn._xlws.FILTER(Nike_Sales_Uncleaned!$F$2:$F$2501,Nike_Sales_Uncleaned!$F$2:$F$2501&gt;0)),Nike_Sales_Uncleaned!F322)</f>
        <v>2</v>
      </c>
      <c r="G308" cm="1">
        <f t="array" ref="G308">IF(OR(Nike_Sales_Uncleaned!G322="",Nike_Sales_Uncleaned!G322&lt;=0),MEDIAN(_xlfn._xlws.FILTER(Nike_Sales_Uncleaned!$G$2:$G$2501,Nike_Sales_Uncleaned!$G$2:$G$2501&gt;0)),Nike_Sales_Uncleaned!G322)</f>
        <v>4033.28</v>
      </c>
      <c r="H308">
        <f>IF(Nike_Sales_Uncleaned!H322="",0,IF(AND(Nike_Sales_Uncleaned!H322&gt;=0,Nike_Sales_Uncleaned!H322&lt;=1),Nike_Sales_Uncleaned!H322,0))</f>
        <v>0</v>
      </c>
      <c r="I308">
        <v>0</v>
      </c>
      <c r="J308" s="11">
        <f>IF(Nike_Sales_Uncleaned[[#This Row],[Order_Date]]="","",Nike_Sales_Uncleaned[[#This Row],[Order_Date]])</f>
        <v>45606</v>
      </c>
      <c r="K308" t="s">
        <v>22</v>
      </c>
      <c r="L308" t="s">
        <v>38</v>
      </c>
      <c r="M308">
        <v>1265.74</v>
      </c>
    </row>
    <row r="309" spans="1:13" x14ac:dyDescent="0.3">
      <c r="A309">
        <v>2321</v>
      </c>
      <c r="B309" t="s">
        <v>35</v>
      </c>
      <c r="C309" t="s">
        <v>26</v>
      </c>
      <c r="D309" t="s">
        <v>58</v>
      </c>
      <c r="E309" t="str">
        <f>IF(Nike_Sales_Uncleaned!E323="","NA",IF(OR(Nike_Sales_Uncleaned!E323=0,Nike_Sales_Uncleaned!E323=-1),"NA",UPPER(Nike_Sales_Uncleaned!E323)))</f>
        <v>8</v>
      </c>
      <c r="F309" cm="1">
        <f t="array" ref="F309">IF(Nike_Sales_Uncleaned!F323="",MEDIAN(_xlfn._xlws.FILTER(Nike_Sales_Uncleaned!$F$2:$F$2501,Nike_Sales_Uncleaned!$F$2:$F$2501&gt;0)),Nike_Sales_Uncleaned!F323)</f>
        <v>2</v>
      </c>
      <c r="G309" cm="1">
        <f t="array" ref="G309">IF(OR(Nike_Sales_Uncleaned!G323="",Nike_Sales_Uncleaned!G323&lt;=0),MEDIAN(_xlfn._xlws.FILTER(Nike_Sales_Uncleaned!$G$2:$G$2501,Nike_Sales_Uncleaned!$G$2:$G$2501&gt;0)),Nike_Sales_Uncleaned!G323)</f>
        <v>6110.0300000000007</v>
      </c>
      <c r="H309">
        <f>IF(Nike_Sales_Uncleaned!H323="",0,IF(AND(Nike_Sales_Uncleaned!H323&gt;=0,Nike_Sales_Uncleaned!H323&lt;=1),Nike_Sales_Uncleaned!H323,0))</f>
        <v>0</v>
      </c>
      <c r="I309">
        <v>0</v>
      </c>
      <c r="J309" s="11">
        <f>IF(Nike_Sales_Uncleaned[[#This Row],[Order_Date]]="","",Nike_Sales_Uncleaned[[#This Row],[Order_Date]])</f>
        <v>45826</v>
      </c>
      <c r="K309" t="s">
        <v>17</v>
      </c>
      <c r="L309" t="s">
        <v>25</v>
      </c>
      <c r="M309">
        <v>-362.47</v>
      </c>
    </row>
    <row r="310" spans="1:13" x14ac:dyDescent="0.3">
      <c r="A310">
        <v>2322</v>
      </c>
      <c r="B310" t="s">
        <v>19</v>
      </c>
      <c r="C310" t="s">
        <v>30</v>
      </c>
      <c r="D310" t="s">
        <v>56</v>
      </c>
      <c r="E310" t="str">
        <f>IF(Nike_Sales_Uncleaned!E324="","NA",IF(OR(Nike_Sales_Uncleaned!E324=0,Nike_Sales_Uncleaned!E324=-1),"NA",UPPER(Nike_Sales_Uncleaned!E324)))</f>
        <v>L</v>
      </c>
      <c r="F310" cm="1">
        <f t="array" ref="F310">IF(Nike_Sales_Uncleaned!F324="",MEDIAN(_xlfn._xlws.FILTER(Nike_Sales_Uncleaned!$F$2:$F$2501,Nike_Sales_Uncleaned!$F$2:$F$2501&gt;0)),Nike_Sales_Uncleaned!F324)</f>
        <v>0</v>
      </c>
      <c r="G310" cm="1">
        <f t="array" ref="G310">IF(OR(Nike_Sales_Uncleaned!G324="",Nike_Sales_Uncleaned!G324&lt;=0),MEDIAN(_xlfn._xlws.FILTER(Nike_Sales_Uncleaned!$G$2:$G$2501,Nike_Sales_Uncleaned!$G$2:$G$2501&gt;0)),Nike_Sales_Uncleaned!G324)</f>
        <v>8016.24</v>
      </c>
      <c r="H310">
        <f>IF(Nike_Sales_Uncleaned!H324="",0,IF(AND(Nike_Sales_Uncleaned!H324&gt;=0,Nike_Sales_Uncleaned!H324&lt;=1),Nike_Sales_Uncleaned!H324,0))</f>
        <v>0</v>
      </c>
      <c r="I310">
        <v>0</v>
      </c>
      <c r="J310" s="11">
        <f>IF(Nike_Sales_Uncleaned[[#This Row],[Order_Date]]="","",Nike_Sales_Uncleaned[[#This Row],[Order_Date]])</f>
        <v>45778</v>
      </c>
      <c r="K310" t="s">
        <v>22</v>
      </c>
      <c r="L310" t="s">
        <v>33</v>
      </c>
      <c r="M310">
        <v>1333.86</v>
      </c>
    </row>
    <row r="311" spans="1:13" x14ac:dyDescent="0.3">
      <c r="A311">
        <v>2323</v>
      </c>
      <c r="B311" t="s">
        <v>35</v>
      </c>
      <c r="C311" t="s">
        <v>26</v>
      </c>
      <c r="D311" t="s">
        <v>58</v>
      </c>
      <c r="E311" t="str">
        <f>IF(Nike_Sales_Uncleaned!E325="","NA",IF(OR(Nike_Sales_Uncleaned!E325=0,Nike_Sales_Uncleaned!E325=-1),"NA",UPPER(Nike_Sales_Uncleaned!E325)))</f>
        <v>NA</v>
      </c>
      <c r="F311" cm="1">
        <f t="array" ref="F311">IF(Nike_Sales_Uncleaned!F325="",MEDIAN(_xlfn._xlws.FILTER(Nike_Sales_Uncleaned!$F$2:$F$2501,Nike_Sales_Uncleaned!$F$2:$F$2501&gt;0)),Nike_Sales_Uncleaned!F325)</f>
        <v>2</v>
      </c>
      <c r="G311" cm="1">
        <f t="array" ref="G311">IF(OR(Nike_Sales_Uncleaned!G325="",Nike_Sales_Uncleaned!G325&lt;=0),MEDIAN(_xlfn._xlws.FILTER(Nike_Sales_Uncleaned!$G$2:$G$2501,Nike_Sales_Uncleaned!$G$2:$G$2501&gt;0)),Nike_Sales_Uncleaned!G325)</f>
        <v>6537.29</v>
      </c>
      <c r="H311">
        <f>IF(Nike_Sales_Uncleaned!H325="",0,IF(AND(Nike_Sales_Uncleaned!H325&gt;=0,Nike_Sales_Uncleaned!H325&lt;=1),Nike_Sales_Uncleaned!H325,0))</f>
        <v>0</v>
      </c>
      <c r="I311">
        <v>0</v>
      </c>
      <c r="J311" s="11">
        <f>IF(Nike_Sales_Uncleaned[[#This Row],[Order_Date]]="","",Nike_Sales_Uncleaned[[#This Row],[Order_Date]])</f>
        <v>45711</v>
      </c>
      <c r="K311" t="s">
        <v>17</v>
      </c>
      <c r="L311" t="s">
        <v>36</v>
      </c>
      <c r="M311">
        <v>-453.11</v>
      </c>
    </row>
    <row r="312" spans="1:13" x14ac:dyDescent="0.3">
      <c r="A312">
        <v>2324</v>
      </c>
      <c r="B312" t="s">
        <v>19</v>
      </c>
      <c r="C312" t="s">
        <v>20</v>
      </c>
      <c r="D312" t="s">
        <v>39</v>
      </c>
      <c r="E312" t="str">
        <f>IF(Nike_Sales_Uncleaned!E326="","NA",IF(OR(Nike_Sales_Uncleaned!E326=0,Nike_Sales_Uncleaned!E326=-1),"NA",UPPER(Nike_Sales_Uncleaned!E326)))</f>
        <v>M</v>
      </c>
      <c r="F312" cm="1">
        <f t="array" ref="F312">IF(Nike_Sales_Uncleaned!F326="",MEDIAN(_xlfn._xlws.FILTER(Nike_Sales_Uncleaned!$F$2:$F$2501,Nike_Sales_Uncleaned!$F$2:$F$2501&gt;0)),Nike_Sales_Uncleaned!F326)</f>
        <v>0</v>
      </c>
      <c r="G312" cm="1">
        <f t="array" ref="G312">IF(OR(Nike_Sales_Uncleaned!G326="",Nike_Sales_Uncleaned!G326&lt;=0),MEDIAN(_xlfn._xlws.FILTER(Nike_Sales_Uncleaned!$G$2:$G$2501,Nike_Sales_Uncleaned!$G$2:$G$2501&gt;0)),Nike_Sales_Uncleaned!G326)</f>
        <v>6110.0300000000007</v>
      </c>
      <c r="H312">
        <f>IF(Nike_Sales_Uncleaned!H326="",0,IF(AND(Nike_Sales_Uncleaned!H326&gt;=0,Nike_Sales_Uncleaned!H326&lt;=1),Nike_Sales_Uncleaned!H326,0))</f>
        <v>0.21</v>
      </c>
      <c r="I312">
        <v>0</v>
      </c>
      <c r="J312" s="11">
        <f>IF(Nike_Sales_Uncleaned[[#This Row],[Order_Date]]="","",Nike_Sales_Uncleaned[[#This Row],[Order_Date]])</f>
        <v>45692</v>
      </c>
      <c r="K312" t="s">
        <v>17</v>
      </c>
      <c r="L312" t="s">
        <v>45</v>
      </c>
      <c r="M312">
        <v>2640.1</v>
      </c>
    </row>
    <row r="313" spans="1:13" x14ac:dyDescent="0.3">
      <c r="A313">
        <v>2325</v>
      </c>
      <c r="B313" t="s">
        <v>35</v>
      </c>
      <c r="C313" t="s">
        <v>43</v>
      </c>
      <c r="D313" t="s">
        <v>52</v>
      </c>
      <c r="E313" t="str">
        <f>IF(Nike_Sales_Uncleaned!E327="","NA",IF(OR(Nike_Sales_Uncleaned!E327=0,Nike_Sales_Uncleaned!E327=-1),"NA",UPPER(Nike_Sales_Uncleaned!E327)))</f>
        <v>M</v>
      </c>
      <c r="F313" cm="1">
        <f t="array" ref="F313">IF(Nike_Sales_Uncleaned!F327="",MEDIAN(_xlfn._xlws.FILTER(Nike_Sales_Uncleaned!$F$2:$F$2501,Nike_Sales_Uncleaned!$F$2:$F$2501&gt;0)),Nike_Sales_Uncleaned!F327)</f>
        <v>0</v>
      </c>
      <c r="G313" cm="1">
        <f t="array" ref="G313">IF(OR(Nike_Sales_Uncleaned!G327="",Nike_Sales_Uncleaned!G327&lt;=0),MEDIAN(_xlfn._xlws.FILTER(Nike_Sales_Uncleaned!$G$2:$G$2501,Nike_Sales_Uncleaned!$G$2:$G$2501&gt;0)),Nike_Sales_Uncleaned!G327)</f>
        <v>8031.83</v>
      </c>
      <c r="H313">
        <f>IF(Nike_Sales_Uncleaned!H327="",0,IF(AND(Nike_Sales_Uncleaned!H327&gt;=0,Nike_Sales_Uncleaned!H327&lt;=1),Nike_Sales_Uncleaned!H327,0))</f>
        <v>0.56000000000000005</v>
      </c>
      <c r="I313">
        <v>0</v>
      </c>
      <c r="J313" s="11">
        <f>IF(Nike_Sales_Uncleaned[[#This Row],[Order_Date]]="","",Nike_Sales_Uncleaned[[#This Row],[Order_Date]])</f>
        <v>45560</v>
      </c>
      <c r="K313" t="s">
        <v>17</v>
      </c>
      <c r="L313" t="s">
        <v>45</v>
      </c>
      <c r="M313">
        <v>3954.38</v>
      </c>
    </row>
    <row r="314" spans="1:13" x14ac:dyDescent="0.3">
      <c r="A314">
        <v>2326</v>
      </c>
      <c r="B314" t="s">
        <v>19</v>
      </c>
      <c r="C314" t="s">
        <v>26</v>
      </c>
      <c r="D314" t="s">
        <v>58</v>
      </c>
      <c r="E314" t="str">
        <f>IF(Nike_Sales_Uncleaned!E328="","NA",IF(OR(Nike_Sales_Uncleaned!E328=0,Nike_Sales_Uncleaned!E328=-1),"NA",UPPER(Nike_Sales_Uncleaned!E328)))</f>
        <v>XL</v>
      </c>
      <c r="F314" cm="1">
        <f t="array" ref="F314">IF(Nike_Sales_Uncleaned!F328="",MEDIAN(_xlfn._xlws.FILTER(Nike_Sales_Uncleaned!$F$2:$F$2501,Nike_Sales_Uncleaned!$F$2:$F$2501&gt;0)),Nike_Sales_Uncleaned!F328)</f>
        <v>4</v>
      </c>
      <c r="G314" cm="1">
        <f t="array" ref="G314">IF(OR(Nike_Sales_Uncleaned!G328="",Nike_Sales_Uncleaned!G328&lt;=0),MEDIAN(_xlfn._xlws.FILTER(Nike_Sales_Uncleaned!$G$2:$G$2501,Nike_Sales_Uncleaned!$G$2:$G$2501&gt;0)),Nike_Sales_Uncleaned!G328)</f>
        <v>9936.94</v>
      </c>
      <c r="H314">
        <f>IF(Nike_Sales_Uncleaned!H328="",0,IF(AND(Nike_Sales_Uncleaned!H328&gt;=0,Nike_Sales_Uncleaned!H328&lt;=1),Nike_Sales_Uncleaned!H328,0))</f>
        <v>0</v>
      </c>
      <c r="I314">
        <v>0</v>
      </c>
      <c r="J314" s="11">
        <f>IF(Nike_Sales_Uncleaned[[#This Row],[Order_Date]]="","",Nike_Sales_Uncleaned[[#This Row],[Order_Date]])</f>
        <v>45565</v>
      </c>
      <c r="K314" t="s">
        <v>22</v>
      </c>
      <c r="L314" t="s">
        <v>45</v>
      </c>
      <c r="M314">
        <v>2047.65</v>
      </c>
    </row>
    <row r="315" spans="1:13" x14ac:dyDescent="0.3">
      <c r="A315">
        <v>2327</v>
      </c>
      <c r="B315" t="s">
        <v>35</v>
      </c>
      <c r="C315" t="s">
        <v>14</v>
      </c>
      <c r="D315" t="s">
        <v>34</v>
      </c>
      <c r="E315" t="str">
        <f>IF(Nike_Sales_Uncleaned!E329="","NA",IF(OR(Nike_Sales_Uncleaned!E329=0,Nike_Sales_Uncleaned!E329=-1),"NA",UPPER(Nike_Sales_Uncleaned!E329)))</f>
        <v>XL</v>
      </c>
      <c r="F315" cm="1">
        <f t="array" ref="F315">IF(Nike_Sales_Uncleaned!F329="",MEDIAN(_xlfn._xlws.FILTER(Nike_Sales_Uncleaned!$F$2:$F$2501,Nike_Sales_Uncleaned!$F$2:$F$2501&gt;0)),Nike_Sales_Uncleaned!F329)</f>
        <v>4</v>
      </c>
      <c r="G315" cm="1">
        <f t="array" ref="G315">IF(OR(Nike_Sales_Uncleaned!G329="",Nike_Sales_Uncleaned!G329&lt;=0),MEDIAN(_xlfn._xlws.FILTER(Nike_Sales_Uncleaned!$G$2:$G$2501,Nike_Sales_Uncleaned!$G$2:$G$2501&gt;0)),Nike_Sales_Uncleaned!G329)</f>
        <v>6640.67</v>
      </c>
      <c r="H315">
        <f>IF(Nike_Sales_Uncleaned!H329="",0,IF(AND(Nike_Sales_Uncleaned!H329&gt;=0,Nike_Sales_Uncleaned!H329&lt;=1),Nike_Sales_Uncleaned!H329,0))</f>
        <v>0</v>
      </c>
      <c r="I315">
        <v>0</v>
      </c>
      <c r="J315" s="11" t="str">
        <f>IF(Nike_Sales_Uncleaned[[#This Row],[Order_Date]]="","",Nike_Sales_Uncleaned[[#This Row],[Order_Date]])</f>
        <v/>
      </c>
      <c r="K315" t="s">
        <v>22</v>
      </c>
      <c r="L315" t="s">
        <v>33</v>
      </c>
      <c r="M315">
        <v>3402.41</v>
      </c>
    </row>
    <row r="316" spans="1:13" x14ac:dyDescent="0.3">
      <c r="A316">
        <v>2328</v>
      </c>
      <c r="B316" t="s">
        <v>35</v>
      </c>
      <c r="C316" t="s">
        <v>26</v>
      </c>
      <c r="D316" t="s">
        <v>40</v>
      </c>
      <c r="E316" t="str">
        <f>IF(Nike_Sales_Uncleaned!E330="","NA",IF(OR(Nike_Sales_Uncleaned!E330=0,Nike_Sales_Uncleaned!E330=-1),"NA",UPPER(Nike_Sales_Uncleaned!E330)))</f>
        <v>6</v>
      </c>
      <c r="F316" cm="1">
        <f t="array" ref="F316">IF(Nike_Sales_Uncleaned!F330="",MEDIAN(_xlfn._xlws.FILTER(Nike_Sales_Uncleaned!$F$2:$F$2501,Nike_Sales_Uncleaned!$F$2:$F$2501&gt;0)),Nike_Sales_Uncleaned!F330)</f>
        <v>2</v>
      </c>
      <c r="G316" cm="1">
        <f t="array" ref="G316">IF(OR(Nike_Sales_Uncleaned!G330="",Nike_Sales_Uncleaned!G330&lt;=0),MEDIAN(_xlfn._xlws.FILTER(Nike_Sales_Uncleaned!$G$2:$G$2501,Nike_Sales_Uncleaned!$G$2:$G$2501&gt;0)),Nike_Sales_Uncleaned!G330)</f>
        <v>6449.46</v>
      </c>
      <c r="H316">
        <f>IF(Nike_Sales_Uncleaned!H330="",0,IF(AND(Nike_Sales_Uncleaned!H330&gt;=0,Nike_Sales_Uncleaned!H330&lt;=1),Nike_Sales_Uncleaned!H330,0))</f>
        <v>0.28999999999999998</v>
      </c>
      <c r="I316">
        <v>9158.23</v>
      </c>
      <c r="J316" s="11">
        <f>IF(Nike_Sales_Uncleaned[[#This Row],[Order_Date]]="","",Nike_Sales_Uncleaned[[#This Row],[Order_Date]])</f>
        <v>45635</v>
      </c>
      <c r="K316" t="s">
        <v>17</v>
      </c>
      <c r="L316" t="s">
        <v>25</v>
      </c>
      <c r="M316">
        <v>39.69</v>
      </c>
    </row>
    <row r="317" spans="1:13" x14ac:dyDescent="0.3">
      <c r="A317">
        <v>2329</v>
      </c>
      <c r="B317" t="s">
        <v>35</v>
      </c>
      <c r="C317" t="s">
        <v>43</v>
      </c>
      <c r="D317" t="s">
        <v>51</v>
      </c>
      <c r="E317" t="str">
        <f>IF(Nike_Sales_Uncleaned!E331="","NA",IF(OR(Nike_Sales_Uncleaned!E331=0,Nike_Sales_Uncleaned!E331=-1),"NA",UPPER(Nike_Sales_Uncleaned!E331)))</f>
        <v>L</v>
      </c>
      <c r="F317" cm="1">
        <f t="array" ref="F317">IF(Nike_Sales_Uncleaned!F331="",MEDIAN(_xlfn._xlws.FILTER(Nike_Sales_Uncleaned!$F$2:$F$2501,Nike_Sales_Uncleaned!$F$2:$F$2501&gt;0)),Nike_Sales_Uncleaned!F331)</f>
        <v>4</v>
      </c>
      <c r="G317" cm="1">
        <f t="array" ref="G317">IF(OR(Nike_Sales_Uncleaned!G331="",Nike_Sales_Uncleaned!G331&lt;=0),MEDIAN(_xlfn._xlws.FILTER(Nike_Sales_Uncleaned!$G$2:$G$2501,Nike_Sales_Uncleaned!$G$2:$G$2501&gt;0)),Nike_Sales_Uncleaned!G331)</f>
        <v>4981.26</v>
      </c>
      <c r="H317">
        <f>IF(Nike_Sales_Uncleaned!H331="",0,IF(AND(Nike_Sales_Uncleaned!H331&gt;=0,Nike_Sales_Uncleaned!H331&lt;=1),Nike_Sales_Uncleaned!H331,0))</f>
        <v>0</v>
      </c>
      <c r="I317">
        <v>0</v>
      </c>
      <c r="J317" s="11">
        <f>IF(Nike_Sales_Uncleaned[[#This Row],[Order_Date]]="","",Nike_Sales_Uncleaned[[#This Row],[Order_Date]])</f>
        <v>45608</v>
      </c>
      <c r="K317" t="s">
        <v>17</v>
      </c>
      <c r="L317" t="s">
        <v>25</v>
      </c>
      <c r="M317">
        <v>1833.07</v>
      </c>
    </row>
    <row r="318" spans="1:13" x14ac:dyDescent="0.3">
      <c r="A318">
        <v>2330</v>
      </c>
      <c r="B318" t="s">
        <v>19</v>
      </c>
      <c r="C318" t="s">
        <v>14</v>
      </c>
      <c r="D318" t="s">
        <v>34</v>
      </c>
      <c r="E318" t="str">
        <f>IF(Nike_Sales_Uncleaned!E332="","NA",IF(OR(Nike_Sales_Uncleaned!E332=0,Nike_Sales_Uncleaned!E332=-1),"NA",UPPER(Nike_Sales_Uncleaned!E332)))</f>
        <v>XL</v>
      </c>
      <c r="F318" cm="1">
        <f t="array" ref="F318">IF(Nike_Sales_Uncleaned!F332="",MEDIAN(_xlfn._xlws.FILTER(Nike_Sales_Uncleaned!$F$2:$F$2501,Nike_Sales_Uncleaned!$F$2:$F$2501&gt;0)),Nike_Sales_Uncleaned!F332)</f>
        <v>2</v>
      </c>
      <c r="G318" cm="1">
        <f t="array" ref="G318">IF(OR(Nike_Sales_Uncleaned!G332="",Nike_Sales_Uncleaned!G332&lt;=0),MEDIAN(_xlfn._xlws.FILTER(Nike_Sales_Uncleaned!$G$2:$G$2501,Nike_Sales_Uncleaned!$G$2:$G$2501&gt;0)),Nike_Sales_Uncleaned!G332)</f>
        <v>6110.0300000000007</v>
      </c>
      <c r="H318">
        <f>IF(Nike_Sales_Uncleaned!H332="",0,IF(AND(Nike_Sales_Uncleaned!H332&gt;=0,Nike_Sales_Uncleaned!H332&lt;=1),Nike_Sales_Uncleaned!H332,0))</f>
        <v>0.06</v>
      </c>
      <c r="I318">
        <v>0</v>
      </c>
      <c r="J318" s="11" t="str">
        <f>IF(Nike_Sales_Uncleaned[[#This Row],[Order_Date]]="","",Nike_Sales_Uncleaned[[#This Row],[Order_Date]])</f>
        <v/>
      </c>
      <c r="K318" t="s">
        <v>17</v>
      </c>
      <c r="L318" t="s">
        <v>25</v>
      </c>
      <c r="M318">
        <v>-648.08000000000004</v>
      </c>
    </row>
    <row r="319" spans="1:13" x14ac:dyDescent="0.3">
      <c r="A319">
        <v>2331</v>
      </c>
      <c r="B319" t="s">
        <v>13</v>
      </c>
      <c r="C319" t="s">
        <v>43</v>
      </c>
      <c r="D319" t="s">
        <v>51</v>
      </c>
      <c r="E319" t="str">
        <f>IF(Nike_Sales_Uncleaned!E333="","NA",IF(OR(Nike_Sales_Uncleaned!E333=0,Nike_Sales_Uncleaned!E333=-1),"NA",UPPER(Nike_Sales_Uncleaned!E333)))</f>
        <v>L</v>
      </c>
      <c r="F319" cm="1">
        <f t="array" ref="F319">IF(Nike_Sales_Uncleaned!F333="",MEDIAN(_xlfn._xlws.FILTER(Nike_Sales_Uncleaned!$F$2:$F$2501,Nike_Sales_Uncleaned!$F$2:$F$2501&gt;0)),Nike_Sales_Uncleaned!F333)</f>
        <v>2</v>
      </c>
      <c r="G319" cm="1">
        <f t="array" ref="G319">IF(OR(Nike_Sales_Uncleaned!G333="",Nike_Sales_Uncleaned!G333&lt;=0),MEDIAN(_xlfn._xlws.FILTER(Nike_Sales_Uncleaned!$G$2:$G$2501,Nike_Sales_Uncleaned!$G$2:$G$2501&gt;0)),Nike_Sales_Uncleaned!G333)</f>
        <v>9023.07</v>
      </c>
      <c r="H319">
        <f>IF(Nike_Sales_Uncleaned!H333="",0,IF(AND(Nike_Sales_Uncleaned!H333&gt;=0,Nike_Sales_Uncleaned!H333&lt;=1),Nike_Sales_Uncleaned!H333,0))</f>
        <v>0</v>
      </c>
      <c r="I319">
        <v>0</v>
      </c>
      <c r="J319" s="11">
        <f>IF(Nike_Sales_Uncleaned[[#This Row],[Order_Date]]="","",Nike_Sales_Uncleaned[[#This Row],[Order_Date]])</f>
        <v>45548</v>
      </c>
      <c r="K319" t="s">
        <v>22</v>
      </c>
      <c r="L319" t="s">
        <v>25</v>
      </c>
      <c r="M319">
        <v>-304.92</v>
      </c>
    </row>
    <row r="320" spans="1:13" x14ac:dyDescent="0.3">
      <c r="A320">
        <v>2332</v>
      </c>
      <c r="B320" t="s">
        <v>13</v>
      </c>
      <c r="C320" t="s">
        <v>14</v>
      </c>
      <c r="D320" t="s">
        <v>34</v>
      </c>
      <c r="E320" t="str">
        <f>IF(Nike_Sales_Uncleaned!E334="","NA",IF(OR(Nike_Sales_Uncleaned!E334=0,Nike_Sales_Uncleaned!E334=-1),"NA",UPPER(Nike_Sales_Uncleaned!E334)))</f>
        <v>NA</v>
      </c>
      <c r="F320" cm="1">
        <f t="array" ref="F320">IF(Nike_Sales_Uncleaned!F334="",MEDIAN(_xlfn._xlws.FILTER(Nike_Sales_Uncleaned!$F$2:$F$2501,Nike_Sales_Uncleaned!$F$2:$F$2501&gt;0)),Nike_Sales_Uncleaned!F334)</f>
        <v>-1</v>
      </c>
      <c r="G320" cm="1">
        <f t="array" ref="G320">IF(OR(Nike_Sales_Uncleaned!G334="",Nike_Sales_Uncleaned!G334&lt;=0),MEDIAN(_xlfn._xlws.FILTER(Nike_Sales_Uncleaned!$G$2:$G$2501,Nike_Sales_Uncleaned!$G$2:$G$2501&gt;0)),Nike_Sales_Uncleaned!G334)</f>
        <v>6110.0300000000007</v>
      </c>
      <c r="H320">
        <f>IF(Nike_Sales_Uncleaned!H334="",0,IF(AND(Nike_Sales_Uncleaned!H334&gt;=0,Nike_Sales_Uncleaned!H334&lt;=1),Nike_Sales_Uncleaned!H334,0))</f>
        <v>0.22</v>
      </c>
      <c r="I320">
        <v>0</v>
      </c>
      <c r="J320" s="11">
        <f>IF(Nike_Sales_Uncleaned[[#This Row],[Order_Date]]="","",Nike_Sales_Uncleaned[[#This Row],[Order_Date]])</f>
        <v>45751</v>
      </c>
      <c r="K320" t="s">
        <v>22</v>
      </c>
      <c r="L320" t="s">
        <v>29</v>
      </c>
      <c r="M320">
        <v>2914.06</v>
      </c>
    </row>
    <row r="321" spans="1:13" x14ac:dyDescent="0.3">
      <c r="A321">
        <v>2333</v>
      </c>
      <c r="B321" t="s">
        <v>13</v>
      </c>
      <c r="C321" t="s">
        <v>30</v>
      </c>
      <c r="D321" t="s">
        <v>50</v>
      </c>
      <c r="E321" t="str">
        <f>IF(Nike_Sales_Uncleaned!E335="","NA",IF(OR(Nike_Sales_Uncleaned!E335=0,Nike_Sales_Uncleaned!E335=-1),"NA",UPPER(Nike_Sales_Uncleaned!E335)))</f>
        <v>NA</v>
      </c>
      <c r="F321" cm="1">
        <f t="array" ref="F321">IF(Nike_Sales_Uncleaned!F335="",MEDIAN(_xlfn._xlws.FILTER(Nike_Sales_Uncleaned!$F$2:$F$2501,Nike_Sales_Uncleaned!$F$2:$F$2501&gt;0)),Nike_Sales_Uncleaned!F335)</f>
        <v>2</v>
      </c>
      <c r="G321" cm="1">
        <f t="array" ref="G321">IF(OR(Nike_Sales_Uncleaned!G335="",Nike_Sales_Uncleaned!G335&lt;=0),MEDIAN(_xlfn._xlws.FILTER(Nike_Sales_Uncleaned!$G$2:$G$2501,Nike_Sales_Uncleaned!$G$2:$G$2501&gt;0)),Nike_Sales_Uncleaned!G335)</f>
        <v>4638.25</v>
      </c>
      <c r="H321">
        <f>IF(Nike_Sales_Uncleaned!H335="",0,IF(AND(Nike_Sales_Uncleaned!H335&gt;=0,Nike_Sales_Uncleaned!H335&lt;=1),Nike_Sales_Uncleaned!H335,0))</f>
        <v>0</v>
      </c>
      <c r="I321">
        <v>0</v>
      </c>
      <c r="J321" s="11">
        <f>IF(Nike_Sales_Uncleaned[[#This Row],[Order_Date]]="","",Nike_Sales_Uncleaned[[#This Row],[Order_Date]])</f>
        <v>45837</v>
      </c>
      <c r="K321" t="s">
        <v>17</v>
      </c>
      <c r="L321" t="s">
        <v>38</v>
      </c>
      <c r="M321">
        <v>-614.05999999999995</v>
      </c>
    </row>
    <row r="322" spans="1:13" x14ac:dyDescent="0.3">
      <c r="A322">
        <v>2334</v>
      </c>
      <c r="B322" t="s">
        <v>19</v>
      </c>
      <c r="C322" t="s">
        <v>14</v>
      </c>
      <c r="D322" t="s">
        <v>15</v>
      </c>
      <c r="E322" t="str">
        <f>IF(Nike_Sales_Uncleaned!E336="","NA",IF(OR(Nike_Sales_Uncleaned!E336=0,Nike_Sales_Uncleaned!E336=-1),"NA",UPPER(Nike_Sales_Uncleaned!E336)))</f>
        <v>L</v>
      </c>
      <c r="F322" cm="1">
        <f t="array" ref="F322">IF(Nike_Sales_Uncleaned!F336="",MEDIAN(_xlfn._xlws.FILTER(Nike_Sales_Uncleaned!$F$2:$F$2501,Nike_Sales_Uncleaned!$F$2:$F$2501&gt;0)),Nike_Sales_Uncleaned!F336)</f>
        <v>4</v>
      </c>
      <c r="G322" cm="1">
        <f t="array" ref="G322">IF(OR(Nike_Sales_Uncleaned!G336="",Nike_Sales_Uncleaned!G336&lt;=0),MEDIAN(_xlfn._xlws.FILTER(Nike_Sales_Uncleaned!$G$2:$G$2501,Nike_Sales_Uncleaned!$G$2:$G$2501&gt;0)),Nike_Sales_Uncleaned!G336)</f>
        <v>6110.0300000000007</v>
      </c>
      <c r="H322">
        <f>IF(Nike_Sales_Uncleaned!H336="",0,IF(AND(Nike_Sales_Uncleaned!H336&gt;=0,Nike_Sales_Uncleaned!H336&lt;=1),Nike_Sales_Uncleaned!H336,0))</f>
        <v>0.82</v>
      </c>
      <c r="I322">
        <v>0</v>
      </c>
      <c r="J322" s="11">
        <f>IF(Nike_Sales_Uncleaned[[#This Row],[Order_Date]]="","",Nike_Sales_Uncleaned[[#This Row],[Order_Date]])</f>
        <v>45680</v>
      </c>
      <c r="K322" t="s">
        <v>22</v>
      </c>
      <c r="L322" t="s">
        <v>25</v>
      </c>
      <c r="M322">
        <v>-80.25</v>
      </c>
    </row>
    <row r="323" spans="1:13" x14ac:dyDescent="0.3">
      <c r="A323">
        <v>2335</v>
      </c>
      <c r="B323" t="s">
        <v>19</v>
      </c>
      <c r="C323" t="s">
        <v>30</v>
      </c>
      <c r="D323" t="s">
        <v>50</v>
      </c>
      <c r="E323" t="str">
        <f>IF(Nike_Sales_Uncleaned!E337="","NA",IF(OR(Nike_Sales_Uncleaned!E337=0,Nike_Sales_Uncleaned!E337=-1),"NA",UPPER(Nike_Sales_Uncleaned!E337)))</f>
        <v>XL</v>
      </c>
      <c r="F323" cm="1">
        <f t="array" ref="F323">IF(Nike_Sales_Uncleaned!F337="",MEDIAN(_xlfn._xlws.FILTER(Nike_Sales_Uncleaned!$F$2:$F$2501,Nike_Sales_Uncleaned!$F$2:$F$2501&gt;0)),Nike_Sales_Uncleaned!F337)</f>
        <v>0</v>
      </c>
      <c r="G323" cm="1">
        <f t="array" ref="G323">IF(OR(Nike_Sales_Uncleaned!G337="",Nike_Sales_Uncleaned!G337&lt;=0),MEDIAN(_xlfn._xlws.FILTER(Nike_Sales_Uncleaned!$G$2:$G$2501,Nike_Sales_Uncleaned!$G$2:$G$2501&gt;0)),Nike_Sales_Uncleaned!G337)</f>
        <v>5620.64</v>
      </c>
      <c r="H323">
        <f>IF(Nike_Sales_Uncleaned!H337="",0,IF(AND(Nike_Sales_Uncleaned!H337&gt;=0,Nike_Sales_Uncleaned!H337&lt;=1),Nike_Sales_Uncleaned!H337,0))</f>
        <v>0</v>
      </c>
      <c r="I323">
        <v>0</v>
      </c>
      <c r="J323" s="11">
        <f>IF(Nike_Sales_Uncleaned[[#This Row],[Order_Date]]="","",Nike_Sales_Uncleaned[[#This Row],[Order_Date]])</f>
        <v>45453</v>
      </c>
      <c r="K323" t="s">
        <v>17</v>
      </c>
      <c r="L323" t="s">
        <v>25</v>
      </c>
      <c r="M323">
        <v>217.22</v>
      </c>
    </row>
    <row r="324" spans="1:13" x14ac:dyDescent="0.3">
      <c r="A324">
        <v>2336</v>
      </c>
      <c r="B324" t="s">
        <v>13</v>
      </c>
      <c r="C324" t="s">
        <v>20</v>
      </c>
      <c r="D324" t="s">
        <v>39</v>
      </c>
      <c r="E324" t="str">
        <f>IF(Nike_Sales_Uncleaned!E338="","NA",IF(OR(Nike_Sales_Uncleaned!E338=0,Nike_Sales_Uncleaned!E338=-1),"NA",UPPER(Nike_Sales_Uncleaned!E338)))</f>
        <v>8</v>
      </c>
      <c r="F324" cm="1">
        <f t="array" ref="F324">IF(Nike_Sales_Uncleaned!F338="",MEDIAN(_xlfn._xlws.FILTER(Nike_Sales_Uncleaned!$F$2:$F$2501,Nike_Sales_Uncleaned!$F$2:$F$2501&gt;0)),Nike_Sales_Uncleaned!F338)</f>
        <v>4</v>
      </c>
      <c r="G324" cm="1">
        <f t="array" ref="G324">IF(OR(Nike_Sales_Uncleaned!G338="",Nike_Sales_Uncleaned!G338&lt;=0),MEDIAN(_xlfn._xlws.FILTER(Nike_Sales_Uncleaned!$G$2:$G$2501,Nike_Sales_Uncleaned!$G$2:$G$2501&gt;0)),Nike_Sales_Uncleaned!G338)</f>
        <v>8482.43</v>
      </c>
      <c r="H324">
        <f>IF(Nike_Sales_Uncleaned!H338="",0,IF(AND(Nike_Sales_Uncleaned!H338&gt;=0,Nike_Sales_Uncleaned!H338&lt;=1),Nike_Sales_Uncleaned!H338,0))</f>
        <v>0</v>
      </c>
      <c r="I324">
        <v>0</v>
      </c>
      <c r="J324" s="11">
        <f>IF(Nike_Sales_Uncleaned[[#This Row],[Order_Date]]="","",Nike_Sales_Uncleaned[[#This Row],[Order_Date]])</f>
        <v>45754</v>
      </c>
      <c r="K324" t="s">
        <v>17</v>
      </c>
      <c r="L324" t="s">
        <v>29</v>
      </c>
      <c r="M324">
        <v>3854.71</v>
      </c>
    </row>
    <row r="325" spans="1:13" x14ac:dyDescent="0.3">
      <c r="A325">
        <v>2337</v>
      </c>
      <c r="B325" t="s">
        <v>19</v>
      </c>
      <c r="C325" t="s">
        <v>14</v>
      </c>
      <c r="D325" t="s">
        <v>15</v>
      </c>
      <c r="E325" t="str">
        <f>IF(Nike_Sales_Uncleaned!E339="","NA",IF(OR(Nike_Sales_Uncleaned!E339=0,Nike_Sales_Uncleaned!E339=-1),"NA",UPPER(Nike_Sales_Uncleaned!E339)))</f>
        <v>NA</v>
      </c>
      <c r="F325" cm="1">
        <f t="array" ref="F325">IF(Nike_Sales_Uncleaned!F339="",MEDIAN(_xlfn._xlws.FILTER(Nike_Sales_Uncleaned!$F$2:$F$2501,Nike_Sales_Uncleaned!$F$2:$F$2501&gt;0)),Nike_Sales_Uncleaned!F339)</f>
        <v>2</v>
      </c>
      <c r="G325" cm="1">
        <f t="array" ref="G325">IF(OR(Nike_Sales_Uncleaned!G339="",Nike_Sales_Uncleaned!G339&lt;=0),MEDIAN(_xlfn._xlws.FILTER(Nike_Sales_Uncleaned!$G$2:$G$2501,Nike_Sales_Uncleaned!$G$2:$G$2501&gt;0)),Nike_Sales_Uncleaned!G339)</f>
        <v>6110.0300000000007</v>
      </c>
      <c r="H325">
        <f>IF(Nike_Sales_Uncleaned!H339="",0,IF(AND(Nike_Sales_Uncleaned!H339&gt;=0,Nike_Sales_Uncleaned!H339&lt;=1),Nike_Sales_Uncleaned!H339,0))</f>
        <v>0</v>
      </c>
      <c r="I325">
        <v>0</v>
      </c>
      <c r="J325" s="11">
        <f>IF(Nike_Sales_Uncleaned[[#This Row],[Order_Date]]="","",Nike_Sales_Uncleaned[[#This Row],[Order_Date]])</f>
        <v>45662</v>
      </c>
      <c r="K325" t="s">
        <v>17</v>
      </c>
      <c r="L325" t="s">
        <v>29</v>
      </c>
      <c r="M325">
        <v>3186.84</v>
      </c>
    </row>
    <row r="326" spans="1:13" x14ac:dyDescent="0.3">
      <c r="A326">
        <v>2338</v>
      </c>
      <c r="B326" t="s">
        <v>19</v>
      </c>
      <c r="C326" t="s">
        <v>20</v>
      </c>
      <c r="D326" t="s">
        <v>24</v>
      </c>
      <c r="E326" t="str">
        <f>IF(Nike_Sales_Uncleaned!E340="","NA",IF(OR(Nike_Sales_Uncleaned!E340=0,Nike_Sales_Uncleaned!E340=-1),"NA",UPPER(Nike_Sales_Uncleaned!E340)))</f>
        <v>XL</v>
      </c>
      <c r="F326" cm="1">
        <f t="array" ref="F326">IF(Nike_Sales_Uncleaned!F340="",MEDIAN(_xlfn._xlws.FILTER(Nike_Sales_Uncleaned!$F$2:$F$2501,Nike_Sales_Uncleaned!$F$2:$F$2501&gt;0)),Nike_Sales_Uncleaned!F340)</f>
        <v>2</v>
      </c>
      <c r="G326" cm="1">
        <f t="array" ref="G326">IF(OR(Nike_Sales_Uncleaned!G340="",Nike_Sales_Uncleaned!G340&lt;=0),MEDIAN(_xlfn._xlws.FILTER(Nike_Sales_Uncleaned!$G$2:$G$2501,Nike_Sales_Uncleaned!$G$2:$G$2501&gt;0)),Nike_Sales_Uncleaned!G340)</f>
        <v>6110.0300000000007</v>
      </c>
      <c r="H326">
        <f>IF(Nike_Sales_Uncleaned!H340="",0,IF(AND(Nike_Sales_Uncleaned!H340&gt;=0,Nike_Sales_Uncleaned!H340&lt;=1),Nike_Sales_Uncleaned!H340,0))</f>
        <v>0</v>
      </c>
      <c r="I326">
        <v>0</v>
      </c>
      <c r="J326" s="11">
        <f>IF(Nike_Sales_Uncleaned[[#This Row],[Order_Date]]="","",Nike_Sales_Uncleaned[[#This Row],[Order_Date]])</f>
        <v>45715</v>
      </c>
      <c r="K326" t="s">
        <v>22</v>
      </c>
      <c r="L326" t="s">
        <v>33</v>
      </c>
      <c r="M326">
        <v>3529.93</v>
      </c>
    </row>
    <row r="327" spans="1:13" x14ac:dyDescent="0.3">
      <c r="A327">
        <v>2339</v>
      </c>
      <c r="B327" t="s">
        <v>19</v>
      </c>
      <c r="C327" t="s">
        <v>43</v>
      </c>
      <c r="D327" t="s">
        <v>61</v>
      </c>
      <c r="E327" t="str">
        <f>IF(Nike_Sales_Uncleaned!E341="","NA",IF(OR(Nike_Sales_Uncleaned!E341=0,Nike_Sales_Uncleaned!E341=-1),"NA",UPPER(Nike_Sales_Uncleaned!E341)))</f>
        <v>L</v>
      </c>
      <c r="F327" cm="1">
        <f t="array" ref="F327">IF(Nike_Sales_Uncleaned!F341="",MEDIAN(_xlfn._xlws.FILTER(Nike_Sales_Uncleaned!$F$2:$F$2501,Nike_Sales_Uncleaned!$F$2:$F$2501&gt;0)),Nike_Sales_Uncleaned!F341)</f>
        <v>4</v>
      </c>
      <c r="G327" cm="1">
        <f t="array" ref="G327">IF(OR(Nike_Sales_Uncleaned!G341="",Nike_Sales_Uncleaned!G341&lt;=0),MEDIAN(_xlfn._xlws.FILTER(Nike_Sales_Uncleaned!$G$2:$G$2501,Nike_Sales_Uncleaned!$G$2:$G$2501&gt;0)),Nike_Sales_Uncleaned!G341)</f>
        <v>6110.0300000000007</v>
      </c>
      <c r="H327">
        <f>IF(Nike_Sales_Uncleaned!H341="",0,IF(AND(Nike_Sales_Uncleaned!H341&gt;=0,Nike_Sales_Uncleaned!H341&lt;=1),Nike_Sales_Uncleaned!H341,0))</f>
        <v>0</v>
      </c>
      <c r="I327">
        <v>0</v>
      </c>
      <c r="J327" s="11">
        <f>IF(Nike_Sales_Uncleaned[[#This Row],[Order_Date]]="","",Nike_Sales_Uncleaned[[#This Row],[Order_Date]])</f>
        <v>45795</v>
      </c>
      <c r="K327" t="s">
        <v>22</v>
      </c>
      <c r="L327" t="s">
        <v>45</v>
      </c>
      <c r="M327">
        <v>3196.02</v>
      </c>
    </row>
    <row r="328" spans="1:13" x14ac:dyDescent="0.3">
      <c r="A328">
        <v>2340</v>
      </c>
      <c r="B328" t="s">
        <v>19</v>
      </c>
      <c r="C328" t="s">
        <v>30</v>
      </c>
      <c r="D328" t="s">
        <v>50</v>
      </c>
      <c r="E328" t="str">
        <f>IF(Nike_Sales_Uncleaned!E342="","NA",IF(OR(Nike_Sales_Uncleaned!E342=0,Nike_Sales_Uncleaned!E342=-1),"NA",UPPER(Nike_Sales_Uncleaned!E342)))</f>
        <v>7</v>
      </c>
      <c r="F328" cm="1">
        <f t="array" ref="F328">IF(Nike_Sales_Uncleaned!F342="",MEDIAN(_xlfn._xlws.FILTER(Nike_Sales_Uncleaned!$F$2:$F$2501,Nike_Sales_Uncleaned!$F$2:$F$2501&gt;0)),Nike_Sales_Uncleaned!F342)</f>
        <v>3</v>
      </c>
      <c r="G328" cm="1">
        <f t="array" ref="G328">IF(OR(Nike_Sales_Uncleaned!G342="",Nike_Sales_Uncleaned!G342&lt;=0),MEDIAN(_xlfn._xlws.FILTER(Nike_Sales_Uncleaned!$G$2:$G$2501,Nike_Sales_Uncleaned!$G$2:$G$2501&gt;0)),Nike_Sales_Uncleaned!G342)</f>
        <v>6110.0300000000007</v>
      </c>
      <c r="H328">
        <f>IF(Nike_Sales_Uncleaned!H342="",0,IF(AND(Nike_Sales_Uncleaned!H342&gt;=0,Nike_Sales_Uncleaned!H342&lt;=1),Nike_Sales_Uncleaned!H342,0))</f>
        <v>0.91</v>
      </c>
      <c r="I328">
        <v>0</v>
      </c>
      <c r="J328" s="11">
        <f>IF(Nike_Sales_Uncleaned[[#This Row],[Order_Date]]="","",Nike_Sales_Uncleaned[[#This Row],[Order_Date]])</f>
        <v>45636</v>
      </c>
      <c r="K328" t="s">
        <v>17</v>
      </c>
      <c r="L328" t="s">
        <v>25</v>
      </c>
      <c r="M328">
        <v>-425.99</v>
      </c>
    </row>
    <row r="329" spans="1:13" x14ac:dyDescent="0.3">
      <c r="A329">
        <v>2341</v>
      </c>
      <c r="B329" t="s">
        <v>19</v>
      </c>
      <c r="C329" t="s">
        <v>26</v>
      </c>
      <c r="D329" t="s">
        <v>40</v>
      </c>
      <c r="E329" t="str">
        <f>IF(Nike_Sales_Uncleaned!E343="","NA",IF(OR(Nike_Sales_Uncleaned!E343=0,Nike_Sales_Uncleaned!E343=-1),"NA",UPPER(Nike_Sales_Uncleaned!E343)))</f>
        <v>11</v>
      </c>
      <c r="F329" cm="1">
        <f t="array" ref="F329">IF(Nike_Sales_Uncleaned!F343="",MEDIAN(_xlfn._xlws.FILTER(Nike_Sales_Uncleaned!$F$2:$F$2501,Nike_Sales_Uncleaned!$F$2:$F$2501&gt;0)),Nike_Sales_Uncleaned!F343)</f>
        <v>2</v>
      </c>
      <c r="G329" cm="1">
        <f t="array" ref="G329">IF(OR(Nike_Sales_Uncleaned!G343="",Nike_Sales_Uncleaned!G343&lt;=0),MEDIAN(_xlfn._xlws.FILTER(Nike_Sales_Uncleaned!$G$2:$G$2501,Nike_Sales_Uncleaned!$G$2:$G$2501&gt;0)),Nike_Sales_Uncleaned!G343)</f>
        <v>6110.0300000000007</v>
      </c>
      <c r="H329">
        <f>IF(Nike_Sales_Uncleaned!H343="",0,IF(AND(Nike_Sales_Uncleaned!H343&gt;=0,Nike_Sales_Uncleaned!H343&lt;=1),Nike_Sales_Uncleaned!H343,0))</f>
        <v>0</v>
      </c>
      <c r="I329">
        <v>0</v>
      </c>
      <c r="J329" s="11">
        <f>IF(Nike_Sales_Uncleaned[[#This Row],[Order_Date]]="","",Nike_Sales_Uncleaned[[#This Row],[Order_Date]])</f>
        <v>45737</v>
      </c>
      <c r="K329" t="s">
        <v>17</v>
      </c>
      <c r="L329" t="s">
        <v>38</v>
      </c>
      <c r="M329">
        <v>-280.18</v>
      </c>
    </row>
    <row r="330" spans="1:13" x14ac:dyDescent="0.3">
      <c r="A330">
        <v>2342</v>
      </c>
      <c r="B330" t="s">
        <v>19</v>
      </c>
      <c r="C330" t="s">
        <v>14</v>
      </c>
      <c r="D330" t="s">
        <v>47</v>
      </c>
      <c r="E330" t="str">
        <f>IF(Nike_Sales_Uncleaned!E344="","NA",IF(OR(Nike_Sales_Uncleaned!E344=0,Nike_Sales_Uncleaned!E344=-1),"NA",UPPER(Nike_Sales_Uncleaned!E344)))</f>
        <v>XL</v>
      </c>
      <c r="F330" cm="1">
        <f t="array" ref="F330">IF(Nike_Sales_Uncleaned!F344="",MEDIAN(_xlfn._xlws.FILTER(Nike_Sales_Uncleaned!$F$2:$F$2501,Nike_Sales_Uncleaned!$F$2:$F$2501&gt;0)),Nike_Sales_Uncleaned!F344)</f>
        <v>2</v>
      </c>
      <c r="G330" cm="1">
        <f t="array" ref="G330">IF(OR(Nike_Sales_Uncleaned!G344="",Nike_Sales_Uncleaned!G344&lt;=0),MEDIAN(_xlfn._xlws.FILTER(Nike_Sales_Uncleaned!$G$2:$G$2501,Nike_Sales_Uncleaned!$G$2:$G$2501&gt;0)),Nike_Sales_Uncleaned!G344)</f>
        <v>6110.0300000000007</v>
      </c>
      <c r="H330">
        <f>IF(Nike_Sales_Uncleaned!H344="",0,IF(AND(Nike_Sales_Uncleaned!H344&gt;=0,Nike_Sales_Uncleaned!H344&lt;=1),Nike_Sales_Uncleaned!H344,0))</f>
        <v>0</v>
      </c>
      <c r="I330">
        <v>0</v>
      </c>
      <c r="J330" s="11">
        <f>IF(Nike_Sales_Uncleaned[[#This Row],[Order_Date]]="","",Nike_Sales_Uncleaned[[#This Row],[Order_Date]])</f>
        <v>45605</v>
      </c>
      <c r="K330" t="s">
        <v>22</v>
      </c>
      <c r="L330" t="s">
        <v>45</v>
      </c>
      <c r="M330">
        <v>3463.09</v>
      </c>
    </row>
    <row r="331" spans="1:13" x14ac:dyDescent="0.3">
      <c r="A331">
        <v>2343</v>
      </c>
      <c r="B331" t="s">
        <v>19</v>
      </c>
      <c r="C331" t="s">
        <v>43</v>
      </c>
      <c r="D331" t="s">
        <v>52</v>
      </c>
      <c r="E331" t="str">
        <f>IF(Nike_Sales_Uncleaned!E345="","NA",IF(OR(Nike_Sales_Uncleaned!E345=0,Nike_Sales_Uncleaned!E345=-1),"NA",UPPER(Nike_Sales_Uncleaned!E345)))</f>
        <v>NA</v>
      </c>
      <c r="F331" cm="1">
        <f t="array" ref="F331">IF(Nike_Sales_Uncleaned!F345="",MEDIAN(_xlfn._xlws.FILTER(Nike_Sales_Uncleaned!$F$2:$F$2501,Nike_Sales_Uncleaned!$F$2:$F$2501&gt;0)),Nike_Sales_Uncleaned!F345)</f>
        <v>0</v>
      </c>
      <c r="G331" cm="1">
        <f t="array" ref="G331">IF(OR(Nike_Sales_Uncleaned!G345="",Nike_Sales_Uncleaned!G345&lt;=0),MEDIAN(_xlfn._xlws.FILTER(Nike_Sales_Uncleaned!$G$2:$G$2501,Nike_Sales_Uncleaned!$G$2:$G$2501&gt;0)),Nike_Sales_Uncleaned!G345)</f>
        <v>7507.91</v>
      </c>
      <c r="H331">
        <f>IF(Nike_Sales_Uncleaned!H345="",0,IF(AND(Nike_Sales_Uncleaned!H345&gt;=0,Nike_Sales_Uncleaned!H345&lt;=1),Nike_Sales_Uncleaned!H345,0))</f>
        <v>0</v>
      </c>
      <c r="I331">
        <v>0</v>
      </c>
      <c r="J331" s="11">
        <f>IF(Nike_Sales_Uncleaned[[#This Row],[Order_Date]]="","",Nike_Sales_Uncleaned[[#This Row],[Order_Date]])</f>
        <v>45813</v>
      </c>
      <c r="K331" t="s">
        <v>22</v>
      </c>
      <c r="L331" t="s">
        <v>45</v>
      </c>
      <c r="M331">
        <v>1900.24</v>
      </c>
    </row>
    <row r="332" spans="1:13" x14ac:dyDescent="0.3">
      <c r="A332">
        <v>2344</v>
      </c>
      <c r="B332" t="s">
        <v>13</v>
      </c>
      <c r="C332" t="s">
        <v>14</v>
      </c>
      <c r="D332" t="s">
        <v>54</v>
      </c>
      <c r="E332" t="str">
        <f>IF(Nike_Sales_Uncleaned!E346="","NA",IF(OR(Nike_Sales_Uncleaned!E346=0,Nike_Sales_Uncleaned!E346=-1),"NA",UPPER(Nike_Sales_Uncleaned!E346)))</f>
        <v>10</v>
      </c>
      <c r="F332" cm="1">
        <f t="array" ref="F332">IF(Nike_Sales_Uncleaned!F346="",MEDIAN(_xlfn._xlws.FILTER(Nike_Sales_Uncleaned!$F$2:$F$2501,Nike_Sales_Uncleaned!$F$2:$F$2501&gt;0)),Nike_Sales_Uncleaned!F346)</f>
        <v>-1</v>
      </c>
      <c r="G332" cm="1">
        <f t="array" ref="G332">IF(OR(Nike_Sales_Uncleaned!G346="",Nike_Sales_Uncleaned!G346&lt;=0),MEDIAN(_xlfn._xlws.FILTER(Nike_Sales_Uncleaned!$G$2:$G$2501,Nike_Sales_Uncleaned!$G$2:$G$2501&gt;0)),Nike_Sales_Uncleaned!G346)</f>
        <v>6110.0300000000007</v>
      </c>
      <c r="H332">
        <f>IF(Nike_Sales_Uncleaned!H346="",0,IF(AND(Nike_Sales_Uncleaned!H346&gt;=0,Nike_Sales_Uncleaned!H346&lt;=1),Nike_Sales_Uncleaned!H346,0))</f>
        <v>0.65</v>
      </c>
      <c r="I332">
        <v>0</v>
      </c>
      <c r="J332" s="11">
        <f>IF(Nike_Sales_Uncleaned[[#This Row],[Order_Date]]="","",Nike_Sales_Uncleaned[[#This Row],[Order_Date]])</f>
        <v>45587</v>
      </c>
      <c r="K332" t="s">
        <v>17</v>
      </c>
      <c r="L332" t="s">
        <v>45</v>
      </c>
      <c r="M332">
        <v>938.88</v>
      </c>
    </row>
    <row r="333" spans="1:13" x14ac:dyDescent="0.3">
      <c r="A333">
        <v>2345</v>
      </c>
      <c r="B333" t="s">
        <v>35</v>
      </c>
      <c r="C333" t="s">
        <v>30</v>
      </c>
      <c r="D333" t="s">
        <v>31</v>
      </c>
      <c r="E333" t="str">
        <f>IF(Nike_Sales_Uncleaned!E347="","NA",IF(OR(Nike_Sales_Uncleaned!E347=0,Nike_Sales_Uncleaned!E347=-1),"NA",UPPER(Nike_Sales_Uncleaned!E347)))</f>
        <v>NA</v>
      </c>
      <c r="F333" cm="1">
        <f t="array" ref="F333">IF(Nike_Sales_Uncleaned!F347="",MEDIAN(_xlfn._xlws.FILTER(Nike_Sales_Uncleaned!$F$2:$F$2501,Nike_Sales_Uncleaned!$F$2:$F$2501&gt;0)),Nike_Sales_Uncleaned!F347)</f>
        <v>0</v>
      </c>
      <c r="G333" cm="1">
        <f t="array" ref="G333">IF(OR(Nike_Sales_Uncleaned!G347="",Nike_Sales_Uncleaned!G347&lt;=0),MEDIAN(_xlfn._xlws.FILTER(Nike_Sales_Uncleaned!$G$2:$G$2501,Nike_Sales_Uncleaned!$G$2:$G$2501&gt;0)),Nike_Sales_Uncleaned!G347)</f>
        <v>6110.0300000000007</v>
      </c>
      <c r="H333">
        <f>IF(Nike_Sales_Uncleaned!H347="",0,IF(AND(Nike_Sales_Uncleaned!H347&gt;=0,Nike_Sales_Uncleaned!H347&lt;=1),Nike_Sales_Uncleaned!H347,0))</f>
        <v>0</v>
      </c>
      <c r="I333">
        <v>0</v>
      </c>
      <c r="J333" s="11">
        <f>IF(Nike_Sales_Uncleaned[[#This Row],[Order_Date]]="","",Nike_Sales_Uncleaned[[#This Row],[Order_Date]])</f>
        <v>45619</v>
      </c>
      <c r="K333" t="s">
        <v>22</v>
      </c>
      <c r="L333" t="s">
        <v>38</v>
      </c>
      <c r="M333">
        <v>3039.05</v>
      </c>
    </row>
    <row r="334" spans="1:13" x14ac:dyDescent="0.3">
      <c r="A334">
        <v>2346</v>
      </c>
      <c r="B334" t="s">
        <v>35</v>
      </c>
      <c r="C334" t="s">
        <v>20</v>
      </c>
      <c r="D334" t="s">
        <v>55</v>
      </c>
      <c r="E334" t="str">
        <f>IF(Nike_Sales_Uncleaned!E348="","NA",IF(OR(Nike_Sales_Uncleaned!E348=0,Nike_Sales_Uncleaned!E348=-1),"NA",UPPER(Nike_Sales_Uncleaned!E348)))</f>
        <v>7</v>
      </c>
      <c r="F334" cm="1">
        <f t="array" ref="F334">IF(Nike_Sales_Uncleaned!F348="",MEDIAN(_xlfn._xlws.FILTER(Nike_Sales_Uncleaned!$F$2:$F$2501,Nike_Sales_Uncleaned!$F$2:$F$2501&gt;0)),Nike_Sales_Uncleaned!F348)</f>
        <v>2</v>
      </c>
      <c r="G334" cm="1">
        <f t="array" ref="G334">IF(OR(Nike_Sales_Uncleaned!G348="",Nike_Sales_Uncleaned!G348&lt;=0),MEDIAN(_xlfn._xlws.FILTER(Nike_Sales_Uncleaned!$G$2:$G$2501,Nike_Sales_Uncleaned!$G$2:$G$2501&gt;0)),Nike_Sales_Uncleaned!G348)</f>
        <v>6320.59</v>
      </c>
      <c r="H334">
        <f>IF(Nike_Sales_Uncleaned!H348="",0,IF(AND(Nike_Sales_Uncleaned!H348&gt;=0,Nike_Sales_Uncleaned!H348&lt;=1),Nike_Sales_Uncleaned!H348,0))</f>
        <v>0.93</v>
      </c>
      <c r="I334">
        <v>0</v>
      </c>
      <c r="J334" s="11">
        <f>IF(Nike_Sales_Uncleaned[[#This Row],[Order_Date]]="","",Nike_Sales_Uncleaned[[#This Row],[Order_Date]])</f>
        <v>45488</v>
      </c>
      <c r="K334" t="s">
        <v>22</v>
      </c>
      <c r="L334" t="s">
        <v>25</v>
      </c>
      <c r="M334">
        <v>324.45</v>
      </c>
    </row>
    <row r="335" spans="1:13" x14ac:dyDescent="0.3">
      <c r="A335">
        <v>2347</v>
      </c>
      <c r="B335" t="s">
        <v>35</v>
      </c>
      <c r="C335" t="s">
        <v>14</v>
      </c>
      <c r="D335" t="s">
        <v>34</v>
      </c>
      <c r="E335" t="str">
        <f>IF(Nike_Sales_Uncleaned!E349="","NA",IF(OR(Nike_Sales_Uncleaned!E349=0,Nike_Sales_Uncleaned!E349=-1),"NA",UPPER(Nike_Sales_Uncleaned!E349)))</f>
        <v>L</v>
      </c>
      <c r="F335" cm="1">
        <f t="array" ref="F335">IF(Nike_Sales_Uncleaned!F349="",MEDIAN(_xlfn._xlws.FILTER(Nike_Sales_Uncleaned!$F$2:$F$2501,Nike_Sales_Uncleaned!$F$2:$F$2501&gt;0)),Nike_Sales_Uncleaned!F349)</f>
        <v>2</v>
      </c>
      <c r="G335" cm="1">
        <f t="array" ref="G335">IF(OR(Nike_Sales_Uncleaned!G349="",Nike_Sales_Uncleaned!G349&lt;=0),MEDIAN(_xlfn._xlws.FILTER(Nike_Sales_Uncleaned!$G$2:$G$2501,Nike_Sales_Uncleaned!$G$2:$G$2501&gt;0)),Nike_Sales_Uncleaned!G349)</f>
        <v>9653.35</v>
      </c>
      <c r="H335">
        <f>IF(Nike_Sales_Uncleaned!H349="",0,IF(AND(Nike_Sales_Uncleaned!H349&gt;=0,Nike_Sales_Uncleaned!H349&lt;=1),Nike_Sales_Uncleaned!H349,0))</f>
        <v>0</v>
      </c>
      <c r="I335">
        <v>0</v>
      </c>
      <c r="J335" s="11" t="str">
        <f>IF(Nike_Sales_Uncleaned[[#This Row],[Order_Date]]="","",Nike_Sales_Uncleaned[[#This Row],[Order_Date]])</f>
        <v/>
      </c>
      <c r="K335" t="s">
        <v>22</v>
      </c>
      <c r="L335" t="s">
        <v>36</v>
      </c>
      <c r="M335">
        <v>3511.89</v>
      </c>
    </row>
    <row r="336" spans="1:13" x14ac:dyDescent="0.3">
      <c r="A336">
        <v>2348</v>
      </c>
      <c r="B336" t="s">
        <v>13</v>
      </c>
      <c r="C336" t="s">
        <v>14</v>
      </c>
      <c r="D336" t="s">
        <v>47</v>
      </c>
      <c r="E336" t="str">
        <f>IF(Nike_Sales_Uncleaned!E350="","NA",IF(OR(Nike_Sales_Uncleaned!E350=0,Nike_Sales_Uncleaned!E350=-1),"NA",UPPER(Nike_Sales_Uncleaned!E350)))</f>
        <v>XL</v>
      </c>
      <c r="F336" cm="1">
        <f t="array" ref="F336">IF(Nike_Sales_Uncleaned!F350="",MEDIAN(_xlfn._xlws.FILTER(Nike_Sales_Uncleaned!$F$2:$F$2501,Nike_Sales_Uncleaned!$F$2:$F$2501&gt;0)),Nike_Sales_Uncleaned!F350)</f>
        <v>2</v>
      </c>
      <c r="G336" cm="1">
        <f t="array" ref="G336">IF(OR(Nike_Sales_Uncleaned!G350="",Nike_Sales_Uncleaned!G350&lt;=0),MEDIAN(_xlfn._xlws.FILTER(Nike_Sales_Uncleaned!$G$2:$G$2501,Nike_Sales_Uncleaned!$G$2:$G$2501&gt;0)),Nike_Sales_Uncleaned!G350)</f>
        <v>6591.41</v>
      </c>
      <c r="H336">
        <f>IF(Nike_Sales_Uncleaned!H350="",0,IF(AND(Nike_Sales_Uncleaned!H350&gt;=0,Nike_Sales_Uncleaned!H350&lt;=1),Nike_Sales_Uncleaned!H350,0))</f>
        <v>0</v>
      </c>
      <c r="I336">
        <v>0</v>
      </c>
      <c r="J336" s="11">
        <f>IF(Nike_Sales_Uncleaned[[#This Row],[Order_Date]]="","",Nike_Sales_Uncleaned[[#This Row],[Order_Date]])</f>
        <v>45449</v>
      </c>
      <c r="K336" t="s">
        <v>22</v>
      </c>
      <c r="L336" t="s">
        <v>33</v>
      </c>
      <c r="M336">
        <v>2604.6799999999998</v>
      </c>
    </row>
    <row r="337" spans="1:13" x14ac:dyDescent="0.3">
      <c r="A337">
        <v>2349</v>
      </c>
      <c r="B337" t="s">
        <v>13</v>
      </c>
      <c r="C337" t="s">
        <v>20</v>
      </c>
      <c r="D337" t="s">
        <v>21</v>
      </c>
      <c r="E337" t="str">
        <f>IF(Nike_Sales_Uncleaned!E351="","NA",IF(OR(Nike_Sales_Uncleaned!E351=0,Nike_Sales_Uncleaned!E351=-1),"NA",UPPER(Nike_Sales_Uncleaned!E351)))</f>
        <v>10</v>
      </c>
      <c r="F337" cm="1">
        <f t="array" ref="F337">IF(Nike_Sales_Uncleaned!F351="",MEDIAN(_xlfn._xlws.FILTER(Nike_Sales_Uncleaned!$F$2:$F$2501,Nike_Sales_Uncleaned!$F$2:$F$2501&gt;0)),Nike_Sales_Uncleaned!F351)</f>
        <v>3</v>
      </c>
      <c r="G337" cm="1">
        <f t="array" ref="G337">IF(OR(Nike_Sales_Uncleaned!G351="",Nike_Sales_Uncleaned!G351&lt;=0),MEDIAN(_xlfn._xlws.FILTER(Nike_Sales_Uncleaned!$G$2:$G$2501,Nike_Sales_Uncleaned!$G$2:$G$2501&gt;0)),Nike_Sales_Uncleaned!G351)</f>
        <v>6110.0300000000007</v>
      </c>
      <c r="H337">
        <f>IF(Nike_Sales_Uncleaned!H351="",0,IF(AND(Nike_Sales_Uncleaned!H351&gt;=0,Nike_Sales_Uncleaned!H351&lt;=1),Nike_Sales_Uncleaned!H351,0))</f>
        <v>0</v>
      </c>
      <c r="I337">
        <v>0</v>
      </c>
      <c r="J337" s="11">
        <f>IF(Nike_Sales_Uncleaned[[#This Row],[Order_Date]]="","",Nike_Sales_Uncleaned[[#This Row],[Order_Date]])</f>
        <v>45296</v>
      </c>
      <c r="K337" t="s">
        <v>17</v>
      </c>
      <c r="L337" t="s">
        <v>33</v>
      </c>
      <c r="M337">
        <v>-902.62</v>
      </c>
    </row>
    <row r="338" spans="1:13" x14ac:dyDescent="0.3">
      <c r="A338">
        <v>2350</v>
      </c>
      <c r="B338" t="s">
        <v>35</v>
      </c>
      <c r="C338" t="s">
        <v>30</v>
      </c>
      <c r="D338" t="s">
        <v>48</v>
      </c>
      <c r="E338" t="str">
        <f>IF(Nike_Sales_Uncleaned!E352="","NA",IF(OR(Nike_Sales_Uncleaned!E352=0,Nike_Sales_Uncleaned!E352=-1),"NA",UPPER(Nike_Sales_Uncleaned!E352)))</f>
        <v>NA</v>
      </c>
      <c r="F338" cm="1">
        <f t="array" ref="F338">IF(Nike_Sales_Uncleaned!F352="",MEDIAN(_xlfn._xlws.FILTER(Nike_Sales_Uncleaned!$F$2:$F$2501,Nike_Sales_Uncleaned!$F$2:$F$2501&gt;0)),Nike_Sales_Uncleaned!F352)</f>
        <v>4</v>
      </c>
      <c r="G338" cm="1">
        <f t="array" ref="G338">IF(OR(Nike_Sales_Uncleaned!G352="",Nike_Sales_Uncleaned!G352&lt;=0),MEDIAN(_xlfn._xlws.FILTER(Nike_Sales_Uncleaned!$G$2:$G$2501,Nike_Sales_Uncleaned!$G$2:$G$2501&gt;0)),Nike_Sales_Uncleaned!G352)</f>
        <v>8228.8799999999992</v>
      </c>
      <c r="H338">
        <f>IF(Nike_Sales_Uncleaned!H352="",0,IF(AND(Nike_Sales_Uncleaned!H352&gt;=0,Nike_Sales_Uncleaned!H352&lt;=1),Nike_Sales_Uncleaned!H352,0))</f>
        <v>0</v>
      </c>
      <c r="I338">
        <v>0</v>
      </c>
      <c r="J338" s="11">
        <f>IF(Nike_Sales_Uncleaned[[#This Row],[Order_Date]]="","",Nike_Sales_Uncleaned[[#This Row],[Order_Date]])</f>
        <v>45221</v>
      </c>
      <c r="K338" t="s">
        <v>22</v>
      </c>
      <c r="L338" t="s">
        <v>33</v>
      </c>
      <c r="M338">
        <v>2494.5</v>
      </c>
    </row>
    <row r="339" spans="1:13" x14ac:dyDescent="0.3">
      <c r="A339">
        <v>2351</v>
      </c>
      <c r="B339" t="s">
        <v>35</v>
      </c>
      <c r="C339" t="s">
        <v>43</v>
      </c>
      <c r="D339" t="s">
        <v>61</v>
      </c>
      <c r="E339" t="str">
        <f>IF(Nike_Sales_Uncleaned!E353="","NA",IF(OR(Nike_Sales_Uncleaned!E353=0,Nike_Sales_Uncleaned!E353=-1),"NA",UPPER(Nike_Sales_Uncleaned!E353)))</f>
        <v>11</v>
      </c>
      <c r="F339" cm="1">
        <f t="array" ref="F339">IF(Nike_Sales_Uncleaned!F353="",MEDIAN(_xlfn._xlws.FILTER(Nike_Sales_Uncleaned!$F$2:$F$2501,Nike_Sales_Uncleaned!$F$2:$F$2501&gt;0)),Nike_Sales_Uncleaned!F353)</f>
        <v>3</v>
      </c>
      <c r="G339" cm="1">
        <f t="array" ref="G339">IF(OR(Nike_Sales_Uncleaned!G353="",Nike_Sales_Uncleaned!G353&lt;=0),MEDIAN(_xlfn._xlws.FILTER(Nike_Sales_Uncleaned!$G$2:$G$2501,Nike_Sales_Uncleaned!$G$2:$G$2501&gt;0)),Nike_Sales_Uncleaned!G353)</f>
        <v>4179.34</v>
      </c>
      <c r="H339">
        <f>IF(Nike_Sales_Uncleaned!H353="",0,IF(AND(Nike_Sales_Uncleaned!H353&gt;=0,Nike_Sales_Uncleaned!H353&lt;=1),Nike_Sales_Uncleaned!H353,0))</f>
        <v>0</v>
      </c>
      <c r="I339">
        <v>0</v>
      </c>
      <c r="J339" s="11">
        <f>IF(Nike_Sales_Uncleaned[[#This Row],[Order_Date]]="","",Nike_Sales_Uncleaned[[#This Row],[Order_Date]])</f>
        <v>45582</v>
      </c>
      <c r="K339" t="s">
        <v>22</v>
      </c>
      <c r="L339" t="s">
        <v>29</v>
      </c>
      <c r="M339">
        <v>2363.69</v>
      </c>
    </row>
    <row r="340" spans="1:13" x14ac:dyDescent="0.3">
      <c r="A340">
        <v>2352</v>
      </c>
      <c r="B340" t="s">
        <v>35</v>
      </c>
      <c r="C340" t="s">
        <v>43</v>
      </c>
      <c r="D340" t="s">
        <v>61</v>
      </c>
      <c r="E340" t="str">
        <f>IF(Nike_Sales_Uncleaned!E354="","NA",IF(OR(Nike_Sales_Uncleaned!E354=0,Nike_Sales_Uncleaned!E354=-1),"NA",UPPER(Nike_Sales_Uncleaned!E354)))</f>
        <v>M</v>
      </c>
      <c r="F340" cm="1">
        <f t="array" ref="F340">IF(Nike_Sales_Uncleaned!F354="",MEDIAN(_xlfn._xlws.FILTER(Nike_Sales_Uncleaned!$F$2:$F$2501,Nike_Sales_Uncleaned!$F$2:$F$2501&gt;0)),Nike_Sales_Uncleaned!F354)</f>
        <v>2</v>
      </c>
      <c r="G340" cm="1">
        <f t="array" ref="G340">IF(OR(Nike_Sales_Uncleaned!G354="",Nike_Sales_Uncleaned!G354&lt;=0),MEDIAN(_xlfn._xlws.FILTER(Nike_Sales_Uncleaned!$G$2:$G$2501,Nike_Sales_Uncleaned!$G$2:$G$2501&gt;0)),Nike_Sales_Uncleaned!G354)</f>
        <v>6110.0300000000007</v>
      </c>
      <c r="H340">
        <f>IF(Nike_Sales_Uncleaned!H354="",0,IF(AND(Nike_Sales_Uncleaned!H354&gt;=0,Nike_Sales_Uncleaned!H354&lt;=1),Nike_Sales_Uncleaned!H354,0))</f>
        <v>0</v>
      </c>
      <c r="I340">
        <v>0</v>
      </c>
      <c r="J340" s="11" t="str">
        <f>IF(Nike_Sales_Uncleaned[[#This Row],[Order_Date]]="","",Nike_Sales_Uncleaned[[#This Row],[Order_Date]])</f>
        <v/>
      </c>
      <c r="K340" t="s">
        <v>17</v>
      </c>
      <c r="L340" t="s">
        <v>36</v>
      </c>
      <c r="M340">
        <v>599.21</v>
      </c>
    </row>
    <row r="341" spans="1:13" x14ac:dyDescent="0.3">
      <c r="A341">
        <v>2353</v>
      </c>
      <c r="B341" t="s">
        <v>13</v>
      </c>
      <c r="C341" t="s">
        <v>14</v>
      </c>
      <c r="D341" t="s">
        <v>54</v>
      </c>
      <c r="E341" t="str">
        <f>IF(Nike_Sales_Uncleaned!E355="","NA",IF(OR(Nike_Sales_Uncleaned!E355=0,Nike_Sales_Uncleaned!E355=-1),"NA",UPPER(Nike_Sales_Uncleaned!E355)))</f>
        <v>9</v>
      </c>
      <c r="F341" cm="1">
        <f t="array" ref="F341">IF(Nike_Sales_Uncleaned!F355="",MEDIAN(_xlfn._xlws.FILTER(Nike_Sales_Uncleaned!$F$2:$F$2501,Nike_Sales_Uncleaned!$F$2:$F$2501&gt;0)),Nike_Sales_Uncleaned!F355)</f>
        <v>0</v>
      </c>
      <c r="G341" cm="1">
        <f t="array" ref="G341">IF(OR(Nike_Sales_Uncleaned!G355="",Nike_Sales_Uncleaned!G355&lt;=0),MEDIAN(_xlfn._xlws.FILTER(Nike_Sales_Uncleaned!$G$2:$G$2501,Nike_Sales_Uncleaned!$G$2:$G$2501&gt;0)),Nike_Sales_Uncleaned!G355)</f>
        <v>6110.0300000000007</v>
      </c>
      <c r="H341">
        <f>IF(Nike_Sales_Uncleaned!H355="",0,IF(AND(Nike_Sales_Uncleaned!H355&gt;=0,Nike_Sales_Uncleaned!H355&lt;=1),Nike_Sales_Uncleaned!H355,0))</f>
        <v>0.22</v>
      </c>
      <c r="I341">
        <v>0</v>
      </c>
      <c r="J341" s="11" t="str">
        <f>IF(Nike_Sales_Uncleaned[[#This Row],[Order_Date]]="","",Nike_Sales_Uncleaned[[#This Row],[Order_Date]])</f>
        <v/>
      </c>
      <c r="K341" t="s">
        <v>22</v>
      </c>
      <c r="L341" t="s">
        <v>36</v>
      </c>
      <c r="M341">
        <v>818.35</v>
      </c>
    </row>
    <row r="342" spans="1:13" x14ac:dyDescent="0.3">
      <c r="A342">
        <v>2354</v>
      </c>
      <c r="B342" t="s">
        <v>35</v>
      </c>
      <c r="C342" t="s">
        <v>43</v>
      </c>
      <c r="D342" t="s">
        <v>51</v>
      </c>
      <c r="E342" t="str">
        <f>IF(Nike_Sales_Uncleaned!E356="","NA",IF(OR(Nike_Sales_Uncleaned!E356=0,Nike_Sales_Uncleaned!E356=-1),"NA",UPPER(Nike_Sales_Uncleaned!E356)))</f>
        <v>L</v>
      </c>
      <c r="F342" cm="1">
        <f t="array" ref="F342">IF(Nike_Sales_Uncleaned!F356="",MEDIAN(_xlfn._xlws.FILTER(Nike_Sales_Uncleaned!$F$2:$F$2501,Nike_Sales_Uncleaned!$F$2:$F$2501&gt;0)),Nike_Sales_Uncleaned!F356)</f>
        <v>0</v>
      </c>
      <c r="G342" cm="1">
        <f t="array" ref="G342">IF(OR(Nike_Sales_Uncleaned!G356="",Nike_Sales_Uncleaned!G356&lt;=0),MEDIAN(_xlfn._xlws.FILTER(Nike_Sales_Uncleaned!$G$2:$G$2501,Nike_Sales_Uncleaned!$G$2:$G$2501&gt;0)),Nike_Sales_Uncleaned!G356)</f>
        <v>6110.0300000000007</v>
      </c>
      <c r="H342">
        <f>IF(Nike_Sales_Uncleaned!H356="",0,IF(AND(Nike_Sales_Uncleaned!H356&gt;=0,Nike_Sales_Uncleaned!H356&lt;=1),Nike_Sales_Uncleaned!H356,0))</f>
        <v>0</v>
      </c>
      <c r="I342">
        <v>0</v>
      </c>
      <c r="J342" s="11">
        <f>IF(Nike_Sales_Uncleaned[[#This Row],[Order_Date]]="","",Nike_Sales_Uncleaned[[#This Row],[Order_Date]])</f>
        <v>45511</v>
      </c>
      <c r="K342" t="s">
        <v>17</v>
      </c>
      <c r="L342" t="s">
        <v>38</v>
      </c>
      <c r="M342">
        <v>1445.09</v>
      </c>
    </row>
    <row r="343" spans="1:13" x14ac:dyDescent="0.3">
      <c r="A343">
        <v>2355</v>
      </c>
      <c r="B343" t="s">
        <v>19</v>
      </c>
      <c r="C343" t="s">
        <v>26</v>
      </c>
      <c r="D343" t="s">
        <v>40</v>
      </c>
      <c r="E343" t="str">
        <f>IF(Nike_Sales_Uncleaned!E357="","NA",IF(OR(Nike_Sales_Uncleaned!E357=0,Nike_Sales_Uncleaned!E357=-1),"NA",UPPER(Nike_Sales_Uncleaned!E357)))</f>
        <v>L</v>
      </c>
      <c r="F343" cm="1">
        <f t="array" ref="F343">IF(Nike_Sales_Uncleaned!F357="",MEDIAN(_xlfn._xlws.FILTER(Nike_Sales_Uncleaned!$F$2:$F$2501,Nike_Sales_Uncleaned!$F$2:$F$2501&gt;0)),Nike_Sales_Uncleaned!F357)</f>
        <v>1</v>
      </c>
      <c r="G343" cm="1">
        <f t="array" ref="G343">IF(OR(Nike_Sales_Uncleaned!G357="",Nike_Sales_Uncleaned!G357&lt;=0),MEDIAN(_xlfn._xlws.FILTER(Nike_Sales_Uncleaned!$G$2:$G$2501,Nike_Sales_Uncleaned!$G$2:$G$2501&gt;0)),Nike_Sales_Uncleaned!G357)</f>
        <v>6110.0300000000007</v>
      </c>
      <c r="H343">
        <f>IF(Nike_Sales_Uncleaned!H357="",0,IF(AND(Nike_Sales_Uncleaned!H357&gt;=0,Nike_Sales_Uncleaned!H357&lt;=1),Nike_Sales_Uncleaned!H357,0))</f>
        <v>0</v>
      </c>
      <c r="I343">
        <v>0</v>
      </c>
      <c r="J343" s="11">
        <f>IF(Nike_Sales_Uncleaned[[#This Row],[Order_Date]]="","",Nike_Sales_Uncleaned[[#This Row],[Order_Date]])</f>
        <v>45769</v>
      </c>
      <c r="K343" t="s">
        <v>22</v>
      </c>
      <c r="L343" t="s">
        <v>36</v>
      </c>
      <c r="M343">
        <v>-887.83</v>
      </c>
    </row>
    <row r="344" spans="1:13" x14ac:dyDescent="0.3">
      <c r="A344">
        <v>2356</v>
      </c>
      <c r="B344" t="s">
        <v>35</v>
      </c>
      <c r="C344" t="s">
        <v>43</v>
      </c>
      <c r="D344" t="s">
        <v>44</v>
      </c>
      <c r="E344" t="str">
        <f>IF(Nike_Sales_Uncleaned!E358="","NA",IF(OR(Nike_Sales_Uncleaned!E358=0,Nike_Sales_Uncleaned!E358=-1),"NA",UPPER(Nike_Sales_Uncleaned!E358)))</f>
        <v>L</v>
      </c>
      <c r="F344" cm="1">
        <f t="array" ref="F344">IF(Nike_Sales_Uncleaned!F358="",MEDIAN(_xlfn._xlws.FILTER(Nike_Sales_Uncleaned!$F$2:$F$2501,Nike_Sales_Uncleaned!$F$2:$F$2501&gt;0)),Nike_Sales_Uncleaned!F358)</f>
        <v>2</v>
      </c>
      <c r="G344" cm="1">
        <f t="array" ref="G344">IF(OR(Nike_Sales_Uncleaned!G358="",Nike_Sales_Uncleaned!G358&lt;=0),MEDIAN(_xlfn._xlws.FILTER(Nike_Sales_Uncleaned!$G$2:$G$2501,Nike_Sales_Uncleaned!$G$2:$G$2501&gt;0)),Nike_Sales_Uncleaned!G358)</f>
        <v>6110.0300000000007</v>
      </c>
      <c r="H344">
        <f>IF(Nike_Sales_Uncleaned!H358="",0,IF(AND(Nike_Sales_Uncleaned!H358&gt;=0,Nike_Sales_Uncleaned!H358&lt;=1),Nike_Sales_Uncleaned!H358,0))</f>
        <v>0</v>
      </c>
      <c r="I344">
        <v>0</v>
      </c>
      <c r="J344" s="11">
        <f>IF(Nike_Sales_Uncleaned[[#This Row],[Order_Date]]="","",Nike_Sales_Uncleaned[[#This Row],[Order_Date]])</f>
        <v>45523</v>
      </c>
      <c r="K344" t="s">
        <v>22</v>
      </c>
      <c r="L344" t="s">
        <v>29</v>
      </c>
      <c r="M344">
        <v>543.26</v>
      </c>
    </row>
    <row r="345" spans="1:13" x14ac:dyDescent="0.3">
      <c r="A345">
        <v>2357</v>
      </c>
      <c r="B345" t="s">
        <v>19</v>
      </c>
      <c r="C345" t="s">
        <v>26</v>
      </c>
      <c r="D345" t="s">
        <v>60</v>
      </c>
      <c r="E345" t="str">
        <f>IF(Nike_Sales_Uncleaned!E359="","NA",IF(OR(Nike_Sales_Uncleaned!E359=0,Nike_Sales_Uncleaned!E359=-1),"NA",UPPER(Nike_Sales_Uncleaned!E359)))</f>
        <v>M</v>
      </c>
      <c r="F345" cm="1">
        <f t="array" ref="F345">IF(Nike_Sales_Uncleaned!F359="",MEDIAN(_xlfn._xlws.FILTER(Nike_Sales_Uncleaned!$F$2:$F$2501,Nike_Sales_Uncleaned!$F$2:$F$2501&gt;0)),Nike_Sales_Uncleaned!F359)</f>
        <v>2</v>
      </c>
      <c r="G345" cm="1">
        <f t="array" ref="G345">IF(OR(Nike_Sales_Uncleaned!G359="",Nike_Sales_Uncleaned!G359&lt;=0),MEDIAN(_xlfn._xlws.FILTER(Nike_Sales_Uncleaned!$G$2:$G$2501,Nike_Sales_Uncleaned!$G$2:$G$2501&gt;0)),Nike_Sales_Uncleaned!G359)</f>
        <v>6110.0300000000007</v>
      </c>
      <c r="H345">
        <f>IF(Nike_Sales_Uncleaned!H359="",0,IF(AND(Nike_Sales_Uncleaned!H359&gt;=0,Nike_Sales_Uncleaned!H359&lt;=1),Nike_Sales_Uncleaned!H359,0))</f>
        <v>0</v>
      </c>
      <c r="I345">
        <v>0</v>
      </c>
      <c r="J345" s="11">
        <f>IF(Nike_Sales_Uncleaned[[#This Row],[Order_Date]]="","",Nike_Sales_Uncleaned[[#This Row],[Order_Date]])</f>
        <v>45618</v>
      </c>
      <c r="K345" t="s">
        <v>22</v>
      </c>
      <c r="L345" t="s">
        <v>36</v>
      </c>
      <c r="M345">
        <v>-1199.32</v>
      </c>
    </row>
    <row r="346" spans="1:13" x14ac:dyDescent="0.3">
      <c r="A346">
        <v>2358</v>
      </c>
      <c r="B346" t="s">
        <v>35</v>
      </c>
      <c r="C346" t="s">
        <v>43</v>
      </c>
      <c r="D346" t="s">
        <v>61</v>
      </c>
      <c r="E346" t="str">
        <f>IF(Nike_Sales_Uncleaned!E360="","NA",IF(OR(Nike_Sales_Uncleaned!E360=0,Nike_Sales_Uncleaned!E360=-1),"NA",UPPER(Nike_Sales_Uncleaned!E360)))</f>
        <v>M</v>
      </c>
      <c r="F346" cm="1">
        <f t="array" ref="F346">IF(Nike_Sales_Uncleaned!F360="",MEDIAN(_xlfn._xlws.FILTER(Nike_Sales_Uncleaned!$F$2:$F$2501,Nike_Sales_Uncleaned!$F$2:$F$2501&gt;0)),Nike_Sales_Uncleaned!F360)</f>
        <v>4</v>
      </c>
      <c r="G346" cm="1">
        <f t="array" ref="G346">IF(OR(Nike_Sales_Uncleaned!G360="",Nike_Sales_Uncleaned!G360&lt;=0),MEDIAN(_xlfn._xlws.FILTER(Nike_Sales_Uncleaned!$G$2:$G$2501,Nike_Sales_Uncleaned!$G$2:$G$2501&gt;0)),Nike_Sales_Uncleaned!G360)</f>
        <v>6110.0300000000007</v>
      </c>
      <c r="H346">
        <f>IF(Nike_Sales_Uncleaned!H360="",0,IF(AND(Nike_Sales_Uncleaned!H360&gt;=0,Nike_Sales_Uncleaned!H360&lt;=1),Nike_Sales_Uncleaned!H360,0))</f>
        <v>0</v>
      </c>
      <c r="I346">
        <v>0</v>
      </c>
      <c r="J346" s="11">
        <f>IF(Nike_Sales_Uncleaned[[#This Row],[Order_Date]]="","",Nike_Sales_Uncleaned[[#This Row],[Order_Date]])</f>
        <v>45828</v>
      </c>
      <c r="K346" t="s">
        <v>17</v>
      </c>
      <c r="L346" t="s">
        <v>29</v>
      </c>
      <c r="M346">
        <v>1819.6</v>
      </c>
    </row>
    <row r="347" spans="1:13" x14ac:dyDescent="0.3">
      <c r="A347">
        <v>2359</v>
      </c>
      <c r="B347" t="s">
        <v>35</v>
      </c>
      <c r="C347" t="s">
        <v>26</v>
      </c>
      <c r="D347" t="s">
        <v>40</v>
      </c>
      <c r="E347" t="str">
        <f>IF(Nike_Sales_Uncleaned!E361="","NA",IF(OR(Nike_Sales_Uncleaned!E361=0,Nike_Sales_Uncleaned!E361=-1),"NA",UPPER(Nike_Sales_Uncleaned!E361)))</f>
        <v>L</v>
      </c>
      <c r="F347" cm="1">
        <f t="array" ref="F347">IF(Nike_Sales_Uncleaned!F361="",MEDIAN(_xlfn._xlws.FILTER(Nike_Sales_Uncleaned!$F$2:$F$2501,Nike_Sales_Uncleaned!$F$2:$F$2501&gt;0)),Nike_Sales_Uncleaned!F361)</f>
        <v>-1</v>
      </c>
      <c r="G347" cm="1">
        <f t="array" ref="G347">IF(OR(Nike_Sales_Uncleaned!G361="",Nike_Sales_Uncleaned!G361&lt;=0),MEDIAN(_xlfn._xlws.FILTER(Nike_Sales_Uncleaned!$G$2:$G$2501,Nike_Sales_Uncleaned!$G$2:$G$2501&gt;0)),Nike_Sales_Uncleaned!G361)</f>
        <v>9836.48</v>
      </c>
      <c r="H347">
        <f>IF(Nike_Sales_Uncleaned!H361="",0,IF(AND(Nike_Sales_Uncleaned!H361&gt;=0,Nike_Sales_Uncleaned!H361&lt;=1),Nike_Sales_Uncleaned!H361,0))</f>
        <v>0.34</v>
      </c>
      <c r="I347">
        <v>-6492.08</v>
      </c>
      <c r="J347" s="11">
        <f>IF(Nike_Sales_Uncleaned[[#This Row],[Order_Date]]="","",Nike_Sales_Uncleaned[[#This Row],[Order_Date]])</f>
        <v>45829</v>
      </c>
      <c r="K347" t="s">
        <v>22</v>
      </c>
      <c r="L347" t="s">
        <v>29</v>
      </c>
      <c r="M347">
        <v>-874.96</v>
      </c>
    </row>
    <row r="348" spans="1:13" x14ac:dyDescent="0.3">
      <c r="A348">
        <v>2360</v>
      </c>
      <c r="B348" t="s">
        <v>19</v>
      </c>
      <c r="C348" t="s">
        <v>14</v>
      </c>
      <c r="D348" t="s">
        <v>47</v>
      </c>
      <c r="E348" t="str">
        <f>IF(Nike_Sales_Uncleaned!E362="","NA",IF(OR(Nike_Sales_Uncleaned!E362=0,Nike_Sales_Uncleaned!E362=-1),"NA",UPPER(Nike_Sales_Uncleaned!E362)))</f>
        <v>XL</v>
      </c>
      <c r="F348" cm="1">
        <f t="array" ref="F348">IF(Nike_Sales_Uncleaned!F362="",MEDIAN(_xlfn._xlws.FILTER(Nike_Sales_Uncleaned!$F$2:$F$2501,Nike_Sales_Uncleaned!$F$2:$F$2501&gt;0)),Nike_Sales_Uncleaned!F362)</f>
        <v>2</v>
      </c>
      <c r="G348" cm="1">
        <f t="array" ref="G348">IF(OR(Nike_Sales_Uncleaned!G362="",Nike_Sales_Uncleaned!G362&lt;=0),MEDIAN(_xlfn._xlws.FILTER(Nike_Sales_Uncleaned!$G$2:$G$2501,Nike_Sales_Uncleaned!$G$2:$G$2501&gt;0)),Nike_Sales_Uncleaned!G362)</f>
        <v>6110.0300000000007</v>
      </c>
      <c r="H348">
        <f>IF(Nike_Sales_Uncleaned!H362="",0,IF(AND(Nike_Sales_Uncleaned!H362&gt;=0,Nike_Sales_Uncleaned!H362&lt;=1),Nike_Sales_Uncleaned!H362,0))</f>
        <v>0.85</v>
      </c>
      <c r="I348">
        <v>0</v>
      </c>
      <c r="J348" s="11" t="str">
        <f>IF(Nike_Sales_Uncleaned[[#This Row],[Order_Date]]="","",Nike_Sales_Uncleaned[[#This Row],[Order_Date]])</f>
        <v/>
      </c>
      <c r="K348" t="s">
        <v>17</v>
      </c>
      <c r="L348" t="s">
        <v>38</v>
      </c>
      <c r="M348">
        <v>1947.5</v>
      </c>
    </row>
    <row r="349" spans="1:13" x14ac:dyDescent="0.3">
      <c r="A349">
        <v>2361</v>
      </c>
      <c r="B349" t="s">
        <v>13</v>
      </c>
      <c r="C349" t="s">
        <v>14</v>
      </c>
      <c r="D349" t="s">
        <v>34</v>
      </c>
      <c r="E349" t="str">
        <f>IF(Nike_Sales_Uncleaned!E363="","NA",IF(OR(Nike_Sales_Uncleaned!E363=0,Nike_Sales_Uncleaned!E363=-1),"NA",UPPER(Nike_Sales_Uncleaned!E363)))</f>
        <v>L</v>
      </c>
      <c r="F349" cm="1">
        <f t="array" ref="F349">IF(Nike_Sales_Uncleaned!F363="",MEDIAN(_xlfn._xlws.FILTER(Nike_Sales_Uncleaned!$F$2:$F$2501,Nike_Sales_Uncleaned!$F$2:$F$2501&gt;0)),Nike_Sales_Uncleaned!F363)</f>
        <v>0</v>
      </c>
      <c r="G349" cm="1">
        <f t="array" ref="G349">IF(OR(Nike_Sales_Uncleaned!G363="",Nike_Sales_Uncleaned!G363&lt;=0),MEDIAN(_xlfn._xlws.FILTER(Nike_Sales_Uncleaned!$G$2:$G$2501,Nike_Sales_Uncleaned!$G$2:$G$2501&gt;0)),Nike_Sales_Uncleaned!G363)</f>
        <v>6110.0300000000007</v>
      </c>
      <c r="H349">
        <f>IF(Nike_Sales_Uncleaned!H363="",0,IF(AND(Nike_Sales_Uncleaned!H363&gt;=0,Nike_Sales_Uncleaned!H363&lt;=1),Nike_Sales_Uncleaned!H363,0))</f>
        <v>0</v>
      </c>
      <c r="I349">
        <v>0</v>
      </c>
      <c r="J349" s="11">
        <f>IF(Nike_Sales_Uncleaned[[#This Row],[Order_Date]]="","",Nike_Sales_Uncleaned[[#This Row],[Order_Date]])</f>
        <v>45556</v>
      </c>
      <c r="K349" t="s">
        <v>22</v>
      </c>
      <c r="L349" t="s">
        <v>25</v>
      </c>
      <c r="M349">
        <v>1302.98</v>
      </c>
    </row>
    <row r="350" spans="1:13" x14ac:dyDescent="0.3">
      <c r="A350">
        <v>2362</v>
      </c>
      <c r="B350" t="s">
        <v>19</v>
      </c>
      <c r="C350" t="s">
        <v>26</v>
      </c>
      <c r="D350" t="s">
        <v>27</v>
      </c>
      <c r="E350" t="str">
        <f>IF(Nike_Sales_Uncleaned!E364="","NA",IF(OR(Nike_Sales_Uncleaned!E364=0,Nike_Sales_Uncleaned!E364=-1),"NA",UPPER(Nike_Sales_Uncleaned!E364)))</f>
        <v>XL</v>
      </c>
      <c r="F350" cm="1">
        <f t="array" ref="F350">IF(Nike_Sales_Uncleaned!F364="",MEDIAN(_xlfn._xlws.FILTER(Nike_Sales_Uncleaned!$F$2:$F$2501,Nike_Sales_Uncleaned!$F$2:$F$2501&gt;0)),Nike_Sales_Uncleaned!F364)</f>
        <v>2</v>
      </c>
      <c r="G350" cm="1">
        <f t="array" ref="G350">IF(OR(Nike_Sales_Uncleaned!G364="",Nike_Sales_Uncleaned!G364&lt;=0),MEDIAN(_xlfn._xlws.FILTER(Nike_Sales_Uncleaned!$G$2:$G$2501,Nike_Sales_Uncleaned!$G$2:$G$2501&gt;0)),Nike_Sales_Uncleaned!G364)</f>
        <v>6110.0300000000007</v>
      </c>
      <c r="H350">
        <f>IF(Nike_Sales_Uncleaned!H364="",0,IF(AND(Nike_Sales_Uncleaned!H364&gt;=0,Nike_Sales_Uncleaned!H364&lt;=1),Nike_Sales_Uncleaned!H364,0))</f>
        <v>0</v>
      </c>
      <c r="I350">
        <v>0</v>
      </c>
      <c r="J350" s="11">
        <f>IF(Nike_Sales_Uncleaned[[#This Row],[Order_Date]]="","",Nike_Sales_Uncleaned[[#This Row],[Order_Date]])</f>
        <v>45776</v>
      </c>
      <c r="K350" t="s">
        <v>17</v>
      </c>
      <c r="L350" t="s">
        <v>36</v>
      </c>
      <c r="M350">
        <v>3817.26</v>
      </c>
    </row>
    <row r="351" spans="1:13" x14ac:dyDescent="0.3">
      <c r="A351">
        <v>2363</v>
      </c>
      <c r="B351" t="s">
        <v>13</v>
      </c>
      <c r="C351" t="s">
        <v>30</v>
      </c>
      <c r="D351" t="s">
        <v>56</v>
      </c>
      <c r="E351" t="str">
        <f>IF(Nike_Sales_Uncleaned!E365="","NA",IF(OR(Nike_Sales_Uncleaned!E365=0,Nike_Sales_Uncleaned!E365=-1),"NA",UPPER(Nike_Sales_Uncleaned!E365)))</f>
        <v>XL</v>
      </c>
      <c r="F351" cm="1">
        <f t="array" ref="F351">IF(Nike_Sales_Uncleaned!F365="",MEDIAN(_xlfn._xlws.FILTER(Nike_Sales_Uncleaned!$F$2:$F$2501,Nike_Sales_Uncleaned!$F$2:$F$2501&gt;0)),Nike_Sales_Uncleaned!F365)</f>
        <v>2</v>
      </c>
      <c r="G351" cm="1">
        <f t="array" ref="G351">IF(OR(Nike_Sales_Uncleaned!G365="",Nike_Sales_Uncleaned!G365&lt;=0),MEDIAN(_xlfn._xlws.FILTER(Nike_Sales_Uncleaned!$G$2:$G$2501,Nike_Sales_Uncleaned!$G$2:$G$2501&gt;0)),Nike_Sales_Uncleaned!G365)</f>
        <v>5419.15</v>
      </c>
      <c r="H351">
        <f>IF(Nike_Sales_Uncleaned!H365="",0,IF(AND(Nike_Sales_Uncleaned!H365&gt;=0,Nike_Sales_Uncleaned!H365&lt;=1),Nike_Sales_Uncleaned!H365,0))</f>
        <v>0</v>
      </c>
      <c r="I351">
        <v>0</v>
      </c>
      <c r="J351" s="11">
        <f>IF(Nike_Sales_Uncleaned[[#This Row],[Order_Date]]="","",Nike_Sales_Uncleaned[[#This Row],[Order_Date]])</f>
        <v>45224</v>
      </c>
      <c r="K351" t="s">
        <v>22</v>
      </c>
      <c r="L351" t="s">
        <v>38</v>
      </c>
      <c r="M351">
        <v>-597.61</v>
      </c>
    </row>
    <row r="352" spans="1:13" x14ac:dyDescent="0.3">
      <c r="A352">
        <v>2364</v>
      </c>
      <c r="B352" t="s">
        <v>19</v>
      </c>
      <c r="C352" t="s">
        <v>26</v>
      </c>
      <c r="D352" t="s">
        <v>58</v>
      </c>
      <c r="E352" t="str">
        <f>IF(Nike_Sales_Uncleaned!E366="","NA",IF(OR(Nike_Sales_Uncleaned!E366=0,Nike_Sales_Uncleaned!E366=-1),"NA",UPPER(Nike_Sales_Uncleaned!E366)))</f>
        <v>M</v>
      </c>
      <c r="F352" cm="1">
        <f t="array" ref="F352">IF(Nike_Sales_Uncleaned!F366="",MEDIAN(_xlfn._xlws.FILTER(Nike_Sales_Uncleaned!$F$2:$F$2501,Nike_Sales_Uncleaned!$F$2:$F$2501&gt;0)),Nike_Sales_Uncleaned!F366)</f>
        <v>2</v>
      </c>
      <c r="G352" cm="1">
        <f t="array" ref="G352">IF(OR(Nike_Sales_Uncleaned!G366="",Nike_Sales_Uncleaned!G366&lt;=0),MEDIAN(_xlfn._xlws.FILTER(Nike_Sales_Uncleaned!$G$2:$G$2501,Nike_Sales_Uncleaned!$G$2:$G$2501&gt;0)),Nike_Sales_Uncleaned!G366)</f>
        <v>6110.0300000000007</v>
      </c>
      <c r="H352">
        <f>IF(Nike_Sales_Uncleaned!H366="",0,IF(AND(Nike_Sales_Uncleaned!H366&gt;=0,Nike_Sales_Uncleaned!H366&lt;=1),Nike_Sales_Uncleaned!H366,0))</f>
        <v>0.27</v>
      </c>
      <c r="I352">
        <v>0</v>
      </c>
      <c r="J352" s="11">
        <f>IF(Nike_Sales_Uncleaned[[#This Row],[Order_Date]]="","",Nike_Sales_Uncleaned[[#This Row],[Order_Date]])</f>
        <v>45737</v>
      </c>
      <c r="K352" t="s">
        <v>17</v>
      </c>
      <c r="L352" t="s">
        <v>33</v>
      </c>
      <c r="M352">
        <v>1414.23</v>
      </c>
    </row>
    <row r="353" spans="1:13" x14ac:dyDescent="0.3">
      <c r="A353">
        <v>2365</v>
      </c>
      <c r="B353" t="s">
        <v>19</v>
      </c>
      <c r="C353" t="s">
        <v>30</v>
      </c>
      <c r="D353" t="s">
        <v>31</v>
      </c>
      <c r="E353" t="str">
        <f>IF(Nike_Sales_Uncleaned!E367="","NA",IF(OR(Nike_Sales_Uncleaned!E367=0,Nike_Sales_Uncleaned!E367=-1),"NA",UPPER(Nike_Sales_Uncleaned!E367)))</f>
        <v>10</v>
      </c>
      <c r="F353" cm="1">
        <f t="array" ref="F353">IF(Nike_Sales_Uncleaned!F367="",MEDIAN(_xlfn._xlws.FILTER(Nike_Sales_Uncleaned!$F$2:$F$2501,Nike_Sales_Uncleaned!$F$2:$F$2501&gt;0)),Nike_Sales_Uncleaned!F367)</f>
        <v>2</v>
      </c>
      <c r="G353" cm="1">
        <f t="array" ref="G353">IF(OR(Nike_Sales_Uncleaned!G367="",Nike_Sales_Uncleaned!G367&lt;=0),MEDIAN(_xlfn._xlws.FILTER(Nike_Sales_Uncleaned!$G$2:$G$2501,Nike_Sales_Uncleaned!$G$2:$G$2501&gt;0)),Nike_Sales_Uncleaned!G367)</f>
        <v>6110.0300000000007</v>
      </c>
      <c r="H353">
        <f>IF(Nike_Sales_Uncleaned!H367="",0,IF(AND(Nike_Sales_Uncleaned!H367&gt;=0,Nike_Sales_Uncleaned!H367&lt;=1),Nike_Sales_Uncleaned!H367,0))</f>
        <v>0</v>
      </c>
      <c r="I353">
        <v>0</v>
      </c>
      <c r="J353" s="11">
        <f>IF(Nike_Sales_Uncleaned[[#This Row],[Order_Date]]="","",Nike_Sales_Uncleaned[[#This Row],[Order_Date]])</f>
        <v>45502</v>
      </c>
      <c r="K353" t="s">
        <v>17</v>
      </c>
      <c r="L353" t="s">
        <v>38</v>
      </c>
      <c r="M353">
        <v>3555.61</v>
      </c>
    </row>
    <row r="354" spans="1:13" x14ac:dyDescent="0.3">
      <c r="A354">
        <v>2366</v>
      </c>
      <c r="B354" t="s">
        <v>13</v>
      </c>
      <c r="C354" t="s">
        <v>26</v>
      </c>
      <c r="D354" t="s">
        <v>40</v>
      </c>
      <c r="E354" t="str">
        <f>IF(Nike_Sales_Uncleaned!E368="","NA",IF(OR(Nike_Sales_Uncleaned!E368=0,Nike_Sales_Uncleaned!E368=-1),"NA",UPPER(Nike_Sales_Uncleaned!E368)))</f>
        <v>M</v>
      </c>
      <c r="F354" cm="1">
        <f t="array" ref="F354">IF(Nike_Sales_Uncleaned!F368="",MEDIAN(_xlfn._xlws.FILTER(Nike_Sales_Uncleaned!$F$2:$F$2501,Nike_Sales_Uncleaned!$F$2:$F$2501&gt;0)),Nike_Sales_Uncleaned!F368)</f>
        <v>2</v>
      </c>
      <c r="G354" cm="1">
        <f t="array" ref="G354">IF(OR(Nike_Sales_Uncleaned!G368="",Nike_Sales_Uncleaned!G368&lt;=0),MEDIAN(_xlfn._xlws.FILTER(Nike_Sales_Uncleaned!$G$2:$G$2501,Nike_Sales_Uncleaned!$G$2:$G$2501&gt;0)),Nike_Sales_Uncleaned!G368)</f>
        <v>6110.0300000000007</v>
      </c>
      <c r="H354">
        <f>IF(Nike_Sales_Uncleaned!H368="",0,IF(AND(Nike_Sales_Uncleaned!H368&gt;=0,Nike_Sales_Uncleaned!H368&lt;=1),Nike_Sales_Uncleaned!H368,0))</f>
        <v>0.63</v>
      </c>
      <c r="I354">
        <v>0</v>
      </c>
      <c r="J354" s="11">
        <f>IF(Nike_Sales_Uncleaned[[#This Row],[Order_Date]]="","",Nike_Sales_Uncleaned[[#This Row],[Order_Date]])</f>
        <v>45740</v>
      </c>
      <c r="K354" t="s">
        <v>22</v>
      </c>
      <c r="L354" t="s">
        <v>36</v>
      </c>
      <c r="M354">
        <v>3737.47</v>
      </c>
    </row>
    <row r="355" spans="1:13" x14ac:dyDescent="0.3">
      <c r="A355">
        <v>2367</v>
      </c>
      <c r="B355" t="s">
        <v>13</v>
      </c>
      <c r="C355" t="s">
        <v>26</v>
      </c>
      <c r="D355" t="s">
        <v>58</v>
      </c>
      <c r="E355" t="str">
        <f>IF(Nike_Sales_Uncleaned!E369="","NA",IF(OR(Nike_Sales_Uncleaned!E369=0,Nike_Sales_Uncleaned!E369=-1),"NA",UPPER(Nike_Sales_Uncleaned!E369)))</f>
        <v>XL</v>
      </c>
      <c r="F355" cm="1">
        <f t="array" ref="F355">IF(Nike_Sales_Uncleaned!F369="",MEDIAN(_xlfn._xlws.FILTER(Nike_Sales_Uncleaned!$F$2:$F$2501,Nike_Sales_Uncleaned!$F$2:$F$2501&gt;0)),Nike_Sales_Uncleaned!F369)</f>
        <v>4</v>
      </c>
      <c r="G355" cm="1">
        <f t="array" ref="G355">IF(OR(Nike_Sales_Uncleaned!G369="",Nike_Sales_Uncleaned!G369&lt;=0),MEDIAN(_xlfn._xlws.FILTER(Nike_Sales_Uncleaned!$G$2:$G$2501,Nike_Sales_Uncleaned!$G$2:$G$2501&gt;0)),Nike_Sales_Uncleaned!G369)</f>
        <v>6202.99</v>
      </c>
      <c r="H355">
        <f>IF(Nike_Sales_Uncleaned!H369="",0,IF(AND(Nike_Sales_Uncleaned!H369&gt;=0,Nike_Sales_Uncleaned!H369&lt;=1),Nike_Sales_Uncleaned!H369,0))</f>
        <v>0.84</v>
      </c>
      <c r="I355">
        <v>3969.91</v>
      </c>
      <c r="J355" s="11">
        <f>IF(Nike_Sales_Uncleaned[[#This Row],[Order_Date]]="","",Nike_Sales_Uncleaned[[#This Row],[Order_Date]])</f>
        <v>45568</v>
      </c>
      <c r="K355" t="s">
        <v>17</v>
      </c>
      <c r="L355" t="s">
        <v>36</v>
      </c>
      <c r="M355">
        <v>-202.12</v>
      </c>
    </row>
    <row r="356" spans="1:13" x14ac:dyDescent="0.3">
      <c r="A356">
        <v>2368</v>
      </c>
      <c r="B356" t="s">
        <v>19</v>
      </c>
      <c r="C356" t="s">
        <v>26</v>
      </c>
      <c r="D356" t="s">
        <v>40</v>
      </c>
      <c r="E356" t="str">
        <f>IF(Nike_Sales_Uncleaned!E370="","NA",IF(OR(Nike_Sales_Uncleaned!E370=0,Nike_Sales_Uncleaned!E370=-1),"NA",UPPER(Nike_Sales_Uncleaned!E370)))</f>
        <v>L</v>
      </c>
      <c r="F356" cm="1">
        <f t="array" ref="F356">IF(Nike_Sales_Uncleaned!F370="",MEDIAN(_xlfn._xlws.FILTER(Nike_Sales_Uncleaned!$F$2:$F$2501,Nike_Sales_Uncleaned!$F$2:$F$2501&gt;0)),Nike_Sales_Uncleaned!F370)</f>
        <v>2</v>
      </c>
      <c r="G356" cm="1">
        <f t="array" ref="G356">IF(OR(Nike_Sales_Uncleaned!G370="",Nike_Sales_Uncleaned!G370&lt;=0),MEDIAN(_xlfn._xlws.FILTER(Nike_Sales_Uncleaned!$G$2:$G$2501,Nike_Sales_Uncleaned!$G$2:$G$2501&gt;0)),Nike_Sales_Uncleaned!G370)</f>
        <v>5582.98</v>
      </c>
      <c r="H356">
        <f>IF(Nike_Sales_Uncleaned!H370="",0,IF(AND(Nike_Sales_Uncleaned!H370&gt;=0,Nike_Sales_Uncleaned!H370&lt;=1),Nike_Sales_Uncleaned!H370,0))</f>
        <v>0</v>
      </c>
      <c r="I356">
        <v>0</v>
      </c>
      <c r="J356" s="11">
        <f>IF(Nike_Sales_Uncleaned[[#This Row],[Order_Date]]="","",Nike_Sales_Uncleaned[[#This Row],[Order_Date]])</f>
        <v>45541</v>
      </c>
      <c r="K356" t="s">
        <v>22</v>
      </c>
      <c r="L356" t="s">
        <v>33</v>
      </c>
      <c r="M356">
        <v>2369.2800000000002</v>
      </c>
    </row>
    <row r="357" spans="1:13" x14ac:dyDescent="0.3">
      <c r="A357">
        <v>2369</v>
      </c>
      <c r="B357" t="s">
        <v>35</v>
      </c>
      <c r="C357" t="s">
        <v>43</v>
      </c>
      <c r="D357" t="s">
        <v>61</v>
      </c>
      <c r="E357" t="str">
        <f>IF(Nike_Sales_Uncleaned!E371="","NA",IF(OR(Nike_Sales_Uncleaned!E371=0,Nike_Sales_Uncleaned!E371=-1),"NA",UPPER(Nike_Sales_Uncleaned!E371)))</f>
        <v>XL</v>
      </c>
      <c r="F357" cm="1">
        <f t="array" ref="F357">IF(Nike_Sales_Uncleaned!F371="",MEDIAN(_xlfn._xlws.FILTER(Nike_Sales_Uncleaned!$F$2:$F$2501,Nike_Sales_Uncleaned!$F$2:$F$2501&gt;0)),Nike_Sales_Uncleaned!F371)</f>
        <v>0</v>
      </c>
      <c r="G357" cm="1">
        <f t="array" ref="G357">IF(OR(Nike_Sales_Uncleaned!G371="",Nike_Sales_Uncleaned!G371&lt;=0),MEDIAN(_xlfn._xlws.FILTER(Nike_Sales_Uncleaned!$G$2:$G$2501,Nike_Sales_Uncleaned!$G$2:$G$2501&gt;0)),Nike_Sales_Uncleaned!G371)</f>
        <v>4248.21</v>
      </c>
      <c r="H357">
        <f>IF(Nike_Sales_Uncleaned!H371="",0,IF(AND(Nike_Sales_Uncleaned!H371&gt;=0,Nike_Sales_Uncleaned!H371&lt;=1),Nike_Sales_Uncleaned!H371,0))</f>
        <v>0.5</v>
      </c>
      <c r="I357">
        <v>0</v>
      </c>
      <c r="J357" s="11">
        <f>IF(Nike_Sales_Uncleaned[[#This Row],[Order_Date]]="","",Nike_Sales_Uncleaned[[#This Row],[Order_Date]])</f>
        <v>45499</v>
      </c>
      <c r="K357" t="s">
        <v>17</v>
      </c>
      <c r="L357" t="s">
        <v>38</v>
      </c>
      <c r="M357">
        <v>2427.86</v>
      </c>
    </row>
    <row r="358" spans="1:13" x14ac:dyDescent="0.3">
      <c r="A358">
        <v>2370</v>
      </c>
      <c r="B358" t="s">
        <v>35</v>
      </c>
      <c r="C358" t="s">
        <v>30</v>
      </c>
      <c r="D358" t="s">
        <v>56</v>
      </c>
      <c r="E358" t="str">
        <f>IF(Nike_Sales_Uncleaned!E372="","NA",IF(OR(Nike_Sales_Uncleaned!E372=0,Nike_Sales_Uncleaned!E372=-1),"NA",UPPER(Nike_Sales_Uncleaned!E372)))</f>
        <v>L</v>
      </c>
      <c r="F358" cm="1">
        <f t="array" ref="F358">IF(Nike_Sales_Uncleaned!F372="",MEDIAN(_xlfn._xlws.FILTER(Nike_Sales_Uncleaned!$F$2:$F$2501,Nike_Sales_Uncleaned!$F$2:$F$2501&gt;0)),Nike_Sales_Uncleaned!F372)</f>
        <v>2</v>
      </c>
      <c r="G358" cm="1">
        <f t="array" ref="G358">IF(OR(Nike_Sales_Uncleaned!G372="",Nike_Sales_Uncleaned!G372&lt;=0),MEDIAN(_xlfn._xlws.FILTER(Nike_Sales_Uncleaned!$G$2:$G$2501,Nike_Sales_Uncleaned!$G$2:$G$2501&gt;0)),Nike_Sales_Uncleaned!G372)</f>
        <v>6110.0300000000007</v>
      </c>
      <c r="H358">
        <f>IF(Nike_Sales_Uncleaned!H372="",0,IF(AND(Nike_Sales_Uncleaned!H372&gt;=0,Nike_Sales_Uncleaned!H372&lt;=1),Nike_Sales_Uncleaned!H372,0))</f>
        <v>0</v>
      </c>
      <c r="I358">
        <v>0</v>
      </c>
      <c r="J358" s="11">
        <f>IF(Nike_Sales_Uncleaned[[#This Row],[Order_Date]]="","",Nike_Sales_Uncleaned[[#This Row],[Order_Date]])</f>
        <v>45705</v>
      </c>
      <c r="K358" t="s">
        <v>17</v>
      </c>
      <c r="L358" t="s">
        <v>33</v>
      </c>
      <c r="M358">
        <v>867.37</v>
      </c>
    </row>
    <row r="359" spans="1:13" x14ac:dyDescent="0.3">
      <c r="A359">
        <v>2371</v>
      </c>
      <c r="B359" t="s">
        <v>13</v>
      </c>
      <c r="C359" t="s">
        <v>14</v>
      </c>
      <c r="D359" t="s">
        <v>34</v>
      </c>
      <c r="E359" t="str">
        <f>IF(Nike_Sales_Uncleaned!E373="","NA",IF(OR(Nike_Sales_Uncleaned!E373=0,Nike_Sales_Uncleaned!E373=-1),"NA",UPPER(Nike_Sales_Uncleaned!E373)))</f>
        <v>NA</v>
      </c>
      <c r="F359" cm="1">
        <f t="array" ref="F359">IF(Nike_Sales_Uncleaned!F373="",MEDIAN(_xlfn._xlws.FILTER(Nike_Sales_Uncleaned!$F$2:$F$2501,Nike_Sales_Uncleaned!$F$2:$F$2501&gt;0)),Nike_Sales_Uncleaned!F373)</f>
        <v>1</v>
      </c>
      <c r="G359" cm="1">
        <f t="array" ref="G359">IF(OR(Nike_Sales_Uncleaned!G373="",Nike_Sales_Uncleaned!G373&lt;=0),MEDIAN(_xlfn._xlws.FILTER(Nike_Sales_Uncleaned!$G$2:$G$2501,Nike_Sales_Uncleaned!$G$2:$G$2501&gt;0)),Nike_Sales_Uncleaned!G373)</f>
        <v>6110.0300000000007</v>
      </c>
      <c r="H359">
        <f>IF(Nike_Sales_Uncleaned!H373="",0,IF(AND(Nike_Sales_Uncleaned!H373&gt;=0,Nike_Sales_Uncleaned!H373&lt;=1),Nike_Sales_Uncleaned!H373,0))</f>
        <v>0.05</v>
      </c>
      <c r="I359">
        <v>0</v>
      </c>
      <c r="J359" s="11">
        <f>IF(Nike_Sales_Uncleaned[[#This Row],[Order_Date]]="","",Nike_Sales_Uncleaned[[#This Row],[Order_Date]])</f>
        <v>45775</v>
      </c>
      <c r="K359" t="s">
        <v>17</v>
      </c>
      <c r="L359" t="s">
        <v>45</v>
      </c>
      <c r="M359">
        <v>3424.65</v>
      </c>
    </row>
    <row r="360" spans="1:13" x14ac:dyDescent="0.3">
      <c r="A360">
        <v>2372</v>
      </c>
      <c r="B360" t="s">
        <v>35</v>
      </c>
      <c r="C360" t="s">
        <v>30</v>
      </c>
      <c r="D360" t="s">
        <v>50</v>
      </c>
      <c r="E360" t="str">
        <f>IF(Nike_Sales_Uncleaned!E374="","NA",IF(OR(Nike_Sales_Uncleaned!E374=0,Nike_Sales_Uncleaned!E374=-1),"NA",UPPER(Nike_Sales_Uncleaned!E374)))</f>
        <v>NA</v>
      </c>
      <c r="F360" cm="1">
        <f t="array" ref="F360">IF(Nike_Sales_Uncleaned!F374="",MEDIAN(_xlfn._xlws.FILTER(Nike_Sales_Uncleaned!$F$2:$F$2501,Nike_Sales_Uncleaned!$F$2:$F$2501&gt;0)),Nike_Sales_Uncleaned!F374)</f>
        <v>2</v>
      </c>
      <c r="G360" cm="1">
        <f t="array" ref="G360">IF(OR(Nike_Sales_Uncleaned!G374="",Nike_Sales_Uncleaned!G374&lt;=0),MEDIAN(_xlfn._xlws.FILTER(Nike_Sales_Uncleaned!$G$2:$G$2501,Nike_Sales_Uncleaned!$G$2:$G$2501&gt;0)),Nike_Sales_Uncleaned!G374)</f>
        <v>7624.86</v>
      </c>
      <c r="H360">
        <f>IF(Nike_Sales_Uncleaned!H374="",0,IF(AND(Nike_Sales_Uncleaned!H374&gt;=0,Nike_Sales_Uncleaned!H374&lt;=1),Nike_Sales_Uncleaned!H374,0))</f>
        <v>0</v>
      </c>
      <c r="I360">
        <v>0</v>
      </c>
      <c r="J360" s="11">
        <f>IF(Nike_Sales_Uncleaned[[#This Row],[Order_Date]]="","",Nike_Sales_Uncleaned[[#This Row],[Order_Date]])</f>
        <v>45712</v>
      </c>
      <c r="K360" t="s">
        <v>17</v>
      </c>
      <c r="L360" t="s">
        <v>45</v>
      </c>
      <c r="M360">
        <v>3365.96</v>
      </c>
    </row>
    <row r="361" spans="1:13" x14ac:dyDescent="0.3">
      <c r="A361">
        <v>2373</v>
      </c>
      <c r="B361" t="s">
        <v>19</v>
      </c>
      <c r="C361" t="s">
        <v>26</v>
      </c>
      <c r="D361" t="s">
        <v>60</v>
      </c>
      <c r="E361" t="str">
        <f>IF(Nike_Sales_Uncleaned!E375="","NA",IF(OR(Nike_Sales_Uncleaned!E375=0,Nike_Sales_Uncleaned!E375=-1),"NA",UPPER(Nike_Sales_Uncleaned!E375)))</f>
        <v>XL</v>
      </c>
      <c r="F361" cm="1">
        <f t="array" ref="F361">IF(Nike_Sales_Uncleaned!F375="",MEDIAN(_xlfn._xlws.FILTER(Nike_Sales_Uncleaned!$F$2:$F$2501,Nike_Sales_Uncleaned!$F$2:$F$2501&gt;0)),Nike_Sales_Uncleaned!F375)</f>
        <v>2</v>
      </c>
      <c r="G361" cm="1">
        <f t="array" ref="G361">IF(OR(Nike_Sales_Uncleaned!G375="",Nike_Sales_Uncleaned!G375&lt;=0),MEDIAN(_xlfn._xlws.FILTER(Nike_Sales_Uncleaned!$G$2:$G$2501,Nike_Sales_Uncleaned!$G$2:$G$2501&gt;0)),Nike_Sales_Uncleaned!G375)</f>
        <v>8637.25</v>
      </c>
      <c r="H361">
        <f>IF(Nike_Sales_Uncleaned!H375="",0,IF(AND(Nike_Sales_Uncleaned!H375&gt;=0,Nike_Sales_Uncleaned!H375&lt;=1),Nike_Sales_Uncleaned!H375,0))</f>
        <v>0.35</v>
      </c>
      <c r="I361">
        <v>0</v>
      </c>
      <c r="J361" s="11" t="str">
        <f>IF(Nike_Sales_Uncleaned[[#This Row],[Order_Date]]="","",Nike_Sales_Uncleaned[[#This Row],[Order_Date]])</f>
        <v/>
      </c>
      <c r="K361" t="s">
        <v>22</v>
      </c>
      <c r="L361" t="s">
        <v>45</v>
      </c>
      <c r="M361">
        <v>2738.82</v>
      </c>
    </row>
    <row r="362" spans="1:13" x14ac:dyDescent="0.3">
      <c r="A362">
        <v>2375</v>
      </c>
      <c r="B362" t="s">
        <v>35</v>
      </c>
      <c r="C362" t="s">
        <v>14</v>
      </c>
      <c r="D362" t="s">
        <v>47</v>
      </c>
      <c r="E362" t="str">
        <f>IF(Nike_Sales_Uncleaned!E377="","NA",IF(OR(Nike_Sales_Uncleaned!E377=0,Nike_Sales_Uncleaned!E377=-1),"NA",UPPER(Nike_Sales_Uncleaned!E377)))</f>
        <v>NA</v>
      </c>
      <c r="F362" cm="1">
        <f t="array" ref="F362">IF(Nike_Sales_Uncleaned!F377="",MEDIAN(_xlfn._xlws.FILTER(Nike_Sales_Uncleaned!$F$2:$F$2501,Nike_Sales_Uncleaned!$F$2:$F$2501&gt;0)),Nike_Sales_Uncleaned!F377)</f>
        <v>-1</v>
      </c>
      <c r="G362" cm="1">
        <f t="array" ref="G362">IF(OR(Nike_Sales_Uncleaned!G377="",Nike_Sales_Uncleaned!G377&lt;=0),MEDIAN(_xlfn._xlws.FILTER(Nike_Sales_Uncleaned!$G$2:$G$2501,Nike_Sales_Uncleaned!$G$2:$G$2501&gt;0)),Nike_Sales_Uncleaned!G377)</f>
        <v>9061.25</v>
      </c>
      <c r="H362">
        <f>IF(Nike_Sales_Uncleaned!H377="",0,IF(AND(Nike_Sales_Uncleaned!H377&gt;=0,Nike_Sales_Uncleaned!H377&lt;=1),Nike_Sales_Uncleaned!H377,0))</f>
        <v>0</v>
      </c>
      <c r="I362">
        <v>0</v>
      </c>
      <c r="J362" s="11">
        <f>IF(Nike_Sales_Uncleaned[[#This Row],[Order_Date]]="","",Nike_Sales_Uncleaned[[#This Row],[Order_Date]])</f>
        <v>45633</v>
      </c>
      <c r="K362" t="s">
        <v>22</v>
      </c>
      <c r="L362" t="s">
        <v>25</v>
      </c>
      <c r="M362">
        <v>990.59</v>
      </c>
    </row>
    <row r="363" spans="1:13" x14ac:dyDescent="0.3">
      <c r="A363">
        <v>2376</v>
      </c>
      <c r="B363" t="s">
        <v>35</v>
      </c>
      <c r="C363" t="s">
        <v>26</v>
      </c>
      <c r="D363" t="s">
        <v>58</v>
      </c>
      <c r="E363" t="str">
        <f>IF(Nike_Sales_Uncleaned!E378="","NA",IF(OR(Nike_Sales_Uncleaned!E378=0,Nike_Sales_Uncleaned!E378=-1),"NA",UPPER(Nike_Sales_Uncleaned!E378)))</f>
        <v>XL</v>
      </c>
      <c r="F363" cm="1">
        <f t="array" ref="F363">IF(Nike_Sales_Uncleaned!F378="",MEDIAN(_xlfn._xlws.FILTER(Nike_Sales_Uncleaned!$F$2:$F$2501,Nike_Sales_Uncleaned!$F$2:$F$2501&gt;0)),Nike_Sales_Uncleaned!F378)</f>
        <v>2</v>
      </c>
      <c r="G363" cm="1">
        <f t="array" ref="G363">IF(OR(Nike_Sales_Uncleaned!G378="",Nike_Sales_Uncleaned!G378&lt;=0),MEDIAN(_xlfn._xlws.FILTER(Nike_Sales_Uncleaned!$G$2:$G$2501,Nike_Sales_Uncleaned!$G$2:$G$2501&gt;0)),Nike_Sales_Uncleaned!G378)</f>
        <v>3718.82</v>
      </c>
      <c r="H363">
        <f>IF(Nike_Sales_Uncleaned!H378="",0,IF(AND(Nike_Sales_Uncleaned!H378&gt;=0,Nike_Sales_Uncleaned!H378&lt;=1),Nike_Sales_Uncleaned!H378,0))</f>
        <v>0.88</v>
      </c>
      <c r="I363">
        <v>0</v>
      </c>
      <c r="J363" s="11">
        <f>IF(Nike_Sales_Uncleaned[[#This Row],[Order_Date]]="","",Nike_Sales_Uncleaned[[#This Row],[Order_Date]])</f>
        <v>45503</v>
      </c>
      <c r="K363" t="s">
        <v>17</v>
      </c>
      <c r="L363" t="s">
        <v>33</v>
      </c>
      <c r="M363">
        <v>-234.66</v>
      </c>
    </row>
    <row r="364" spans="1:13" x14ac:dyDescent="0.3">
      <c r="A364">
        <v>2377</v>
      </c>
      <c r="B364" t="s">
        <v>35</v>
      </c>
      <c r="C364" t="s">
        <v>43</v>
      </c>
      <c r="D364" t="s">
        <v>61</v>
      </c>
      <c r="E364" t="str">
        <f>IF(Nike_Sales_Uncleaned!E379="","NA",IF(OR(Nike_Sales_Uncleaned!E379=0,Nike_Sales_Uncleaned!E379=-1),"NA",UPPER(Nike_Sales_Uncleaned!E379)))</f>
        <v>NA</v>
      </c>
      <c r="F364" cm="1">
        <f t="array" ref="F364">IF(Nike_Sales_Uncleaned!F379="",MEDIAN(_xlfn._xlws.FILTER(Nike_Sales_Uncleaned!$F$2:$F$2501,Nike_Sales_Uncleaned!$F$2:$F$2501&gt;0)),Nike_Sales_Uncleaned!F379)</f>
        <v>4</v>
      </c>
      <c r="G364" cm="1">
        <f t="array" ref="G364">IF(OR(Nike_Sales_Uncleaned!G379="",Nike_Sales_Uncleaned!G379&lt;=0),MEDIAN(_xlfn._xlws.FILTER(Nike_Sales_Uncleaned!$G$2:$G$2501,Nike_Sales_Uncleaned!$G$2:$G$2501&gt;0)),Nike_Sales_Uncleaned!G379)</f>
        <v>6110.0300000000007</v>
      </c>
      <c r="H364">
        <f>IF(Nike_Sales_Uncleaned!H379="",0,IF(AND(Nike_Sales_Uncleaned!H379&gt;=0,Nike_Sales_Uncleaned!H379&lt;=1),Nike_Sales_Uncleaned!H379,0))</f>
        <v>0</v>
      </c>
      <c r="I364">
        <v>0</v>
      </c>
      <c r="J364" s="11">
        <f>IF(Nike_Sales_Uncleaned[[#This Row],[Order_Date]]="","",Nike_Sales_Uncleaned[[#This Row],[Order_Date]])</f>
        <v>45635</v>
      </c>
      <c r="K364" t="s">
        <v>17</v>
      </c>
      <c r="L364" t="s">
        <v>25</v>
      </c>
      <c r="M364">
        <v>2438.2399999999998</v>
      </c>
    </row>
    <row r="365" spans="1:13" x14ac:dyDescent="0.3">
      <c r="A365">
        <v>2378</v>
      </c>
      <c r="B365" t="s">
        <v>19</v>
      </c>
      <c r="C365" t="s">
        <v>43</v>
      </c>
      <c r="D365" t="s">
        <v>61</v>
      </c>
      <c r="E365" t="str">
        <f>IF(Nike_Sales_Uncleaned!E380="","NA",IF(OR(Nike_Sales_Uncleaned!E380=0,Nike_Sales_Uncleaned!E380=-1),"NA",UPPER(Nike_Sales_Uncleaned!E380)))</f>
        <v>XL</v>
      </c>
      <c r="F365" cm="1">
        <f t="array" ref="F365">IF(Nike_Sales_Uncleaned!F380="",MEDIAN(_xlfn._xlws.FILTER(Nike_Sales_Uncleaned!$F$2:$F$2501,Nike_Sales_Uncleaned!$F$2:$F$2501&gt;0)),Nike_Sales_Uncleaned!F380)</f>
        <v>-1</v>
      </c>
      <c r="G365" cm="1">
        <f t="array" ref="G365">IF(OR(Nike_Sales_Uncleaned!G380="",Nike_Sales_Uncleaned!G380&lt;=0),MEDIAN(_xlfn._xlws.FILTER(Nike_Sales_Uncleaned!$G$2:$G$2501,Nike_Sales_Uncleaned!$G$2:$G$2501&gt;0)),Nike_Sales_Uncleaned!G380)</f>
        <v>6110.0300000000007</v>
      </c>
      <c r="H365">
        <f>IF(Nike_Sales_Uncleaned!H380="",0,IF(AND(Nike_Sales_Uncleaned!H380&gt;=0,Nike_Sales_Uncleaned!H380&lt;=1),Nike_Sales_Uncleaned!H380,0))</f>
        <v>0</v>
      </c>
      <c r="I365">
        <v>0</v>
      </c>
      <c r="J365" s="11">
        <f>IF(Nike_Sales_Uncleaned[[#This Row],[Order_Date]]="","",Nike_Sales_Uncleaned[[#This Row],[Order_Date]])</f>
        <v>45839</v>
      </c>
      <c r="K365" t="s">
        <v>22</v>
      </c>
      <c r="L365" t="s">
        <v>25</v>
      </c>
      <c r="M365">
        <v>2107.42</v>
      </c>
    </row>
    <row r="366" spans="1:13" x14ac:dyDescent="0.3">
      <c r="A366">
        <v>2379</v>
      </c>
      <c r="B366" t="s">
        <v>35</v>
      </c>
      <c r="C366" t="s">
        <v>26</v>
      </c>
      <c r="D366" t="s">
        <v>60</v>
      </c>
      <c r="E366" t="str">
        <f>IF(Nike_Sales_Uncleaned!E381="","NA",IF(OR(Nike_Sales_Uncleaned!E381=0,Nike_Sales_Uncleaned!E381=-1),"NA",UPPER(Nike_Sales_Uncleaned!E381)))</f>
        <v>L</v>
      </c>
      <c r="F366" cm="1">
        <f t="array" ref="F366">IF(Nike_Sales_Uncleaned!F381="",MEDIAN(_xlfn._xlws.FILTER(Nike_Sales_Uncleaned!$F$2:$F$2501,Nike_Sales_Uncleaned!$F$2:$F$2501&gt;0)),Nike_Sales_Uncleaned!F381)</f>
        <v>4</v>
      </c>
      <c r="G366" cm="1">
        <f t="array" ref="G366">IF(OR(Nike_Sales_Uncleaned!G381="",Nike_Sales_Uncleaned!G381&lt;=0),MEDIAN(_xlfn._xlws.FILTER(Nike_Sales_Uncleaned!$G$2:$G$2501,Nike_Sales_Uncleaned!$G$2:$G$2501&gt;0)),Nike_Sales_Uncleaned!G381)</f>
        <v>6110.0300000000007</v>
      </c>
      <c r="H366">
        <f>IF(Nike_Sales_Uncleaned!H381="",0,IF(AND(Nike_Sales_Uncleaned!H381&gt;=0,Nike_Sales_Uncleaned!H381&lt;=1),Nike_Sales_Uncleaned!H381,0))</f>
        <v>0</v>
      </c>
      <c r="I366">
        <v>0</v>
      </c>
      <c r="J366" s="11" t="str">
        <f>IF(Nike_Sales_Uncleaned[[#This Row],[Order_Date]]="","",Nike_Sales_Uncleaned[[#This Row],[Order_Date]])</f>
        <v/>
      </c>
      <c r="K366" t="s">
        <v>17</v>
      </c>
      <c r="L366" t="s">
        <v>25</v>
      </c>
      <c r="M366">
        <v>3289.77</v>
      </c>
    </row>
    <row r="367" spans="1:13" x14ac:dyDescent="0.3">
      <c r="A367">
        <v>2380</v>
      </c>
      <c r="B367" t="s">
        <v>35</v>
      </c>
      <c r="C367" t="s">
        <v>20</v>
      </c>
      <c r="D367" t="s">
        <v>55</v>
      </c>
      <c r="E367" t="str">
        <f>IF(Nike_Sales_Uncleaned!E382="","NA",IF(OR(Nike_Sales_Uncleaned!E382=0,Nike_Sales_Uncleaned!E382=-1),"NA",UPPER(Nike_Sales_Uncleaned!E382)))</f>
        <v>M</v>
      </c>
      <c r="F367" cm="1">
        <f t="array" ref="F367">IF(Nike_Sales_Uncleaned!F382="",MEDIAN(_xlfn._xlws.FILTER(Nike_Sales_Uncleaned!$F$2:$F$2501,Nike_Sales_Uncleaned!$F$2:$F$2501&gt;0)),Nike_Sales_Uncleaned!F382)</f>
        <v>1</v>
      </c>
      <c r="G367" cm="1">
        <f t="array" ref="G367">IF(OR(Nike_Sales_Uncleaned!G382="",Nike_Sales_Uncleaned!G382&lt;=0),MEDIAN(_xlfn._xlws.FILTER(Nike_Sales_Uncleaned!$G$2:$G$2501,Nike_Sales_Uncleaned!$G$2:$G$2501&gt;0)),Nike_Sales_Uncleaned!G382)</f>
        <v>7932.85</v>
      </c>
      <c r="H367">
        <f>IF(Nike_Sales_Uncleaned!H382="",0,IF(AND(Nike_Sales_Uncleaned!H382&gt;=0,Nike_Sales_Uncleaned!H382&lt;=1),Nike_Sales_Uncleaned!H382,0))</f>
        <v>0</v>
      </c>
      <c r="I367">
        <v>0</v>
      </c>
      <c r="J367" s="11">
        <f>IF(Nike_Sales_Uncleaned[[#This Row],[Order_Date]]="","",Nike_Sales_Uncleaned[[#This Row],[Order_Date]])</f>
        <v>45521</v>
      </c>
      <c r="K367" t="s">
        <v>22</v>
      </c>
      <c r="L367" t="s">
        <v>33</v>
      </c>
      <c r="M367">
        <v>2707.27</v>
      </c>
    </row>
    <row r="368" spans="1:13" x14ac:dyDescent="0.3">
      <c r="A368">
        <v>2381</v>
      </c>
      <c r="B368" t="s">
        <v>13</v>
      </c>
      <c r="C368" t="s">
        <v>26</v>
      </c>
      <c r="D368" t="s">
        <v>58</v>
      </c>
      <c r="E368" t="str">
        <f>IF(Nike_Sales_Uncleaned!E383="","NA",IF(OR(Nike_Sales_Uncleaned!E383=0,Nike_Sales_Uncleaned!E383=-1),"NA",UPPER(Nike_Sales_Uncleaned!E383)))</f>
        <v>M</v>
      </c>
      <c r="F368" cm="1">
        <f t="array" ref="F368">IF(Nike_Sales_Uncleaned!F383="",MEDIAN(_xlfn._xlws.FILTER(Nike_Sales_Uncleaned!$F$2:$F$2501,Nike_Sales_Uncleaned!$F$2:$F$2501&gt;0)),Nike_Sales_Uncleaned!F383)</f>
        <v>3</v>
      </c>
      <c r="G368" cm="1">
        <f t="array" ref="G368">IF(OR(Nike_Sales_Uncleaned!G383="",Nike_Sales_Uncleaned!G383&lt;=0),MEDIAN(_xlfn._xlws.FILTER(Nike_Sales_Uncleaned!$G$2:$G$2501,Nike_Sales_Uncleaned!$G$2:$G$2501&gt;0)),Nike_Sales_Uncleaned!G383)</f>
        <v>4834.6499999999996</v>
      </c>
      <c r="H368">
        <f>IF(Nike_Sales_Uncleaned!H383="",0,IF(AND(Nike_Sales_Uncleaned!H383&gt;=0,Nike_Sales_Uncleaned!H383&lt;=1),Nike_Sales_Uncleaned!H383,0))</f>
        <v>0</v>
      </c>
      <c r="I368">
        <v>-290.08</v>
      </c>
      <c r="J368" s="11">
        <f>IF(Nike_Sales_Uncleaned[[#This Row],[Order_Date]]="","",Nike_Sales_Uncleaned[[#This Row],[Order_Date]])</f>
        <v>45785</v>
      </c>
      <c r="K368" t="s">
        <v>22</v>
      </c>
      <c r="L368" t="s">
        <v>29</v>
      </c>
      <c r="M368">
        <v>213.96</v>
      </c>
    </row>
    <row r="369" spans="1:13" x14ac:dyDescent="0.3">
      <c r="A369">
        <v>2382</v>
      </c>
      <c r="B369" t="s">
        <v>35</v>
      </c>
      <c r="C369" t="s">
        <v>26</v>
      </c>
      <c r="D369" t="s">
        <v>40</v>
      </c>
      <c r="E369" t="str">
        <f>IF(Nike_Sales_Uncleaned!E384="","NA",IF(OR(Nike_Sales_Uncleaned!E384=0,Nike_Sales_Uncleaned!E384=-1),"NA",UPPER(Nike_Sales_Uncleaned!E384)))</f>
        <v>L</v>
      </c>
      <c r="F369" cm="1">
        <f t="array" ref="F369">IF(Nike_Sales_Uncleaned!F384="",MEDIAN(_xlfn._xlws.FILTER(Nike_Sales_Uncleaned!$F$2:$F$2501,Nike_Sales_Uncleaned!$F$2:$F$2501&gt;0)),Nike_Sales_Uncleaned!F384)</f>
        <v>4</v>
      </c>
      <c r="G369" cm="1">
        <f t="array" ref="G369">IF(OR(Nike_Sales_Uncleaned!G384="",Nike_Sales_Uncleaned!G384&lt;=0),MEDIAN(_xlfn._xlws.FILTER(Nike_Sales_Uncleaned!$G$2:$G$2501,Nike_Sales_Uncleaned!$G$2:$G$2501&gt;0)),Nike_Sales_Uncleaned!G384)</f>
        <v>6110.0300000000007</v>
      </c>
      <c r="H369">
        <f>IF(Nike_Sales_Uncleaned!H384="",0,IF(AND(Nike_Sales_Uncleaned!H384&gt;=0,Nike_Sales_Uncleaned!H384&lt;=1),Nike_Sales_Uncleaned!H384,0))</f>
        <v>0</v>
      </c>
      <c r="I369">
        <v>0</v>
      </c>
      <c r="J369" s="11">
        <f>IF(Nike_Sales_Uncleaned[[#This Row],[Order_Date]]="","",Nike_Sales_Uncleaned[[#This Row],[Order_Date]])</f>
        <v>45608</v>
      </c>
      <c r="K369" t="s">
        <v>22</v>
      </c>
      <c r="L369" t="s">
        <v>25</v>
      </c>
      <c r="M369">
        <v>787.42</v>
      </c>
    </row>
    <row r="370" spans="1:13" x14ac:dyDescent="0.3">
      <c r="A370">
        <v>2384</v>
      </c>
      <c r="B370" t="s">
        <v>19</v>
      </c>
      <c r="C370" t="s">
        <v>14</v>
      </c>
      <c r="D370" t="s">
        <v>15</v>
      </c>
      <c r="E370" t="str">
        <f>IF(Nike_Sales_Uncleaned!E386="","NA",IF(OR(Nike_Sales_Uncleaned!E386=0,Nike_Sales_Uncleaned!E386=-1),"NA",UPPER(Nike_Sales_Uncleaned!E386)))</f>
        <v>NA</v>
      </c>
      <c r="F370" cm="1">
        <f t="array" ref="F370">IF(Nike_Sales_Uncleaned!F386="",MEDIAN(_xlfn._xlws.FILTER(Nike_Sales_Uncleaned!$F$2:$F$2501,Nike_Sales_Uncleaned!$F$2:$F$2501&gt;0)),Nike_Sales_Uncleaned!F386)</f>
        <v>3</v>
      </c>
      <c r="G370" cm="1">
        <f t="array" ref="G370">IF(OR(Nike_Sales_Uncleaned!G386="",Nike_Sales_Uncleaned!G386&lt;=0),MEDIAN(_xlfn._xlws.FILTER(Nike_Sales_Uncleaned!$G$2:$G$2501,Nike_Sales_Uncleaned!$G$2:$G$2501&gt;0)),Nike_Sales_Uncleaned!G386)</f>
        <v>2070.9699999999998</v>
      </c>
      <c r="H370">
        <f>IF(Nike_Sales_Uncleaned!H386="",0,IF(AND(Nike_Sales_Uncleaned!H386&gt;=0,Nike_Sales_Uncleaned!H386&lt;=1),Nike_Sales_Uncleaned!H386,0))</f>
        <v>0</v>
      </c>
      <c r="I370">
        <v>-1553.23</v>
      </c>
      <c r="J370" s="11">
        <f>IF(Nike_Sales_Uncleaned[[#This Row],[Order_Date]]="","",Nike_Sales_Uncleaned[[#This Row],[Order_Date]])</f>
        <v>45142</v>
      </c>
      <c r="K370" t="s">
        <v>17</v>
      </c>
      <c r="L370" t="s">
        <v>33</v>
      </c>
      <c r="M370">
        <v>42.89</v>
      </c>
    </row>
    <row r="371" spans="1:13" x14ac:dyDescent="0.3">
      <c r="A371">
        <v>2385</v>
      </c>
      <c r="B371" t="s">
        <v>35</v>
      </c>
      <c r="C371" t="s">
        <v>14</v>
      </c>
      <c r="D371" t="s">
        <v>47</v>
      </c>
      <c r="E371" t="str">
        <f>IF(Nike_Sales_Uncleaned!E387="","NA",IF(OR(Nike_Sales_Uncleaned!E387=0,Nike_Sales_Uncleaned!E387=-1),"NA",UPPER(Nike_Sales_Uncleaned!E387)))</f>
        <v>NA</v>
      </c>
      <c r="F371" cm="1">
        <f t="array" ref="F371">IF(Nike_Sales_Uncleaned!F387="",MEDIAN(_xlfn._xlws.FILTER(Nike_Sales_Uncleaned!$F$2:$F$2501,Nike_Sales_Uncleaned!$F$2:$F$2501&gt;0)),Nike_Sales_Uncleaned!F387)</f>
        <v>2</v>
      </c>
      <c r="G371" cm="1">
        <f t="array" ref="G371">IF(OR(Nike_Sales_Uncleaned!G387="",Nike_Sales_Uncleaned!G387&lt;=0),MEDIAN(_xlfn._xlws.FILTER(Nike_Sales_Uncleaned!$G$2:$G$2501,Nike_Sales_Uncleaned!$G$2:$G$2501&gt;0)),Nike_Sales_Uncleaned!G387)</f>
        <v>6110.0300000000007</v>
      </c>
      <c r="H371">
        <f>IF(Nike_Sales_Uncleaned!H387="",0,IF(AND(Nike_Sales_Uncleaned!H387&gt;=0,Nike_Sales_Uncleaned!H387&lt;=1),Nike_Sales_Uncleaned!H387,0))</f>
        <v>0</v>
      </c>
      <c r="I371">
        <v>0</v>
      </c>
      <c r="J371" s="11">
        <f>IF(Nike_Sales_Uncleaned[[#This Row],[Order_Date]]="","",Nike_Sales_Uncleaned[[#This Row],[Order_Date]])</f>
        <v>45849</v>
      </c>
      <c r="K371" t="s">
        <v>22</v>
      </c>
      <c r="L371" t="s">
        <v>33</v>
      </c>
      <c r="M371">
        <v>1443.09</v>
      </c>
    </row>
    <row r="372" spans="1:13" x14ac:dyDescent="0.3">
      <c r="A372">
        <v>2386</v>
      </c>
      <c r="B372" t="s">
        <v>35</v>
      </c>
      <c r="C372" t="s">
        <v>43</v>
      </c>
      <c r="D372" t="s">
        <v>51</v>
      </c>
      <c r="E372" t="str">
        <f>IF(Nike_Sales_Uncleaned!E388="","NA",IF(OR(Nike_Sales_Uncleaned!E388=0,Nike_Sales_Uncleaned!E388=-1),"NA",UPPER(Nike_Sales_Uncleaned!E388)))</f>
        <v>M</v>
      </c>
      <c r="F372" cm="1">
        <f t="array" ref="F372">IF(Nike_Sales_Uncleaned!F388="",MEDIAN(_xlfn._xlws.FILTER(Nike_Sales_Uncleaned!$F$2:$F$2501,Nike_Sales_Uncleaned!$F$2:$F$2501&gt;0)),Nike_Sales_Uncleaned!F388)</f>
        <v>2</v>
      </c>
      <c r="G372" cm="1">
        <f t="array" ref="G372">IF(OR(Nike_Sales_Uncleaned!G388="",Nike_Sales_Uncleaned!G388&lt;=0),MEDIAN(_xlfn._xlws.FILTER(Nike_Sales_Uncleaned!$G$2:$G$2501,Nike_Sales_Uncleaned!$G$2:$G$2501&gt;0)),Nike_Sales_Uncleaned!G388)</f>
        <v>2271.77</v>
      </c>
      <c r="H372">
        <f>IF(Nike_Sales_Uncleaned!H388="",0,IF(AND(Nike_Sales_Uncleaned!H388&gt;=0,Nike_Sales_Uncleaned!H388&lt;=1),Nike_Sales_Uncleaned!H388,0))</f>
        <v>0</v>
      </c>
      <c r="I372">
        <v>0</v>
      </c>
      <c r="J372" s="11">
        <f>IF(Nike_Sales_Uncleaned[[#This Row],[Order_Date]]="","",Nike_Sales_Uncleaned[[#This Row],[Order_Date]])</f>
        <v>45692</v>
      </c>
      <c r="K372" t="s">
        <v>17</v>
      </c>
      <c r="L372" t="s">
        <v>29</v>
      </c>
      <c r="M372">
        <v>2029.55</v>
      </c>
    </row>
    <row r="373" spans="1:13" x14ac:dyDescent="0.3">
      <c r="A373">
        <v>2387</v>
      </c>
      <c r="B373" t="s">
        <v>19</v>
      </c>
      <c r="C373" t="s">
        <v>43</v>
      </c>
      <c r="D373" t="s">
        <v>51</v>
      </c>
      <c r="E373" t="str">
        <f>IF(Nike_Sales_Uncleaned!E389="","NA",IF(OR(Nike_Sales_Uncleaned!E389=0,Nike_Sales_Uncleaned!E389=-1),"NA",UPPER(Nike_Sales_Uncleaned!E389)))</f>
        <v>NA</v>
      </c>
      <c r="F373" cm="1">
        <f t="array" ref="F373">IF(Nike_Sales_Uncleaned!F389="",MEDIAN(_xlfn._xlws.FILTER(Nike_Sales_Uncleaned!$F$2:$F$2501,Nike_Sales_Uncleaned!$F$2:$F$2501&gt;0)),Nike_Sales_Uncleaned!F389)</f>
        <v>3</v>
      </c>
      <c r="G373" cm="1">
        <f t="array" ref="G373">IF(OR(Nike_Sales_Uncleaned!G389="",Nike_Sales_Uncleaned!G389&lt;=0),MEDIAN(_xlfn._xlws.FILTER(Nike_Sales_Uncleaned!$G$2:$G$2501,Nike_Sales_Uncleaned!$G$2:$G$2501&gt;0)),Nike_Sales_Uncleaned!G389)</f>
        <v>6110.0300000000007</v>
      </c>
      <c r="H373">
        <f>IF(Nike_Sales_Uncleaned!H389="",0,IF(AND(Nike_Sales_Uncleaned!H389&gt;=0,Nike_Sales_Uncleaned!H389&lt;=1),Nike_Sales_Uncleaned!H389,0))</f>
        <v>0</v>
      </c>
      <c r="I373">
        <v>0</v>
      </c>
      <c r="J373" s="11">
        <f>IF(Nike_Sales_Uncleaned[[#This Row],[Order_Date]]="","",Nike_Sales_Uncleaned[[#This Row],[Order_Date]])</f>
        <v>45762</v>
      </c>
      <c r="K373" t="s">
        <v>17</v>
      </c>
      <c r="L373" t="s">
        <v>29</v>
      </c>
      <c r="M373">
        <v>1042.0899999999999</v>
      </c>
    </row>
    <row r="374" spans="1:13" x14ac:dyDescent="0.3">
      <c r="A374">
        <v>2388</v>
      </c>
      <c r="B374" t="s">
        <v>13</v>
      </c>
      <c r="C374" t="s">
        <v>30</v>
      </c>
      <c r="D374" t="s">
        <v>48</v>
      </c>
      <c r="E374" t="str">
        <f>IF(Nike_Sales_Uncleaned!E390="","NA",IF(OR(Nike_Sales_Uncleaned!E390=0,Nike_Sales_Uncleaned!E390=-1),"NA",UPPER(Nike_Sales_Uncleaned!E390)))</f>
        <v>L</v>
      </c>
      <c r="F374" cm="1">
        <f t="array" ref="F374">IF(Nike_Sales_Uncleaned!F390="",MEDIAN(_xlfn._xlws.FILTER(Nike_Sales_Uncleaned!$F$2:$F$2501,Nike_Sales_Uncleaned!$F$2:$F$2501&gt;0)),Nike_Sales_Uncleaned!F390)</f>
        <v>1</v>
      </c>
      <c r="G374" cm="1">
        <f t="array" ref="G374">IF(OR(Nike_Sales_Uncleaned!G390="",Nike_Sales_Uncleaned!G390&lt;=0),MEDIAN(_xlfn._xlws.FILTER(Nike_Sales_Uncleaned!$G$2:$G$2501,Nike_Sales_Uncleaned!$G$2:$G$2501&gt;0)),Nike_Sales_Uncleaned!G390)</f>
        <v>5321.46</v>
      </c>
      <c r="H374">
        <f>IF(Nike_Sales_Uncleaned!H390="",0,IF(AND(Nike_Sales_Uncleaned!H390&gt;=0,Nike_Sales_Uncleaned!H390&lt;=1),Nike_Sales_Uncleaned!H390,0))</f>
        <v>0</v>
      </c>
      <c r="I374">
        <v>0</v>
      </c>
      <c r="J374" s="11">
        <f>IF(Nike_Sales_Uncleaned[[#This Row],[Order_Date]]="","",Nike_Sales_Uncleaned[[#This Row],[Order_Date]])</f>
        <v>45800</v>
      </c>
      <c r="K374" t="s">
        <v>22</v>
      </c>
      <c r="L374" t="s">
        <v>36</v>
      </c>
      <c r="M374">
        <v>2587.2600000000002</v>
      </c>
    </row>
    <row r="375" spans="1:13" x14ac:dyDescent="0.3">
      <c r="A375">
        <v>2389</v>
      </c>
      <c r="B375" t="s">
        <v>19</v>
      </c>
      <c r="C375" t="s">
        <v>43</v>
      </c>
      <c r="D375" t="s">
        <v>51</v>
      </c>
      <c r="E375" t="str">
        <f>IF(Nike_Sales_Uncleaned!E391="","NA",IF(OR(Nike_Sales_Uncleaned!E391=0,Nike_Sales_Uncleaned!E391=-1),"NA",UPPER(Nike_Sales_Uncleaned!E391)))</f>
        <v>XL</v>
      </c>
      <c r="F375" cm="1">
        <f t="array" ref="F375">IF(Nike_Sales_Uncleaned!F391="",MEDIAN(_xlfn._xlws.FILTER(Nike_Sales_Uncleaned!$F$2:$F$2501,Nike_Sales_Uncleaned!$F$2:$F$2501&gt;0)),Nike_Sales_Uncleaned!F391)</f>
        <v>0</v>
      </c>
      <c r="G375" cm="1">
        <f t="array" ref="G375">IF(OR(Nike_Sales_Uncleaned!G391="",Nike_Sales_Uncleaned!G391&lt;=0),MEDIAN(_xlfn._xlws.FILTER(Nike_Sales_Uncleaned!$G$2:$G$2501,Nike_Sales_Uncleaned!$G$2:$G$2501&gt;0)),Nike_Sales_Uncleaned!G391)</f>
        <v>7901.16</v>
      </c>
      <c r="H375">
        <f>IF(Nike_Sales_Uncleaned!H391="",0,IF(AND(Nike_Sales_Uncleaned!H391&gt;=0,Nike_Sales_Uncleaned!H391&lt;=1),Nike_Sales_Uncleaned!H391,0))</f>
        <v>0.77</v>
      </c>
      <c r="I375">
        <v>0</v>
      </c>
      <c r="J375" s="11">
        <f>IF(Nike_Sales_Uncleaned[[#This Row],[Order_Date]]="","",Nike_Sales_Uncleaned[[#This Row],[Order_Date]])</f>
        <v>45557</v>
      </c>
      <c r="K375" t="s">
        <v>17</v>
      </c>
      <c r="L375" t="s">
        <v>33</v>
      </c>
      <c r="M375">
        <v>-406.39</v>
      </c>
    </row>
    <row r="376" spans="1:13" x14ac:dyDescent="0.3">
      <c r="A376">
        <v>2390</v>
      </c>
      <c r="B376" t="s">
        <v>13</v>
      </c>
      <c r="C376" t="s">
        <v>26</v>
      </c>
      <c r="D376" t="s">
        <v>40</v>
      </c>
      <c r="E376" t="str">
        <f>IF(Nike_Sales_Uncleaned!E392="","NA",IF(OR(Nike_Sales_Uncleaned!E392=0,Nike_Sales_Uncleaned!E392=-1),"NA",UPPER(Nike_Sales_Uncleaned!E392)))</f>
        <v>XL</v>
      </c>
      <c r="F376" cm="1">
        <f t="array" ref="F376">IF(Nike_Sales_Uncleaned!F392="",MEDIAN(_xlfn._xlws.FILTER(Nike_Sales_Uncleaned!$F$2:$F$2501,Nike_Sales_Uncleaned!$F$2:$F$2501&gt;0)),Nike_Sales_Uncleaned!F392)</f>
        <v>-1</v>
      </c>
      <c r="G376" cm="1">
        <f t="array" ref="G376">IF(OR(Nike_Sales_Uncleaned!G392="",Nike_Sales_Uncleaned!G392&lt;=0),MEDIAN(_xlfn._xlws.FILTER(Nike_Sales_Uncleaned!$G$2:$G$2501,Nike_Sales_Uncleaned!$G$2:$G$2501&gt;0)),Nike_Sales_Uncleaned!G392)</f>
        <v>6110.0300000000007</v>
      </c>
      <c r="H376">
        <f>IF(Nike_Sales_Uncleaned!H392="",0,IF(AND(Nike_Sales_Uncleaned!H392&gt;=0,Nike_Sales_Uncleaned!H392&lt;=1),Nike_Sales_Uncleaned!H392,0))</f>
        <v>0</v>
      </c>
      <c r="I376">
        <v>0</v>
      </c>
      <c r="J376" s="11">
        <f>IF(Nike_Sales_Uncleaned[[#This Row],[Order_Date]]="","",Nike_Sales_Uncleaned[[#This Row],[Order_Date]])</f>
        <v>45151</v>
      </c>
      <c r="K376" t="s">
        <v>17</v>
      </c>
      <c r="L376" t="s">
        <v>33</v>
      </c>
      <c r="M376">
        <v>496.54</v>
      </c>
    </row>
    <row r="377" spans="1:13" x14ac:dyDescent="0.3">
      <c r="A377">
        <v>2392</v>
      </c>
      <c r="B377" t="s">
        <v>13</v>
      </c>
      <c r="C377" t="s">
        <v>43</v>
      </c>
      <c r="D377" t="s">
        <v>52</v>
      </c>
      <c r="E377" t="str">
        <f>IF(Nike_Sales_Uncleaned!E394="","NA",IF(OR(Nike_Sales_Uncleaned!E394=0,Nike_Sales_Uncleaned!E394=-1),"NA",UPPER(Nike_Sales_Uncleaned!E394)))</f>
        <v>XL</v>
      </c>
      <c r="F377" cm="1">
        <f t="array" ref="F377">IF(Nike_Sales_Uncleaned!F394="",MEDIAN(_xlfn._xlws.FILTER(Nike_Sales_Uncleaned!$F$2:$F$2501,Nike_Sales_Uncleaned!$F$2:$F$2501&gt;0)),Nike_Sales_Uncleaned!F394)</f>
        <v>2</v>
      </c>
      <c r="G377" cm="1">
        <f t="array" ref="G377">IF(OR(Nike_Sales_Uncleaned!G394="",Nike_Sales_Uncleaned!G394&lt;=0),MEDIAN(_xlfn._xlws.FILTER(Nike_Sales_Uncleaned!$G$2:$G$2501,Nike_Sales_Uncleaned!$G$2:$G$2501&gt;0)),Nike_Sales_Uncleaned!G394)</f>
        <v>8631.0300000000007</v>
      </c>
      <c r="H377">
        <f>IF(Nike_Sales_Uncleaned!H394="",0,IF(AND(Nike_Sales_Uncleaned!H394&gt;=0,Nike_Sales_Uncleaned!H394&lt;=1),Nike_Sales_Uncleaned!H394,0))</f>
        <v>0</v>
      </c>
      <c r="I377">
        <v>0</v>
      </c>
      <c r="J377" s="11">
        <f>IF(Nike_Sales_Uncleaned[[#This Row],[Order_Date]]="","",Nike_Sales_Uncleaned[[#This Row],[Order_Date]])</f>
        <v>45752</v>
      </c>
      <c r="K377" t="s">
        <v>22</v>
      </c>
      <c r="L377" t="s">
        <v>36</v>
      </c>
      <c r="M377">
        <v>1356.18</v>
      </c>
    </row>
    <row r="378" spans="1:13" x14ac:dyDescent="0.3">
      <c r="A378">
        <v>2394</v>
      </c>
      <c r="B378" t="s">
        <v>13</v>
      </c>
      <c r="C378" t="s">
        <v>26</v>
      </c>
      <c r="D378" t="s">
        <v>60</v>
      </c>
      <c r="E378" t="str">
        <f>IF(Nike_Sales_Uncleaned!E396="","NA",IF(OR(Nike_Sales_Uncleaned!E396=0,Nike_Sales_Uncleaned!E396=-1),"NA",UPPER(Nike_Sales_Uncleaned!E396)))</f>
        <v>XL</v>
      </c>
      <c r="F378" cm="1">
        <f t="array" ref="F378">IF(Nike_Sales_Uncleaned!F396="",MEDIAN(_xlfn._xlws.FILTER(Nike_Sales_Uncleaned!$F$2:$F$2501,Nike_Sales_Uncleaned!$F$2:$F$2501&gt;0)),Nike_Sales_Uncleaned!F396)</f>
        <v>2</v>
      </c>
      <c r="G378" cm="1">
        <f t="array" ref="G378">IF(OR(Nike_Sales_Uncleaned!G396="",Nike_Sales_Uncleaned!G396&lt;=0),MEDIAN(_xlfn._xlws.FILTER(Nike_Sales_Uncleaned!$G$2:$G$2501,Nike_Sales_Uncleaned!$G$2:$G$2501&gt;0)),Nike_Sales_Uncleaned!G396)</f>
        <v>6110.0300000000007</v>
      </c>
      <c r="H378">
        <f>IF(Nike_Sales_Uncleaned!H396="",0,IF(AND(Nike_Sales_Uncleaned!H396&gt;=0,Nike_Sales_Uncleaned!H396&lt;=1),Nike_Sales_Uncleaned!H396,0))</f>
        <v>0.2</v>
      </c>
      <c r="I378">
        <v>0</v>
      </c>
      <c r="J378" s="11">
        <f>IF(Nike_Sales_Uncleaned[[#This Row],[Order_Date]]="","",Nike_Sales_Uncleaned[[#This Row],[Order_Date]])</f>
        <v>45568</v>
      </c>
      <c r="K378" t="s">
        <v>17</v>
      </c>
      <c r="L378" t="s">
        <v>33</v>
      </c>
      <c r="M378">
        <v>-133.03</v>
      </c>
    </row>
    <row r="379" spans="1:13" x14ac:dyDescent="0.3">
      <c r="A379">
        <v>2395</v>
      </c>
      <c r="B379" t="s">
        <v>13</v>
      </c>
      <c r="C379" t="s">
        <v>20</v>
      </c>
      <c r="D379" t="s">
        <v>24</v>
      </c>
      <c r="E379" t="str">
        <f>IF(Nike_Sales_Uncleaned!E397="","NA",IF(OR(Nike_Sales_Uncleaned!E397=0,Nike_Sales_Uncleaned!E397=-1),"NA",UPPER(Nike_Sales_Uncleaned!E397)))</f>
        <v>XL</v>
      </c>
      <c r="F379" cm="1">
        <f t="array" ref="F379">IF(Nike_Sales_Uncleaned!F397="",MEDIAN(_xlfn._xlws.FILTER(Nike_Sales_Uncleaned!$F$2:$F$2501,Nike_Sales_Uncleaned!$F$2:$F$2501&gt;0)),Nike_Sales_Uncleaned!F397)</f>
        <v>1</v>
      </c>
      <c r="G379" cm="1">
        <f t="array" ref="G379">IF(OR(Nike_Sales_Uncleaned!G397="",Nike_Sales_Uncleaned!G397&lt;=0),MEDIAN(_xlfn._xlws.FILTER(Nike_Sales_Uncleaned!$G$2:$G$2501,Nike_Sales_Uncleaned!$G$2:$G$2501&gt;0)),Nike_Sales_Uncleaned!G397)</f>
        <v>6110.0300000000007</v>
      </c>
      <c r="H379">
        <f>IF(Nike_Sales_Uncleaned!H397="",0,IF(AND(Nike_Sales_Uncleaned!H397&gt;=0,Nike_Sales_Uncleaned!H397&lt;=1),Nike_Sales_Uncleaned!H397,0))</f>
        <v>0</v>
      </c>
      <c r="I379">
        <v>0</v>
      </c>
      <c r="J379" s="11">
        <f>IF(Nike_Sales_Uncleaned[[#This Row],[Order_Date]]="","",Nike_Sales_Uncleaned[[#This Row],[Order_Date]])</f>
        <v>45840</v>
      </c>
      <c r="K379" t="s">
        <v>17</v>
      </c>
      <c r="L379" t="s">
        <v>29</v>
      </c>
      <c r="M379">
        <v>85</v>
      </c>
    </row>
    <row r="380" spans="1:13" x14ac:dyDescent="0.3">
      <c r="A380">
        <v>2396</v>
      </c>
      <c r="B380" t="s">
        <v>35</v>
      </c>
      <c r="C380" t="s">
        <v>43</v>
      </c>
      <c r="D380" t="s">
        <v>44</v>
      </c>
      <c r="E380" t="str">
        <f>IF(Nike_Sales_Uncleaned!E398="","NA",IF(OR(Nike_Sales_Uncleaned!E398=0,Nike_Sales_Uncleaned!E398=-1),"NA",UPPER(Nike_Sales_Uncleaned!E398)))</f>
        <v>L</v>
      </c>
      <c r="F380" cm="1">
        <f t="array" ref="F380">IF(Nike_Sales_Uncleaned!F398="",MEDIAN(_xlfn._xlws.FILTER(Nike_Sales_Uncleaned!$F$2:$F$2501,Nike_Sales_Uncleaned!$F$2:$F$2501&gt;0)),Nike_Sales_Uncleaned!F398)</f>
        <v>2</v>
      </c>
      <c r="G380" cm="1">
        <f t="array" ref="G380">IF(OR(Nike_Sales_Uncleaned!G398="",Nike_Sales_Uncleaned!G398&lt;=0),MEDIAN(_xlfn._xlws.FILTER(Nike_Sales_Uncleaned!$G$2:$G$2501,Nike_Sales_Uncleaned!$G$2:$G$2501&gt;0)),Nike_Sales_Uncleaned!G398)</f>
        <v>5967.92</v>
      </c>
      <c r="H380">
        <f>IF(Nike_Sales_Uncleaned!H398="",0,IF(AND(Nike_Sales_Uncleaned!H398&gt;=0,Nike_Sales_Uncleaned!H398&lt;=1),Nike_Sales_Uncleaned!H398,0))</f>
        <v>0.03</v>
      </c>
      <c r="I380">
        <v>0</v>
      </c>
      <c r="J380" s="11">
        <f>IF(Nike_Sales_Uncleaned[[#This Row],[Order_Date]]="","",Nike_Sales_Uncleaned[[#This Row],[Order_Date]])</f>
        <v>45600</v>
      </c>
      <c r="K380" t="s">
        <v>22</v>
      </c>
      <c r="L380" t="s">
        <v>29</v>
      </c>
      <c r="M380">
        <v>859.93</v>
      </c>
    </row>
    <row r="381" spans="1:13" x14ac:dyDescent="0.3">
      <c r="A381">
        <v>2397</v>
      </c>
      <c r="B381" t="s">
        <v>35</v>
      </c>
      <c r="C381" t="s">
        <v>20</v>
      </c>
      <c r="D381" t="s">
        <v>55</v>
      </c>
      <c r="E381" t="str">
        <f>IF(Nike_Sales_Uncleaned!E399="","NA",IF(OR(Nike_Sales_Uncleaned!E399=0,Nike_Sales_Uncleaned!E399=-1),"NA",UPPER(Nike_Sales_Uncleaned!E399)))</f>
        <v>XL</v>
      </c>
      <c r="F381" cm="1">
        <f t="array" ref="F381">IF(Nike_Sales_Uncleaned!F399="",MEDIAN(_xlfn._xlws.FILTER(Nike_Sales_Uncleaned!$F$2:$F$2501,Nike_Sales_Uncleaned!$F$2:$F$2501&gt;0)),Nike_Sales_Uncleaned!F399)</f>
        <v>2</v>
      </c>
      <c r="G381" cm="1">
        <f t="array" ref="G381">IF(OR(Nike_Sales_Uncleaned!G399="",Nike_Sales_Uncleaned!G399&lt;=0),MEDIAN(_xlfn._xlws.FILTER(Nike_Sales_Uncleaned!$G$2:$G$2501,Nike_Sales_Uncleaned!$G$2:$G$2501&gt;0)),Nike_Sales_Uncleaned!G399)</f>
        <v>6110.0300000000007</v>
      </c>
      <c r="H381">
        <f>IF(Nike_Sales_Uncleaned!H399="",0,IF(AND(Nike_Sales_Uncleaned!H399&gt;=0,Nike_Sales_Uncleaned!H399&lt;=1),Nike_Sales_Uncleaned!H399,0))</f>
        <v>0</v>
      </c>
      <c r="I381">
        <v>0</v>
      </c>
      <c r="J381" s="11">
        <f>IF(Nike_Sales_Uncleaned[[#This Row],[Order_Date]]="","",Nike_Sales_Uncleaned[[#This Row],[Order_Date]])</f>
        <v>45391</v>
      </c>
      <c r="K381" t="s">
        <v>22</v>
      </c>
      <c r="L381" t="s">
        <v>25</v>
      </c>
      <c r="M381">
        <v>3996.96</v>
      </c>
    </row>
    <row r="382" spans="1:13" x14ac:dyDescent="0.3">
      <c r="A382">
        <v>2398</v>
      </c>
      <c r="B382" t="s">
        <v>19</v>
      </c>
      <c r="C382" t="s">
        <v>20</v>
      </c>
      <c r="D382" t="s">
        <v>39</v>
      </c>
      <c r="E382" t="str">
        <f>IF(Nike_Sales_Uncleaned!E400="","NA",IF(OR(Nike_Sales_Uncleaned!E400=0,Nike_Sales_Uncleaned!E400=-1),"NA",UPPER(Nike_Sales_Uncleaned!E400)))</f>
        <v>L</v>
      </c>
      <c r="F382" cm="1">
        <f t="array" ref="F382">IF(Nike_Sales_Uncleaned!F400="",MEDIAN(_xlfn._xlws.FILTER(Nike_Sales_Uncleaned!$F$2:$F$2501,Nike_Sales_Uncleaned!$F$2:$F$2501&gt;0)),Nike_Sales_Uncleaned!F400)</f>
        <v>2</v>
      </c>
      <c r="G382" cm="1">
        <f t="array" ref="G382">IF(OR(Nike_Sales_Uncleaned!G400="",Nike_Sales_Uncleaned!G400&lt;=0),MEDIAN(_xlfn._xlws.FILTER(Nike_Sales_Uncleaned!$G$2:$G$2501,Nike_Sales_Uncleaned!$G$2:$G$2501&gt;0)),Nike_Sales_Uncleaned!G400)</f>
        <v>4301.8500000000004</v>
      </c>
      <c r="H382">
        <f>IF(Nike_Sales_Uncleaned!H400="",0,IF(AND(Nike_Sales_Uncleaned!H400&gt;=0,Nike_Sales_Uncleaned!H400&lt;=1),Nike_Sales_Uncleaned!H400,0))</f>
        <v>0.74</v>
      </c>
      <c r="I382">
        <v>0</v>
      </c>
      <c r="J382" s="11">
        <f>IF(Nike_Sales_Uncleaned[[#This Row],[Order_Date]]="","",Nike_Sales_Uncleaned[[#This Row],[Order_Date]])</f>
        <v>45635</v>
      </c>
      <c r="K382" t="s">
        <v>22</v>
      </c>
      <c r="L382" t="s">
        <v>36</v>
      </c>
      <c r="M382">
        <v>3888.42</v>
      </c>
    </row>
    <row r="383" spans="1:13" x14ac:dyDescent="0.3">
      <c r="A383">
        <v>2399</v>
      </c>
      <c r="B383" t="s">
        <v>19</v>
      </c>
      <c r="C383" t="s">
        <v>30</v>
      </c>
      <c r="D383" t="s">
        <v>48</v>
      </c>
      <c r="E383" t="str">
        <f>IF(Nike_Sales_Uncleaned!E401="","NA",IF(OR(Nike_Sales_Uncleaned!E401=0,Nike_Sales_Uncleaned!E401=-1),"NA",UPPER(Nike_Sales_Uncleaned!E401)))</f>
        <v>L</v>
      </c>
      <c r="F383" cm="1">
        <f t="array" ref="F383">IF(Nike_Sales_Uncleaned!F401="",MEDIAN(_xlfn._xlws.FILTER(Nike_Sales_Uncleaned!$F$2:$F$2501,Nike_Sales_Uncleaned!$F$2:$F$2501&gt;0)),Nike_Sales_Uncleaned!F401)</f>
        <v>-1</v>
      </c>
      <c r="G383" cm="1">
        <f t="array" ref="G383">IF(OR(Nike_Sales_Uncleaned!G401="",Nike_Sales_Uncleaned!G401&lt;=0),MEDIAN(_xlfn._xlws.FILTER(Nike_Sales_Uncleaned!$G$2:$G$2501,Nike_Sales_Uncleaned!$G$2:$G$2501&gt;0)),Nike_Sales_Uncleaned!G401)</f>
        <v>6188.29</v>
      </c>
      <c r="H383">
        <f>IF(Nike_Sales_Uncleaned!H401="",0,IF(AND(Nike_Sales_Uncleaned!H401&gt;=0,Nike_Sales_Uncleaned!H401&lt;=1),Nike_Sales_Uncleaned!H401,0))</f>
        <v>0</v>
      </c>
      <c r="I383">
        <v>0</v>
      </c>
      <c r="J383" s="11">
        <f>IF(Nike_Sales_Uncleaned[[#This Row],[Order_Date]]="","",Nike_Sales_Uncleaned[[#This Row],[Order_Date]])</f>
        <v>45577</v>
      </c>
      <c r="K383" t="s">
        <v>22</v>
      </c>
      <c r="L383" t="s">
        <v>29</v>
      </c>
      <c r="M383">
        <v>515.6</v>
      </c>
    </row>
    <row r="384" spans="1:13" x14ac:dyDescent="0.3">
      <c r="A384">
        <v>2402</v>
      </c>
      <c r="B384" t="s">
        <v>13</v>
      </c>
      <c r="C384" t="s">
        <v>30</v>
      </c>
      <c r="D384" t="s">
        <v>31</v>
      </c>
      <c r="E384" t="str">
        <f>IF(Nike_Sales_Uncleaned!E404="","NA",IF(OR(Nike_Sales_Uncleaned!E404=0,Nike_Sales_Uncleaned!E404=-1),"NA",UPPER(Nike_Sales_Uncleaned!E404)))</f>
        <v>NA</v>
      </c>
      <c r="F384" cm="1">
        <f t="array" ref="F384">IF(Nike_Sales_Uncleaned!F404="",MEDIAN(_xlfn._xlws.FILTER(Nike_Sales_Uncleaned!$F$2:$F$2501,Nike_Sales_Uncleaned!$F$2:$F$2501&gt;0)),Nike_Sales_Uncleaned!F404)</f>
        <v>2</v>
      </c>
      <c r="G384" cm="1">
        <f t="array" ref="G384">IF(OR(Nike_Sales_Uncleaned!G404="",Nike_Sales_Uncleaned!G404&lt;=0),MEDIAN(_xlfn._xlws.FILTER(Nike_Sales_Uncleaned!$G$2:$G$2501,Nike_Sales_Uncleaned!$G$2:$G$2501&gt;0)),Nike_Sales_Uncleaned!G404)</f>
        <v>6437.85</v>
      </c>
      <c r="H384">
        <f>IF(Nike_Sales_Uncleaned!H404="",0,IF(AND(Nike_Sales_Uncleaned!H404&gt;=0,Nike_Sales_Uncleaned!H404&lt;=1),Nike_Sales_Uncleaned!H404,0))</f>
        <v>0</v>
      </c>
      <c r="I384">
        <v>0</v>
      </c>
      <c r="J384" s="11">
        <f>IF(Nike_Sales_Uncleaned[[#This Row],[Order_Date]]="","",Nike_Sales_Uncleaned[[#This Row],[Order_Date]])</f>
        <v>45360</v>
      </c>
      <c r="K384" t="s">
        <v>17</v>
      </c>
      <c r="L384" t="s">
        <v>25</v>
      </c>
      <c r="M384">
        <v>1231.3</v>
      </c>
    </row>
    <row r="385" spans="1:13" x14ac:dyDescent="0.3">
      <c r="A385">
        <v>2403</v>
      </c>
      <c r="B385" t="s">
        <v>19</v>
      </c>
      <c r="C385" t="s">
        <v>30</v>
      </c>
      <c r="D385" t="s">
        <v>31</v>
      </c>
      <c r="E385" t="str">
        <f>IF(Nike_Sales_Uncleaned!E405="","NA",IF(OR(Nike_Sales_Uncleaned!E405=0,Nike_Sales_Uncleaned!E405=-1),"NA",UPPER(Nike_Sales_Uncleaned!E405)))</f>
        <v>XL</v>
      </c>
      <c r="F385" cm="1">
        <f t="array" ref="F385">IF(Nike_Sales_Uncleaned!F405="",MEDIAN(_xlfn._xlws.FILTER(Nike_Sales_Uncleaned!$F$2:$F$2501,Nike_Sales_Uncleaned!$F$2:$F$2501&gt;0)),Nike_Sales_Uncleaned!F405)</f>
        <v>2</v>
      </c>
      <c r="G385" cm="1">
        <f t="array" ref="G385">IF(OR(Nike_Sales_Uncleaned!G405="",Nike_Sales_Uncleaned!G405&lt;=0),MEDIAN(_xlfn._xlws.FILTER(Nike_Sales_Uncleaned!$G$2:$G$2501,Nike_Sales_Uncleaned!$G$2:$G$2501&gt;0)),Nike_Sales_Uncleaned!G405)</f>
        <v>6110.0300000000007</v>
      </c>
      <c r="H385">
        <f>IF(Nike_Sales_Uncleaned!H405="",0,IF(AND(Nike_Sales_Uncleaned!H405&gt;=0,Nike_Sales_Uncleaned!H405&lt;=1),Nike_Sales_Uncleaned!H405,0))</f>
        <v>0</v>
      </c>
      <c r="I385">
        <v>0</v>
      </c>
      <c r="J385" s="11">
        <f>IF(Nike_Sales_Uncleaned[[#This Row],[Order_Date]]="","",Nike_Sales_Uncleaned[[#This Row],[Order_Date]])</f>
        <v>45716</v>
      </c>
      <c r="K385" t="s">
        <v>22</v>
      </c>
      <c r="L385" t="s">
        <v>33</v>
      </c>
      <c r="M385">
        <v>1309.54</v>
      </c>
    </row>
    <row r="386" spans="1:13" x14ac:dyDescent="0.3">
      <c r="A386">
        <v>2404</v>
      </c>
      <c r="B386" t="s">
        <v>35</v>
      </c>
      <c r="C386" t="s">
        <v>26</v>
      </c>
      <c r="D386" t="s">
        <v>27</v>
      </c>
      <c r="E386" t="str">
        <f>IF(Nike_Sales_Uncleaned!E406="","NA",IF(OR(Nike_Sales_Uncleaned!E406=0,Nike_Sales_Uncleaned!E406=-1),"NA",UPPER(Nike_Sales_Uncleaned!E406)))</f>
        <v>XL</v>
      </c>
      <c r="F386" cm="1">
        <f t="array" ref="F386">IF(Nike_Sales_Uncleaned!F406="",MEDIAN(_xlfn._xlws.FILTER(Nike_Sales_Uncleaned!$F$2:$F$2501,Nike_Sales_Uncleaned!$F$2:$F$2501&gt;0)),Nike_Sales_Uncleaned!F406)</f>
        <v>2</v>
      </c>
      <c r="G386" cm="1">
        <f t="array" ref="G386">IF(OR(Nike_Sales_Uncleaned!G406="",Nike_Sales_Uncleaned!G406&lt;=0),MEDIAN(_xlfn._xlws.FILTER(Nike_Sales_Uncleaned!$G$2:$G$2501,Nike_Sales_Uncleaned!$G$2:$G$2501&gt;0)),Nike_Sales_Uncleaned!G406)</f>
        <v>6110.0300000000007</v>
      </c>
      <c r="H386">
        <f>IF(Nike_Sales_Uncleaned!H406="",0,IF(AND(Nike_Sales_Uncleaned!H406&gt;=0,Nike_Sales_Uncleaned!H406&lt;=1),Nike_Sales_Uncleaned!H406,0))</f>
        <v>0.09</v>
      </c>
      <c r="I386">
        <v>0</v>
      </c>
      <c r="J386" s="11">
        <f>IF(Nike_Sales_Uncleaned[[#This Row],[Order_Date]]="","",Nike_Sales_Uncleaned[[#This Row],[Order_Date]])</f>
        <v>45540</v>
      </c>
      <c r="K386" t="s">
        <v>17</v>
      </c>
      <c r="L386" t="s">
        <v>29</v>
      </c>
      <c r="M386">
        <v>-501.36</v>
      </c>
    </row>
    <row r="387" spans="1:13" x14ac:dyDescent="0.3">
      <c r="A387">
        <v>2405</v>
      </c>
      <c r="B387" t="s">
        <v>35</v>
      </c>
      <c r="C387" t="s">
        <v>43</v>
      </c>
      <c r="D387" t="s">
        <v>51</v>
      </c>
      <c r="E387" t="str">
        <f>IF(Nike_Sales_Uncleaned!E407="","NA",IF(OR(Nike_Sales_Uncleaned!E407=0,Nike_Sales_Uncleaned!E407=-1),"NA",UPPER(Nike_Sales_Uncleaned!E407)))</f>
        <v>6</v>
      </c>
      <c r="F387" cm="1">
        <f t="array" ref="F387">IF(Nike_Sales_Uncleaned!F407="",MEDIAN(_xlfn._xlws.FILTER(Nike_Sales_Uncleaned!$F$2:$F$2501,Nike_Sales_Uncleaned!$F$2:$F$2501&gt;0)),Nike_Sales_Uncleaned!F407)</f>
        <v>1</v>
      </c>
      <c r="G387" cm="1">
        <f t="array" ref="G387">IF(OR(Nike_Sales_Uncleaned!G407="",Nike_Sales_Uncleaned!G407&lt;=0),MEDIAN(_xlfn._xlws.FILTER(Nike_Sales_Uncleaned!$G$2:$G$2501,Nike_Sales_Uncleaned!$G$2:$G$2501&gt;0)),Nike_Sales_Uncleaned!G407)</f>
        <v>6110.0300000000007</v>
      </c>
      <c r="H387">
        <f>IF(Nike_Sales_Uncleaned!H407="",0,IF(AND(Nike_Sales_Uncleaned!H407&gt;=0,Nike_Sales_Uncleaned!H407&lt;=1),Nike_Sales_Uncleaned!H407,0))</f>
        <v>0</v>
      </c>
      <c r="I387">
        <v>0</v>
      </c>
      <c r="J387" s="11">
        <f>IF(Nike_Sales_Uncleaned[[#This Row],[Order_Date]]="","",Nike_Sales_Uncleaned[[#This Row],[Order_Date]])</f>
        <v>45568</v>
      </c>
      <c r="K387" t="s">
        <v>17</v>
      </c>
      <c r="L387" t="s">
        <v>45</v>
      </c>
      <c r="M387">
        <v>69.95</v>
      </c>
    </row>
    <row r="388" spans="1:13" x14ac:dyDescent="0.3">
      <c r="A388">
        <v>2406</v>
      </c>
      <c r="B388" t="s">
        <v>35</v>
      </c>
      <c r="C388" t="s">
        <v>14</v>
      </c>
      <c r="D388" t="s">
        <v>47</v>
      </c>
      <c r="E388" t="str">
        <f>IF(Nike_Sales_Uncleaned!E408="","NA",IF(OR(Nike_Sales_Uncleaned!E408=0,Nike_Sales_Uncleaned!E408=-1),"NA",UPPER(Nike_Sales_Uncleaned!E408)))</f>
        <v>L</v>
      </c>
      <c r="F388" cm="1">
        <f t="array" ref="F388">IF(Nike_Sales_Uncleaned!F408="",MEDIAN(_xlfn._xlws.FILTER(Nike_Sales_Uncleaned!$F$2:$F$2501,Nike_Sales_Uncleaned!$F$2:$F$2501&gt;0)),Nike_Sales_Uncleaned!F408)</f>
        <v>4</v>
      </c>
      <c r="G388" cm="1">
        <f t="array" ref="G388">IF(OR(Nike_Sales_Uncleaned!G408="",Nike_Sales_Uncleaned!G408&lt;=0),MEDIAN(_xlfn._xlws.FILTER(Nike_Sales_Uncleaned!$G$2:$G$2501,Nike_Sales_Uncleaned!$G$2:$G$2501&gt;0)),Nike_Sales_Uncleaned!G408)</f>
        <v>6458.72</v>
      </c>
      <c r="H388">
        <f>IF(Nike_Sales_Uncleaned!H408="",0,IF(AND(Nike_Sales_Uncleaned!H408&gt;=0,Nike_Sales_Uncleaned!H408&lt;=1),Nike_Sales_Uncleaned!H408,0))</f>
        <v>0</v>
      </c>
      <c r="I388">
        <v>0</v>
      </c>
      <c r="J388" s="11">
        <f>IF(Nike_Sales_Uncleaned[[#This Row],[Order_Date]]="","",Nike_Sales_Uncleaned[[#This Row],[Order_Date]])</f>
        <v>45851</v>
      </c>
      <c r="K388" t="s">
        <v>17</v>
      </c>
      <c r="L388" t="s">
        <v>25</v>
      </c>
      <c r="M388">
        <v>402</v>
      </c>
    </row>
    <row r="389" spans="1:13" x14ac:dyDescent="0.3">
      <c r="A389">
        <v>2407</v>
      </c>
      <c r="B389" t="s">
        <v>13</v>
      </c>
      <c r="C389" t="s">
        <v>30</v>
      </c>
      <c r="D389" t="s">
        <v>50</v>
      </c>
      <c r="E389" t="str">
        <f>IF(Nike_Sales_Uncleaned!E409="","NA",IF(OR(Nike_Sales_Uncleaned!E409=0,Nike_Sales_Uncleaned!E409=-1),"NA",UPPER(Nike_Sales_Uncleaned!E409)))</f>
        <v>6</v>
      </c>
      <c r="F389" cm="1">
        <f t="array" ref="F389">IF(Nike_Sales_Uncleaned!F409="",MEDIAN(_xlfn._xlws.FILTER(Nike_Sales_Uncleaned!$F$2:$F$2501,Nike_Sales_Uncleaned!$F$2:$F$2501&gt;0)),Nike_Sales_Uncleaned!F409)</f>
        <v>2</v>
      </c>
      <c r="G389" cm="1">
        <f t="array" ref="G389">IF(OR(Nike_Sales_Uncleaned!G409="",Nike_Sales_Uncleaned!G409&lt;=0),MEDIAN(_xlfn._xlws.FILTER(Nike_Sales_Uncleaned!$G$2:$G$2501,Nike_Sales_Uncleaned!$G$2:$G$2501&gt;0)),Nike_Sales_Uncleaned!G409)</f>
        <v>9193.15</v>
      </c>
      <c r="H389">
        <f>IF(Nike_Sales_Uncleaned!H409="",0,IF(AND(Nike_Sales_Uncleaned!H409&gt;=0,Nike_Sales_Uncleaned!H409&lt;=1),Nike_Sales_Uncleaned!H409,0))</f>
        <v>0</v>
      </c>
      <c r="I389">
        <v>0</v>
      </c>
      <c r="J389" s="11">
        <f>IF(Nike_Sales_Uncleaned[[#This Row],[Order_Date]]="","",Nike_Sales_Uncleaned[[#This Row],[Order_Date]])</f>
        <v>45556</v>
      </c>
      <c r="K389" t="s">
        <v>17</v>
      </c>
      <c r="L389" t="s">
        <v>45</v>
      </c>
      <c r="M389">
        <v>521.77</v>
      </c>
    </row>
    <row r="390" spans="1:13" x14ac:dyDescent="0.3">
      <c r="A390">
        <v>2408</v>
      </c>
      <c r="B390" t="s">
        <v>35</v>
      </c>
      <c r="C390" t="s">
        <v>20</v>
      </c>
      <c r="D390" t="s">
        <v>24</v>
      </c>
      <c r="E390" t="str">
        <f>IF(Nike_Sales_Uncleaned!E410="","NA",IF(OR(Nike_Sales_Uncleaned!E410=0,Nike_Sales_Uncleaned!E410=-1),"NA",UPPER(Nike_Sales_Uncleaned!E410)))</f>
        <v>XL</v>
      </c>
      <c r="F390" cm="1">
        <f t="array" ref="F390">IF(Nike_Sales_Uncleaned!F410="",MEDIAN(_xlfn._xlws.FILTER(Nike_Sales_Uncleaned!$F$2:$F$2501,Nike_Sales_Uncleaned!$F$2:$F$2501&gt;0)),Nike_Sales_Uncleaned!F410)</f>
        <v>1</v>
      </c>
      <c r="G390" cm="1">
        <f t="array" ref="G390">IF(OR(Nike_Sales_Uncleaned!G410="",Nike_Sales_Uncleaned!G410&lt;=0),MEDIAN(_xlfn._xlws.FILTER(Nike_Sales_Uncleaned!$G$2:$G$2501,Nike_Sales_Uncleaned!$G$2:$G$2501&gt;0)),Nike_Sales_Uncleaned!G410)</f>
        <v>6110.0300000000007</v>
      </c>
      <c r="H390">
        <f>IF(Nike_Sales_Uncleaned!H410="",0,IF(AND(Nike_Sales_Uncleaned!H410&gt;=0,Nike_Sales_Uncleaned!H410&lt;=1),Nike_Sales_Uncleaned!H410,0))</f>
        <v>0</v>
      </c>
      <c r="I390">
        <v>0</v>
      </c>
      <c r="J390" s="11">
        <f>IF(Nike_Sales_Uncleaned[[#This Row],[Order_Date]]="","",Nike_Sales_Uncleaned[[#This Row],[Order_Date]])</f>
        <v>45537</v>
      </c>
      <c r="K390" t="s">
        <v>22</v>
      </c>
      <c r="L390" t="s">
        <v>36</v>
      </c>
      <c r="M390">
        <v>1731.86</v>
      </c>
    </row>
    <row r="391" spans="1:13" x14ac:dyDescent="0.3">
      <c r="A391">
        <v>2409</v>
      </c>
      <c r="B391" t="s">
        <v>35</v>
      </c>
      <c r="C391" t="s">
        <v>43</v>
      </c>
      <c r="D391" t="s">
        <v>52</v>
      </c>
      <c r="E391" t="str">
        <f>IF(Nike_Sales_Uncleaned!E411="","NA",IF(OR(Nike_Sales_Uncleaned!E411=0,Nike_Sales_Uncleaned!E411=-1),"NA",UPPER(Nike_Sales_Uncleaned!E411)))</f>
        <v>M</v>
      </c>
      <c r="F391" cm="1">
        <f t="array" ref="F391">IF(Nike_Sales_Uncleaned!F411="",MEDIAN(_xlfn._xlws.FILTER(Nike_Sales_Uncleaned!$F$2:$F$2501,Nike_Sales_Uncleaned!$F$2:$F$2501&gt;0)),Nike_Sales_Uncleaned!F411)</f>
        <v>2</v>
      </c>
      <c r="G391" cm="1">
        <f t="array" ref="G391">IF(OR(Nike_Sales_Uncleaned!G411="",Nike_Sales_Uncleaned!G411&lt;=0),MEDIAN(_xlfn._xlws.FILTER(Nike_Sales_Uncleaned!$G$2:$G$2501,Nike_Sales_Uncleaned!$G$2:$G$2501&gt;0)),Nike_Sales_Uncleaned!G411)</f>
        <v>6110.0300000000007</v>
      </c>
      <c r="H391">
        <f>IF(Nike_Sales_Uncleaned!H411="",0,IF(AND(Nike_Sales_Uncleaned!H411&gt;=0,Nike_Sales_Uncleaned!H411&lt;=1),Nike_Sales_Uncleaned!H411,0))</f>
        <v>0</v>
      </c>
      <c r="I391">
        <v>0</v>
      </c>
      <c r="J391" s="11">
        <f>IF(Nike_Sales_Uncleaned[[#This Row],[Order_Date]]="","",Nike_Sales_Uncleaned[[#This Row],[Order_Date]])</f>
        <v>45573</v>
      </c>
      <c r="K391" t="s">
        <v>22</v>
      </c>
      <c r="L391" t="s">
        <v>36</v>
      </c>
      <c r="M391">
        <v>2993.72</v>
      </c>
    </row>
    <row r="392" spans="1:13" x14ac:dyDescent="0.3">
      <c r="A392">
        <v>2410</v>
      </c>
      <c r="B392" t="s">
        <v>13</v>
      </c>
      <c r="C392" t="s">
        <v>43</v>
      </c>
      <c r="D392" t="s">
        <v>44</v>
      </c>
      <c r="E392" t="str">
        <f>IF(Nike_Sales_Uncleaned!E412="","NA",IF(OR(Nike_Sales_Uncleaned!E412=0,Nike_Sales_Uncleaned!E412=-1),"NA",UPPER(Nike_Sales_Uncleaned!E412)))</f>
        <v>NA</v>
      </c>
      <c r="F392" cm="1">
        <f t="array" ref="F392">IF(Nike_Sales_Uncleaned!F412="",MEDIAN(_xlfn._xlws.FILTER(Nike_Sales_Uncleaned!$F$2:$F$2501,Nike_Sales_Uncleaned!$F$2:$F$2501&gt;0)),Nike_Sales_Uncleaned!F412)</f>
        <v>2</v>
      </c>
      <c r="G392" cm="1">
        <f t="array" ref="G392">IF(OR(Nike_Sales_Uncleaned!G412="",Nike_Sales_Uncleaned!G412&lt;=0),MEDIAN(_xlfn._xlws.FILTER(Nike_Sales_Uncleaned!$G$2:$G$2501,Nike_Sales_Uncleaned!$G$2:$G$2501&gt;0)),Nike_Sales_Uncleaned!G412)</f>
        <v>6110.0300000000007</v>
      </c>
      <c r="H392">
        <f>IF(Nike_Sales_Uncleaned!H412="",0,IF(AND(Nike_Sales_Uncleaned!H412&gt;=0,Nike_Sales_Uncleaned!H412&lt;=1),Nike_Sales_Uncleaned!H412,0))</f>
        <v>0</v>
      </c>
      <c r="I392">
        <v>0</v>
      </c>
      <c r="J392" s="11">
        <f>IF(Nike_Sales_Uncleaned[[#This Row],[Order_Date]]="","",Nike_Sales_Uncleaned[[#This Row],[Order_Date]])</f>
        <v>45801</v>
      </c>
      <c r="K392" t="s">
        <v>22</v>
      </c>
      <c r="L392" t="s">
        <v>38</v>
      </c>
      <c r="M392">
        <v>1344.49</v>
      </c>
    </row>
    <row r="393" spans="1:13" x14ac:dyDescent="0.3">
      <c r="A393">
        <v>2412</v>
      </c>
      <c r="B393" t="s">
        <v>13</v>
      </c>
      <c r="C393" t="s">
        <v>26</v>
      </c>
      <c r="D393" t="s">
        <v>27</v>
      </c>
      <c r="E393" t="str">
        <f>IF(Nike_Sales_Uncleaned!E414="","NA",IF(OR(Nike_Sales_Uncleaned!E414=0,Nike_Sales_Uncleaned!E414=-1),"NA",UPPER(Nike_Sales_Uncleaned!E414)))</f>
        <v>XL</v>
      </c>
      <c r="F393" cm="1">
        <f t="array" ref="F393">IF(Nike_Sales_Uncleaned!F414="",MEDIAN(_xlfn._xlws.FILTER(Nike_Sales_Uncleaned!$F$2:$F$2501,Nike_Sales_Uncleaned!$F$2:$F$2501&gt;0)),Nike_Sales_Uncleaned!F414)</f>
        <v>1</v>
      </c>
      <c r="G393" cm="1">
        <f t="array" ref="G393">IF(OR(Nike_Sales_Uncleaned!G414="",Nike_Sales_Uncleaned!G414&lt;=0),MEDIAN(_xlfn._xlws.FILTER(Nike_Sales_Uncleaned!$G$2:$G$2501,Nike_Sales_Uncleaned!$G$2:$G$2501&gt;0)),Nike_Sales_Uncleaned!G414)</f>
        <v>4920.3</v>
      </c>
      <c r="H393">
        <f>IF(Nike_Sales_Uncleaned!H414="",0,IF(AND(Nike_Sales_Uncleaned!H414&gt;=0,Nike_Sales_Uncleaned!H414&lt;=1),Nike_Sales_Uncleaned!H414,0))</f>
        <v>0.14000000000000001</v>
      </c>
      <c r="I393">
        <v>4231.46</v>
      </c>
      <c r="J393" s="11">
        <f>IF(Nike_Sales_Uncleaned[[#This Row],[Order_Date]]="","",Nike_Sales_Uncleaned[[#This Row],[Order_Date]])</f>
        <v>45568</v>
      </c>
      <c r="K393" t="s">
        <v>22</v>
      </c>
      <c r="L393" t="s">
        <v>25</v>
      </c>
      <c r="M393">
        <v>1135.72</v>
      </c>
    </row>
    <row r="394" spans="1:13" x14ac:dyDescent="0.3">
      <c r="A394">
        <v>2413</v>
      </c>
      <c r="B394" t="s">
        <v>35</v>
      </c>
      <c r="C394" t="s">
        <v>14</v>
      </c>
      <c r="D394" t="s">
        <v>34</v>
      </c>
      <c r="E394" t="str">
        <f>IF(Nike_Sales_Uncleaned!E415="","NA",IF(OR(Nike_Sales_Uncleaned!E415=0,Nike_Sales_Uncleaned!E415=-1),"NA",UPPER(Nike_Sales_Uncleaned!E415)))</f>
        <v>XL</v>
      </c>
      <c r="F394" cm="1">
        <f t="array" ref="F394">IF(Nike_Sales_Uncleaned!F415="",MEDIAN(_xlfn._xlws.FILTER(Nike_Sales_Uncleaned!$F$2:$F$2501,Nike_Sales_Uncleaned!$F$2:$F$2501&gt;0)),Nike_Sales_Uncleaned!F415)</f>
        <v>3</v>
      </c>
      <c r="G394" cm="1">
        <f t="array" ref="G394">IF(OR(Nike_Sales_Uncleaned!G415="",Nike_Sales_Uncleaned!G415&lt;=0),MEDIAN(_xlfn._xlws.FILTER(Nike_Sales_Uncleaned!$G$2:$G$2501,Nike_Sales_Uncleaned!$G$2:$G$2501&gt;0)),Nike_Sales_Uncleaned!G415)</f>
        <v>7005.67</v>
      </c>
      <c r="H394">
        <f>IF(Nike_Sales_Uncleaned!H415="",0,IF(AND(Nike_Sales_Uncleaned!H415&gt;=0,Nike_Sales_Uncleaned!H415&lt;=1),Nike_Sales_Uncleaned!H415,0))</f>
        <v>0.15</v>
      </c>
      <c r="I394">
        <v>17864.46</v>
      </c>
      <c r="J394" s="11" t="str">
        <f>IF(Nike_Sales_Uncleaned[[#This Row],[Order_Date]]="","",Nike_Sales_Uncleaned[[#This Row],[Order_Date]])</f>
        <v/>
      </c>
      <c r="K394" t="s">
        <v>22</v>
      </c>
      <c r="L394" t="s">
        <v>45</v>
      </c>
      <c r="M394">
        <v>2329.98</v>
      </c>
    </row>
    <row r="395" spans="1:13" x14ac:dyDescent="0.3">
      <c r="A395">
        <v>2414</v>
      </c>
      <c r="B395" t="s">
        <v>19</v>
      </c>
      <c r="C395" t="s">
        <v>43</v>
      </c>
      <c r="D395" t="s">
        <v>44</v>
      </c>
      <c r="E395" t="str">
        <f>IF(Nike_Sales_Uncleaned!E416="","NA",IF(OR(Nike_Sales_Uncleaned!E416=0,Nike_Sales_Uncleaned!E416=-1),"NA",UPPER(Nike_Sales_Uncleaned!E416)))</f>
        <v>XL</v>
      </c>
      <c r="F395" cm="1">
        <f t="array" ref="F395">IF(Nike_Sales_Uncleaned!F416="",MEDIAN(_xlfn._xlws.FILTER(Nike_Sales_Uncleaned!$F$2:$F$2501,Nike_Sales_Uncleaned!$F$2:$F$2501&gt;0)),Nike_Sales_Uncleaned!F416)</f>
        <v>2</v>
      </c>
      <c r="G395" cm="1">
        <f t="array" ref="G395">IF(OR(Nike_Sales_Uncleaned!G416="",Nike_Sales_Uncleaned!G416&lt;=0),MEDIAN(_xlfn._xlws.FILTER(Nike_Sales_Uncleaned!$G$2:$G$2501,Nike_Sales_Uncleaned!$G$2:$G$2501&gt;0)),Nike_Sales_Uncleaned!G416)</f>
        <v>8141.8</v>
      </c>
      <c r="H395">
        <f>IF(Nike_Sales_Uncleaned!H416="",0,IF(AND(Nike_Sales_Uncleaned!H416&gt;=0,Nike_Sales_Uncleaned!H416&lt;=1),Nike_Sales_Uncleaned!H416,0))</f>
        <v>0</v>
      </c>
      <c r="I395">
        <v>0</v>
      </c>
      <c r="J395" s="11" t="str">
        <f>IF(Nike_Sales_Uncleaned[[#This Row],[Order_Date]]="","",Nike_Sales_Uncleaned[[#This Row],[Order_Date]])</f>
        <v/>
      </c>
      <c r="K395" t="s">
        <v>17</v>
      </c>
      <c r="L395" t="s">
        <v>38</v>
      </c>
      <c r="M395">
        <v>-829.35</v>
      </c>
    </row>
    <row r="396" spans="1:13" x14ac:dyDescent="0.3">
      <c r="A396">
        <v>2415</v>
      </c>
      <c r="B396" t="s">
        <v>19</v>
      </c>
      <c r="C396" t="s">
        <v>30</v>
      </c>
      <c r="D396" t="s">
        <v>50</v>
      </c>
      <c r="E396" t="str">
        <f>IF(Nike_Sales_Uncleaned!E417="","NA",IF(OR(Nike_Sales_Uncleaned!E417=0,Nike_Sales_Uncleaned!E417=-1),"NA",UPPER(Nike_Sales_Uncleaned!E417)))</f>
        <v>8</v>
      </c>
      <c r="F396" cm="1">
        <f t="array" ref="F396">IF(Nike_Sales_Uncleaned!F417="",MEDIAN(_xlfn._xlws.FILTER(Nike_Sales_Uncleaned!$F$2:$F$2501,Nike_Sales_Uncleaned!$F$2:$F$2501&gt;0)),Nike_Sales_Uncleaned!F417)</f>
        <v>3</v>
      </c>
      <c r="G396" cm="1">
        <f t="array" ref="G396">IF(OR(Nike_Sales_Uncleaned!G417="",Nike_Sales_Uncleaned!G417&lt;=0),MEDIAN(_xlfn._xlws.FILTER(Nike_Sales_Uncleaned!$G$2:$G$2501,Nike_Sales_Uncleaned!$G$2:$G$2501&gt;0)),Nike_Sales_Uncleaned!G417)</f>
        <v>6178.39</v>
      </c>
      <c r="H396">
        <f>IF(Nike_Sales_Uncleaned!H417="",0,IF(AND(Nike_Sales_Uncleaned!H417&gt;=0,Nike_Sales_Uncleaned!H417&lt;=1),Nike_Sales_Uncleaned!H417,0))</f>
        <v>0</v>
      </c>
      <c r="I396">
        <v>0</v>
      </c>
      <c r="J396" s="11">
        <f>IF(Nike_Sales_Uncleaned[[#This Row],[Order_Date]]="","",Nike_Sales_Uncleaned[[#This Row],[Order_Date]])</f>
        <v>45156</v>
      </c>
      <c r="K396" t="s">
        <v>22</v>
      </c>
      <c r="L396" t="s">
        <v>36</v>
      </c>
      <c r="M396">
        <v>73.75</v>
      </c>
    </row>
    <row r="397" spans="1:13" x14ac:dyDescent="0.3">
      <c r="A397">
        <v>2416</v>
      </c>
      <c r="B397" t="s">
        <v>13</v>
      </c>
      <c r="C397" t="s">
        <v>20</v>
      </c>
      <c r="D397" t="s">
        <v>39</v>
      </c>
      <c r="E397" t="str">
        <f>IF(Nike_Sales_Uncleaned!E418="","NA",IF(OR(Nike_Sales_Uncleaned!E418=0,Nike_Sales_Uncleaned!E418=-1),"NA",UPPER(Nike_Sales_Uncleaned!E418)))</f>
        <v>9</v>
      </c>
      <c r="F397" cm="1">
        <f t="array" ref="F397">IF(Nike_Sales_Uncleaned!F418="",MEDIAN(_xlfn._xlws.FILTER(Nike_Sales_Uncleaned!$F$2:$F$2501,Nike_Sales_Uncleaned!$F$2:$F$2501&gt;0)),Nike_Sales_Uncleaned!F418)</f>
        <v>3</v>
      </c>
      <c r="G397" cm="1">
        <f t="array" ref="G397">IF(OR(Nike_Sales_Uncleaned!G418="",Nike_Sales_Uncleaned!G418&lt;=0),MEDIAN(_xlfn._xlws.FILTER(Nike_Sales_Uncleaned!$G$2:$G$2501,Nike_Sales_Uncleaned!$G$2:$G$2501&gt;0)),Nike_Sales_Uncleaned!G418)</f>
        <v>6245.23</v>
      </c>
      <c r="H397">
        <f>IF(Nike_Sales_Uncleaned!H418="",0,IF(AND(Nike_Sales_Uncleaned!H418&gt;=0,Nike_Sales_Uncleaned!H418&lt;=1),Nike_Sales_Uncleaned!H418,0))</f>
        <v>0</v>
      </c>
      <c r="I397">
        <v>-2810.35</v>
      </c>
      <c r="J397" s="11">
        <f>IF(Nike_Sales_Uncleaned[[#This Row],[Order_Date]]="","",Nike_Sales_Uncleaned[[#This Row],[Order_Date]])</f>
        <v>45846</v>
      </c>
      <c r="K397" t="s">
        <v>22</v>
      </c>
      <c r="L397" t="s">
        <v>25</v>
      </c>
      <c r="M397">
        <v>3485.64</v>
      </c>
    </row>
    <row r="398" spans="1:13" x14ac:dyDescent="0.3">
      <c r="A398">
        <v>2417</v>
      </c>
      <c r="B398" t="s">
        <v>35</v>
      </c>
      <c r="C398" t="s">
        <v>26</v>
      </c>
      <c r="D398" t="s">
        <v>58</v>
      </c>
      <c r="E398" t="str">
        <f>IF(Nike_Sales_Uncleaned!E419="","NA",IF(OR(Nike_Sales_Uncleaned!E419=0,Nike_Sales_Uncleaned!E419=-1),"NA",UPPER(Nike_Sales_Uncleaned!E419)))</f>
        <v>NA</v>
      </c>
      <c r="F398" cm="1">
        <f t="array" ref="F398">IF(Nike_Sales_Uncleaned!F419="",MEDIAN(_xlfn._xlws.FILTER(Nike_Sales_Uncleaned!$F$2:$F$2501,Nike_Sales_Uncleaned!$F$2:$F$2501&gt;0)),Nike_Sales_Uncleaned!F419)</f>
        <v>2</v>
      </c>
      <c r="G398" cm="1">
        <f t="array" ref="G398">IF(OR(Nike_Sales_Uncleaned!G419="",Nike_Sales_Uncleaned!G419&lt;=0),MEDIAN(_xlfn._xlws.FILTER(Nike_Sales_Uncleaned!$G$2:$G$2501,Nike_Sales_Uncleaned!$G$2:$G$2501&gt;0)),Nike_Sales_Uncleaned!G419)</f>
        <v>8293.3799999999992</v>
      </c>
      <c r="H398">
        <f>IF(Nike_Sales_Uncleaned!H419="",0,IF(AND(Nike_Sales_Uncleaned!H419&gt;=0,Nike_Sales_Uncleaned!H419&lt;=1),Nike_Sales_Uncleaned!H419,0))</f>
        <v>0</v>
      </c>
      <c r="I398">
        <v>0</v>
      </c>
      <c r="J398" s="11">
        <f>IF(Nike_Sales_Uncleaned[[#This Row],[Order_Date]]="","",Nike_Sales_Uncleaned[[#This Row],[Order_Date]])</f>
        <v>45817</v>
      </c>
      <c r="K398" t="s">
        <v>22</v>
      </c>
      <c r="L398" t="s">
        <v>36</v>
      </c>
      <c r="M398">
        <v>1727.06</v>
      </c>
    </row>
    <row r="399" spans="1:13" x14ac:dyDescent="0.3">
      <c r="A399">
        <v>2418</v>
      </c>
      <c r="B399" t="s">
        <v>35</v>
      </c>
      <c r="C399" t="s">
        <v>20</v>
      </c>
      <c r="D399" t="s">
        <v>55</v>
      </c>
      <c r="E399" t="str">
        <f>IF(Nike_Sales_Uncleaned!E420="","NA",IF(OR(Nike_Sales_Uncleaned!E420=0,Nike_Sales_Uncleaned!E420=-1),"NA",UPPER(Nike_Sales_Uncleaned!E420)))</f>
        <v>XL</v>
      </c>
      <c r="F399" cm="1">
        <f t="array" ref="F399">IF(Nike_Sales_Uncleaned!F420="",MEDIAN(_xlfn._xlws.FILTER(Nike_Sales_Uncleaned!$F$2:$F$2501,Nike_Sales_Uncleaned!$F$2:$F$2501&gt;0)),Nike_Sales_Uncleaned!F420)</f>
        <v>2</v>
      </c>
      <c r="G399" cm="1">
        <f t="array" ref="G399">IF(OR(Nike_Sales_Uncleaned!G420="",Nike_Sales_Uncleaned!G420&lt;=0),MEDIAN(_xlfn._xlws.FILTER(Nike_Sales_Uncleaned!$G$2:$G$2501,Nike_Sales_Uncleaned!$G$2:$G$2501&gt;0)),Nike_Sales_Uncleaned!G420)</f>
        <v>9288.75</v>
      </c>
      <c r="H399">
        <f>IF(Nike_Sales_Uncleaned!H420="",0,IF(AND(Nike_Sales_Uncleaned!H420&gt;=0,Nike_Sales_Uncleaned!H420&lt;=1),Nike_Sales_Uncleaned!H420,0))</f>
        <v>0.54</v>
      </c>
      <c r="I399">
        <v>0</v>
      </c>
      <c r="J399" s="11">
        <f>IF(Nike_Sales_Uncleaned[[#This Row],[Order_Date]]="","",Nike_Sales_Uncleaned[[#This Row],[Order_Date]])</f>
        <v>45287</v>
      </c>
      <c r="K399" t="s">
        <v>22</v>
      </c>
      <c r="L399" t="s">
        <v>25</v>
      </c>
      <c r="M399">
        <v>3110.43</v>
      </c>
    </row>
    <row r="400" spans="1:13" x14ac:dyDescent="0.3">
      <c r="A400">
        <v>2419</v>
      </c>
      <c r="B400" t="s">
        <v>35</v>
      </c>
      <c r="C400" t="s">
        <v>26</v>
      </c>
      <c r="D400" t="s">
        <v>58</v>
      </c>
      <c r="E400" t="str">
        <f>IF(Nike_Sales_Uncleaned!E421="","NA",IF(OR(Nike_Sales_Uncleaned!E421=0,Nike_Sales_Uncleaned!E421=-1),"NA",UPPER(Nike_Sales_Uncleaned!E421)))</f>
        <v>L</v>
      </c>
      <c r="F400" cm="1">
        <f t="array" ref="F400">IF(Nike_Sales_Uncleaned!F421="",MEDIAN(_xlfn._xlws.FILTER(Nike_Sales_Uncleaned!$F$2:$F$2501,Nike_Sales_Uncleaned!$F$2:$F$2501&gt;0)),Nike_Sales_Uncleaned!F421)</f>
        <v>2</v>
      </c>
      <c r="G400" cm="1">
        <f t="array" ref="G400">IF(OR(Nike_Sales_Uncleaned!G421="",Nike_Sales_Uncleaned!G421&lt;=0),MEDIAN(_xlfn._xlws.FILTER(Nike_Sales_Uncleaned!$G$2:$G$2501,Nike_Sales_Uncleaned!$G$2:$G$2501&gt;0)),Nike_Sales_Uncleaned!G421)</f>
        <v>8738.99</v>
      </c>
      <c r="H400">
        <f>IF(Nike_Sales_Uncleaned!H421="",0,IF(AND(Nike_Sales_Uncleaned!H421&gt;=0,Nike_Sales_Uncleaned!H421&lt;=1),Nike_Sales_Uncleaned!H421,0))</f>
        <v>0.47</v>
      </c>
      <c r="I400">
        <v>0</v>
      </c>
      <c r="J400" s="11" t="str">
        <f>IF(Nike_Sales_Uncleaned[[#This Row],[Order_Date]]="","",Nike_Sales_Uncleaned[[#This Row],[Order_Date]])</f>
        <v/>
      </c>
      <c r="K400" t="s">
        <v>17</v>
      </c>
      <c r="L400" t="s">
        <v>38</v>
      </c>
      <c r="M400">
        <v>2868.49</v>
      </c>
    </row>
    <row r="401" spans="1:13" x14ac:dyDescent="0.3">
      <c r="A401">
        <v>2420</v>
      </c>
      <c r="B401" t="s">
        <v>13</v>
      </c>
      <c r="C401" t="s">
        <v>43</v>
      </c>
      <c r="D401" t="s">
        <v>52</v>
      </c>
      <c r="E401" t="str">
        <f>IF(Nike_Sales_Uncleaned!E422="","NA",IF(OR(Nike_Sales_Uncleaned!E422=0,Nike_Sales_Uncleaned!E422=-1),"NA",UPPER(Nike_Sales_Uncleaned!E422)))</f>
        <v>9</v>
      </c>
      <c r="F401" cm="1">
        <f t="array" ref="F401">IF(Nike_Sales_Uncleaned!F422="",MEDIAN(_xlfn._xlws.FILTER(Nike_Sales_Uncleaned!$F$2:$F$2501,Nike_Sales_Uncleaned!$F$2:$F$2501&gt;0)),Nike_Sales_Uncleaned!F422)</f>
        <v>2</v>
      </c>
      <c r="G401" cm="1">
        <f t="array" ref="G401">IF(OR(Nike_Sales_Uncleaned!G422="",Nike_Sales_Uncleaned!G422&lt;=0),MEDIAN(_xlfn._xlws.FILTER(Nike_Sales_Uncleaned!$G$2:$G$2501,Nike_Sales_Uncleaned!$G$2:$G$2501&gt;0)),Nike_Sales_Uncleaned!G422)</f>
        <v>6110.0300000000007</v>
      </c>
      <c r="H401">
        <f>IF(Nike_Sales_Uncleaned!H422="",0,IF(AND(Nike_Sales_Uncleaned!H422&gt;=0,Nike_Sales_Uncleaned!H422&lt;=1),Nike_Sales_Uncleaned!H422,0))</f>
        <v>0</v>
      </c>
      <c r="I401">
        <v>0</v>
      </c>
      <c r="J401" s="11">
        <f>IF(Nike_Sales_Uncleaned[[#This Row],[Order_Date]]="","",Nike_Sales_Uncleaned[[#This Row],[Order_Date]])</f>
        <v>45511</v>
      </c>
      <c r="K401" t="s">
        <v>17</v>
      </c>
      <c r="L401" t="s">
        <v>38</v>
      </c>
      <c r="M401">
        <v>1664.6</v>
      </c>
    </row>
    <row r="402" spans="1:13" x14ac:dyDescent="0.3">
      <c r="A402">
        <v>2421</v>
      </c>
      <c r="B402" t="s">
        <v>19</v>
      </c>
      <c r="C402" t="s">
        <v>30</v>
      </c>
      <c r="D402" t="s">
        <v>31</v>
      </c>
      <c r="E402" t="str">
        <f>IF(Nike_Sales_Uncleaned!E423="","NA",IF(OR(Nike_Sales_Uncleaned!E423=0,Nike_Sales_Uncleaned!E423=-1),"NA",UPPER(Nike_Sales_Uncleaned!E423)))</f>
        <v>M</v>
      </c>
      <c r="F402" cm="1">
        <f t="array" ref="F402">IF(Nike_Sales_Uncleaned!F423="",MEDIAN(_xlfn._xlws.FILTER(Nike_Sales_Uncleaned!$F$2:$F$2501,Nike_Sales_Uncleaned!$F$2:$F$2501&gt;0)),Nike_Sales_Uncleaned!F423)</f>
        <v>2</v>
      </c>
      <c r="G402" cm="1">
        <f t="array" ref="G402">IF(OR(Nike_Sales_Uncleaned!G423="",Nike_Sales_Uncleaned!G423&lt;=0),MEDIAN(_xlfn._xlws.FILTER(Nike_Sales_Uncleaned!$G$2:$G$2501,Nike_Sales_Uncleaned!$G$2:$G$2501&gt;0)),Nike_Sales_Uncleaned!G423)</f>
        <v>8136.39</v>
      </c>
      <c r="H402">
        <f>IF(Nike_Sales_Uncleaned!H423="",0,IF(AND(Nike_Sales_Uncleaned!H423&gt;=0,Nike_Sales_Uncleaned!H423&lt;=1),Nike_Sales_Uncleaned!H423,0))</f>
        <v>0</v>
      </c>
      <c r="I402">
        <v>0</v>
      </c>
      <c r="J402" s="11">
        <f>IF(Nike_Sales_Uncleaned[[#This Row],[Order_Date]]="","",Nike_Sales_Uncleaned[[#This Row],[Order_Date]])</f>
        <v>45574</v>
      </c>
      <c r="K402" t="s">
        <v>22</v>
      </c>
      <c r="L402" t="s">
        <v>29</v>
      </c>
      <c r="M402">
        <v>3398.15</v>
      </c>
    </row>
    <row r="403" spans="1:13" x14ac:dyDescent="0.3">
      <c r="A403">
        <v>2422</v>
      </c>
      <c r="B403" t="s">
        <v>13</v>
      </c>
      <c r="C403" t="s">
        <v>20</v>
      </c>
      <c r="D403" t="s">
        <v>21</v>
      </c>
      <c r="E403" t="str">
        <f>IF(Nike_Sales_Uncleaned!E424="","NA",IF(OR(Nike_Sales_Uncleaned!E424=0,Nike_Sales_Uncleaned!E424=-1),"NA",UPPER(Nike_Sales_Uncleaned!E424)))</f>
        <v>NA</v>
      </c>
      <c r="F403" cm="1">
        <f t="array" ref="F403">IF(Nike_Sales_Uncleaned!F424="",MEDIAN(_xlfn._xlws.FILTER(Nike_Sales_Uncleaned!$F$2:$F$2501,Nike_Sales_Uncleaned!$F$2:$F$2501&gt;0)),Nike_Sales_Uncleaned!F424)</f>
        <v>4</v>
      </c>
      <c r="G403" cm="1">
        <f t="array" ref="G403">IF(OR(Nike_Sales_Uncleaned!G424="",Nike_Sales_Uncleaned!G424&lt;=0),MEDIAN(_xlfn._xlws.FILTER(Nike_Sales_Uncleaned!$G$2:$G$2501,Nike_Sales_Uncleaned!$G$2:$G$2501&gt;0)),Nike_Sales_Uncleaned!G424)</f>
        <v>6110.0300000000007</v>
      </c>
      <c r="H403">
        <f>IF(Nike_Sales_Uncleaned!H424="",0,IF(AND(Nike_Sales_Uncleaned!H424&gt;=0,Nike_Sales_Uncleaned!H424&lt;=1),Nike_Sales_Uncleaned!H424,0))</f>
        <v>0</v>
      </c>
      <c r="I403">
        <v>0</v>
      </c>
      <c r="J403" s="11">
        <f>IF(Nike_Sales_Uncleaned[[#This Row],[Order_Date]]="","",Nike_Sales_Uncleaned[[#This Row],[Order_Date]])</f>
        <v>45749</v>
      </c>
      <c r="K403" t="s">
        <v>22</v>
      </c>
      <c r="L403" t="s">
        <v>25</v>
      </c>
      <c r="M403">
        <v>3044.66</v>
      </c>
    </row>
    <row r="404" spans="1:13" x14ac:dyDescent="0.3">
      <c r="A404">
        <v>2424</v>
      </c>
      <c r="B404" t="s">
        <v>19</v>
      </c>
      <c r="C404" t="s">
        <v>43</v>
      </c>
      <c r="D404" t="s">
        <v>44</v>
      </c>
      <c r="E404" t="str">
        <f>IF(Nike_Sales_Uncleaned!E426="","NA",IF(OR(Nike_Sales_Uncleaned!E426=0,Nike_Sales_Uncleaned!E426=-1),"NA",UPPER(Nike_Sales_Uncleaned!E426)))</f>
        <v>10</v>
      </c>
      <c r="F404" cm="1">
        <f t="array" ref="F404">IF(Nike_Sales_Uncleaned!F426="",MEDIAN(_xlfn._xlws.FILTER(Nike_Sales_Uncleaned!$F$2:$F$2501,Nike_Sales_Uncleaned!$F$2:$F$2501&gt;0)),Nike_Sales_Uncleaned!F426)</f>
        <v>2</v>
      </c>
      <c r="G404" cm="1">
        <f t="array" ref="G404">IF(OR(Nike_Sales_Uncleaned!G426="",Nike_Sales_Uncleaned!G426&lt;=0),MEDIAN(_xlfn._xlws.FILTER(Nike_Sales_Uncleaned!$G$2:$G$2501,Nike_Sales_Uncleaned!$G$2:$G$2501&gt;0)),Nike_Sales_Uncleaned!G426)</f>
        <v>7634.65</v>
      </c>
      <c r="H404">
        <f>IF(Nike_Sales_Uncleaned!H426="",0,IF(AND(Nike_Sales_Uncleaned!H426&gt;=0,Nike_Sales_Uncleaned!H426&lt;=1),Nike_Sales_Uncleaned!H426,0))</f>
        <v>0</v>
      </c>
      <c r="I404">
        <v>0</v>
      </c>
      <c r="J404" s="11">
        <f>IF(Nike_Sales_Uncleaned[[#This Row],[Order_Date]]="","",Nike_Sales_Uncleaned[[#This Row],[Order_Date]])</f>
        <v>45725</v>
      </c>
      <c r="K404" t="s">
        <v>17</v>
      </c>
      <c r="L404" t="s">
        <v>45</v>
      </c>
      <c r="M404">
        <v>1749.8</v>
      </c>
    </row>
    <row r="405" spans="1:13" x14ac:dyDescent="0.3">
      <c r="A405">
        <v>2425</v>
      </c>
      <c r="B405" t="s">
        <v>13</v>
      </c>
      <c r="C405" t="s">
        <v>14</v>
      </c>
      <c r="D405" t="s">
        <v>54</v>
      </c>
      <c r="E405" t="str">
        <f>IF(Nike_Sales_Uncleaned!E427="","NA",IF(OR(Nike_Sales_Uncleaned!E427=0,Nike_Sales_Uncleaned!E427=-1),"NA",UPPER(Nike_Sales_Uncleaned!E427)))</f>
        <v>XL</v>
      </c>
      <c r="F405" cm="1">
        <f t="array" ref="F405">IF(Nike_Sales_Uncleaned!F427="",MEDIAN(_xlfn._xlws.FILTER(Nike_Sales_Uncleaned!$F$2:$F$2501,Nike_Sales_Uncleaned!$F$2:$F$2501&gt;0)),Nike_Sales_Uncleaned!F427)</f>
        <v>2</v>
      </c>
      <c r="G405" cm="1">
        <f t="array" ref="G405">IF(OR(Nike_Sales_Uncleaned!G427="",Nike_Sales_Uncleaned!G427&lt;=0),MEDIAN(_xlfn._xlws.FILTER(Nike_Sales_Uncleaned!$G$2:$G$2501,Nike_Sales_Uncleaned!$G$2:$G$2501&gt;0)),Nike_Sales_Uncleaned!G427)</f>
        <v>6110.0300000000007</v>
      </c>
      <c r="H405">
        <f>IF(Nike_Sales_Uncleaned!H427="",0,IF(AND(Nike_Sales_Uncleaned!H427&gt;=0,Nike_Sales_Uncleaned!H427&lt;=1),Nike_Sales_Uncleaned!H427,0))</f>
        <v>0.38</v>
      </c>
      <c r="I405">
        <v>0</v>
      </c>
      <c r="J405" s="11">
        <f>IF(Nike_Sales_Uncleaned[[#This Row],[Order_Date]]="","",Nike_Sales_Uncleaned[[#This Row],[Order_Date]])</f>
        <v>45528</v>
      </c>
      <c r="K405" t="s">
        <v>17</v>
      </c>
      <c r="L405" t="s">
        <v>36</v>
      </c>
      <c r="M405">
        <v>3058.78</v>
      </c>
    </row>
    <row r="406" spans="1:13" x14ac:dyDescent="0.3">
      <c r="A406">
        <v>2426</v>
      </c>
      <c r="B406" t="s">
        <v>13</v>
      </c>
      <c r="C406" t="s">
        <v>26</v>
      </c>
      <c r="D406" t="s">
        <v>58</v>
      </c>
      <c r="E406" t="str">
        <f>IF(Nike_Sales_Uncleaned!E428="","NA",IF(OR(Nike_Sales_Uncleaned!E428=0,Nike_Sales_Uncleaned!E428=-1),"NA",UPPER(Nike_Sales_Uncleaned!E428)))</f>
        <v>M</v>
      </c>
      <c r="F406" cm="1">
        <f t="array" ref="F406">IF(Nike_Sales_Uncleaned!F428="",MEDIAN(_xlfn._xlws.FILTER(Nike_Sales_Uncleaned!$F$2:$F$2501,Nike_Sales_Uncleaned!$F$2:$F$2501&gt;0)),Nike_Sales_Uncleaned!F428)</f>
        <v>2</v>
      </c>
      <c r="G406" cm="1">
        <f t="array" ref="G406">IF(OR(Nike_Sales_Uncleaned!G428="",Nike_Sales_Uncleaned!G428&lt;=0),MEDIAN(_xlfn._xlws.FILTER(Nike_Sales_Uncleaned!$G$2:$G$2501,Nike_Sales_Uncleaned!$G$2:$G$2501&gt;0)),Nike_Sales_Uncleaned!G428)</f>
        <v>2278.67</v>
      </c>
      <c r="H406">
        <f>IF(Nike_Sales_Uncleaned!H428="",0,IF(AND(Nike_Sales_Uncleaned!H428&gt;=0,Nike_Sales_Uncleaned!H428&lt;=1),Nike_Sales_Uncleaned!H428,0))</f>
        <v>0.56000000000000005</v>
      </c>
      <c r="I406">
        <v>0</v>
      </c>
      <c r="J406" s="11">
        <f>IF(Nike_Sales_Uncleaned[[#This Row],[Order_Date]]="","",Nike_Sales_Uncleaned[[#This Row],[Order_Date]])</f>
        <v>45316</v>
      </c>
      <c r="K406" t="s">
        <v>22</v>
      </c>
      <c r="L406" t="s">
        <v>29</v>
      </c>
      <c r="M406">
        <v>-72.52</v>
      </c>
    </row>
    <row r="407" spans="1:13" x14ac:dyDescent="0.3">
      <c r="A407">
        <v>2427</v>
      </c>
      <c r="B407" t="s">
        <v>35</v>
      </c>
      <c r="C407" t="s">
        <v>30</v>
      </c>
      <c r="D407" t="s">
        <v>56</v>
      </c>
      <c r="E407" t="str">
        <f>IF(Nike_Sales_Uncleaned!E429="","NA",IF(OR(Nike_Sales_Uncleaned!E429=0,Nike_Sales_Uncleaned!E429=-1),"NA",UPPER(Nike_Sales_Uncleaned!E429)))</f>
        <v>7</v>
      </c>
      <c r="F407" cm="1">
        <f t="array" ref="F407">IF(Nike_Sales_Uncleaned!F429="",MEDIAN(_xlfn._xlws.FILTER(Nike_Sales_Uncleaned!$F$2:$F$2501,Nike_Sales_Uncleaned!$F$2:$F$2501&gt;0)),Nike_Sales_Uncleaned!F429)</f>
        <v>2</v>
      </c>
      <c r="G407" cm="1">
        <f t="array" ref="G407">IF(OR(Nike_Sales_Uncleaned!G429="",Nike_Sales_Uncleaned!G429&lt;=0),MEDIAN(_xlfn._xlws.FILTER(Nike_Sales_Uncleaned!$G$2:$G$2501,Nike_Sales_Uncleaned!$G$2:$G$2501&gt;0)),Nike_Sales_Uncleaned!G429)</f>
        <v>2904.11</v>
      </c>
      <c r="H407">
        <f>IF(Nike_Sales_Uncleaned!H429="",0,IF(AND(Nike_Sales_Uncleaned!H429&gt;=0,Nike_Sales_Uncleaned!H429&lt;=1),Nike_Sales_Uncleaned!H429,0))</f>
        <v>0</v>
      </c>
      <c r="I407">
        <v>0</v>
      </c>
      <c r="J407" s="11">
        <f>IF(Nike_Sales_Uncleaned[[#This Row],[Order_Date]]="","",Nike_Sales_Uncleaned[[#This Row],[Order_Date]])</f>
        <v>45613</v>
      </c>
      <c r="K407" t="s">
        <v>17</v>
      </c>
      <c r="L407" t="s">
        <v>33</v>
      </c>
      <c r="M407">
        <v>1683.98</v>
      </c>
    </row>
    <row r="408" spans="1:13" x14ac:dyDescent="0.3">
      <c r="A408">
        <v>2428</v>
      </c>
      <c r="B408" t="s">
        <v>13</v>
      </c>
      <c r="C408" t="s">
        <v>43</v>
      </c>
      <c r="D408" t="s">
        <v>51</v>
      </c>
      <c r="E408" t="str">
        <f>IF(Nike_Sales_Uncleaned!E430="","NA",IF(OR(Nike_Sales_Uncleaned!E430=0,Nike_Sales_Uncleaned!E430=-1),"NA",UPPER(Nike_Sales_Uncleaned!E430)))</f>
        <v>12</v>
      </c>
      <c r="F408" cm="1">
        <f t="array" ref="F408">IF(Nike_Sales_Uncleaned!F430="",MEDIAN(_xlfn._xlws.FILTER(Nike_Sales_Uncleaned!$F$2:$F$2501,Nike_Sales_Uncleaned!$F$2:$F$2501&gt;0)),Nike_Sales_Uncleaned!F430)</f>
        <v>2</v>
      </c>
      <c r="G408" cm="1">
        <f t="array" ref="G408">IF(OR(Nike_Sales_Uncleaned!G430="",Nike_Sales_Uncleaned!G430&lt;=0),MEDIAN(_xlfn._xlws.FILTER(Nike_Sales_Uncleaned!$G$2:$G$2501,Nike_Sales_Uncleaned!$G$2:$G$2501&gt;0)),Nike_Sales_Uncleaned!G430)</f>
        <v>6110.0300000000007</v>
      </c>
      <c r="H408">
        <f>IF(Nike_Sales_Uncleaned!H430="",0,IF(AND(Nike_Sales_Uncleaned!H430&gt;=0,Nike_Sales_Uncleaned!H430&lt;=1),Nike_Sales_Uncleaned!H430,0))</f>
        <v>0</v>
      </c>
      <c r="I408">
        <v>0</v>
      </c>
      <c r="J408" s="11">
        <f>IF(Nike_Sales_Uncleaned[[#This Row],[Order_Date]]="","",Nike_Sales_Uncleaned[[#This Row],[Order_Date]])</f>
        <v>45186</v>
      </c>
      <c r="K408" t="s">
        <v>22</v>
      </c>
      <c r="L408" t="s">
        <v>25</v>
      </c>
      <c r="M408">
        <v>427.51</v>
      </c>
    </row>
    <row r="409" spans="1:13" x14ac:dyDescent="0.3">
      <c r="A409">
        <v>2429</v>
      </c>
      <c r="B409" t="s">
        <v>13</v>
      </c>
      <c r="C409" t="s">
        <v>26</v>
      </c>
      <c r="D409" t="s">
        <v>58</v>
      </c>
      <c r="E409" t="str">
        <f>IF(Nike_Sales_Uncleaned!E431="","NA",IF(OR(Nike_Sales_Uncleaned!E431=0,Nike_Sales_Uncleaned!E431=-1),"NA",UPPER(Nike_Sales_Uncleaned!E431)))</f>
        <v>L</v>
      </c>
      <c r="F409" cm="1">
        <f t="array" ref="F409">IF(Nike_Sales_Uncleaned!F431="",MEDIAN(_xlfn._xlws.FILTER(Nike_Sales_Uncleaned!$F$2:$F$2501,Nike_Sales_Uncleaned!$F$2:$F$2501&gt;0)),Nike_Sales_Uncleaned!F431)</f>
        <v>2</v>
      </c>
      <c r="G409" cm="1">
        <f t="array" ref="G409">IF(OR(Nike_Sales_Uncleaned!G431="",Nike_Sales_Uncleaned!G431&lt;=0),MEDIAN(_xlfn._xlws.FILTER(Nike_Sales_Uncleaned!$G$2:$G$2501,Nike_Sales_Uncleaned!$G$2:$G$2501&gt;0)),Nike_Sales_Uncleaned!G431)</f>
        <v>6110.0300000000007</v>
      </c>
      <c r="H409">
        <f>IF(Nike_Sales_Uncleaned!H431="",0,IF(AND(Nike_Sales_Uncleaned!H431&gt;=0,Nike_Sales_Uncleaned!H431&lt;=1),Nike_Sales_Uncleaned!H431,0))</f>
        <v>0</v>
      </c>
      <c r="I409">
        <v>0</v>
      </c>
      <c r="J409" s="11">
        <f>IF(Nike_Sales_Uncleaned[[#This Row],[Order_Date]]="","",Nike_Sales_Uncleaned[[#This Row],[Order_Date]])</f>
        <v>45290</v>
      </c>
      <c r="K409" t="s">
        <v>17</v>
      </c>
      <c r="L409" t="s">
        <v>25</v>
      </c>
      <c r="M409">
        <v>550.48</v>
      </c>
    </row>
    <row r="410" spans="1:13" x14ac:dyDescent="0.3">
      <c r="A410">
        <v>2430</v>
      </c>
      <c r="B410" t="s">
        <v>19</v>
      </c>
      <c r="C410" t="s">
        <v>20</v>
      </c>
      <c r="D410" t="s">
        <v>21</v>
      </c>
      <c r="E410" t="str">
        <f>IF(Nike_Sales_Uncleaned!E432="","NA",IF(OR(Nike_Sales_Uncleaned!E432=0,Nike_Sales_Uncleaned!E432=-1),"NA",UPPER(Nike_Sales_Uncleaned!E432)))</f>
        <v>12</v>
      </c>
      <c r="F410" cm="1">
        <f t="array" ref="F410">IF(Nike_Sales_Uncleaned!F432="",MEDIAN(_xlfn._xlws.FILTER(Nike_Sales_Uncleaned!$F$2:$F$2501,Nike_Sales_Uncleaned!$F$2:$F$2501&gt;0)),Nike_Sales_Uncleaned!F432)</f>
        <v>3</v>
      </c>
      <c r="G410" cm="1">
        <f t="array" ref="G410">IF(OR(Nike_Sales_Uncleaned!G432="",Nike_Sales_Uncleaned!G432&lt;=0),MEDIAN(_xlfn._xlws.FILTER(Nike_Sales_Uncleaned!$G$2:$G$2501,Nike_Sales_Uncleaned!$G$2:$G$2501&gt;0)),Nike_Sales_Uncleaned!G432)</f>
        <v>6110.0300000000007</v>
      </c>
      <c r="H410">
        <f>IF(Nike_Sales_Uncleaned!H432="",0,IF(AND(Nike_Sales_Uncleaned!H432&gt;=0,Nike_Sales_Uncleaned!H432&lt;=1),Nike_Sales_Uncleaned!H432,0))</f>
        <v>0.1</v>
      </c>
      <c r="I410">
        <v>0</v>
      </c>
      <c r="J410" s="11">
        <f>IF(Nike_Sales_Uncleaned[[#This Row],[Order_Date]]="","",Nike_Sales_Uncleaned[[#This Row],[Order_Date]])</f>
        <v>45574</v>
      </c>
      <c r="K410" t="s">
        <v>17</v>
      </c>
      <c r="L410" t="s">
        <v>29</v>
      </c>
      <c r="M410">
        <v>215.3</v>
      </c>
    </row>
    <row r="411" spans="1:13" x14ac:dyDescent="0.3">
      <c r="A411">
        <v>2431</v>
      </c>
      <c r="B411" t="s">
        <v>19</v>
      </c>
      <c r="C411" t="s">
        <v>26</v>
      </c>
      <c r="D411" t="s">
        <v>27</v>
      </c>
      <c r="E411" t="str">
        <f>IF(Nike_Sales_Uncleaned!E433="","NA",IF(OR(Nike_Sales_Uncleaned!E433=0,Nike_Sales_Uncleaned!E433=-1),"NA",UPPER(Nike_Sales_Uncleaned!E433)))</f>
        <v>L</v>
      </c>
      <c r="F411" cm="1">
        <f t="array" ref="F411">IF(Nike_Sales_Uncleaned!F433="",MEDIAN(_xlfn._xlws.FILTER(Nike_Sales_Uncleaned!$F$2:$F$2501,Nike_Sales_Uncleaned!$F$2:$F$2501&gt;0)),Nike_Sales_Uncleaned!F433)</f>
        <v>1</v>
      </c>
      <c r="G411" cm="1">
        <f t="array" ref="G411">IF(OR(Nike_Sales_Uncleaned!G433="",Nike_Sales_Uncleaned!G433&lt;=0),MEDIAN(_xlfn._xlws.FILTER(Nike_Sales_Uncleaned!$G$2:$G$2501,Nike_Sales_Uncleaned!$G$2:$G$2501&gt;0)),Nike_Sales_Uncleaned!G433)</f>
        <v>6110.0300000000007</v>
      </c>
      <c r="H411">
        <f>IF(Nike_Sales_Uncleaned!H433="",0,IF(AND(Nike_Sales_Uncleaned!H433&gt;=0,Nike_Sales_Uncleaned!H433&lt;=1),Nike_Sales_Uncleaned!H433,0))</f>
        <v>0</v>
      </c>
      <c r="I411">
        <v>0</v>
      </c>
      <c r="J411" s="11">
        <f>IF(Nike_Sales_Uncleaned[[#This Row],[Order_Date]]="","",Nike_Sales_Uncleaned[[#This Row],[Order_Date]])</f>
        <v>45676</v>
      </c>
      <c r="K411" t="s">
        <v>17</v>
      </c>
      <c r="L411" t="s">
        <v>38</v>
      </c>
      <c r="M411">
        <v>1627.78</v>
      </c>
    </row>
    <row r="412" spans="1:13" x14ac:dyDescent="0.3">
      <c r="A412">
        <v>2432</v>
      </c>
      <c r="B412" t="s">
        <v>19</v>
      </c>
      <c r="C412" t="s">
        <v>43</v>
      </c>
      <c r="D412" t="s">
        <v>52</v>
      </c>
      <c r="E412" t="str">
        <f>IF(Nike_Sales_Uncleaned!E434="","NA",IF(OR(Nike_Sales_Uncleaned!E434=0,Nike_Sales_Uncleaned!E434=-1),"NA",UPPER(Nike_Sales_Uncleaned!E434)))</f>
        <v>L</v>
      </c>
      <c r="F412" cm="1">
        <f t="array" ref="F412">IF(Nike_Sales_Uncleaned!F434="",MEDIAN(_xlfn._xlws.FILTER(Nike_Sales_Uncleaned!$F$2:$F$2501,Nike_Sales_Uncleaned!$F$2:$F$2501&gt;0)),Nike_Sales_Uncleaned!F434)</f>
        <v>1</v>
      </c>
      <c r="G412" cm="1">
        <f t="array" ref="G412">IF(OR(Nike_Sales_Uncleaned!G434="",Nike_Sales_Uncleaned!G434&lt;=0),MEDIAN(_xlfn._xlws.FILTER(Nike_Sales_Uncleaned!$G$2:$G$2501,Nike_Sales_Uncleaned!$G$2:$G$2501&gt;0)),Nike_Sales_Uncleaned!G434)</f>
        <v>3036.61</v>
      </c>
      <c r="H412">
        <f>IF(Nike_Sales_Uncleaned!H434="",0,IF(AND(Nike_Sales_Uncleaned!H434&gt;=0,Nike_Sales_Uncleaned!H434&lt;=1),Nike_Sales_Uncleaned!H434,0))</f>
        <v>0.86</v>
      </c>
      <c r="I412">
        <v>425.13</v>
      </c>
      <c r="J412" s="11">
        <f>IF(Nike_Sales_Uncleaned[[#This Row],[Order_Date]]="","",Nike_Sales_Uncleaned[[#This Row],[Order_Date]])</f>
        <v>45743</v>
      </c>
      <c r="K412" t="s">
        <v>17</v>
      </c>
      <c r="L412" t="s">
        <v>25</v>
      </c>
      <c r="M412">
        <v>3754.3</v>
      </c>
    </row>
    <row r="413" spans="1:13" x14ac:dyDescent="0.3">
      <c r="A413">
        <v>2433</v>
      </c>
      <c r="B413" t="s">
        <v>35</v>
      </c>
      <c r="C413" t="s">
        <v>43</v>
      </c>
      <c r="D413" t="s">
        <v>52</v>
      </c>
      <c r="E413" t="str">
        <f>IF(Nike_Sales_Uncleaned!E435="","NA",IF(OR(Nike_Sales_Uncleaned!E435=0,Nike_Sales_Uncleaned!E435=-1),"NA",UPPER(Nike_Sales_Uncleaned!E435)))</f>
        <v>NA</v>
      </c>
      <c r="F413" cm="1">
        <f t="array" ref="F413">IF(Nike_Sales_Uncleaned!F435="",MEDIAN(_xlfn._xlws.FILTER(Nike_Sales_Uncleaned!$F$2:$F$2501,Nike_Sales_Uncleaned!$F$2:$F$2501&gt;0)),Nike_Sales_Uncleaned!F435)</f>
        <v>4</v>
      </c>
      <c r="G413" cm="1">
        <f t="array" ref="G413">IF(OR(Nike_Sales_Uncleaned!G435="",Nike_Sales_Uncleaned!G435&lt;=0),MEDIAN(_xlfn._xlws.FILTER(Nike_Sales_Uncleaned!$G$2:$G$2501,Nike_Sales_Uncleaned!$G$2:$G$2501&gt;0)),Nike_Sales_Uncleaned!G435)</f>
        <v>7154.83</v>
      </c>
      <c r="H413">
        <f>IF(Nike_Sales_Uncleaned!H435="",0,IF(AND(Nike_Sales_Uncleaned!H435&gt;=0,Nike_Sales_Uncleaned!H435&lt;=1),Nike_Sales_Uncleaned!H435,0))</f>
        <v>0</v>
      </c>
      <c r="I413">
        <v>0</v>
      </c>
      <c r="J413" s="11" t="str">
        <f>IF(Nike_Sales_Uncleaned[[#This Row],[Order_Date]]="","",Nike_Sales_Uncleaned[[#This Row],[Order_Date]])</f>
        <v/>
      </c>
      <c r="K413" t="s">
        <v>22</v>
      </c>
      <c r="L413" t="s">
        <v>29</v>
      </c>
      <c r="M413">
        <v>-620.53</v>
      </c>
    </row>
    <row r="414" spans="1:13" x14ac:dyDescent="0.3">
      <c r="A414">
        <v>2434</v>
      </c>
      <c r="B414" t="s">
        <v>13</v>
      </c>
      <c r="C414" t="s">
        <v>14</v>
      </c>
      <c r="D414" t="s">
        <v>47</v>
      </c>
      <c r="E414" t="str">
        <f>IF(Nike_Sales_Uncleaned!E436="","NA",IF(OR(Nike_Sales_Uncleaned!E436=0,Nike_Sales_Uncleaned!E436=-1),"NA",UPPER(Nike_Sales_Uncleaned!E436)))</f>
        <v>M</v>
      </c>
      <c r="F414" cm="1">
        <f t="array" ref="F414">IF(Nike_Sales_Uncleaned!F436="",MEDIAN(_xlfn._xlws.FILTER(Nike_Sales_Uncleaned!$F$2:$F$2501,Nike_Sales_Uncleaned!$F$2:$F$2501&gt;0)),Nike_Sales_Uncleaned!F436)</f>
        <v>-1</v>
      </c>
      <c r="G414" cm="1">
        <f t="array" ref="G414">IF(OR(Nike_Sales_Uncleaned!G436="",Nike_Sales_Uncleaned!G436&lt;=0),MEDIAN(_xlfn._xlws.FILTER(Nike_Sales_Uncleaned!$G$2:$G$2501,Nike_Sales_Uncleaned!$G$2:$G$2501&gt;0)),Nike_Sales_Uncleaned!G436)</f>
        <v>3019.25</v>
      </c>
      <c r="H414">
        <f>IF(Nike_Sales_Uncleaned!H436="",0,IF(AND(Nike_Sales_Uncleaned!H436&gt;=0,Nike_Sales_Uncleaned!H436&lt;=1),Nike_Sales_Uncleaned!H436,0))</f>
        <v>0.79</v>
      </c>
      <c r="I414">
        <v>-634.04</v>
      </c>
      <c r="J414" s="11" t="str">
        <f>IF(Nike_Sales_Uncleaned[[#This Row],[Order_Date]]="","",Nike_Sales_Uncleaned[[#This Row],[Order_Date]])</f>
        <v/>
      </c>
      <c r="K414" t="s">
        <v>17</v>
      </c>
      <c r="L414" t="s">
        <v>38</v>
      </c>
      <c r="M414">
        <v>387.15</v>
      </c>
    </row>
    <row r="415" spans="1:13" x14ac:dyDescent="0.3">
      <c r="A415">
        <v>2435</v>
      </c>
      <c r="B415" t="s">
        <v>13</v>
      </c>
      <c r="C415" t="s">
        <v>26</v>
      </c>
      <c r="D415" t="s">
        <v>40</v>
      </c>
      <c r="E415" t="str">
        <f>IF(Nike_Sales_Uncleaned!E437="","NA",IF(OR(Nike_Sales_Uncleaned!E437=0,Nike_Sales_Uncleaned!E437=-1),"NA",UPPER(Nike_Sales_Uncleaned!E437)))</f>
        <v>XL</v>
      </c>
      <c r="F415" cm="1">
        <f t="array" ref="F415">IF(Nike_Sales_Uncleaned!F437="",MEDIAN(_xlfn._xlws.FILTER(Nike_Sales_Uncleaned!$F$2:$F$2501,Nike_Sales_Uncleaned!$F$2:$F$2501&gt;0)),Nike_Sales_Uncleaned!F437)</f>
        <v>2</v>
      </c>
      <c r="G415" cm="1">
        <f t="array" ref="G415">IF(OR(Nike_Sales_Uncleaned!G437="",Nike_Sales_Uncleaned!G437&lt;=0),MEDIAN(_xlfn._xlws.FILTER(Nike_Sales_Uncleaned!$G$2:$G$2501,Nike_Sales_Uncleaned!$G$2:$G$2501&gt;0)),Nike_Sales_Uncleaned!G437)</f>
        <v>5853.58</v>
      </c>
      <c r="H415">
        <f>IF(Nike_Sales_Uncleaned!H437="",0,IF(AND(Nike_Sales_Uncleaned!H437&gt;=0,Nike_Sales_Uncleaned!H437&lt;=1),Nike_Sales_Uncleaned!H437,0))</f>
        <v>0</v>
      </c>
      <c r="I415">
        <v>0</v>
      </c>
      <c r="J415" s="11" t="str">
        <f>IF(Nike_Sales_Uncleaned[[#This Row],[Order_Date]]="","",Nike_Sales_Uncleaned[[#This Row],[Order_Date]])</f>
        <v/>
      </c>
      <c r="K415" t="s">
        <v>22</v>
      </c>
      <c r="L415" t="s">
        <v>45</v>
      </c>
      <c r="M415">
        <v>2378.8200000000002</v>
      </c>
    </row>
    <row r="416" spans="1:13" x14ac:dyDescent="0.3">
      <c r="A416">
        <v>2436</v>
      </c>
      <c r="B416" t="s">
        <v>13</v>
      </c>
      <c r="C416" t="s">
        <v>43</v>
      </c>
      <c r="D416" t="s">
        <v>61</v>
      </c>
      <c r="E416" t="str">
        <f>IF(Nike_Sales_Uncleaned!E438="","NA",IF(OR(Nike_Sales_Uncleaned!E438=0,Nike_Sales_Uncleaned!E438=-1),"NA",UPPER(Nike_Sales_Uncleaned!E438)))</f>
        <v>8</v>
      </c>
      <c r="F416" cm="1">
        <f t="array" ref="F416">IF(Nike_Sales_Uncleaned!F438="",MEDIAN(_xlfn._xlws.FILTER(Nike_Sales_Uncleaned!$F$2:$F$2501,Nike_Sales_Uncleaned!$F$2:$F$2501&gt;0)),Nike_Sales_Uncleaned!F438)</f>
        <v>0</v>
      </c>
      <c r="G416" cm="1">
        <f t="array" ref="G416">IF(OR(Nike_Sales_Uncleaned!G438="",Nike_Sales_Uncleaned!G438&lt;=0),MEDIAN(_xlfn._xlws.FILTER(Nike_Sales_Uncleaned!$G$2:$G$2501,Nike_Sales_Uncleaned!$G$2:$G$2501&gt;0)),Nike_Sales_Uncleaned!G438)</f>
        <v>6110.0300000000007</v>
      </c>
      <c r="H416">
        <f>IF(Nike_Sales_Uncleaned!H438="",0,IF(AND(Nike_Sales_Uncleaned!H438&gt;=0,Nike_Sales_Uncleaned!H438&lt;=1),Nike_Sales_Uncleaned!H438,0))</f>
        <v>0.81</v>
      </c>
      <c r="I416">
        <v>0</v>
      </c>
      <c r="J416" s="11">
        <f>IF(Nike_Sales_Uncleaned[[#This Row],[Order_Date]]="","",Nike_Sales_Uncleaned[[#This Row],[Order_Date]])</f>
        <v>45316</v>
      </c>
      <c r="K416" t="s">
        <v>17</v>
      </c>
      <c r="L416" t="s">
        <v>36</v>
      </c>
      <c r="M416">
        <v>2213.84</v>
      </c>
    </row>
    <row r="417" spans="1:13" x14ac:dyDescent="0.3">
      <c r="A417">
        <v>2437</v>
      </c>
      <c r="B417" t="s">
        <v>19</v>
      </c>
      <c r="C417" t="s">
        <v>30</v>
      </c>
      <c r="D417" t="s">
        <v>56</v>
      </c>
      <c r="E417" t="str">
        <f>IF(Nike_Sales_Uncleaned!E439="","NA",IF(OR(Nike_Sales_Uncleaned!E439=0,Nike_Sales_Uncleaned!E439=-1),"NA",UPPER(Nike_Sales_Uncleaned!E439)))</f>
        <v>XL</v>
      </c>
      <c r="F417" cm="1">
        <f t="array" ref="F417">IF(Nike_Sales_Uncleaned!F439="",MEDIAN(_xlfn._xlws.FILTER(Nike_Sales_Uncleaned!$F$2:$F$2501,Nike_Sales_Uncleaned!$F$2:$F$2501&gt;0)),Nike_Sales_Uncleaned!F439)</f>
        <v>3</v>
      </c>
      <c r="G417" cm="1">
        <f t="array" ref="G417">IF(OR(Nike_Sales_Uncleaned!G439="",Nike_Sales_Uncleaned!G439&lt;=0),MEDIAN(_xlfn._xlws.FILTER(Nike_Sales_Uncleaned!$G$2:$G$2501,Nike_Sales_Uncleaned!$G$2:$G$2501&gt;0)),Nike_Sales_Uncleaned!G439)</f>
        <v>6110.0300000000007</v>
      </c>
      <c r="H417">
        <f>IF(Nike_Sales_Uncleaned!H439="",0,IF(AND(Nike_Sales_Uncleaned!H439&gt;=0,Nike_Sales_Uncleaned!H439&lt;=1),Nike_Sales_Uncleaned!H439,0))</f>
        <v>0.53</v>
      </c>
      <c r="I417">
        <v>0</v>
      </c>
      <c r="J417" s="11">
        <f>IF(Nike_Sales_Uncleaned[[#This Row],[Order_Date]]="","",Nike_Sales_Uncleaned[[#This Row],[Order_Date]])</f>
        <v>45495</v>
      </c>
      <c r="K417" t="s">
        <v>22</v>
      </c>
      <c r="L417" t="s">
        <v>38</v>
      </c>
      <c r="M417">
        <v>-281.42</v>
      </c>
    </row>
    <row r="418" spans="1:13" x14ac:dyDescent="0.3">
      <c r="A418">
        <v>2438</v>
      </c>
      <c r="B418" t="s">
        <v>35</v>
      </c>
      <c r="C418" t="s">
        <v>14</v>
      </c>
      <c r="D418" t="s">
        <v>47</v>
      </c>
      <c r="E418" t="str">
        <f>IF(Nike_Sales_Uncleaned!E440="","NA",IF(OR(Nike_Sales_Uncleaned!E440=0,Nike_Sales_Uncleaned!E440=-1),"NA",UPPER(Nike_Sales_Uncleaned!E440)))</f>
        <v>8</v>
      </c>
      <c r="F418" cm="1">
        <f t="array" ref="F418">IF(Nike_Sales_Uncleaned!F440="",MEDIAN(_xlfn._xlws.FILTER(Nike_Sales_Uncleaned!$F$2:$F$2501,Nike_Sales_Uncleaned!$F$2:$F$2501&gt;0)),Nike_Sales_Uncleaned!F440)</f>
        <v>2</v>
      </c>
      <c r="G418" cm="1">
        <f t="array" ref="G418">IF(OR(Nike_Sales_Uncleaned!G440="",Nike_Sales_Uncleaned!G440&lt;=0),MEDIAN(_xlfn._xlws.FILTER(Nike_Sales_Uncleaned!$G$2:$G$2501,Nike_Sales_Uncleaned!$G$2:$G$2501&gt;0)),Nike_Sales_Uncleaned!G440)</f>
        <v>6110.0300000000007</v>
      </c>
      <c r="H418">
        <f>IF(Nike_Sales_Uncleaned!H440="",0,IF(AND(Nike_Sales_Uncleaned!H440&gt;=0,Nike_Sales_Uncleaned!H440&lt;=1),Nike_Sales_Uncleaned!H440,0))</f>
        <v>0</v>
      </c>
      <c r="I418">
        <v>0</v>
      </c>
      <c r="J418" s="11">
        <f>IF(Nike_Sales_Uncleaned[[#This Row],[Order_Date]]="","",Nike_Sales_Uncleaned[[#This Row],[Order_Date]])</f>
        <v>45640</v>
      </c>
      <c r="K418" t="s">
        <v>22</v>
      </c>
      <c r="L418" t="s">
        <v>25</v>
      </c>
      <c r="M418">
        <v>2965.39</v>
      </c>
    </row>
    <row r="419" spans="1:13" x14ac:dyDescent="0.3">
      <c r="A419">
        <v>2439</v>
      </c>
      <c r="B419" t="s">
        <v>35</v>
      </c>
      <c r="C419" t="s">
        <v>26</v>
      </c>
      <c r="D419" t="s">
        <v>27</v>
      </c>
      <c r="E419" t="str">
        <f>IF(Nike_Sales_Uncleaned!E441="","NA",IF(OR(Nike_Sales_Uncleaned!E441=0,Nike_Sales_Uncleaned!E441=-1),"NA",UPPER(Nike_Sales_Uncleaned!E441)))</f>
        <v>L</v>
      </c>
      <c r="F419" cm="1">
        <f t="array" ref="F419">IF(Nike_Sales_Uncleaned!F441="",MEDIAN(_xlfn._xlws.FILTER(Nike_Sales_Uncleaned!$F$2:$F$2501,Nike_Sales_Uncleaned!$F$2:$F$2501&gt;0)),Nike_Sales_Uncleaned!F441)</f>
        <v>-1</v>
      </c>
      <c r="G419" cm="1">
        <f t="array" ref="G419">IF(OR(Nike_Sales_Uncleaned!G441="",Nike_Sales_Uncleaned!G441&lt;=0),MEDIAN(_xlfn._xlws.FILTER(Nike_Sales_Uncleaned!$G$2:$G$2501,Nike_Sales_Uncleaned!$G$2:$G$2501&gt;0)),Nike_Sales_Uncleaned!G441)</f>
        <v>3239.59</v>
      </c>
      <c r="H419">
        <f>IF(Nike_Sales_Uncleaned!H441="",0,IF(AND(Nike_Sales_Uncleaned!H441&gt;=0,Nike_Sales_Uncleaned!H441&lt;=1),Nike_Sales_Uncleaned!H441,0))</f>
        <v>0</v>
      </c>
      <c r="I419">
        <v>0</v>
      </c>
      <c r="J419" s="11">
        <f>IF(Nike_Sales_Uncleaned[[#This Row],[Order_Date]]="","",Nike_Sales_Uncleaned[[#This Row],[Order_Date]])</f>
        <v>45655</v>
      </c>
      <c r="K419" t="s">
        <v>22</v>
      </c>
      <c r="L419" t="s">
        <v>36</v>
      </c>
      <c r="M419">
        <v>3467.1</v>
      </c>
    </row>
    <row r="420" spans="1:13" x14ac:dyDescent="0.3">
      <c r="A420">
        <v>2440</v>
      </c>
      <c r="B420" t="s">
        <v>19</v>
      </c>
      <c r="C420" t="s">
        <v>43</v>
      </c>
      <c r="D420" t="s">
        <v>51</v>
      </c>
      <c r="E420" t="str">
        <f>IF(Nike_Sales_Uncleaned!E442="","NA",IF(OR(Nike_Sales_Uncleaned!E442=0,Nike_Sales_Uncleaned!E442=-1),"NA",UPPER(Nike_Sales_Uncleaned!E442)))</f>
        <v>XL</v>
      </c>
      <c r="F420" cm="1">
        <f t="array" ref="F420">IF(Nike_Sales_Uncleaned!F442="",MEDIAN(_xlfn._xlws.FILTER(Nike_Sales_Uncleaned!$F$2:$F$2501,Nike_Sales_Uncleaned!$F$2:$F$2501&gt;0)),Nike_Sales_Uncleaned!F442)</f>
        <v>-1</v>
      </c>
      <c r="G420" cm="1">
        <f t="array" ref="G420">IF(OR(Nike_Sales_Uncleaned!G442="",Nike_Sales_Uncleaned!G442&lt;=0),MEDIAN(_xlfn._xlws.FILTER(Nike_Sales_Uncleaned!$G$2:$G$2501,Nike_Sales_Uncleaned!$G$2:$G$2501&gt;0)),Nike_Sales_Uncleaned!G442)</f>
        <v>7510.8</v>
      </c>
      <c r="H420">
        <f>IF(Nike_Sales_Uncleaned!H442="",0,IF(AND(Nike_Sales_Uncleaned!H442&gt;=0,Nike_Sales_Uncleaned!H442&lt;=1),Nike_Sales_Uncleaned!H442,0))</f>
        <v>0</v>
      </c>
      <c r="I420">
        <v>0</v>
      </c>
      <c r="J420" s="11">
        <f>IF(Nike_Sales_Uncleaned[[#This Row],[Order_Date]]="","",Nike_Sales_Uncleaned[[#This Row],[Order_Date]])</f>
        <v>45776</v>
      </c>
      <c r="K420" t="s">
        <v>22</v>
      </c>
      <c r="L420" t="s">
        <v>45</v>
      </c>
      <c r="M420">
        <v>2989.6</v>
      </c>
    </row>
    <row r="421" spans="1:13" x14ac:dyDescent="0.3">
      <c r="A421">
        <v>2441</v>
      </c>
      <c r="B421" t="s">
        <v>19</v>
      </c>
      <c r="C421" t="s">
        <v>14</v>
      </c>
      <c r="D421" t="s">
        <v>47</v>
      </c>
      <c r="E421" t="str">
        <f>IF(Nike_Sales_Uncleaned!E443="","NA",IF(OR(Nike_Sales_Uncleaned!E443=0,Nike_Sales_Uncleaned!E443=-1),"NA",UPPER(Nike_Sales_Uncleaned!E443)))</f>
        <v>XL</v>
      </c>
      <c r="F421" cm="1">
        <f t="array" ref="F421">IF(Nike_Sales_Uncleaned!F443="",MEDIAN(_xlfn._xlws.FILTER(Nike_Sales_Uncleaned!$F$2:$F$2501,Nike_Sales_Uncleaned!$F$2:$F$2501&gt;0)),Nike_Sales_Uncleaned!F443)</f>
        <v>2</v>
      </c>
      <c r="G421" cm="1">
        <f t="array" ref="G421">IF(OR(Nike_Sales_Uncleaned!G443="",Nike_Sales_Uncleaned!G443&lt;=0),MEDIAN(_xlfn._xlws.FILTER(Nike_Sales_Uncleaned!$G$2:$G$2501,Nike_Sales_Uncleaned!$G$2:$G$2501&gt;0)),Nike_Sales_Uncleaned!G443)</f>
        <v>6110.0300000000007</v>
      </c>
      <c r="H421">
        <f>IF(Nike_Sales_Uncleaned!H443="",0,IF(AND(Nike_Sales_Uncleaned!H443&gt;=0,Nike_Sales_Uncleaned!H443&lt;=1),Nike_Sales_Uncleaned!H443,0))</f>
        <v>0</v>
      </c>
      <c r="I421">
        <v>0</v>
      </c>
      <c r="J421" s="11">
        <f>IF(Nike_Sales_Uncleaned[[#This Row],[Order_Date]]="","",Nike_Sales_Uncleaned[[#This Row],[Order_Date]])</f>
        <v>45487</v>
      </c>
      <c r="K421" t="s">
        <v>22</v>
      </c>
      <c r="L421" t="s">
        <v>29</v>
      </c>
      <c r="M421">
        <v>-219.02</v>
      </c>
    </row>
    <row r="422" spans="1:13" x14ac:dyDescent="0.3">
      <c r="A422">
        <v>2442</v>
      </c>
      <c r="B422" t="s">
        <v>35</v>
      </c>
      <c r="C422" t="s">
        <v>20</v>
      </c>
      <c r="D422" t="s">
        <v>21</v>
      </c>
      <c r="E422" t="str">
        <f>IF(Nike_Sales_Uncleaned!E444="","NA",IF(OR(Nike_Sales_Uncleaned!E444=0,Nike_Sales_Uncleaned!E444=-1),"NA",UPPER(Nike_Sales_Uncleaned!E444)))</f>
        <v>L</v>
      </c>
      <c r="F422" cm="1">
        <f t="array" ref="F422">IF(Nike_Sales_Uncleaned!F444="",MEDIAN(_xlfn._xlws.FILTER(Nike_Sales_Uncleaned!$F$2:$F$2501,Nike_Sales_Uncleaned!$F$2:$F$2501&gt;0)),Nike_Sales_Uncleaned!F444)</f>
        <v>2</v>
      </c>
      <c r="G422" cm="1">
        <f t="array" ref="G422">IF(OR(Nike_Sales_Uncleaned!G444="",Nike_Sales_Uncleaned!G444&lt;=0),MEDIAN(_xlfn._xlws.FILTER(Nike_Sales_Uncleaned!$G$2:$G$2501,Nike_Sales_Uncleaned!$G$2:$G$2501&gt;0)),Nike_Sales_Uncleaned!G444)</f>
        <v>6110.0300000000007</v>
      </c>
      <c r="H422">
        <f>IF(Nike_Sales_Uncleaned!H444="",0,IF(AND(Nike_Sales_Uncleaned!H444&gt;=0,Nike_Sales_Uncleaned!H444&lt;=1),Nike_Sales_Uncleaned!H444,0))</f>
        <v>0.04</v>
      </c>
      <c r="I422">
        <v>0</v>
      </c>
      <c r="J422" s="11">
        <f>IF(Nike_Sales_Uncleaned[[#This Row],[Order_Date]]="","",Nike_Sales_Uncleaned[[#This Row],[Order_Date]])</f>
        <v>45393</v>
      </c>
      <c r="K422" t="s">
        <v>17</v>
      </c>
      <c r="L422" t="s">
        <v>25</v>
      </c>
      <c r="M422">
        <v>3083.26</v>
      </c>
    </row>
    <row r="423" spans="1:13" x14ac:dyDescent="0.3">
      <c r="A423">
        <v>2443</v>
      </c>
      <c r="B423" t="s">
        <v>19</v>
      </c>
      <c r="C423" t="s">
        <v>43</v>
      </c>
      <c r="D423" t="s">
        <v>61</v>
      </c>
      <c r="E423" t="str">
        <f>IF(Nike_Sales_Uncleaned!E445="","NA",IF(OR(Nike_Sales_Uncleaned!E445=0,Nike_Sales_Uncleaned!E445=-1),"NA",UPPER(Nike_Sales_Uncleaned!E445)))</f>
        <v>M</v>
      </c>
      <c r="F423" cm="1">
        <f t="array" ref="F423">IF(Nike_Sales_Uncleaned!F445="",MEDIAN(_xlfn._xlws.FILTER(Nike_Sales_Uncleaned!$F$2:$F$2501,Nike_Sales_Uncleaned!$F$2:$F$2501&gt;0)),Nike_Sales_Uncleaned!F445)</f>
        <v>1</v>
      </c>
      <c r="G423" cm="1">
        <f t="array" ref="G423">IF(OR(Nike_Sales_Uncleaned!G445="",Nike_Sales_Uncleaned!G445&lt;=0),MEDIAN(_xlfn._xlws.FILTER(Nike_Sales_Uncleaned!$G$2:$G$2501,Nike_Sales_Uncleaned!$G$2:$G$2501&gt;0)),Nike_Sales_Uncleaned!G445)</f>
        <v>6271.66</v>
      </c>
      <c r="H423">
        <f>IF(Nike_Sales_Uncleaned!H445="",0,IF(AND(Nike_Sales_Uncleaned!H445&gt;=0,Nike_Sales_Uncleaned!H445&lt;=1),Nike_Sales_Uncleaned!H445,0))</f>
        <v>0</v>
      </c>
      <c r="I423">
        <v>0</v>
      </c>
      <c r="J423" s="11">
        <f>IF(Nike_Sales_Uncleaned[[#This Row],[Order_Date]]="","",Nike_Sales_Uncleaned[[#This Row],[Order_Date]])</f>
        <v>45726</v>
      </c>
      <c r="K423" t="s">
        <v>22</v>
      </c>
      <c r="L423" t="s">
        <v>25</v>
      </c>
      <c r="M423">
        <v>2449.4299999999998</v>
      </c>
    </row>
    <row r="424" spans="1:13" x14ac:dyDescent="0.3">
      <c r="A424">
        <v>2444</v>
      </c>
      <c r="B424" t="s">
        <v>19</v>
      </c>
      <c r="C424" t="s">
        <v>26</v>
      </c>
      <c r="D424" t="s">
        <v>27</v>
      </c>
      <c r="E424" t="str">
        <f>IF(Nike_Sales_Uncleaned!E446="","NA",IF(OR(Nike_Sales_Uncleaned!E446=0,Nike_Sales_Uncleaned!E446=-1),"NA",UPPER(Nike_Sales_Uncleaned!E446)))</f>
        <v>XL</v>
      </c>
      <c r="F424" cm="1">
        <f t="array" ref="F424">IF(Nike_Sales_Uncleaned!F446="",MEDIAN(_xlfn._xlws.FILTER(Nike_Sales_Uncleaned!$F$2:$F$2501,Nike_Sales_Uncleaned!$F$2:$F$2501&gt;0)),Nike_Sales_Uncleaned!F446)</f>
        <v>3</v>
      </c>
      <c r="G424" cm="1">
        <f t="array" ref="G424">IF(OR(Nike_Sales_Uncleaned!G446="",Nike_Sales_Uncleaned!G446&lt;=0),MEDIAN(_xlfn._xlws.FILTER(Nike_Sales_Uncleaned!$G$2:$G$2501,Nike_Sales_Uncleaned!$G$2:$G$2501&gt;0)),Nike_Sales_Uncleaned!G446)</f>
        <v>3676.04</v>
      </c>
      <c r="H424">
        <f>IF(Nike_Sales_Uncleaned!H446="",0,IF(AND(Nike_Sales_Uncleaned!H446&gt;=0,Nike_Sales_Uncleaned!H446&lt;=1),Nike_Sales_Uncleaned!H446,0))</f>
        <v>0</v>
      </c>
      <c r="I424">
        <v>0</v>
      </c>
      <c r="J424" s="11">
        <f>IF(Nike_Sales_Uncleaned[[#This Row],[Order_Date]]="","",Nike_Sales_Uncleaned[[#This Row],[Order_Date]])</f>
        <v>45496</v>
      </c>
      <c r="K424" t="s">
        <v>22</v>
      </c>
      <c r="L424" t="s">
        <v>29</v>
      </c>
      <c r="M424">
        <v>1621.74</v>
      </c>
    </row>
    <row r="425" spans="1:13" x14ac:dyDescent="0.3">
      <c r="A425">
        <v>2445</v>
      </c>
      <c r="B425" t="s">
        <v>19</v>
      </c>
      <c r="C425" t="s">
        <v>43</v>
      </c>
      <c r="D425" t="s">
        <v>44</v>
      </c>
      <c r="E425" t="str">
        <f>IF(Nike_Sales_Uncleaned!E447="","NA",IF(OR(Nike_Sales_Uncleaned!E447=0,Nike_Sales_Uncleaned!E447=-1),"NA",UPPER(Nike_Sales_Uncleaned!E447)))</f>
        <v>XL</v>
      </c>
      <c r="F425" cm="1">
        <f t="array" ref="F425">IF(Nike_Sales_Uncleaned!F447="",MEDIAN(_xlfn._xlws.FILTER(Nike_Sales_Uncleaned!$F$2:$F$2501,Nike_Sales_Uncleaned!$F$2:$F$2501&gt;0)),Nike_Sales_Uncleaned!F447)</f>
        <v>2</v>
      </c>
      <c r="G425" cm="1">
        <f t="array" ref="G425">IF(OR(Nike_Sales_Uncleaned!G447="",Nike_Sales_Uncleaned!G447&lt;=0),MEDIAN(_xlfn._xlws.FILTER(Nike_Sales_Uncleaned!$G$2:$G$2501,Nike_Sales_Uncleaned!$G$2:$G$2501&gt;0)),Nike_Sales_Uncleaned!G447)</f>
        <v>6110.0300000000007</v>
      </c>
      <c r="H425">
        <f>IF(Nike_Sales_Uncleaned!H447="",0,IF(AND(Nike_Sales_Uncleaned!H447&gt;=0,Nike_Sales_Uncleaned!H447&lt;=1),Nike_Sales_Uncleaned!H447,0))</f>
        <v>0</v>
      </c>
      <c r="I425">
        <v>0</v>
      </c>
      <c r="J425" s="11">
        <f>IF(Nike_Sales_Uncleaned[[#This Row],[Order_Date]]="","",Nike_Sales_Uncleaned[[#This Row],[Order_Date]])</f>
        <v>45721</v>
      </c>
      <c r="K425" t="s">
        <v>17</v>
      </c>
      <c r="L425" t="s">
        <v>45</v>
      </c>
      <c r="M425">
        <v>141.93</v>
      </c>
    </row>
    <row r="426" spans="1:13" x14ac:dyDescent="0.3">
      <c r="A426">
        <v>2446</v>
      </c>
      <c r="B426" t="s">
        <v>35</v>
      </c>
      <c r="C426" t="s">
        <v>20</v>
      </c>
      <c r="D426" t="s">
        <v>39</v>
      </c>
      <c r="E426" t="str">
        <f>IF(Nike_Sales_Uncleaned!E448="","NA",IF(OR(Nike_Sales_Uncleaned!E448=0,Nike_Sales_Uncleaned!E448=-1),"NA",UPPER(Nike_Sales_Uncleaned!E448)))</f>
        <v>NA</v>
      </c>
      <c r="F426" cm="1">
        <f t="array" ref="F426">IF(Nike_Sales_Uncleaned!F448="",MEDIAN(_xlfn._xlws.FILTER(Nike_Sales_Uncleaned!$F$2:$F$2501,Nike_Sales_Uncleaned!$F$2:$F$2501&gt;0)),Nike_Sales_Uncleaned!F448)</f>
        <v>2</v>
      </c>
      <c r="G426" cm="1">
        <f t="array" ref="G426">IF(OR(Nike_Sales_Uncleaned!G448="",Nike_Sales_Uncleaned!G448&lt;=0),MEDIAN(_xlfn._xlws.FILTER(Nike_Sales_Uncleaned!$G$2:$G$2501,Nike_Sales_Uncleaned!$G$2:$G$2501&gt;0)),Nike_Sales_Uncleaned!G448)</f>
        <v>8062.11</v>
      </c>
      <c r="H426">
        <f>IF(Nike_Sales_Uncleaned!H448="",0,IF(AND(Nike_Sales_Uncleaned!H448&gt;=0,Nike_Sales_Uncleaned!H448&lt;=1),Nike_Sales_Uncleaned!H448,0))</f>
        <v>0</v>
      </c>
      <c r="I426">
        <v>0</v>
      </c>
      <c r="J426" s="11" t="str">
        <f>IF(Nike_Sales_Uncleaned[[#This Row],[Order_Date]]="","",Nike_Sales_Uncleaned[[#This Row],[Order_Date]])</f>
        <v/>
      </c>
      <c r="K426" t="s">
        <v>17</v>
      </c>
      <c r="L426" t="s">
        <v>45</v>
      </c>
      <c r="M426">
        <v>3198.97</v>
      </c>
    </row>
    <row r="427" spans="1:13" x14ac:dyDescent="0.3">
      <c r="A427">
        <v>2447</v>
      </c>
      <c r="B427" t="s">
        <v>13</v>
      </c>
      <c r="C427" t="s">
        <v>26</v>
      </c>
      <c r="D427" t="s">
        <v>40</v>
      </c>
      <c r="E427" t="str">
        <f>IF(Nike_Sales_Uncleaned!E449="","NA",IF(OR(Nike_Sales_Uncleaned!E449=0,Nike_Sales_Uncleaned!E449=-1),"NA",UPPER(Nike_Sales_Uncleaned!E449)))</f>
        <v>XL</v>
      </c>
      <c r="F427" cm="1">
        <f t="array" ref="F427">IF(Nike_Sales_Uncleaned!F449="",MEDIAN(_xlfn._xlws.FILTER(Nike_Sales_Uncleaned!$F$2:$F$2501,Nike_Sales_Uncleaned!$F$2:$F$2501&gt;0)),Nike_Sales_Uncleaned!F449)</f>
        <v>2</v>
      </c>
      <c r="G427" cm="1">
        <f t="array" ref="G427">IF(OR(Nike_Sales_Uncleaned!G449="",Nike_Sales_Uncleaned!G449&lt;=0),MEDIAN(_xlfn._xlws.FILTER(Nike_Sales_Uncleaned!$G$2:$G$2501,Nike_Sales_Uncleaned!$G$2:$G$2501&gt;0)),Nike_Sales_Uncleaned!G449)</f>
        <v>6110.0300000000007</v>
      </c>
      <c r="H427">
        <f>IF(Nike_Sales_Uncleaned!H449="",0,IF(AND(Nike_Sales_Uncleaned!H449&gt;=0,Nike_Sales_Uncleaned!H449&lt;=1),Nike_Sales_Uncleaned!H449,0))</f>
        <v>0</v>
      </c>
      <c r="I427">
        <v>0</v>
      </c>
      <c r="J427" s="11">
        <f>IF(Nike_Sales_Uncleaned[[#This Row],[Order_Date]]="","",Nike_Sales_Uncleaned[[#This Row],[Order_Date]])</f>
        <v>45656</v>
      </c>
      <c r="K427" t="s">
        <v>17</v>
      </c>
      <c r="L427" t="s">
        <v>45</v>
      </c>
      <c r="M427">
        <v>1291.8</v>
      </c>
    </row>
    <row r="428" spans="1:13" x14ac:dyDescent="0.3">
      <c r="A428">
        <v>2449</v>
      </c>
      <c r="B428" t="s">
        <v>19</v>
      </c>
      <c r="C428" t="s">
        <v>14</v>
      </c>
      <c r="D428" t="s">
        <v>15</v>
      </c>
      <c r="E428" t="str">
        <f>IF(Nike_Sales_Uncleaned!E451="","NA",IF(OR(Nike_Sales_Uncleaned!E451=0,Nike_Sales_Uncleaned!E451=-1),"NA",UPPER(Nike_Sales_Uncleaned!E451)))</f>
        <v>NA</v>
      </c>
      <c r="F428" cm="1">
        <f t="array" ref="F428">IF(Nike_Sales_Uncleaned!F451="",MEDIAN(_xlfn._xlws.FILTER(Nike_Sales_Uncleaned!$F$2:$F$2501,Nike_Sales_Uncleaned!$F$2:$F$2501&gt;0)),Nike_Sales_Uncleaned!F451)</f>
        <v>-1</v>
      </c>
      <c r="G428" cm="1">
        <f t="array" ref="G428">IF(OR(Nike_Sales_Uncleaned!G451="",Nike_Sales_Uncleaned!G451&lt;=0),MEDIAN(_xlfn._xlws.FILTER(Nike_Sales_Uncleaned!$G$2:$G$2501,Nike_Sales_Uncleaned!$G$2:$G$2501&gt;0)),Nike_Sales_Uncleaned!G451)</f>
        <v>3664.69</v>
      </c>
      <c r="H428">
        <f>IF(Nike_Sales_Uncleaned!H451="",0,IF(AND(Nike_Sales_Uncleaned!H451&gt;=0,Nike_Sales_Uncleaned!H451&lt;=1),Nike_Sales_Uncleaned!H451,0))</f>
        <v>0</v>
      </c>
      <c r="I428">
        <v>0</v>
      </c>
      <c r="J428" s="11">
        <f>IF(Nike_Sales_Uncleaned[[#This Row],[Order_Date]]="","",Nike_Sales_Uncleaned[[#This Row],[Order_Date]])</f>
        <v>45721</v>
      </c>
      <c r="K428" t="s">
        <v>22</v>
      </c>
      <c r="L428" t="s">
        <v>38</v>
      </c>
      <c r="M428">
        <v>-173.68</v>
      </c>
    </row>
    <row r="429" spans="1:13" x14ac:dyDescent="0.3">
      <c r="A429">
        <v>2450</v>
      </c>
      <c r="B429" t="s">
        <v>35</v>
      </c>
      <c r="C429" t="s">
        <v>43</v>
      </c>
      <c r="D429" t="s">
        <v>44</v>
      </c>
      <c r="E429" t="str">
        <f>IF(Nike_Sales_Uncleaned!E452="","NA",IF(OR(Nike_Sales_Uncleaned!E452=0,Nike_Sales_Uncleaned!E452=-1),"NA",UPPER(Nike_Sales_Uncleaned!E452)))</f>
        <v>12</v>
      </c>
      <c r="F429" cm="1">
        <f t="array" ref="F429">IF(Nike_Sales_Uncleaned!F452="",MEDIAN(_xlfn._xlws.FILTER(Nike_Sales_Uncleaned!$F$2:$F$2501,Nike_Sales_Uncleaned!$F$2:$F$2501&gt;0)),Nike_Sales_Uncleaned!F452)</f>
        <v>2</v>
      </c>
      <c r="G429" cm="1">
        <f t="array" ref="G429">IF(OR(Nike_Sales_Uncleaned!G452="",Nike_Sales_Uncleaned!G452&lt;=0),MEDIAN(_xlfn._xlws.FILTER(Nike_Sales_Uncleaned!$G$2:$G$2501,Nike_Sales_Uncleaned!$G$2:$G$2501&gt;0)),Nike_Sales_Uncleaned!G452)</f>
        <v>7520.63</v>
      </c>
      <c r="H429">
        <f>IF(Nike_Sales_Uncleaned!H452="",0,IF(AND(Nike_Sales_Uncleaned!H452&gt;=0,Nike_Sales_Uncleaned!H452&lt;=1),Nike_Sales_Uncleaned!H452,0))</f>
        <v>0</v>
      </c>
      <c r="I429">
        <v>0</v>
      </c>
      <c r="J429" s="11">
        <f>IF(Nike_Sales_Uncleaned[[#This Row],[Order_Date]]="","",Nike_Sales_Uncleaned[[#This Row],[Order_Date]])</f>
        <v>45821</v>
      </c>
      <c r="K429" t="s">
        <v>17</v>
      </c>
      <c r="L429" t="s">
        <v>45</v>
      </c>
      <c r="M429">
        <v>1786.43</v>
      </c>
    </row>
    <row r="430" spans="1:13" x14ac:dyDescent="0.3">
      <c r="A430">
        <v>2451</v>
      </c>
      <c r="B430" t="s">
        <v>13</v>
      </c>
      <c r="C430" t="s">
        <v>20</v>
      </c>
      <c r="D430" t="s">
        <v>24</v>
      </c>
      <c r="E430" t="str">
        <f>IF(Nike_Sales_Uncleaned!E453="","NA",IF(OR(Nike_Sales_Uncleaned!E453=0,Nike_Sales_Uncleaned!E453=-1),"NA",UPPER(Nike_Sales_Uncleaned!E453)))</f>
        <v>NA</v>
      </c>
      <c r="F430" cm="1">
        <f t="array" ref="F430">IF(Nike_Sales_Uncleaned!F453="",MEDIAN(_xlfn._xlws.FILTER(Nike_Sales_Uncleaned!$F$2:$F$2501,Nike_Sales_Uncleaned!$F$2:$F$2501&gt;0)),Nike_Sales_Uncleaned!F453)</f>
        <v>2</v>
      </c>
      <c r="G430" cm="1">
        <f t="array" ref="G430">IF(OR(Nike_Sales_Uncleaned!G453="",Nike_Sales_Uncleaned!G453&lt;=0),MEDIAN(_xlfn._xlws.FILTER(Nike_Sales_Uncleaned!$G$2:$G$2501,Nike_Sales_Uncleaned!$G$2:$G$2501&gt;0)),Nike_Sales_Uncleaned!G453)</f>
        <v>6110.0300000000007</v>
      </c>
      <c r="H430">
        <f>IF(Nike_Sales_Uncleaned!H453="",0,IF(AND(Nike_Sales_Uncleaned!H453&gt;=0,Nike_Sales_Uncleaned!H453&lt;=1),Nike_Sales_Uncleaned!H453,0))</f>
        <v>0.54</v>
      </c>
      <c r="I430">
        <v>0</v>
      </c>
      <c r="J430" s="11">
        <f>IF(Nike_Sales_Uncleaned[[#This Row],[Order_Date]]="","",Nike_Sales_Uncleaned[[#This Row],[Order_Date]])</f>
        <v>45633</v>
      </c>
      <c r="K430" t="s">
        <v>17</v>
      </c>
      <c r="L430" t="s">
        <v>25</v>
      </c>
      <c r="M430">
        <v>2233.5700000000002</v>
      </c>
    </row>
    <row r="431" spans="1:13" x14ac:dyDescent="0.3">
      <c r="A431">
        <v>2452</v>
      </c>
      <c r="B431" t="s">
        <v>35</v>
      </c>
      <c r="C431" t="s">
        <v>26</v>
      </c>
      <c r="D431" t="s">
        <v>58</v>
      </c>
      <c r="E431" t="str">
        <f>IF(Nike_Sales_Uncleaned!E454="","NA",IF(OR(Nike_Sales_Uncleaned!E454=0,Nike_Sales_Uncleaned!E454=-1),"NA",UPPER(Nike_Sales_Uncleaned!E454)))</f>
        <v>XL</v>
      </c>
      <c r="F431" cm="1">
        <f t="array" ref="F431">IF(Nike_Sales_Uncleaned!F454="",MEDIAN(_xlfn._xlws.FILTER(Nike_Sales_Uncleaned!$F$2:$F$2501,Nike_Sales_Uncleaned!$F$2:$F$2501&gt;0)),Nike_Sales_Uncleaned!F454)</f>
        <v>2</v>
      </c>
      <c r="G431" cm="1">
        <f t="array" ref="G431">IF(OR(Nike_Sales_Uncleaned!G454="",Nike_Sales_Uncleaned!G454&lt;=0),MEDIAN(_xlfn._xlws.FILTER(Nike_Sales_Uncleaned!$G$2:$G$2501,Nike_Sales_Uncleaned!$G$2:$G$2501&gt;0)),Nike_Sales_Uncleaned!G454)</f>
        <v>8780.66</v>
      </c>
      <c r="H431">
        <f>IF(Nike_Sales_Uncleaned!H454="",0,IF(AND(Nike_Sales_Uncleaned!H454&gt;=0,Nike_Sales_Uncleaned!H454&lt;=1),Nike_Sales_Uncleaned!H454,0))</f>
        <v>0</v>
      </c>
      <c r="I431">
        <v>0</v>
      </c>
      <c r="J431" s="11">
        <f>IF(Nike_Sales_Uncleaned[[#This Row],[Order_Date]]="","",Nike_Sales_Uncleaned[[#This Row],[Order_Date]])</f>
        <v>45802</v>
      </c>
      <c r="K431" t="s">
        <v>17</v>
      </c>
      <c r="L431" t="s">
        <v>36</v>
      </c>
      <c r="M431">
        <v>176.96</v>
      </c>
    </row>
    <row r="432" spans="1:13" x14ac:dyDescent="0.3">
      <c r="A432">
        <v>2453</v>
      </c>
      <c r="B432" t="s">
        <v>19</v>
      </c>
      <c r="C432" t="s">
        <v>30</v>
      </c>
      <c r="D432" t="s">
        <v>31</v>
      </c>
      <c r="E432" t="str">
        <f>IF(Nike_Sales_Uncleaned!E455="","NA",IF(OR(Nike_Sales_Uncleaned!E455=0,Nike_Sales_Uncleaned!E455=-1),"NA",UPPER(Nike_Sales_Uncleaned!E455)))</f>
        <v>M</v>
      </c>
      <c r="F432" cm="1">
        <f t="array" ref="F432">IF(Nike_Sales_Uncleaned!F455="",MEDIAN(_xlfn._xlws.FILTER(Nike_Sales_Uncleaned!$F$2:$F$2501,Nike_Sales_Uncleaned!$F$2:$F$2501&gt;0)),Nike_Sales_Uncleaned!F455)</f>
        <v>2</v>
      </c>
      <c r="G432" cm="1">
        <f t="array" ref="G432">IF(OR(Nike_Sales_Uncleaned!G455="",Nike_Sales_Uncleaned!G455&lt;=0),MEDIAN(_xlfn._xlws.FILTER(Nike_Sales_Uncleaned!$G$2:$G$2501,Nike_Sales_Uncleaned!$G$2:$G$2501&gt;0)),Nike_Sales_Uncleaned!G455)</f>
        <v>9344.52</v>
      </c>
      <c r="H432">
        <f>IF(Nike_Sales_Uncleaned!H455="",0,IF(AND(Nike_Sales_Uncleaned!H455&gt;=0,Nike_Sales_Uncleaned!H455&lt;=1),Nike_Sales_Uncleaned!H455,0))</f>
        <v>0</v>
      </c>
      <c r="I432">
        <v>0</v>
      </c>
      <c r="J432" s="11">
        <f>IF(Nike_Sales_Uncleaned[[#This Row],[Order_Date]]="","",Nike_Sales_Uncleaned[[#This Row],[Order_Date]])</f>
        <v>45847</v>
      </c>
      <c r="K432" t="s">
        <v>17</v>
      </c>
      <c r="L432" t="s">
        <v>29</v>
      </c>
      <c r="M432">
        <v>387.79</v>
      </c>
    </row>
    <row r="433" spans="1:13" x14ac:dyDescent="0.3">
      <c r="A433">
        <v>2454</v>
      </c>
      <c r="B433" t="s">
        <v>19</v>
      </c>
      <c r="C433" t="s">
        <v>20</v>
      </c>
      <c r="D433" t="s">
        <v>21</v>
      </c>
      <c r="E433" t="str">
        <f>IF(Nike_Sales_Uncleaned!E456="","NA",IF(OR(Nike_Sales_Uncleaned!E456=0,Nike_Sales_Uncleaned!E456=-1),"NA",UPPER(Nike_Sales_Uncleaned!E456)))</f>
        <v>XL</v>
      </c>
      <c r="F433" cm="1">
        <f t="array" ref="F433">IF(Nike_Sales_Uncleaned!F456="",MEDIAN(_xlfn._xlws.FILTER(Nike_Sales_Uncleaned!$F$2:$F$2501,Nike_Sales_Uncleaned!$F$2:$F$2501&gt;0)),Nike_Sales_Uncleaned!F456)</f>
        <v>2</v>
      </c>
      <c r="G433" cm="1">
        <f t="array" ref="G433">IF(OR(Nike_Sales_Uncleaned!G456="",Nike_Sales_Uncleaned!G456&lt;=0),MEDIAN(_xlfn._xlws.FILTER(Nike_Sales_Uncleaned!$G$2:$G$2501,Nike_Sales_Uncleaned!$G$2:$G$2501&gt;0)),Nike_Sales_Uncleaned!G456)</f>
        <v>6110.0300000000007</v>
      </c>
      <c r="H433">
        <f>IF(Nike_Sales_Uncleaned!H456="",0,IF(AND(Nike_Sales_Uncleaned!H456&gt;=0,Nike_Sales_Uncleaned!H456&lt;=1),Nike_Sales_Uncleaned!H456,0))</f>
        <v>0.19</v>
      </c>
      <c r="I433">
        <v>0</v>
      </c>
      <c r="J433" s="11">
        <f>IF(Nike_Sales_Uncleaned[[#This Row],[Order_Date]]="","",Nike_Sales_Uncleaned[[#This Row],[Order_Date]])</f>
        <v>45611</v>
      </c>
      <c r="K433" t="s">
        <v>17</v>
      </c>
      <c r="L433" t="s">
        <v>36</v>
      </c>
      <c r="M433">
        <v>3100.44</v>
      </c>
    </row>
    <row r="434" spans="1:13" x14ac:dyDescent="0.3">
      <c r="A434">
        <v>2455</v>
      </c>
      <c r="B434" t="s">
        <v>19</v>
      </c>
      <c r="C434" t="s">
        <v>14</v>
      </c>
      <c r="D434" t="s">
        <v>47</v>
      </c>
      <c r="E434" t="str">
        <f>IF(Nike_Sales_Uncleaned!E457="","NA",IF(OR(Nike_Sales_Uncleaned!E457=0,Nike_Sales_Uncleaned!E457=-1),"NA",UPPER(Nike_Sales_Uncleaned!E457)))</f>
        <v>NA</v>
      </c>
      <c r="F434" cm="1">
        <f t="array" ref="F434">IF(Nike_Sales_Uncleaned!F457="",MEDIAN(_xlfn._xlws.FILTER(Nike_Sales_Uncleaned!$F$2:$F$2501,Nike_Sales_Uncleaned!$F$2:$F$2501&gt;0)),Nike_Sales_Uncleaned!F457)</f>
        <v>2</v>
      </c>
      <c r="G434" cm="1">
        <f t="array" ref="G434">IF(OR(Nike_Sales_Uncleaned!G457="",Nike_Sales_Uncleaned!G457&lt;=0),MEDIAN(_xlfn._xlws.FILTER(Nike_Sales_Uncleaned!$G$2:$G$2501,Nike_Sales_Uncleaned!$G$2:$G$2501&gt;0)),Nike_Sales_Uncleaned!G457)</f>
        <v>4071.46</v>
      </c>
      <c r="H434">
        <f>IF(Nike_Sales_Uncleaned!H457="",0,IF(AND(Nike_Sales_Uncleaned!H457&gt;=0,Nike_Sales_Uncleaned!H457&lt;=1),Nike_Sales_Uncleaned!H457,0))</f>
        <v>0</v>
      </c>
      <c r="I434">
        <v>0</v>
      </c>
      <c r="J434" s="11">
        <f>IF(Nike_Sales_Uncleaned[[#This Row],[Order_Date]]="","",Nike_Sales_Uncleaned[[#This Row],[Order_Date]])</f>
        <v>45591</v>
      </c>
      <c r="K434" t="s">
        <v>22</v>
      </c>
      <c r="L434" t="s">
        <v>33</v>
      </c>
      <c r="M434">
        <v>2003.31</v>
      </c>
    </row>
    <row r="435" spans="1:13" x14ac:dyDescent="0.3">
      <c r="A435">
        <v>2456</v>
      </c>
      <c r="B435" t="s">
        <v>19</v>
      </c>
      <c r="C435" t="s">
        <v>20</v>
      </c>
      <c r="D435" t="s">
        <v>24</v>
      </c>
      <c r="E435" t="str">
        <f>IF(Nike_Sales_Uncleaned!E458="","NA",IF(OR(Nike_Sales_Uncleaned!E458=0,Nike_Sales_Uncleaned!E458=-1),"NA",UPPER(Nike_Sales_Uncleaned!E458)))</f>
        <v>M</v>
      </c>
      <c r="F435" cm="1">
        <f t="array" ref="F435">IF(Nike_Sales_Uncleaned!F458="",MEDIAN(_xlfn._xlws.FILTER(Nike_Sales_Uncleaned!$F$2:$F$2501,Nike_Sales_Uncleaned!$F$2:$F$2501&gt;0)),Nike_Sales_Uncleaned!F458)</f>
        <v>0</v>
      </c>
      <c r="G435" cm="1">
        <f t="array" ref="G435">IF(OR(Nike_Sales_Uncleaned!G458="",Nike_Sales_Uncleaned!G458&lt;=0),MEDIAN(_xlfn._xlws.FILTER(Nike_Sales_Uncleaned!$G$2:$G$2501,Nike_Sales_Uncleaned!$G$2:$G$2501&gt;0)),Nike_Sales_Uncleaned!G458)</f>
        <v>4254.68</v>
      </c>
      <c r="H435">
        <f>IF(Nike_Sales_Uncleaned!H458="",0,IF(AND(Nike_Sales_Uncleaned!H458&gt;=0,Nike_Sales_Uncleaned!H458&lt;=1),Nike_Sales_Uncleaned!H458,0))</f>
        <v>0</v>
      </c>
      <c r="I435">
        <v>0</v>
      </c>
      <c r="J435" s="11" t="str">
        <f>IF(Nike_Sales_Uncleaned[[#This Row],[Order_Date]]="","",Nike_Sales_Uncleaned[[#This Row],[Order_Date]])</f>
        <v/>
      </c>
      <c r="K435" t="s">
        <v>22</v>
      </c>
      <c r="L435" t="s">
        <v>45</v>
      </c>
      <c r="M435">
        <v>3498.64</v>
      </c>
    </row>
    <row r="436" spans="1:13" x14ac:dyDescent="0.3">
      <c r="A436">
        <v>2457</v>
      </c>
      <c r="B436" t="s">
        <v>19</v>
      </c>
      <c r="C436" t="s">
        <v>20</v>
      </c>
      <c r="D436" t="s">
        <v>39</v>
      </c>
      <c r="E436" t="str">
        <f>IF(Nike_Sales_Uncleaned!E459="","NA",IF(OR(Nike_Sales_Uncleaned!E459=0,Nike_Sales_Uncleaned!E459=-1),"NA",UPPER(Nike_Sales_Uncleaned!E459)))</f>
        <v>NA</v>
      </c>
      <c r="F436" cm="1">
        <f t="array" ref="F436">IF(Nike_Sales_Uncleaned!F459="",MEDIAN(_xlfn._xlws.FILTER(Nike_Sales_Uncleaned!$F$2:$F$2501,Nike_Sales_Uncleaned!$F$2:$F$2501&gt;0)),Nike_Sales_Uncleaned!F459)</f>
        <v>0</v>
      </c>
      <c r="G436" cm="1">
        <f t="array" ref="G436">IF(OR(Nike_Sales_Uncleaned!G459="",Nike_Sales_Uncleaned!G459&lt;=0),MEDIAN(_xlfn._xlws.FILTER(Nike_Sales_Uncleaned!$G$2:$G$2501,Nike_Sales_Uncleaned!$G$2:$G$2501&gt;0)),Nike_Sales_Uncleaned!G459)</f>
        <v>8206.2199999999993</v>
      </c>
      <c r="H436">
        <f>IF(Nike_Sales_Uncleaned!H459="",0,IF(AND(Nike_Sales_Uncleaned!H459&gt;=0,Nike_Sales_Uncleaned!H459&lt;=1),Nike_Sales_Uncleaned!H459,0))</f>
        <v>0</v>
      </c>
      <c r="I436">
        <v>0</v>
      </c>
      <c r="J436" s="11">
        <f>IF(Nike_Sales_Uncleaned[[#This Row],[Order_Date]]="","",Nike_Sales_Uncleaned[[#This Row],[Order_Date]])</f>
        <v>45699</v>
      </c>
      <c r="K436" t="s">
        <v>22</v>
      </c>
      <c r="L436" t="s">
        <v>36</v>
      </c>
      <c r="M436">
        <v>2443.4</v>
      </c>
    </row>
    <row r="437" spans="1:13" x14ac:dyDescent="0.3">
      <c r="A437">
        <v>2458</v>
      </c>
      <c r="B437" t="s">
        <v>13</v>
      </c>
      <c r="C437" t="s">
        <v>20</v>
      </c>
      <c r="D437" t="s">
        <v>55</v>
      </c>
      <c r="E437" t="str">
        <f>IF(Nike_Sales_Uncleaned!E460="","NA",IF(OR(Nike_Sales_Uncleaned!E460=0,Nike_Sales_Uncleaned!E460=-1),"NA",UPPER(Nike_Sales_Uncleaned!E460)))</f>
        <v>NA</v>
      </c>
      <c r="F437" cm="1">
        <f t="array" ref="F437">IF(Nike_Sales_Uncleaned!F460="",MEDIAN(_xlfn._xlws.FILTER(Nike_Sales_Uncleaned!$F$2:$F$2501,Nike_Sales_Uncleaned!$F$2:$F$2501&gt;0)),Nike_Sales_Uncleaned!F460)</f>
        <v>2</v>
      </c>
      <c r="G437" cm="1">
        <f t="array" ref="G437">IF(OR(Nike_Sales_Uncleaned!G460="",Nike_Sales_Uncleaned!G460&lt;=0),MEDIAN(_xlfn._xlws.FILTER(Nike_Sales_Uncleaned!$G$2:$G$2501,Nike_Sales_Uncleaned!$G$2:$G$2501&gt;0)),Nike_Sales_Uncleaned!G460)</f>
        <v>6110.0300000000007</v>
      </c>
      <c r="H437">
        <f>IF(Nike_Sales_Uncleaned!H460="",0,IF(AND(Nike_Sales_Uncleaned!H460&gt;=0,Nike_Sales_Uncleaned!H460&lt;=1),Nike_Sales_Uncleaned!H460,0))</f>
        <v>0</v>
      </c>
      <c r="I437">
        <v>0</v>
      </c>
      <c r="J437" s="11">
        <f>IF(Nike_Sales_Uncleaned[[#This Row],[Order_Date]]="","",Nike_Sales_Uncleaned[[#This Row],[Order_Date]])</f>
        <v>45383</v>
      </c>
      <c r="K437" t="s">
        <v>22</v>
      </c>
      <c r="L437" t="s">
        <v>29</v>
      </c>
      <c r="M437">
        <v>573.21</v>
      </c>
    </row>
    <row r="438" spans="1:13" x14ac:dyDescent="0.3">
      <c r="A438">
        <v>2459</v>
      </c>
      <c r="B438" t="s">
        <v>13</v>
      </c>
      <c r="C438" t="s">
        <v>43</v>
      </c>
      <c r="D438" t="s">
        <v>44</v>
      </c>
      <c r="E438" t="str">
        <f>IF(Nike_Sales_Uncleaned!E461="","NA",IF(OR(Nike_Sales_Uncleaned!E461=0,Nike_Sales_Uncleaned!E461=-1),"NA",UPPER(Nike_Sales_Uncleaned!E461)))</f>
        <v>M</v>
      </c>
      <c r="F438" cm="1">
        <f t="array" ref="F438">IF(Nike_Sales_Uncleaned!F461="",MEDIAN(_xlfn._xlws.FILTER(Nike_Sales_Uncleaned!$F$2:$F$2501,Nike_Sales_Uncleaned!$F$2:$F$2501&gt;0)),Nike_Sales_Uncleaned!F461)</f>
        <v>2</v>
      </c>
      <c r="G438" cm="1">
        <f t="array" ref="G438">IF(OR(Nike_Sales_Uncleaned!G461="",Nike_Sales_Uncleaned!G461&lt;=0),MEDIAN(_xlfn._xlws.FILTER(Nike_Sales_Uncleaned!$G$2:$G$2501,Nike_Sales_Uncleaned!$G$2:$G$2501&gt;0)),Nike_Sales_Uncleaned!G461)</f>
        <v>3572.52</v>
      </c>
      <c r="H438">
        <f>IF(Nike_Sales_Uncleaned!H461="",0,IF(AND(Nike_Sales_Uncleaned!H461&gt;=0,Nike_Sales_Uncleaned!H461&lt;=1),Nike_Sales_Uncleaned!H461,0))</f>
        <v>0</v>
      </c>
      <c r="I438">
        <v>0</v>
      </c>
      <c r="J438" s="11" t="str">
        <f>IF(Nike_Sales_Uncleaned[[#This Row],[Order_Date]]="","",Nike_Sales_Uncleaned[[#This Row],[Order_Date]])</f>
        <v/>
      </c>
      <c r="K438" t="s">
        <v>22</v>
      </c>
      <c r="L438" t="s">
        <v>45</v>
      </c>
      <c r="M438">
        <v>-404.04</v>
      </c>
    </row>
    <row r="439" spans="1:13" x14ac:dyDescent="0.3">
      <c r="A439">
        <v>2460</v>
      </c>
      <c r="B439" t="s">
        <v>19</v>
      </c>
      <c r="C439" t="s">
        <v>43</v>
      </c>
      <c r="D439" t="s">
        <v>52</v>
      </c>
      <c r="E439" t="str">
        <f>IF(Nike_Sales_Uncleaned!E462="","NA",IF(OR(Nike_Sales_Uncleaned!E462=0,Nike_Sales_Uncleaned!E462=-1),"NA",UPPER(Nike_Sales_Uncleaned!E462)))</f>
        <v>XL</v>
      </c>
      <c r="F439" cm="1">
        <f t="array" ref="F439">IF(Nike_Sales_Uncleaned!F462="",MEDIAN(_xlfn._xlws.FILTER(Nike_Sales_Uncleaned!$F$2:$F$2501,Nike_Sales_Uncleaned!$F$2:$F$2501&gt;0)),Nike_Sales_Uncleaned!F462)</f>
        <v>2</v>
      </c>
      <c r="G439" cm="1">
        <f t="array" ref="G439">IF(OR(Nike_Sales_Uncleaned!G462="",Nike_Sales_Uncleaned!G462&lt;=0),MEDIAN(_xlfn._xlws.FILTER(Nike_Sales_Uncleaned!$G$2:$G$2501,Nike_Sales_Uncleaned!$G$2:$G$2501&gt;0)),Nike_Sales_Uncleaned!G462)</f>
        <v>5482.96</v>
      </c>
      <c r="H439">
        <f>IF(Nike_Sales_Uncleaned!H462="",0,IF(AND(Nike_Sales_Uncleaned!H462&gt;=0,Nike_Sales_Uncleaned!H462&lt;=1),Nike_Sales_Uncleaned!H462,0))</f>
        <v>0.35</v>
      </c>
      <c r="I439">
        <v>7127.85</v>
      </c>
      <c r="J439" s="11">
        <f>IF(Nike_Sales_Uncleaned[[#This Row],[Order_Date]]="","",Nike_Sales_Uncleaned[[#This Row],[Order_Date]])</f>
        <v>45504</v>
      </c>
      <c r="K439" t="s">
        <v>17</v>
      </c>
      <c r="L439" t="s">
        <v>45</v>
      </c>
      <c r="M439">
        <v>-823.8</v>
      </c>
    </row>
    <row r="440" spans="1:13" x14ac:dyDescent="0.3">
      <c r="A440">
        <v>2461</v>
      </c>
      <c r="B440" t="s">
        <v>19</v>
      </c>
      <c r="C440" t="s">
        <v>43</v>
      </c>
      <c r="D440" t="s">
        <v>61</v>
      </c>
      <c r="E440" t="str">
        <f>IF(Nike_Sales_Uncleaned!E463="","NA",IF(OR(Nike_Sales_Uncleaned!E463=0,Nike_Sales_Uncleaned!E463=-1),"NA",UPPER(Nike_Sales_Uncleaned!E463)))</f>
        <v>L</v>
      </c>
      <c r="F440" cm="1">
        <f t="array" ref="F440">IF(Nike_Sales_Uncleaned!F463="",MEDIAN(_xlfn._xlws.FILTER(Nike_Sales_Uncleaned!$F$2:$F$2501,Nike_Sales_Uncleaned!$F$2:$F$2501&gt;0)),Nike_Sales_Uncleaned!F463)</f>
        <v>2</v>
      </c>
      <c r="G440" cm="1">
        <f t="array" ref="G440">IF(OR(Nike_Sales_Uncleaned!G463="",Nike_Sales_Uncleaned!G463&lt;=0),MEDIAN(_xlfn._xlws.FILTER(Nike_Sales_Uncleaned!$G$2:$G$2501,Nike_Sales_Uncleaned!$G$2:$G$2501&gt;0)),Nike_Sales_Uncleaned!G463)</f>
        <v>3939.92</v>
      </c>
      <c r="H440">
        <f>IF(Nike_Sales_Uncleaned!H463="",0,IF(AND(Nike_Sales_Uncleaned!H463&gt;=0,Nike_Sales_Uncleaned!H463&lt;=1),Nike_Sales_Uncleaned!H463,0))</f>
        <v>0.63</v>
      </c>
      <c r="I440">
        <v>0</v>
      </c>
      <c r="J440" s="11">
        <f>IF(Nike_Sales_Uncleaned[[#This Row],[Order_Date]]="","",Nike_Sales_Uncleaned[[#This Row],[Order_Date]])</f>
        <v>45620</v>
      </c>
      <c r="K440" t="s">
        <v>17</v>
      </c>
      <c r="L440" t="s">
        <v>29</v>
      </c>
      <c r="M440">
        <v>3146.03</v>
      </c>
    </row>
    <row r="441" spans="1:13" x14ac:dyDescent="0.3">
      <c r="A441">
        <v>2462</v>
      </c>
      <c r="B441" t="s">
        <v>35</v>
      </c>
      <c r="C441" t="s">
        <v>43</v>
      </c>
      <c r="D441" t="s">
        <v>52</v>
      </c>
      <c r="E441" t="str">
        <f>IF(Nike_Sales_Uncleaned!E464="","NA",IF(OR(Nike_Sales_Uncleaned!E464=0,Nike_Sales_Uncleaned!E464=-1),"NA",UPPER(Nike_Sales_Uncleaned!E464)))</f>
        <v>8</v>
      </c>
      <c r="F441" cm="1">
        <f t="array" ref="F441">IF(Nike_Sales_Uncleaned!F464="",MEDIAN(_xlfn._xlws.FILTER(Nike_Sales_Uncleaned!$F$2:$F$2501,Nike_Sales_Uncleaned!$F$2:$F$2501&gt;0)),Nike_Sales_Uncleaned!F464)</f>
        <v>2</v>
      </c>
      <c r="G441" cm="1">
        <f t="array" ref="G441">IF(OR(Nike_Sales_Uncleaned!G464="",Nike_Sales_Uncleaned!G464&lt;=0),MEDIAN(_xlfn._xlws.FILTER(Nike_Sales_Uncleaned!$G$2:$G$2501,Nike_Sales_Uncleaned!$G$2:$G$2501&gt;0)),Nike_Sales_Uncleaned!G464)</f>
        <v>4468.7</v>
      </c>
      <c r="H441">
        <f>IF(Nike_Sales_Uncleaned!H464="",0,IF(AND(Nike_Sales_Uncleaned!H464&gt;=0,Nike_Sales_Uncleaned!H464&lt;=1),Nike_Sales_Uncleaned!H464,0))</f>
        <v>0.49</v>
      </c>
      <c r="I441">
        <v>0</v>
      </c>
      <c r="J441" s="11">
        <f>IF(Nike_Sales_Uncleaned[[#This Row],[Order_Date]]="","",Nike_Sales_Uncleaned[[#This Row],[Order_Date]])</f>
        <v>45719</v>
      </c>
      <c r="K441" t="s">
        <v>22</v>
      </c>
      <c r="L441" t="s">
        <v>29</v>
      </c>
      <c r="M441">
        <v>2143.6</v>
      </c>
    </row>
    <row r="442" spans="1:13" x14ac:dyDescent="0.3">
      <c r="A442">
        <v>2464</v>
      </c>
      <c r="B442" t="s">
        <v>19</v>
      </c>
      <c r="C442" t="s">
        <v>26</v>
      </c>
      <c r="D442" t="s">
        <v>27</v>
      </c>
      <c r="E442" t="str">
        <f>IF(Nike_Sales_Uncleaned!E466="","NA",IF(OR(Nike_Sales_Uncleaned!E466=0,Nike_Sales_Uncleaned!E466=-1),"NA",UPPER(Nike_Sales_Uncleaned!E466)))</f>
        <v>XL</v>
      </c>
      <c r="F442" cm="1">
        <f t="array" ref="F442">IF(Nike_Sales_Uncleaned!F466="",MEDIAN(_xlfn._xlws.FILTER(Nike_Sales_Uncleaned!$F$2:$F$2501,Nike_Sales_Uncleaned!$F$2:$F$2501&gt;0)),Nike_Sales_Uncleaned!F466)</f>
        <v>3</v>
      </c>
      <c r="G442" cm="1">
        <f t="array" ref="G442">IF(OR(Nike_Sales_Uncleaned!G466="",Nike_Sales_Uncleaned!G466&lt;=0),MEDIAN(_xlfn._xlws.FILTER(Nike_Sales_Uncleaned!$G$2:$G$2501,Nike_Sales_Uncleaned!$G$2:$G$2501&gt;0)),Nike_Sales_Uncleaned!G466)</f>
        <v>2699.59</v>
      </c>
      <c r="H442">
        <f>IF(Nike_Sales_Uncleaned!H466="",0,IF(AND(Nike_Sales_Uncleaned!H466&gt;=0,Nike_Sales_Uncleaned!H466&lt;=1),Nike_Sales_Uncleaned!H466,0))</f>
        <v>0</v>
      </c>
      <c r="I442">
        <v>0</v>
      </c>
      <c r="J442" s="11">
        <f>IF(Nike_Sales_Uncleaned[[#This Row],[Order_Date]]="","",Nike_Sales_Uncleaned[[#This Row],[Order_Date]])</f>
        <v>45608</v>
      </c>
      <c r="K442" t="s">
        <v>22</v>
      </c>
      <c r="L442" t="s">
        <v>38</v>
      </c>
      <c r="M442">
        <v>3507.56</v>
      </c>
    </row>
    <row r="443" spans="1:13" x14ac:dyDescent="0.3">
      <c r="A443">
        <v>2465</v>
      </c>
      <c r="B443" t="s">
        <v>13</v>
      </c>
      <c r="C443" t="s">
        <v>26</v>
      </c>
      <c r="D443" t="s">
        <v>27</v>
      </c>
      <c r="E443" t="str">
        <f>IF(Nike_Sales_Uncleaned!E467="","NA",IF(OR(Nike_Sales_Uncleaned!E467=0,Nike_Sales_Uncleaned!E467=-1),"NA",UPPER(Nike_Sales_Uncleaned!E467)))</f>
        <v>7</v>
      </c>
      <c r="F443" cm="1">
        <f t="array" ref="F443">IF(Nike_Sales_Uncleaned!F467="",MEDIAN(_xlfn._xlws.FILTER(Nike_Sales_Uncleaned!$F$2:$F$2501,Nike_Sales_Uncleaned!$F$2:$F$2501&gt;0)),Nike_Sales_Uncleaned!F467)</f>
        <v>1</v>
      </c>
      <c r="G443" cm="1">
        <f t="array" ref="G443">IF(OR(Nike_Sales_Uncleaned!G467="",Nike_Sales_Uncleaned!G467&lt;=0),MEDIAN(_xlfn._xlws.FILTER(Nike_Sales_Uncleaned!$G$2:$G$2501,Nike_Sales_Uncleaned!$G$2:$G$2501&gt;0)),Nike_Sales_Uncleaned!G467)</f>
        <v>7814.02</v>
      </c>
      <c r="H443">
        <f>IF(Nike_Sales_Uncleaned!H467="",0,IF(AND(Nike_Sales_Uncleaned!H467&gt;=0,Nike_Sales_Uncleaned!H467&lt;=1),Nike_Sales_Uncleaned!H467,0))</f>
        <v>0</v>
      </c>
      <c r="I443">
        <v>0</v>
      </c>
      <c r="J443" s="11" t="str">
        <f>IF(Nike_Sales_Uncleaned[[#This Row],[Order_Date]]="","",Nike_Sales_Uncleaned[[#This Row],[Order_Date]])</f>
        <v/>
      </c>
      <c r="K443" t="s">
        <v>22</v>
      </c>
      <c r="L443" t="s">
        <v>29</v>
      </c>
      <c r="M443">
        <v>684.07</v>
      </c>
    </row>
    <row r="444" spans="1:13" x14ac:dyDescent="0.3">
      <c r="A444">
        <v>2466</v>
      </c>
      <c r="B444" t="s">
        <v>19</v>
      </c>
      <c r="C444" t="s">
        <v>20</v>
      </c>
      <c r="D444" t="s">
        <v>39</v>
      </c>
      <c r="E444" t="str">
        <f>IF(Nike_Sales_Uncleaned!E468="","NA",IF(OR(Nike_Sales_Uncleaned!E468=0,Nike_Sales_Uncleaned!E468=-1),"NA",UPPER(Nike_Sales_Uncleaned!E468)))</f>
        <v>NA</v>
      </c>
      <c r="F444" cm="1">
        <f t="array" ref="F444">IF(Nike_Sales_Uncleaned!F468="",MEDIAN(_xlfn._xlws.FILTER(Nike_Sales_Uncleaned!$F$2:$F$2501,Nike_Sales_Uncleaned!$F$2:$F$2501&gt;0)),Nike_Sales_Uncleaned!F468)</f>
        <v>-1</v>
      </c>
      <c r="G444" cm="1">
        <f t="array" ref="G444">IF(OR(Nike_Sales_Uncleaned!G468="",Nike_Sales_Uncleaned!G468&lt;=0),MEDIAN(_xlfn._xlws.FILTER(Nike_Sales_Uncleaned!$G$2:$G$2501,Nike_Sales_Uncleaned!$G$2:$G$2501&gt;0)),Nike_Sales_Uncleaned!G468)</f>
        <v>6569.65</v>
      </c>
      <c r="H444">
        <f>IF(Nike_Sales_Uncleaned!H468="",0,IF(AND(Nike_Sales_Uncleaned!H468&gt;=0,Nike_Sales_Uncleaned!H468&lt;=1),Nike_Sales_Uncleaned!H468,0))</f>
        <v>0</v>
      </c>
      <c r="I444">
        <v>0</v>
      </c>
      <c r="J444" s="11">
        <f>IF(Nike_Sales_Uncleaned[[#This Row],[Order_Date]]="","",Nike_Sales_Uncleaned[[#This Row],[Order_Date]])</f>
        <v>45683</v>
      </c>
      <c r="K444" t="s">
        <v>22</v>
      </c>
      <c r="L444" t="s">
        <v>29</v>
      </c>
      <c r="M444">
        <v>3056.38</v>
      </c>
    </row>
    <row r="445" spans="1:13" x14ac:dyDescent="0.3">
      <c r="A445">
        <v>2467</v>
      </c>
      <c r="B445" t="s">
        <v>13</v>
      </c>
      <c r="C445" t="s">
        <v>14</v>
      </c>
      <c r="D445" t="s">
        <v>15</v>
      </c>
      <c r="E445" t="str">
        <f>IF(Nike_Sales_Uncleaned!E469="","NA",IF(OR(Nike_Sales_Uncleaned!E469=0,Nike_Sales_Uncleaned!E469=-1),"NA",UPPER(Nike_Sales_Uncleaned!E469)))</f>
        <v>M</v>
      </c>
      <c r="F445" cm="1">
        <f t="array" ref="F445">IF(Nike_Sales_Uncleaned!F469="",MEDIAN(_xlfn._xlws.FILTER(Nike_Sales_Uncleaned!$F$2:$F$2501,Nike_Sales_Uncleaned!$F$2:$F$2501&gt;0)),Nike_Sales_Uncleaned!F469)</f>
        <v>1</v>
      </c>
      <c r="G445" cm="1">
        <f t="array" ref="G445">IF(OR(Nike_Sales_Uncleaned!G469="",Nike_Sales_Uncleaned!G469&lt;=0),MEDIAN(_xlfn._xlws.FILTER(Nike_Sales_Uncleaned!$G$2:$G$2501,Nike_Sales_Uncleaned!$G$2:$G$2501&gt;0)),Nike_Sales_Uncleaned!G469)</f>
        <v>8484.82</v>
      </c>
      <c r="H445">
        <f>IF(Nike_Sales_Uncleaned!H469="",0,IF(AND(Nike_Sales_Uncleaned!H469&gt;=0,Nike_Sales_Uncleaned!H469&lt;=1),Nike_Sales_Uncleaned!H469,0))</f>
        <v>0</v>
      </c>
      <c r="I445">
        <v>0</v>
      </c>
      <c r="J445" s="11">
        <f>IF(Nike_Sales_Uncleaned[[#This Row],[Order_Date]]="","",Nike_Sales_Uncleaned[[#This Row],[Order_Date]])</f>
        <v>45731</v>
      </c>
      <c r="K445" t="s">
        <v>17</v>
      </c>
      <c r="L445" t="s">
        <v>25</v>
      </c>
      <c r="M445">
        <v>1899.54</v>
      </c>
    </row>
    <row r="446" spans="1:13" x14ac:dyDescent="0.3">
      <c r="A446">
        <v>2468</v>
      </c>
      <c r="B446" t="s">
        <v>19</v>
      </c>
      <c r="C446" t="s">
        <v>20</v>
      </c>
      <c r="D446" t="s">
        <v>55</v>
      </c>
      <c r="E446" t="str">
        <f>IF(Nike_Sales_Uncleaned!E470="","NA",IF(OR(Nike_Sales_Uncleaned!E470=0,Nike_Sales_Uncleaned!E470=-1),"NA",UPPER(Nike_Sales_Uncleaned!E470)))</f>
        <v>7</v>
      </c>
      <c r="F446" cm="1">
        <f t="array" ref="F446">IF(Nike_Sales_Uncleaned!F470="",MEDIAN(_xlfn._xlws.FILTER(Nike_Sales_Uncleaned!$F$2:$F$2501,Nike_Sales_Uncleaned!$F$2:$F$2501&gt;0)),Nike_Sales_Uncleaned!F470)</f>
        <v>0</v>
      </c>
      <c r="G446" cm="1">
        <f t="array" ref="G446">IF(OR(Nike_Sales_Uncleaned!G470="",Nike_Sales_Uncleaned!G470&lt;=0),MEDIAN(_xlfn._xlws.FILTER(Nike_Sales_Uncleaned!$G$2:$G$2501,Nike_Sales_Uncleaned!$G$2:$G$2501&gt;0)),Nike_Sales_Uncleaned!G470)</f>
        <v>6012.23</v>
      </c>
      <c r="H446">
        <f>IF(Nike_Sales_Uncleaned!H470="",0,IF(AND(Nike_Sales_Uncleaned!H470&gt;=0,Nike_Sales_Uncleaned!H470&lt;=1),Nike_Sales_Uncleaned!H470,0))</f>
        <v>0.62</v>
      </c>
      <c r="I446">
        <v>0</v>
      </c>
      <c r="J446" s="11">
        <f>IF(Nike_Sales_Uncleaned[[#This Row],[Order_Date]]="","",Nike_Sales_Uncleaned[[#This Row],[Order_Date]])</f>
        <v>45802</v>
      </c>
      <c r="K446" t="s">
        <v>22</v>
      </c>
      <c r="L446" t="s">
        <v>36</v>
      </c>
      <c r="M446">
        <v>-1113.25</v>
      </c>
    </row>
    <row r="447" spans="1:13" x14ac:dyDescent="0.3">
      <c r="A447">
        <v>2469</v>
      </c>
      <c r="B447" t="s">
        <v>35</v>
      </c>
      <c r="C447" t="s">
        <v>14</v>
      </c>
      <c r="D447" t="s">
        <v>47</v>
      </c>
      <c r="E447" t="str">
        <f>IF(Nike_Sales_Uncleaned!E471="","NA",IF(OR(Nike_Sales_Uncleaned!E471=0,Nike_Sales_Uncleaned!E471=-1),"NA",UPPER(Nike_Sales_Uncleaned!E471)))</f>
        <v>XL</v>
      </c>
      <c r="F447" cm="1">
        <f t="array" ref="F447">IF(Nike_Sales_Uncleaned!F471="",MEDIAN(_xlfn._xlws.FILTER(Nike_Sales_Uncleaned!$F$2:$F$2501,Nike_Sales_Uncleaned!$F$2:$F$2501&gt;0)),Nike_Sales_Uncleaned!F471)</f>
        <v>4</v>
      </c>
      <c r="G447" cm="1">
        <f t="array" ref="G447">IF(OR(Nike_Sales_Uncleaned!G471="",Nike_Sales_Uncleaned!G471&lt;=0),MEDIAN(_xlfn._xlws.FILTER(Nike_Sales_Uncleaned!$G$2:$G$2501,Nike_Sales_Uncleaned!$G$2:$G$2501&gt;0)),Nike_Sales_Uncleaned!G471)</f>
        <v>6110.0300000000007</v>
      </c>
      <c r="H447">
        <f>IF(Nike_Sales_Uncleaned!H471="",0,IF(AND(Nike_Sales_Uncleaned!H471&gt;=0,Nike_Sales_Uncleaned!H471&lt;=1),Nike_Sales_Uncleaned!H471,0))</f>
        <v>0</v>
      </c>
      <c r="I447">
        <v>0</v>
      </c>
      <c r="J447" s="11">
        <f>IF(Nike_Sales_Uncleaned[[#This Row],[Order_Date]]="","",Nike_Sales_Uncleaned[[#This Row],[Order_Date]])</f>
        <v>45628</v>
      </c>
      <c r="K447" t="s">
        <v>22</v>
      </c>
      <c r="L447" t="s">
        <v>25</v>
      </c>
      <c r="M447">
        <v>-279.26</v>
      </c>
    </row>
    <row r="448" spans="1:13" x14ac:dyDescent="0.3">
      <c r="A448">
        <v>2470</v>
      </c>
      <c r="B448" t="s">
        <v>35</v>
      </c>
      <c r="C448" t="s">
        <v>20</v>
      </c>
      <c r="D448" t="s">
        <v>39</v>
      </c>
      <c r="E448" t="str">
        <f>IF(Nike_Sales_Uncleaned!E472="","NA",IF(OR(Nike_Sales_Uncleaned!E472=0,Nike_Sales_Uncleaned!E472=-1),"NA",UPPER(Nike_Sales_Uncleaned!E472)))</f>
        <v>L</v>
      </c>
      <c r="F448" cm="1">
        <f t="array" ref="F448">IF(Nike_Sales_Uncleaned!F472="",MEDIAN(_xlfn._xlws.FILTER(Nike_Sales_Uncleaned!$F$2:$F$2501,Nike_Sales_Uncleaned!$F$2:$F$2501&gt;0)),Nike_Sales_Uncleaned!F472)</f>
        <v>2</v>
      </c>
      <c r="G448" cm="1">
        <f t="array" ref="G448">IF(OR(Nike_Sales_Uncleaned!G472="",Nike_Sales_Uncleaned!G472&lt;=0),MEDIAN(_xlfn._xlws.FILTER(Nike_Sales_Uncleaned!$G$2:$G$2501,Nike_Sales_Uncleaned!$G$2:$G$2501&gt;0)),Nike_Sales_Uncleaned!G472)</f>
        <v>6110.0300000000007</v>
      </c>
      <c r="H448">
        <f>IF(Nike_Sales_Uncleaned!H472="",0,IF(AND(Nike_Sales_Uncleaned!H472&gt;=0,Nike_Sales_Uncleaned!H472&lt;=1),Nike_Sales_Uncleaned!H472,0))</f>
        <v>0</v>
      </c>
      <c r="I448">
        <v>0</v>
      </c>
      <c r="J448" s="11" t="str">
        <f>IF(Nike_Sales_Uncleaned[[#This Row],[Order_Date]]="","",Nike_Sales_Uncleaned[[#This Row],[Order_Date]])</f>
        <v/>
      </c>
      <c r="K448" t="s">
        <v>17</v>
      </c>
      <c r="L448" t="s">
        <v>33</v>
      </c>
      <c r="M448">
        <v>1099.17</v>
      </c>
    </row>
    <row r="449" spans="1:13" x14ac:dyDescent="0.3">
      <c r="A449">
        <v>2471</v>
      </c>
      <c r="B449" t="s">
        <v>35</v>
      </c>
      <c r="C449" t="s">
        <v>43</v>
      </c>
      <c r="D449" t="s">
        <v>51</v>
      </c>
      <c r="E449" t="str">
        <f>IF(Nike_Sales_Uncleaned!E473="","NA",IF(OR(Nike_Sales_Uncleaned!E473=0,Nike_Sales_Uncleaned!E473=-1),"NA",UPPER(Nike_Sales_Uncleaned!E473)))</f>
        <v>L</v>
      </c>
      <c r="F449" cm="1">
        <f t="array" ref="F449">IF(Nike_Sales_Uncleaned!F473="",MEDIAN(_xlfn._xlws.FILTER(Nike_Sales_Uncleaned!$F$2:$F$2501,Nike_Sales_Uncleaned!$F$2:$F$2501&gt;0)),Nike_Sales_Uncleaned!F473)</f>
        <v>2</v>
      </c>
      <c r="G449" cm="1">
        <f t="array" ref="G449">IF(OR(Nike_Sales_Uncleaned!G473="",Nike_Sales_Uncleaned!G473&lt;=0),MEDIAN(_xlfn._xlws.FILTER(Nike_Sales_Uncleaned!$G$2:$G$2501,Nike_Sales_Uncleaned!$G$2:$G$2501&gt;0)),Nike_Sales_Uncleaned!G473)</f>
        <v>4527.6400000000003</v>
      </c>
      <c r="H449">
        <f>IF(Nike_Sales_Uncleaned!H473="",0,IF(AND(Nike_Sales_Uncleaned!H473&gt;=0,Nike_Sales_Uncleaned!H473&lt;=1),Nike_Sales_Uncleaned!H473,0))</f>
        <v>0</v>
      </c>
      <c r="I449">
        <v>0</v>
      </c>
      <c r="J449" s="11">
        <f>IF(Nike_Sales_Uncleaned[[#This Row],[Order_Date]]="","",Nike_Sales_Uncleaned[[#This Row],[Order_Date]])</f>
        <v>45416</v>
      </c>
      <c r="K449" t="s">
        <v>22</v>
      </c>
      <c r="L449" t="s">
        <v>29</v>
      </c>
      <c r="M449">
        <v>464.96</v>
      </c>
    </row>
    <row r="450" spans="1:13" x14ac:dyDescent="0.3">
      <c r="A450">
        <v>2472</v>
      </c>
      <c r="B450" t="s">
        <v>35</v>
      </c>
      <c r="C450" t="s">
        <v>43</v>
      </c>
      <c r="D450" t="s">
        <v>61</v>
      </c>
      <c r="E450" t="str">
        <f>IF(Nike_Sales_Uncleaned!E474="","NA",IF(OR(Nike_Sales_Uncleaned!E474=0,Nike_Sales_Uncleaned!E474=-1),"NA",UPPER(Nike_Sales_Uncleaned!E474)))</f>
        <v>L</v>
      </c>
      <c r="F450" cm="1">
        <f t="array" ref="F450">IF(Nike_Sales_Uncleaned!F474="",MEDIAN(_xlfn._xlws.FILTER(Nike_Sales_Uncleaned!$F$2:$F$2501,Nike_Sales_Uncleaned!$F$2:$F$2501&gt;0)),Nike_Sales_Uncleaned!F474)</f>
        <v>2</v>
      </c>
      <c r="G450" cm="1">
        <f t="array" ref="G450">IF(OR(Nike_Sales_Uncleaned!G474="",Nike_Sales_Uncleaned!G474&lt;=0),MEDIAN(_xlfn._xlws.FILTER(Nike_Sales_Uncleaned!$G$2:$G$2501,Nike_Sales_Uncleaned!$G$2:$G$2501&gt;0)),Nike_Sales_Uncleaned!G474)</f>
        <v>2255.65</v>
      </c>
      <c r="H450">
        <f>IF(Nike_Sales_Uncleaned!H474="",0,IF(AND(Nike_Sales_Uncleaned!H474&gt;=0,Nike_Sales_Uncleaned!H474&lt;=1),Nike_Sales_Uncleaned!H474,0))</f>
        <v>0</v>
      </c>
      <c r="I450">
        <v>0</v>
      </c>
      <c r="J450" s="11">
        <f>IF(Nike_Sales_Uncleaned[[#This Row],[Order_Date]]="","",Nike_Sales_Uncleaned[[#This Row],[Order_Date]])</f>
        <v>45199</v>
      </c>
      <c r="K450" t="s">
        <v>17</v>
      </c>
      <c r="L450" t="s">
        <v>25</v>
      </c>
      <c r="M450">
        <v>560.70000000000005</v>
      </c>
    </row>
    <row r="451" spans="1:13" x14ac:dyDescent="0.3">
      <c r="A451">
        <v>2473</v>
      </c>
      <c r="B451" t="s">
        <v>35</v>
      </c>
      <c r="C451" t="s">
        <v>14</v>
      </c>
      <c r="D451" t="s">
        <v>54</v>
      </c>
      <c r="E451" t="str">
        <f>IF(Nike_Sales_Uncleaned!E475="","NA",IF(OR(Nike_Sales_Uncleaned!E475=0,Nike_Sales_Uncleaned!E475=-1),"NA",UPPER(Nike_Sales_Uncleaned!E475)))</f>
        <v>NA</v>
      </c>
      <c r="F451" cm="1">
        <f t="array" ref="F451">IF(Nike_Sales_Uncleaned!F475="",MEDIAN(_xlfn._xlws.FILTER(Nike_Sales_Uncleaned!$F$2:$F$2501,Nike_Sales_Uncleaned!$F$2:$F$2501&gt;0)),Nike_Sales_Uncleaned!F475)</f>
        <v>2</v>
      </c>
      <c r="G451" cm="1">
        <f t="array" ref="G451">IF(OR(Nike_Sales_Uncleaned!G475="",Nike_Sales_Uncleaned!G475&lt;=0),MEDIAN(_xlfn._xlws.FILTER(Nike_Sales_Uncleaned!$G$2:$G$2501,Nike_Sales_Uncleaned!$G$2:$G$2501&gt;0)),Nike_Sales_Uncleaned!G475)</f>
        <v>8752.02</v>
      </c>
      <c r="H451">
        <f>IF(Nike_Sales_Uncleaned!H475="",0,IF(AND(Nike_Sales_Uncleaned!H475&gt;=0,Nike_Sales_Uncleaned!H475&lt;=1),Nike_Sales_Uncleaned!H475,0))</f>
        <v>0</v>
      </c>
      <c r="I451">
        <v>0</v>
      </c>
      <c r="J451" s="11">
        <f>IF(Nike_Sales_Uncleaned[[#This Row],[Order_Date]]="","",Nike_Sales_Uncleaned[[#This Row],[Order_Date]])</f>
        <v>45718</v>
      </c>
      <c r="K451" t="s">
        <v>22</v>
      </c>
      <c r="L451" t="s">
        <v>29</v>
      </c>
      <c r="M451">
        <v>283.56</v>
      </c>
    </row>
    <row r="452" spans="1:13" x14ac:dyDescent="0.3">
      <c r="A452">
        <v>2474</v>
      </c>
      <c r="B452" t="s">
        <v>13</v>
      </c>
      <c r="C452" t="s">
        <v>14</v>
      </c>
      <c r="D452" t="s">
        <v>47</v>
      </c>
      <c r="E452" t="str">
        <f>IF(Nike_Sales_Uncleaned!E476="","NA",IF(OR(Nike_Sales_Uncleaned!E476=0,Nike_Sales_Uncleaned!E476=-1),"NA",UPPER(Nike_Sales_Uncleaned!E476)))</f>
        <v>M</v>
      </c>
      <c r="F452" cm="1">
        <f t="array" ref="F452">IF(Nike_Sales_Uncleaned!F476="",MEDIAN(_xlfn._xlws.FILTER(Nike_Sales_Uncleaned!$F$2:$F$2501,Nike_Sales_Uncleaned!$F$2:$F$2501&gt;0)),Nike_Sales_Uncleaned!F476)</f>
        <v>2</v>
      </c>
      <c r="G452" cm="1">
        <f t="array" ref="G452">IF(OR(Nike_Sales_Uncleaned!G476="",Nike_Sales_Uncleaned!G476&lt;=0),MEDIAN(_xlfn._xlws.FILTER(Nike_Sales_Uncleaned!$G$2:$G$2501,Nike_Sales_Uncleaned!$G$2:$G$2501&gt;0)),Nike_Sales_Uncleaned!G476)</f>
        <v>6110.0300000000007</v>
      </c>
      <c r="H452">
        <f>IF(Nike_Sales_Uncleaned!H476="",0,IF(AND(Nike_Sales_Uncleaned!H476&gt;=0,Nike_Sales_Uncleaned!H476&lt;=1),Nike_Sales_Uncleaned!H476,0))</f>
        <v>0</v>
      </c>
      <c r="I452">
        <v>0</v>
      </c>
      <c r="J452" s="11">
        <f>IF(Nike_Sales_Uncleaned[[#This Row],[Order_Date]]="","",Nike_Sales_Uncleaned[[#This Row],[Order_Date]])</f>
        <v>45857</v>
      </c>
      <c r="K452" t="s">
        <v>22</v>
      </c>
      <c r="L452" t="s">
        <v>33</v>
      </c>
      <c r="M452">
        <v>115.11</v>
      </c>
    </row>
    <row r="453" spans="1:13" x14ac:dyDescent="0.3">
      <c r="A453">
        <v>2475</v>
      </c>
      <c r="B453" t="s">
        <v>35</v>
      </c>
      <c r="C453" t="s">
        <v>30</v>
      </c>
      <c r="D453" t="s">
        <v>50</v>
      </c>
      <c r="E453" t="str">
        <f>IF(Nike_Sales_Uncleaned!E477="","NA",IF(OR(Nike_Sales_Uncleaned!E477=0,Nike_Sales_Uncleaned!E477=-1),"NA",UPPER(Nike_Sales_Uncleaned!E477)))</f>
        <v>L</v>
      </c>
      <c r="F453" cm="1">
        <f t="array" ref="F453">IF(Nike_Sales_Uncleaned!F477="",MEDIAN(_xlfn._xlws.FILTER(Nike_Sales_Uncleaned!$F$2:$F$2501,Nike_Sales_Uncleaned!$F$2:$F$2501&gt;0)),Nike_Sales_Uncleaned!F477)</f>
        <v>2</v>
      </c>
      <c r="G453" cm="1">
        <f t="array" ref="G453">IF(OR(Nike_Sales_Uncleaned!G477="",Nike_Sales_Uncleaned!G477&lt;=0),MEDIAN(_xlfn._xlws.FILTER(Nike_Sales_Uncleaned!$G$2:$G$2501,Nike_Sales_Uncleaned!$G$2:$G$2501&gt;0)),Nike_Sales_Uncleaned!G477)</f>
        <v>6110.0300000000007</v>
      </c>
      <c r="H453">
        <f>IF(Nike_Sales_Uncleaned!H477="",0,IF(AND(Nike_Sales_Uncleaned!H477&gt;=0,Nike_Sales_Uncleaned!H477&lt;=1),Nike_Sales_Uncleaned!H477,0))</f>
        <v>0</v>
      </c>
      <c r="I453">
        <v>0</v>
      </c>
      <c r="J453" s="11">
        <f>IF(Nike_Sales_Uncleaned[[#This Row],[Order_Date]]="","",Nike_Sales_Uncleaned[[#This Row],[Order_Date]])</f>
        <v>45234</v>
      </c>
      <c r="K453" t="s">
        <v>17</v>
      </c>
      <c r="L453" t="s">
        <v>36</v>
      </c>
      <c r="M453">
        <v>3885.97</v>
      </c>
    </row>
    <row r="454" spans="1:13" x14ac:dyDescent="0.3">
      <c r="A454">
        <v>2476</v>
      </c>
      <c r="B454" t="s">
        <v>35</v>
      </c>
      <c r="C454" t="s">
        <v>20</v>
      </c>
      <c r="D454" t="s">
        <v>24</v>
      </c>
      <c r="E454" t="str">
        <f>IF(Nike_Sales_Uncleaned!E478="","NA",IF(OR(Nike_Sales_Uncleaned!E478=0,Nike_Sales_Uncleaned!E478=-1),"NA",UPPER(Nike_Sales_Uncleaned!E478)))</f>
        <v>M</v>
      </c>
      <c r="F454" cm="1">
        <f t="array" ref="F454">IF(Nike_Sales_Uncleaned!F478="",MEDIAN(_xlfn._xlws.FILTER(Nike_Sales_Uncleaned!$F$2:$F$2501,Nike_Sales_Uncleaned!$F$2:$F$2501&gt;0)),Nike_Sales_Uncleaned!F478)</f>
        <v>2</v>
      </c>
      <c r="G454" cm="1">
        <f t="array" ref="G454">IF(OR(Nike_Sales_Uncleaned!G478="",Nike_Sales_Uncleaned!G478&lt;=0),MEDIAN(_xlfn._xlws.FILTER(Nike_Sales_Uncleaned!$G$2:$G$2501,Nike_Sales_Uncleaned!$G$2:$G$2501&gt;0)),Nike_Sales_Uncleaned!G478)</f>
        <v>6110.0300000000007</v>
      </c>
      <c r="H454">
        <f>IF(Nike_Sales_Uncleaned!H478="",0,IF(AND(Nike_Sales_Uncleaned!H478&gt;=0,Nike_Sales_Uncleaned!H478&lt;=1),Nike_Sales_Uncleaned!H478,0))</f>
        <v>0</v>
      </c>
      <c r="I454">
        <v>0</v>
      </c>
      <c r="J454" s="11" t="str">
        <f>IF(Nike_Sales_Uncleaned[[#This Row],[Order_Date]]="","",Nike_Sales_Uncleaned[[#This Row],[Order_Date]])</f>
        <v/>
      </c>
      <c r="K454" t="s">
        <v>22</v>
      </c>
      <c r="L454" t="s">
        <v>29</v>
      </c>
      <c r="M454">
        <v>-627.07000000000005</v>
      </c>
    </row>
    <row r="455" spans="1:13" x14ac:dyDescent="0.3">
      <c r="A455">
        <v>2477</v>
      </c>
      <c r="B455" t="s">
        <v>19</v>
      </c>
      <c r="C455" t="s">
        <v>14</v>
      </c>
      <c r="D455" t="s">
        <v>54</v>
      </c>
      <c r="E455" t="str">
        <f>IF(Nike_Sales_Uncleaned!E479="","NA",IF(OR(Nike_Sales_Uncleaned!E479=0,Nike_Sales_Uncleaned!E479=-1),"NA",UPPER(Nike_Sales_Uncleaned!E479)))</f>
        <v>M</v>
      </c>
      <c r="F455" cm="1">
        <f t="array" ref="F455">IF(Nike_Sales_Uncleaned!F479="",MEDIAN(_xlfn._xlws.FILTER(Nike_Sales_Uncleaned!$F$2:$F$2501,Nike_Sales_Uncleaned!$F$2:$F$2501&gt;0)),Nike_Sales_Uncleaned!F479)</f>
        <v>2</v>
      </c>
      <c r="G455" cm="1">
        <f t="array" ref="G455">IF(OR(Nike_Sales_Uncleaned!G479="",Nike_Sales_Uncleaned!G479&lt;=0),MEDIAN(_xlfn._xlws.FILTER(Nike_Sales_Uncleaned!$G$2:$G$2501,Nike_Sales_Uncleaned!$G$2:$G$2501&gt;0)),Nike_Sales_Uncleaned!G479)</f>
        <v>5923.67</v>
      </c>
      <c r="H455">
        <f>IF(Nike_Sales_Uncleaned!H479="",0,IF(AND(Nike_Sales_Uncleaned!H479&gt;=0,Nike_Sales_Uncleaned!H479&lt;=1),Nike_Sales_Uncleaned!H479,0))</f>
        <v>0</v>
      </c>
      <c r="I455">
        <v>0</v>
      </c>
      <c r="J455" s="11" t="str">
        <f>IF(Nike_Sales_Uncleaned[[#This Row],[Order_Date]]="","",Nike_Sales_Uncleaned[[#This Row],[Order_Date]])</f>
        <v/>
      </c>
      <c r="K455" t="s">
        <v>17</v>
      </c>
      <c r="L455" t="s">
        <v>38</v>
      </c>
      <c r="M455">
        <v>-177.68</v>
      </c>
    </row>
    <row r="456" spans="1:13" x14ac:dyDescent="0.3">
      <c r="A456">
        <v>2478</v>
      </c>
      <c r="B456" t="s">
        <v>19</v>
      </c>
      <c r="C456" t="s">
        <v>20</v>
      </c>
      <c r="D456" t="s">
        <v>39</v>
      </c>
      <c r="E456" t="str">
        <f>IF(Nike_Sales_Uncleaned!E480="","NA",IF(OR(Nike_Sales_Uncleaned!E480=0,Nike_Sales_Uncleaned!E480=-1),"NA",UPPER(Nike_Sales_Uncleaned!E480)))</f>
        <v>NA</v>
      </c>
      <c r="F456" cm="1">
        <f t="array" ref="F456">IF(Nike_Sales_Uncleaned!F480="",MEDIAN(_xlfn._xlws.FILTER(Nike_Sales_Uncleaned!$F$2:$F$2501,Nike_Sales_Uncleaned!$F$2:$F$2501&gt;0)),Nike_Sales_Uncleaned!F480)</f>
        <v>2</v>
      </c>
      <c r="G456" cm="1">
        <f t="array" ref="G456">IF(OR(Nike_Sales_Uncleaned!G480="",Nike_Sales_Uncleaned!G480&lt;=0),MEDIAN(_xlfn._xlws.FILTER(Nike_Sales_Uncleaned!$G$2:$G$2501,Nike_Sales_Uncleaned!$G$2:$G$2501&gt;0)),Nike_Sales_Uncleaned!G480)</f>
        <v>6110.0300000000007</v>
      </c>
      <c r="H456">
        <f>IF(Nike_Sales_Uncleaned!H480="",0,IF(AND(Nike_Sales_Uncleaned!H480&gt;=0,Nike_Sales_Uncleaned!H480&lt;=1),Nike_Sales_Uncleaned!H480,0))</f>
        <v>0.62</v>
      </c>
      <c r="I456">
        <v>0</v>
      </c>
      <c r="J456" s="11">
        <f>IF(Nike_Sales_Uncleaned[[#This Row],[Order_Date]]="","",Nike_Sales_Uncleaned[[#This Row],[Order_Date]])</f>
        <v>45713</v>
      </c>
      <c r="K456" t="s">
        <v>17</v>
      </c>
      <c r="L456" t="s">
        <v>29</v>
      </c>
      <c r="M456">
        <v>-223.4</v>
      </c>
    </row>
    <row r="457" spans="1:13" x14ac:dyDescent="0.3">
      <c r="A457">
        <v>2479</v>
      </c>
      <c r="B457" t="s">
        <v>19</v>
      </c>
      <c r="C457" t="s">
        <v>30</v>
      </c>
      <c r="D457" t="s">
        <v>48</v>
      </c>
      <c r="E457" t="str">
        <f>IF(Nike_Sales_Uncleaned!E481="","NA",IF(OR(Nike_Sales_Uncleaned!E481=0,Nike_Sales_Uncleaned!E481=-1),"NA",UPPER(Nike_Sales_Uncleaned!E481)))</f>
        <v>NA</v>
      </c>
      <c r="F457" cm="1">
        <f t="array" ref="F457">IF(Nike_Sales_Uncleaned!F481="",MEDIAN(_xlfn._xlws.FILTER(Nike_Sales_Uncleaned!$F$2:$F$2501,Nike_Sales_Uncleaned!$F$2:$F$2501&gt;0)),Nike_Sales_Uncleaned!F481)</f>
        <v>2</v>
      </c>
      <c r="G457" cm="1">
        <f t="array" ref="G457">IF(OR(Nike_Sales_Uncleaned!G481="",Nike_Sales_Uncleaned!G481&lt;=0),MEDIAN(_xlfn._xlws.FILTER(Nike_Sales_Uncleaned!$G$2:$G$2501,Nike_Sales_Uncleaned!$G$2:$G$2501&gt;0)),Nike_Sales_Uncleaned!G481)</f>
        <v>2708.99</v>
      </c>
      <c r="H457">
        <f>IF(Nike_Sales_Uncleaned!H481="",0,IF(AND(Nike_Sales_Uncleaned!H481&gt;=0,Nike_Sales_Uncleaned!H481&lt;=1),Nike_Sales_Uncleaned!H481,0))</f>
        <v>0</v>
      </c>
      <c r="I457">
        <v>0</v>
      </c>
      <c r="J457" s="11">
        <f>IF(Nike_Sales_Uncleaned[[#This Row],[Order_Date]]="","",Nike_Sales_Uncleaned[[#This Row],[Order_Date]])</f>
        <v>45738</v>
      </c>
      <c r="K457" t="s">
        <v>17</v>
      </c>
      <c r="L457" t="s">
        <v>33</v>
      </c>
      <c r="M457">
        <v>952.78</v>
      </c>
    </row>
    <row r="458" spans="1:13" x14ac:dyDescent="0.3">
      <c r="A458">
        <v>2480</v>
      </c>
      <c r="B458" t="s">
        <v>35</v>
      </c>
      <c r="C458" t="s">
        <v>43</v>
      </c>
      <c r="D458" t="s">
        <v>51</v>
      </c>
      <c r="E458" t="str">
        <f>IF(Nike_Sales_Uncleaned!E482="","NA",IF(OR(Nike_Sales_Uncleaned!E482=0,Nike_Sales_Uncleaned!E482=-1),"NA",UPPER(Nike_Sales_Uncleaned!E482)))</f>
        <v>M</v>
      </c>
      <c r="F458" cm="1">
        <f t="array" ref="F458">IF(Nike_Sales_Uncleaned!F482="",MEDIAN(_xlfn._xlws.FILTER(Nike_Sales_Uncleaned!$F$2:$F$2501,Nike_Sales_Uncleaned!$F$2:$F$2501&gt;0)),Nike_Sales_Uncleaned!F482)</f>
        <v>2</v>
      </c>
      <c r="G458" cm="1">
        <f t="array" ref="G458">IF(OR(Nike_Sales_Uncleaned!G482="",Nike_Sales_Uncleaned!G482&lt;=0),MEDIAN(_xlfn._xlws.FILTER(Nike_Sales_Uncleaned!$G$2:$G$2501,Nike_Sales_Uncleaned!$G$2:$G$2501&gt;0)),Nike_Sales_Uncleaned!G482)</f>
        <v>6110.0300000000007</v>
      </c>
      <c r="H458">
        <f>IF(Nike_Sales_Uncleaned!H482="",0,IF(AND(Nike_Sales_Uncleaned!H482&gt;=0,Nike_Sales_Uncleaned!H482&lt;=1),Nike_Sales_Uncleaned!H482,0))</f>
        <v>0</v>
      </c>
      <c r="I458">
        <v>0</v>
      </c>
      <c r="J458" s="11">
        <f>IF(Nike_Sales_Uncleaned[[#This Row],[Order_Date]]="","",Nike_Sales_Uncleaned[[#This Row],[Order_Date]])</f>
        <v>45731</v>
      </c>
      <c r="K458" t="s">
        <v>22</v>
      </c>
      <c r="L458" t="s">
        <v>29</v>
      </c>
      <c r="M458">
        <v>25.18</v>
      </c>
    </row>
    <row r="459" spans="1:13" x14ac:dyDescent="0.3">
      <c r="A459">
        <v>2481</v>
      </c>
      <c r="B459" t="s">
        <v>19</v>
      </c>
      <c r="C459" t="s">
        <v>20</v>
      </c>
      <c r="D459" t="s">
        <v>24</v>
      </c>
      <c r="E459" t="str">
        <f>IF(Nike_Sales_Uncleaned!E483="","NA",IF(OR(Nike_Sales_Uncleaned!E483=0,Nike_Sales_Uncleaned!E483=-1),"NA",UPPER(Nike_Sales_Uncleaned!E483)))</f>
        <v>7</v>
      </c>
      <c r="F459" cm="1">
        <f t="array" ref="F459">IF(Nike_Sales_Uncleaned!F483="",MEDIAN(_xlfn._xlws.FILTER(Nike_Sales_Uncleaned!$F$2:$F$2501,Nike_Sales_Uncleaned!$F$2:$F$2501&gt;0)),Nike_Sales_Uncleaned!F483)</f>
        <v>1</v>
      </c>
      <c r="G459" cm="1">
        <f t="array" ref="G459">IF(OR(Nike_Sales_Uncleaned!G483="",Nike_Sales_Uncleaned!G483&lt;=0),MEDIAN(_xlfn._xlws.FILTER(Nike_Sales_Uncleaned!$G$2:$G$2501,Nike_Sales_Uncleaned!$G$2:$G$2501&gt;0)),Nike_Sales_Uncleaned!G483)</f>
        <v>9145.3700000000008</v>
      </c>
      <c r="H459">
        <f>IF(Nike_Sales_Uncleaned!H483="",0,IF(AND(Nike_Sales_Uncleaned!H483&gt;=0,Nike_Sales_Uncleaned!H483&lt;=1),Nike_Sales_Uncleaned!H483,0))</f>
        <v>7.0000000000000007E-2</v>
      </c>
      <c r="I459">
        <v>8505.19</v>
      </c>
      <c r="J459" s="11">
        <f>IF(Nike_Sales_Uncleaned[[#This Row],[Order_Date]]="","",Nike_Sales_Uncleaned[[#This Row],[Order_Date]])</f>
        <v>45720</v>
      </c>
      <c r="K459" t="s">
        <v>17</v>
      </c>
      <c r="L459" t="s">
        <v>29</v>
      </c>
      <c r="M459">
        <v>1755.19</v>
      </c>
    </row>
    <row r="460" spans="1:13" x14ac:dyDescent="0.3">
      <c r="A460">
        <v>2482</v>
      </c>
      <c r="B460" t="s">
        <v>35</v>
      </c>
      <c r="C460" t="s">
        <v>26</v>
      </c>
      <c r="D460" t="s">
        <v>60</v>
      </c>
      <c r="E460" t="str">
        <f>IF(Nike_Sales_Uncleaned!E484="","NA",IF(OR(Nike_Sales_Uncleaned!E484=0,Nike_Sales_Uncleaned!E484=-1),"NA",UPPER(Nike_Sales_Uncleaned!E484)))</f>
        <v>XL</v>
      </c>
      <c r="F460" cm="1">
        <f t="array" ref="F460">IF(Nike_Sales_Uncleaned!F484="",MEDIAN(_xlfn._xlws.FILTER(Nike_Sales_Uncleaned!$F$2:$F$2501,Nike_Sales_Uncleaned!$F$2:$F$2501&gt;0)),Nike_Sales_Uncleaned!F484)</f>
        <v>2</v>
      </c>
      <c r="G460" cm="1">
        <f t="array" ref="G460">IF(OR(Nike_Sales_Uncleaned!G484="",Nike_Sales_Uncleaned!G484&lt;=0),MEDIAN(_xlfn._xlws.FILTER(Nike_Sales_Uncleaned!$G$2:$G$2501,Nike_Sales_Uncleaned!$G$2:$G$2501&gt;0)),Nike_Sales_Uncleaned!G484)</f>
        <v>6110.0300000000007</v>
      </c>
      <c r="H460">
        <f>IF(Nike_Sales_Uncleaned!H484="",0,IF(AND(Nike_Sales_Uncleaned!H484&gt;=0,Nike_Sales_Uncleaned!H484&lt;=1),Nike_Sales_Uncleaned!H484,0))</f>
        <v>0</v>
      </c>
      <c r="I460">
        <v>0</v>
      </c>
      <c r="J460" s="11">
        <f>IF(Nike_Sales_Uncleaned[[#This Row],[Order_Date]]="","",Nike_Sales_Uncleaned[[#This Row],[Order_Date]])</f>
        <v>45280</v>
      </c>
      <c r="K460" t="s">
        <v>17</v>
      </c>
      <c r="L460" t="s">
        <v>25</v>
      </c>
      <c r="M460">
        <v>2642.8</v>
      </c>
    </row>
    <row r="461" spans="1:13" x14ac:dyDescent="0.3">
      <c r="A461">
        <v>2483</v>
      </c>
      <c r="B461" t="s">
        <v>13</v>
      </c>
      <c r="C461" t="s">
        <v>30</v>
      </c>
      <c r="D461" t="s">
        <v>50</v>
      </c>
      <c r="E461" t="str">
        <f>IF(Nike_Sales_Uncleaned!E485="","NA",IF(OR(Nike_Sales_Uncleaned!E485=0,Nike_Sales_Uncleaned!E485=-1),"NA",UPPER(Nike_Sales_Uncleaned!E485)))</f>
        <v>NA</v>
      </c>
      <c r="F461" cm="1">
        <f t="array" ref="F461">IF(Nike_Sales_Uncleaned!F485="",MEDIAN(_xlfn._xlws.FILTER(Nike_Sales_Uncleaned!$F$2:$F$2501,Nike_Sales_Uncleaned!$F$2:$F$2501&gt;0)),Nike_Sales_Uncleaned!F485)</f>
        <v>-1</v>
      </c>
      <c r="G461" cm="1">
        <f t="array" ref="G461">IF(OR(Nike_Sales_Uncleaned!G485="",Nike_Sales_Uncleaned!G485&lt;=0),MEDIAN(_xlfn._xlws.FILTER(Nike_Sales_Uncleaned!$G$2:$G$2501,Nike_Sales_Uncleaned!$G$2:$G$2501&gt;0)),Nike_Sales_Uncleaned!G485)</f>
        <v>6110.0300000000007</v>
      </c>
      <c r="H461">
        <f>IF(Nike_Sales_Uncleaned!H485="",0,IF(AND(Nike_Sales_Uncleaned!H485&gt;=0,Nike_Sales_Uncleaned!H485&lt;=1),Nike_Sales_Uncleaned!H485,0))</f>
        <v>0</v>
      </c>
      <c r="I461">
        <v>0</v>
      </c>
      <c r="J461" s="11">
        <f>IF(Nike_Sales_Uncleaned[[#This Row],[Order_Date]]="","",Nike_Sales_Uncleaned[[#This Row],[Order_Date]])</f>
        <v>45402</v>
      </c>
      <c r="K461" t="s">
        <v>22</v>
      </c>
      <c r="L461" t="s">
        <v>33</v>
      </c>
      <c r="M461">
        <v>856.75</v>
      </c>
    </row>
    <row r="462" spans="1:13" x14ac:dyDescent="0.3">
      <c r="A462">
        <v>2484</v>
      </c>
      <c r="B462" t="s">
        <v>35</v>
      </c>
      <c r="C462" t="s">
        <v>20</v>
      </c>
      <c r="D462" t="s">
        <v>39</v>
      </c>
      <c r="E462" t="str">
        <f>IF(Nike_Sales_Uncleaned!E486="","NA",IF(OR(Nike_Sales_Uncleaned!E486=0,Nike_Sales_Uncleaned!E486=-1),"NA",UPPER(Nike_Sales_Uncleaned!E486)))</f>
        <v>10</v>
      </c>
      <c r="F462" cm="1">
        <f t="array" ref="F462">IF(Nike_Sales_Uncleaned!F486="",MEDIAN(_xlfn._xlws.FILTER(Nike_Sales_Uncleaned!$F$2:$F$2501,Nike_Sales_Uncleaned!$F$2:$F$2501&gt;0)),Nike_Sales_Uncleaned!F486)</f>
        <v>2</v>
      </c>
      <c r="G462" cm="1">
        <f t="array" ref="G462">IF(OR(Nike_Sales_Uncleaned!G486="",Nike_Sales_Uncleaned!G486&lt;=0),MEDIAN(_xlfn._xlws.FILTER(Nike_Sales_Uncleaned!$G$2:$G$2501,Nike_Sales_Uncleaned!$G$2:$G$2501&gt;0)),Nike_Sales_Uncleaned!G486)</f>
        <v>5308.26</v>
      </c>
      <c r="H462">
        <f>IF(Nike_Sales_Uncleaned!H486="",0,IF(AND(Nike_Sales_Uncleaned!H486&gt;=0,Nike_Sales_Uncleaned!H486&lt;=1),Nike_Sales_Uncleaned!H486,0))</f>
        <v>0</v>
      </c>
      <c r="I462">
        <v>0</v>
      </c>
      <c r="J462" s="11">
        <f>IF(Nike_Sales_Uncleaned[[#This Row],[Order_Date]]="","",Nike_Sales_Uncleaned[[#This Row],[Order_Date]])</f>
        <v>45600</v>
      </c>
      <c r="K462" t="s">
        <v>22</v>
      </c>
      <c r="L462" t="s">
        <v>36</v>
      </c>
      <c r="M462">
        <v>1189.82</v>
      </c>
    </row>
    <row r="463" spans="1:13" x14ac:dyDescent="0.3">
      <c r="A463">
        <v>2485</v>
      </c>
      <c r="B463" t="s">
        <v>13</v>
      </c>
      <c r="C463" t="s">
        <v>30</v>
      </c>
      <c r="D463" t="s">
        <v>48</v>
      </c>
      <c r="E463" t="str">
        <f>IF(Nike_Sales_Uncleaned!E487="","NA",IF(OR(Nike_Sales_Uncleaned!E487=0,Nike_Sales_Uncleaned!E487=-1),"NA",UPPER(Nike_Sales_Uncleaned!E487)))</f>
        <v>M</v>
      </c>
      <c r="F463" cm="1">
        <f t="array" ref="F463">IF(Nike_Sales_Uncleaned!F487="",MEDIAN(_xlfn._xlws.FILTER(Nike_Sales_Uncleaned!$F$2:$F$2501,Nike_Sales_Uncleaned!$F$2:$F$2501&gt;0)),Nike_Sales_Uncleaned!F487)</f>
        <v>2</v>
      </c>
      <c r="G463" cm="1">
        <f t="array" ref="G463">IF(OR(Nike_Sales_Uncleaned!G487="",Nike_Sales_Uncleaned!G487&lt;=0),MEDIAN(_xlfn._xlws.FILTER(Nike_Sales_Uncleaned!$G$2:$G$2501,Nike_Sales_Uncleaned!$G$2:$G$2501&gt;0)),Nike_Sales_Uncleaned!G487)</f>
        <v>9307.2000000000007</v>
      </c>
      <c r="H463">
        <f>IF(Nike_Sales_Uncleaned!H487="",0,IF(AND(Nike_Sales_Uncleaned!H487&gt;=0,Nike_Sales_Uncleaned!H487&lt;=1),Nike_Sales_Uncleaned!H487,0))</f>
        <v>0</v>
      </c>
      <c r="I463">
        <v>0</v>
      </c>
      <c r="J463" s="11" t="str">
        <f>IF(Nike_Sales_Uncleaned[[#This Row],[Order_Date]]="","",Nike_Sales_Uncleaned[[#This Row],[Order_Date]])</f>
        <v/>
      </c>
      <c r="K463" t="s">
        <v>17</v>
      </c>
      <c r="L463" t="s">
        <v>38</v>
      </c>
      <c r="M463">
        <v>16.059999999999999</v>
      </c>
    </row>
    <row r="464" spans="1:13" x14ac:dyDescent="0.3">
      <c r="A464">
        <v>2486</v>
      </c>
      <c r="B464" t="s">
        <v>13</v>
      </c>
      <c r="C464" t="s">
        <v>20</v>
      </c>
      <c r="D464" t="s">
        <v>39</v>
      </c>
      <c r="E464" t="str">
        <f>IF(Nike_Sales_Uncleaned!E488="","NA",IF(OR(Nike_Sales_Uncleaned!E488=0,Nike_Sales_Uncleaned!E488=-1),"NA",UPPER(Nike_Sales_Uncleaned!E488)))</f>
        <v>M</v>
      </c>
      <c r="F464" cm="1">
        <f t="array" ref="F464">IF(Nike_Sales_Uncleaned!F488="",MEDIAN(_xlfn._xlws.FILTER(Nike_Sales_Uncleaned!$F$2:$F$2501,Nike_Sales_Uncleaned!$F$2:$F$2501&gt;0)),Nike_Sales_Uncleaned!F488)</f>
        <v>2</v>
      </c>
      <c r="G464" cm="1">
        <f t="array" ref="G464">IF(OR(Nike_Sales_Uncleaned!G488="",Nike_Sales_Uncleaned!G488&lt;=0),MEDIAN(_xlfn._xlws.FILTER(Nike_Sales_Uncleaned!$G$2:$G$2501,Nike_Sales_Uncleaned!$G$2:$G$2501&gt;0)),Nike_Sales_Uncleaned!G488)</f>
        <v>6110.0300000000007</v>
      </c>
      <c r="H464">
        <f>IF(Nike_Sales_Uncleaned!H488="",0,IF(AND(Nike_Sales_Uncleaned!H488&gt;=0,Nike_Sales_Uncleaned!H488&lt;=1),Nike_Sales_Uncleaned!H488,0))</f>
        <v>0.33</v>
      </c>
      <c r="I464">
        <v>0</v>
      </c>
      <c r="J464" s="11">
        <f>IF(Nike_Sales_Uncleaned[[#This Row],[Order_Date]]="","",Nike_Sales_Uncleaned[[#This Row],[Order_Date]])</f>
        <v>45680</v>
      </c>
      <c r="K464" t="s">
        <v>22</v>
      </c>
      <c r="L464" t="s">
        <v>38</v>
      </c>
      <c r="M464">
        <v>1332.57</v>
      </c>
    </row>
    <row r="465" spans="1:13" x14ac:dyDescent="0.3">
      <c r="A465">
        <v>2487</v>
      </c>
      <c r="B465" t="s">
        <v>35</v>
      </c>
      <c r="C465" t="s">
        <v>30</v>
      </c>
      <c r="D465" t="s">
        <v>48</v>
      </c>
      <c r="E465" t="str">
        <f>IF(Nike_Sales_Uncleaned!E489="","NA",IF(OR(Nike_Sales_Uncleaned!E489=0,Nike_Sales_Uncleaned!E489=-1),"NA",UPPER(Nike_Sales_Uncleaned!E489)))</f>
        <v>L</v>
      </c>
      <c r="F465" cm="1">
        <f t="array" ref="F465">IF(Nike_Sales_Uncleaned!F489="",MEDIAN(_xlfn._xlws.FILTER(Nike_Sales_Uncleaned!$F$2:$F$2501,Nike_Sales_Uncleaned!$F$2:$F$2501&gt;0)),Nike_Sales_Uncleaned!F489)</f>
        <v>3</v>
      </c>
      <c r="G465" cm="1">
        <f t="array" ref="G465">IF(OR(Nike_Sales_Uncleaned!G489="",Nike_Sales_Uncleaned!G489&lt;=0),MEDIAN(_xlfn._xlws.FILTER(Nike_Sales_Uncleaned!$G$2:$G$2501,Nike_Sales_Uncleaned!$G$2:$G$2501&gt;0)),Nike_Sales_Uncleaned!G489)</f>
        <v>5881.13</v>
      </c>
      <c r="H465">
        <f>IF(Nike_Sales_Uncleaned!H489="",0,IF(AND(Nike_Sales_Uncleaned!H489&gt;=0,Nike_Sales_Uncleaned!H489&lt;=1),Nike_Sales_Uncleaned!H489,0))</f>
        <v>0.8</v>
      </c>
      <c r="I465">
        <v>3528.68</v>
      </c>
      <c r="J465" s="11">
        <f>IF(Nike_Sales_Uncleaned[[#This Row],[Order_Date]]="","",Nike_Sales_Uncleaned[[#This Row],[Order_Date]])</f>
        <v>45569</v>
      </c>
      <c r="K465" t="s">
        <v>17</v>
      </c>
      <c r="L465" t="s">
        <v>38</v>
      </c>
      <c r="M465">
        <v>2108.4</v>
      </c>
    </row>
    <row r="466" spans="1:13" x14ac:dyDescent="0.3">
      <c r="A466">
        <v>2488</v>
      </c>
      <c r="B466" t="s">
        <v>13</v>
      </c>
      <c r="C466" t="s">
        <v>30</v>
      </c>
      <c r="D466" t="s">
        <v>50</v>
      </c>
      <c r="E466" t="str">
        <f>IF(Nike_Sales_Uncleaned!E490="","NA",IF(OR(Nike_Sales_Uncleaned!E490=0,Nike_Sales_Uncleaned!E490=-1),"NA",UPPER(Nike_Sales_Uncleaned!E490)))</f>
        <v>6</v>
      </c>
      <c r="F466" cm="1">
        <f t="array" ref="F466">IF(Nike_Sales_Uncleaned!F490="",MEDIAN(_xlfn._xlws.FILTER(Nike_Sales_Uncleaned!$F$2:$F$2501,Nike_Sales_Uncleaned!$F$2:$F$2501&gt;0)),Nike_Sales_Uncleaned!F490)</f>
        <v>4</v>
      </c>
      <c r="G466" cm="1">
        <f t="array" ref="G466">IF(OR(Nike_Sales_Uncleaned!G490="",Nike_Sales_Uncleaned!G490&lt;=0),MEDIAN(_xlfn._xlws.FILTER(Nike_Sales_Uncleaned!$G$2:$G$2501,Nike_Sales_Uncleaned!$G$2:$G$2501&gt;0)),Nike_Sales_Uncleaned!G490)</f>
        <v>6387.51</v>
      </c>
      <c r="H466">
        <f>IF(Nike_Sales_Uncleaned!H490="",0,IF(AND(Nike_Sales_Uncleaned!H490&gt;=0,Nike_Sales_Uncleaned!H490&lt;=1),Nike_Sales_Uncleaned!H490,0))</f>
        <v>0</v>
      </c>
      <c r="I466">
        <v>0</v>
      </c>
      <c r="J466" s="11">
        <f>IF(Nike_Sales_Uncleaned[[#This Row],[Order_Date]]="","",Nike_Sales_Uncleaned[[#This Row],[Order_Date]])</f>
        <v>45473</v>
      </c>
      <c r="K466" t="s">
        <v>22</v>
      </c>
      <c r="L466" t="s">
        <v>45</v>
      </c>
      <c r="M466">
        <v>300.76</v>
      </c>
    </row>
    <row r="467" spans="1:13" x14ac:dyDescent="0.3">
      <c r="A467">
        <v>2489</v>
      </c>
      <c r="B467" t="s">
        <v>35</v>
      </c>
      <c r="C467" t="s">
        <v>26</v>
      </c>
      <c r="D467" t="s">
        <v>60</v>
      </c>
      <c r="E467" t="str">
        <f>IF(Nike_Sales_Uncleaned!E491="","NA",IF(OR(Nike_Sales_Uncleaned!E491=0,Nike_Sales_Uncleaned!E491=-1),"NA",UPPER(Nike_Sales_Uncleaned!E491)))</f>
        <v>NA</v>
      </c>
      <c r="F467" cm="1">
        <f t="array" ref="F467">IF(Nike_Sales_Uncleaned!F491="",MEDIAN(_xlfn._xlws.FILTER(Nike_Sales_Uncleaned!$F$2:$F$2501,Nike_Sales_Uncleaned!$F$2:$F$2501&gt;0)),Nike_Sales_Uncleaned!F491)</f>
        <v>4</v>
      </c>
      <c r="G467" cm="1">
        <f t="array" ref="G467">IF(OR(Nike_Sales_Uncleaned!G491="",Nike_Sales_Uncleaned!G491&lt;=0),MEDIAN(_xlfn._xlws.FILTER(Nike_Sales_Uncleaned!$G$2:$G$2501,Nike_Sales_Uncleaned!$G$2:$G$2501&gt;0)),Nike_Sales_Uncleaned!G491)</f>
        <v>6110.0300000000007</v>
      </c>
      <c r="H467">
        <f>IF(Nike_Sales_Uncleaned!H491="",0,IF(AND(Nike_Sales_Uncleaned!H491&gt;=0,Nike_Sales_Uncleaned!H491&lt;=1),Nike_Sales_Uncleaned!H491,0))</f>
        <v>0.18</v>
      </c>
      <c r="I467">
        <v>0</v>
      </c>
      <c r="J467" s="11">
        <f>IF(Nike_Sales_Uncleaned[[#This Row],[Order_Date]]="","",Nike_Sales_Uncleaned[[#This Row],[Order_Date]])</f>
        <v>45738</v>
      </c>
      <c r="K467" t="s">
        <v>22</v>
      </c>
      <c r="L467" t="s">
        <v>38</v>
      </c>
      <c r="M467">
        <v>1415.34</v>
      </c>
    </row>
    <row r="468" spans="1:13" x14ac:dyDescent="0.3">
      <c r="A468">
        <v>2490</v>
      </c>
      <c r="B468" t="s">
        <v>19</v>
      </c>
      <c r="C468" t="s">
        <v>20</v>
      </c>
      <c r="D468" t="s">
        <v>24</v>
      </c>
      <c r="E468" t="str">
        <f>IF(Nike_Sales_Uncleaned!E492="","NA",IF(OR(Nike_Sales_Uncleaned!E492=0,Nike_Sales_Uncleaned!E492=-1),"NA",UPPER(Nike_Sales_Uncleaned!E492)))</f>
        <v>L</v>
      </c>
      <c r="F468" cm="1">
        <f t="array" ref="F468">IF(Nike_Sales_Uncleaned!F492="",MEDIAN(_xlfn._xlws.FILTER(Nike_Sales_Uncleaned!$F$2:$F$2501,Nike_Sales_Uncleaned!$F$2:$F$2501&gt;0)),Nike_Sales_Uncleaned!F492)</f>
        <v>3</v>
      </c>
      <c r="G468" cm="1">
        <f t="array" ref="G468">IF(OR(Nike_Sales_Uncleaned!G492="",Nike_Sales_Uncleaned!G492&lt;=0),MEDIAN(_xlfn._xlws.FILTER(Nike_Sales_Uncleaned!$G$2:$G$2501,Nike_Sales_Uncleaned!$G$2:$G$2501&gt;0)),Nike_Sales_Uncleaned!G492)</f>
        <v>5015.1899999999996</v>
      </c>
      <c r="H468">
        <f>IF(Nike_Sales_Uncleaned!H492="",0,IF(AND(Nike_Sales_Uncleaned!H492&gt;=0,Nike_Sales_Uncleaned!H492&lt;=1),Nike_Sales_Uncleaned!H492,0))</f>
        <v>0.75</v>
      </c>
      <c r="I468">
        <v>3761.39</v>
      </c>
      <c r="J468" s="11">
        <f>IF(Nike_Sales_Uncleaned[[#This Row],[Order_Date]]="","",Nike_Sales_Uncleaned[[#This Row],[Order_Date]])</f>
        <v>45843</v>
      </c>
      <c r="K468" t="s">
        <v>17</v>
      </c>
      <c r="L468" t="s">
        <v>38</v>
      </c>
      <c r="M468">
        <v>-494.53</v>
      </c>
    </row>
    <row r="469" spans="1:13" x14ac:dyDescent="0.3">
      <c r="A469">
        <v>2491</v>
      </c>
      <c r="B469" t="s">
        <v>13</v>
      </c>
      <c r="C469" t="s">
        <v>20</v>
      </c>
      <c r="D469" t="s">
        <v>55</v>
      </c>
      <c r="E469" t="str">
        <f>IF(Nike_Sales_Uncleaned!E493="","NA",IF(OR(Nike_Sales_Uncleaned!E493=0,Nike_Sales_Uncleaned!E493=-1),"NA",UPPER(Nike_Sales_Uncleaned!E493)))</f>
        <v>M</v>
      </c>
      <c r="F469" cm="1">
        <f t="array" ref="F469">IF(Nike_Sales_Uncleaned!F493="",MEDIAN(_xlfn._xlws.FILTER(Nike_Sales_Uncleaned!$F$2:$F$2501,Nike_Sales_Uncleaned!$F$2:$F$2501&gt;0)),Nike_Sales_Uncleaned!F493)</f>
        <v>2</v>
      </c>
      <c r="G469" cm="1">
        <f t="array" ref="G469">IF(OR(Nike_Sales_Uncleaned!G493="",Nike_Sales_Uncleaned!G493&lt;=0),MEDIAN(_xlfn._xlws.FILTER(Nike_Sales_Uncleaned!$G$2:$G$2501,Nike_Sales_Uncleaned!$G$2:$G$2501&gt;0)),Nike_Sales_Uncleaned!G493)</f>
        <v>8998.44</v>
      </c>
      <c r="H469">
        <f>IF(Nike_Sales_Uncleaned!H493="",0,IF(AND(Nike_Sales_Uncleaned!H493&gt;=0,Nike_Sales_Uncleaned!H493&lt;=1),Nike_Sales_Uncleaned!H493,0))</f>
        <v>0</v>
      </c>
      <c r="I469">
        <v>0</v>
      </c>
      <c r="J469" s="11">
        <f>IF(Nike_Sales_Uncleaned[[#This Row],[Order_Date]]="","",Nike_Sales_Uncleaned[[#This Row],[Order_Date]])</f>
        <v>45235</v>
      </c>
      <c r="K469" t="s">
        <v>17</v>
      </c>
      <c r="L469" t="s">
        <v>36</v>
      </c>
      <c r="M469">
        <v>-432.44</v>
      </c>
    </row>
    <row r="470" spans="1:13" x14ac:dyDescent="0.3">
      <c r="A470">
        <v>2492</v>
      </c>
      <c r="B470" t="s">
        <v>13</v>
      </c>
      <c r="C470" t="s">
        <v>43</v>
      </c>
      <c r="D470" t="s">
        <v>61</v>
      </c>
      <c r="E470" t="str">
        <f>IF(Nike_Sales_Uncleaned!E494="","NA",IF(OR(Nike_Sales_Uncleaned!E494=0,Nike_Sales_Uncleaned!E494=-1),"NA",UPPER(Nike_Sales_Uncleaned!E494)))</f>
        <v>L</v>
      </c>
      <c r="F470" cm="1">
        <f t="array" ref="F470">IF(Nike_Sales_Uncleaned!F494="",MEDIAN(_xlfn._xlws.FILTER(Nike_Sales_Uncleaned!$F$2:$F$2501,Nike_Sales_Uncleaned!$F$2:$F$2501&gt;0)),Nike_Sales_Uncleaned!F494)</f>
        <v>2</v>
      </c>
      <c r="G470" cm="1">
        <f t="array" ref="G470">IF(OR(Nike_Sales_Uncleaned!G494="",Nike_Sales_Uncleaned!G494&lt;=0),MEDIAN(_xlfn._xlws.FILTER(Nike_Sales_Uncleaned!$G$2:$G$2501,Nike_Sales_Uncleaned!$G$2:$G$2501&gt;0)),Nike_Sales_Uncleaned!G494)</f>
        <v>6110.0300000000007</v>
      </c>
      <c r="H470">
        <f>IF(Nike_Sales_Uncleaned!H494="",0,IF(AND(Nike_Sales_Uncleaned!H494&gt;=0,Nike_Sales_Uncleaned!H494&lt;=1),Nike_Sales_Uncleaned!H494,0))</f>
        <v>0</v>
      </c>
      <c r="I470">
        <v>0</v>
      </c>
      <c r="J470" s="11">
        <f>IF(Nike_Sales_Uncleaned[[#This Row],[Order_Date]]="","",Nike_Sales_Uncleaned[[#This Row],[Order_Date]])</f>
        <v>45591</v>
      </c>
      <c r="K470" t="s">
        <v>17</v>
      </c>
      <c r="L470" t="s">
        <v>45</v>
      </c>
      <c r="M470">
        <v>473.22</v>
      </c>
    </row>
    <row r="471" spans="1:13" x14ac:dyDescent="0.3">
      <c r="A471">
        <v>2493</v>
      </c>
      <c r="B471" t="s">
        <v>19</v>
      </c>
      <c r="C471" t="s">
        <v>20</v>
      </c>
      <c r="D471" t="s">
        <v>24</v>
      </c>
      <c r="E471" t="str">
        <f>IF(Nike_Sales_Uncleaned!E495="","NA",IF(OR(Nike_Sales_Uncleaned!E495=0,Nike_Sales_Uncleaned!E495=-1),"NA",UPPER(Nike_Sales_Uncleaned!E495)))</f>
        <v>NA</v>
      </c>
      <c r="F471" cm="1">
        <f t="array" ref="F471">IF(Nike_Sales_Uncleaned!F495="",MEDIAN(_xlfn._xlws.FILTER(Nike_Sales_Uncleaned!$F$2:$F$2501,Nike_Sales_Uncleaned!$F$2:$F$2501&gt;0)),Nike_Sales_Uncleaned!F495)</f>
        <v>3</v>
      </c>
      <c r="G471" cm="1">
        <f t="array" ref="G471">IF(OR(Nike_Sales_Uncleaned!G495="",Nike_Sales_Uncleaned!G495&lt;=0),MEDIAN(_xlfn._xlws.FILTER(Nike_Sales_Uncleaned!$G$2:$G$2501,Nike_Sales_Uncleaned!$G$2:$G$2501&gt;0)),Nike_Sales_Uncleaned!G495)</f>
        <v>6042.94</v>
      </c>
      <c r="H471">
        <f>IF(Nike_Sales_Uncleaned!H495="",0,IF(AND(Nike_Sales_Uncleaned!H495&gt;=0,Nike_Sales_Uncleaned!H495&lt;=1),Nike_Sales_Uncleaned!H495,0))</f>
        <v>0</v>
      </c>
      <c r="I471">
        <v>0</v>
      </c>
      <c r="J471" s="11">
        <f>IF(Nike_Sales_Uncleaned[[#This Row],[Order_Date]]="","",Nike_Sales_Uncleaned[[#This Row],[Order_Date]])</f>
        <v>45798</v>
      </c>
      <c r="K471" t="s">
        <v>22</v>
      </c>
      <c r="L471" t="s">
        <v>45</v>
      </c>
      <c r="M471">
        <v>1659.75</v>
      </c>
    </row>
    <row r="472" spans="1:13" x14ac:dyDescent="0.3">
      <c r="A472">
        <v>2494</v>
      </c>
      <c r="B472" t="s">
        <v>13</v>
      </c>
      <c r="C472" t="s">
        <v>26</v>
      </c>
      <c r="D472" t="s">
        <v>58</v>
      </c>
      <c r="E472" t="str">
        <f>IF(Nike_Sales_Uncleaned!E496="","NA",IF(OR(Nike_Sales_Uncleaned!E496=0,Nike_Sales_Uncleaned!E496=-1),"NA",UPPER(Nike_Sales_Uncleaned!E496)))</f>
        <v>NA</v>
      </c>
      <c r="F472" cm="1">
        <f t="array" ref="F472">IF(Nike_Sales_Uncleaned!F496="",MEDIAN(_xlfn._xlws.FILTER(Nike_Sales_Uncleaned!$F$2:$F$2501,Nike_Sales_Uncleaned!$F$2:$F$2501&gt;0)),Nike_Sales_Uncleaned!F496)</f>
        <v>2</v>
      </c>
      <c r="G472" cm="1">
        <f t="array" ref="G472">IF(OR(Nike_Sales_Uncleaned!G496="",Nike_Sales_Uncleaned!G496&lt;=0),MEDIAN(_xlfn._xlws.FILTER(Nike_Sales_Uncleaned!$G$2:$G$2501,Nike_Sales_Uncleaned!$G$2:$G$2501&gt;0)),Nike_Sales_Uncleaned!G496)</f>
        <v>6110.0300000000007</v>
      </c>
      <c r="H472">
        <f>IF(Nike_Sales_Uncleaned!H496="",0,IF(AND(Nike_Sales_Uncleaned!H496&gt;=0,Nike_Sales_Uncleaned!H496&lt;=1),Nike_Sales_Uncleaned!H496,0))</f>
        <v>0</v>
      </c>
      <c r="I472">
        <v>0</v>
      </c>
      <c r="J472" s="11">
        <f>IF(Nike_Sales_Uncleaned[[#This Row],[Order_Date]]="","",Nike_Sales_Uncleaned[[#This Row],[Order_Date]])</f>
        <v>45603</v>
      </c>
      <c r="K472" t="s">
        <v>22</v>
      </c>
      <c r="L472" t="s">
        <v>25</v>
      </c>
      <c r="M472">
        <v>1007.7</v>
      </c>
    </row>
    <row r="473" spans="1:13" x14ac:dyDescent="0.3">
      <c r="A473">
        <v>2495</v>
      </c>
      <c r="B473" t="s">
        <v>13</v>
      </c>
      <c r="C473" t="s">
        <v>43</v>
      </c>
      <c r="D473" t="s">
        <v>61</v>
      </c>
      <c r="E473" t="str">
        <f>IF(Nike_Sales_Uncleaned!E497="","NA",IF(OR(Nike_Sales_Uncleaned!E497=0,Nike_Sales_Uncleaned!E497=-1),"NA",UPPER(Nike_Sales_Uncleaned!E497)))</f>
        <v>NA</v>
      </c>
      <c r="F473" cm="1">
        <f t="array" ref="F473">IF(Nike_Sales_Uncleaned!F497="",MEDIAN(_xlfn._xlws.FILTER(Nike_Sales_Uncleaned!$F$2:$F$2501,Nike_Sales_Uncleaned!$F$2:$F$2501&gt;0)),Nike_Sales_Uncleaned!F497)</f>
        <v>3</v>
      </c>
      <c r="G473" cm="1">
        <f t="array" ref="G473">IF(OR(Nike_Sales_Uncleaned!G497="",Nike_Sales_Uncleaned!G497&lt;=0),MEDIAN(_xlfn._xlws.FILTER(Nike_Sales_Uncleaned!$G$2:$G$2501,Nike_Sales_Uncleaned!$G$2:$G$2501&gt;0)),Nike_Sales_Uncleaned!G497)</f>
        <v>6110.0300000000007</v>
      </c>
      <c r="H473">
        <f>IF(Nike_Sales_Uncleaned!H497="",0,IF(AND(Nike_Sales_Uncleaned!H497&gt;=0,Nike_Sales_Uncleaned!H497&lt;=1),Nike_Sales_Uncleaned!H497,0))</f>
        <v>0</v>
      </c>
      <c r="I473">
        <v>0</v>
      </c>
      <c r="J473" s="11" t="str">
        <f>IF(Nike_Sales_Uncleaned[[#This Row],[Order_Date]]="","",Nike_Sales_Uncleaned[[#This Row],[Order_Date]])</f>
        <v/>
      </c>
      <c r="K473" t="s">
        <v>22</v>
      </c>
      <c r="L473" t="s">
        <v>36</v>
      </c>
      <c r="M473">
        <v>36.159999999999997</v>
      </c>
    </row>
    <row r="474" spans="1:13" x14ac:dyDescent="0.3">
      <c r="A474">
        <v>2496</v>
      </c>
      <c r="B474" t="s">
        <v>13</v>
      </c>
      <c r="C474" t="s">
        <v>30</v>
      </c>
      <c r="D474" t="s">
        <v>31</v>
      </c>
      <c r="E474" t="str">
        <f>IF(Nike_Sales_Uncleaned!E498="","NA",IF(OR(Nike_Sales_Uncleaned!E498=0,Nike_Sales_Uncleaned!E498=-1),"NA",UPPER(Nike_Sales_Uncleaned!E498)))</f>
        <v>M</v>
      </c>
      <c r="F474" cm="1">
        <f t="array" ref="F474">IF(Nike_Sales_Uncleaned!F498="",MEDIAN(_xlfn._xlws.FILTER(Nike_Sales_Uncleaned!$F$2:$F$2501,Nike_Sales_Uncleaned!$F$2:$F$2501&gt;0)),Nike_Sales_Uncleaned!F498)</f>
        <v>2</v>
      </c>
      <c r="G474" cm="1">
        <f t="array" ref="G474">IF(OR(Nike_Sales_Uncleaned!G498="",Nike_Sales_Uncleaned!G498&lt;=0),MEDIAN(_xlfn._xlws.FILTER(Nike_Sales_Uncleaned!$G$2:$G$2501,Nike_Sales_Uncleaned!$G$2:$G$2501&gt;0)),Nike_Sales_Uncleaned!G498)</f>
        <v>4110.72</v>
      </c>
      <c r="H474">
        <f>IF(Nike_Sales_Uncleaned!H498="",0,IF(AND(Nike_Sales_Uncleaned!H498&gt;=0,Nike_Sales_Uncleaned!H498&lt;=1),Nike_Sales_Uncleaned!H498,0))</f>
        <v>0.32</v>
      </c>
      <c r="I474">
        <v>5590.58</v>
      </c>
      <c r="J474" s="11">
        <f>IF(Nike_Sales_Uncleaned[[#This Row],[Order_Date]]="","",Nike_Sales_Uncleaned[[#This Row],[Order_Date]])</f>
        <v>45752</v>
      </c>
      <c r="K474" t="s">
        <v>22</v>
      </c>
      <c r="L474" t="s">
        <v>36</v>
      </c>
      <c r="M474">
        <v>3894.95</v>
      </c>
    </row>
    <row r="475" spans="1:13" x14ac:dyDescent="0.3">
      <c r="A475">
        <v>2497</v>
      </c>
      <c r="B475" t="s">
        <v>13</v>
      </c>
      <c r="C475" t="s">
        <v>43</v>
      </c>
      <c r="D475" t="s">
        <v>44</v>
      </c>
      <c r="E475" t="str">
        <f>IF(Nike_Sales_Uncleaned!E499="","NA",IF(OR(Nike_Sales_Uncleaned!E499=0,Nike_Sales_Uncleaned!E499=-1),"NA",UPPER(Nike_Sales_Uncleaned!E499)))</f>
        <v>XL</v>
      </c>
      <c r="F475" cm="1">
        <f t="array" ref="F475">IF(Nike_Sales_Uncleaned!F499="",MEDIAN(_xlfn._xlws.FILTER(Nike_Sales_Uncleaned!$F$2:$F$2501,Nike_Sales_Uncleaned!$F$2:$F$2501&gt;0)),Nike_Sales_Uncleaned!F499)</f>
        <v>1</v>
      </c>
      <c r="G475" cm="1">
        <f t="array" ref="G475">IF(OR(Nike_Sales_Uncleaned!G499="",Nike_Sales_Uncleaned!G499&lt;=0),MEDIAN(_xlfn._xlws.FILTER(Nike_Sales_Uncleaned!$G$2:$G$2501,Nike_Sales_Uncleaned!$G$2:$G$2501&gt;0)),Nike_Sales_Uncleaned!G499)</f>
        <v>6110.0300000000007</v>
      </c>
      <c r="H475">
        <f>IF(Nike_Sales_Uncleaned!H499="",0,IF(AND(Nike_Sales_Uncleaned!H499&gt;=0,Nike_Sales_Uncleaned!H499&lt;=1),Nike_Sales_Uncleaned!H499,0))</f>
        <v>0</v>
      </c>
      <c r="I475">
        <v>0</v>
      </c>
      <c r="J475" s="11" t="str">
        <f>IF(Nike_Sales_Uncleaned[[#This Row],[Order_Date]]="","",Nike_Sales_Uncleaned[[#This Row],[Order_Date]])</f>
        <v/>
      </c>
      <c r="K475" t="s">
        <v>17</v>
      </c>
      <c r="L475" t="s">
        <v>25</v>
      </c>
      <c r="M475">
        <v>2592.98</v>
      </c>
    </row>
    <row r="476" spans="1:13" x14ac:dyDescent="0.3">
      <c r="A476">
        <v>2498</v>
      </c>
      <c r="B476" t="s">
        <v>13</v>
      </c>
      <c r="C476" t="s">
        <v>14</v>
      </c>
      <c r="D476" t="s">
        <v>54</v>
      </c>
      <c r="E476" t="str">
        <f>IF(Nike_Sales_Uncleaned!E500="","NA",IF(OR(Nike_Sales_Uncleaned!E500=0,Nike_Sales_Uncleaned!E500=-1),"NA",UPPER(Nike_Sales_Uncleaned!E500)))</f>
        <v>NA</v>
      </c>
      <c r="F476" cm="1">
        <f t="array" ref="F476">IF(Nike_Sales_Uncleaned!F500="",MEDIAN(_xlfn._xlws.FILTER(Nike_Sales_Uncleaned!$F$2:$F$2501,Nike_Sales_Uncleaned!$F$2:$F$2501&gt;0)),Nike_Sales_Uncleaned!F500)</f>
        <v>2</v>
      </c>
      <c r="G476" cm="1">
        <f t="array" ref="G476">IF(OR(Nike_Sales_Uncleaned!G500="",Nike_Sales_Uncleaned!G500&lt;=0),MEDIAN(_xlfn._xlws.FILTER(Nike_Sales_Uncleaned!$G$2:$G$2501,Nike_Sales_Uncleaned!$G$2:$G$2501&gt;0)),Nike_Sales_Uncleaned!G500)</f>
        <v>6110.0300000000007</v>
      </c>
      <c r="H476">
        <f>IF(Nike_Sales_Uncleaned!H500="",0,IF(AND(Nike_Sales_Uncleaned!H500&gt;=0,Nike_Sales_Uncleaned!H500&lt;=1),Nike_Sales_Uncleaned!H500,0))</f>
        <v>0</v>
      </c>
      <c r="I476">
        <v>0</v>
      </c>
      <c r="J476" s="11">
        <f>IF(Nike_Sales_Uncleaned[[#This Row],[Order_Date]]="","",Nike_Sales_Uncleaned[[#This Row],[Order_Date]])</f>
        <v>45647</v>
      </c>
      <c r="K476" t="s">
        <v>22</v>
      </c>
      <c r="L476" t="s">
        <v>29</v>
      </c>
      <c r="M476">
        <v>1574.98</v>
      </c>
    </row>
    <row r="477" spans="1:13" x14ac:dyDescent="0.3">
      <c r="A477">
        <v>2499</v>
      </c>
      <c r="B477" t="s">
        <v>19</v>
      </c>
      <c r="C477" t="s">
        <v>20</v>
      </c>
      <c r="D477" t="s">
        <v>24</v>
      </c>
      <c r="E477" t="str">
        <f>IF(Nike_Sales_Uncleaned!E501="","NA",IF(OR(Nike_Sales_Uncleaned!E501=0,Nike_Sales_Uncleaned!E501=-1),"NA",UPPER(Nike_Sales_Uncleaned!E501)))</f>
        <v>L</v>
      </c>
      <c r="F477" cm="1">
        <f t="array" ref="F477">IF(Nike_Sales_Uncleaned!F501="",MEDIAN(_xlfn._xlws.FILTER(Nike_Sales_Uncleaned!$F$2:$F$2501,Nike_Sales_Uncleaned!$F$2:$F$2501&gt;0)),Nike_Sales_Uncleaned!F501)</f>
        <v>2</v>
      </c>
      <c r="G477" cm="1">
        <f t="array" ref="G477">IF(OR(Nike_Sales_Uncleaned!G501="",Nike_Sales_Uncleaned!G501&lt;=0),MEDIAN(_xlfn._xlws.FILTER(Nike_Sales_Uncleaned!$G$2:$G$2501,Nike_Sales_Uncleaned!$G$2:$G$2501&gt;0)),Nike_Sales_Uncleaned!G501)</f>
        <v>8347.8700000000008</v>
      </c>
      <c r="H477">
        <f>IF(Nike_Sales_Uncleaned!H501="",0,IF(AND(Nike_Sales_Uncleaned!H501&gt;=0,Nike_Sales_Uncleaned!H501&lt;=1),Nike_Sales_Uncleaned!H501,0))</f>
        <v>0</v>
      </c>
      <c r="I477">
        <v>0</v>
      </c>
      <c r="J477" s="11">
        <f>IF(Nike_Sales_Uncleaned[[#This Row],[Order_Date]]="","",Nike_Sales_Uncleaned[[#This Row],[Order_Date]])</f>
        <v>45664</v>
      </c>
      <c r="K477" t="s">
        <v>22</v>
      </c>
      <c r="L477" t="s">
        <v>38</v>
      </c>
      <c r="M477">
        <v>1488.3</v>
      </c>
    </row>
    <row r="478" spans="1:13" x14ac:dyDescent="0.3">
      <c r="A478">
        <v>2500</v>
      </c>
      <c r="B478" t="s">
        <v>13</v>
      </c>
      <c r="C478" t="s">
        <v>30</v>
      </c>
      <c r="D478" t="s">
        <v>56</v>
      </c>
      <c r="E478" t="str">
        <f>IF(Nike_Sales_Uncleaned!E502="","NA",IF(OR(Nike_Sales_Uncleaned!E502=0,Nike_Sales_Uncleaned!E502=-1),"NA",UPPER(Nike_Sales_Uncleaned!E502)))</f>
        <v>NA</v>
      </c>
      <c r="F478" cm="1">
        <f t="array" ref="F478">IF(Nike_Sales_Uncleaned!F502="",MEDIAN(_xlfn._xlws.FILTER(Nike_Sales_Uncleaned!$F$2:$F$2501,Nike_Sales_Uncleaned!$F$2:$F$2501&gt;0)),Nike_Sales_Uncleaned!F502)</f>
        <v>2</v>
      </c>
      <c r="G478" cm="1">
        <f t="array" ref="G478">IF(OR(Nike_Sales_Uncleaned!G502="",Nike_Sales_Uncleaned!G502&lt;=0),MEDIAN(_xlfn._xlws.FILTER(Nike_Sales_Uncleaned!$G$2:$G$2501,Nike_Sales_Uncleaned!$G$2:$G$2501&gt;0)),Nike_Sales_Uncleaned!G502)</f>
        <v>6110.0300000000007</v>
      </c>
      <c r="H478">
        <f>IF(Nike_Sales_Uncleaned!H502="",0,IF(AND(Nike_Sales_Uncleaned!H502&gt;=0,Nike_Sales_Uncleaned!H502&lt;=1),Nike_Sales_Uncleaned!H502,0))</f>
        <v>0.99</v>
      </c>
      <c r="I478">
        <v>0</v>
      </c>
      <c r="J478" s="11" t="str">
        <f>IF(Nike_Sales_Uncleaned[[#This Row],[Order_Date]]="","",Nike_Sales_Uncleaned[[#This Row],[Order_Date]])</f>
        <v/>
      </c>
      <c r="K478" t="s">
        <v>17</v>
      </c>
      <c r="L478" t="s">
        <v>36</v>
      </c>
      <c r="M478">
        <v>3100.16</v>
      </c>
    </row>
    <row r="479" spans="1:13" x14ac:dyDescent="0.3">
      <c r="A479">
        <v>2501</v>
      </c>
      <c r="B479" t="s">
        <v>19</v>
      </c>
      <c r="C479" t="s">
        <v>26</v>
      </c>
      <c r="D479" t="s">
        <v>60</v>
      </c>
      <c r="E479" t="str">
        <f>IF(Nike_Sales_Uncleaned!E503="","NA",IF(OR(Nike_Sales_Uncleaned!E503=0,Nike_Sales_Uncleaned!E503=-1),"NA",UPPER(Nike_Sales_Uncleaned!E503)))</f>
        <v>L</v>
      </c>
      <c r="F479" cm="1">
        <f t="array" ref="F479">IF(Nike_Sales_Uncleaned!F503="",MEDIAN(_xlfn._xlws.FILTER(Nike_Sales_Uncleaned!$F$2:$F$2501,Nike_Sales_Uncleaned!$F$2:$F$2501&gt;0)),Nike_Sales_Uncleaned!F503)</f>
        <v>2</v>
      </c>
      <c r="G479" cm="1">
        <f t="array" ref="G479">IF(OR(Nike_Sales_Uncleaned!G503="",Nike_Sales_Uncleaned!G503&lt;=0),MEDIAN(_xlfn._xlws.FILTER(Nike_Sales_Uncleaned!$G$2:$G$2501,Nike_Sales_Uncleaned!$G$2:$G$2501&gt;0)),Nike_Sales_Uncleaned!G503)</f>
        <v>6453.36</v>
      </c>
      <c r="H479">
        <f>IF(Nike_Sales_Uncleaned!H503="",0,IF(AND(Nike_Sales_Uncleaned!H503&gt;=0,Nike_Sales_Uncleaned!H503&lt;=1),Nike_Sales_Uncleaned!H503,0))</f>
        <v>0</v>
      </c>
      <c r="I479">
        <v>0</v>
      </c>
      <c r="J479" s="11">
        <f>IF(Nike_Sales_Uncleaned[[#This Row],[Order_Date]]="","",Nike_Sales_Uncleaned[[#This Row],[Order_Date]])</f>
        <v>45565</v>
      </c>
      <c r="K479" t="s">
        <v>22</v>
      </c>
      <c r="L479" t="s">
        <v>45</v>
      </c>
      <c r="M479">
        <v>2321.06</v>
      </c>
    </row>
    <row r="480" spans="1:13" x14ac:dyDescent="0.3">
      <c r="A480">
        <v>2502</v>
      </c>
      <c r="B480" t="s">
        <v>19</v>
      </c>
      <c r="C480" t="s">
        <v>43</v>
      </c>
      <c r="D480" t="s">
        <v>51</v>
      </c>
      <c r="E480" t="str">
        <f>IF(Nike_Sales_Uncleaned!E504="","NA",IF(OR(Nike_Sales_Uncleaned!E504=0,Nike_Sales_Uncleaned!E504=-1),"NA",UPPER(Nike_Sales_Uncleaned!E504)))</f>
        <v>M</v>
      </c>
      <c r="F480" cm="1">
        <f t="array" ref="F480">IF(Nike_Sales_Uncleaned!F504="",MEDIAN(_xlfn._xlws.FILTER(Nike_Sales_Uncleaned!$F$2:$F$2501,Nike_Sales_Uncleaned!$F$2:$F$2501&gt;0)),Nike_Sales_Uncleaned!F504)</f>
        <v>0</v>
      </c>
      <c r="G480" cm="1">
        <f t="array" ref="G480">IF(OR(Nike_Sales_Uncleaned!G504="",Nike_Sales_Uncleaned!G504&lt;=0),MEDIAN(_xlfn._xlws.FILTER(Nike_Sales_Uncleaned!$G$2:$G$2501,Nike_Sales_Uncleaned!$G$2:$G$2501&gt;0)),Nike_Sales_Uncleaned!G504)</f>
        <v>6110.0300000000007</v>
      </c>
      <c r="H480">
        <f>IF(Nike_Sales_Uncleaned!H504="",0,IF(AND(Nike_Sales_Uncleaned!H504&gt;=0,Nike_Sales_Uncleaned!H504&lt;=1),Nike_Sales_Uncleaned!H504,0))</f>
        <v>0</v>
      </c>
      <c r="I480">
        <v>0</v>
      </c>
      <c r="J480" s="11">
        <f>IF(Nike_Sales_Uncleaned[[#This Row],[Order_Date]]="","",Nike_Sales_Uncleaned[[#This Row],[Order_Date]])</f>
        <v>45789</v>
      </c>
      <c r="K480" t="s">
        <v>22</v>
      </c>
      <c r="L480" t="s">
        <v>25</v>
      </c>
      <c r="M480">
        <v>2412.8200000000002</v>
      </c>
    </row>
    <row r="481" spans="1:13" x14ac:dyDescent="0.3">
      <c r="A481">
        <v>2503</v>
      </c>
      <c r="B481" t="s">
        <v>19</v>
      </c>
      <c r="C481" t="s">
        <v>14</v>
      </c>
      <c r="D481" t="s">
        <v>54</v>
      </c>
      <c r="E481" t="str">
        <f>IF(Nike_Sales_Uncleaned!E505="","NA",IF(OR(Nike_Sales_Uncleaned!E505=0,Nike_Sales_Uncleaned!E505=-1),"NA",UPPER(Nike_Sales_Uncleaned!E505)))</f>
        <v>XL</v>
      </c>
      <c r="F481" cm="1">
        <f t="array" ref="F481">IF(Nike_Sales_Uncleaned!F505="",MEDIAN(_xlfn._xlws.FILTER(Nike_Sales_Uncleaned!$F$2:$F$2501,Nike_Sales_Uncleaned!$F$2:$F$2501&gt;0)),Nike_Sales_Uncleaned!F505)</f>
        <v>-1</v>
      </c>
      <c r="G481" cm="1">
        <f t="array" ref="G481">IF(OR(Nike_Sales_Uncleaned!G505="",Nike_Sales_Uncleaned!G505&lt;=0),MEDIAN(_xlfn._xlws.FILTER(Nike_Sales_Uncleaned!$G$2:$G$2501,Nike_Sales_Uncleaned!$G$2:$G$2501&gt;0)),Nike_Sales_Uncleaned!G505)</f>
        <v>6110.0300000000007</v>
      </c>
      <c r="H481">
        <f>IF(Nike_Sales_Uncleaned!H505="",0,IF(AND(Nike_Sales_Uncleaned!H505&gt;=0,Nike_Sales_Uncleaned!H505&lt;=1),Nike_Sales_Uncleaned!H505,0))</f>
        <v>0</v>
      </c>
      <c r="I481">
        <v>0</v>
      </c>
      <c r="J481" s="11" t="str">
        <f>IF(Nike_Sales_Uncleaned[[#This Row],[Order_Date]]="","",Nike_Sales_Uncleaned[[#This Row],[Order_Date]])</f>
        <v/>
      </c>
      <c r="K481" t="s">
        <v>17</v>
      </c>
      <c r="L481" t="s">
        <v>36</v>
      </c>
      <c r="M481">
        <v>-173.16</v>
      </c>
    </row>
    <row r="482" spans="1:13" x14ac:dyDescent="0.3">
      <c r="A482">
        <v>2504</v>
      </c>
      <c r="B482" t="s">
        <v>35</v>
      </c>
      <c r="C482" t="s">
        <v>43</v>
      </c>
      <c r="D482" t="s">
        <v>52</v>
      </c>
      <c r="E482" t="str">
        <f>IF(Nike_Sales_Uncleaned!E506="","NA",IF(OR(Nike_Sales_Uncleaned!E506=0,Nike_Sales_Uncleaned!E506=-1),"NA",UPPER(Nike_Sales_Uncleaned!E506)))</f>
        <v>NA</v>
      </c>
      <c r="F482" cm="1">
        <f t="array" ref="F482">IF(Nike_Sales_Uncleaned!F506="",MEDIAN(_xlfn._xlws.FILTER(Nike_Sales_Uncleaned!$F$2:$F$2501,Nike_Sales_Uncleaned!$F$2:$F$2501&gt;0)),Nike_Sales_Uncleaned!F506)</f>
        <v>3</v>
      </c>
      <c r="G482" cm="1">
        <f t="array" ref="G482">IF(OR(Nike_Sales_Uncleaned!G506="",Nike_Sales_Uncleaned!G506&lt;=0),MEDIAN(_xlfn._xlws.FILTER(Nike_Sales_Uncleaned!$G$2:$G$2501,Nike_Sales_Uncleaned!$G$2:$G$2501&gt;0)),Nike_Sales_Uncleaned!G506)</f>
        <v>6110.0300000000007</v>
      </c>
      <c r="H482">
        <f>IF(Nike_Sales_Uncleaned!H506="",0,IF(AND(Nike_Sales_Uncleaned!H506&gt;=0,Nike_Sales_Uncleaned!H506&lt;=1),Nike_Sales_Uncleaned!H506,0))</f>
        <v>0</v>
      </c>
      <c r="I482">
        <v>0</v>
      </c>
      <c r="J482" s="11">
        <f>IF(Nike_Sales_Uncleaned[[#This Row],[Order_Date]]="","",Nike_Sales_Uncleaned[[#This Row],[Order_Date]])</f>
        <v>45524</v>
      </c>
      <c r="K482" t="s">
        <v>17</v>
      </c>
      <c r="L482" t="s">
        <v>38</v>
      </c>
      <c r="M482">
        <v>-278.07</v>
      </c>
    </row>
    <row r="483" spans="1:13" x14ac:dyDescent="0.3">
      <c r="A483">
        <v>2505</v>
      </c>
      <c r="B483" t="s">
        <v>19</v>
      </c>
      <c r="C483" t="s">
        <v>30</v>
      </c>
      <c r="D483" t="s">
        <v>50</v>
      </c>
      <c r="E483" t="str">
        <f>IF(Nike_Sales_Uncleaned!E507="","NA",IF(OR(Nike_Sales_Uncleaned!E507=0,Nike_Sales_Uncleaned!E507=-1),"NA",UPPER(Nike_Sales_Uncleaned!E507)))</f>
        <v>9</v>
      </c>
      <c r="F483" cm="1">
        <f t="array" ref="F483">IF(Nike_Sales_Uncleaned!F507="",MEDIAN(_xlfn._xlws.FILTER(Nike_Sales_Uncleaned!$F$2:$F$2501,Nike_Sales_Uncleaned!$F$2:$F$2501&gt;0)),Nike_Sales_Uncleaned!F507)</f>
        <v>2</v>
      </c>
      <c r="G483" cm="1">
        <f t="array" ref="G483">IF(OR(Nike_Sales_Uncleaned!G507="",Nike_Sales_Uncleaned!G507&lt;=0),MEDIAN(_xlfn._xlws.FILTER(Nike_Sales_Uncleaned!$G$2:$G$2501,Nike_Sales_Uncleaned!$G$2:$G$2501&gt;0)),Nike_Sales_Uncleaned!G507)</f>
        <v>6110.0300000000007</v>
      </c>
      <c r="H483">
        <f>IF(Nike_Sales_Uncleaned!H507="",0,IF(AND(Nike_Sales_Uncleaned!H507&gt;=0,Nike_Sales_Uncleaned!H507&lt;=1),Nike_Sales_Uncleaned!H507,0))</f>
        <v>0</v>
      </c>
      <c r="I483">
        <v>0</v>
      </c>
      <c r="J483" s="11">
        <f>IF(Nike_Sales_Uncleaned[[#This Row],[Order_Date]]="","",Nike_Sales_Uncleaned[[#This Row],[Order_Date]])</f>
        <v>45764</v>
      </c>
      <c r="K483" t="s">
        <v>17</v>
      </c>
      <c r="L483" t="s">
        <v>36</v>
      </c>
      <c r="M483">
        <v>3748.24</v>
      </c>
    </row>
    <row r="484" spans="1:13" x14ac:dyDescent="0.3">
      <c r="A484">
        <v>2506</v>
      </c>
      <c r="B484" t="s">
        <v>35</v>
      </c>
      <c r="C484" t="s">
        <v>14</v>
      </c>
      <c r="D484" t="s">
        <v>15</v>
      </c>
      <c r="E484" t="str">
        <f>IF(Nike_Sales_Uncleaned!E508="","NA",IF(OR(Nike_Sales_Uncleaned!E508=0,Nike_Sales_Uncleaned!E508=-1),"NA",UPPER(Nike_Sales_Uncleaned!E508)))</f>
        <v>NA</v>
      </c>
      <c r="F484" cm="1">
        <f t="array" ref="F484">IF(Nike_Sales_Uncleaned!F508="",MEDIAN(_xlfn._xlws.FILTER(Nike_Sales_Uncleaned!$F$2:$F$2501,Nike_Sales_Uncleaned!$F$2:$F$2501&gt;0)),Nike_Sales_Uncleaned!F508)</f>
        <v>2</v>
      </c>
      <c r="G484" cm="1">
        <f t="array" ref="G484">IF(OR(Nike_Sales_Uncleaned!G508="",Nike_Sales_Uncleaned!G508&lt;=0),MEDIAN(_xlfn._xlws.FILTER(Nike_Sales_Uncleaned!$G$2:$G$2501,Nike_Sales_Uncleaned!$G$2:$G$2501&gt;0)),Nike_Sales_Uncleaned!G508)</f>
        <v>2225.73</v>
      </c>
      <c r="H484">
        <f>IF(Nike_Sales_Uncleaned!H508="",0,IF(AND(Nike_Sales_Uncleaned!H508&gt;=0,Nike_Sales_Uncleaned!H508&lt;=1),Nike_Sales_Uncleaned!H508,0))</f>
        <v>0</v>
      </c>
      <c r="I484">
        <v>0</v>
      </c>
      <c r="J484" s="11">
        <f>IF(Nike_Sales_Uncleaned[[#This Row],[Order_Date]]="","",Nike_Sales_Uncleaned[[#This Row],[Order_Date]])</f>
        <v>45549</v>
      </c>
      <c r="K484" t="s">
        <v>17</v>
      </c>
      <c r="L484" t="s">
        <v>33</v>
      </c>
      <c r="M484">
        <v>276.63</v>
      </c>
    </row>
    <row r="485" spans="1:13" x14ac:dyDescent="0.3">
      <c r="A485">
        <v>2507</v>
      </c>
      <c r="B485" t="s">
        <v>35</v>
      </c>
      <c r="C485" t="s">
        <v>20</v>
      </c>
      <c r="D485" t="s">
        <v>55</v>
      </c>
      <c r="E485" t="str">
        <f>IF(Nike_Sales_Uncleaned!E509="","NA",IF(OR(Nike_Sales_Uncleaned!E509=0,Nike_Sales_Uncleaned!E509=-1),"NA",UPPER(Nike_Sales_Uncleaned!E509)))</f>
        <v>L</v>
      </c>
      <c r="F485" cm="1">
        <f t="array" ref="F485">IF(Nike_Sales_Uncleaned!F509="",MEDIAN(_xlfn._xlws.FILTER(Nike_Sales_Uncleaned!$F$2:$F$2501,Nike_Sales_Uncleaned!$F$2:$F$2501&gt;0)),Nike_Sales_Uncleaned!F509)</f>
        <v>2</v>
      </c>
      <c r="G485" cm="1">
        <f t="array" ref="G485">IF(OR(Nike_Sales_Uncleaned!G509="",Nike_Sales_Uncleaned!G509&lt;=0),MEDIAN(_xlfn._xlws.FILTER(Nike_Sales_Uncleaned!$G$2:$G$2501,Nike_Sales_Uncleaned!$G$2:$G$2501&gt;0)),Nike_Sales_Uncleaned!G509)</f>
        <v>6110.0300000000007</v>
      </c>
      <c r="H485">
        <f>IF(Nike_Sales_Uncleaned!H509="",0,IF(AND(Nike_Sales_Uncleaned!H509&gt;=0,Nike_Sales_Uncleaned!H509&lt;=1),Nike_Sales_Uncleaned!H509,0))</f>
        <v>0</v>
      </c>
      <c r="I485">
        <v>0</v>
      </c>
      <c r="J485" s="11">
        <f>IF(Nike_Sales_Uncleaned[[#This Row],[Order_Date]]="","",Nike_Sales_Uncleaned[[#This Row],[Order_Date]])</f>
        <v>45794</v>
      </c>
      <c r="K485" t="s">
        <v>22</v>
      </c>
      <c r="L485" t="s">
        <v>38</v>
      </c>
      <c r="M485">
        <v>2116.5300000000002</v>
      </c>
    </row>
    <row r="486" spans="1:13" x14ac:dyDescent="0.3">
      <c r="A486">
        <v>2508</v>
      </c>
      <c r="B486" t="s">
        <v>13</v>
      </c>
      <c r="C486" t="s">
        <v>20</v>
      </c>
      <c r="D486" t="s">
        <v>24</v>
      </c>
      <c r="E486" t="str">
        <f>IF(Nike_Sales_Uncleaned!E510="","NA",IF(OR(Nike_Sales_Uncleaned!E510=0,Nike_Sales_Uncleaned!E510=-1),"NA",UPPER(Nike_Sales_Uncleaned!E510)))</f>
        <v>XL</v>
      </c>
      <c r="F486" cm="1">
        <f t="array" ref="F486">IF(Nike_Sales_Uncleaned!F510="",MEDIAN(_xlfn._xlws.FILTER(Nike_Sales_Uncleaned!$F$2:$F$2501,Nike_Sales_Uncleaned!$F$2:$F$2501&gt;0)),Nike_Sales_Uncleaned!F510)</f>
        <v>1</v>
      </c>
      <c r="G486" cm="1">
        <f t="array" ref="G486">IF(OR(Nike_Sales_Uncleaned!G510="",Nike_Sales_Uncleaned!G510&lt;=0),MEDIAN(_xlfn._xlws.FILTER(Nike_Sales_Uncleaned!$G$2:$G$2501,Nike_Sales_Uncleaned!$G$2:$G$2501&gt;0)),Nike_Sales_Uncleaned!G510)</f>
        <v>6110.0300000000007</v>
      </c>
      <c r="H486">
        <f>IF(Nike_Sales_Uncleaned!H510="",0,IF(AND(Nike_Sales_Uncleaned!H510&gt;=0,Nike_Sales_Uncleaned!H510&lt;=1),Nike_Sales_Uncleaned!H510,0))</f>
        <v>0</v>
      </c>
      <c r="I486">
        <v>0</v>
      </c>
      <c r="J486" s="11">
        <f>IF(Nike_Sales_Uncleaned[[#This Row],[Order_Date]]="","",Nike_Sales_Uncleaned[[#This Row],[Order_Date]])</f>
        <v>45787</v>
      </c>
      <c r="K486" t="s">
        <v>22</v>
      </c>
      <c r="L486" t="s">
        <v>45</v>
      </c>
      <c r="M486">
        <v>1811.51</v>
      </c>
    </row>
    <row r="487" spans="1:13" x14ac:dyDescent="0.3">
      <c r="A487">
        <v>2509</v>
      </c>
      <c r="B487" t="s">
        <v>35</v>
      </c>
      <c r="C487" t="s">
        <v>30</v>
      </c>
      <c r="D487" t="s">
        <v>31</v>
      </c>
      <c r="E487" t="str">
        <f>IF(Nike_Sales_Uncleaned!E511="","NA",IF(OR(Nike_Sales_Uncleaned!E511=0,Nike_Sales_Uncleaned!E511=-1),"NA",UPPER(Nike_Sales_Uncleaned!E511)))</f>
        <v>L</v>
      </c>
      <c r="F487" cm="1">
        <f t="array" ref="F487">IF(Nike_Sales_Uncleaned!F511="",MEDIAN(_xlfn._xlws.FILTER(Nike_Sales_Uncleaned!$F$2:$F$2501,Nike_Sales_Uncleaned!$F$2:$F$2501&gt;0)),Nike_Sales_Uncleaned!F511)</f>
        <v>2</v>
      </c>
      <c r="G487" cm="1">
        <f t="array" ref="G487">IF(OR(Nike_Sales_Uncleaned!G511="",Nike_Sales_Uncleaned!G511&lt;=0),MEDIAN(_xlfn._xlws.FILTER(Nike_Sales_Uncleaned!$G$2:$G$2501,Nike_Sales_Uncleaned!$G$2:$G$2501&gt;0)),Nike_Sales_Uncleaned!G511)</f>
        <v>6110.0300000000007</v>
      </c>
      <c r="H487">
        <f>IF(Nike_Sales_Uncleaned!H511="",0,IF(AND(Nike_Sales_Uncleaned!H511&gt;=0,Nike_Sales_Uncleaned!H511&lt;=1),Nike_Sales_Uncleaned!H511,0))</f>
        <v>0</v>
      </c>
      <c r="I487">
        <v>0</v>
      </c>
      <c r="J487" s="11">
        <f>IF(Nike_Sales_Uncleaned[[#This Row],[Order_Date]]="","",Nike_Sales_Uncleaned[[#This Row],[Order_Date]])</f>
        <v>45643</v>
      </c>
      <c r="K487" t="s">
        <v>17</v>
      </c>
      <c r="L487" t="s">
        <v>36</v>
      </c>
      <c r="M487">
        <v>1086.0899999999999</v>
      </c>
    </row>
    <row r="488" spans="1:13" x14ac:dyDescent="0.3">
      <c r="A488">
        <v>2510</v>
      </c>
      <c r="B488" t="s">
        <v>13</v>
      </c>
      <c r="C488" t="s">
        <v>30</v>
      </c>
      <c r="D488" t="s">
        <v>31</v>
      </c>
      <c r="E488" t="str">
        <f>IF(Nike_Sales_Uncleaned!E512="","NA",IF(OR(Nike_Sales_Uncleaned!E512=0,Nike_Sales_Uncleaned!E512=-1),"NA",UPPER(Nike_Sales_Uncleaned!E512)))</f>
        <v>NA</v>
      </c>
      <c r="F488" cm="1">
        <f t="array" ref="F488">IF(Nike_Sales_Uncleaned!F512="",MEDIAN(_xlfn._xlws.FILTER(Nike_Sales_Uncleaned!$F$2:$F$2501,Nike_Sales_Uncleaned!$F$2:$F$2501&gt;0)),Nike_Sales_Uncleaned!F512)</f>
        <v>0</v>
      </c>
      <c r="G488" cm="1">
        <f t="array" ref="G488">IF(OR(Nike_Sales_Uncleaned!G512="",Nike_Sales_Uncleaned!G512&lt;=0),MEDIAN(_xlfn._xlws.FILTER(Nike_Sales_Uncleaned!$G$2:$G$2501,Nike_Sales_Uncleaned!$G$2:$G$2501&gt;0)),Nike_Sales_Uncleaned!G512)</f>
        <v>2165.14</v>
      </c>
      <c r="H488">
        <f>IF(Nike_Sales_Uncleaned!H512="",0,IF(AND(Nike_Sales_Uncleaned!H512&gt;=0,Nike_Sales_Uncleaned!H512&lt;=1),Nike_Sales_Uncleaned!H512,0))</f>
        <v>0.36</v>
      </c>
      <c r="I488">
        <v>0</v>
      </c>
      <c r="J488" s="11" t="str">
        <f>IF(Nike_Sales_Uncleaned[[#This Row],[Order_Date]]="","",Nike_Sales_Uncleaned[[#This Row],[Order_Date]])</f>
        <v/>
      </c>
      <c r="K488" t="s">
        <v>17</v>
      </c>
      <c r="L488" t="s">
        <v>25</v>
      </c>
      <c r="M488">
        <v>3012.1</v>
      </c>
    </row>
    <row r="489" spans="1:13" x14ac:dyDescent="0.3">
      <c r="A489">
        <v>2511</v>
      </c>
      <c r="B489" t="s">
        <v>35</v>
      </c>
      <c r="C489" t="s">
        <v>30</v>
      </c>
      <c r="D489" t="s">
        <v>56</v>
      </c>
      <c r="E489" t="str">
        <f>IF(Nike_Sales_Uncleaned!E513="","NA",IF(OR(Nike_Sales_Uncleaned!E513=0,Nike_Sales_Uncleaned!E513=-1),"NA",UPPER(Nike_Sales_Uncleaned!E513)))</f>
        <v>NA</v>
      </c>
      <c r="F489" cm="1">
        <f t="array" ref="F489">IF(Nike_Sales_Uncleaned!F513="",MEDIAN(_xlfn._xlws.FILTER(Nike_Sales_Uncleaned!$F$2:$F$2501,Nike_Sales_Uncleaned!$F$2:$F$2501&gt;0)),Nike_Sales_Uncleaned!F513)</f>
        <v>-1</v>
      </c>
      <c r="G489" cm="1">
        <f t="array" ref="G489">IF(OR(Nike_Sales_Uncleaned!G513="",Nike_Sales_Uncleaned!G513&lt;=0),MEDIAN(_xlfn._xlws.FILTER(Nike_Sales_Uncleaned!$G$2:$G$2501,Nike_Sales_Uncleaned!$G$2:$G$2501&gt;0)),Nike_Sales_Uncleaned!G513)</f>
        <v>6310.25</v>
      </c>
      <c r="H489">
        <f>IF(Nike_Sales_Uncleaned!H513="",0,IF(AND(Nike_Sales_Uncleaned!H513&gt;=0,Nike_Sales_Uncleaned!H513&lt;=1),Nike_Sales_Uncleaned!H513,0))</f>
        <v>0.1</v>
      </c>
      <c r="I489">
        <v>-5679.23</v>
      </c>
      <c r="J489" s="11">
        <f>IF(Nike_Sales_Uncleaned[[#This Row],[Order_Date]]="","",Nike_Sales_Uncleaned[[#This Row],[Order_Date]])</f>
        <v>45747</v>
      </c>
      <c r="K489" t="s">
        <v>17</v>
      </c>
      <c r="L489" t="s">
        <v>36</v>
      </c>
      <c r="M489">
        <v>2399.42</v>
      </c>
    </row>
    <row r="490" spans="1:13" x14ac:dyDescent="0.3">
      <c r="A490">
        <v>2512</v>
      </c>
      <c r="B490" t="s">
        <v>35</v>
      </c>
      <c r="C490" t="s">
        <v>14</v>
      </c>
      <c r="D490" t="s">
        <v>47</v>
      </c>
      <c r="E490" t="str">
        <f>IF(Nike_Sales_Uncleaned!E514="","NA",IF(OR(Nike_Sales_Uncleaned!E514=0,Nike_Sales_Uncleaned!E514=-1),"NA",UPPER(Nike_Sales_Uncleaned!E514)))</f>
        <v>M</v>
      </c>
      <c r="F490" cm="1">
        <f t="array" ref="F490">IF(Nike_Sales_Uncleaned!F514="",MEDIAN(_xlfn._xlws.FILTER(Nike_Sales_Uncleaned!$F$2:$F$2501,Nike_Sales_Uncleaned!$F$2:$F$2501&gt;0)),Nike_Sales_Uncleaned!F514)</f>
        <v>2</v>
      </c>
      <c r="G490" cm="1">
        <f t="array" ref="G490">IF(OR(Nike_Sales_Uncleaned!G514="",Nike_Sales_Uncleaned!G514&lt;=0),MEDIAN(_xlfn._xlws.FILTER(Nike_Sales_Uncleaned!$G$2:$G$2501,Nike_Sales_Uncleaned!$G$2:$G$2501&gt;0)),Nike_Sales_Uncleaned!G514)</f>
        <v>6110.96</v>
      </c>
      <c r="H490">
        <f>IF(Nike_Sales_Uncleaned!H514="",0,IF(AND(Nike_Sales_Uncleaned!H514&gt;=0,Nike_Sales_Uncleaned!H514&lt;=1),Nike_Sales_Uncleaned!H514,0))</f>
        <v>0</v>
      </c>
      <c r="I490">
        <v>0</v>
      </c>
      <c r="J490" s="11" t="str">
        <f>IF(Nike_Sales_Uncleaned[[#This Row],[Order_Date]]="","",Nike_Sales_Uncleaned[[#This Row],[Order_Date]])</f>
        <v/>
      </c>
      <c r="K490" t="s">
        <v>17</v>
      </c>
      <c r="L490" t="s">
        <v>45</v>
      </c>
      <c r="M490">
        <v>3074.69</v>
      </c>
    </row>
    <row r="491" spans="1:13" x14ac:dyDescent="0.3">
      <c r="A491">
        <v>2513</v>
      </c>
      <c r="B491" t="s">
        <v>19</v>
      </c>
      <c r="C491" t="s">
        <v>43</v>
      </c>
      <c r="D491" t="s">
        <v>52</v>
      </c>
      <c r="E491" t="str">
        <f>IF(Nike_Sales_Uncleaned!E515="","NA",IF(OR(Nike_Sales_Uncleaned!E515=0,Nike_Sales_Uncleaned!E515=-1),"NA",UPPER(Nike_Sales_Uncleaned!E515)))</f>
        <v>XL</v>
      </c>
      <c r="F491" cm="1">
        <f t="array" ref="F491">IF(Nike_Sales_Uncleaned!F515="",MEDIAN(_xlfn._xlws.FILTER(Nike_Sales_Uncleaned!$F$2:$F$2501,Nike_Sales_Uncleaned!$F$2:$F$2501&gt;0)),Nike_Sales_Uncleaned!F515)</f>
        <v>4</v>
      </c>
      <c r="G491" cm="1">
        <f t="array" ref="G491">IF(OR(Nike_Sales_Uncleaned!G515="",Nike_Sales_Uncleaned!G515&lt;=0),MEDIAN(_xlfn._xlws.FILTER(Nike_Sales_Uncleaned!$G$2:$G$2501,Nike_Sales_Uncleaned!$G$2:$G$2501&gt;0)),Nike_Sales_Uncleaned!G515)</f>
        <v>9848.7999999999993</v>
      </c>
      <c r="H491">
        <f>IF(Nike_Sales_Uncleaned!H515="",0,IF(AND(Nike_Sales_Uncleaned!H515&gt;=0,Nike_Sales_Uncleaned!H515&lt;=1),Nike_Sales_Uncleaned!H515,0))</f>
        <v>0</v>
      </c>
      <c r="I491">
        <v>0</v>
      </c>
      <c r="J491" s="11">
        <f>IF(Nike_Sales_Uncleaned[[#This Row],[Order_Date]]="","",Nike_Sales_Uncleaned[[#This Row],[Order_Date]])</f>
        <v>45567</v>
      </c>
      <c r="K491" t="s">
        <v>17</v>
      </c>
      <c r="L491" t="s">
        <v>29</v>
      </c>
      <c r="M491">
        <v>2764.66</v>
      </c>
    </row>
    <row r="492" spans="1:13" x14ac:dyDescent="0.3">
      <c r="A492">
        <v>2514</v>
      </c>
      <c r="B492" t="s">
        <v>13</v>
      </c>
      <c r="C492" t="s">
        <v>43</v>
      </c>
      <c r="D492" t="s">
        <v>44</v>
      </c>
      <c r="E492" t="str">
        <f>IF(Nike_Sales_Uncleaned!E516="","NA",IF(OR(Nike_Sales_Uncleaned!E516=0,Nike_Sales_Uncleaned!E516=-1),"NA",UPPER(Nike_Sales_Uncleaned!E516)))</f>
        <v>M</v>
      </c>
      <c r="F492" cm="1">
        <f t="array" ref="F492">IF(Nike_Sales_Uncleaned!F516="",MEDIAN(_xlfn._xlws.FILTER(Nike_Sales_Uncleaned!$F$2:$F$2501,Nike_Sales_Uncleaned!$F$2:$F$2501&gt;0)),Nike_Sales_Uncleaned!F516)</f>
        <v>1</v>
      </c>
      <c r="G492" cm="1">
        <f t="array" ref="G492">IF(OR(Nike_Sales_Uncleaned!G516="",Nike_Sales_Uncleaned!G516&lt;=0),MEDIAN(_xlfn._xlws.FILTER(Nike_Sales_Uncleaned!$G$2:$G$2501,Nike_Sales_Uncleaned!$G$2:$G$2501&gt;0)),Nike_Sales_Uncleaned!G516)</f>
        <v>6110.0300000000007</v>
      </c>
      <c r="H492">
        <f>IF(Nike_Sales_Uncleaned!H516="",0,IF(AND(Nike_Sales_Uncleaned!H516&gt;=0,Nike_Sales_Uncleaned!H516&lt;=1),Nike_Sales_Uncleaned!H516,0))</f>
        <v>0</v>
      </c>
      <c r="I492">
        <v>0</v>
      </c>
      <c r="J492" s="11">
        <f>IF(Nike_Sales_Uncleaned[[#This Row],[Order_Date]]="","",Nike_Sales_Uncleaned[[#This Row],[Order_Date]])</f>
        <v>45622</v>
      </c>
      <c r="K492" t="s">
        <v>17</v>
      </c>
      <c r="L492" t="s">
        <v>36</v>
      </c>
      <c r="M492">
        <v>1790.41</v>
      </c>
    </row>
    <row r="493" spans="1:13" x14ac:dyDescent="0.3">
      <c r="A493">
        <v>2515</v>
      </c>
      <c r="B493" t="s">
        <v>19</v>
      </c>
      <c r="C493" t="s">
        <v>14</v>
      </c>
      <c r="D493" t="s">
        <v>15</v>
      </c>
      <c r="E493" t="str">
        <f>IF(Nike_Sales_Uncleaned!E517="","NA",IF(OR(Nike_Sales_Uncleaned!E517=0,Nike_Sales_Uncleaned!E517=-1),"NA",UPPER(Nike_Sales_Uncleaned!E517)))</f>
        <v>NA</v>
      </c>
      <c r="F493" cm="1">
        <f t="array" ref="F493">IF(Nike_Sales_Uncleaned!F517="",MEDIAN(_xlfn._xlws.FILTER(Nike_Sales_Uncleaned!$F$2:$F$2501,Nike_Sales_Uncleaned!$F$2:$F$2501&gt;0)),Nike_Sales_Uncleaned!F517)</f>
        <v>1</v>
      </c>
      <c r="G493" cm="1">
        <f t="array" ref="G493">IF(OR(Nike_Sales_Uncleaned!G517="",Nike_Sales_Uncleaned!G517&lt;=0),MEDIAN(_xlfn._xlws.FILTER(Nike_Sales_Uncleaned!$G$2:$G$2501,Nike_Sales_Uncleaned!$G$2:$G$2501&gt;0)),Nike_Sales_Uncleaned!G517)</f>
        <v>7532.24</v>
      </c>
      <c r="H493">
        <f>IF(Nike_Sales_Uncleaned!H517="",0,IF(AND(Nike_Sales_Uncleaned!H517&gt;=0,Nike_Sales_Uncleaned!H517&lt;=1),Nike_Sales_Uncleaned!H517,0))</f>
        <v>0</v>
      </c>
      <c r="I493">
        <v>0</v>
      </c>
      <c r="J493" s="11">
        <f>IF(Nike_Sales_Uncleaned[[#This Row],[Order_Date]]="","",Nike_Sales_Uncleaned[[#This Row],[Order_Date]])</f>
        <v>45805</v>
      </c>
      <c r="K493" t="s">
        <v>22</v>
      </c>
      <c r="L493" t="s">
        <v>29</v>
      </c>
      <c r="M493">
        <v>1060.53</v>
      </c>
    </row>
    <row r="494" spans="1:13" x14ac:dyDescent="0.3">
      <c r="A494">
        <v>2516</v>
      </c>
      <c r="B494" t="s">
        <v>13</v>
      </c>
      <c r="C494" t="s">
        <v>30</v>
      </c>
      <c r="D494" t="s">
        <v>31</v>
      </c>
      <c r="E494" t="str">
        <f>IF(Nike_Sales_Uncleaned!E518="","NA",IF(OR(Nike_Sales_Uncleaned!E518=0,Nike_Sales_Uncleaned!E518=-1),"NA",UPPER(Nike_Sales_Uncleaned!E518)))</f>
        <v>NA</v>
      </c>
      <c r="F494" cm="1">
        <f t="array" ref="F494">IF(Nike_Sales_Uncleaned!F518="",MEDIAN(_xlfn._xlws.FILTER(Nike_Sales_Uncleaned!$F$2:$F$2501,Nike_Sales_Uncleaned!$F$2:$F$2501&gt;0)),Nike_Sales_Uncleaned!F518)</f>
        <v>2</v>
      </c>
      <c r="G494" cm="1">
        <f t="array" ref="G494">IF(OR(Nike_Sales_Uncleaned!G518="",Nike_Sales_Uncleaned!G518&lt;=0),MEDIAN(_xlfn._xlws.FILTER(Nike_Sales_Uncleaned!$G$2:$G$2501,Nike_Sales_Uncleaned!$G$2:$G$2501&gt;0)),Nike_Sales_Uncleaned!G518)</f>
        <v>6110.0300000000007</v>
      </c>
      <c r="H494">
        <f>IF(Nike_Sales_Uncleaned!H518="",0,IF(AND(Nike_Sales_Uncleaned!H518&gt;=0,Nike_Sales_Uncleaned!H518&lt;=1),Nike_Sales_Uncleaned!H518,0))</f>
        <v>0</v>
      </c>
      <c r="I494">
        <v>0</v>
      </c>
      <c r="J494" s="11" t="str">
        <f>IF(Nike_Sales_Uncleaned[[#This Row],[Order_Date]]="","",Nike_Sales_Uncleaned[[#This Row],[Order_Date]])</f>
        <v/>
      </c>
      <c r="K494" t="s">
        <v>17</v>
      </c>
      <c r="L494" t="s">
        <v>29</v>
      </c>
      <c r="M494">
        <v>157.65</v>
      </c>
    </row>
    <row r="495" spans="1:13" x14ac:dyDescent="0.3">
      <c r="A495">
        <v>2517</v>
      </c>
      <c r="B495" t="s">
        <v>35</v>
      </c>
      <c r="C495" t="s">
        <v>26</v>
      </c>
      <c r="D495" t="s">
        <v>60</v>
      </c>
      <c r="E495" t="str">
        <f>IF(Nike_Sales_Uncleaned!E519="","NA",IF(OR(Nike_Sales_Uncleaned!E519=0,Nike_Sales_Uncleaned!E519=-1),"NA",UPPER(Nike_Sales_Uncleaned!E519)))</f>
        <v>7</v>
      </c>
      <c r="F495" cm="1">
        <f t="array" ref="F495">IF(Nike_Sales_Uncleaned!F519="",MEDIAN(_xlfn._xlws.FILTER(Nike_Sales_Uncleaned!$F$2:$F$2501,Nike_Sales_Uncleaned!$F$2:$F$2501&gt;0)),Nike_Sales_Uncleaned!F519)</f>
        <v>1</v>
      </c>
      <c r="G495" cm="1">
        <f t="array" ref="G495">IF(OR(Nike_Sales_Uncleaned!G519="",Nike_Sales_Uncleaned!G519&lt;=0),MEDIAN(_xlfn._xlws.FILTER(Nike_Sales_Uncleaned!$G$2:$G$2501,Nike_Sales_Uncleaned!$G$2:$G$2501&gt;0)),Nike_Sales_Uncleaned!G519)</f>
        <v>3059.89</v>
      </c>
      <c r="H495">
        <f>IF(Nike_Sales_Uncleaned!H519="",0,IF(AND(Nike_Sales_Uncleaned!H519&gt;=0,Nike_Sales_Uncleaned!H519&lt;=1),Nike_Sales_Uncleaned!H519,0))</f>
        <v>0</v>
      </c>
      <c r="I495">
        <v>0</v>
      </c>
      <c r="J495" s="11">
        <f>IF(Nike_Sales_Uncleaned[[#This Row],[Order_Date]]="","",Nike_Sales_Uncleaned[[#This Row],[Order_Date]])</f>
        <v>45622</v>
      </c>
      <c r="K495" t="s">
        <v>17</v>
      </c>
      <c r="L495" t="s">
        <v>38</v>
      </c>
      <c r="M495">
        <v>1968.82</v>
      </c>
    </row>
    <row r="496" spans="1:13" x14ac:dyDescent="0.3">
      <c r="A496">
        <v>2518</v>
      </c>
      <c r="B496" t="s">
        <v>19</v>
      </c>
      <c r="C496" t="s">
        <v>43</v>
      </c>
      <c r="D496" t="s">
        <v>44</v>
      </c>
      <c r="E496" t="str">
        <f>IF(Nike_Sales_Uncleaned!E520="","NA",IF(OR(Nike_Sales_Uncleaned!E520=0,Nike_Sales_Uncleaned!E520=-1),"NA",UPPER(Nike_Sales_Uncleaned!E520)))</f>
        <v>L</v>
      </c>
      <c r="F496" cm="1">
        <f t="array" ref="F496">IF(Nike_Sales_Uncleaned!F520="",MEDIAN(_xlfn._xlws.FILTER(Nike_Sales_Uncleaned!$F$2:$F$2501,Nike_Sales_Uncleaned!$F$2:$F$2501&gt;0)),Nike_Sales_Uncleaned!F520)</f>
        <v>2</v>
      </c>
      <c r="G496" cm="1">
        <f t="array" ref="G496">IF(OR(Nike_Sales_Uncleaned!G520="",Nike_Sales_Uncleaned!G520&lt;=0),MEDIAN(_xlfn._xlws.FILTER(Nike_Sales_Uncleaned!$G$2:$G$2501,Nike_Sales_Uncleaned!$G$2:$G$2501&gt;0)),Nike_Sales_Uncleaned!G520)</f>
        <v>6110.0300000000007</v>
      </c>
      <c r="H496">
        <f>IF(Nike_Sales_Uncleaned!H520="",0,IF(AND(Nike_Sales_Uncleaned!H520&gt;=0,Nike_Sales_Uncleaned!H520&lt;=1),Nike_Sales_Uncleaned!H520,0))</f>
        <v>0</v>
      </c>
      <c r="I496">
        <v>0</v>
      </c>
      <c r="J496" s="11">
        <f>IF(Nike_Sales_Uncleaned[[#This Row],[Order_Date]]="","",Nike_Sales_Uncleaned[[#This Row],[Order_Date]])</f>
        <v>45616</v>
      </c>
      <c r="K496" t="s">
        <v>22</v>
      </c>
      <c r="L496" t="s">
        <v>33</v>
      </c>
      <c r="M496">
        <v>-703.61</v>
      </c>
    </row>
    <row r="497" spans="1:13" x14ac:dyDescent="0.3">
      <c r="A497">
        <v>2519</v>
      </c>
      <c r="B497" t="s">
        <v>19</v>
      </c>
      <c r="C497" t="s">
        <v>30</v>
      </c>
      <c r="D497" t="s">
        <v>31</v>
      </c>
      <c r="E497" t="str">
        <f>IF(Nike_Sales_Uncleaned!E521="","NA",IF(OR(Nike_Sales_Uncleaned!E521=0,Nike_Sales_Uncleaned!E521=-1),"NA",UPPER(Nike_Sales_Uncleaned!E521)))</f>
        <v>L</v>
      </c>
      <c r="F497" cm="1">
        <f t="array" ref="F497">IF(Nike_Sales_Uncleaned!F521="",MEDIAN(_xlfn._xlws.FILTER(Nike_Sales_Uncleaned!$F$2:$F$2501,Nike_Sales_Uncleaned!$F$2:$F$2501&gt;0)),Nike_Sales_Uncleaned!F521)</f>
        <v>2</v>
      </c>
      <c r="G497" cm="1">
        <f t="array" ref="G497">IF(OR(Nike_Sales_Uncleaned!G521="",Nike_Sales_Uncleaned!G521&lt;=0),MEDIAN(_xlfn._xlws.FILTER(Nike_Sales_Uncleaned!$G$2:$G$2501,Nike_Sales_Uncleaned!$G$2:$G$2501&gt;0)),Nike_Sales_Uncleaned!G521)</f>
        <v>9701.7199999999993</v>
      </c>
      <c r="H497">
        <f>IF(Nike_Sales_Uncleaned!H521="",0,IF(AND(Nike_Sales_Uncleaned!H521&gt;=0,Nike_Sales_Uncleaned!H521&lt;=1),Nike_Sales_Uncleaned!H521,0))</f>
        <v>0</v>
      </c>
      <c r="I497">
        <v>0</v>
      </c>
      <c r="J497" s="11">
        <f>IF(Nike_Sales_Uncleaned[[#This Row],[Order_Date]]="","",Nike_Sales_Uncleaned[[#This Row],[Order_Date]])</f>
        <v>45677</v>
      </c>
      <c r="K497" t="s">
        <v>17</v>
      </c>
      <c r="L497" t="s">
        <v>38</v>
      </c>
      <c r="M497">
        <v>-835.82</v>
      </c>
    </row>
    <row r="498" spans="1:13" x14ac:dyDescent="0.3">
      <c r="A498">
        <v>2520</v>
      </c>
      <c r="B498" t="s">
        <v>13</v>
      </c>
      <c r="C498" t="s">
        <v>20</v>
      </c>
      <c r="D498" t="s">
        <v>39</v>
      </c>
      <c r="E498" t="str">
        <f>IF(Nike_Sales_Uncleaned!E522="","NA",IF(OR(Nike_Sales_Uncleaned!E522=0,Nike_Sales_Uncleaned!E522=-1),"NA",UPPER(Nike_Sales_Uncleaned!E522)))</f>
        <v>NA</v>
      </c>
      <c r="F498" cm="1">
        <f t="array" ref="F498">IF(Nike_Sales_Uncleaned!F522="",MEDIAN(_xlfn._xlws.FILTER(Nike_Sales_Uncleaned!$F$2:$F$2501,Nike_Sales_Uncleaned!$F$2:$F$2501&gt;0)),Nike_Sales_Uncleaned!F522)</f>
        <v>2</v>
      </c>
      <c r="G498" cm="1">
        <f t="array" ref="G498">IF(OR(Nike_Sales_Uncleaned!G522="",Nike_Sales_Uncleaned!G522&lt;=0),MEDIAN(_xlfn._xlws.FILTER(Nike_Sales_Uncleaned!$G$2:$G$2501,Nike_Sales_Uncleaned!$G$2:$G$2501&gt;0)),Nike_Sales_Uncleaned!G522)</f>
        <v>6110.0300000000007</v>
      </c>
      <c r="H498">
        <f>IF(Nike_Sales_Uncleaned!H522="",0,IF(AND(Nike_Sales_Uncleaned!H522&gt;=0,Nike_Sales_Uncleaned!H522&lt;=1),Nike_Sales_Uncleaned!H522,0))</f>
        <v>0.14000000000000001</v>
      </c>
      <c r="I498">
        <v>0</v>
      </c>
      <c r="J498" s="11">
        <f>IF(Nike_Sales_Uncleaned[[#This Row],[Order_Date]]="","",Nike_Sales_Uncleaned[[#This Row],[Order_Date]])</f>
        <v>45650</v>
      </c>
      <c r="K498" t="s">
        <v>17</v>
      </c>
      <c r="L498" t="s">
        <v>36</v>
      </c>
      <c r="M498">
        <v>-945.88</v>
      </c>
    </row>
    <row r="499" spans="1:13" x14ac:dyDescent="0.3">
      <c r="A499">
        <v>2521</v>
      </c>
      <c r="B499" t="s">
        <v>13</v>
      </c>
      <c r="C499" t="s">
        <v>26</v>
      </c>
      <c r="D499" t="s">
        <v>27</v>
      </c>
      <c r="E499" t="str">
        <f>IF(Nike_Sales_Uncleaned!E523="","NA",IF(OR(Nike_Sales_Uncleaned!E523=0,Nike_Sales_Uncleaned!E523=-1),"NA",UPPER(Nike_Sales_Uncleaned!E523)))</f>
        <v>M</v>
      </c>
      <c r="F499" cm="1">
        <f t="array" ref="F499">IF(Nike_Sales_Uncleaned!F523="",MEDIAN(_xlfn._xlws.FILTER(Nike_Sales_Uncleaned!$F$2:$F$2501,Nike_Sales_Uncleaned!$F$2:$F$2501&gt;0)),Nike_Sales_Uncleaned!F523)</f>
        <v>4</v>
      </c>
      <c r="G499" cm="1">
        <f t="array" ref="G499">IF(OR(Nike_Sales_Uncleaned!G523="",Nike_Sales_Uncleaned!G523&lt;=0),MEDIAN(_xlfn._xlws.FILTER(Nike_Sales_Uncleaned!$G$2:$G$2501,Nike_Sales_Uncleaned!$G$2:$G$2501&gt;0)),Nike_Sales_Uncleaned!G523)</f>
        <v>3645.35</v>
      </c>
      <c r="H499">
        <f>IF(Nike_Sales_Uncleaned!H523="",0,IF(AND(Nike_Sales_Uncleaned!H523&gt;=0,Nike_Sales_Uncleaned!H523&lt;=1),Nike_Sales_Uncleaned!H523,0))</f>
        <v>0</v>
      </c>
      <c r="I499">
        <v>0</v>
      </c>
      <c r="J499" s="11">
        <f>IF(Nike_Sales_Uncleaned[[#This Row],[Order_Date]]="","",Nike_Sales_Uncleaned[[#This Row],[Order_Date]])</f>
        <v>45259</v>
      </c>
      <c r="K499" t="s">
        <v>17</v>
      </c>
      <c r="L499" t="s">
        <v>45</v>
      </c>
      <c r="M499">
        <v>3265.83</v>
      </c>
    </row>
    <row r="500" spans="1:13" x14ac:dyDescent="0.3">
      <c r="A500">
        <v>2522</v>
      </c>
      <c r="B500" t="s">
        <v>35</v>
      </c>
      <c r="C500" t="s">
        <v>30</v>
      </c>
      <c r="D500" t="s">
        <v>56</v>
      </c>
      <c r="E500" t="str">
        <f>IF(Nike_Sales_Uncleaned!E524="","NA",IF(OR(Nike_Sales_Uncleaned!E524=0,Nike_Sales_Uncleaned!E524=-1),"NA",UPPER(Nike_Sales_Uncleaned!E524)))</f>
        <v>XL</v>
      </c>
      <c r="F500" cm="1">
        <f t="array" ref="F500">IF(Nike_Sales_Uncleaned!F524="",MEDIAN(_xlfn._xlws.FILTER(Nike_Sales_Uncleaned!$F$2:$F$2501,Nike_Sales_Uncleaned!$F$2:$F$2501&gt;0)),Nike_Sales_Uncleaned!F524)</f>
        <v>4</v>
      </c>
      <c r="G500" cm="1">
        <f t="array" ref="G500">IF(OR(Nike_Sales_Uncleaned!G524="",Nike_Sales_Uncleaned!G524&lt;=0),MEDIAN(_xlfn._xlws.FILTER(Nike_Sales_Uncleaned!$G$2:$G$2501,Nike_Sales_Uncleaned!$G$2:$G$2501&gt;0)),Nike_Sales_Uncleaned!G524)</f>
        <v>6243.91</v>
      </c>
      <c r="H500">
        <f>IF(Nike_Sales_Uncleaned!H524="",0,IF(AND(Nike_Sales_Uncleaned!H524&gt;=0,Nike_Sales_Uncleaned!H524&lt;=1),Nike_Sales_Uncleaned!H524,0))</f>
        <v>0</v>
      </c>
      <c r="I500">
        <v>0</v>
      </c>
      <c r="J500" s="11">
        <f>IF(Nike_Sales_Uncleaned[[#This Row],[Order_Date]]="","",Nike_Sales_Uncleaned[[#This Row],[Order_Date]])</f>
        <v>45809</v>
      </c>
      <c r="K500" t="s">
        <v>22</v>
      </c>
      <c r="L500" t="s">
        <v>45</v>
      </c>
      <c r="M500">
        <v>-199.13</v>
      </c>
    </row>
    <row r="501" spans="1:13" x14ac:dyDescent="0.3">
      <c r="A501">
        <v>2523</v>
      </c>
      <c r="B501" t="s">
        <v>35</v>
      </c>
      <c r="C501" t="s">
        <v>43</v>
      </c>
      <c r="D501" t="s">
        <v>61</v>
      </c>
      <c r="E501" t="str">
        <f>IF(Nike_Sales_Uncleaned!E525="","NA",IF(OR(Nike_Sales_Uncleaned!E525=0,Nike_Sales_Uncleaned!E525=-1),"NA",UPPER(Nike_Sales_Uncleaned!E525)))</f>
        <v>M</v>
      </c>
      <c r="F501" cm="1">
        <f t="array" ref="F501">IF(Nike_Sales_Uncleaned!F525="",MEDIAN(_xlfn._xlws.FILTER(Nike_Sales_Uncleaned!$F$2:$F$2501,Nike_Sales_Uncleaned!$F$2:$F$2501&gt;0)),Nike_Sales_Uncleaned!F525)</f>
        <v>2</v>
      </c>
      <c r="G501" cm="1">
        <f t="array" ref="G501">IF(OR(Nike_Sales_Uncleaned!G525="",Nike_Sales_Uncleaned!G525&lt;=0),MEDIAN(_xlfn._xlws.FILTER(Nike_Sales_Uncleaned!$G$2:$G$2501,Nike_Sales_Uncleaned!$G$2:$G$2501&gt;0)),Nike_Sales_Uncleaned!G525)</f>
        <v>7007.6</v>
      </c>
      <c r="H501">
        <f>IF(Nike_Sales_Uncleaned!H525="",0,IF(AND(Nike_Sales_Uncleaned!H525&gt;=0,Nike_Sales_Uncleaned!H525&lt;=1),Nike_Sales_Uncleaned!H525,0))</f>
        <v>0</v>
      </c>
      <c r="I501">
        <v>0</v>
      </c>
      <c r="J501" s="11">
        <f>IF(Nike_Sales_Uncleaned[[#This Row],[Order_Date]]="","",Nike_Sales_Uncleaned[[#This Row],[Order_Date]])</f>
        <v>45450</v>
      </c>
      <c r="K501" t="s">
        <v>22</v>
      </c>
      <c r="L501" t="s">
        <v>45</v>
      </c>
      <c r="M501">
        <v>2068.4899999999998</v>
      </c>
    </row>
    <row r="502" spans="1:13" x14ac:dyDescent="0.3">
      <c r="A502">
        <v>2524</v>
      </c>
      <c r="B502" t="s">
        <v>19</v>
      </c>
      <c r="C502" t="s">
        <v>26</v>
      </c>
      <c r="D502" t="s">
        <v>60</v>
      </c>
      <c r="E502" t="str">
        <f>IF(Nike_Sales_Uncleaned!E526="","NA",IF(OR(Nike_Sales_Uncleaned!E526=0,Nike_Sales_Uncleaned!E526=-1),"NA",UPPER(Nike_Sales_Uncleaned!E526)))</f>
        <v>XL</v>
      </c>
      <c r="F502" cm="1">
        <f t="array" ref="F502">IF(Nike_Sales_Uncleaned!F526="",MEDIAN(_xlfn._xlws.FILTER(Nike_Sales_Uncleaned!$F$2:$F$2501,Nike_Sales_Uncleaned!$F$2:$F$2501&gt;0)),Nike_Sales_Uncleaned!F526)</f>
        <v>2</v>
      </c>
      <c r="G502" cm="1">
        <f t="array" ref="G502">IF(OR(Nike_Sales_Uncleaned!G526="",Nike_Sales_Uncleaned!G526&lt;=0),MEDIAN(_xlfn._xlws.FILTER(Nike_Sales_Uncleaned!$G$2:$G$2501,Nike_Sales_Uncleaned!$G$2:$G$2501&gt;0)),Nike_Sales_Uncleaned!G526)</f>
        <v>6110.0300000000007</v>
      </c>
      <c r="H502">
        <f>IF(Nike_Sales_Uncleaned!H526="",0,IF(AND(Nike_Sales_Uncleaned!H526&gt;=0,Nike_Sales_Uncleaned!H526&lt;=1),Nike_Sales_Uncleaned!H526,0))</f>
        <v>0</v>
      </c>
      <c r="I502">
        <v>0</v>
      </c>
      <c r="J502" s="11">
        <f>IF(Nike_Sales_Uncleaned[[#This Row],[Order_Date]]="","",Nike_Sales_Uncleaned[[#This Row],[Order_Date]])</f>
        <v>45844</v>
      </c>
      <c r="K502" t="s">
        <v>17</v>
      </c>
      <c r="L502" t="s">
        <v>45</v>
      </c>
      <c r="M502">
        <v>997.53</v>
      </c>
    </row>
    <row r="503" spans="1:13" x14ac:dyDescent="0.3">
      <c r="A503">
        <v>2525</v>
      </c>
      <c r="B503" t="s">
        <v>19</v>
      </c>
      <c r="C503" t="s">
        <v>14</v>
      </c>
      <c r="D503" t="s">
        <v>47</v>
      </c>
      <c r="E503" t="str">
        <f>IF(Nike_Sales_Uncleaned!E527="","NA",IF(OR(Nike_Sales_Uncleaned!E527=0,Nike_Sales_Uncleaned!E527=-1),"NA",UPPER(Nike_Sales_Uncleaned!E527)))</f>
        <v>XL</v>
      </c>
      <c r="F503" cm="1">
        <f t="array" ref="F503">IF(Nike_Sales_Uncleaned!F527="",MEDIAN(_xlfn._xlws.FILTER(Nike_Sales_Uncleaned!$F$2:$F$2501,Nike_Sales_Uncleaned!$F$2:$F$2501&gt;0)),Nike_Sales_Uncleaned!F527)</f>
        <v>2</v>
      </c>
      <c r="G503" cm="1">
        <f t="array" ref="G503">IF(OR(Nike_Sales_Uncleaned!G527="",Nike_Sales_Uncleaned!G527&lt;=0),MEDIAN(_xlfn._xlws.FILTER(Nike_Sales_Uncleaned!$G$2:$G$2501,Nike_Sales_Uncleaned!$G$2:$G$2501&gt;0)),Nike_Sales_Uncleaned!G527)</f>
        <v>6110.0300000000007</v>
      </c>
      <c r="H503">
        <f>IF(Nike_Sales_Uncleaned!H527="",0,IF(AND(Nike_Sales_Uncleaned!H527&gt;=0,Nike_Sales_Uncleaned!H527&lt;=1),Nike_Sales_Uncleaned!H527,0))</f>
        <v>0</v>
      </c>
      <c r="I503">
        <v>0</v>
      </c>
      <c r="J503" s="11">
        <f>IF(Nike_Sales_Uncleaned[[#This Row],[Order_Date]]="","",Nike_Sales_Uncleaned[[#This Row],[Order_Date]])</f>
        <v>45812</v>
      </c>
      <c r="K503" t="s">
        <v>22</v>
      </c>
      <c r="L503" t="s">
        <v>45</v>
      </c>
      <c r="M503">
        <v>3453.18</v>
      </c>
    </row>
    <row r="504" spans="1:13" x14ac:dyDescent="0.3">
      <c r="A504">
        <v>2526</v>
      </c>
      <c r="B504" t="s">
        <v>13</v>
      </c>
      <c r="C504" t="s">
        <v>26</v>
      </c>
      <c r="D504" t="s">
        <v>40</v>
      </c>
      <c r="E504" t="str">
        <f>IF(Nike_Sales_Uncleaned!E528="","NA",IF(OR(Nike_Sales_Uncleaned!E528=0,Nike_Sales_Uncleaned!E528=-1),"NA",UPPER(Nike_Sales_Uncleaned!E528)))</f>
        <v>10</v>
      </c>
      <c r="F504" cm="1">
        <f t="array" ref="F504">IF(Nike_Sales_Uncleaned!F528="",MEDIAN(_xlfn._xlws.FILTER(Nike_Sales_Uncleaned!$F$2:$F$2501,Nike_Sales_Uncleaned!$F$2:$F$2501&gt;0)),Nike_Sales_Uncleaned!F528)</f>
        <v>1</v>
      </c>
      <c r="G504" cm="1">
        <f t="array" ref="G504">IF(OR(Nike_Sales_Uncleaned!G528="",Nike_Sales_Uncleaned!G528&lt;=0),MEDIAN(_xlfn._xlws.FILTER(Nike_Sales_Uncleaned!$G$2:$G$2501,Nike_Sales_Uncleaned!$G$2:$G$2501&gt;0)),Nike_Sales_Uncleaned!G528)</f>
        <v>6110.0300000000007</v>
      </c>
      <c r="H504">
        <f>IF(Nike_Sales_Uncleaned!H528="",0,IF(AND(Nike_Sales_Uncleaned!H528&gt;=0,Nike_Sales_Uncleaned!H528&lt;=1),Nike_Sales_Uncleaned!H528,0))</f>
        <v>0</v>
      </c>
      <c r="I504">
        <v>0</v>
      </c>
      <c r="J504" s="11">
        <f>IF(Nike_Sales_Uncleaned[[#This Row],[Order_Date]]="","",Nike_Sales_Uncleaned[[#This Row],[Order_Date]])</f>
        <v>45179</v>
      </c>
      <c r="K504" t="s">
        <v>22</v>
      </c>
      <c r="L504" t="s">
        <v>38</v>
      </c>
      <c r="M504">
        <v>3188.07</v>
      </c>
    </row>
    <row r="505" spans="1:13" x14ac:dyDescent="0.3">
      <c r="A505">
        <v>2527</v>
      </c>
      <c r="B505" t="s">
        <v>35</v>
      </c>
      <c r="C505" t="s">
        <v>26</v>
      </c>
      <c r="D505" t="s">
        <v>60</v>
      </c>
      <c r="E505" t="str">
        <f>IF(Nike_Sales_Uncleaned!E529="","NA",IF(OR(Nike_Sales_Uncleaned!E529=0,Nike_Sales_Uncleaned!E529=-1),"NA",UPPER(Nike_Sales_Uncleaned!E529)))</f>
        <v>XL</v>
      </c>
      <c r="F505" cm="1">
        <f t="array" ref="F505">IF(Nike_Sales_Uncleaned!F529="",MEDIAN(_xlfn._xlws.FILTER(Nike_Sales_Uncleaned!$F$2:$F$2501,Nike_Sales_Uncleaned!$F$2:$F$2501&gt;0)),Nike_Sales_Uncleaned!F529)</f>
        <v>2</v>
      </c>
      <c r="G505" cm="1">
        <f t="array" ref="G505">IF(OR(Nike_Sales_Uncleaned!G529="",Nike_Sales_Uncleaned!G529&lt;=0),MEDIAN(_xlfn._xlws.FILTER(Nike_Sales_Uncleaned!$G$2:$G$2501,Nike_Sales_Uncleaned!$G$2:$G$2501&gt;0)),Nike_Sales_Uncleaned!G529)</f>
        <v>7408.91</v>
      </c>
      <c r="H505">
        <f>IF(Nike_Sales_Uncleaned!H529="",0,IF(AND(Nike_Sales_Uncleaned!H529&gt;=0,Nike_Sales_Uncleaned!H529&lt;=1),Nike_Sales_Uncleaned!H529,0))</f>
        <v>0</v>
      </c>
      <c r="I505">
        <v>0</v>
      </c>
      <c r="J505" s="11">
        <f>IF(Nike_Sales_Uncleaned[[#This Row],[Order_Date]]="","",Nike_Sales_Uncleaned[[#This Row],[Order_Date]])</f>
        <v>45677</v>
      </c>
      <c r="K505" t="s">
        <v>17</v>
      </c>
      <c r="L505" t="s">
        <v>33</v>
      </c>
      <c r="M505">
        <v>-138.78</v>
      </c>
    </row>
    <row r="506" spans="1:13" x14ac:dyDescent="0.3">
      <c r="A506">
        <v>2528</v>
      </c>
      <c r="B506" t="s">
        <v>19</v>
      </c>
      <c r="C506" t="s">
        <v>14</v>
      </c>
      <c r="D506" t="s">
        <v>54</v>
      </c>
      <c r="E506" t="str">
        <f>IF(Nike_Sales_Uncleaned!E530="","NA",IF(OR(Nike_Sales_Uncleaned!E530=0,Nike_Sales_Uncleaned!E530=-1),"NA",UPPER(Nike_Sales_Uncleaned!E530)))</f>
        <v>11</v>
      </c>
      <c r="F506" cm="1">
        <f t="array" ref="F506">IF(Nike_Sales_Uncleaned!F530="",MEDIAN(_xlfn._xlws.FILTER(Nike_Sales_Uncleaned!$F$2:$F$2501,Nike_Sales_Uncleaned!$F$2:$F$2501&gt;0)),Nike_Sales_Uncleaned!F530)</f>
        <v>2</v>
      </c>
      <c r="G506" cm="1">
        <f t="array" ref="G506">IF(OR(Nike_Sales_Uncleaned!G530="",Nike_Sales_Uncleaned!G530&lt;=0),MEDIAN(_xlfn._xlws.FILTER(Nike_Sales_Uncleaned!$G$2:$G$2501,Nike_Sales_Uncleaned!$G$2:$G$2501&gt;0)),Nike_Sales_Uncleaned!G530)</f>
        <v>6110.0300000000007</v>
      </c>
      <c r="H506">
        <f>IF(Nike_Sales_Uncleaned!H530="",0,IF(AND(Nike_Sales_Uncleaned!H530&gt;=0,Nike_Sales_Uncleaned!H530&lt;=1),Nike_Sales_Uncleaned!H530,0))</f>
        <v>0</v>
      </c>
      <c r="I506">
        <v>0</v>
      </c>
      <c r="J506" s="11" t="str">
        <f>IF(Nike_Sales_Uncleaned[[#This Row],[Order_Date]]="","",Nike_Sales_Uncleaned[[#This Row],[Order_Date]])</f>
        <v/>
      </c>
      <c r="K506" t="s">
        <v>17</v>
      </c>
      <c r="L506" t="s">
        <v>33</v>
      </c>
      <c r="M506">
        <v>134.1</v>
      </c>
    </row>
    <row r="507" spans="1:13" x14ac:dyDescent="0.3">
      <c r="A507">
        <v>2529</v>
      </c>
      <c r="B507" t="s">
        <v>35</v>
      </c>
      <c r="C507" t="s">
        <v>30</v>
      </c>
      <c r="D507" t="s">
        <v>31</v>
      </c>
      <c r="E507" t="str">
        <f>IF(Nike_Sales_Uncleaned!E531="","NA",IF(OR(Nike_Sales_Uncleaned!E531=0,Nike_Sales_Uncleaned!E531=-1),"NA",UPPER(Nike_Sales_Uncleaned!E531)))</f>
        <v>XL</v>
      </c>
      <c r="F507" cm="1">
        <f t="array" ref="F507">IF(Nike_Sales_Uncleaned!F531="",MEDIAN(_xlfn._xlws.FILTER(Nike_Sales_Uncleaned!$F$2:$F$2501,Nike_Sales_Uncleaned!$F$2:$F$2501&gt;0)),Nike_Sales_Uncleaned!F531)</f>
        <v>2</v>
      </c>
      <c r="G507" cm="1">
        <f t="array" ref="G507">IF(OR(Nike_Sales_Uncleaned!G531="",Nike_Sales_Uncleaned!G531&lt;=0),MEDIAN(_xlfn._xlws.FILTER(Nike_Sales_Uncleaned!$G$2:$G$2501,Nike_Sales_Uncleaned!$G$2:$G$2501&gt;0)),Nike_Sales_Uncleaned!G531)</f>
        <v>6110.0300000000007</v>
      </c>
      <c r="H507">
        <f>IF(Nike_Sales_Uncleaned!H531="",0,IF(AND(Nike_Sales_Uncleaned!H531&gt;=0,Nike_Sales_Uncleaned!H531&lt;=1),Nike_Sales_Uncleaned!H531,0))</f>
        <v>0</v>
      </c>
      <c r="I507">
        <v>0</v>
      </c>
      <c r="J507" s="11">
        <f>IF(Nike_Sales_Uncleaned[[#This Row],[Order_Date]]="","",Nike_Sales_Uncleaned[[#This Row],[Order_Date]])</f>
        <v>45841</v>
      </c>
      <c r="K507" t="s">
        <v>17</v>
      </c>
      <c r="L507" t="s">
        <v>45</v>
      </c>
      <c r="M507">
        <v>3008.62</v>
      </c>
    </row>
    <row r="508" spans="1:13" x14ac:dyDescent="0.3">
      <c r="A508">
        <v>2530</v>
      </c>
      <c r="B508" t="s">
        <v>19</v>
      </c>
      <c r="C508" t="s">
        <v>26</v>
      </c>
      <c r="D508" t="s">
        <v>58</v>
      </c>
      <c r="E508" t="str">
        <f>IF(Nike_Sales_Uncleaned!E532="","NA",IF(OR(Nike_Sales_Uncleaned!E532=0,Nike_Sales_Uncleaned!E532=-1),"NA",UPPER(Nike_Sales_Uncleaned!E532)))</f>
        <v>M</v>
      </c>
      <c r="F508" cm="1">
        <f t="array" ref="F508">IF(Nike_Sales_Uncleaned!F532="",MEDIAN(_xlfn._xlws.FILTER(Nike_Sales_Uncleaned!$F$2:$F$2501,Nike_Sales_Uncleaned!$F$2:$F$2501&gt;0)),Nike_Sales_Uncleaned!F532)</f>
        <v>2</v>
      </c>
      <c r="G508" cm="1">
        <f t="array" ref="G508">IF(OR(Nike_Sales_Uncleaned!G532="",Nike_Sales_Uncleaned!G532&lt;=0),MEDIAN(_xlfn._xlws.FILTER(Nike_Sales_Uncleaned!$G$2:$G$2501,Nike_Sales_Uncleaned!$G$2:$G$2501&gt;0)),Nike_Sales_Uncleaned!G532)</f>
        <v>4357.79</v>
      </c>
      <c r="H508">
        <f>IF(Nike_Sales_Uncleaned!H532="",0,IF(AND(Nike_Sales_Uncleaned!H532&gt;=0,Nike_Sales_Uncleaned!H532&lt;=1),Nike_Sales_Uncleaned!H532,0))</f>
        <v>0</v>
      </c>
      <c r="I508">
        <v>0</v>
      </c>
      <c r="J508" s="11">
        <f>IF(Nike_Sales_Uncleaned[[#This Row],[Order_Date]]="","",Nike_Sales_Uncleaned[[#This Row],[Order_Date]])</f>
        <v>45804</v>
      </c>
      <c r="K508" t="s">
        <v>22</v>
      </c>
      <c r="L508" t="s">
        <v>25</v>
      </c>
      <c r="M508">
        <v>3936.13</v>
      </c>
    </row>
    <row r="509" spans="1:13" x14ac:dyDescent="0.3">
      <c r="A509">
        <v>2531</v>
      </c>
      <c r="B509" t="s">
        <v>35</v>
      </c>
      <c r="C509" t="s">
        <v>20</v>
      </c>
      <c r="D509" t="s">
        <v>24</v>
      </c>
      <c r="E509" t="str">
        <f>IF(Nike_Sales_Uncleaned!E533="","NA",IF(OR(Nike_Sales_Uncleaned!E533=0,Nike_Sales_Uncleaned!E533=-1),"NA",UPPER(Nike_Sales_Uncleaned!E533)))</f>
        <v>XL</v>
      </c>
      <c r="F509" cm="1">
        <f t="array" ref="F509">IF(Nike_Sales_Uncleaned!F533="",MEDIAN(_xlfn._xlws.FILTER(Nike_Sales_Uncleaned!$F$2:$F$2501,Nike_Sales_Uncleaned!$F$2:$F$2501&gt;0)),Nike_Sales_Uncleaned!F533)</f>
        <v>2</v>
      </c>
      <c r="G509" cm="1">
        <f t="array" ref="G509">IF(OR(Nike_Sales_Uncleaned!G533="",Nike_Sales_Uncleaned!G533&lt;=0),MEDIAN(_xlfn._xlws.FILTER(Nike_Sales_Uncleaned!$G$2:$G$2501,Nike_Sales_Uncleaned!$G$2:$G$2501&gt;0)),Nike_Sales_Uncleaned!G533)</f>
        <v>6110.0300000000007</v>
      </c>
      <c r="H509">
        <f>IF(Nike_Sales_Uncleaned!H533="",0,IF(AND(Nike_Sales_Uncleaned!H533&gt;=0,Nike_Sales_Uncleaned!H533&lt;=1),Nike_Sales_Uncleaned!H533,0))</f>
        <v>0</v>
      </c>
      <c r="I509">
        <v>0</v>
      </c>
      <c r="J509" s="11">
        <f>IF(Nike_Sales_Uncleaned[[#This Row],[Order_Date]]="","",Nike_Sales_Uncleaned[[#This Row],[Order_Date]])</f>
        <v>45364</v>
      </c>
      <c r="K509" t="s">
        <v>17</v>
      </c>
      <c r="L509" t="s">
        <v>38</v>
      </c>
      <c r="M509">
        <v>2875.41</v>
      </c>
    </row>
    <row r="510" spans="1:13" x14ac:dyDescent="0.3">
      <c r="A510">
        <v>2532</v>
      </c>
      <c r="B510" t="s">
        <v>35</v>
      </c>
      <c r="C510" t="s">
        <v>20</v>
      </c>
      <c r="D510" t="s">
        <v>21</v>
      </c>
      <c r="E510" t="str">
        <f>IF(Nike_Sales_Uncleaned!E534="","NA",IF(OR(Nike_Sales_Uncleaned!E534=0,Nike_Sales_Uncleaned!E534=-1),"NA",UPPER(Nike_Sales_Uncleaned!E534)))</f>
        <v>L</v>
      </c>
      <c r="F510" cm="1">
        <f t="array" ref="F510">IF(Nike_Sales_Uncleaned!F534="",MEDIAN(_xlfn._xlws.FILTER(Nike_Sales_Uncleaned!$F$2:$F$2501,Nike_Sales_Uncleaned!$F$2:$F$2501&gt;0)),Nike_Sales_Uncleaned!F534)</f>
        <v>2</v>
      </c>
      <c r="G510" cm="1">
        <f t="array" ref="G510">IF(OR(Nike_Sales_Uncleaned!G534="",Nike_Sales_Uncleaned!G534&lt;=0),MEDIAN(_xlfn._xlws.FILTER(Nike_Sales_Uncleaned!$G$2:$G$2501,Nike_Sales_Uncleaned!$G$2:$G$2501&gt;0)),Nike_Sales_Uncleaned!G534)</f>
        <v>6110.0300000000007</v>
      </c>
      <c r="H510">
        <f>IF(Nike_Sales_Uncleaned!H534="",0,IF(AND(Nike_Sales_Uncleaned!H534&gt;=0,Nike_Sales_Uncleaned!H534&lt;=1),Nike_Sales_Uncleaned!H534,0))</f>
        <v>0</v>
      </c>
      <c r="I510">
        <v>0</v>
      </c>
      <c r="J510" s="11" t="str">
        <f>IF(Nike_Sales_Uncleaned[[#This Row],[Order_Date]]="","",Nike_Sales_Uncleaned[[#This Row],[Order_Date]])</f>
        <v/>
      </c>
      <c r="K510" t="s">
        <v>22</v>
      </c>
      <c r="L510" t="s">
        <v>36</v>
      </c>
      <c r="M510">
        <v>72.78</v>
      </c>
    </row>
    <row r="511" spans="1:13" x14ac:dyDescent="0.3">
      <c r="A511">
        <v>2533</v>
      </c>
      <c r="B511" t="s">
        <v>19</v>
      </c>
      <c r="C511" t="s">
        <v>14</v>
      </c>
      <c r="D511" t="s">
        <v>34</v>
      </c>
      <c r="E511" t="str">
        <f>IF(Nike_Sales_Uncleaned!E535="","NA",IF(OR(Nike_Sales_Uncleaned!E535=0,Nike_Sales_Uncleaned!E535=-1),"NA",UPPER(Nike_Sales_Uncleaned!E535)))</f>
        <v>L</v>
      </c>
      <c r="F511" cm="1">
        <f t="array" ref="F511">IF(Nike_Sales_Uncleaned!F535="",MEDIAN(_xlfn._xlws.FILTER(Nike_Sales_Uncleaned!$F$2:$F$2501,Nike_Sales_Uncleaned!$F$2:$F$2501&gt;0)),Nike_Sales_Uncleaned!F535)</f>
        <v>2</v>
      </c>
      <c r="G511" cm="1">
        <f t="array" ref="G511">IF(OR(Nike_Sales_Uncleaned!G535="",Nike_Sales_Uncleaned!G535&lt;=0),MEDIAN(_xlfn._xlws.FILTER(Nike_Sales_Uncleaned!$G$2:$G$2501,Nike_Sales_Uncleaned!$G$2:$G$2501&gt;0)),Nike_Sales_Uncleaned!G535)</f>
        <v>6110.0300000000007</v>
      </c>
      <c r="H511">
        <f>IF(Nike_Sales_Uncleaned!H535="",0,IF(AND(Nike_Sales_Uncleaned!H535&gt;=0,Nike_Sales_Uncleaned!H535&lt;=1),Nike_Sales_Uncleaned!H535,0))</f>
        <v>0</v>
      </c>
      <c r="I511">
        <v>0</v>
      </c>
      <c r="J511" s="11">
        <f>IF(Nike_Sales_Uncleaned[[#This Row],[Order_Date]]="","",Nike_Sales_Uncleaned[[#This Row],[Order_Date]])</f>
        <v>45619</v>
      </c>
      <c r="K511" t="s">
        <v>17</v>
      </c>
      <c r="L511" t="s">
        <v>25</v>
      </c>
      <c r="M511">
        <v>2155.46</v>
      </c>
    </row>
    <row r="512" spans="1:13" x14ac:dyDescent="0.3">
      <c r="A512">
        <v>2534</v>
      </c>
      <c r="B512" t="s">
        <v>19</v>
      </c>
      <c r="C512" t="s">
        <v>14</v>
      </c>
      <c r="D512" t="s">
        <v>15</v>
      </c>
      <c r="E512" t="str">
        <f>IF(Nike_Sales_Uncleaned!E536="","NA",IF(OR(Nike_Sales_Uncleaned!E536=0,Nike_Sales_Uncleaned!E536=-1),"NA",UPPER(Nike_Sales_Uncleaned!E536)))</f>
        <v>M</v>
      </c>
      <c r="F512" cm="1">
        <f t="array" ref="F512">IF(Nike_Sales_Uncleaned!F536="",MEDIAN(_xlfn._xlws.FILTER(Nike_Sales_Uncleaned!$F$2:$F$2501,Nike_Sales_Uncleaned!$F$2:$F$2501&gt;0)),Nike_Sales_Uncleaned!F536)</f>
        <v>2</v>
      </c>
      <c r="G512" cm="1">
        <f t="array" ref="G512">IF(OR(Nike_Sales_Uncleaned!G536="",Nike_Sales_Uncleaned!G536&lt;=0),MEDIAN(_xlfn._xlws.FILTER(Nike_Sales_Uncleaned!$G$2:$G$2501,Nike_Sales_Uncleaned!$G$2:$G$2501&gt;0)),Nike_Sales_Uncleaned!G536)</f>
        <v>6110.0300000000007</v>
      </c>
      <c r="H512">
        <f>IF(Nike_Sales_Uncleaned!H536="",0,IF(AND(Nike_Sales_Uncleaned!H536&gt;=0,Nike_Sales_Uncleaned!H536&lt;=1),Nike_Sales_Uncleaned!H536,0))</f>
        <v>0</v>
      </c>
      <c r="I512">
        <v>0</v>
      </c>
      <c r="J512" s="11" t="str">
        <f>IF(Nike_Sales_Uncleaned[[#This Row],[Order_Date]]="","",Nike_Sales_Uncleaned[[#This Row],[Order_Date]])</f>
        <v/>
      </c>
      <c r="K512" t="s">
        <v>17</v>
      </c>
      <c r="L512" t="s">
        <v>29</v>
      </c>
      <c r="M512">
        <v>506.26</v>
      </c>
    </row>
    <row r="513" spans="1:13" x14ac:dyDescent="0.3">
      <c r="A513">
        <v>2535</v>
      </c>
      <c r="B513" t="s">
        <v>35</v>
      </c>
      <c r="C513" t="s">
        <v>20</v>
      </c>
      <c r="D513" t="s">
        <v>21</v>
      </c>
      <c r="E513" t="str">
        <f>IF(Nike_Sales_Uncleaned!E537="","NA",IF(OR(Nike_Sales_Uncleaned!E537=0,Nike_Sales_Uncleaned!E537=-1),"NA",UPPER(Nike_Sales_Uncleaned!E537)))</f>
        <v>XL</v>
      </c>
      <c r="F513" cm="1">
        <f t="array" ref="F513">IF(Nike_Sales_Uncleaned!F537="",MEDIAN(_xlfn._xlws.FILTER(Nike_Sales_Uncleaned!$F$2:$F$2501,Nike_Sales_Uncleaned!$F$2:$F$2501&gt;0)),Nike_Sales_Uncleaned!F537)</f>
        <v>2</v>
      </c>
      <c r="G513" cm="1">
        <f t="array" ref="G513">IF(OR(Nike_Sales_Uncleaned!G537="",Nike_Sales_Uncleaned!G537&lt;=0),MEDIAN(_xlfn._xlws.FILTER(Nike_Sales_Uncleaned!$G$2:$G$2501,Nike_Sales_Uncleaned!$G$2:$G$2501&gt;0)),Nike_Sales_Uncleaned!G537)</f>
        <v>2786.84</v>
      </c>
      <c r="H513">
        <f>IF(Nike_Sales_Uncleaned!H537="",0,IF(AND(Nike_Sales_Uncleaned!H537&gt;=0,Nike_Sales_Uncleaned!H537&lt;=1),Nike_Sales_Uncleaned!H537,0))</f>
        <v>0.21</v>
      </c>
      <c r="I513">
        <v>4403.21</v>
      </c>
      <c r="J513" s="11">
        <f>IF(Nike_Sales_Uncleaned[[#This Row],[Order_Date]]="","",Nike_Sales_Uncleaned[[#This Row],[Order_Date]])</f>
        <v>45701</v>
      </c>
      <c r="K513" t="s">
        <v>17</v>
      </c>
      <c r="L513" t="s">
        <v>25</v>
      </c>
      <c r="M513">
        <v>3345.36</v>
      </c>
    </row>
    <row r="514" spans="1:13" x14ac:dyDescent="0.3">
      <c r="A514">
        <v>2536</v>
      </c>
      <c r="B514" t="s">
        <v>13</v>
      </c>
      <c r="C514" t="s">
        <v>30</v>
      </c>
      <c r="D514" t="s">
        <v>48</v>
      </c>
      <c r="E514" t="str">
        <f>IF(Nike_Sales_Uncleaned!E538="","NA",IF(OR(Nike_Sales_Uncleaned!E538=0,Nike_Sales_Uncleaned!E538=-1),"NA",UPPER(Nike_Sales_Uncleaned!E538)))</f>
        <v>M</v>
      </c>
      <c r="F514" cm="1">
        <f t="array" ref="F514">IF(Nike_Sales_Uncleaned!F538="",MEDIAN(_xlfn._xlws.FILTER(Nike_Sales_Uncleaned!$F$2:$F$2501,Nike_Sales_Uncleaned!$F$2:$F$2501&gt;0)),Nike_Sales_Uncleaned!F538)</f>
        <v>2</v>
      </c>
      <c r="G514" cm="1">
        <f t="array" ref="G514">IF(OR(Nike_Sales_Uncleaned!G538="",Nike_Sales_Uncleaned!G538&lt;=0),MEDIAN(_xlfn._xlws.FILTER(Nike_Sales_Uncleaned!$G$2:$G$2501,Nike_Sales_Uncleaned!$G$2:$G$2501&gt;0)),Nike_Sales_Uncleaned!G538)</f>
        <v>2221.7800000000002</v>
      </c>
      <c r="H514">
        <f>IF(Nike_Sales_Uncleaned!H538="",0,IF(AND(Nike_Sales_Uncleaned!H538&gt;=0,Nike_Sales_Uncleaned!H538&lt;=1),Nike_Sales_Uncleaned!H538,0))</f>
        <v>0.55000000000000004</v>
      </c>
      <c r="I514">
        <v>0</v>
      </c>
      <c r="J514" s="11" t="str">
        <f>IF(Nike_Sales_Uncleaned[[#This Row],[Order_Date]]="","",Nike_Sales_Uncleaned[[#This Row],[Order_Date]])</f>
        <v/>
      </c>
      <c r="K514" t="s">
        <v>22</v>
      </c>
      <c r="L514" t="s">
        <v>33</v>
      </c>
      <c r="M514">
        <v>-1091.6600000000001</v>
      </c>
    </row>
    <row r="515" spans="1:13" x14ac:dyDescent="0.3">
      <c r="A515">
        <v>2537</v>
      </c>
      <c r="B515" t="s">
        <v>19</v>
      </c>
      <c r="C515" t="s">
        <v>26</v>
      </c>
      <c r="D515" t="s">
        <v>40</v>
      </c>
      <c r="E515" t="str">
        <f>IF(Nike_Sales_Uncleaned!E539="","NA",IF(OR(Nike_Sales_Uncleaned!E539=0,Nike_Sales_Uncleaned!E539=-1),"NA",UPPER(Nike_Sales_Uncleaned!E539)))</f>
        <v>M</v>
      </c>
      <c r="F515" cm="1">
        <f t="array" ref="F515">IF(Nike_Sales_Uncleaned!F539="",MEDIAN(_xlfn._xlws.FILTER(Nike_Sales_Uncleaned!$F$2:$F$2501,Nike_Sales_Uncleaned!$F$2:$F$2501&gt;0)),Nike_Sales_Uncleaned!F539)</f>
        <v>2</v>
      </c>
      <c r="G515" cm="1">
        <f t="array" ref="G515">IF(OR(Nike_Sales_Uncleaned!G539="",Nike_Sales_Uncleaned!G539&lt;=0),MEDIAN(_xlfn._xlws.FILTER(Nike_Sales_Uncleaned!$G$2:$G$2501,Nike_Sales_Uncleaned!$G$2:$G$2501&gt;0)),Nike_Sales_Uncleaned!G539)</f>
        <v>6110.0300000000007</v>
      </c>
      <c r="H515">
        <f>IF(Nike_Sales_Uncleaned!H539="",0,IF(AND(Nike_Sales_Uncleaned!H539&gt;=0,Nike_Sales_Uncleaned!H539&lt;=1),Nike_Sales_Uncleaned!H539,0))</f>
        <v>0</v>
      </c>
      <c r="I515">
        <v>0</v>
      </c>
      <c r="J515" s="11">
        <f>IF(Nike_Sales_Uncleaned[[#This Row],[Order_Date]]="","",Nike_Sales_Uncleaned[[#This Row],[Order_Date]])</f>
        <v>45576</v>
      </c>
      <c r="K515" t="s">
        <v>22</v>
      </c>
      <c r="L515" t="s">
        <v>36</v>
      </c>
      <c r="M515">
        <v>2596.8000000000002</v>
      </c>
    </row>
    <row r="516" spans="1:13" x14ac:dyDescent="0.3">
      <c r="A516">
        <v>2538</v>
      </c>
      <c r="B516" t="s">
        <v>35</v>
      </c>
      <c r="C516" t="s">
        <v>26</v>
      </c>
      <c r="D516" t="s">
        <v>40</v>
      </c>
      <c r="E516" t="str">
        <f>IF(Nike_Sales_Uncleaned!E540="","NA",IF(OR(Nike_Sales_Uncleaned!E540=0,Nike_Sales_Uncleaned!E540=-1),"NA",UPPER(Nike_Sales_Uncleaned!E540)))</f>
        <v>NA</v>
      </c>
      <c r="F516" cm="1">
        <f t="array" ref="F516">IF(Nike_Sales_Uncleaned!F540="",MEDIAN(_xlfn._xlws.FILTER(Nike_Sales_Uncleaned!$F$2:$F$2501,Nike_Sales_Uncleaned!$F$2:$F$2501&gt;0)),Nike_Sales_Uncleaned!F540)</f>
        <v>2</v>
      </c>
      <c r="G516" cm="1">
        <f t="array" ref="G516">IF(OR(Nike_Sales_Uncleaned!G540="",Nike_Sales_Uncleaned!G540&lt;=0),MEDIAN(_xlfn._xlws.FILTER(Nike_Sales_Uncleaned!$G$2:$G$2501,Nike_Sales_Uncleaned!$G$2:$G$2501&gt;0)),Nike_Sales_Uncleaned!G540)</f>
        <v>9701.24</v>
      </c>
      <c r="H516">
        <f>IF(Nike_Sales_Uncleaned!H540="",0,IF(AND(Nike_Sales_Uncleaned!H540&gt;=0,Nike_Sales_Uncleaned!H540&lt;=1),Nike_Sales_Uncleaned!H540,0))</f>
        <v>0</v>
      </c>
      <c r="I516">
        <v>0</v>
      </c>
      <c r="J516" s="11">
        <f>IF(Nike_Sales_Uncleaned[[#This Row],[Order_Date]]="","",Nike_Sales_Uncleaned[[#This Row],[Order_Date]])</f>
        <v>45803</v>
      </c>
      <c r="K516" t="s">
        <v>22</v>
      </c>
      <c r="L516" t="s">
        <v>45</v>
      </c>
      <c r="M516">
        <v>223.82</v>
      </c>
    </row>
    <row r="517" spans="1:13" x14ac:dyDescent="0.3">
      <c r="A517">
        <v>2539</v>
      </c>
      <c r="B517" t="s">
        <v>19</v>
      </c>
      <c r="C517" t="s">
        <v>30</v>
      </c>
      <c r="D517" t="s">
        <v>50</v>
      </c>
      <c r="E517" t="str">
        <f>IF(Nike_Sales_Uncleaned!E541="","NA",IF(OR(Nike_Sales_Uncleaned!E541=0,Nike_Sales_Uncleaned!E541=-1),"NA",UPPER(Nike_Sales_Uncleaned!E541)))</f>
        <v>L</v>
      </c>
      <c r="F517" cm="1">
        <f t="array" ref="F517">IF(Nike_Sales_Uncleaned!F541="",MEDIAN(_xlfn._xlws.FILTER(Nike_Sales_Uncleaned!$F$2:$F$2501,Nike_Sales_Uncleaned!$F$2:$F$2501&gt;0)),Nike_Sales_Uncleaned!F541)</f>
        <v>2</v>
      </c>
      <c r="G517" cm="1">
        <f t="array" ref="G517">IF(OR(Nike_Sales_Uncleaned!G541="",Nike_Sales_Uncleaned!G541&lt;=0),MEDIAN(_xlfn._xlws.FILTER(Nike_Sales_Uncleaned!$G$2:$G$2501,Nike_Sales_Uncleaned!$G$2:$G$2501&gt;0)),Nike_Sales_Uncleaned!G541)</f>
        <v>6110.0300000000007</v>
      </c>
      <c r="H517">
        <f>IF(Nike_Sales_Uncleaned!H541="",0,IF(AND(Nike_Sales_Uncleaned!H541&gt;=0,Nike_Sales_Uncleaned!H541&lt;=1),Nike_Sales_Uncleaned!H541,0))</f>
        <v>0</v>
      </c>
      <c r="I517">
        <v>0</v>
      </c>
      <c r="J517" s="11" t="str">
        <f>IF(Nike_Sales_Uncleaned[[#This Row],[Order_Date]]="","",Nike_Sales_Uncleaned[[#This Row],[Order_Date]])</f>
        <v/>
      </c>
      <c r="K517" t="s">
        <v>17</v>
      </c>
      <c r="L517" t="s">
        <v>36</v>
      </c>
      <c r="M517">
        <v>3748.73</v>
      </c>
    </row>
    <row r="518" spans="1:13" x14ac:dyDescent="0.3">
      <c r="A518">
        <v>2540</v>
      </c>
      <c r="B518" t="s">
        <v>19</v>
      </c>
      <c r="C518" t="s">
        <v>26</v>
      </c>
      <c r="D518" t="s">
        <v>60</v>
      </c>
      <c r="E518" t="str">
        <f>IF(Nike_Sales_Uncleaned!E542="","NA",IF(OR(Nike_Sales_Uncleaned!E542=0,Nike_Sales_Uncleaned!E542=-1),"NA",UPPER(Nike_Sales_Uncleaned!E542)))</f>
        <v>L</v>
      </c>
      <c r="F518" cm="1">
        <f t="array" ref="F518">IF(Nike_Sales_Uncleaned!F542="",MEDIAN(_xlfn._xlws.FILTER(Nike_Sales_Uncleaned!$F$2:$F$2501,Nike_Sales_Uncleaned!$F$2:$F$2501&gt;0)),Nike_Sales_Uncleaned!F542)</f>
        <v>2</v>
      </c>
      <c r="G518" cm="1">
        <f t="array" ref="G518">IF(OR(Nike_Sales_Uncleaned!G542="",Nike_Sales_Uncleaned!G542&lt;=0),MEDIAN(_xlfn._xlws.FILTER(Nike_Sales_Uncleaned!$G$2:$G$2501,Nike_Sales_Uncleaned!$G$2:$G$2501&gt;0)),Nike_Sales_Uncleaned!G542)</f>
        <v>8794.64</v>
      </c>
      <c r="H518">
        <f>IF(Nike_Sales_Uncleaned!H542="",0,IF(AND(Nike_Sales_Uncleaned!H542&gt;=0,Nike_Sales_Uncleaned!H542&lt;=1),Nike_Sales_Uncleaned!H542,0))</f>
        <v>0</v>
      </c>
      <c r="I518">
        <v>0</v>
      </c>
      <c r="J518" s="11">
        <f>IF(Nike_Sales_Uncleaned[[#This Row],[Order_Date]]="","",Nike_Sales_Uncleaned[[#This Row],[Order_Date]])</f>
        <v>45312</v>
      </c>
      <c r="K518" t="s">
        <v>17</v>
      </c>
      <c r="L518" t="s">
        <v>25</v>
      </c>
      <c r="M518">
        <v>-938.07</v>
      </c>
    </row>
    <row r="519" spans="1:13" x14ac:dyDescent="0.3">
      <c r="A519">
        <v>2541</v>
      </c>
      <c r="B519" t="s">
        <v>13</v>
      </c>
      <c r="C519" t="s">
        <v>30</v>
      </c>
      <c r="D519" t="s">
        <v>31</v>
      </c>
      <c r="E519" t="str">
        <f>IF(Nike_Sales_Uncleaned!E543="","NA",IF(OR(Nike_Sales_Uncleaned!E543=0,Nike_Sales_Uncleaned!E543=-1),"NA",UPPER(Nike_Sales_Uncleaned!E543)))</f>
        <v>M</v>
      </c>
      <c r="F519" cm="1">
        <f t="array" ref="F519">IF(Nike_Sales_Uncleaned!F543="",MEDIAN(_xlfn._xlws.FILTER(Nike_Sales_Uncleaned!$F$2:$F$2501,Nike_Sales_Uncleaned!$F$2:$F$2501&gt;0)),Nike_Sales_Uncleaned!F543)</f>
        <v>2</v>
      </c>
      <c r="G519" cm="1">
        <f t="array" ref="G519">IF(OR(Nike_Sales_Uncleaned!G543="",Nike_Sales_Uncleaned!G543&lt;=0),MEDIAN(_xlfn._xlws.FILTER(Nike_Sales_Uncleaned!$G$2:$G$2501,Nike_Sales_Uncleaned!$G$2:$G$2501&gt;0)),Nike_Sales_Uncleaned!G543)</f>
        <v>6110.0300000000007</v>
      </c>
      <c r="H519">
        <f>IF(Nike_Sales_Uncleaned!H543="",0,IF(AND(Nike_Sales_Uncleaned!H543&gt;=0,Nike_Sales_Uncleaned!H543&lt;=1),Nike_Sales_Uncleaned!H543,0))</f>
        <v>0</v>
      </c>
      <c r="I519">
        <v>0</v>
      </c>
      <c r="J519" s="11" t="str">
        <f>IF(Nike_Sales_Uncleaned[[#This Row],[Order_Date]]="","",Nike_Sales_Uncleaned[[#This Row],[Order_Date]])</f>
        <v/>
      </c>
      <c r="K519" t="s">
        <v>22</v>
      </c>
      <c r="L519" t="s">
        <v>25</v>
      </c>
      <c r="M519">
        <v>-1180.1099999999999</v>
      </c>
    </row>
    <row r="520" spans="1:13" x14ac:dyDescent="0.3">
      <c r="A520">
        <v>2542</v>
      </c>
      <c r="B520" t="s">
        <v>13</v>
      </c>
      <c r="C520" t="s">
        <v>30</v>
      </c>
      <c r="D520" t="s">
        <v>31</v>
      </c>
      <c r="E520" t="str">
        <f>IF(Nike_Sales_Uncleaned!E544="","NA",IF(OR(Nike_Sales_Uncleaned!E544=0,Nike_Sales_Uncleaned!E544=-1),"NA",UPPER(Nike_Sales_Uncleaned!E544)))</f>
        <v>XL</v>
      </c>
      <c r="F520" cm="1">
        <f t="array" ref="F520">IF(Nike_Sales_Uncleaned!F544="",MEDIAN(_xlfn._xlws.FILTER(Nike_Sales_Uncleaned!$F$2:$F$2501,Nike_Sales_Uncleaned!$F$2:$F$2501&gt;0)),Nike_Sales_Uncleaned!F544)</f>
        <v>2</v>
      </c>
      <c r="G520" cm="1">
        <f t="array" ref="G520">IF(OR(Nike_Sales_Uncleaned!G544="",Nike_Sales_Uncleaned!G544&lt;=0),MEDIAN(_xlfn._xlws.FILTER(Nike_Sales_Uncleaned!$G$2:$G$2501,Nike_Sales_Uncleaned!$G$2:$G$2501&gt;0)),Nike_Sales_Uncleaned!G544)</f>
        <v>6110.0300000000007</v>
      </c>
      <c r="H520">
        <f>IF(Nike_Sales_Uncleaned!H544="",0,IF(AND(Nike_Sales_Uncleaned!H544&gt;=0,Nike_Sales_Uncleaned!H544&lt;=1),Nike_Sales_Uncleaned!H544,0))</f>
        <v>0.18</v>
      </c>
      <c r="I520">
        <v>0</v>
      </c>
      <c r="J520" s="11">
        <f>IF(Nike_Sales_Uncleaned[[#This Row],[Order_Date]]="","",Nike_Sales_Uncleaned[[#This Row],[Order_Date]])</f>
        <v>45476</v>
      </c>
      <c r="K520" t="s">
        <v>22</v>
      </c>
      <c r="L520" t="s">
        <v>38</v>
      </c>
      <c r="M520">
        <v>-1115.8900000000001</v>
      </c>
    </row>
    <row r="521" spans="1:13" x14ac:dyDescent="0.3">
      <c r="A521">
        <v>2543</v>
      </c>
      <c r="B521" t="s">
        <v>19</v>
      </c>
      <c r="C521" t="s">
        <v>26</v>
      </c>
      <c r="D521" t="s">
        <v>40</v>
      </c>
      <c r="E521" t="str">
        <f>IF(Nike_Sales_Uncleaned!E545="","NA",IF(OR(Nike_Sales_Uncleaned!E545=0,Nike_Sales_Uncleaned!E545=-1),"NA",UPPER(Nike_Sales_Uncleaned!E545)))</f>
        <v>NA</v>
      </c>
      <c r="F521" cm="1">
        <f t="array" ref="F521">IF(Nike_Sales_Uncleaned!F545="",MEDIAN(_xlfn._xlws.FILTER(Nike_Sales_Uncleaned!$F$2:$F$2501,Nike_Sales_Uncleaned!$F$2:$F$2501&gt;0)),Nike_Sales_Uncleaned!F545)</f>
        <v>2</v>
      </c>
      <c r="G521" cm="1">
        <f t="array" ref="G521">IF(OR(Nike_Sales_Uncleaned!G545="",Nike_Sales_Uncleaned!G545&lt;=0),MEDIAN(_xlfn._xlws.FILTER(Nike_Sales_Uncleaned!$G$2:$G$2501,Nike_Sales_Uncleaned!$G$2:$G$2501&gt;0)),Nike_Sales_Uncleaned!G545)</f>
        <v>6110.0300000000007</v>
      </c>
      <c r="H521">
        <f>IF(Nike_Sales_Uncleaned!H545="",0,IF(AND(Nike_Sales_Uncleaned!H545&gt;=0,Nike_Sales_Uncleaned!H545&lt;=1),Nike_Sales_Uncleaned!H545,0))</f>
        <v>0</v>
      </c>
      <c r="I521">
        <v>0</v>
      </c>
      <c r="J521" s="11">
        <f>IF(Nike_Sales_Uncleaned[[#This Row],[Order_Date]]="","",Nike_Sales_Uncleaned[[#This Row],[Order_Date]])</f>
        <v>45606</v>
      </c>
      <c r="K521" t="s">
        <v>22</v>
      </c>
      <c r="L521" t="s">
        <v>38</v>
      </c>
      <c r="M521">
        <v>-244.09</v>
      </c>
    </row>
    <row r="522" spans="1:13" x14ac:dyDescent="0.3">
      <c r="A522">
        <v>2544</v>
      </c>
      <c r="B522" t="s">
        <v>35</v>
      </c>
      <c r="C522" t="s">
        <v>14</v>
      </c>
      <c r="D522" t="s">
        <v>54</v>
      </c>
      <c r="E522" t="str">
        <f>IF(Nike_Sales_Uncleaned!E546="","NA",IF(OR(Nike_Sales_Uncleaned!E546=0,Nike_Sales_Uncleaned!E546=-1),"NA",UPPER(Nike_Sales_Uncleaned!E546)))</f>
        <v>L</v>
      </c>
      <c r="F522" cm="1">
        <f t="array" ref="F522">IF(Nike_Sales_Uncleaned!F546="",MEDIAN(_xlfn._xlws.FILTER(Nike_Sales_Uncleaned!$F$2:$F$2501,Nike_Sales_Uncleaned!$F$2:$F$2501&gt;0)),Nike_Sales_Uncleaned!F546)</f>
        <v>2</v>
      </c>
      <c r="G522" cm="1">
        <f t="array" ref="G522">IF(OR(Nike_Sales_Uncleaned!G546="",Nike_Sales_Uncleaned!G546&lt;=0),MEDIAN(_xlfn._xlws.FILTER(Nike_Sales_Uncleaned!$G$2:$G$2501,Nike_Sales_Uncleaned!$G$2:$G$2501&gt;0)),Nike_Sales_Uncleaned!G546)</f>
        <v>8856.07</v>
      </c>
      <c r="H522">
        <f>IF(Nike_Sales_Uncleaned!H546="",0,IF(AND(Nike_Sales_Uncleaned!H546&gt;=0,Nike_Sales_Uncleaned!H546&lt;=1),Nike_Sales_Uncleaned!H546,0))</f>
        <v>0</v>
      </c>
      <c r="I522">
        <v>0</v>
      </c>
      <c r="J522" s="11">
        <f>IF(Nike_Sales_Uncleaned[[#This Row],[Order_Date]]="","",Nike_Sales_Uncleaned[[#This Row],[Order_Date]])</f>
        <v>45786</v>
      </c>
      <c r="K522" t="s">
        <v>17</v>
      </c>
      <c r="L522" t="s">
        <v>36</v>
      </c>
      <c r="M522">
        <v>2069.9299999999998</v>
      </c>
    </row>
    <row r="523" spans="1:13" x14ac:dyDescent="0.3">
      <c r="A523">
        <v>2545</v>
      </c>
      <c r="B523" t="s">
        <v>35</v>
      </c>
      <c r="C523" t="s">
        <v>14</v>
      </c>
      <c r="D523" t="s">
        <v>47</v>
      </c>
      <c r="E523" t="str">
        <f>IF(Nike_Sales_Uncleaned!E547="","NA",IF(OR(Nike_Sales_Uncleaned!E547=0,Nike_Sales_Uncleaned!E547=-1),"NA",UPPER(Nike_Sales_Uncleaned!E547)))</f>
        <v>L</v>
      </c>
      <c r="F523" cm="1">
        <f t="array" ref="F523">IF(Nike_Sales_Uncleaned!F547="",MEDIAN(_xlfn._xlws.FILTER(Nike_Sales_Uncleaned!$F$2:$F$2501,Nike_Sales_Uncleaned!$F$2:$F$2501&gt;0)),Nike_Sales_Uncleaned!F547)</f>
        <v>2</v>
      </c>
      <c r="G523" cm="1">
        <f t="array" ref="G523">IF(OR(Nike_Sales_Uncleaned!G547="",Nike_Sales_Uncleaned!G547&lt;=0),MEDIAN(_xlfn._xlws.FILTER(Nike_Sales_Uncleaned!$G$2:$G$2501,Nike_Sales_Uncleaned!$G$2:$G$2501&gt;0)),Nike_Sales_Uncleaned!G547)</f>
        <v>6110.0300000000007</v>
      </c>
      <c r="H523">
        <f>IF(Nike_Sales_Uncleaned!H547="",0,IF(AND(Nike_Sales_Uncleaned!H547&gt;=0,Nike_Sales_Uncleaned!H547&lt;=1),Nike_Sales_Uncleaned!H547,0))</f>
        <v>0</v>
      </c>
      <c r="I523">
        <v>0</v>
      </c>
      <c r="J523" s="11">
        <f>IF(Nike_Sales_Uncleaned[[#This Row],[Order_Date]]="","",Nike_Sales_Uncleaned[[#This Row],[Order_Date]])</f>
        <v>45560</v>
      </c>
      <c r="K523" t="s">
        <v>22</v>
      </c>
      <c r="L523" t="s">
        <v>36</v>
      </c>
      <c r="M523">
        <v>924.07</v>
      </c>
    </row>
    <row r="524" spans="1:13" x14ac:dyDescent="0.3">
      <c r="A524">
        <v>2546</v>
      </c>
      <c r="B524" t="s">
        <v>13</v>
      </c>
      <c r="C524" t="s">
        <v>14</v>
      </c>
      <c r="D524" t="s">
        <v>54</v>
      </c>
      <c r="E524" t="str">
        <f>IF(Nike_Sales_Uncleaned!E548="","NA",IF(OR(Nike_Sales_Uncleaned!E548=0,Nike_Sales_Uncleaned!E548=-1),"NA",UPPER(Nike_Sales_Uncleaned!E548)))</f>
        <v>XL</v>
      </c>
      <c r="F524" cm="1">
        <f t="array" ref="F524">IF(Nike_Sales_Uncleaned!F548="",MEDIAN(_xlfn._xlws.FILTER(Nike_Sales_Uncleaned!$F$2:$F$2501,Nike_Sales_Uncleaned!$F$2:$F$2501&gt;0)),Nike_Sales_Uncleaned!F548)</f>
        <v>2</v>
      </c>
      <c r="G524" cm="1">
        <f t="array" ref="G524">IF(OR(Nike_Sales_Uncleaned!G548="",Nike_Sales_Uncleaned!G548&lt;=0),MEDIAN(_xlfn._xlws.FILTER(Nike_Sales_Uncleaned!$G$2:$G$2501,Nike_Sales_Uncleaned!$G$2:$G$2501&gt;0)),Nike_Sales_Uncleaned!G548)</f>
        <v>5179.57</v>
      </c>
      <c r="H524">
        <f>IF(Nike_Sales_Uncleaned!H548="",0,IF(AND(Nike_Sales_Uncleaned!H548&gt;=0,Nike_Sales_Uncleaned!H548&lt;=1),Nike_Sales_Uncleaned!H548,0))</f>
        <v>0</v>
      </c>
      <c r="I524">
        <v>0</v>
      </c>
      <c r="J524" s="11">
        <f>IF(Nike_Sales_Uncleaned[[#This Row],[Order_Date]]="","",Nike_Sales_Uncleaned[[#This Row],[Order_Date]])</f>
        <v>45335</v>
      </c>
      <c r="K524" t="s">
        <v>22</v>
      </c>
      <c r="L524" t="s">
        <v>36</v>
      </c>
      <c r="M524">
        <v>2084.9899999999998</v>
      </c>
    </row>
    <row r="525" spans="1:13" x14ac:dyDescent="0.3">
      <c r="A525">
        <v>2547</v>
      </c>
      <c r="B525" t="s">
        <v>19</v>
      </c>
      <c r="C525" t="s">
        <v>20</v>
      </c>
      <c r="D525" t="s">
        <v>39</v>
      </c>
      <c r="E525" t="str">
        <f>IF(Nike_Sales_Uncleaned!E549="","NA",IF(OR(Nike_Sales_Uncleaned!E549=0,Nike_Sales_Uncleaned!E549=-1),"NA",UPPER(Nike_Sales_Uncleaned!E549)))</f>
        <v>M</v>
      </c>
      <c r="F525" cm="1">
        <f t="array" ref="F525">IF(Nike_Sales_Uncleaned!F549="",MEDIAN(_xlfn._xlws.FILTER(Nike_Sales_Uncleaned!$F$2:$F$2501,Nike_Sales_Uncleaned!$F$2:$F$2501&gt;0)),Nike_Sales_Uncleaned!F549)</f>
        <v>1</v>
      </c>
      <c r="G525" cm="1">
        <f t="array" ref="G525">IF(OR(Nike_Sales_Uncleaned!G549="",Nike_Sales_Uncleaned!G549&lt;=0),MEDIAN(_xlfn._xlws.FILTER(Nike_Sales_Uncleaned!$G$2:$G$2501,Nike_Sales_Uncleaned!$G$2:$G$2501&gt;0)),Nike_Sales_Uncleaned!G549)</f>
        <v>3068.13</v>
      </c>
      <c r="H525">
        <f>IF(Nike_Sales_Uncleaned!H549="",0,IF(AND(Nike_Sales_Uncleaned!H549&gt;=0,Nike_Sales_Uncleaned!H549&lt;=1),Nike_Sales_Uncleaned!H549,0))</f>
        <v>0</v>
      </c>
      <c r="I525">
        <v>0</v>
      </c>
      <c r="J525" s="11">
        <f>IF(Nike_Sales_Uncleaned[[#This Row],[Order_Date]]="","",Nike_Sales_Uncleaned[[#This Row],[Order_Date]])</f>
        <v>45511</v>
      </c>
      <c r="K525" t="s">
        <v>22</v>
      </c>
      <c r="L525" t="s">
        <v>45</v>
      </c>
      <c r="M525">
        <v>-586.29</v>
      </c>
    </row>
    <row r="526" spans="1:13" x14ac:dyDescent="0.3">
      <c r="A526">
        <v>2548</v>
      </c>
      <c r="B526" t="s">
        <v>13</v>
      </c>
      <c r="C526" t="s">
        <v>30</v>
      </c>
      <c r="D526" t="s">
        <v>56</v>
      </c>
      <c r="E526" t="str">
        <f>IF(Nike_Sales_Uncleaned!E550="","NA",IF(OR(Nike_Sales_Uncleaned!E550=0,Nike_Sales_Uncleaned!E550=-1),"NA",UPPER(Nike_Sales_Uncleaned!E550)))</f>
        <v>L</v>
      </c>
      <c r="F526" cm="1">
        <f t="array" ref="F526">IF(Nike_Sales_Uncleaned!F550="",MEDIAN(_xlfn._xlws.FILTER(Nike_Sales_Uncleaned!$F$2:$F$2501,Nike_Sales_Uncleaned!$F$2:$F$2501&gt;0)),Nike_Sales_Uncleaned!F550)</f>
        <v>2</v>
      </c>
      <c r="G526" cm="1">
        <f t="array" ref="G526">IF(OR(Nike_Sales_Uncleaned!G550="",Nike_Sales_Uncleaned!G550&lt;=0),MEDIAN(_xlfn._xlws.FILTER(Nike_Sales_Uncleaned!$G$2:$G$2501,Nike_Sales_Uncleaned!$G$2:$G$2501&gt;0)),Nike_Sales_Uncleaned!G550)</f>
        <v>9557</v>
      </c>
      <c r="H526">
        <f>IF(Nike_Sales_Uncleaned!H550="",0,IF(AND(Nike_Sales_Uncleaned!H550&gt;=0,Nike_Sales_Uncleaned!H550&lt;=1),Nike_Sales_Uncleaned!H550,0))</f>
        <v>0</v>
      </c>
      <c r="I526">
        <v>0</v>
      </c>
      <c r="J526" s="11">
        <f>IF(Nike_Sales_Uncleaned[[#This Row],[Order_Date]]="","",Nike_Sales_Uncleaned[[#This Row],[Order_Date]])</f>
        <v>45617</v>
      </c>
      <c r="K526" t="s">
        <v>17</v>
      </c>
      <c r="L526" t="s">
        <v>33</v>
      </c>
      <c r="M526">
        <v>3847.47</v>
      </c>
    </row>
    <row r="527" spans="1:13" x14ac:dyDescent="0.3">
      <c r="A527">
        <v>2549</v>
      </c>
      <c r="B527" t="s">
        <v>35</v>
      </c>
      <c r="C527" t="s">
        <v>14</v>
      </c>
      <c r="D527" t="s">
        <v>34</v>
      </c>
      <c r="E527" t="str">
        <f>IF(Nike_Sales_Uncleaned!E551="","NA",IF(OR(Nike_Sales_Uncleaned!E551=0,Nike_Sales_Uncleaned!E551=-1),"NA",UPPER(Nike_Sales_Uncleaned!E551)))</f>
        <v>XL</v>
      </c>
      <c r="F527" cm="1">
        <f t="array" ref="F527">IF(Nike_Sales_Uncleaned!F551="",MEDIAN(_xlfn._xlws.FILTER(Nike_Sales_Uncleaned!$F$2:$F$2501,Nike_Sales_Uncleaned!$F$2:$F$2501&gt;0)),Nike_Sales_Uncleaned!F551)</f>
        <v>2</v>
      </c>
      <c r="G527" cm="1">
        <f t="array" ref="G527">IF(OR(Nike_Sales_Uncleaned!G551="",Nike_Sales_Uncleaned!G551&lt;=0),MEDIAN(_xlfn._xlws.FILTER(Nike_Sales_Uncleaned!$G$2:$G$2501,Nike_Sales_Uncleaned!$G$2:$G$2501&gt;0)),Nike_Sales_Uncleaned!G551)</f>
        <v>4366.09</v>
      </c>
      <c r="H527">
        <f>IF(Nike_Sales_Uncleaned!H551="",0,IF(AND(Nike_Sales_Uncleaned!H551&gt;=0,Nike_Sales_Uncleaned!H551&lt;=1),Nike_Sales_Uncleaned!H551,0))</f>
        <v>0</v>
      </c>
      <c r="I527">
        <v>0</v>
      </c>
      <c r="J527" s="11">
        <f>IF(Nike_Sales_Uncleaned[[#This Row],[Order_Date]]="","",Nike_Sales_Uncleaned[[#This Row],[Order_Date]])</f>
        <v>45706</v>
      </c>
      <c r="K527" t="s">
        <v>22</v>
      </c>
      <c r="L527" t="s">
        <v>33</v>
      </c>
      <c r="M527">
        <v>1696.1</v>
      </c>
    </row>
    <row r="528" spans="1:13" x14ac:dyDescent="0.3">
      <c r="A528">
        <v>2550</v>
      </c>
      <c r="B528" t="s">
        <v>35</v>
      </c>
      <c r="C528" t="s">
        <v>20</v>
      </c>
      <c r="D528" t="s">
        <v>24</v>
      </c>
      <c r="E528" t="str">
        <f>IF(Nike_Sales_Uncleaned!E552="","NA",IF(OR(Nike_Sales_Uncleaned!E552=0,Nike_Sales_Uncleaned!E552=-1),"NA",UPPER(Nike_Sales_Uncleaned!E552)))</f>
        <v>XL</v>
      </c>
      <c r="F528" cm="1">
        <f t="array" ref="F528">IF(Nike_Sales_Uncleaned!F552="",MEDIAN(_xlfn._xlws.FILTER(Nike_Sales_Uncleaned!$F$2:$F$2501,Nike_Sales_Uncleaned!$F$2:$F$2501&gt;0)),Nike_Sales_Uncleaned!F552)</f>
        <v>1</v>
      </c>
      <c r="G528" cm="1">
        <f t="array" ref="G528">IF(OR(Nike_Sales_Uncleaned!G552="",Nike_Sales_Uncleaned!G552&lt;=0),MEDIAN(_xlfn._xlws.FILTER(Nike_Sales_Uncleaned!$G$2:$G$2501,Nike_Sales_Uncleaned!$G$2:$G$2501&gt;0)),Nike_Sales_Uncleaned!G552)</f>
        <v>6121.21</v>
      </c>
      <c r="H528">
        <f>IF(Nike_Sales_Uncleaned!H552="",0,IF(AND(Nike_Sales_Uncleaned!H552&gt;=0,Nike_Sales_Uncleaned!H552&lt;=1),Nike_Sales_Uncleaned!H552,0))</f>
        <v>0.05</v>
      </c>
      <c r="I528">
        <v>5815.15</v>
      </c>
      <c r="J528" s="11">
        <f>IF(Nike_Sales_Uncleaned[[#This Row],[Order_Date]]="","",Nike_Sales_Uncleaned[[#This Row],[Order_Date]])</f>
        <v>45505</v>
      </c>
      <c r="K528" t="s">
        <v>17</v>
      </c>
      <c r="L528" t="s">
        <v>45</v>
      </c>
      <c r="M528">
        <v>2470.08</v>
      </c>
    </row>
    <row r="529" spans="1:13" x14ac:dyDescent="0.3">
      <c r="A529">
        <v>2551</v>
      </c>
      <c r="B529" t="s">
        <v>35</v>
      </c>
      <c r="C529" t="s">
        <v>14</v>
      </c>
      <c r="D529" t="s">
        <v>54</v>
      </c>
      <c r="E529" t="str">
        <f>IF(Nike_Sales_Uncleaned!E553="","NA",IF(OR(Nike_Sales_Uncleaned!E553=0,Nike_Sales_Uncleaned!E553=-1),"NA",UPPER(Nike_Sales_Uncleaned!E553)))</f>
        <v>XL</v>
      </c>
      <c r="F529" cm="1">
        <f t="array" ref="F529">IF(Nike_Sales_Uncleaned!F553="",MEDIAN(_xlfn._xlws.FILTER(Nike_Sales_Uncleaned!$F$2:$F$2501,Nike_Sales_Uncleaned!$F$2:$F$2501&gt;0)),Nike_Sales_Uncleaned!F553)</f>
        <v>2</v>
      </c>
      <c r="G529" cm="1">
        <f t="array" ref="G529">IF(OR(Nike_Sales_Uncleaned!G553="",Nike_Sales_Uncleaned!G553&lt;=0),MEDIAN(_xlfn._xlws.FILTER(Nike_Sales_Uncleaned!$G$2:$G$2501,Nike_Sales_Uncleaned!$G$2:$G$2501&gt;0)),Nike_Sales_Uncleaned!G553)</f>
        <v>6110.0300000000007</v>
      </c>
      <c r="H529">
        <f>IF(Nike_Sales_Uncleaned!H553="",0,IF(AND(Nike_Sales_Uncleaned!H553&gt;=0,Nike_Sales_Uncleaned!H553&lt;=1),Nike_Sales_Uncleaned!H553,0))</f>
        <v>0</v>
      </c>
      <c r="I529">
        <v>0</v>
      </c>
      <c r="J529" s="11">
        <f>IF(Nike_Sales_Uncleaned[[#This Row],[Order_Date]]="","",Nike_Sales_Uncleaned[[#This Row],[Order_Date]])</f>
        <v>45369</v>
      </c>
      <c r="K529" t="s">
        <v>22</v>
      </c>
      <c r="L529" t="s">
        <v>25</v>
      </c>
      <c r="M529">
        <v>853.25</v>
      </c>
    </row>
    <row r="530" spans="1:13" x14ac:dyDescent="0.3">
      <c r="A530">
        <v>2552</v>
      </c>
      <c r="B530" t="s">
        <v>19</v>
      </c>
      <c r="C530" t="s">
        <v>20</v>
      </c>
      <c r="D530" t="s">
        <v>24</v>
      </c>
      <c r="E530" t="str">
        <f>IF(Nike_Sales_Uncleaned!E554="","NA",IF(OR(Nike_Sales_Uncleaned!E554=0,Nike_Sales_Uncleaned!E554=-1),"NA",UPPER(Nike_Sales_Uncleaned!E554)))</f>
        <v>10</v>
      </c>
      <c r="F530" cm="1">
        <f t="array" ref="F530">IF(Nike_Sales_Uncleaned!F554="",MEDIAN(_xlfn._xlws.FILTER(Nike_Sales_Uncleaned!$F$2:$F$2501,Nike_Sales_Uncleaned!$F$2:$F$2501&gt;0)),Nike_Sales_Uncleaned!F554)</f>
        <v>1</v>
      </c>
      <c r="G530" cm="1">
        <f t="array" ref="G530">IF(OR(Nike_Sales_Uncleaned!G554="",Nike_Sales_Uncleaned!G554&lt;=0),MEDIAN(_xlfn._xlws.FILTER(Nike_Sales_Uncleaned!$G$2:$G$2501,Nike_Sales_Uncleaned!$G$2:$G$2501&gt;0)),Nike_Sales_Uncleaned!G554)</f>
        <v>6110.0300000000007</v>
      </c>
      <c r="H530">
        <f>IF(Nike_Sales_Uncleaned!H554="",0,IF(AND(Nike_Sales_Uncleaned!H554&gt;=0,Nike_Sales_Uncleaned!H554&lt;=1),Nike_Sales_Uncleaned!H554,0))</f>
        <v>0.41</v>
      </c>
      <c r="I530">
        <v>0</v>
      </c>
      <c r="J530" s="11">
        <f>IF(Nike_Sales_Uncleaned[[#This Row],[Order_Date]]="","",Nike_Sales_Uncleaned[[#This Row],[Order_Date]])</f>
        <v>45818</v>
      </c>
      <c r="K530" t="s">
        <v>22</v>
      </c>
      <c r="L530" t="s">
        <v>38</v>
      </c>
      <c r="M530">
        <v>3389.34</v>
      </c>
    </row>
    <row r="531" spans="1:13" x14ac:dyDescent="0.3">
      <c r="A531">
        <v>2553</v>
      </c>
      <c r="B531" t="s">
        <v>13</v>
      </c>
      <c r="C531" t="s">
        <v>43</v>
      </c>
      <c r="D531" t="s">
        <v>51</v>
      </c>
      <c r="E531" t="str">
        <f>IF(Nike_Sales_Uncleaned!E555="","NA",IF(OR(Nike_Sales_Uncleaned!E555=0,Nike_Sales_Uncleaned!E555=-1),"NA",UPPER(Nike_Sales_Uncleaned!E555)))</f>
        <v>NA</v>
      </c>
      <c r="F531" cm="1">
        <f t="array" ref="F531">IF(Nike_Sales_Uncleaned!F555="",MEDIAN(_xlfn._xlws.FILTER(Nike_Sales_Uncleaned!$F$2:$F$2501,Nike_Sales_Uncleaned!$F$2:$F$2501&gt;0)),Nike_Sales_Uncleaned!F555)</f>
        <v>2</v>
      </c>
      <c r="G531" cm="1">
        <f t="array" ref="G531">IF(OR(Nike_Sales_Uncleaned!G555="",Nike_Sales_Uncleaned!G555&lt;=0),MEDIAN(_xlfn._xlws.FILTER(Nike_Sales_Uncleaned!$G$2:$G$2501,Nike_Sales_Uncleaned!$G$2:$G$2501&gt;0)),Nike_Sales_Uncleaned!G555)</f>
        <v>6708.16</v>
      </c>
      <c r="H531">
        <f>IF(Nike_Sales_Uncleaned!H555="",0,IF(AND(Nike_Sales_Uncleaned!H555&gt;=0,Nike_Sales_Uncleaned!H555&lt;=1),Nike_Sales_Uncleaned!H555,0))</f>
        <v>0</v>
      </c>
      <c r="I531">
        <v>0</v>
      </c>
      <c r="J531" s="11" t="str">
        <f>IF(Nike_Sales_Uncleaned[[#This Row],[Order_Date]]="","",Nike_Sales_Uncleaned[[#This Row],[Order_Date]])</f>
        <v/>
      </c>
      <c r="K531" t="s">
        <v>17</v>
      </c>
      <c r="L531" t="s">
        <v>33</v>
      </c>
      <c r="M531">
        <v>-739.72</v>
      </c>
    </row>
    <row r="532" spans="1:13" x14ac:dyDescent="0.3">
      <c r="A532">
        <v>2554</v>
      </c>
      <c r="B532" t="s">
        <v>19</v>
      </c>
      <c r="C532" t="s">
        <v>14</v>
      </c>
      <c r="D532" t="s">
        <v>34</v>
      </c>
      <c r="E532" t="str">
        <f>IF(Nike_Sales_Uncleaned!E556="","NA",IF(OR(Nike_Sales_Uncleaned!E556=0,Nike_Sales_Uncleaned!E556=-1),"NA",UPPER(Nike_Sales_Uncleaned!E556)))</f>
        <v>M</v>
      </c>
      <c r="F532" cm="1">
        <f t="array" ref="F532">IF(Nike_Sales_Uncleaned!F556="",MEDIAN(_xlfn._xlws.FILTER(Nike_Sales_Uncleaned!$F$2:$F$2501,Nike_Sales_Uncleaned!$F$2:$F$2501&gt;0)),Nike_Sales_Uncleaned!F556)</f>
        <v>1</v>
      </c>
      <c r="G532" cm="1">
        <f t="array" ref="G532">IF(OR(Nike_Sales_Uncleaned!G556="",Nike_Sales_Uncleaned!G556&lt;=0),MEDIAN(_xlfn._xlws.FILTER(Nike_Sales_Uncleaned!$G$2:$G$2501,Nike_Sales_Uncleaned!$G$2:$G$2501&gt;0)),Nike_Sales_Uncleaned!G556)</f>
        <v>6755.56</v>
      </c>
      <c r="H532">
        <f>IF(Nike_Sales_Uncleaned!H556="",0,IF(AND(Nike_Sales_Uncleaned!H556&gt;=0,Nike_Sales_Uncleaned!H556&lt;=1),Nike_Sales_Uncleaned!H556,0))</f>
        <v>0</v>
      </c>
      <c r="I532">
        <v>0</v>
      </c>
      <c r="J532" s="11">
        <f>IF(Nike_Sales_Uncleaned[[#This Row],[Order_Date]]="","",Nike_Sales_Uncleaned[[#This Row],[Order_Date]])</f>
        <v>45715</v>
      </c>
      <c r="K532" t="s">
        <v>22</v>
      </c>
      <c r="L532" t="s">
        <v>36</v>
      </c>
      <c r="M532">
        <v>1002.19</v>
      </c>
    </row>
    <row r="533" spans="1:13" x14ac:dyDescent="0.3">
      <c r="A533">
        <v>2555</v>
      </c>
      <c r="B533" t="s">
        <v>19</v>
      </c>
      <c r="C533" t="s">
        <v>43</v>
      </c>
      <c r="D533" t="s">
        <v>51</v>
      </c>
      <c r="E533" t="str">
        <f>IF(Nike_Sales_Uncleaned!E557="","NA",IF(OR(Nike_Sales_Uncleaned!E557=0,Nike_Sales_Uncleaned!E557=-1),"NA",UPPER(Nike_Sales_Uncleaned!E557)))</f>
        <v>7</v>
      </c>
      <c r="F533" cm="1">
        <f t="array" ref="F533">IF(Nike_Sales_Uncleaned!F557="",MEDIAN(_xlfn._xlws.FILTER(Nike_Sales_Uncleaned!$F$2:$F$2501,Nike_Sales_Uncleaned!$F$2:$F$2501&gt;0)),Nike_Sales_Uncleaned!F557)</f>
        <v>2</v>
      </c>
      <c r="G533" cm="1">
        <f t="array" ref="G533">IF(OR(Nike_Sales_Uncleaned!G557="",Nike_Sales_Uncleaned!G557&lt;=0),MEDIAN(_xlfn._xlws.FILTER(Nike_Sales_Uncleaned!$G$2:$G$2501,Nike_Sales_Uncleaned!$G$2:$G$2501&gt;0)),Nike_Sales_Uncleaned!G557)</f>
        <v>2685.95</v>
      </c>
      <c r="H533">
        <f>IF(Nike_Sales_Uncleaned!H557="",0,IF(AND(Nike_Sales_Uncleaned!H557&gt;=0,Nike_Sales_Uncleaned!H557&lt;=1),Nike_Sales_Uncleaned!H557,0))</f>
        <v>0</v>
      </c>
      <c r="I533">
        <v>0</v>
      </c>
      <c r="J533" s="11">
        <f>IF(Nike_Sales_Uncleaned[[#This Row],[Order_Date]]="","",Nike_Sales_Uncleaned[[#This Row],[Order_Date]])</f>
        <v>45756</v>
      </c>
      <c r="K533" t="s">
        <v>22</v>
      </c>
      <c r="L533" t="s">
        <v>38</v>
      </c>
      <c r="M533">
        <v>3675.97</v>
      </c>
    </row>
    <row r="534" spans="1:13" x14ac:dyDescent="0.3">
      <c r="A534">
        <v>2556</v>
      </c>
      <c r="B534" t="s">
        <v>13</v>
      </c>
      <c r="C534" t="s">
        <v>26</v>
      </c>
      <c r="D534" t="s">
        <v>60</v>
      </c>
      <c r="E534" t="str">
        <f>IF(Nike_Sales_Uncleaned!E558="","NA",IF(OR(Nike_Sales_Uncleaned!E558=0,Nike_Sales_Uncleaned!E558=-1),"NA",UPPER(Nike_Sales_Uncleaned!E558)))</f>
        <v>10</v>
      </c>
      <c r="F534" cm="1">
        <f t="array" ref="F534">IF(Nike_Sales_Uncleaned!F558="",MEDIAN(_xlfn._xlws.FILTER(Nike_Sales_Uncleaned!$F$2:$F$2501,Nike_Sales_Uncleaned!$F$2:$F$2501&gt;0)),Nike_Sales_Uncleaned!F558)</f>
        <v>1</v>
      </c>
      <c r="G534" cm="1">
        <f t="array" ref="G534">IF(OR(Nike_Sales_Uncleaned!G558="",Nike_Sales_Uncleaned!G558&lt;=0),MEDIAN(_xlfn._xlws.FILTER(Nike_Sales_Uncleaned!$G$2:$G$2501,Nike_Sales_Uncleaned!$G$2:$G$2501&gt;0)),Nike_Sales_Uncleaned!G558)</f>
        <v>6110.0300000000007</v>
      </c>
      <c r="H534">
        <f>IF(Nike_Sales_Uncleaned!H558="",0,IF(AND(Nike_Sales_Uncleaned!H558&gt;=0,Nike_Sales_Uncleaned!H558&lt;=1),Nike_Sales_Uncleaned!H558,0))</f>
        <v>0</v>
      </c>
      <c r="I534">
        <v>0</v>
      </c>
      <c r="J534" s="11">
        <f>IF(Nike_Sales_Uncleaned[[#This Row],[Order_Date]]="","",Nike_Sales_Uncleaned[[#This Row],[Order_Date]])</f>
        <v>45764</v>
      </c>
      <c r="K534" t="s">
        <v>22</v>
      </c>
      <c r="L534" t="s">
        <v>45</v>
      </c>
      <c r="M534">
        <v>1327.26</v>
      </c>
    </row>
    <row r="535" spans="1:13" x14ac:dyDescent="0.3">
      <c r="A535">
        <v>2557</v>
      </c>
      <c r="B535" t="s">
        <v>35</v>
      </c>
      <c r="C535" t="s">
        <v>43</v>
      </c>
      <c r="D535" t="s">
        <v>61</v>
      </c>
      <c r="E535" t="str">
        <f>IF(Nike_Sales_Uncleaned!E559="","NA",IF(OR(Nike_Sales_Uncleaned!E559=0,Nike_Sales_Uncleaned!E559=-1),"NA",UPPER(Nike_Sales_Uncleaned!E559)))</f>
        <v>M</v>
      </c>
      <c r="F535" cm="1">
        <f t="array" ref="F535">IF(Nike_Sales_Uncleaned!F559="",MEDIAN(_xlfn._xlws.FILTER(Nike_Sales_Uncleaned!$F$2:$F$2501,Nike_Sales_Uncleaned!$F$2:$F$2501&gt;0)),Nike_Sales_Uncleaned!F559)</f>
        <v>3</v>
      </c>
      <c r="G535" cm="1">
        <f t="array" ref="G535">IF(OR(Nike_Sales_Uncleaned!G559="",Nike_Sales_Uncleaned!G559&lt;=0),MEDIAN(_xlfn._xlws.FILTER(Nike_Sales_Uncleaned!$G$2:$G$2501,Nike_Sales_Uncleaned!$G$2:$G$2501&gt;0)),Nike_Sales_Uncleaned!G559)</f>
        <v>6110.0300000000007</v>
      </c>
      <c r="H535">
        <f>IF(Nike_Sales_Uncleaned!H559="",0,IF(AND(Nike_Sales_Uncleaned!H559&gt;=0,Nike_Sales_Uncleaned!H559&lt;=1),Nike_Sales_Uncleaned!H559,0))</f>
        <v>0</v>
      </c>
      <c r="I535">
        <v>0</v>
      </c>
      <c r="J535" s="11">
        <f>IF(Nike_Sales_Uncleaned[[#This Row],[Order_Date]]="","",Nike_Sales_Uncleaned[[#This Row],[Order_Date]])</f>
        <v>45322</v>
      </c>
      <c r="K535" t="s">
        <v>22</v>
      </c>
      <c r="L535" t="s">
        <v>45</v>
      </c>
      <c r="M535">
        <v>1115.74</v>
      </c>
    </row>
    <row r="536" spans="1:13" x14ac:dyDescent="0.3">
      <c r="A536">
        <v>2558</v>
      </c>
      <c r="B536" t="s">
        <v>13</v>
      </c>
      <c r="C536" t="s">
        <v>43</v>
      </c>
      <c r="D536" t="s">
        <v>51</v>
      </c>
      <c r="E536" t="str">
        <f>IF(Nike_Sales_Uncleaned!E560="","NA",IF(OR(Nike_Sales_Uncleaned!E560=0,Nike_Sales_Uncleaned!E560=-1),"NA",UPPER(Nike_Sales_Uncleaned!E560)))</f>
        <v>L</v>
      </c>
      <c r="F536" cm="1">
        <f t="array" ref="F536">IF(Nike_Sales_Uncleaned!F560="",MEDIAN(_xlfn._xlws.FILTER(Nike_Sales_Uncleaned!$F$2:$F$2501,Nike_Sales_Uncleaned!$F$2:$F$2501&gt;0)),Nike_Sales_Uncleaned!F560)</f>
        <v>-1</v>
      </c>
      <c r="G536" cm="1">
        <f t="array" ref="G536">IF(OR(Nike_Sales_Uncleaned!G560="",Nike_Sales_Uncleaned!G560&lt;=0),MEDIAN(_xlfn._xlws.FILTER(Nike_Sales_Uncleaned!$G$2:$G$2501,Nike_Sales_Uncleaned!$G$2:$G$2501&gt;0)),Nike_Sales_Uncleaned!G560)</f>
        <v>3134.87</v>
      </c>
      <c r="H536">
        <f>IF(Nike_Sales_Uncleaned!H560="",0,IF(AND(Nike_Sales_Uncleaned!H560&gt;=0,Nike_Sales_Uncleaned!H560&lt;=1),Nike_Sales_Uncleaned!H560,0))</f>
        <v>0</v>
      </c>
      <c r="I536">
        <v>0</v>
      </c>
      <c r="J536" s="11" t="str">
        <f>IF(Nike_Sales_Uncleaned[[#This Row],[Order_Date]]="","",Nike_Sales_Uncleaned[[#This Row],[Order_Date]])</f>
        <v/>
      </c>
      <c r="K536" t="s">
        <v>17</v>
      </c>
      <c r="L536" t="s">
        <v>25</v>
      </c>
      <c r="M536">
        <v>-1077.81</v>
      </c>
    </row>
    <row r="537" spans="1:13" x14ac:dyDescent="0.3">
      <c r="A537">
        <v>2559</v>
      </c>
      <c r="B537" t="s">
        <v>35</v>
      </c>
      <c r="C537" t="s">
        <v>26</v>
      </c>
      <c r="D537" t="s">
        <v>60</v>
      </c>
      <c r="E537" t="str">
        <f>IF(Nike_Sales_Uncleaned!E561="","NA",IF(OR(Nike_Sales_Uncleaned!E561=0,Nike_Sales_Uncleaned!E561=-1),"NA",UPPER(Nike_Sales_Uncleaned!E561)))</f>
        <v>7</v>
      </c>
      <c r="F537" cm="1">
        <f t="array" ref="F537">IF(Nike_Sales_Uncleaned!F561="",MEDIAN(_xlfn._xlws.FILTER(Nike_Sales_Uncleaned!$F$2:$F$2501,Nike_Sales_Uncleaned!$F$2:$F$2501&gt;0)),Nike_Sales_Uncleaned!F561)</f>
        <v>3</v>
      </c>
      <c r="G537" cm="1">
        <f t="array" ref="G537">IF(OR(Nike_Sales_Uncleaned!G561="",Nike_Sales_Uncleaned!G561&lt;=0),MEDIAN(_xlfn._xlws.FILTER(Nike_Sales_Uncleaned!$G$2:$G$2501,Nike_Sales_Uncleaned!$G$2:$G$2501&gt;0)),Nike_Sales_Uncleaned!G561)</f>
        <v>6011.84</v>
      </c>
      <c r="H537">
        <f>IF(Nike_Sales_Uncleaned!H561="",0,IF(AND(Nike_Sales_Uncleaned!H561&gt;=0,Nike_Sales_Uncleaned!H561&lt;=1),Nike_Sales_Uncleaned!H561,0))</f>
        <v>0</v>
      </c>
      <c r="I537">
        <v>0</v>
      </c>
      <c r="J537" s="11">
        <f>IF(Nike_Sales_Uncleaned[[#This Row],[Order_Date]]="","",Nike_Sales_Uncleaned[[#This Row],[Order_Date]])</f>
        <v>45682</v>
      </c>
      <c r="K537" t="s">
        <v>17</v>
      </c>
      <c r="L537" t="s">
        <v>45</v>
      </c>
      <c r="M537">
        <v>-99.73</v>
      </c>
    </row>
    <row r="538" spans="1:13" x14ac:dyDescent="0.3">
      <c r="A538">
        <v>2560</v>
      </c>
      <c r="B538" t="s">
        <v>13</v>
      </c>
      <c r="C538" t="s">
        <v>43</v>
      </c>
      <c r="D538" t="s">
        <v>52</v>
      </c>
      <c r="E538" t="str">
        <f>IF(Nike_Sales_Uncleaned!E562="","NA",IF(OR(Nike_Sales_Uncleaned!E562=0,Nike_Sales_Uncleaned!E562=-1),"NA",UPPER(Nike_Sales_Uncleaned!E562)))</f>
        <v>M</v>
      </c>
      <c r="F538" cm="1">
        <f t="array" ref="F538">IF(Nike_Sales_Uncleaned!F562="",MEDIAN(_xlfn._xlws.FILTER(Nike_Sales_Uncleaned!$F$2:$F$2501,Nike_Sales_Uncleaned!$F$2:$F$2501&gt;0)),Nike_Sales_Uncleaned!F562)</f>
        <v>2</v>
      </c>
      <c r="G538" cm="1">
        <f t="array" ref="G538">IF(OR(Nike_Sales_Uncleaned!G562="",Nike_Sales_Uncleaned!G562&lt;=0),MEDIAN(_xlfn._xlws.FILTER(Nike_Sales_Uncleaned!$G$2:$G$2501,Nike_Sales_Uncleaned!$G$2:$G$2501&gt;0)),Nike_Sales_Uncleaned!G562)</f>
        <v>6110.0300000000007</v>
      </c>
      <c r="H538">
        <f>IF(Nike_Sales_Uncleaned!H562="",0,IF(AND(Nike_Sales_Uncleaned!H562&gt;=0,Nike_Sales_Uncleaned!H562&lt;=1),Nike_Sales_Uncleaned!H562,0))</f>
        <v>0</v>
      </c>
      <c r="I538">
        <v>0</v>
      </c>
      <c r="J538" s="11">
        <f>IF(Nike_Sales_Uncleaned[[#This Row],[Order_Date]]="","",Nike_Sales_Uncleaned[[#This Row],[Order_Date]])</f>
        <v>45567</v>
      </c>
      <c r="K538" t="s">
        <v>22</v>
      </c>
      <c r="L538" t="s">
        <v>33</v>
      </c>
      <c r="M538">
        <v>3493.16</v>
      </c>
    </row>
    <row r="539" spans="1:13" x14ac:dyDescent="0.3">
      <c r="A539">
        <v>2561</v>
      </c>
      <c r="B539" t="s">
        <v>19</v>
      </c>
      <c r="C539" t="s">
        <v>20</v>
      </c>
      <c r="D539" t="s">
        <v>21</v>
      </c>
      <c r="E539" t="str">
        <f>IF(Nike_Sales_Uncleaned!E563="","NA",IF(OR(Nike_Sales_Uncleaned!E563=0,Nike_Sales_Uncleaned!E563=-1),"NA",UPPER(Nike_Sales_Uncleaned!E563)))</f>
        <v>XL</v>
      </c>
      <c r="F539" cm="1">
        <f t="array" ref="F539">IF(Nike_Sales_Uncleaned!F563="",MEDIAN(_xlfn._xlws.FILTER(Nike_Sales_Uncleaned!$F$2:$F$2501,Nike_Sales_Uncleaned!$F$2:$F$2501&gt;0)),Nike_Sales_Uncleaned!F563)</f>
        <v>2</v>
      </c>
      <c r="G539" cm="1">
        <f t="array" ref="G539">IF(OR(Nike_Sales_Uncleaned!G563="",Nike_Sales_Uncleaned!G563&lt;=0),MEDIAN(_xlfn._xlws.FILTER(Nike_Sales_Uncleaned!$G$2:$G$2501,Nike_Sales_Uncleaned!$G$2:$G$2501&gt;0)),Nike_Sales_Uncleaned!G563)</f>
        <v>3642.21</v>
      </c>
      <c r="H539">
        <f>IF(Nike_Sales_Uncleaned!H563="",0,IF(AND(Nike_Sales_Uncleaned!H563&gt;=0,Nike_Sales_Uncleaned!H563&lt;=1),Nike_Sales_Uncleaned!H563,0))</f>
        <v>0</v>
      </c>
      <c r="I539">
        <v>0</v>
      </c>
      <c r="J539" s="11">
        <f>IF(Nike_Sales_Uncleaned[[#This Row],[Order_Date]]="","",Nike_Sales_Uncleaned[[#This Row],[Order_Date]])</f>
        <v>45807</v>
      </c>
      <c r="K539" t="s">
        <v>17</v>
      </c>
      <c r="L539" t="s">
        <v>36</v>
      </c>
      <c r="M539">
        <v>3900.7</v>
      </c>
    </row>
    <row r="540" spans="1:13" x14ac:dyDescent="0.3">
      <c r="A540">
        <v>2562</v>
      </c>
      <c r="B540" t="s">
        <v>13</v>
      </c>
      <c r="C540" t="s">
        <v>14</v>
      </c>
      <c r="D540" t="s">
        <v>54</v>
      </c>
      <c r="E540" t="str">
        <f>IF(Nike_Sales_Uncleaned!E564="","NA",IF(OR(Nike_Sales_Uncleaned!E564=0,Nike_Sales_Uncleaned!E564=-1),"NA",UPPER(Nike_Sales_Uncleaned!E564)))</f>
        <v>L</v>
      </c>
      <c r="F540" cm="1">
        <f t="array" ref="F540">IF(Nike_Sales_Uncleaned!F564="",MEDIAN(_xlfn._xlws.FILTER(Nike_Sales_Uncleaned!$F$2:$F$2501,Nike_Sales_Uncleaned!$F$2:$F$2501&gt;0)),Nike_Sales_Uncleaned!F564)</f>
        <v>1</v>
      </c>
      <c r="G540" cm="1">
        <f t="array" ref="G540">IF(OR(Nike_Sales_Uncleaned!G564="",Nike_Sales_Uncleaned!G564&lt;=0),MEDIAN(_xlfn._xlws.FILTER(Nike_Sales_Uncleaned!$G$2:$G$2501,Nike_Sales_Uncleaned!$G$2:$G$2501&gt;0)),Nike_Sales_Uncleaned!G564)</f>
        <v>6110.0300000000007</v>
      </c>
      <c r="H540">
        <f>IF(Nike_Sales_Uncleaned!H564="",0,IF(AND(Nike_Sales_Uncleaned!H564&gt;=0,Nike_Sales_Uncleaned!H564&lt;=1),Nike_Sales_Uncleaned!H564,0))</f>
        <v>0</v>
      </c>
      <c r="I540">
        <v>0</v>
      </c>
      <c r="J540" s="11">
        <f>IF(Nike_Sales_Uncleaned[[#This Row],[Order_Date]]="","",Nike_Sales_Uncleaned[[#This Row],[Order_Date]])</f>
        <v>45571</v>
      </c>
      <c r="K540" t="s">
        <v>22</v>
      </c>
      <c r="L540" t="s">
        <v>25</v>
      </c>
      <c r="M540">
        <v>-79.099999999999994</v>
      </c>
    </row>
    <row r="541" spans="1:13" x14ac:dyDescent="0.3">
      <c r="A541">
        <v>2563</v>
      </c>
      <c r="B541" t="s">
        <v>35</v>
      </c>
      <c r="C541" t="s">
        <v>20</v>
      </c>
      <c r="D541" t="s">
        <v>39</v>
      </c>
      <c r="E541" t="str">
        <f>IF(Nike_Sales_Uncleaned!E565="","NA",IF(OR(Nike_Sales_Uncleaned!E565=0,Nike_Sales_Uncleaned!E565=-1),"NA",UPPER(Nike_Sales_Uncleaned!E565)))</f>
        <v>M</v>
      </c>
      <c r="F541" cm="1">
        <f t="array" ref="F541">IF(Nike_Sales_Uncleaned!F565="",MEDIAN(_xlfn._xlws.FILTER(Nike_Sales_Uncleaned!$F$2:$F$2501,Nike_Sales_Uncleaned!$F$2:$F$2501&gt;0)),Nike_Sales_Uncleaned!F565)</f>
        <v>2</v>
      </c>
      <c r="G541" cm="1">
        <f t="array" ref="G541">IF(OR(Nike_Sales_Uncleaned!G565="",Nike_Sales_Uncleaned!G565&lt;=0),MEDIAN(_xlfn._xlws.FILTER(Nike_Sales_Uncleaned!$G$2:$G$2501,Nike_Sales_Uncleaned!$G$2:$G$2501&gt;0)),Nike_Sales_Uncleaned!G565)</f>
        <v>9443.35</v>
      </c>
      <c r="H541">
        <f>IF(Nike_Sales_Uncleaned!H565="",0,IF(AND(Nike_Sales_Uncleaned!H565&gt;=0,Nike_Sales_Uncleaned!H565&lt;=1),Nike_Sales_Uncleaned!H565,0))</f>
        <v>0.54</v>
      </c>
      <c r="I541">
        <v>8687.8799999999992</v>
      </c>
      <c r="J541" s="11">
        <f>IF(Nike_Sales_Uncleaned[[#This Row],[Order_Date]]="","",Nike_Sales_Uncleaned[[#This Row],[Order_Date]])</f>
        <v>45714</v>
      </c>
      <c r="K541" t="s">
        <v>22</v>
      </c>
      <c r="L541" t="s">
        <v>45</v>
      </c>
      <c r="M541">
        <v>2706.61</v>
      </c>
    </row>
    <row r="542" spans="1:13" x14ac:dyDescent="0.3">
      <c r="A542">
        <v>2564</v>
      </c>
      <c r="B542" t="s">
        <v>19</v>
      </c>
      <c r="C542" t="s">
        <v>43</v>
      </c>
      <c r="D542" t="s">
        <v>61</v>
      </c>
      <c r="E542" t="str">
        <f>IF(Nike_Sales_Uncleaned!E566="","NA",IF(OR(Nike_Sales_Uncleaned!E566=0,Nike_Sales_Uncleaned!E566=-1),"NA",UPPER(Nike_Sales_Uncleaned!E566)))</f>
        <v>M</v>
      </c>
      <c r="F542" cm="1">
        <f t="array" ref="F542">IF(Nike_Sales_Uncleaned!F566="",MEDIAN(_xlfn._xlws.FILTER(Nike_Sales_Uncleaned!$F$2:$F$2501,Nike_Sales_Uncleaned!$F$2:$F$2501&gt;0)),Nike_Sales_Uncleaned!F566)</f>
        <v>2</v>
      </c>
      <c r="G542" cm="1">
        <f t="array" ref="G542">IF(OR(Nike_Sales_Uncleaned!G566="",Nike_Sales_Uncleaned!G566&lt;=0),MEDIAN(_xlfn._xlws.FILTER(Nike_Sales_Uncleaned!$G$2:$G$2501,Nike_Sales_Uncleaned!$G$2:$G$2501&gt;0)),Nike_Sales_Uncleaned!G566)</f>
        <v>6110.0300000000007</v>
      </c>
      <c r="H542">
        <f>IF(Nike_Sales_Uncleaned!H566="",0,IF(AND(Nike_Sales_Uncleaned!H566&gt;=0,Nike_Sales_Uncleaned!H566&lt;=1),Nike_Sales_Uncleaned!H566,0))</f>
        <v>0.72</v>
      </c>
      <c r="I542">
        <v>0</v>
      </c>
      <c r="J542" s="11">
        <f>IF(Nike_Sales_Uncleaned[[#This Row],[Order_Date]]="","",Nike_Sales_Uncleaned[[#This Row],[Order_Date]])</f>
        <v>45666</v>
      </c>
      <c r="K542" t="s">
        <v>17</v>
      </c>
      <c r="L542" t="s">
        <v>33</v>
      </c>
      <c r="M542">
        <v>1279.03</v>
      </c>
    </row>
    <row r="543" spans="1:13" x14ac:dyDescent="0.3">
      <c r="A543">
        <v>2565</v>
      </c>
      <c r="B543" t="s">
        <v>19</v>
      </c>
      <c r="C543" t="s">
        <v>26</v>
      </c>
      <c r="D543" t="s">
        <v>58</v>
      </c>
      <c r="E543" t="str">
        <f>IF(Nike_Sales_Uncleaned!E567="","NA",IF(OR(Nike_Sales_Uncleaned!E567=0,Nike_Sales_Uncleaned!E567=-1),"NA",UPPER(Nike_Sales_Uncleaned!E567)))</f>
        <v>XL</v>
      </c>
      <c r="F543" cm="1">
        <f t="array" ref="F543">IF(Nike_Sales_Uncleaned!F567="",MEDIAN(_xlfn._xlws.FILTER(Nike_Sales_Uncleaned!$F$2:$F$2501,Nike_Sales_Uncleaned!$F$2:$F$2501&gt;0)),Nike_Sales_Uncleaned!F567)</f>
        <v>4</v>
      </c>
      <c r="G543" cm="1">
        <f t="array" ref="G543">IF(OR(Nike_Sales_Uncleaned!G567="",Nike_Sales_Uncleaned!G567&lt;=0),MEDIAN(_xlfn._xlws.FILTER(Nike_Sales_Uncleaned!$G$2:$G$2501,Nike_Sales_Uncleaned!$G$2:$G$2501&gt;0)),Nike_Sales_Uncleaned!G567)</f>
        <v>3028.41</v>
      </c>
      <c r="H543">
        <f>IF(Nike_Sales_Uncleaned!H567="",0,IF(AND(Nike_Sales_Uncleaned!H567&gt;=0,Nike_Sales_Uncleaned!H567&lt;=1),Nike_Sales_Uncleaned!H567,0))</f>
        <v>0</v>
      </c>
      <c r="I543">
        <v>0</v>
      </c>
      <c r="J543" s="11">
        <f>IF(Nike_Sales_Uncleaned[[#This Row],[Order_Date]]="","",Nike_Sales_Uncleaned[[#This Row],[Order_Date]])</f>
        <v>45796</v>
      </c>
      <c r="K543" t="s">
        <v>17</v>
      </c>
      <c r="L543" t="s">
        <v>25</v>
      </c>
      <c r="M543">
        <v>1754.48</v>
      </c>
    </row>
    <row r="544" spans="1:13" x14ac:dyDescent="0.3">
      <c r="A544">
        <v>2567</v>
      </c>
      <c r="B544" t="s">
        <v>19</v>
      </c>
      <c r="C544" t="s">
        <v>30</v>
      </c>
      <c r="D544" t="s">
        <v>48</v>
      </c>
      <c r="E544" t="str">
        <f>IF(Nike_Sales_Uncleaned!E569="","NA",IF(OR(Nike_Sales_Uncleaned!E569=0,Nike_Sales_Uncleaned!E569=-1),"NA",UPPER(Nike_Sales_Uncleaned!E569)))</f>
        <v>M</v>
      </c>
      <c r="F544" cm="1">
        <f t="array" ref="F544">IF(Nike_Sales_Uncleaned!F569="",MEDIAN(_xlfn._xlws.FILTER(Nike_Sales_Uncleaned!$F$2:$F$2501,Nike_Sales_Uncleaned!$F$2:$F$2501&gt;0)),Nike_Sales_Uncleaned!F569)</f>
        <v>3</v>
      </c>
      <c r="G544" cm="1">
        <f t="array" ref="G544">IF(OR(Nike_Sales_Uncleaned!G569="",Nike_Sales_Uncleaned!G569&lt;=0),MEDIAN(_xlfn._xlws.FILTER(Nike_Sales_Uncleaned!$G$2:$G$2501,Nike_Sales_Uncleaned!$G$2:$G$2501&gt;0)),Nike_Sales_Uncleaned!G569)</f>
        <v>6110.0300000000007</v>
      </c>
      <c r="H544">
        <f>IF(Nike_Sales_Uncleaned!H569="",0,IF(AND(Nike_Sales_Uncleaned!H569&gt;=0,Nike_Sales_Uncleaned!H569&lt;=1),Nike_Sales_Uncleaned!H569,0))</f>
        <v>0</v>
      </c>
      <c r="I544">
        <v>0</v>
      </c>
      <c r="J544" s="11" t="str">
        <f>IF(Nike_Sales_Uncleaned[[#This Row],[Order_Date]]="","",Nike_Sales_Uncleaned[[#This Row],[Order_Date]])</f>
        <v/>
      </c>
      <c r="K544" t="s">
        <v>17</v>
      </c>
      <c r="L544" t="s">
        <v>29</v>
      </c>
      <c r="M544">
        <v>1162.3</v>
      </c>
    </row>
    <row r="545" spans="1:13" x14ac:dyDescent="0.3">
      <c r="A545">
        <v>2569</v>
      </c>
      <c r="B545" t="s">
        <v>19</v>
      </c>
      <c r="C545" t="s">
        <v>43</v>
      </c>
      <c r="D545" t="s">
        <v>44</v>
      </c>
      <c r="E545" t="str">
        <f>IF(Nike_Sales_Uncleaned!E571="","NA",IF(OR(Nike_Sales_Uncleaned!E571=0,Nike_Sales_Uncleaned!E571=-1),"NA",UPPER(Nike_Sales_Uncleaned!E571)))</f>
        <v>L</v>
      </c>
      <c r="F545" cm="1">
        <f t="array" ref="F545">IF(Nike_Sales_Uncleaned!F571="",MEDIAN(_xlfn._xlws.FILTER(Nike_Sales_Uncleaned!$F$2:$F$2501,Nike_Sales_Uncleaned!$F$2:$F$2501&gt;0)),Nike_Sales_Uncleaned!F571)</f>
        <v>2</v>
      </c>
      <c r="G545" cm="1">
        <f t="array" ref="G545">IF(OR(Nike_Sales_Uncleaned!G571="",Nike_Sales_Uncleaned!G571&lt;=0),MEDIAN(_xlfn._xlws.FILTER(Nike_Sales_Uncleaned!$G$2:$G$2501,Nike_Sales_Uncleaned!$G$2:$G$2501&gt;0)),Nike_Sales_Uncleaned!G571)</f>
        <v>9605.11</v>
      </c>
      <c r="H545">
        <f>IF(Nike_Sales_Uncleaned!H571="",0,IF(AND(Nike_Sales_Uncleaned!H571&gt;=0,Nike_Sales_Uncleaned!H571&lt;=1),Nike_Sales_Uncleaned!H571,0))</f>
        <v>0.88</v>
      </c>
      <c r="I545">
        <v>2305.23</v>
      </c>
      <c r="J545" s="11" t="str">
        <f>IF(Nike_Sales_Uncleaned[[#This Row],[Order_Date]]="","",Nike_Sales_Uncleaned[[#This Row],[Order_Date]])</f>
        <v/>
      </c>
      <c r="K545" t="s">
        <v>17</v>
      </c>
      <c r="L545" t="s">
        <v>38</v>
      </c>
      <c r="M545">
        <v>128.88999999999999</v>
      </c>
    </row>
    <row r="546" spans="1:13" x14ac:dyDescent="0.3">
      <c r="A546">
        <v>2570</v>
      </c>
      <c r="B546" t="s">
        <v>35</v>
      </c>
      <c r="C546" t="s">
        <v>43</v>
      </c>
      <c r="D546" t="s">
        <v>44</v>
      </c>
      <c r="E546" t="str">
        <f>IF(Nike_Sales_Uncleaned!E572="","NA",IF(OR(Nike_Sales_Uncleaned!E572=0,Nike_Sales_Uncleaned!E572=-1),"NA",UPPER(Nike_Sales_Uncleaned!E572)))</f>
        <v>L</v>
      </c>
      <c r="F546" cm="1">
        <f t="array" ref="F546">IF(Nike_Sales_Uncleaned!F572="",MEDIAN(_xlfn._xlws.FILTER(Nike_Sales_Uncleaned!$F$2:$F$2501,Nike_Sales_Uncleaned!$F$2:$F$2501&gt;0)),Nike_Sales_Uncleaned!F572)</f>
        <v>2</v>
      </c>
      <c r="G546" cm="1">
        <f t="array" ref="G546">IF(OR(Nike_Sales_Uncleaned!G572="",Nike_Sales_Uncleaned!G572&lt;=0),MEDIAN(_xlfn._xlws.FILTER(Nike_Sales_Uncleaned!$G$2:$G$2501,Nike_Sales_Uncleaned!$G$2:$G$2501&gt;0)),Nike_Sales_Uncleaned!G572)</f>
        <v>6110.0300000000007</v>
      </c>
      <c r="H546">
        <f>IF(Nike_Sales_Uncleaned!H572="",0,IF(AND(Nike_Sales_Uncleaned!H572&gt;=0,Nike_Sales_Uncleaned!H572&lt;=1),Nike_Sales_Uncleaned!H572,0))</f>
        <v>0</v>
      </c>
      <c r="I546">
        <v>0</v>
      </c>
      <c r="J546" s="11" t="str">
        <f>IF(Nike_Sales_Uncleaned[[#This Row],[Order_Date]]="","",Nike_Sales_Uncleaned[[#This Row],[Order_Date]])</f>
        <v/>
      </c>
      <c r="K546" t="s">
        <v>17</v>
      </c>
      <c r="L546" t="s">
        <v>36</v>
      </c>
      <c r="M546">
        <v>2986.69</v>
      </c>
    </row>
    <row r="547" spans="1:13" x14ac:dyDescent="0.3">
      <c r="A547">
        <v>2571</v>
      </c>
      <c r="B547" t="s">
        <v>13</v>
      </c>
      <c r="C547" t="s">
        <v>20</v>
      </c>
      <c r="D547" t="s">
        <v>55</v>
      </c>
      <c r="E547" t="str">
        <f>IF(Nike_Sales_Uncleaned!E573="","NA",IF(OR(Nike_Sales_Uncleaned!E573=0,Nike_Sales_Uncleaned!E573=-1),"NA",UPPER(Nike_Sales_Uncleaned!E573)))</f>
        <v>6</v>
      </c>
      <c r="F547" cm="1">
        <f t="array" ref="F547">IF(Nike_Sales_Uncleaned!F573="",MEDIAN(_xlfn._xlws.FILTER(Nike_Sales_Uncleaned!$F$2:$F$2501,Nike_Sales_Uncleaned!$F$2:$F$2501&gt;0)),Nike_Sales_Uncleaned!F573)</f>
        <v>2</v>
      </c>
      <c r="G547" cm="1">
        <f t="array" ref="G547">IF(OR(Nike_Sales_Uncleaned!G573="",Nike_Sales_Uncleaned!G573&lt;=0),MEDIAN(_xlfn._xlws.FILTER(Nike_Sales_Uncleaned!$G$2:$G$2501,Nike_Sales_Uncleaned!$G$2:$G$2501&gt;0)),Nike_Sales_Uncleaned!G573)</f>
        <v>4728.95</v>
      </c>
      <c r="H547">
        <f>IF(Nike_Sales_Uncleaned!H573="",0,IF(AND(Nike_Sales_Uncleaned!H573&gt;=0,Nike_Sales_Uncleaned!H573&lt;=1),Nike_Sales_Uncleaned!H573,0))</f>
        <v>0</v>
      </c>
      <c r="I547">
        <v>0</v>
      </c>
      <c r="J547" s="11">
        <f>IF(Nike_Sales_Uncleaned[[#This Row],[Order_Date]]="","",Nike_Sales_Uncleaned[[#This Row],[Order_Date]])</f>
        <v>45773</v>
      </c>
      <c r="K547" t="s">
        <v>22</v>
      </c>
      <c r="L547" t="s">
        <v>25</v>
      </c>
      <c r="M547">
        <v>276.98</v>
      </c>
    </row>
    <row r="548" spans="1:13" x14ac:dyDescent="0.3">
      <c r="A548">
        <v>2572</v>
      </c>
      <c r="B548" t="s">
        <v>35</v>
      </c>
      <c r="C548" t="s">
        <v>26</v>
      </c>
      <c r="D548" t="s">
        <v>40</v>
      </c>
      <c r="E548" t="str">
        <f>IF(Nike_Sales_Uncleaned!E574="","NA",IF(OR(Nike_Sales_Uncleaned!E574=0,Nike_Sales_Uncleaned!E574=-1),"NA",UPPER(Nike_Sales_Uncleaned!E574)))</f>
        <v>XL</v>
      </c>
      <c r="F548" cm="1">
        <f t="array" ref="F548">IF(Nike_Sales_Uncleaned!F574="",MEDIAN(_xlfn._xlws.FILTER(Nike_Sales_Uncleaned!$F$2:$F$2501,Nike_Sales_Uncleaned!$F$2:$F$2501&gt;0)),Nike_Sales_Uncleaned!F574)</f>
        <v>-1</v>
      </c>
      <c r="G548" cm="1">
        <f t="array" ref="G548">IF(OR(Nike_Sales_Uncleaned!G574="",Nike_Sales_Uncleaned!G574&lt;=0),MEDIAN(_xlfn._xlws.FILTER(Nike_Sales_Uncleaned!$G$2:$G$2501,Nike_Sales_Uncleaned!$G$2:$G$2501&gt;0)),Nike_Sales_Uncleaned!G574)</f>
        <v>2729.99</v>
      </c>
      <c r="H548">
        <f>IF(Nike_Sales_Uncleaned!H574="",0,IF(AND(Nike_Sales_Uncleaned!H574&gt;=0,Nike_Sales_Uncleaned!H574&lt;=1),Nike_Sales_Uncleaned!H574,0))</f>
        <v>0.76</v>
      </c>
      <c r="I548">
        <v>-655.20000000000005</v>
      </c>
      <c r="J548" s="11">
        <f>IF(Nike_Sales_Uncleaned[[#This Row],[Order_Date]]="","",Nike_Sales_Uncleaned[[#This Row],[Order_Date]])</f>
        <v>45568</v>
      </c>
      <c r="K548" t="s">
        <v>22</v>
      </c>
      <c r="L548" t="s">
        <v>29</v>
      </c>
      <c r="M548">
        <v>1204.81</v>
      </c>
    </row>
    <row r="549" spans="1:13" x14ac:dyDescent="0.3">
      <c r="A549">
        <v>2573</v>
      </c>
      <c r="B549" t="s">
        <v>35</v>
      </c>
      <c r="C549" t="s">
        <v>20</v>
      </c>
      <c r="D549" t="s">
        <v>24</v>
      </c>
      <c r="E549" t="str">
        <f>IF(Nike_Sales_Uncleaned!E575="","NA",IF(OR(Nike_Sales_Uncleaned!E575=0,Nike_Sales_Uncleaned!E575=-1),"NA",UPPER(Nike_Sales_Uncleaned!E575)))</f>
        <v>NA</v>
      </c>
      <c r="F549" cm="1">
        <f t="array" ref="F549">IF(Nike_Sales_Uncleaned!F575="",MEDIAN(_xlfn._xlws.FILTER(Nike_Sales_Uncleaned!$F$2:$F$2501,Nike_Sales_Uncleaned!$F$2:$F$2501&gt;0)),Nike_Sales_Uncleaned!F575)</f>
        <v>2</v>
      </c>
      <c r="G549" cm="1">
        <f t="array" ref="G549">IF(OR(Nike_Sales_Uncleaned!G575="",Nike_Sales_Uncleaned!G575&lt;=0),MEDIAN(_xlfn._xlws.FILTER(Nike_Sales_Uncleaned!$G$2:$G$2501,Nike_Sales_Uncleaned!$G$2:$G$2501&gt;0)),Nike_Sales_Uncleaned!G575)</f>
        <v>6110.0300000000007</v>
      </c>
      <c r="H549">
        <f>IF(Nike_Sales_Uncleaned!H575="",0,IF(AND(Nike_Sales_Uncleaned!H575&gt;=0,Nike_Sales_Uncleaned!H575&lt;=1),Nike_Sales_Uncleaned!H575,0))</f>
        <v>0.75</v>
      </c>
      <c r="I549">
        <v>0</v>
      </c>
      <c r="J549" s="11">
        <f>IF(Nike_Sales_Uncleaned[[#This Row],[Order_Date]]="","",Nike_Sales_Uncleaned[[#This Row],[Order_Date]])</f>
        <v>45846</v>
      </c>
      <c r="K549" t="s">
        <v>17</v>
      </c>
      <c r="L549" t="s">
        <v>33</v>
      </c>
      <c r="M549">
        <v>301.42</v>
      </c>
    </row>
    <row r="550" spans="1:13" x14ac:dyDescent="0.3">
      <c r="A550">
        <v>2574</v>
      </c>
      <c r="B550" t="s">
        <v>19</v>
      </c>
      <c r="C550" t="s">
        <v>20</v>
      </c>
      <c r="D550" t="s">
        <v>21</v>
      </c>
      <c r="E550" t="str">
        <f>IF(Nike_Sales_Uncleaned!E576="","NA",IF(OR(Nike_Sales_Uncleaned!E576=0,Nike_Sales_Uncleaned!E576=-1),"NA",UPPER(Nike_Sales_Uncleaned!E576)))</f>
        <v>NA</v>
      </c>
      <c r="F550" cm="1">
        <f t="array" ref="F550">IF(Nike_Sales_Uncleaned!F576="",MEDIAN(_xlfn._xlws.FILTER(Nike_Sales_Uncleaned!$F$2:$F$2501,Nike_Sales_Uncleaned!$F$2:$F$2501&gt;0)),Nike_Sales_Uncleaned!F576)</f>
        <v>2</v>
      </c>
      <c r="G550" cm="1">
        <f t="array" ref="G550">IF(OR(Nike_Sales_Uncleaned!G576="",Nike_Sales_Uncleaned!G576&lt;=0),MEDIAN(_xlfn._xlws.FILTER(Nike_Sales_Uncleaned!$G$2:$G$2501,Nike_Sales_Uncleaned!$G$2:$G$2501&gt;0)),Nike_Sales_Uncleaned!G576)</f>
        <v>3502.97</v>
      </c>
      <c r="H550">
        <f>IF(Nike_Sales_Uncleaned!H576="",0,IF(AND(Nike_Sales_Uncleaned!H576&gt;=0,Nike_Sales_Uncleaned!H576&lt;=1),Nike_Sales_Uncleaned!H576,0))</f>
        <v>0</v>
      </c>
      <c r="I550">
        <v>0</v>
      </c>
      <c r="J550" s="11">
        <f>IF(Nike_Sales_Uncleaned[[#This Row],[Order_Date]]="","",Nike_Sales_Uncleaned[[#This Row],[Order_Date]])</f>
        <v>45770</v>
      </c>
      <c r="K550" t="s">
        <v>22</v>
      </c>
      <c r="L550" t="s">
        <v>33</v>
      </c>
      <c r="M550">
        <v>-542.87</v>
      </c>
    </row>
    <row r="551" spans="1:13" x14ac:dyDescent="0.3">
      <c r="A551">
        <v>2575</v>
      </c>
      <c r="B551" t="s">
        <v>35</v>
      </c>
      <c r="C551" t="s">
        <v>14</v>
      </c>
      <c r="D551" t="s">
        <v>47</v>
      </c>
      <c r="E551" t="str">
        <f>IF(Nike_Sales_Uncleaned!E577="","NA",IF(OR(Nike_Sales_Uncleaned!E577=0,Nike_Sales_Uncleaned!E577=-1),"NA",UPPER(Nike_Sales_Uncleaned!E577)))</f>
        <v>XL</v>
      </c>
      <c r="F551" cm="1">
        <f t="array" ref="F551">IF(Nike_Sales_Uncleaned!F577="",MEDIAN(_xlfn._xlws.FILTER(Nike_Sales_Uncleaned!$F$2:$F$2501,Nike_Sales_Uncleaned!$F$2:$F$2501&gt;0)),Nike_Sales_Uncleaned!F577)</f>
        <v>2</v>
      </c>
      <c r="G551" cm="1">
        <f t="array" ref="G551">IF(OR(Nike_Sales_Uncleaned!G577="",Nike_Sales_Uncleaned!G577&lt;=0),MEDIAN(_xlfn._xlws.FILTER(Nike_Sales_Uncleaned!$G$2:$G$2501,Nike_Sales_Uncleaned!$G$2:$G$2501&gt;0)),Nike_Sales_Uncleaned!G577)</f>
        <v>3582.67</v>
      </c>
      <c r="H551">
        <f>IF(Nike_Sales_Uncleaned!H577="",0,IF(AND(Nike_Sales_Uncleaned!H577&gt;=0,Nike_Sales_Uncleaned!H577&lt;=1),Nike_Sales_Uncleaned!H577,0))</f>
        <v>0</v>
      </c>
      <c r="I551">
        <v>0</v>
      </c>
      <c r="J551" s="11" t="str">
        <f>IF(Nike_Sales_Uncleaned[[#This Row],[Order_Date]]="","",Nike_Sales_Uncleaned[[#This Row],[Order_Date]])</f>
        <v/>
      </c>
      <c r="K551" t="s">
        <v>17</v>
      </c>
      <c r="L551" t="s">
        <v>38</v>
      </c>
      <c r="M551">
        <v>1982.16</v>
      </c>
    </row>
    <row r="552" spans="1:13" x14ac:dyDescent="0.3">
      <c r="A552">
        <v>2576</v>
      </c>
      <c r="B552" t="s">
        <v>13</v>
      </c>
      <c r="C552" t="s">
        <v>30</v>
      </c>
      <c r="D552" t="s">
        <v>56</v>
      </c>
      <c r="E552" t="str">
        <f>IF(Nike_Sales_Uncleaned!E578="","NA",IF(OR(Nike_Sales_Uncleaned!E578=0,Nike_Sales_Uncleaned!E578=-1),"NA",UPPER(Nike_Sales_Uncleaned!E578)))</f>
        <v>10</v>
      </c>
      <c r="F552" cm="1">
        <f t="array" ref="F552">IF(Nike_Sales_Uncleaned!F578="",MEDIAN(_xlfn._xlws.FILTER(Nike_Sales_Uncleaned!$F$2:$F$2501,Nike_Sales_Uncleaned!$F$2:$F$2501&gt;0)),Nike_Sales_Uncleaned!F578)</f>
        <v>2</v>
      </c>
      <c r="G552" cm="1">
        <f t="array" ref="G552">IF(OR(Nike_Sales_Uncleaned!G578="",Nike_Sales_Uncleaned!G578&lt;=0),MEDIAN(_xlfn._xlws.FILTER(Nike_Sales_Uncleaned!$G$2:$G$2501,Nike_Sales_Uncleaned!$G$2:$G$2501&gt;0)),Nike_Sales_Uncleaned!G578)</f>
        <v>9134.77</v>
      </c>
      <c r="H552">
        <f>IF(Nike_Sales_Uncleaned!H578="",0,IF(AND(Nike_Sales_Uncleaned!H578&gt;=0,Nike_Sales_Uncleaned!H578&lt;=1),Nike_Sales_Uncleaned!H578,0))</f>
        <v>0</v>
      </c>
      <c r="I552">
        <v>0</v>
      </c>
      <c r="J552" s="11">
        <f>IF(Nike_Sales_Uncleaned[[#This Row],[Order_Date]]="","",Nike_Sales_Uncleaned[[#This Row],[Order_Date]])</f>
        <v>45177</v>
      </c>
      <c r="K552" t="s">
        <v>17</v>
      </c>
      <c r="L552" t="s">
        <v>29</v>
      </c>
      <c r="M552">
        <v>-427.11</v>
      </c>
    </row>
    <row r="553" spans="1:13" x14ac:dyDescent="0.3">
      <c r="A553">
        <v>2577</v>
      </c>
      <c r="B553" t="s">
        <v>19</v>
      </c>
      <c r="C553" t="s">
        <v>30</v>
      </c>
      <c r="D553" t="s">
        <v>48</v>
      </c>
      <c r="E553" t="str">
        <f>IF(Nike_Sales_Uncleaned!E579="","NA",IF(OR(Nike_Sales_Uncleaned!E579=0,Nike_Sales_Uncleaned!E579=-1),"NA",UPPER(Nike_Sales_Uncleaned!E579)))</f>
        <v>L</v>
      </c>
      <c r="F553" cm="1">
        <f t="array" ref="F553">IF(Nike_Sales_Uncleaned!F579="",MEDIAN(_xlfn._xlws.FILTER(Nike_Sales_Uncleaned!$F$2:$F$2501,Nike_Sales_Uncleaned!$F$2:$F$2501&gt;0)),Nike_Sales_Uncleaned!F579)</f>
        <v>-1</v>
      </c>
      <c r="G553" cm="1">
        <f t="array" ref="G553">IF(OR(Nike_Sales_Uncleaned!G579="",Nike_Sales_Uncleaned!G579&lt;=0),MEDIAN(_xlfn._xlws.FILTER(Nike_Sales_Uncleaned!$G$2:$G$2501,Nike_Sales_Uncleaned!$G$2:$G$2501&gt;0)),Nike_Sales_Uncleaned!G579)</f>
        <v>5545.52</v>
      </c>
      <c r="H553">
        <f>IF(Nike_Sales_Uncleaned!H579="",0,IF(AND(Nike_Sales_Uncleaned!H579&gt;=0,Nike_Sales_Uncleaned!H579&lt;=1),Nike_Sales_Uncleaned!H579,0))</f>
        <v>0</v>
      </c>
      <c r="I553">
        <v>0</v>
      </c>
      <c r="J553" s="11" t="str">
        <f>IF(Nike_Sales_Uncleaned[[#This Row],[Order_Date]]="","",Nike_Sales_Uncleaned[[#This Row],[Order_Date]])</f>
        <v/>
      </c>
      <c r="K553" t="s">
        <v>22</v>
      </c>
      <c r="L553" t="s">
        <v>25</v>
      </c>
      <c r="M553">
        <v>1185.56</v>
      </c>
    </row>
    <row r="554" spans="1:13" x14ac:dyDescent="0.3">
      <c r="A554">
        <v>2578</v>
      </c>
      <c r="B554" t="s">
        <v>35</v>
      </c>
      <c r="C554" t="s">
        <v>26</v>
      </c>
      <c r="D554" t="s">
        <v>27</v>
      </c>
      <c r="E554" t="str">
        <f>IF(Nike_Sales_Uncleaned!E580="","NA",IF(OR(Nike_Sales_Uncleaned!E580=0,Nike_Sales_Uncleaned!E580=-1),"NA",UPPER(Nike_Sales_Uncleaned!E580)))</f>
        <v>9</v>
      </c>
      <c r="F554" cm="1">
        <f t="array" ref="F554">IF(Nike_Sales_Uncleaned!F580="",MEDIAN(_xlfn._xlws.FILTER(Nike_Sales_Uncleaned!$F$2:$F$2501,Nike_Sales_Uncleaned!$F$2:$F$2501&gt;0)),Nike_Sales_Uncleaned!F580)</f>
        <v>2</v>
      </c>
      <c r="G554" cm="1">
        <f t="array" ref="G554">IF(OR(Nike_Sales_Uncleaned!G580="",Nike_Sales_Uncleaned!G580&lt;=0),MEDIAN(_xlfn._xlws.FILTER(Nike_Sales_Uncleaned!$G$2:$G$2501,Nike_Sales_Uncleaned!$G$2:$G$2501&gt;0)),Nike_Sales_Uncleaned!G580)</f>
        <v>6110.0300000000007</v>
      </c>
      <c r="H554">
        <f>IF(Nike_Sales_Uncleaned!H580="",0,IF(AND(Nike_Sales_Uncleaned!H580&gt;=0,Nike_Sales_Uncleaned!H580&lt;=1),Nike_Sales_Uncleaned!H580,0))</f>
        <v>0</v>
      </c>
      <c r="I554">
        <v>0</v>
      </c>
      <c r="J554" s="11">
        <f>IF(Nike_Sales_Uncleaned[[#This Row],[Order_Date]]="","",Nike_Sales_Uncleaned[[#This Row],[Order_Date]])</f>
        <v>45780</v>
      </c>
      <c r="K554" t="s">
        <v>22</v>
      </c>
      <c r="L554" t="s">
        <v>36</v>
      </c>
      <c r="M554">
        <v>3550</v>
      </c>
    </row>
    <row r="555" spans="1:13" x14ac:dyDescent="0.3">
      <c r="A555">
        <v>2579</v>
      </c>
      <c r="B555" t="s">
        <v>13</v>
      </c>
      <c r="C555" t="s">
        <v>26</v>
      </c>
      <c r="D555" t="s">
        <v>58</v>
      </c>
      <c r="E555" t="str">
        <f>IF(Nike_Sales_Uncleaned!E581="","NA",IF(OR(Nike_Sales_Uncleaned!E581=0,Nike_Sales_Uncleaned!E581=-1),"NA",UPPER(Nike_Sales_Uncleaned!E581)))</f>
        <v>7</v>
      </c>
      <c r="F555" cm="1">
        <f t="array" ref="F555">IF(Nike_Sales_Uncleaned!F581="",MEDIAN(_xlfn._xlws.FILTER(Nike_Sales_Uncleaned!$F$2:$F$2501,Nike_Sales_Uncleaned!$F$2:$F$2501&gt;0)),Nike_Sales_Uncleaned!F581)</f>
        <v>3</v>
      </c>
      <c r="G555" cm="1">
        <f t="array" ref="G555">IF(OR(Nike_Sales_Uncleaned!G581="",Nike_Sales_Uncleaned!G581&lt;=0),MEDIAN(_xlfn._xlws.FILTER(Nike_Sales_Uncleaned!$G$2:$G$2501,Nike_Sales_Uncleaned!$G$2:$G$2501&gt;0)),Nike_Sales_Uncleaned!G581)</f>
        <v>9541.83</v>
      </c>
      <c r="H555">
        <f>IF(Nike_Sales_Uncleaned!H581="",0,IF(AND(Nike_Sales_Uncleaned!H581&gt;=0,Nike_Sales_Uncleaned!H581&lt;=1),Nike_Sales_Uncleaned!H581,0))</f>
        <v>0</v>
      </c>
      <c r="I555">
        <v>0</v>
      </c>
      <c r="J555" s="11">
        <f>IF(Nike_Sales_Uncleaned[[#This Row],[Order_Date]]="","",Nike_Sales_Uncleaned[[#This Row],[Order_Date]])</f>
        <v>45712</v>
      </c>
      <c r="K555" t="s">
        <v>17</v>
      </c>
      <c r="L555" t="s">
        <v>33</v>
      </c>
      <c r="M555">
        <v>589.29999999999995</v>
      </c>
    </row>
    <row r="556" spans="1:13" x14ac:dyDescent="0.3">
      <c r="A556">
        <v>2580</v>
      </c>
      <c r="B556" t="s">
        <v>13</v>
      </c>
      <c r="C556" t="s">
        <v>14</v>
      </c>
      <c r="D556" t="s">
        <v>34</v>
      </c>
      <c r="E556" t="str">
        <f>IF(Nike_Sales_Uncleaned!E582="","NA",IF(OR(Nike_Sales_Uncleaned!E582=0,Nike_Sales_Uncleaned!E582=-1),"NA",UPPER(Nike_Sales_Uncleaned!E582)))</f>
        <v>M</v>
      </c>
      <c r="F556" cm="1">
        <f t="array" ref="F556">IF(Nike_Sales_Uncleaned!F582="",MEDIAN(_xlfn._xlws.FILTER(Nike_Sales_Uncleaned!$F$2:$F$2501,Nike_Sales_Uncleaned!$F$2:$F$2501&gt;0)),Nike_Sales_Uncleaned!F582)</f>
        <v>1</v>
      </c>
      <c r="G556" cm="1">
        <f t="array" ref="G556">IF(OR(Nike_Sales_Uncleaned!G582="",Nike_Sales_Uncleaned!G582&lt;=0),MEDIAN(_xlfn._xlws.FILTER(Nike_Sales_Uncleaned!$G$2:$G$2501,Nike_Sales_Uncleaned!$G$2:$G$2501&gt;0)),Nike_Sales_Uncleaned!G582)</f>
        <v>2749.79</v>
      </c>
      <c r="H556">
        <f>IF(Nike_Sales_Uncleaned!H582="",0,IF(AND(Nike_Sales_Uncleaned!H582&gt;=0,Nike_Sales_Uncleaned!H582&lt;=1),Nike_Sales_Uncleaned!H582,0))</f>
        <v>0</v>
      </c>
      <c r="I556">
        <v>0</v>
      </c>
      <c r="J556" s="11">
        <f>IF(Nike_Sales_Uncleaned[[#This Row],[Order_Date]]="","",Nike_Sales_Uncleaned[[#This Row],[Order_Date]])</f>
        <v>45670</v>
      </c>
      <c r="K556" t="s">
        <v>22</v>
      </c>
      <c r="L556" t="s">
        <v>45</v>
      </c>
      <c r="M556">
        <v>2978.85</v>
      </c>
    </row>
    <row r="557" spans="1:13" x14ac:dyDescent="0.3">
      <c r="A557">
        <v>2581</v>
      </c>
      <c r="B557" t="s">
        <v>13</v>
      </c>
      <c r="C557" t="s">
        <v>30</v>
      </c>
      <c r="D557" t="s">
        <v>50</v>
      </c>
      <c r="E557" t="str">
        <f>IF(Nike_Sales_Uncleaned!E583="","NA",IF(OR(Nike_Sales_Uncleaned!E583=0,Nike_Sales_Uncleaned!E583=-1),"NA",UPPER(Nike_Sales_Uncleaned!E583)))</f>
        <v>10</v>
      </c>
      <c r="F557" cm="1">
        <f t="array" ref="F557">IF(Nike_Sales_Uncleaned!F583="",MEDIAN(_xlfn._xlws.FILTER(Nike_Sales_Uncleaned!$F$2:$F$2501,Nike_Sales_Uncleaned!$F$2:$F$2501&gt;0)),Nike_Sales_Uncleaned!F583)</f>
        <v>0</v>
      </c>
      <c r="G557" cm="1">
        <f t="array" ref="G557">IF(OR(Nike_Sales_Uncleaned!G583="",Nike_Sales_Uncleaned!G583&lt;=0),MEDIAN(_xlfn._xlws.FILTER(Nike_Sales_Uncleaned!$G$2:$G$2501,Nike_Sales_Uncleaned!$G$2:$G$2501&gt;0)),Nike_Sales_Uncleaned!G583)</f>
        <v>6110.0300000000007</v>
      </c>
      <c r="H557">
        <f>IF(Nike_Sales_Uncleaned!H583="",0,IF(AND(Nike_Sales_Uncleaned!H583&gt;=0,Nike_Sales_Uncleaned!H583&lt;=1),Nike_Sales_Uncleaned!H583,0))</f>
        <v>0.53</v>
      </c>
      <c r="I557">
        <v>0</v>
      </c>
      <c r="J557" s="11" t="str">
        <f>IF(Nike_Sales_Uncleaned[[#This Row],[Order_Date]]="","",Nike_Sales_Uncleaned[[#This Row],[Order_Date]])</f>
        <v/>
      </c>
      <c r="K557" t="s">
        <v>17</v>
      </c>
      <c r="L557" t="s">
        <v>25</v>
      </c>
      <c r="M557">
        <v>800.45</v>
      </c>
    </row>
    <row r="558" spans="1:13" x14ac:dyDescent="0.3">
      <c r="A558">
        <v>2582</v>
      </c>
      <c r="B558" t="s">
        <v>35</v>
      </c>
      <c r="C558" t="s">
        <v>14</v>
      </c>
      <c r="D558" t="s">
        <v>47</v>
      </c>
      <c r="E558" t="str">
        <f>IF(Nike_Sales_Uncleaned!E584="","NA",IF(OR(Nike_Sales_Uncleaned!E584=0,Nike_Sales_Uncleaned!E584=-1),"NA",UPPER(Nike_Sales_Uncleaned!E584)))</f>
        <v>M</v>
      </c>
      <c r="F558" cm="1">
        <f t="array" ref="F558">IF(Nike_Sales_Uncleaned!F584="",MEDIAN(_xlfn._xlws.FILTER(Nike_Sales_Uncleaned!$F$2:$F$2501,Nike_Sales_Uncleaned!$F$2:$F$2501&gt;0)),Nike_Sales_Uncleaned!F584)</f>
        <v>2</v>
      </c>
      <c r="G558" cm="1">
        <f t="array" ref="G558">IF(OR(Nike_Sales_Uncleaned!G584="",Nike_Sales_Uncleaned!G584&lt;=0),MEDIAN(_xlfn._xlws.FILTER(Nike_Sales_Uncleaned!$G$2:$G$2501,Nike_Sales_Uncleaned!$G$2:$G$2501&gt;0)),Nike_Sales_Uncleaned!G584)</f>
        <v>6110.0300000000007</v>
      </c>
      <c r="H558">
        <f>IF(Nike_Sales_Uncleaned!H584="",0,IF(AND(Nike_Sales_Uncleaned!H584&gt;=0,Nike_Sales_Uncleaned!H584&lt;=1),Nike_Sales_Uncleaned!H584,0))</f>
        <v>0</v>
      </c>
      <c r="I558">
        <v>0</v>
      </c>
      <c r="J558" s="11" t="str">
        <f>IF(Nike_Sales_Uncleaned[[#This Row],[Order_Date]]="","",Nike_Sales_Uncleaned[[#This Row],[Order_Date]])</f>
        <v/>
      </c>
      <c r="K558" t="s">
        <v>17</v>
      </c>
      <c r="L558" t="s">
        <v>45</v>
      </c>
      <c r="M558">
        <v>909.76</v>
      </c>
    </row>
    <row r="559" spans="1:13" x14ac:dyDescent="0.3">
      <c r="A559">
        <v>2583</v>
      </c>
      <c r="B559" t="s">
        <v>35</v>
      </c>
      <c r="C559" t="s">
        <v>20</v>
      </c>
      <c r="D559" t="s">
        <v>21</v>
      </c>
      <c r="E559" t="str">
        <f>IF(Nike_Sales_Uncleaned!E585="","NA",IF(OR(Nike_Sales_Uncleaned!E585=0,Nike_Sales_Uncleaned!E585=-1),"NA",UPPER(Nike_Sales_Uncleaned!E585)))</f>
        <v>M</v>
      </c>
      <c r="F559" cm="1">
        <f t="array" ref="F559">IF(Nike_Sales_Uncleaned!F585="",MEDIAN(_xlfn._xlws.FILTER(Nike_Sales_Uncleaned!$F$2:$F$2501,Nike_Sales_Uncleaned!$F$2:$F$2501&gt;0)),Nike_Sales_Uncleaned!F585)</f>
        <v>2</v>
      </c>
      <c r="G559" cm="1">
        <f t="array" ref="G559">IF(OR(Nike_Sales_Uncleaned!G585="",Nike_Sales_Uncleaned!G585&lt;=0),MEDIAN(_xlfn._xlws.FILTER(Nike_Sales_Uncleaned!$G$2:$G$2501,Nike_Sales_Uncleaned!$G$2:$G$2501&gt;0)),Nike_Sales_Uncleaned!G585)</f>
        <v>6110.0300000000007</v>
      </c>
      <c r="H559">
        <f>IF(Nike_Sales_Uncleaned!H585="",0,IF(AND(Nike_Sales_Uncleaned!H585&gt;=0,Nike_Sales_Uncleaned!H585&lt;=1),Nike_Sales_Uncleaned!H585,0))</f>
        <v>0</v>
      </c>
      <c r="I559">
        <v>0</v>
      </c>
      <c r="J559" s="11">
        <f>IF(Nike_Sales_Uncleaned[[#This Row],[Order_Date]]="","",Nike_Sales_Uncleaned[[#This Row],[Order_Date]])</f>
        <v>45605</v>
      </c>
      <c r="K559" t="s">
        <v>22</v>
      </c>
      <c r="L559" t="s">
        <v>25</v>
      </c>
      <c r="M559">
        <v>3051.16</v>
      </c>
    </row>
    <row r="560" spans="1:13" x14ac:dyDescent="0.3">
      <c r="A560">
        <v>2584</v>
      </c>
      <c r="B560" t="s">
        <v>13</v>
      </c>
      <c r="C560" t="s">
        <v>30</v>
      </c>
      <c r="D560" t="s">
        <v>31</v>
      </c>
      <c r="E560" t="str">
        <f>IF(Nike_Sales_Uncleaned!E586="","NA",IF(OR(Nike_Sales_Uncleaned!E586=0,Nike_Sales_Uncleaned!E586=-1),"NA",UPPER(Nike_Sales_Uncleaned!E586)))</f>
        <v>M</v>
      </c>
      <c r="F560" cm="1">
        <f t="array" ref="F560">IF(Nike_Sales_Uncleaned!F586="",MEDIAN(_xlfn._xlws.FILTER(Nike_Sales_Uncleaned!$F$2:$F$2501,Nike_Sales_Uncleaned!$F$2:$F$2501&gt;0)),Nike_Sales_Uncleaned!F586)</f>
        <v>0</v>
      </c>
      <c r="G560" cm="1">
        <f t="array" ref="G560">IF(OR(Nike_Sales_Uncleaned!G586="",Nike_Sales_Uncleaned!G586&lt;=0),MEDIAN(_xlfn._xlws.FILTER(Nike_Sales_Uncleaned!$G$2:$G$2501,Nike_Sales_Uncleaned!$G$2:$G$2501&gt;0)),Nike_Sales_Uncleaned!G586)</f>
        <v>6110.0300000000007</v>
      </c>
      <c r="H560">
        <f>IF(Nike_Sales_Uncleaned!H586="",0,IF(AND(Nike_Sales_Uncleaned!H586&gt;=0,Nike_Sales_Uncleaned!H586&lt;=1),Nike_Sales_Uncleaned!H586,0))</f>
        <v>0</v>
      </c>
      <c r="I560">
        <v>0</v>
      </c>
      <c r="J560" s="11" t="str">
        <f>IF(Nike_Sales_Uncleaned[[#This Row],[Order_Date]]="","",Nike_Sales_Uncleaned[[#This Row],[Order_Date]])</f>
        <v/>
      </c>
      <c r="K560" t="s">
        <v>22</v>
      </c>
      <c r="L560" t="s">
        <v>38</v>
      </c>
      <c r="M560">
        <v>-123.93</v>
      </c>
    </row>
    <row r="561" spans="1:13" x14ac:dyDescent="0.3">
      <c r="A561">
        <v>2585</v>
      </c>
      <c r="B561" t="s">
        <v>13</v>
      </c>
      <c r="C561" t="s">
        <v>43</v>
      </c>
      <c r="D561" t="s">
        <v>51</v>
      </c>
      <c r="E561" t="str">
        <f>IF(Nike_Sales_Uncleaned!E587="","NA",IF(OR(Nike_Sales_Uncleaned!E587=0,Nike_Sales_Uncleaned!E587=-1),"NA",UPPER(Nike_Sales_Uncleaned!E587)))</f>
        <v>NA</v>
      </c>
      <c r="F561" cm="1">
        <f t="array" ref="F561">IF(Nike_Sales_Uncleaned!F587="",MEDIAN(_xlfn._xlws.FILTER(Nike_Sales_Uncleaned!$F$2:$F$2501,Nike_Sales_Uncleaned!$F$2:$F$2501&gt;0)),Nike_Sales_Uncleaned!F587)</f>
        <v>2</v>
      </c>
      <c r="G561" cm="1">
        <f t="array" ref="G561">IF(OR(Nike_Sales_Uncleaned!G587="",Nike_Sales_Uncleaned!G587&lt;=0),MEDIAN(_xlfn._xlws.FILTER(Nike_Sales_Uncleaned!$G$2:$G$2501,Nike_Sales_Uncleaned!$G$2:$G$2501&gt;0)),Nike_Sales_Uncleaned!G587)</f>
        <v>5066.1400000000003</v>
      </c>
      <c r="H561">
        <f>IF(Nike_Sales_Uncleaned!H587="",0,IF(AND(Nike_Sales_Uncleaned!H587&gt;=0,Nike_Sales_Uncleaned!H587&lt;=1),Nike_Sales_Uncleaned!H587,0))</f>
        <v>0</v>
      </c>
      <c r="I561">
        <v>0</v>
      </c>
      <c r="J561" s="11">
        <f>IF(Nike_Sales_Uncleaned[[#This Row],[Order_Date]]="","",Nike_Sales_Uncleaned[[#This Row],[Order_Date]])</f>
        <v>45698</v>
      </c>
      <c r="K561" t="s">
        <v>22</v>
      </c>
      <c r="L561" t="s">
        <v>45</v>
      </c>
      <c r="M561">
        <v>-148.71</v>
      </c>
    </row>
    <row r="562" spans="1:13" x14ac:dyDescent="0.3">
      <c r="A562">
        <v>2586</v>
      </c>
      <c r="B562" t="s">
        <v>35</v>
      </c>
      <c r="C562" t="s">
        <v>30</v>
      </c>
      <c r="D562" t="s">
        <v>48</v>
      </c>
      <c r="E562" t="str">
        <f>IF(Nike_Sales_Uncleaned!E588="","NA",IF(OR(Nike_Sales_Uncleaned!E588=0,Nike_Sales_Uncleaned!E588=-1),"NA",UPPER(Nike_Sales_Uncleaned!E588)))</f>
        <v>L</v>
      </c>
      <c r="F562" cm="1">
        <f t="array" ref="F562">IF(Nike_Sales_Uncleaned!F588="",MEDIAN(_xlfn._xlws.FILTER(Nike_Sales_Uncleaned!$F$2:$F$2501,Nike_Sales_Uncleaned!$F$2:$F$2501&gt;0)),Nike_Sales_Uncleaned!F588)</f>
        <v>2</v>
      </c>
      <c r="G562" cm="1">
        <f t="array" ref="G562">IF(OR(Nike_Sales_Uncleaned!G588="",Nike_Sales_Uncleaned!G588&lt;=0),MEDIAN(_xlfn._xlws.FILTER(Nike_Sales_Uncleaned!$G$2:$G$2501,Nike_Sales_Uncleaned!$G$2:$G$2501&gt;0)),Nike_Sales_Uncleaned!G588)</f>
        <v>6110.0300000000007</v>
      </c>
      <c r="H562">
        <f>IF(Nike_Sales_Uncleaned!H588="",0,IF(AND(Nike_Sales_Uncleaned!H588&gt;=0,Nike_Sales_Uncleaned!H588&lt;=1),Nike_Sales_Uncleaned!H588,0))</f>
        <v>0.99</v>
      </c>
      <c r="I562">
        <v>0</v>
      </c>
      <c r="J562" s="11">
        <f>IF(Nike_Sales_Uncleaned[[#This Row],[Order_Date]]="","",Nike_Sales_Uncleaned[[#This Row],[Order_Date]])</f>
        <v>45673</v>
      </c>
      <c r="K562" t="s">
        <v>17</v>
      </c>
      <c r="L562" t="s">
        <v>25</v>
      </c>
      <c r="M562">
        <v>1146.73</v>
      </c>
    </row>
    <row r="563" spans="1:13" x14ac:dyDescent="0.3">
      <c r="A563">
        <v>2587</v>
      </c>
      <c r="B563" t="s">
        <v>19</v>
      </c>
      <c r="C563" t="s">
        <v>30</v>
      </c>
      <c r="D563" t="s">
        <v>31</v>
      </c>
      <c r="E563" t="str">
        <f>IF(Nike_Sales_Uncleaned!E589="","NA",IF(OR(Nike_Sales_Uncleaned!E589=0,Nike_Sales_Uncleaned!E589=-1),"NA",UPPER(Nike_Sales_Uncleaned!E589)))</f>
        <v>6</v>
      </c>
      <c r="F563" cm="1">
        <f t="array" ref="F563">IF(Nike_Sales_Uncleaned!F589="",MEDIAN(_xlfn._xlws.FILTER(Nike_Sales_Uncleaned!$F$2:$F$2501,Nike_Sales_Uncleaned!$F$2:$F$2501&gt;0)),Nike_Sales_Uncleaned!F589)</f>
        <v>4</v>
      </c>
      <c r="G563" cm="1">
        <f t="array" ref="G563">IF(OR(Nike_Sales_Uncleaned!G589="",Nike_Sales_Uncleaned!G589&lt;=0),MEDIAN(_xlfn._xlws.FILTER(Nike_Sales_Uncleaned!$G$2:$G$2501,Nike_Sales_Uncleaned!$G$2:$G$2501&gt;0)),Nike_Sales_Uncleaned!G589)</f>
        <v>6110.0300000000007</v>
      </c>
      <c r="H563">
        <f>IF(Nike_Sales_Uncleaned!H589="",0,IF(AND(Nike_Sales_Uncleaned!H589&gt;=0,Nike_Sales_Uncleaned!H589&lt;=1),Nike_Sales_Uncleaned!H589,0))</f>
        <v>0.37</v>
      </c>
      <c r="I563">
        <v>0</v>
      </c>
      <c r="J563" s="11">
        <f>IF(Nike_Sales_Uncleaned[[#This Row],[Order_Date]]="","",Nike_Sales_Uncleaned[[#This Row],[Order_Date]])</f>
        <v>45376</v>
      </c>
      <c r="K563" t="s">
        <v>17</v>
      </c>
      <c r="L563" t="s">
        <v>36</v>
      </c>
      <c r="M563">
        <v>-480.01</v>
      </c>
    </row>
    <row r="564" spans="1:13" x14ac:dyDescent="0.3">
      <c r="A564">
        <v>2588</v>
      </c>
      <c r="B564" t="s">
        <v>13</v>
      </c>
      <c r="C564" t="s">
        <v>43</v>
      </c>
      <c r="D564" t="s">
        <v>61</v>
      </c>
      <c r="E564" t="str">
        <f>IF(Nike_Sales_Uncleaned!E590="","NA",IF(OR(Nike_Sales_Uncleaned!E590=0,Nike_Sales_Uncleaned!E590=-1),"NA",UPPER(Nike_Sales_Uncleaned!E590)))</f>
        <v>M</v>
      </c>
      <c r="F564" cm="1">
        <f t="array" ref="F564">IF(Nike_Sales_Uncleaned!F590="",MEDIAN(_xlfn._xlws.FILTER(Nike_Sales_Uncleaned!$F$2:$F$2501,Nike_Sales_Uncleaned!$F$2:$F$2501&gt;0)),Nike_Sales_Uncleaned!F590)</f>
        <v>2</v>
      </c>
      <c r="G564" cm="1">
        <f t="array" ref="G564">IF(OR(Nike_Sales_Uncleaned!G590="",Nike_Sales_Uncleaned!G590&lt;=0),MEDIAN(_xlfn._xlws.FILTER(Nike_Sales_Uncleaned!$G$2:$G$2501,Nike_Sales_Uncleaned!$G$2:$G$2501&gt;0)),Nike_Sales_Uncleaned!G590)</f>
        <v>6110.0300000000007</v>
      </c>
      <c r="H564">
        <f>IF(Nike_Sales_Uncleaned!H590="",0,IF(AND(Nike_Sales_Uncleaned!H590&gt;=0,Nike_Sales_Uncleaned!H590&lt;=1),Nike_Sales_Uncleaned!H590,0))</f>
        <v>0</v>
      </c>
      <c r="I564">
        <v>0</v>
      </c>
      <c r="J564" s="11">
        <f>IF(Nike_Sales_Uncleaned[[#This Row],[Order_Date]]="","",Nike_Sales_Uncleaned[[#This Row],[Order_Date]])</f>
        <v>45647</v>
      </c>
      <c r="K564" t="s">
        <v>17</v>
      </c>
      <c r="L564" t="s">
        <v>29</v>
      </c>
      <c r="M564">
        <v>2861.32</v>
      </c>
    </row>
    <row r="565" spans="1:13" x14ac:dyDescent="0.3">
      <c r="A565">
        <v>2589</v>
      </c>
      <c r="B565" t="s">
        <v>35</v>
      </c>
      <c r="C565" t="s">
        <v>14</v>
      </c>
      <c r="D565" t="s">
        <v>47</v>
      </c>
      <c r="E565" t="str">
        <f>IF(Nike_Sales_Uncleaned!E591="","NA",IF(OR(Nike_Sales_Uncleaned!E591=0,Nike_Sales_Uncleaned!E591=-1),"NA",UPPER(Nike_Sales_Uncleaned!E591)))</f>
        <v>M</v>
      </c>
      <c r="F565" cm="1">
        <f t="array" ref="F565">IF(Nike_Sales_Uncleaned!F591="",MEDIAN(_xlfn._xlws.FILTER(Nike_Sales_Uncleaned!$F$2:$F$2501,Nike_Sales_Uncleaned!$F$2:$F$2501&gt;0)),Nike_Sales_Uncleaned!F591)</f>
        <v>3</v>
      </c>
      <c r="G565" cm="1">
        <f t="array" ref="G565">IF(OR(Nike_Sales_Uncleaned!G591="",Nike_Sales_Uncleaned!G591&lt;=0),MEDIAN(_xlfn._xlws.FILTER(Nike_Sales_Uncleaned!$G$2:$G$2501,Nike_Sales_Uncleaned!$G$2:$G$2501&gt;0)),Nike_Sales_Uncleaned!G591)</f>
        <v>6110.0300000000007</v>
      </c>
      <c r="H565">
        <f>IF(Nike_Sales_Uncleaned!H591="",0,IF(AND(Nike_Sales_Uncleaned!H591&gt;=0,Nike_Sales_Uncleaned!H591&lt;=1),Nike_Sales_Uncleaned!H591,0))</f>
        <v>0</v>
      </c>
      <c r="I565">
        <v>0</v>
      </c>
      <c r="J565" s="11">
        <f>IF(Nike_Sales_Uncleaned[[#This Row],[Order_Date]]="","",Nike_Sales_Uncleaned[[#This Row],[Order_Date]])</f>
        <v>45760</v>
      </c>
      <c r="K565" t="s">
        <v>17</v>
      </c>
      <c r="L565" t="s">
        <v>45</v>
      </c>
      <c r="M565">
        <v>1429.18</v>
      </c>
    </row>
    <row r="566" spans="1:13" x14ac:dyDescent="0.3">
      <c r="A566">
        <v>2590</v>
      </c>
      <c r="B566" t="s">
        <v>35</v>
      </c>
      <c r="C566" t="s">
        <v>20</v>
      </c>
      <c r="D566" t="s">
        <v>24</v>
      </c>
      <c r="E566" t="str">
        <f>IF(Nike_Sales_Uncleaned!E592="","NA",IF(OR(Nike_Sales_Uncleaned!E592=0,Nike_Sales_Uncleaned!E592=-1),"NA",UPPER(Nike_Sales_Uncleaned!E592)))</f>
        <v>XL</v>
      </c>
      <c r="F566" cm="1">
        <f t="array" ref="F566">IF(Nike_Sales_Uncleaned!F592="",MEDIAN(_xlfn._xlws.FILTER(Nike_Sales_Uncleaned!$F$2:$F$2501,Nike_Sales_Uncleaned!$F$2:$F$2501&gt;0)),Nike_Sales_Uncleaned!F592)</f>
        <v>2</v>
      </c>
      <c r="G566" cm="1">
        <f t="array" ref="G566">IF(OR(Nike_Sales_Uncleaned!G592="",Nike_Sales_Uncleaned!G592&lt;=0),MEDIAN(_xlfn._xlws.FILTER(Nike_Sales_Uncleaned!$G$2:$G$2501,Nike_Sales_Uncleaned!$G$2:$G$2501&gt;0)),Nike_Sales_Uncleaned!G592)</f>
        <v>6110.0300000000007</v>
      </c>
      <c r="H566">
        <f>IF(Nike_Sales_Uncleaned!H592="",0,IF(AND(Nike_Sales_Uncleaned!H592&gt;=0,Nike_Sales_Uncleaned!H592&lt;=1),Nike_Sales_Uncleaned!H592,0))</f>
        <v>0</v>
      </c>
      <c r="I566">
        <v>0</v>
      </c>
      <c r="J566" s="11">
        <f>IF(Nike_Sales_Uncleaned[[#This Row],[Order_Date]]="","",Nike_Sales_Uncleaned[[#This Row],[Order_Date]])</f>
        <v>45145</v>
      </c>
      <c r="K566" t="s">
        <v>22</v>
      </c>
      <c r="L566" t="s">
        <v>36</v>
      </c>
      <c r="M566">
        <v>1766.46</v>
      </c>
    </row>
    <row r="567" spans="1:13" x14ac:dyDescent="0.3">
      <c r="A567">
        <v>2591</v>
      </c>
      <c r="B567" t="s">
        <v>19</v>
      </c>
      <c r="C567" t="s">
        <v>14</v>
      </c>
      <c r="D567" t="s">
        <v>15</v>
      </c>
      <c r="E567" t="str">
        <f>IF(Nike_Sales_Uncleaned!E593="","NA",IF(OR(Nike_Sales_Uncleaned!E593=0,Nike_Sales_Uncleaned!E593=-1),"NA",UPPER(Nike_Sales_Uncleaned!E593)))</f>
        <v>NA</v>
      </c>
      <c r="F567" cm="1">
        <f t="array" ref="F567">IF(Nike_Sales_Uncleaned!F593="",MEDIAN(_xlfn._xlws.FILTER(Nike_Sales_Uncleaned!$F$2:$F$2501,Nike_Sales_Uncleaned!$F$2:$F$2501&gt;0)),Nike_Sales_Uncleaned!F593)</f>
        <v>2</v>
      </c>
      <c r="G567" cm="1">
        <f t="array" ref="G567">IF(OR(Nike_Sales_Uncleaned!G593="",Nike_Sales_Uncleaned!G593&lt;=0),MEDIAN(_xlfn._xlws.FILTER(Nike_Sales_Uncleaned!$G$2:$G$2501,Nike_Sales_Uncleaned!$G$2:$G$2501&gt;0)),Nike_Sales_Uncleaned!G593)</f>
        <v>6110.0300000000007</v>
      </c>
      <c r="H567">
        <f>IF(Nike_Sales_Uncleaned!H593="",0,IF(AND(Nike_Sales_Uncleaned!H593&gt;=0,Nike_Sales_Uncleaned!H593&lt;=1),Nike_Sales_Uncleaned!H593,0))</f>
        <v>0</v>
      </c>
      <c r="I567">
        <v>0</v>
      </c>
      <c r="J567" s="11">
        <f>IF(Nike_Sales_Uncleaned[[#This Row],[Order_Date]]="","",Nike_Sales_Uncleaned[[#This Row],[Order_Date]])</f>
        <v>45553</v>
      </c>
      <c r="K567" t="s">
        <v>22</v>
      </c>
      <c r="L567" t="s">
        <v>45</v>
      </c>
      <c r="M567">
        <v>1261.67</v>
      </c>
    </row>
    <row r="568" spans="1:13" x14ac:dyDescent="0.3">
      <c r="A568">
        <v>2592</v>
      </c>
      <c r="B568" t="s">
        <v>19</v>
      </c>
      <c r="C568" t="s">
        <v>26</v>
      </c>
      <c r="D568" t="s">
        <v>27</v>
      </c>
      <c r="E568" t="str">
        <f>IF(Nike_Sales_Uncleaned!E594="","NA",IF(OR(Nike_Sales_Uncleaned!E594=0,Nike_Sales_Uncleaned!E594=-1),"NA",UPPER(Nike_Sales_Uncleaned!E594)))</f>
        <v>M</v>
      </c>
      <c r="F568" cm="1">
        <f t="array" ref="F568">IF(Nike_Sales_Uncleaned!F594="",MEDIAN(_xlfn._xlws.FILTER(Nike_Sales_Uncleaned!$F$2:$F$2501,Nike_Sales_Uncleaned!$F$2:$F$2501&gt;0)),Nike_Sales_Uncleaned!F594)</f>
        <v>2</v>
      </c>
      <c r="G568" cm="1">
        <f t="array" ref="G568">IF(OR(Nike_Sales_Uncleaned!G594="",Nike_Sales_Uncleaned!G594&lt;=0),MEDIAN(_xlfn._xlws.FILTER(Nike_Sales_Uncleaned!$G$2:$G$2501,Nike_Sales_Uncleaned!$G$2:$G$2501&gt;0)),Nike_Sales_Uncleaned!G594)</f>
        <v>6110.0300000000007</v>
      </c>
      <c r="H568">
        <f>IF(Nike_Sales_Uncleaned!H594="",0,IF(AND(Nike_Sales_Uncleaned!H594&gt;=0,Nike_Sales_Uncleaned!H594&lt;=1),Nike_Sales_Uncleaned!H594,0))</f>
        <v>0</v>
      </c>
      <c r="I568">
        <v>0</v>
      </c>
      <c r="J568" s="11">
        <f>IF(Nike_Sales_Uncleaned[[#This Row],[Order_Date]]="","",Nike_Sales_Uncleaned[[#This Row],[Order_Date]])</f>
        <v>45642</v>
      </c>
      <c r="K568" t="s">
        <v>22</v>
      </c>
      <c r="L568" t="s">
        <v>25</v>
      </c>
      <c r="M568">
        <v>-907.48</v>
      </c>
    </row>
    <row r="569" spans="1:13" x14ac:dyDescent="0.3">
      <c r="A569">
        <v>2593</v>
      </c>
      <c r="B569" t="s">
        <v>35</v>
      </c>
      <c r="C569" t="s">
        <v>26</v>
      </c>
      <c r="D569" t="s">
        <v>58</v>
      </c>
      <c r="E569" t="str">
        <f>IF(Nike_Sales_Uncleaned!E595="","NA",IF(OR(Nike_Sales_Uncleaned!E595=0,Nike_Sales_Uncleaned!E595=-1),"NA",UPPER(Nike_Sales_Uncleaned!E595)))</f>
        <v>L</v>
      </c>
      <c r="F569" cm="1">
        <f t="array" ref="F569">IF(Nike_Sales_Uncleaned!F595="",MEDIAN(_xlfn._xlws.FILTER(Nike_Sales_Uncleaned!$F$2:$F$2501,Nike_Sales_Uncleaned!$F$2:$F$2501&gt;0)),Nike_Sales_Uncleaned!F595)</f>
        <v>2</v>
      </c>
      <c r="G569" cm="1">
        <f t="array" ref="G569">IF(OR(Nike_Sales_Uncleaned!G595="",Nike_Sales_Uncleaned!G595&lt;=0),MEDIAN(_xlfn._xlws.FILTER(Nike_Sales_Uncleaned!$G$2:$G$2501,Nike_Sales_Uncleaned!$G$2:$G$2501&gt;0)),Nike_Sales_Uncleaned!G595)</f>
        <v>8747.18</v>
      </c>
      <c r="H569">
        <f>IF(Nike_Sales_Uncleaned!H595="",0,IF(AND(Nike_Sales_Uncleaned!H595&gt;=0,Nike_Sales_Uncleaned!H595&lt;=1),Nike_Sales_Uncleaned!H595,0))</f>
        <v>0</v>
      </c>
      <c r="I569">
        <v>0</v>
      </c>
      <c r="J569" s="11">
        <f>IF(Nike_Sales_Uncleaned[[#This Row],[Order_Date]]="","",Nike_Sales_Uncleaned[[#This Row],[Order_Date]])</f>
        <v>45550</v>
      </c>
      <c r="K569" t="s">
        <v>22</v>
      </c>
      <c r="L569" t="s">
        <v>25</v>
      </c>
      <c r="M569">
        <v>2505.6</v>
      </c>
    </row>
    <row r="570" spans="1:13" x14ac:dyDescent="0.3">
      <c r="A570">
        <v>2594</v>
      </c>
      <c r="B570" t="s">
        <v>19</v>
      </c>
      <c r="C570" t="s">
        <v>14</v>
      </c>
      <c r="D570" t="s">
        <v>54</v>
      </c>
      <c r="E570" t="str">
        <f>IF(Nike_Sales_Uncleaned!E596="","NA",IF(OR(Nike_Sales_Uncleaned!E596=0,Nike_Sales_Uncleaned!E596=-1),"NA",UPPER(Nike_Sales_Uncleaned!E596)))</f>
        <v>XL</v>
      </c>
      <c r="F570" cm="1">
        <f t="array" ref="F570">IF(Nike_Sales_Uncleaned!F596="",MEDIAN(_xlfn._xlws.FILTER(Nike_Sales_Uncleaned!$F$2:$F$2501,Nike_Sales_Uncleaned!$F$2:$F$2501&gt;0)),Nike_Sales_Uncleaned!F596)</f>
        <v>3</v>
      </c>
      <c r="G570" cm="1">
        <f t="array" ref="G570">IF(OR(Nike_Sales_Uncleaned!G596="",Nike_Sales_Uncleaned!G596&lt;=0),MEDIAN(_xlfn._xlws.FILTER(Nike_Sales_Uncleaned!$G$2:$G$2501,Nike_Sales_Uncleaned!$G$2:$G$2501&gt;0)),Nike_Sales_Uncleaned!G596)</f>
        <v>7944.34</v>
      </c>
      <c r="H570">
        <f>IF(Nike_Sales_Uncleaned!H596="",0,IF(AND(Nike_Sales_Uncleaned!H596&gt;=0,Nike_Sales_Uncleaned!H596&lt;=1),Nike_Sales_Uncleaned!H596,0))</f>
        <v>0.67</v>
      </c>
      <c r="I570">
        <v>7864.9</v>
      </c>
      <c r="J570" s="11">
        <f>IF(Nike_Sales_Uncleaned[[#This Row],[Order_Date]]="","",Nike_Sales_Uncleaned[[#This Row],[Order_Date]])</f>
        <v>45547</v>
      </c>
      <c r="K570" t="s">
        <v>22</v>
      </c>
      <c r="L570" t="s">
        <v>38</v>
      </c>
      <c r="M570">
        <v>1534.91</v>
      </c>
    </row>
    <row r="571" spans="1:13" x14ac:dyDescent="0.3">
      <c r="A571">
        <v>2595</v>
      </c>
      <c r="B571" t="s">
        <v>35</v>
      </c>
      <c r="C571" t="s">
        <v>43</v>
      </c>
      <c r="D571" t="s">
        <v>61</v>
      </c>
      <c r="E571" t="str">
        <f>IF(Nike_Sales_Uncleaned!E597="","NA",IF(OR(Nike_Sales_Uncleaned!E597=0,Nike_Sales_Uncleaned!E597=-1),"NA",UPPER(Nike_Sales_Uncleaned!E597)))</f>
        <v>XL</v>
      </c>
      <c r="F571" cm="1">
        <f t="array" ref="F571">IF(Nike_Sales_Uncleaned!F597="",MEDIAN(_xlfn._xlws.FILTER(Nike_Sales_Uncleaned!$F$2:$F$2501,Nike_Sales_Uncleaned!$F$2:$F$2501&gt;0)),Nike_Sales_Uncleaned!F597)</f>
        <v>0</v>
      </c>
      <c r="G571" cm="1">
        <f t="array" ref="G571">IF(OR(Nike_Sales_Uncleaned!G597="",Nike_Sales_Uncleaned!G597&lt;=0),MEDIAN(_xlfn._xlws.FILTER(Nike_Sales_Uncleaned!$G$2:$G$2501,Nike_Sales_Uncleaned!$G$2:$G$2501&gt;0)),Nike_Sales_Uncleaned!G597)</f>
        <v>6110.0300000000007</v>
      </c>
      <c r="H571">
        <f>IF(Nike_Sales_Uncleaned!H597="",0,IF(AND(Nike_Sales_Uncleaned!H597&gt;=0,Nike_Sales_Uncleaned!H597&lt;=1),Nike_Sales_Uncleaned!H597,0))</f>
        <v>0</v>
      </c>
      <c r="I571">
        <v>0</v>
      </c>
      <c r="J571" s="11">
        <f>IF(Nike_Sales_Uncleaned[[#This Row],[Order_Date]]="","",Nike_Sales_Uncleaned[[#This Row],[Order_Date]])</f>
        <v>45528</v>
      </c>
      <c r="K571" t="s">
        <v>22</v>
      </c>
      <c r="L571" t="s">
        <v>33</v>
      </c>
      <c r="M571">
        <v>420.27</v>
      </c>
    </row>
    <row r="572" spans="1:13" x14ac:dyDescent="0.3">
      <c r="A572">
        <v>2597</v>
      </c>
      <c r="B572" t="s">
        <v>13</v>
      </c>
      <c r="C572" t="s">
        <v>30</v>
      </c>
      <c r="D572" t="s">
        <v>48</v>
      </c>
      <c r="E572" t="str">
        <f>IF(Nike_Sales_Uncleaned!E599="","NA",IF(OR(Nike_Sales_Uncleaned!E599=0,Nike_Sales_Uncleaned!E599=-1),"NA",UPPER(Nike_Sales_Uncleaned!E599)))</f>
        <v>NA</v>
      </c>
      <c r="F572" cm="1">
        <f t="array" ref="F572">IF(Nike_Sales_Uncleaned!F599="",MEDIAN(_xlfn._xlws.FILTER(Nike_Sales_Uncleaned!$F$2:$F$2501,Nike_Sales_Uncleaned!$F$2:$F$2501&gt;0)),Nike_Sales_Uncleaned!F599)</f>
        <v>3</v>
      </c>
      <c r="G572" cm="1">
        <f t="array" ref="G572">IF(OR(Nike_Sales_Uncleaned!G599="",Nike_Sales_Uncleaned!G599&lt;=0),MEDIAN(_xlfn._xlws.FILTER(Nike_Sales_Uncleaned!$G$2:$G$2501,Nike_Sales_Uncleaned!$G$2:$G$2501&gt;0)),Nike_Sales_Uncleaned!G599)</f>
        <v>3348.83</v>
      </c>
      <c r="H572">
        <f>IF(Nike_Sales_Uncleaned!H599="",0,IF(AND(Nike_Sales_Uncleaned!H599&gt;=0,Nike_Sales_Uncleaned!H599&lt;=1),Nike_Sales_Uncleaned!H599,0))</f>
        <v>0</v>
      </c>
      <c r="I572">
        <v>0</v>
      </c>
      <c r="J572" s="11">
        <f>IF(Nike_Sales_Uncleaned[[#This Row],[Order_Date]]="","",Nike_Sales_Uncleaned[[#This Row],[Order_Date]])</f>
        <v>45738</v>
      </c>
      <c r="K572" t="s">
        <v>17</v>
      </c>
      <c r="L572" t="s">
        <v>36</v>
      </c>
      <c r="M572">
        <v>-540.08000000000004</v>
      </c>
    </row>
    <row r="573" spans="1:13" x14ac:dyDescent="0.3">
      <c r="A573">
        <v>2598</v>
      </c>
      <c r="B573" t="s">
        <v>19</v>
      </c>
      <c r="C573" t="s">
        <v>14</v>
      </c>
      <c r="D573" t="s">
        <v>47</v>
      </c>
      <c r="E573" t="str">
        <f>IF(Nike_Sales_Uncleaned!E600="","NA",IF(OR(Nike_Sales_Uncleaned!E600=0,Nike_Sales_Uncleaned!E600=-1),"NA",UPPER(Nike_Sales_Uncleaned!E600)))</f>
        <v>8</v>
      </c>
      <c r="F573" cm="1">
        <f t="array" ref="F573">IF(Nike_Sales_Uncleaned!F600="",MEDIAN(_xlfn._xlws.FILTER(Nike_Sales_Uncleaned!$F$2:$F$2501,Nike_Sales_Uncleaned!$F$2:$F$2501&gt;0)),Nike_Sales_Uncleaned!F600)</f>
        <v>2</v>
      </c>
      <c r="G573" cm="1">
        <f t="array" ref="G573">IF(OR(Nike_Sales_Uncleaned!G600="",Nike_Sales_Uncleaned!G600&lt;=0),MEDIAN(_xlfn._xlws.FILTER(Nike_Sales_Uncleaned!$G$2:$G$2501,Nike_Sales_Uncleaned!$G$2:$G$2501&gt;0)),Nike_Sales_Uncleaned!G600)</f>
        <v>9488.84</v>
      </c>
      <c r="H573">
        <f>IF(Nike_Sales_Uncleaned!H600="",0,IF(AND(Nike_Sales_Uncleaned!H600&gt;=0,Nike_Sales_Uncleaned!H600&lt;=1),Nike_Sales_Uncleaned!H600,0))</f>
        <v>0</v>
      </c>
      <c r="I573">
        <v>0</v>
      </c>
      <c r="J573" s="11">
        <f>IF(Nike_Sales_Uncleaned[[#This Row],[Order_Date]]="","",Nike_Sales_Uncleaned[[#This Row],[Order_Date]])</f>
        <v>45258</v>
      </c>
      <c r="K573" t="s">
        <v>22</v>
      </c>
      <c r="L573" t="s">
        <v>36</v>
      </c>
      <c r="M573">
        <v>3505.24</v>
      </c>
    </row>
    <row r="574" spans="1:13" x14ac:dyDescent="0.3">
      <c r="A574">
        <v>2599</v>
      </c>
      <c r="B574" t="s">
        <v>13</v>
      </c>
      <c r="C574" t="s">
        <v>14</v>
      </c>
      <c r="D574" t="s">
        <v>34</v>
      </c>
      <c r="E574" t="str">
        <f>IF(Nike_Sales_Uncleaned!E601="","NA",IF(OR(Nike_Sales_Uncleaned!E601=0,Nike_Sales_Uncleaned!E601=-1),"NA",UPPER(Nike_Sales_Uncleaned!E601)))</f>
        <v>12</v>
      </c>
      <c r="F574" cm="1">
        <f t="array" ref="F574">IF(Nike_Sales_Uncleaned!F601="",MEDIAN(_xlfn._xlws.FILTER(Nike_Sales_Uncleaned!$F$2:$F$2501,Nike_Sales_Uncleaned!$F$2:$F$2501&gt;0)),Nike_Sales_Uncleaned!F601)</f>
        <v>4</v>
      </c>
      <c r="G574" cm="1">
        <f t="array" ref="G574">IF(OR(Nike_Sales_Uncleaned!G601="",Nike_Sales_Uncleaned!G601&lt;=0),MEDIAN(_xlfn._xlws.FILTER(Nike_Sales_Uncleaned!$G$2:$G$2501,Nike_Sales_Uncleaned!$G$2:$G$2501&gt;0)),Nike_Sales_Uncleaned!G601)</f>
        <v>6110.0300000000007</v>
      </c>
      <c r="H574">
        <f>IF(Nike_Sales_Uncleaned!H601="",0,IF(AND(Nike_Sales_Uncleaned!H601&gt;=0,Nike_Sales_Uncleaned!H601&lt;=1),Nike_Sales_Uncleaned!H601,0))</f>
        <v>0</v>
      </c>
      <c r="I574">
        <v>0</v>
      </c>
      <c r="J574" s="11">
        <f>IF(Nike_Sales_Uncleaned[[#This Row],[Order_Date]]="","",Nike_Sales_Uncleaned[[#This Row],[Order_Date]])</f>
        <v>45322</v>
      </c>
      <c r="K574" t="s">
        <v>22</v>
      </c>
      <c r="L574" t="s">
        <v>38</v>
      </c>
      <c r="M574">
        <v>-562.30999999999995</v>
      </c>
    </row>
    <row r="575" spans="1:13" x14ac:dyDescent="0.3">
      <c r="A575">
        <v>2600</v>
      </c>
      <c r="B575" t="s">
        <v>13</v>
      </c>
      <c r="C575" t="s">
        <v>26</v>
      </c>
      <c r="D575" t="s">
        <v>60</v>
      </c>
      <c r="E575" t="str">
        <f>IF(Nike_Sales_Uncleaned!E602="","NA",IF(OR(Nike_Sales_Uncleaned!E602=0,Nike_Sales_Uncleaned!E602=-1),"NA",UPPER(Nike_Sales_Uncleaned!E602)))</f>
        <v>M</v>
      </c>
      <c r="F575" cm="1">
        <f t="array" ref="F575">IF(Nike_Sales_Uncleaned!F602="",MEDIAN(_xlfn._xlws.FILTER(Nike_Sales_Uncleaned!$F$2:$F$2501,Nike_Sales_Uncleaned!$F$2:$F$2501&gt;0)),Nike_Sales_Uncleaned!F602)</f>
        <v>3</v>
      </c>
      <c r="G575" cm="1">
        <f t="array" ref="G575">IF(OR(Nike_Sales_Uncleaned!G602="",Nike_Sales_Uncleaned!G602&lt;=0),MEDIAN(_xlfn._xlws.FILTER(Nike_Sales_Uncleaned!$G$2:$G$2501,Nike_Sales_Uncleaned!$G$2:$G$2501&gt;0)),Nike_Sales_Uncleaned!G602)</f>
        <v>6110.0300000000007</v>
      </c>
      <c r="H575">
        <f>IF(Nike_Sales_Uncleaned!H602="",0,IF(AND(Nike_Sales_Uncleaned!H602&gt;=0,Nike_Sales_Uncleaned!H602&lt;=1),Nike_Sales_Uncleaned!H602,0))</f>
        <v>0</v>
      </c>
      <c r="I575">
        <v>0</v>
      </c>
      <c r="J575" s="11">
        <f>IF(Nike_Sales_Uncleaned[[#This Row],[Order_Date]]="","",Nike_Sales_Uncleaned[[#This Row],[Order_Date]])</f>
        <v>45533</v>
      </c>
      <c r="K575" t="s">
        <v>17</v>
      </c>
      <c r="L575" t="s">
        <v>29</v>
      </c>
      <c r="M575">
        <v>803.62</v>
      </c>
    </row>
    <row r="576" spans="1:13" x14ac:dyDescent="0.3">
      <c r="A576">
        <v>2601</v>
      </c>
      <c r="B576" t="s">
        <v>19</v>
      </c>
      <c r="C576" t="s">
        <v>20</v>
      </c>
      <c r="D576" t="s">
        <v>21</v>
      </c>
      <c r="E576" t="str">
        <f>IF(Nike_Sales_Uncleaned!E603="","NA",IF(OR(Nike_Sales_Uncleaned!E603=0,Nike_Sales_Uncleaned!E603=-1),"NA",UPPER(Nike_Sales_Uncleaned!E603)))</f>
        <v>XL</v>
      </c>
      <c r="F576" cm="1">
        <f t="array" ref="F576">IF(Nike_Sales_Uncleaned!F603="",MEDIAN(_xlfn._xlws.FILTER(Nike_Sales_Uncleaned!$F$2:$F$2501,Nike_Sales_Uncleaned!$F$2:$F$2501&gt;0)),Nike_Sales_Uncleaned!F603)</f>
        <v>1</v>
      </c>
      <c r="G576" cm="1">
        <f t="array" ref="G576">IF(OR(Nike_Sales_Uncleaned!G603="",Nike_Sales_Uncleaned!G603&lt;=0),MEDIAN(_xlfn._xlws.FILTER(Nike_Sales_Uncleaned!$G$2:$G$2501,Nike_Sales_Uncleaned!$G$2:$G$2501&gt;0)),Nike_Sales_Uncleaned!G603)</f>
        <v>6110.0300000000007</v>
      </c>
      <c r="H576">
        <f>IF(Nike_Sales_Uncleaned!H603="",0,IF(AND(Nike_Sales_Uncleaned!H603&gt;=0,Nike_Sales_Uncleaned!H603&lt;=1),Nike_Sales_Uncleaned!H603,0))</f>
        <v>0</v>
      </c>
      <c r="I576">
        <v>0</v>
      </c>
      <c r="J576" s="11">
        <f>IF(Nike_Sales_Uncleaned[[#This Row],[Order_Date]]="","",Nike_Sales_Uncleaned[[#This Row],[Order_Date]])</f>
        <v>45554</v>
      </c>
      <c r="K576" t="s">
        <v>22</v>
      </c>
      <c r="L576" t="s">
        <v>33</v>
      </c>
      <c r="M576">
        <v>3739.4</v>
      </c>
    </row>
    <row r="577" spans="1:13" x14ac:dyDescent="0.3">
      <c r="A577">
        <v>2602</v>
      </c>
      <c r="B577" t="s">
        <v>13</v>
      </c>
      <c r="C577" t="s">
        <v>30</v>
      </c>
      <c r="D577" t="s">
        <v>50</v>
      </c>
      <c r="E577" t="str">
        <f>IF(Nike_Sales_Uncleaned!E604="","NA",IF(OR(Nike_Sales_Uncleaned!E604=0,Nike_Sales_Uncleaned!E604=-1),"NA",UPPER(Nike_Sales_Uncleaned!E604)))</f>
        <v>XL</v>
      </c>
      <c r="F577" cm="1">
        <f t="array" ref="F577">IF(Nike_Sales_Uncleaned!F604="",MEDIAN(_xlfn._xlws.FILTER(Nike_Sales_Uncleaned!$F$2:$F$2501,Nike_Sales_Uncleaned!$F$2:$F$2501&gt;0)),Nike_Sales_Uncleaned!F604)</f>
        <v>2</v>
      </c>
      <c r="G577" cm="1">
        <f t="array" ref="G577">IF(OR(Nike_Sales_Uncleaned!G604="",Nike_Sales_Uncleaned!G604&lt;=0),MEDIAN(_xlfn._xlws.FILTER(Nike_Sales_Uncleaned!$G$2:$G$2501,Nike_Sales_Uncleaned!$G$2:$G$2501&gt;0)),Nike_Sales_Uncleaned!G604)</f>
        <v>3518.53</v>
      </c>
      <c r="H577">
        <f>IF(Nike_Sales_Uncleaned!H604="",0,IF(AND(Nike_Sales_Uncleaned!H604&gt;=0,Nike_Sales_Uncleaned!H604&lt;=1),Nike_Sales_Uncleaned!H604,0))</f>
        <v>0</v>
      </c>
      <c r="I577">
        <v>0</v>
      </c>
      <c r="J577" s="11">
        <f>IF(Nike_Sales_Uncleaned[[#This Row],[Order_Date]]="","",Nike_Sales_Uncleaned[[#This Row],[Order_Date]])</f>
        <v>45841</v>
      </c>
      <c r="K577" t="s">
        <v>17</v>
      </c>
      <c r="L577" t="s">
        <v>29</v>
      </c>
      <c r="M577">
        <v>3494.88</v>
      </c>
    </row>
    <row r="578" spans="1:13" x14ac:dyDescent="0.3">
      <c r="A578">
        <v>2603</v>
      </c>
      <c r="B578" t="s">
        <v>19</v>
      </c>
      <c r="C578" t="s">
        <v>30</v>
      </c>
      <c r="D578" t="s">
        <v>48</v>
      </c>
      <c r="E578" t="str">
        <f>IF(Nike_Sales_Uncleaned!E605="","NA",IF(OR(Nike_Sales_Uncleaned!E605=0,Nike_Sales_Uncleaned!E605=-1),"NA",UPPER(Nike_Sales_Uncleaned!E605)))</f>
        <v>L</v>
      </c>
      <c r="F578" cm="1">
        <f t="array" ref="F578">IF(Nike_Sales_Uncleaned!F605="",MEDIAN(_xlfn._xlws.FILTER(Nike_Sales_Uncleaned!$F$2:$F$2501,Nike_Sales_Uncleaned!$F$2:$F$2501&gt;0)),Nike_Sales_Uncleaned!F605)</f>
        <v>0</v>
      </c>
      <c r="G578" cm="1">
        <f t="array" ref="G578">IF(OR(Nike_Sales_Uncleaned!G605="",Nike_Sales_Uncleaned!G605&lt;=0),MEDIAN(_xlfn._xlws.FILTER(Nike_Sales_Uncleaned!$G$2:$G$2501,Nike_Sales_Uncleaned!$G$2:$G$2501&gt;0)),Nike_Sales_Uncleaned!G605)</f>
        <v>6110.0300000000007</v>
      </c>
      <c r="H578">
        <f>IF(Nike_Sales_Uncleaned!H605="",0,IF(AND(Nike_Sales_Uncleaned!H605&gt;=0,Nike_Sales_Uncleaned!H605&lt;=1),Nike_Sales_Uncleaned!H605,0))</f>
        <v>0</v>
      </c>
      <c r="I578">
        <v>0</v>
      </c>
      <c r="J578" s="11">
        <f>IF(Nike_Sales_Uncleaned[[#This Row],[Order_Date]]="","",Nike_Sales_Uncleaned[[#This Row],[Order_Date]])</f>
        <v>45661</v>
      </c>
      <c r="K578" t="s">
        <v>17</v>
      </c>
      <c r="L578" t="s">
        <v>38</v>
      </c>
      <c r="M578">
        <v>-144.08000000000001</v>
      </c>
    </row>
    <row r="579" spans="1:13" x14ac:dyDescent="0.3">
      <c r="A579">
        <v>2605</v>
      </c>
      <c r="B579" t="s">
        <v>13</v>
      </c>
      <c r="C579" t="s">
        <v>26</v>
      </c>
      <c r="D579" t="s">
        <v>58</v>
      </c>
      <c r="E579" t="str">
        <f>IF(Nike_Sales_Uncleaned!E607="","NA",IF(OR(Nike_Sales_Uncleaned!E607=0,Nike_Sales_Uncleaned!E607=-1),"NA",UPPER(Nike_Sales_Uncleaned!E607)))</f>
        <v>NA</v>
      </c>
      <c r="F579" cm="1">
        <f t="array" ref="F579">IF(Nike_Sales_Uncleaned!F607="",MEDIAN(_xlfn._xlws.FILTER(Nike_Sales_Uncleaned!$F$2:$F$2501,Nike_Sales_Uncleaned!$F$2:$F$2501&gt;0)),Nike_Sales_Uncleaned!F607)</f>
        <v>-1</v>
      </c>
      <c r="G579" cm="1">
        <f t="array" ref="G579">IF(OR(Nike_Sales_Uncleaned!G607="",Nike_Sales_Uncleaned!G607&lt;=0),MEDIAN(_xlfn._xlws.FILTER(Nike_Sales_Uncleaned!$G$2:$G$2501,Nike_Sales_Uncleaned!$G$2:$G$2501&gt;0)),Nike_Sales_Uncleaned!G607)</f>
        <v>7206.45</v>
      </c>
      <c r="H579">
        <f>IF(Nike_Sales_Uncleaned!H607="",0,IF(AND(Nike_Sales_Uncleaned!H607&gt;=0,Nike_Sales_Uncleaned!H607&lt;=1),Nike_Sales_Uncleaned!H607,0))</f>
        <v>0</v>
      </c>
      <c r="I579">
        <v>0</v>
      </c>
      <c r="J579" s="11">
        <f>IF(Nike_Sales_Uncleaned[[#This Row],[Order_Date]]="","",Nike_Sales_Uncleaned[[#This Row],[Order_Date]])</f>
        <v>45246</v>
      </c>
      <c r="K579" t="s">
        <v>17</v>
      </c>
      <c r="L579" t="s">
        <v>36</v>
      </c>
      <c r="M579">
        <v>-228.84</v>
      </c>
    </row>
    <row r="580" spans="1:13" x14ac:dyDescent="0.3">
      <c r="A580">
        <v>2606</v>
      </c>
      <c r="B580" t="s">
        <v>19</v>
      </c>
      <c r="C580" t="s">
        <v>26</v>
      </c>
      <c r="D580" t="s">
        <v>60</v>
      </c>
      <c r="E580" t="str">
        <f>IF(Nike_Sales_Uncleaned!E608="","NA",IF(OR(Nike_Sales_Uncleaned!E608=0,Nike_Sales_Uncleaned!E608=-1),"NA",UPPER(Nike_Sales_Uncleaned!E608)))</f>
        <v>L</v>
      </c>
      <c r="F580" cm="1">
        <f t="array" ref="F580">IF(Nike_Sales_Uncleaned!F608="",MEDIAN(_xlfn._xlws.FILTER(Nike_Sales_Uncleaned!$F$2:$F$2501,Nike_Sales_Uncleaned!$F$2:$F$2501&gt;0)),Nike_Sales_Uncleaned!F608)</f>
        <v>2</v>
      </c>
      <c r="G580" cm="1">
        <f t="array" ref="G580">IF(OR(Nike_Sales_Uncleaned!G608="",Nike_Sales_Uncleaned!G608&lt;=0),MEDIAN(_xlfn._xlws.FILTER(Nike_Sales_Uncleaned!$G$2:$G$2501,Nike_Sales_Uncleaned!$G$2:$G$2501&gt;0)),Nike_Sales_Uncleaned!G608)</f>
        <v>4040.65</v>
      </c>
      <c r="H580">
        <f>IF(Nike_Sales_Uncleaned!H608="",0,IF(AND(Nike_Sales_Uncleaned!H608&gt;=0,Nike_Sales_Uncleaned!H608&lt;=1),Nike_Sales_Uncleaned!H608,0))</f>
        <v>0</v>
      </c>
      <c r="I580">
        <v>0</v>
      </c>
      <c r="J580" s="11">
        <f>IF(Nike_Sales_Uncleaned[[#This Row],[Order_Date]]="","",Nike_Sales_Uncleaned[[#This Row],[Order_Date]])</f>
        <v>45787</v>
      </c>
      <c r="K580" t="s">
        <v>22</v>
      </c>
      <c r="L580" t="s">
        <v>25</v>
      </c>
      <c r="M580">
        <v>805.92</v>
      </c>
    </row>
    <row r="581" spans="1:13" x14ac:dyDescent="0.3">
      <c r="A581">
        <v>2607</v>
      </c>
      <c r="B581" t="s">
        <v>19</v>
      </c>
      <c r="C581" t="s">
        <v>43</v>
      </c>
      <c r="D581" t="s">
        <v>61</v>
      </c>
      <c r="E581" t="str">
        <f>IF(Nike_Sales_Uncleaned!E609="","NA",IF(OR(Nike_Sales_Uncleaned!E609=0,Nike_Sales_Uncleaned!E609=-1),"NA",UPPER(Nike_Sales_Uncleaned!E609)))</f>
        <v>NA</v>
      </c>
      <c r="F581" cm="1">
        <f t="array" ref="F581">IF(Nike_Sales_Uncleaned!F609="",MEDIAN(_xlfn._xlws.FILTER(Nike_Sales_Uncleaned!$F$2:$F$2501,Nike_Sales_Uncleaned!$F$2:$F$2501&gt;0)),Nike_Sales_Uncleaned!F609)</f>
        <v>2</v>
      </c>
      <c r="G581" cm="1">
        <f t="array" ref="G581">IF(OR(Nike_Sales_Uncleaned!G609="",Nike_Sales_Uncleaned!G609&lt;=0),MEDIAN(_xlfn._xlws.FILTER(Nike_Sales_Uncleaned!$G$2:$G$2501,Nike_Sales_Uncleaned!$G$2:$G$2501&gt;0)),Nike_Sales_Uncleaned!G609)</f>
        <v>6110.0300000000007</v>
      </c>
      <c r="H581">
        <f>IF(Nike_Sales_Uncleaned!H609="",0,IF(AND(Nike_Sales_Uncleaned!H609&gt;=0,Nike_Sales_Uncleaned!H609&lt;=1),Nike_Sales_Uncleaned!H609,0))</f>
        <v>0</v>
      </c>
      <c r="I581">
        <v>0</v>
      </c>
      <c r="J581" s="11">
        <f>IF(Nike_Sales_Uncleaned[[#This Row],[Order_Date]]="","",Nike_Sales_Uncleaned[[#This Row],[Order_Date]])</f>
        <v>45499</v>
      </c>
      <c r="K581" t="s">
        <v>17</v>
      </c>
      <c r="L581" t="s">
        <v>45</v>
      </c>
      <c r="M581">
        <v>3522.02</v>
      </c>
    </row>
    <row r="582" spans="1:13" x14ac:dyDescent="0.3">
      <c r="A582">
        <v>2608</v>
      </c>
      <c r="B582" t="s">
        <v>19</v>
      </c>
      <c r="C582" t="s">
        <v>26</v>
      </c>
      <c r="D582" t="s">
        <v>40</v>
      </c>
      <c r="E582" t="str">
        <f>IF(Nike_Sales_Uncleaned!E610="","NA",IF(OR(Nike_Sales_Uncleaned!E610=0,Nike_Sales_Uncleaned!E610=-1),"NA",UPPER(Nike_Sales_Uncleaned!E610)))</f>
        <v>L</v>
      </c>
      <c r="F582" cm="1">
        <f t="array" ref="F582">IF(Nike_Sales_Uncleaned!F610="",MEDIAN(_xlfn._xlws.FILTER(Nike_Sales_Uncleaned!$F$2:$F$2501,Nike_Sales_Uncleaned!$F$2:$F$2501&gt;0)),Nike_Sales_Uncleaned!F610)</f>
        <v>2</v>
      </c>
      <c r="G582" cm="1">
        <f t="array" ref="G582">IF(OR(Nike_Sales_Uncleaned!G610="",Nike_Sales_Uncleaned!G610&lt;=0),MEDIAN(_xlfn._xlws.FILTER(Nike_Sales_Uncleaned!$G$2:$G$2501,Nike_Sales_Uncleaned!$G$2:$G$2501&gt;0)),Nike_Sales_Uncleaned!G610)</f>
        <v>6110.0300000000007</v>
      </c>
      <c r="H582">
        <f>IF(Nike_Sales_Uncleaned!H610="",0,IF(AND(Nike_Sales_Uncleaned!H610&gt;=0,Nike_Sales_Uncleaned!H610&lt;=1),Nike_Sales_Uncleaned!H610,0))</f>
        <v>0</v>
      </c>
      <c r="I582">
        <v>0</v>
      </c>
      <c r="J582" s="11">
        <f>IF(Nike_Sales_Uncleaned[[#This Row],[Order_Date]]="","",Nike_Sales_Uncleaned[[#This Row],[Order_Date]])</f>
        <v>45632</v>
      </c>
      <c r="K582" t="s">
        <v>17</v>
      </c>
      <c r="L582" t="s">
        <v>45</v>
      </c>
      <c r="M582">
        <v>354.67</v>
      </c>
    </row>
    <row r="583" spans="1:13" x14ac:dyDescent="0.3">
      <c r="A583">
        <v>2609</v>
      </c>
      <c r="B583" t="s">
        <v>13</v>
      </c>
      <c r="C583" t="s">
        <v>20</v>
      </c>
      <c r="D583" t="s">
        <v>24</v>
      </c>
      <c r="E583" t="str">
        <f>IF(Nike_Sales_Uncleaned!E611="","NA",IF(OR(Nike_Sales_Uncleaned!E611=0,Nike_Sales_Uncleaned!E611=-1),"NA",UPPER(Nike_Sales_Uncleaned!E611)))</f>
        <v>M</v>
      </c>
      <c r="F583" cm="1">
        <f t="array" ref="F583">IF(Nike_Sales_Uncleaned!F611="",MEDIAN(_xlfn._xlws.FILTER(Nike_Sales_Uncleaned!$F$2:$F$2501,Nike_Sales_Uncleaned!$F$2:$F$2501&gt;0)),Nike_Sales_Uncleaned!F611)</f>
        <v>2</v>
      </c>
      <c r="G583" cm="1">
        <f t="array" ref="G583">IF(OR(Nike_Sales_Uncleaned!G611="",Nike_Sales_Uncleaned!G611&lt;=0),MEDIAN(_xlfn._xlws.FILTER(Nike_Sales_Uncleaned!$G$2:$G$2501,Nike_Sales_Uncleaned!$G$2:$G$2501&gt;0)),Nike_Sales_Uncleaned!G611)</f>
        <v>9649.2800000000007</v>
      </c>
      <c r="H583">
        <f>IF(Nike_Sales_Uncleaned!H611="",0,IF(AND(Nike_Sales_Uncleaned!H611&gt;=0,Nike_Sales_Uncleaned!H611&lt;=1),Nike_Sales_Uncleaned!H611,0))</f>
        <v>0</v>
      </c>
      <c r="I583">
        <v>0</v>
      </c>
      <c r="J583" s="11">
        <f>IF(Nike_Sales_Uncleaned[[#This Row],[Order_Date]]="","",Nike_Sales_Uncleaned[[#This Row],[Order_Date]])</f>
        <v>45595</v>
      </c>
      <c r="K583" t="s">
        <v>17</v>
      </c>
      <c r="L583" t="s">
        <v>36</v>
      </c>
      <c r="M583">
        <v>2712.88</v>
      </c>
    </row>
    <row r="584" spans="1:13" x14ac:dyDescent="0.3">
      <c r="A584">
        <v>2610</v>
      </c>
      <c r="B584" t="s">
        <v>19</v>
      </c>
      <c r="C584" t="s">
        <v>26</v>
      </c>
      <c r="D584" t="s">
        <v>27</v>
      </c>
      <c r="E584" t="str">
        <f>IF(Nike_Sales_Uncleaned!E612="","NA",IF(OR(Nike_Sales_Uncleaned!E612=0,Nike_Sales_Uncleaned!E612=-1),"NA",UPPER(Nike_Sales_Uncleaned!E612)))</f>
        <v>M</v>
      </c>
      <c r="F584" cm="1">
        <f t="array" ref="F584">IF(Nike_Sales_Uncleaned!F612="",MEDIAN(_xlfn._xlws.FILTER(Nike_Sales_Uncleaned!$F$2:$F$2501,Nike_Sales_Uncleaned!$F$2:$F$2501&gt;0)),Nike_Sales_Uncleaned!F612)</f>
        <v>2</v>
      </c>
      <c r="G584" cm="1">
        <f t="array" ref="G584">IF(OR(Nike_Sales_Uncleaned!G612="",Nike_Sales_Uncleaned!G612&lt;=0),MEDIAN(_xlfn._xlws.FILTER(Nike_Sales_Uncleaned!$G$2:$G$2501,Nike_Sales_Uncleaned!$G$2:$G$2501&gt;0)),Nike_Sales_Uncleaned!G612)</f>
        <v>8359.07</v>
      </c>
      <c r="H584">
        <f>IF(Nike_Sales_Uncleaned!H612="",0,IF(AND(Nike_Sales_Uncleaned!H612&gt;=0,Nike_Sales_Uncleaned!H612&lt;=1),Nike_Sales_Uncleaned!H612,0))</f>
        <v>0</v>
      </c>
      <c r="I584">
        <v>0</v>
      </c>
      <c r="J584" s="11" t="str">
        <f>IF(Nike_Sales_Uncleaned[[#This Row],[Order_Date]]="","",Nike_Sales_Uncleaned[[#This Row],[Order_Date]])</f>
        <v/>
      </c>
      <c r="K584" t="s">
        <v>17</v>
      </c>
      <c r="L584" t="s">
        <v>36</v>
      </c>
      <c r="M584">
        <v>167.72</v>
      </c>
    </row>
    <row r="585" spans="1:13" x14ac:dyDescent="0.3">
      <c r="A585">
        <v>2612</v>
      </c>
      <c r="B585" t="s">
        <v>19</v>
      </c>
      <c r="C585" t="s">
        <v>14</v>
      </c>
      <c r="D585" t="s">
        <v>34</v>
      </c>
      <c r="E585" t="str">
        <f>IF(Nike_Sales_Uncleaned!E614="","NA",IF(OR(Nike_Sales_Uncleaned!E614=0,Nike_Sales_Uncleaned!E614=-1),"NA",UPPER(Nike_Sales_Uncleaned!E614)))</f>
        <v>M</v>
      </c>
      <c r="F585" cm="1">
        <f t="array" ref="F585">IF(Nike_Sales_Uncleaned!F614="",MEDIAN(_xlfn._xlws.FILTER(Nike_Sales_Uncleaned!$F$2:$F$2501,Nike_Sales_Uncleaned!$F$2:$F$2501&gt;0)),Nike_Sales_Uncleaned!F614)</f>
        <v>0</v>
      </c>
      <c r="G585" cm="1">
        <f t="array" ref="G585">IF(OR(Nike_Sales_Uncleaned!G614="",Nike_Sales_Uncleaned!G614&lt;=0),MEDIAN(_xlfn._xlws.FILTER(Nike_Sales_Uncleaned!$G$2:$G$2501,Nike_Sales_Uncleaned!$G$2:$G$2501&gt;0)),Nike_Sales_Uncleaned!G614)</f>
        <v>6110.0300000000007</v>
      </c>
      <c r="H585">
        <f>IF(Nike_Sales_Uncleaned!H614="",0,IF(AND(Nike_Sales_Uncleaned!H614&gt;=0,Nike_Sales_Uncleaned!H614&lt;=1),Nike_Sales_Uncleaned!H614,0))</f>
        <v>0</v>
      </c>
      <c r="I585">
        <v>0</v>
      </c>
      <c r="J585" s="11">
        <f>IF(Nike_Sales_Uncleaned[[#This Row],[Order_Date]]="","",Nike_Sales_Uncleaned[[#This Row],[Order_Date]])</f>
        <v>45538</v>
      </c>
      <c r="K585" t="s">
        <v>22</v>
      </c>
      <c r="L585" t="s">
        <v>25</v>
      </c>
      <c r="M585">
        <v>507.1</v>
      </c>
    </row>
    <row r="586" spans="1:13" x14ac:dyDescent="0.3">
      <c r="A586">
        <v>2613</v>
      </c>
      <c r="B586" t="s">
        <v>19</v>
      </c>
      <c r="C586" t="s">
        <v>26</v>
      </c>
      <c r="D586" t="s">
        <v>40</v>
      </c>
      <c r="E586" t="str">
        <f>IF(Nike_Sales_Uncleaned!E615="","NA",IF(OR(Nike_Sales_Uncleaned!E615=0,Nike_Sales_Uncleaned!E615=-1),"NA",UPPER(Nike_Sales_Uncleaned!E615)))</f>
        <v>7</v>
      </c>
      <c r="F586" cm="1">
        <f t="array" ref="F586">IF(Nike_Sales_Uncleaned!F615="",MEDIAN(_xlfn._xlws.FILTER(Nike_Sales_Uncleaned!$F$2:$F$2501,Nike_Sales_Uncleaned!$F$2:$F$2501&gt;0)),Nike_Sales_Uncleaned!F615)</f>
        <v>3</v>
      </c>
      <c r="G586" cm="1">
        <f t="array" ref="G586">IF(OR(Nike_Sales_Uncleaned!G615="",Nike_Sales_Uncleaned!G615&lt;=0),MEDIAN(_xlfn._xlws.FILTER(Nike_Sales_Uncleaned!$G$2:$G$2501,Nike_Sales_Uncleaned!$G$2:$G$2501&gt;0)),Nike_Sales_Uncleaned!G615)</f>
        <v>4374.83</v>
      </c>
      <c r="H586">
        <f>IF(Nike_Sales_Uncleaned!H615="",0,IF(AND(Nike_Sales_Uncleaned!H615&gt;=0,Nike_Sales_Uncleaned!H615&lt;=1),Nike_Sales_Uncleaned!H615,0))</f>
        <v>0.27</v>
      </c>
      <c r="I586">
        <v>9580.8799999999992</v>
      </c>
      <c r="J586" s="11" t="str">
        <f>IF(Nike_Sales_Uncleaned[[#This Row],[Order_Date]]="","",Nike_Sales_Uncleaned[[#This Row],[Order_Date]])</f>
        <v/>
      </c>
      <c r="K586" t="s">
        <v>22</v>
      </c>
      <c r="L586" t="s">
        <v>33</v>
      </c>
      <c r="M586">
        <v>1473.37</v>
      </c>
    </row>
    <row r="587" spans="1:13" x14ac:dyDescent="0.3">
      <c r="A587">
        <v>2614</v>
      </c>
      <c r="B587" t="s">
        <v>19</v>
      </c>
      <c r="C587" t="s">
        <v>30</v>
      </c>
      <c r="D587" t="s">
        <v>31</v>
      </c>
      <c r="E587" t="str">
        <f>IF(Nike_Sales_Uncleaned!E616="","NA",IF(OR(Nike_Sales_Uncleaned!E616=0,Nike_Sales_Uncleaned!E616=-1),"NA",UPPER(Nike_Sales_Uncleaned!E616)))</f>
        <v>XL</v>
      </c>
      <c r="F587" cm="1">
        <f t="array" ref="F587">IF(Nike_Sales_Uncleaned!F616="",MEDIAN(_xlfn._xlws.FILTER(Nike_Sales_Uncleaned!$F$2:$F$2501,Nike_Sales_Uncleaned!$F$2:$F$2501&gt;0)),Nike_Sales_Uncleaned!F616)</f>
        <v>2</v>
      </c>
      <c r="G587" cm="1">
        <f t="array" ref="G587">IF(OR(Nike_Sales_Uncleaned!G616="",Nike_Sales_Uncleaned!G616&lt;=0),MEDIAN(_xlfn._xlws.FILTER(Nike_Sales_Uncleaned!$G$2:$G$2501,Nike_Sales_Uncleaned!$G$2:$G$2501&gt;0)),Nike_Sales_Uncleaned!G616)</f>
        <v>2265</v>
      </c>
      <c r="H587">
        <f>IF(Nike_Sales_Uncleaned!H616="",0,IF(AND(Nike_Sales_Uncleaned!H616&gt;=0,Nike_Sales_Uncleaned!H616&lt;=1),Nike_Sales_Uncleaned!H616,0))</f>
        <v>0</v>
      </c>
      <c r="I587">
        <v>0</v>
      </c>
      <c r="J587" s="11">
        <f>IF(Nike_Sales_Uncleaned[[#This Row],[Order_Date]]="","",Nike_Sales_Uncleaned[[#This Row],[Order_Date]])</f>
        <v>45674</v>
      </c>
      <c r="K587" t="s">
        <v>22</v>
      </c>
      <c r="L587" t="s">
        <v>36</v>
      </c>
      <c r="M587">
        <v>2095.44</v>
      </c>
    </row>
    <row r="588" spans="1:13" x14ac:dyDescent="0.3">
      <c r="A588">
        <v>2615</v>
      </c>
      <c r="B588" t="s">
        <v>19</v>
      </c>
      <c r="C588" t="s">
        <v>20</v>
      </c>
      <c r="D588" t="s">
        <v>55</v>
      </c>
      <c r="E588" t="str">
        <f>IF(Nike_Sales_Uncleaned!E617="","NA",IF(OR(Nike_Sales_Uncleaned!E617=0,Nike_Sales_Uncleaned!E617=-1),"NA",UPPER(Nike_Sales_Uncleaned!E617)))</f>
        <v>XL</v>
      </c>
      <c r="F588" cm="1">
        <f t="array" ref="F588">IF(Nike_Sales_Uncleaned!F617="",MEDIAN(_xlfn._xlws.FILTER(Nike_Sales_Uncleaned!$F$2:$F$2501,Nike_Sales_Uncleaned!$F$2:$F$2501&gt;0)),Nike_Sales_Uncleaned!F617)</f>
        <v>3</v>
      </c>
      <c r="G588" cm="1">
        <f t="array" ref="G588">IF(OR(Nike_Sales_Uncleaned!G617="",Nike_Sales_Uncleaned!G617&lt;=0),MEDIAN(_xlfn._xlws.FILTER(Nike_Sales_Uncleaned!$G$2:$G$2501,Nike_Sales_Uncleaned!$G$2:$G$2501&gt;0)),Nike_Sales_Uncleaned!G617)</f>
        <v>3042.37</v>
      </c>
      <c r="H588">
        <f>IF(Nike_Sales_Uncleaned!H617="",0,IF(AND(Nike_Sales_Uncleaned!H617&gt;=0,Nike_Sales_Uncleaned!H617&lt;=1),Nike_Sales_Uncleaned!H617,0))</f>
        <v>0.12</v>
      </c>
      <c r="I588">
        <v>8031.86</v>
      </c>
      <c r="J588" s="11">
        <f>IF(Nike_Sales_Uncleaned[[#This Row],[Order_Date]]="","",Nike_Sales_Uncleaned[[#This Row],[Order_Date]])</f>
        <v>45620</v>
      </c>
      <c r="K588" t="s">
        <v>17</v>
      </c>
      <c r="L588" t="s">
        <v>29</v>
      </c>
      <c r="M588">
        <v>2105.48</v>
      </c>
    </row>
    <row r="589" spans="1:13" x14ac:dyDescent="0.3">
      <c r="A589">
        <v>2616</v>
      </c>
      <c r="B589" t="s">
        <v>35</v>
      </c>
      <c r="C589" t="s">
        <v>26</v>
      </c>
      <c r="D589" t="s">
        <v>40</v>
      </c>
      <c r="E589" t="str">
        <f>IF(Nike_Sales_Uncleaned!E618="","NA",IF(OR(Nike_Sales_Uncleaned!E618=0,Nike_Sales_Uncleaned!E618=-1),"NA",UPPER(Nike_Sales_Uncleaned!E618)))</f>
        <v>XL</v>
      </c>
      <c r="F589" cm="1">
        <f t="array" ref="F589">IF(Nike_Sales_Uncleaned!F618="",MEDIAN(_xlfn._xlws.FILTER(Nike_Sales_Uncleaned!$F$2:$F$2501,Nike_Sales_Uncleaned!$F$2:$F$2501&gt;0)),Nike_Sales_Uncleaned!F618)</f>
        <v>2</v>
      </c>
      <c r="G589" cm="1">
        <f t="array" ref="G589">IF(OR(Nike_Sales_Uncleaned!G618="",Nike_Sales_Uncleaned!G618&lt;=0),MEDIAN(_xlfn._xlws.FILTER(Nike_Sales_Uncleaned!$G$2:$G$2501,Nike_Sales_Uncleaned!$G$2:$G$2501&gt;0)),Nike_Sales_Uncleaned!G618)</f>
        <v>6110.0300000000007</v>
      </c>
      <c r="H589">
        <f>IF(Nike_Sales_Uncleaned!H618="",0,IF(AND(Nike_Sales_Uncleaned!H618&gt;=0,Nike_Sales_Uncleaned!H618&lt;=1),Nike_Sales_Uncleaned!H618,0))</f>
        <v>0.2</v>
      </c>
      <c r="I589">
        <v>0</v>
      </c>
      <c r="J589" s="11" t="str">
        <f>IF(Nike_Sales_Uncleaned[[#This Row],[Order_Date]]="","",Nike_Sales_Uncleaned[[#This Row],[Order_Date]])</f>
        <v/>
      </c>
      <c r="K589" t="s">
        <v>17</v>
      </c>
      <c r="L589" t="s">
        <v>45</v>
      </c>
      <c r="M589">
        <v>2788.41</v>
      </c>
    </row>
    <row r="590" spans="1:13" x14ac:dyDescent="0.3">
      <c r="A590">
        <v>2617</v>
      </c>
      <c r="B590" t="s">
        <v>13</v>
      </c>
      <c r="C590" t="s">
        <v>20</v>
      </c>
      <c r="D590" t="s">
        <v>24</v>
      </c>
      <c r="E590" t="str">
        <f>IF(Nike_Sales_Uncleaned!E619="","NA",IF(OR(Nike_Sales_Uncleaned!E619=0,Nike_Sales_Uncleaned!E619=-1),"NA",UPPER(Nike_Sales_Uncleaned!E619)))</f>
        <v>XL</v>
      </c>
      <c r="F590" cm="1">
        <f t="array" ref="F590">IF(Nike_Sales_Uncleaned!F619="",MEDIAN(_xlfn._xlws.FILTER(Nike_Sales_Uncleaned!$F$2:$F$2501,Nike_Sales_Uncleaned!$F$2:$F$2501&gt;0)),Nike_Sales_Uncleaned!F619)</f>
        <v>0</v>
      </c>
      <c r="G590" cm="1">
        <f t="array" ref="G590">IF(OR(Nike_Sales_Uncleaned!G619="",Nike_Sales_Uncleaned!G619&lt;=0),MEDIAN(_xlfn._xlws.FILTER(Nike_Sales_Uncleaned!$G$2:$G$2501,Nike_Sales_Uncleaned!$G$2:$G$2501&gt;0)),Nike_Sales_Uncleaned!G619)</f>
        <v>6110.0300000000007</v>
      </c>
      <c r="H590">
        <f>IF(Nike_Sales_Uncleaned!H619="",0,IF(AND(Nike_Sales_Uncleaned!H619&gt;=0,Nike_Sales_Uncleaned!H619&lt;=1),Nike_Sales_Uncleaned!H619,0))</f>
        <v>0</v>
      </c>
      <c r="I590">
        <v>0</v>
      </c>
      <c r="J590" s="11">
        <f>IF(Nike_Sales_Uncleaned[[#This Row],[Order_Date]]="","",Nike_Sales_Uncleaned[[#This Row],[Order_Date]])</f>
        <v>45857</v>
      </c>
      <c r="K590" t="s">
        <v>17</v>
      </c>
      <c r="L590" t="s">
        <v>33</v>
      </c>
      <c r="M590">
        <v>2772.05</v>
      </c>
    </row>
    <row r="591" spans="1:13" x14ac:dyDescent="0.3">
      <c r="A591">
        <v>2618</v>
      </c>
      <c r="B591" t="s">
        <v>13</v>
      </c>
      <c r="C591" t="s">
        <v>26</v>
      </c>
      <c r="D591" t="s">
        <v>58</v>
      </c>
      <c r="E591" t="str">
        <f>IF(Nike_Sales_Uncleaned!E620="","NA",IF(OR(Nike_Sales_Uncleaned!E620=0,Nike_Sales_Uncleaned!E620=-1),"NA",UPPER(Nike_Sales_Uncleaned!E620)))</f>
        <v>XL</v>
      </c>
      <c r="F591" cm="1">
        <f t="array" ref="F591">IF(Nike_Sales_Uncleaned!F620="",MEDIAN(_xlfn._xlws.FILTER(Nike_Sales_Uncleaned!$F$2:$F$2501,Nike_Sales_Uncleaned!$F$2:$F$2501&gt;0)),Nike_Sales_Uncleaned!F620)</f>
        <v>2</v>
      </c>
      <c r="G591" cm="1">
        <f t="array" ref="G591">IF(OR(Nike_Sales_Uncleaned!G620="",Nike_Sales_Uncleaned!G620&lt;=0),MEDIAN(_xlfn._xlws.FILTER(Nike_Sales_Uncleaned!$G$2:$G$2501,Nike_Sales_Uncleaned!$G$2:$G$2501&gt;0)),Nike_Sales_Uncleaned!G620)</f>
        <v>6110.0300000000007</v>
      </c>
      <c r="H591">
        <f>IF(Nike_Sales_Uncleaned!H620="",0,IF(AND(Nike_Sales_Uncleaned!H620&gt;=0,Nike_Sales_Uncleaned!H620&lt;=1),Nike_Sales_Uncleaned!H620,0))</f>
        <v>0</v>
      </c>
      <c r="I591">
        <v>0</v>
      </c>
      <c r="J591" s="11">
        <f>IF(Nike_Sales_Uncleaned[[#This Row],[Order_Date]]="","",Nike_Sales_Uncleaned[[#This Row],[Order_Date]])</f>
        <v>45552</v>
      </c>
      <c r="K591" t="s">
        <v>22</v>
      </c>
      <c r="L591" t="s">
        <v>29</v>
      </c>
      <c r="M591">
        <v>3718.11</v>
      </c>
    </row>
    <row r="592" spans="1:13" x14ac:dyDescent="0.3">
      <c r="A592">
        <v>2619</v>
      </c>
      <c r="B592" t="s">
        <v>13</v>
      </c>
      <c r="C592" t="s">
        <v>26</v>
      </c>
      <c r="D592" t="s">
        <v>40</v>
      </c>
      <c r="E592" t="str">
        <f>IF(Nike_Sales_Uncleaned!E621="","NA",IF(OR(Nike_Sales_Uncleaned!E621=0,Nike_Sales_Uncleaned!E621=-1),"NA",UPPER(Nike_Sales_Uncleaned!E621)))</f>
        <v>L</v>
      </c>
      <c r="F592" cm="1">
        <f t="array" ref="F592">IF(Nike_Sales_Uncleaned!F621="",MEDIAN(_xlfn._xlws.FILTER(Nike_Sales_Uncleaned!$F$2:$F$2501,Nike_Sales_Uncleaned!$F$2:$F$2501&gt;0)),Nike_Sales_Uncleaned!F621)</f>
        <v>4</v>
      </c>
      <c r="G592" cm="1">
        <f t="array" ref="G592">IF(OR(Nike_Sales_Uncleaned!G621="",Nike_Sales_Uncleaned!G621&lt;=0),MEDIAN(_xlfn._xlws.FILTER(Nike_Sales_Uncleaned!$G$2:$G$2501,Nike_Sales_Uncleaned!$G$2:$G$2501&gt;0)),Nike_Sales_Uncleaned!G621)</f>
        <v>6110.0300000000007</v>
      </c>
      <c r="H592">
        <f>IF(Nike_Sales_Uncleaned!H621="",0,IF(AND(Nike_Sales_Uncleaned!H621&gt;=0,Nike_Sales_Uncleaned!H621&lt;=1),Nike_Sales_Uncleaned!H621,0))</f>
        <v>0.65</v>
      </c>
      <c r="I592">
        <v>0</v>
      </c>
      <c r="J592" s="11" t="str">
        <f>IF(Nike_Sales_Uncleaned[[#This Row],[Order_Date]]="","",Nike_Sales_Uncleaned[[#This Row],[Order_Date]])</f>
        <v/>
      </c>
      <c r="K592" t="s">
        <v>17</v>
      </c>
      <c r="L592" t="s">
        <v>38</v>
      </c>
      <c r="M592">
        <v>-300.27999999999997</v>
      </c>
    </row>
    <row r="593" spans="1:13" x14ac:dyDescent="0.3">
      <c r="A593">
        <v>2620</v>
      </c>
      <c r="B593" t="s">
        <v>13</v>
      </c>
      <c r="C593" t="s">
        <v>14</v>
      </c>
      <c r="D593" t="s">
        <v>34</v>
      </c>
      <c r="E593" t="str">
        <f>IF(Nike_Sales_Uncleaned!E622="","NA",IF(OR(Nike_Sales_Uncleaned!E622=0,Nike_Sales_Uncleaned!E622=-1),"NA",UPPER(Nike_Sales_Uncleaned!E622)))</f>
        <v>XL</v>
      </c>
      <c r="F593" cm="1">
        <f t="array" ref="F593">IF(Nike_Sales_Uncleaned!F622="",MEDIAN(_xlfn._xlws.FILTER(Nike_Sales_Uncleaned!$F$2:$F$2501,Nike_Sales_Uncleaned!$F$2:$F$2501&gt;0)),Nike_Sales_Uncleaned!F622)</f>
        <v>0</v>
      </c>
      <c r="G593" cm="1">
        <f t="array" ref="G593">IF(OR(Nike_Sales_Uncleaned!G622="",Nike_Sales_Uncleaned!G622&lt;=0),MEDIAN(_xlfn._xlws.FILTER(Nike_Sales_Uncleaned!$G$2:$G$2501,Nike_Sales_Uncleaned!$G$2:$G$2501&gt;0)),Nike_Sales_Uncleaned!G622)</f>
        <v>6110.0300000000007</v>
      </c>
      <c r="H593">
        <f>IF(Nike_Sales_Uncleaned!H622="",0,IF(AND(Nike_Sales_Uncleaned!H622&gt;=0,Nike_Sales_Uncleaned!H622&lt;=1),Nike_Sales_Uncleaned!H622,0))</f>
        <v>0</v>
      </c>
      <c r="I593">
        <v>0</v>
      </c>
      <c r="J593" s="11">
        <f>IF(Nike_Sales_Uncleaned[[#This Row],[Order_Date]]="","",Nike_Sales_Uncleaned[[#This Row],[Order_Date]])</f>
        <v>45829</v>
      </c>
      <c r="K593" t="s">
        <v>17</v>
      </c>
      <c r="L593" t="s">
        <v>38</v>
      </c>
      <c r="M593">
        <v>3874.67</v>
      </c>
    </row>
    <row r="594" spans="1:13" x14ac:dyDescent="0.3">
      <c r="A594">
        <v>2621</v>
      </c>
      <c r="B594" t="s">
        <v>13</v>
      </c>
      <c r="C594" t="s">
        <v>20</v>
      </c>
      <c r="D594" t="s">
        <v>55</v>
      </c>
      <c r="E594" t="str">
        <f>IF(Nike_Sales_Uncleaned!E623="","NA",IF(OR(Nike_Sales_Uncleaned!E623=0,Nike_Sales_Uncleaned!E623=-1),"NA",UPPER(Nike_Sales_Uncleaned!E623)))</f>
        <v>L</v>
      </c>
      <c r="F594" cm="1">
        <f t="array" ref="F594">IF(Nike_Sales_Uncleaned!F623="",MEDIAN(_xlfn._xlws.FILTER(Nike_Sales_Uncleaned!$F$2:$F$2501,Nike_Sales_Uncleaned!$F$2:$F$2501&gt;0)),Nike_Sales_Uncleaned!F623)</f>
        <v>3</v>
      </c>
      <c r="G594" cm="1">
        <f t="array" ref="G594">IF(OR(Nike_Sales_Uncleaned!G623="",Nike_Sales_Uncleaned!G623&lt;=0),MEDIAN(_xlfn._xlws.FILTER(Nike_Sales_Uncleaned!$G$2:$G$2501,Nike_Sales_Uncleaned!$G$2:$G$2501&gt;0)),Nike_Sales_Uncleaned!G623)</f>
        <v>6466.57</v>
      </c>
      <c r="H594">
        <f>IF(Nike_Sales_Uncleaned!H623="",0,IF(AND(Nike_Sales_Uncleaned!H623&gt;=0,Nike_Sales_Uncleaned!H623&lt;=1),Nike_Sales_Uncleaned!H623,0))</f>
        <v>0.59</v>
      </c>
      <c r="I594">
        <v>7953.88</v>
      </c>
      <c r="J594" s="11">
        <f>IF(Nike_Sales_Uncleaned[[#This Row],[Order_Date]]="","",Nike_Sales_Uncleaned[[#This Row],[Order_Date]])</f>
        <v>45578</v>
      </c>
      <c r="K594" t="s">
        <v>17</v>
      </c>
      <c r="L594" t="s">
        <v>36</v>
      </c>
      <c r="M594">
        <v>-1152.8599999999999</v>
      </c>
    </row>
    <row r="595" spans="1:13" x14ac:dyDescent="0.3">
      <c r="A595">
        <v>2622</v>
      </c>
      <c r="B595" t="s">
        <v>13</v>
      </c>
      <c r="C595" t="s">
        <v>26</v>
      </c>
      <c r="D595" t="s">
        <v>27</v>
      </c>
      <c r="E595" t="str">
        <f>IF(Nike_Sales_Uncleaned!E624="","NA",IF(OR(Nike_Sales_Uncleaned!E624=0,Nike_Sales_Uncleaned!E624=-1),"NA",UPPER(Nike_Sales_Uncleaned!E624)))</f>
        <v>M</v>
      </c>
      <c r="F595" cm="1">
        <f t="array" ref="F595">IF(Nike_Sales_Uncleaned!F624="",MEDIAN(_xlfn._xlws.FILTER(Nike_Sales_Uncleaned!$F$2:$F$2501,Nike_Sales_Uncleaned!$F$2:$F$2501&gt;0)),Nike_Sales_Uncleaned!F624)</f>
        <v>2</v>
      </c>
      <c r="G595" cm="1">
        <f t="array" ref="G595">IF(OR(Nike_Sales_Uncleaned!G624="",Nike_Sales_Uncleaned!G624&lt;=0),MEDIAN(_xlfn._xlws.FILTER(Nike_Sales_Uncleaned!$G$2:$G$2501,Nike_Sales_Uncleaned!$G$2:$G$2501&gt;0)),Nike_Sales_Uncleaned!G624)</f>
        <v>8073.58</v>
      </c>
      <c r="H595">
        <f>IF(Nike_Sales_Uncleaned!H624="",0,IF(AND(Nike_Sales_Uncleaned!H624&gt;=0,Nike_Sales_Uncleaned!H624&lt;=1),Nike_Sales_Uncleaned!H624,0))</f>
        <v>0</v>
      </c>
      <c r="I595">
        <v>0</v>
      </c>
      <c r="J595" s="11">
        <f>IF(Nike_Sales_Uncleaned[[#This Row],[Order_Date]]="","",Nike_Sales_Uncleaned[[#This Row],[Order_Date]])</f>
        <v>45661</v>
      </c>
      <c r="K595" t="s">
        <v>17</v>
      </c>
      <c r="L595" t="s">
        <v>29</v>
      </c>
      <c r="M595">
        <v>-82.31</v>
      </c>
    </row>
    <row r="596" spans="1:13" x14ac:dyDescent="0.3">
      <c r="A596">
        <v>2623</v>
      </c>
      <c r="B596" t="s">
        <v>35</v>
      </c>
      <c r="C596" t="s">
        <v>30</v>
      </c>
      <c r="D596" t="s">
        <v>56</v>
      </c>
      <c r="E596" t="str">
        <f>IF(Nike_Sales_Uncleaned!E625="","NA",IF(OR(Nike_Sales_Uncleaned!E625=0,Nike_Sales_Uncleaned!E625=-1),"NA",UPPER(Nike_Sales_Uncleaned!E625)))</f>
        <v>L</v>
      </c>
      <c r="F596" cm="1">
        <f t="array" ref="F596">IF(Nike_Sales_Uncleaned!F625="",MEDIAN(_xlfn._xlws.FILTER(Nike_Sales_Uncleaned!$F$2:$F$2501,Nike_Sales_Uncleaned!$F$2:$F$2501&gt;0)),Nike_Sales_Uncleaned!F625)</f>
        <v>2</v>
      </c>
      <c r="G596" cm="1">
        <f t="array" ref="G596">IF(OR(Nike_Sales_Uncleaned!G625="",Nike_Sales_Uncleaned!G625&lt;=0),MEDIAN(_xlfn._xlws.FILTER(Nike_Sales_Uncleaned!$G$2:$G$2501,Nike_Sales_Uncleaned!$G$2:$G$2501&gt;0)),Nike_Sales_Uncleaned!G625)</f>
        <v>4658.42</v>
      </c>
      <c r="H596">
        <f>IF(Nike_Sales_Uncleaned!H625="",0,IF(AND(Nike_Sales_Uncleaned!H625&gt;=0,Nike_Sales_Uncleaned!H625&lt;=1),Nike_Sales_Uncleaned!H625,0))</f>
        <v>0</v>
      </c>
      <c r="I596">
        <v>0</v>
      </c>
      <c r="J596" s="11">
        <f>IF(Nike_Sales_Uncleaned[[#This Row],[Order_Date]]="","",Nike_Sales_Uncleaned[[#This Row],[Order_Date]])</f>
        <v>45345</v>
      </c>
      <c r="K596" t="s">
        <v>22</v>
      </c>
      <c r="L596" t="s">
        <v>25</v>
      </c>
      <c r="M596">
        <v>1622.42</v>
      </c>
    </row>
    <row r="597" spans="1:13" x14ac:dyDescent="0.3">
      <c r="A597">
        <v>2624</v>
      </c>
      <c r="B597" t="s">
        <v>35</v>
      </c>
      <c r="C597" t="s">
        <v>26</v>
      </c>
      <c r="D597" t="s">
        <v>27</v>
      </c>
      <c r="E597" t="str">
        <f>IF(Nike_Sales_Uncleaned!E626="","NA",IF(OR(Nike_Sales_Uncleaned!E626=0,Nike_Sales_Uncleaned!E626=-1),"NA",UPPER(Nike_Sales_Uncleaned!E626)))</f>
        <v>XL</v>
      </c>
      <c r="F597" cm="1">
        <f t="array" ref="F597">IF(Nike_Sales_Uncleaned!F626="",MEDIAN(_xlfn._xlws.FILTER(Nike_Sales_Uncleaned!$F$2:$F$2501,Nike_Sales_Uncleaned!$F$2:$F$2501&gt;0)),Nike_Sales_Uncleaned!F626)</f>
        <v>0</v>
      </c>
      <c r="G597" cm="1">
        <f t="array" ref="G597">IF(OR(Nike_Sales_Uncleaned!G626="",Nike_Sales_Uncleaned!G626&lt;=0),MEDIAN(_xlfn._xlws.FILTER(Nike_Sales_Uncleaned!$G$2:$G$2501,Nike_Sales_Uncleaned!$G$2:$G$2501&gt;0)),Nike_Sales_Uncleaned!G626)</f>
        <v>6110.0300000000007</v>
      </c>
      <c r="H597">
        <f>IF(Nike_Sales_Uncleaned!H626="",0,IF(AND(Nike_Sales_Uncleaned!H626&gt;=0,Nike_Sales_Uncleaned!H626&lt;=1),Nike_Sales_Uncleaned!H626,0))</f>
        <v>0</v>
      </c>
      <c r="I597">
        <v>0</v>
      </c>
      <c r="J597" s="11">
        <f>IF(Nike_Sales_Uncleaned[[#This Row],[Order_Date]]="","",Nike_Sales_Uncleaned[[#This Row],[Order_Date]])</f>
        <v>45345</v>
      </c>
      <c r="K597" t="s">
        <v>22</v>
      </c>
      <c r="L597" t="s">
        <v>36</v>
      </c>
      <c r="M597">
        <v>2085.94</v>
      </c>
    </row>
    <row r="598" spans="1:13" x14ac:dyDescent="0.3">
      <c r="A598">
        <v>2625</v>
      </c>
      <c r="B598" t="s">
        <v>13</v>
      </c>
      <c r="C598" t="s">
        <v>14</v>
      </c>
      <c r="D598" t="s">
        <v>34</v>
      </c>
      <c r="E598" t="str">
        <f>IF(Nike_Sales_Uncleaned!E627="","NA",IF(OR(Nike_Sales_Uncleaned!E627=0,Nike_Sales_Uncleaned!E627=-1),"NA",UPPER(Nike_Sales_Uncleaned!E627)))</f>
        <v>M</v>
      </c>
      <c r="F598" cm="1">
        <f t="array" ref="F598">IF(Nike_Sales_Uncleaned!F627="",MEDIAN(_xlfn._xlws.FILTER(Nike_Sales_Uncleaned!$F$2:$F$2501,Nike_Sales_Uncleaned!$F$2:$F$2501&gt;0)),Nike_Sales_Uncleaned!F627)</f>
        <v>-1</v>
      </c>
      <c r="G598" cm="1">
        <f t="array" ref="G598">IF(OR(Nike_Sales_Uncleaned!G627="",Nike_Sales_Uncleaned!G627&lt;=0),MEDIAN(_xlfn._xlws.FILTER(Nike_Sales_Uncleaned!$G$2:$G$2501,Nike_Sales_Uncleaned!$G$2:$G$2501&gt;0)),Nike_Sales_Uncleaned!G627)</f>
        <v>6815.44</v>
      </c>
      <c r="H598">
        <f>IF(Nike_Sales_Uncleaned!H627="",0,IF(AND(Nike_Sales_Uncleaned!H627&gt;=0,Nike_Sales_Uncleaned!H627&lt;=1),Nike_Sales_Uncleaned!H627,0))</f>
        <v>0</v>
      </c>
      <c r="I598">
        <v>0</v>
      </c>
      <c r="J598" s="11">
        <f>IF(Nike_Sales_Uncleaned[[#This Row],[Order_Date]]="","",Nike_Sales_Uncleaned[[#This Row],[Order_Date]])</f>
        <v>45731</v>
      </c>
      <c r="K598" t="s">
        <v>17</v>
      </c>
      <c r="L598" t="s">
        <v>29</v>
      </c>
      <c r="M598">
        <v>3874.57</v>
      </c>
    </row>
    <row r="599" spans="1:13" x14ac:dyDescent="0.3">
      <c r="A599">
        <v>2626</v>
      </c>
      <c r="B599" t="s">
        <v>35</v>
      </c>
      <c r="C599" t="s">
        <v>30</v>
      </c>
      <c r="D599" t="s">
        <v>48</v>
      </c>
      <c r="E599" t="str">
        <f>IF(Nike_Sales_Uncleaned!E628="","NA",IF(OR(Nike_Sales_Uncleaned!E628=0,Nike_Sales_Uncleaned!E628=-1),"NA",UPPER(Nike_Sales_Uncleaned!E628)))</f>
        <v>7</v>
      </c>
      <c r="F599" cm="1">
        <f t="array" ref="F599">IF(Nike_Sales_Uncleaned!F628="",MEDIAN(_xlfn._xlws.FILTER(Nike_Sales_Uncleaned!$F$2:$F$2501,Nike_Sales_Uncleaned!$F$2:$F$2501&gt;0)),Nike_Sales_Uncleaned!F628)</f>
        <v>2</v>
      </c>
      <c r="G599" cm="1">
        <f t="array" ref="G599">IF(OR(Nike_Sales_Uncleaned!G628="",Nike_Sales_Uncleaned!G628&lt;=0),MEDIAN(_xlfn._xlws.FILTER(Nike_Sales_Uncleaned!$G$2:$G$2501,Nike_Sales_Uncleaned!$G$2:$G$2501&gt;0)),Nike_Sales_Uncleaned!G628)</f>
        <v>5550.99</v>
      </c>
      <c r="H599">
        <f>IF(Nike_Sales_Uncleaned!H628="",0,IF(AND(Nike_Sales_Uncleaned!H628&gt;=0,Nike_Sales_Uncleaned!H628&lt;=1),Nike_Sales_Uncleaned!H628,0))</f>
        <v>0</v>
      </c>
      <c r="I599">
        <v>0</v>
      </c>
      <c r="J599" s="11">
        <f>IF(Nike_Sales_Uncleaned[[#This Row],[Order_Date]]="","",Nike_Sales_Uncleaned[[#This Row],[Order_Date]])</f>
        <v>45631</v>
      </c>
      <c r="K599" t="s">
        <v>22</v>
      </c>
      <c r="L599" t="s">
        <v>36</v>
      </c>
      <c r="M599">
        <v>-757.9</v>
      </c>
    </row>
    <row r="600" spans="1:13" x14ac:dyDescent="0.3">
      <c r="A600">
        <v>2627</v>
      </c>
      <c r="B600" t="s">
        <v>19</v>
      </c>
      <c r="C600" t="s">
        <v>43</v>
      </c>
      <c r="D600" t="s">
        <v>61</v>
      </c>
      <c r="E600" t="str">
        <f>IF(Nike_Sales_Uncleaned!E629="","NA",IF(OR(Nike_Sales_Uncleaned!E629=0,Nike_Sales_Uncleaned!E629=-1),"NA",UPPER(Nike_Sales_Uncleaned!E629)))</f>
        <v>7</v>
      </c>
      <c r="F600" cm="1">
        <f t="array" ref="F600">IF(Nike_Sales_Uncleaned!F629="",MEDIAN(_xlfn._xlws.FILTER(Nike_Sales_Uncleaned!$F$2:$F$2501,Nike_Sales_Uncleaned!$F$2:$F$2501&gt;0)),Nike_Sales_Uncleaned!F629)</f>
        <v>2</v>
      </c>
      <c r="G600" cm="1">
        <f t="array" ref="G600">IF(OR(Nike_Sales_Uncleaned!G629="",Nike_Sales_Uncleaned!G629&lt;=0),MEDIAN(_xlfn._xlws.FILTER(Nike_Sales_Uncleaned!$G$2:$G$2501,Nike_Sales_Uncleaned!$G$2:$G$2501&gt;0)),Nike_Sales_Uncleaned!G629)</f>
        <v>6110.0300000000007</v>
      </c>
      <c r="H600">
        <f>IF(Nike_Sales_Uncleaned!H629="",0,IF(AND(Nike_Sales_Uncleaned!H629&gt;=0,Nike_Sales_Uncleaned!H629&lt;=1),Nike_Sales_Uncleaned!H629,0))</f>
        <v>0</v>
      </c>
      <c r="I600">
        <v>0</v>
      </c>
      <c r="J600" s="11">
        <f>IF(Nike_Sales_Uncleaned[[#This Row],[Order_Date]]="","",Nike_Sales_Uncleaned[[#This Row],[Order_Date]])</f>
        <v>45632</v>
      </c>
      <c r="K600" t="s">
        <v>17</v>
      </c>
      <c r="L600" t="s">
        <v>33</v>
      </c>
      <c r="M600">
        <v>282.13</v>
      </c>
    </row>
    <row r="601" spans="1:13" x14ac:dyDescent="0.3">
      <c r="A601">
        <v>2628</v>
      </c>
      <c r="B601" t="s">
        <v>13</v>
      </c>
      <c r="C601" t="s">
        <v>43</v>
      </c>
      <c r="D601" t="s">
        <v>51</v>
      </c>
      <c r="E601" t="str">
        <f>IF(Nike_Sales_Uncleaned!E630="","NA",IF(OR(Nike_Sales_Uncleaned!E630=0,Nike_Sales_Uncleaned!E630=-1),"NA",UPPER(Nike_Sales_Uncleaned!E630)))</f>
        <v>L</v>
      </c>
      <c r="F601" cm="1">
        <f t="array" ref="F601">IF(Nike_Sales_Uncleaned!F630="",MEDIAN(_xlfn._xlws.FILTER(Nike_Sales_Uncleaned!$F$2:$F$2501,Nike_Sales_Uncleaned!$F$2:$F$2501&gt;0)),Nike_Sales_Uncleaned!F630)</f>
        <v>4</v>
      </c>
      <c r="G601" cm="1">
        <f t="array" ref="G601">IF(OR(Nike_Sales_Uncleaned!G630="",Nike_Sales_Uncleaned!G630&lt;=0),MEDIAN(_xlfn._xlws.FILTER(Nike_Sales_Uncleaned!$G$2:$G$2501,Nike_Sales_Uncleaned!$G$2:$G$2501&gt;0)),Nike_Sales_Uncleaned!G630)</f>
        <v>6110.0300000000007</v>
      </c>
      <c r="H601">
        <f>IF(Nike_Sales_Uncleaned!H630="",0,IF(AND(Nike_Sales_Uncleaned!H630&gt;=0,Nike_Sales_Uncleaned!H630&lt;=1),Nike_Sales_Uncleaned!H630,0))</f>
        <v>0.44</v>
      </c>
      <c r="I601">
        <v>0</v>
      </c>
      <c r="J601" s="11" t="str">
        <f>IF(Nike_Sales_Uncleaned[[#This Row],[Order_Date]]="","",Nike_Sales_Uncleaned[[#This Row],[Order_Date]])</f>
        <v/>
      </c>
      <c r="K601" t="s">
        <v>22</v>
      </c>
      <c r="L601" t="s">
        <v>29</v>
      </c>
      <c r="M601">
        <v>-348.88</v>
      </c>
    </row>
    <row r="602" spans="1:13" x14ac:dyDescent="0.3">
      <c r="A602">
        <v>2629</v>
      </c>
      <c r="B602" t="s">
        <v>13</v>
      </c>
      <c r="C602" t="s">
        <v>26</v>
      </c>
      <c r="D602" t="s">
        <v>40</v>
      </c>
      <c r="E602" t="str">
        <f>IF(Nike_Sales_Uncleaned!E631="","NA",IF(OR(Nike_Sales_Uncleaned!E631=0,Nike_Sales_Uncleaned!E631=-1),"NA",UPPER(Nike_Sales_Uncleaned!E631)))</f>
        <v>XL</v>
      </c>
      <c r="F602" cm="1">
        <f t="array" ref="F602">IF(Nike_Sales_Uncleaned!F631="",MEDIAN(_xlfn._xlws.FILTER(Nike_Sales_Uncleaned!$F$2:$F$2501,Nike_Sales_Uncleaned!$F$2:$F$2501&gt;0)),Nike_Sales_Uncleaned!F631)</f>
        <v>2</v>
      </c>
      <c r="G602" cm="1">
        <f t="array" ref="G602">IF(OR(Nike_Sales_Uncleaned!G631="",Nike_Sales_Uncleaned!G631&lt;=0),MEDIAN(_xlfn._xlws.FILTER(Nike_Sales_Uncleaned!$G$2:$G$2501,Nike_Sales_Uncleaned!$G$2:$G$2501&gt;0)),Nike_Sales_Uncleaned!G631)</f>
        <v>6110.0300000000007</v>
      </c>
      <c r="H602">
        <f>IF(Nike_Sales_Uncleaned!H631="",0,IF(AND(Nike_Sales_Uncleaned!H631&gt;=0,Nike_Sales_Uncleaned!H631&lt;=1),Nike_Sales_Uncleaned!H631,0))</f>
        <v>0</v>
      </c>
      <c r="I602">
        <v>0</v>
      </c>
      <c r="J602" s="11">
        <f>IF(Nike_Sales_Uncleaned[[#This Row],[Order_Date]]="","",Nike_Sales_Uncleaned[[#This Row],[Order_Date]])</f>
        <v>45600</v>
      </c>
      <c r="K602" t="s">
        <v>22</v>
      </c>
      <c r="L602" t="s">
        <v>36</v>
      </c>
      <c r="M602">
        <v>1198.75</v>
      </c>
    </row>
    <row r="603" spans="1:13" x14ac:dyDescent="0.3">
      <c r="A603">
        <v>2630</v>
      </c>
      <c r="B603" t="s">
        <v>13</v>
      </c>
      <c r="C603" t="s">
        <v>30</v>
      </c>
      <c r="D603" t="s">
        <v>56</v>
      </c>
      <c r="E603" t="str">
        <f>IF(Nike_Sales_Uncleaned!E632="","NA",IF(OR(Nike_Sales_Uncleaned!E632=0,Nike_Sales_Uncleaned!E632=-1),"NA",UPPER(Nike_Sales_Uncleaned!E632)))</f>
        <v>NA</v>
      </c>
      <c r="F603" cm="1">
        <f t="array" ref="F603">IF(Nike_Sales_Uncleaned!F632="",MEDIAN(_xlfn._xlws.FILTER(Nike_Sales_Uncleaned!$F$2:$F$2501,Nike_Sales_Uncleaned!$F$2:$F$2501&gt;0)),Nike_Sales_Uncleaned!F632)</f>
        <v>2</v>
      </c>
      <c r="G603" cm="1">
        <f t="array" ref="G603">IF(OR(Nike_Sales_Uncleaned!G632="",Nike_Sales_Uncleaned!G632&lt;=0),MEDIAN(_xlfn._xlws.FILTER(Nike_Sales_Uncleaned!$G$2:$G$2501,Nike_Sales_Uncleaned!$G$2:$G$2501&gt;0)),Nike_Sales_Uncleaned!G632)</f>
        <v>5846.21</v>
      </c>
      <c r="H603">
        <f>IF(Nike_Sales_Uncleaned!H632="",0,IF(AND(Nike_Sales_Uncleaned!H632&gt;=0,Nike_Sales_Uncleaned!H632&lt;=1),Nike_Sales_Uncleaned!H632,0))</f>
        <v>0</v>
      </c>
      <c r="I603">
        <v>-233.85</v>
      </c>
      <c r="J603" s="11">
        <f>IF(Nike_Sales_Uncleaned[[#This Row],[Order_Date]]="","",Nike_Sales_Uncleaned[[#This Row],[Order_Date]])</f>
        <v>45562</v>
      </c>
      <c r="K603" t="s">
        <v>17</v>
      </c>
      <c r="L603" t="s">
        <v>33</v>
      </c>
      <c r="M603">
        <v>3880.6</v>
      </c>
    </row>
    <row r="604" spans="1:13" x14ac:dyDescent="0.3">
      <c r="A604">
        <v>2631</v>
      </c>
      <c r="B604" t="s">
        <v>19</v>
      </c>
      <c r="C604" t="s">
        <v>43</v>
      </c>
      <c r="D604" t="s">
        <v>52</v>
      </c>
      <c r="E604" t="str">
        <f>IF(Nike_Sales_Uncleaned!E633="","NA",IF(OR(Nike_Sales_Uncleaned!E633=0,Nike_Sales_Uncleaned!E633=-1),"NA",UPPER(Nike_Sales_Uncleaned!E633)))</f>
        <v>NA</v>
      </c>
      <c r="F604" cm="1">
        <f t="array" ref="F604">IF(Nike_Sales_Uncleaned!F633="",MEDIAN(_xlfn._xlws.FILTER(Nike_Sales_Uncleaned!$F$2:$F$2501,Nike_Sales_Uncleaned!$F$2:$F$2501&gt;0)),Nike_Sales_Uncleaned!F633)</f>
        <v>2</v>
      </c>
      <c r="G604" cm="1">
        <f t="array" ref="G604">IF(OR(Nike_Sales_Uncleaned!G633="",Nike_Sales_Uncleaned!G633&lt;=0),MEDIAN(_xlfn._xlws.FILTER(Nike_Sales_Uncleaned!$G$2:$G$2501,Nike_Sales_Uncleaned!$G$2:$G$2501&gt;0)),Nike_Sales_Uncleaned!G633)</f>
        <v>6110.0300000000007</v>
      </c>
      <c r="H604">
        <f>IF(Nike_Sales_Uncleaned!H633="",0,IF(AND(Nike_Sales_Uncleaned!H633&gt;=0,Nike_Sales_Uncleaned!H633&lt;=1),Nike_Sales_Uncleaned!H633,0))</f>
        <v>0</v>
      </c>
      <c r="I604">
        <v>0</v>
      </c>
      <c r="J604" s="11">
        <f>IF(Nike_Sales_Uncleaned[[#This Row],[Order_Date]]="","",Nike_Sales_Uncleaned[[#This Row],[Order_Date]])</f>
        <v>45613</v>
      </c>
      <c r="K604" t="s">
        <v>17</v>
      </c>
      <c r="L604" t="s">
        <v>45</v>
      </c>
      <c r="M604">
        <v>2848.46</v>
      </c>
    </row>
    <row r="605" spans="1:13" x14ac:dyDescent="0.3">
      <c r="A605">
        <v>2632</v>
      </c>
      <c r="B605" t="s">
        <v>35</v>
      </c>
      <c r="C605" t="s">
        <v>30</v>
      </c>
      <c r="D605" t="s">
        <v>56</v>
      </c>
      <c r="E605" t="str">
        <f>IF(Nike_Sales_Uncleaned!E634="","NA",IF(OR(Nike_Sales_Uncleaned!E634=0,Nike_Sales_Uncleaned!E634=-1),"NA",UPPER(Nike_Sales_Uncleaned!E634)))</f>
        <v>L</v>
      </c>
      <c r="F605" cm="1">
        <f t="array" ref="F605">IF(Nike_Sales_Uncleaned!F634="",MEDIAN(_xlfn._xlws.FILTER(Nike_Sales_Uncleaned!$F$2:$F$2501,Nike_Sales_Uncleaned!$F$2:$F$2501&gt;0)),Nike_Sales_Uncleaned!F634)</f>
        <v>-1</v>
      </c>
      <c r="G605" cm="1">
        <f t="array" ref="G605">IF(OR(Nike_Sales_Uncleaned!G634="",Nike_Sales_Uncleaned!G634&lt;=0),MEDIAN(_xlfn._xlws.FILTER(Nike_Sales_Uncleaned!$G$2:$G$2501,Nike_Sales_Uncleaned!$G$2:$G$2501&gt;0)),Nike_Sales_Uncleaned!G634)</f>
        <v>7504.2</v>
      </c>
      <c r="H605">
        <f>IF(Nike_Sales_Uncleaned!H634="",0,IF(AND(Nike_Sales_Uncleaned!H634&gt;=0,Nike_Sales_Uncleaned!H634&lt;=1),Nike_Sales_Uncleaned!H634,0))</f>
        <v>0.99</v>
      </c>
      <c r="I605">
        <v>-75.040000000000006</v>
      </c>
      <c r="J605" s="11">
        <f>IF(Nike_Sales_Uncleaned[[#This Row],[Order_Date]]="","",Nike_Sales_Uncleaned[[#This Row],[Order_Date]])</f>
        <v>45734</v>
      </c>
      <c r="K605" t="s">
        <v>17</v>
      </c>
      <c r="L605" t="s">
        <v>29</v>
      </c>
      <c r="M605">
        <v>2413.42</v>
      </c>
    </row>
    <row r="606" spans="1:13" x14ac:dyDescent="0.3">
      <c r="A606">
        <v>2633</v>
      </c>
      <c r="B606" t="s">
        <v>13</v>
      </c>
      <c r="C606" t="s">
        <v>43</v>
      </c>
      <c r="D606" t="s">
        <v>44</v>
      </c>
      <c r="E606" t="str">
        <f>IF(Nike_Sales_Uncleaned!E635="","NA",IF(OR(Nike_Sales_Uncleaned!E635=0,Nike_Sales_Uncleaned!E635=-1),"NA",UPPER(Nike_Sales_Uncleaned!E635)))</f>
        <v>10</v>
      </c>
      <c r="F606" cm="1">
        <f t="array" ref="F606">IF(Nike_Sales_Uncleaned!F635="",MEDIAN(_xlfn._xlws.FILTER(Nike_Sales_Uncleaned!$F$2:$F$2501,Nike_Sales_Uncleaned!$F$2:$F$2501&gt;0)),Nike_Sales_Uncleaned!F635)</f>
        <v>0</v>
      </c>
      <c r="G606" cm="1">
        <f t="array" ref="G606">IF(OR(Nike_Sales_Uncleaned!G635="",Nike_Sales_Uncleaned!G635&lt;=0),MEDIAN(_xlfn._xlws.FILTER(Nike_Sales_Uncleaned!$G$2:$G$2501,Nike_Sales_Uncleaned!$G$2:$G$2501&gt;0)),Nike_Sales_Uncleaned!G635)</f>
        <v>6110.0300000000007</v>
      </c>
      <c r="H606">
        <f>IF(Nike_Sales_Uncleaned!H635="",0,IF(AND(Nike_Sales_Uncleaned!H635&gt;=0,Nike_Sales_Uncleaned!H635&lt;=1),Nike_Sales_Uncleaned!H635,0))</f>
        <v>0.71</v>
      </c>
      <c r="I606">
        <v>0</v>
      </c>
      <c r="J606" s="11">
        <f>IF(Nike_Sales_Uncleaned[[#This Row],[Order_Date]]="","",Nike_Sales_Uncleaned[[#This Row],[Order_Date]])</f>
        <v>45643</v>
      </c>
      <c r="K606" t="s">
        <v>17</v>
      </c>
      <c r="L606" t="s">
        <v>36</v>
      </c>
      <c r="M606">
        <v>3634.35</v>
      </c>
    </row>
    <row r="607" spans="1:13" x14ac:dyDescent="0.3">
      <c r="A607">
        <v>2634</v>
      </c>
      <c r="B607" t="s">
        <v>35</v>
      </c>
      <c r="C607" t="s">
        <v>26</v>
      </c>
      <c r="D607" t="s">
        <v>40</v>
      </c>
      <c r="E607" t="str">
        <f>IF(Nike_Sales_Uncleaned!E636="","NA",IF(OR(Nike_Sales_Uncleaned!E636=0,Nike_Sales_Uncleaned!E636=-1),"NA",UPPER(Nike_Sales_Uncleaned!E636)))</f>
        <v>NA</v>
      </c>
      <c r="F607" cm="1">
        <f t="array" ref="F607">IF(Nike_Sales_Uncleaned!F636="",MEDIAN(_xlfn._xlws.FILTER(Nike_Sales_Uncleaned!$F$2:$F$2501,Nike_Sales_Uncleaned!$F$2:$F$2501&gt;0)),Nike_Sales_Uncleaned!F636)</f>
        <v>2</v>
      </c>
      <c r="G607" cm="1">
        <f t="array" ref="G607">IF(OR(Nike_Sales_Uncleaned!G636="",Nike_Sales_Uncleaned!G636&lt;=0),MEDIAN(_xlfn._xlws.FILTER(Nike_Sales_Uncleaned!$G$2:$G$2501,Nike_Sales_Uncleaned!$G$2:$G$2501&gt;0)),Nike_Sales_Uncleaned!G636)</f>
        <v>5815.75</v>
      </c>
      <c r="H607">
        <f>IF(Nike_Sales_Uncleaned!H636="",0,IF(AND(Nike_Sales_Uncleaned!H636&gt;=0,Nike_Sales_Uncleaned!H636&lt;=1),Nike_Sales_Uncleaned!H636,0))</f>
        <v>0</v>
      </c>
      <c r="I607">
        <v>0</v>
      </c>
      <c r="J607" s="11">
        <f>IF(Nike_Sales_Uncleaned[[#This Row],[Order_Date]]="","",Nike_Sales_Uncleaned[[#This Row],[Order_Date]])</f>
        <v>45689</v>
      </c>
      <c r="K607" t="s">
        <v>22</v>
      </c>
      <c r="L607" t="s">
        <v>36</v>
      </c>
      <c r="M607">
        <v>3190.46</v>
      </c>
    </row>
    <row r="608" spans="1:13" x14ac:dyDescent="0.3">
      <c r="A608">
        <v>2635</v>
      </c>
      <c r="B608" t="s">
        <v>19</v>
      </c>
      <c r="C608" t="s">
        <v>30</v>
      </c>
      <c r="D608" t="s">
        <v>31</v>
      </c>
      <c r="E608" t="str">
        <f>IF(Nike_Sales_Uncleaned!E637="","NA",IF(OR(Nike_Sales_Uncleaned!E637=0,Nike_Sales_Uncleaned!E637=-1),"NA",UPPER(Nike_Sales_Uncleaned!E637)))</f>
        <v>M</v>
      </c>
      <c r="F608" cm="1">
        <f t="array" ref="F608">IF(Nike_Sales_Uncleaned!F637="",MEDIAN(_xlfn._xlws.FILTER(Nike_Sales_Uncleaned!$F$2:$F$2501,Nike_Sales_Uncleaned!$F$2:$F$2501&gt;0)),Nike_Sales_Uncleaned!F637)</f>
        <v>2</v>
      </c>
      <c r="G608" cm="1">
        <f t="array" ref="G608">IF(OR(Nike_Sales_Uncleaned!G637="",Nike_Sales_Uncleaned!G637&lt;=0),MEDIAN(_xlfn._xlws.FILTER(Nike_Sales_Uncleaned!$G$2:$G$2501,Nike_Sales_Uncleaned!$G$2:$G$2501&gt;0)),Nike_Sales_Uncleaned!G637)</f>
        <v>3934.22</v>
      </c>
      <c r="H608">
        <f>IF(Nike_Sales_Uncleaned!H637="",0,IF(AND(Nike_Sales_Uncleaned!H637&gt;=0,Nike_Sales_Uncleaned!H637&lt;=1),Nike_Sales_Uncleaned!H637,0))</f>
        <v>0</v>
      </c>
      <c r="I608">
        <v>0</v>
      </c>
      <c r="J608" s="11">
        <f>IF(Nike_Sales_Uncleaned[[#This Row],[Order_Date]]="","",Nike_Sales_Uncleaned[[#This Row],[Order_Date]])</f>
        <v>45812</v>
      </c>
      <c r="K608" t="s">
        <v>17</v>
      </c>
      <c r="L608" t="s">
        <v>45</v>
      </c>
      <c r="M608">
        <v>430.63</v>
      </c>
    </row>
    <row r="609" spans="1:13" x14ac:dyDescent="0.3">
      <c r="A609">
        <v>2636</v>
      </c>
      <c r="B609" t="s">
        <v>35</v>
      </c>
      <c r="C609" t="s">
        <v>43</v>
      </c>
      <c r="D609" t="s">
        <v>61</v>
      </c>
      <c r="E609" t="str">
        <f>IF(Nike_Sales_Uncleaned!E638="","NA",IF(OR(Nike_Sales_Uncleaned!E638=0,Nike_Sales_Uncleaned!E638=-1),"NA",UPPER(Nike_Sales_Uncleaned!E638)))</f>
        <v>11</v>
      </c>
      <c r="F609" cm="1">
        <f t="array" ref="F609">IF(Nike_Sales_Uncleaned!F638="",MEDIAN(_xlfn._xlws.FILTER(Nike_Sales_Uncleaned!$F$2:$F$2501,Nike_Sales_Uncleaned!$F$2:$F$2501&gt;0)),Nike_Sales_Uncleaned!F638)</f>
        <v>2</v>
      </c>
      <c r="G609" cm="1">
        <f t="array" ref="G609">IF(OR(Nike_Sales_Uncleaned!G638="",Nike_Sales_Uncleaned!G638&lt;=0),MEDIAN(_xlfn._xlws.FILTER(Nike_Sales_Uncleaned!$G$2:$G$2501,Nike_Sales_Uncleaned!$G$2:$G$2501&gt;0)),Nike_Sales_Uncleaned!G638)</f>
        <v>6110.0300000000007</v>
      </c>
      <c r="H609">
        <f>IF(Nike_Sales_Uncleaned!H638="",0,IF(AND(Nike_Sales_Uncleaned!H638&gt;=0,Nike_Sales_Uncleaned!H638&lt;=1),Nike_Sales_Uncleaned!H638,0))</f>
        <v>0</v>
      </c>
      <c r="I609">
        <v>0</v>
      </c>
      <c r="J609" s="11">
        <f>IF(Nike_Sales_Uncleaned[[#This Row],[Order_Date]]="","",Nike_Sales_Uncleaned[[#This Row],[Order_Date]])</f>
        <v>45169</v>
      </c>
      <c r="K609" t="s">
        <v>17</v>
      </c>
      <c r="L609" t="s">
        <v>36</v>
      </c>
      <c r="M609">
        <v>3269.14</v>
      </c>
    </row>
    <row r="610" spans="1:13" x14ac:dyDescent="0.3">
      <c r="A610">
        <v>2637</v>
      </c>
      <c r="B610" t="s">
        <v>13</v>
      </c>
      <c r="C610" t="s">
        <v>14</v>
      </c>
      <c r="D610" t="s">
        <v>15</v>
      </c>
      <c r="E610" t="str">
        <f>IF(Nike_Sales_Uncleaned!E639="","NA",IF(OR(Nike_Sales_Uncleaned!E639=0,Nike_Sales_Uncleaned!E639=-1),"NA",UPPER(Nike_Sales_Uncleaned!E639)))</f>
        <v>L</v>
      </c>
      <c r="F610" cm="1">
        <f t="array" ref="F610">IF(Nike_Sales_Uncleaned!F639="",MEDIAN(_xlfn._xlws.FILTER(Nike_Sales_Uncleaned!$F$2:$F$2501,Nike_Sales_Uncleaned!$F$2:$F$2501&gt;0)),Nike_Sales_Uncleaned!F639)</f>
        <v>2</v>
      </c>
      <c r="G610" cm="1">
        <f t="array" ref="G610">IF(OR(Nike_Sales_Uncleaned!G639="",Nike_Sales_Uncleaned!G639&lt;=0),MEDIAN(_xlfn._xlws.FILTER(Nike_Sales_Uncleaned!$G$2:$G$2501,Nike_Sales_Uncleaned!$G$2:$G$2501&gt;0)),Nike_Sales_Uncleaned!G639)</f>
        <v>6110.0300000000007</v>
      </c>
      <c r="H610">
        <f>IF(Nike_Sales_Uncleaned!H639="",0,IF(AND(Nike_Sales_Uncleaned!H639&gt;=0,Nike_Sales_Uncleaned!H639&lt;=1),Nike_Sales_Uncleaned!H639,0))</f>
        <v>0</v>
      </c>
      <c r="I610">
        <v>0</v>
      </c>
      <c r="J610" s="11" t="str">
        <f>IF(Nike_Sales_Uncleaned[[#This Row],[Order_Date]]="","",Nike_Sales_Uncleaned[[#This Row],[Order_Date]])</f>
        <v/>
      </c>
      <c r="K610" t="s">
        <v>22</v>
      </c>
      <c r="L610" t="s">
        <v>38</v>
      </c>
      <c r="M610">
        <v>3847.48</v>
      </c>
    </row>
    <row r="611" spans="1:13" x14ac:dyDescent="0.3">
      <c r="A611">
        <v>2638</v>
      </c>
      <c r="B611" t="s">
        <v>35</v>
      </c>
      <c r="C611" t="s">
        <v>20</v>
      </c>
      <c r="D611" t="s">
        <v>24</v>
      </c>
      <c r="E611" t="str">
        <f>IF(Nike_Sales_Uncleaned!E640="","NA",IF(OR(Nike_Sales_Uncleaned!E640=0,Nike_Sales_Uncleaned!E640=-1),"NA",UPPER(Nike_Sales_Uncleaned!E640)))</f>
        <v>8</v>
      </c>
      <c r="F611" cm="1">
        <f t="array" ref="F611">IF(Nike_Sales_Uncleaned!F640="",MEDIAN(_xlfn._xlws.FILTER(Nike_Sales_Uncleaned!$F$2:$F$2501,Nike_Sales_Uncleaned!$F$2:$F$2501&gt;0)),Nike_Sales_Uncleaned!F640)</f>
        <v>1</v>
      </c>
      <c r="G611" cm="1">
        <f t="array" ref="G611">IF(OR(Nike_Sales_Uncleaned!G640="",Nike_Sales_Uncleaned!G640&lt;=0),MEDIAN(_xlfn._xlws.FILTER(Nike_Sales_Uncleaned!$G$2:$G$2501,Nike_Sales_Uncleaned!$G$2:$G$2501&gt;0)),Nike_Sales_Uncleaned!G640)</f>
        <v>5028.99</v>
      </c>
      <c r="H611">
        <f>IF(Nike_Sales_Uncleaned!H640="",0,IF(AND(Nike_Sales_Uncleaned!H640&gt;=0,Nike_Sales_Uncleaned!H640&lt;=1),Nike_Sales_Uncleaned!H640,0))</f>
        <v>0</v>
      </c>
      <c r="I611">
        <v>0</v>
      </c>
      <c r="J611" s="11">
        <f>IF(Nike_Sales_Uncleaned[[#This Row],[Order_Date]]="","",Nike_Sales_Uncleaned[[#This Row],[Order_Date]])</f>
        <v>45773</v>
      </c>
      <c r="K611" t="s">
        <v>17</v>
      </c>
      <c r="L611" t="s">
        <v>29</v>
      </c>
      <c r="M611">
        <v>654.11</v>
      </c>
    </row>
    <row r="612" spans="1:13" x14ac:dyDescent="0.3">
      <c r="A612">
        <v>2639</v>
      </c>
      <c r="B612" t="s">
        <v>35</v>
      </c>
      <c r="C612" t="s">
        <v>26</v>
      </c>
      <c r="D612" t="s">
        <v>27</v>
      </c>
      <c r="E612" t="str">
        <f>IF(Nike_Sales_Uncleaned!E641="","NA",IF(OR(Nike_Sales_Uncleaned!E641=0,Nike_Sales_Uncleaned!E641=-1),"NA",UPPER(Nike_Sales_Uncleaned!E641)))</f>
        <v>XL</v>
      </c>
      <c r="F612" cm="1">
        <f t="array" ref="F612">IF(Nike_Sales_Uncleaned!F641="",MEDIAN(_xlfn._xlws.FILTER(Nike_Sales_Uncleaned!$F$2:$F$2501,Nike_Sales_Uncleaned!$F$2:$F$2501&gt;0)),Nike_Sales_Uncleaned!F641)</f>
        <v>2</v>
      </c>
      <c r="G612" cm="1">
        <f t="array" ref="G612">IF(OR(Nike_Sales_Uncleaned!G641="",Nike_Sales_Uncleaned!G641&lt;=0),MEDIAN(_xlfn._xlws.FILTER(Nike_Sales_Uncleaned!$G$2:$G$2501,Nike_Sales_Uncleaned!$G$2:$G$2501&gt;0)),Nike_Sales_Uncleaned!G641)</f>
        <v>2597.9299999999998</v>
      </c>
      <c r="H612">
        <f>IF(Nike_Sales_Uncleaned!H641="",0,IF(AND(Nike_Sales_Uncleaned!H641&gt;=0,Nike_Sales_Uncleaned!H641&lt;=1),Nike_Sales_Uncleaned!H641,0))</f>
        <v>0</v>
      </c>
      <c r="I612">
        <v>0</v>
      </c>
      <c r="J612" s="11">
        <f>IF(Nike_Sales_Uncleaned[[#This Row],[Order_Date]]="","",Nike_Sales_Uncleaned[[#This Row],[Order_Date]])</f>
        <v>45783</v>
      </c>
      <c r="K612" t="s">
        <v>22</v>
      </c>
      <c r="L612" t="s">
        <v>29</v>
      </c>
      <c r="M612">
        <v>374.95</v>
      </c>
    </row>
    <row r="613" spans="1:13" x14ac:dyDescent="0.3">
      <c r="A613">
        <v>2640</v>
      </c>
      <c r="B613" t="s">
        <v>13</v>
      </c>
      <c r="C613" t="s">
        <v>14</v>
      </c>
      <c r="D613" t="s">
        <v>54</v>
      </c>
      <c r="E613" t="str">
        <f>IF(Nike_Sales_Uncleaned!E642="","NA",IF(OR(Nike_Sales_Uncleaned!E642=0,Nike_Sales_Uncleaned!E642=-1),"NA",UPPER(Nike_Sales_Uncleaned!E642)))</f>
        <v>9</v>
      </c>
      <c r="F613" cm="1">
        <f t="array" ref="F613">IF(Nike_Sales_Uncleaned!F642="",MEDIAN(_xlfn._xlws.FILTER(Nike_Sales_Uncleaned!$F$2:$F$2501,Nike_Sales_Uncleaned!$F$2:$F$2501&gt;0)),Nike_Sales_Uncleaned!F642)</f>
        <v>2</v>
      </c>
      <c r="G613" cm="1">
        <f t="array" ref="G613">IF(OR(Nike_Sales_Uncleaned!G642="",Nike_Sales_Uncleaned!G642&lt;=0),MEDIAN(_xlfn._xlws.FILTER(Nike_Sales_Uncleaned!$G$2:$G$2501,Nike_Sales_Uncleaned!$G$2:$G$2501&gt;0)),Nike_Sales_Uncleaned!G642)</f>
        <v>7900.02</v>
      </c>
      <c r="H613">
        <f>IF(Nike_Sales_Uncleaned!H642="",0,IF(AND(Nike_Sales_Uncleaned!H642&gt;=0,Nike_Sales_Uncleaned!H642&lt;=1),Nike_Sales_Uncleaned!H642,0))</f>
        <v>0</v>
      </c>
      <c r="I613">
        <v>0</v>
      </c>
      <c r="J613" s="11" t="str">
        <f>IF(Nike_Sales_Uncleaned[[#This Row],[Order_Date]]="","",Nike_Sales_Uncleaned[[#This Row],[Order_Date]])</f>
        <v/>
      </c>
      <c r="K613" t="s">
        <v>17</v>
      </c>
      <c r="L613" t="s">
        <v>36</v>
      </c>
      <c r="M613">
        <v>861.92</v>
      </c>
    </row>
    <row r="614" spans="1:13" x14ac:dyDescent="0.3">
      <c r="A614">
        <v>2641</v>
      </c>
      <c r="B614" t="s">
        <v>35</v>
      </c>
      <c r="C614" t="s">
        <v>30</v>
      </c>
      <c r="D614" t="s">
        <v>31</v>
      </c>
      <c r="E614" t="str">
        <f>IF(Nike_Sales_Uncleaned!E643="","NA",IF(OR(Nike_Sales_Uncleaned!E643=0,Nike_Sales_Uncleaned!E643=-1),"NA",UPPER(Nike_Sales_Uncleaned!E643)))</f>
        <v>NA</v>
      </c>
      <c r="F614" cm="1">
        <f t="array" ref="F614">IF(Nike_Sales_Uncleaned!F643="",MEDIAN(_xlfn._xlws.FILTER(Nike_Sales_Uncleaned!$F$2:$F$2501,Nike_Sales_Uncleaned!$F$2:$F$2501&gt;0)),Nike_Sales_Uncleaned!F643)</f>
        <v>2</v>
      </c>
      <c r="G614" cm="1">
        <f t="array" ref="G614">IF(OR(Nike_Sales_Uncleaned!G643="",Nike_Sales_Uncleaned!G643&lt;=0),MEDIAN(_xlfn._xlws.FILTER(Nike_Sales_Uncleaned!$G$2:$G$2501,Nike_Sales_Uncleaned!$G$2:$G$2501&gt;0)),Nike_Sales_Uncleaned!G643)</f>
        <v>2890.77</v>
      </c>
      <c r="H614">
        <f>IF(Nike_Sales_Uncleaned!H643="",0,IF(AND(Nike_Sales_Uncleaned!H643&gt;=0,Nike_Sales_Uncleaned!H643&lt;=1),Nike_Sales_Uncleaned!H643,0))</f>
        <v>0</v>
      </c>
      <c r="I614">
        <v>0</v>
      </c>
      <c r="J614" s="11">
        <f>IF(Nike_Sales_Uncleaned[[#This Row],[Order_Date]]="","",Nike_Sales_Uncleaned[[#This Row],[Order_Date]])</f>
        <v>45148</v>
      </c>
      <c r="K614" t="s">
        <v>17</v>
      </c>
      <c r="L614" t="s">
        <v>36</v>
      </c>
      <c r="M614">
        <v>1709.06</v>
      </c>
    </row>
    <row r="615" spans="1:13" x14ac:dyDescent="0.3">
      <c r="A615">
        <v>2642</v>
      </c>
      <c r="B615" t="s">
        <v>19</v>
      </c>
      <c r="C615" t="s">
        <v>26</v>
      </c>
      <c r="D615" t="s">
        <v>60</v>
      </c>
      <c r="E615" t="str">
        <f>IF(Nike_Sales_Uncleaned!E644="","NA",IF(OR(Nike_Sales_Uncleaned!E644=0,Nike_Sales_Uncleaned!E644=-1),"NA",UPPER(Nike_Sales_Uncleaned!E644)))</f>
        <v>XL</v>
      </c>
      <c r="F615" cm="1">
        <f t="array" ref="F615">IF(Nike_Sales_Uncleaned!F644="",MEDIAN(_xlfn._xlws.FILTER(Nike_Sales_Uncleaned!$F$2:$F$2501,Nike_Sales_Uncleaned!$F$2:$F$2501&gt;0)),Nike_Sales_Uncleaned!F644)</f>
        <v>2</v>
      </c>
      <c r="G615" cm="1">
        <f t="array" ref="G615">IF(OR(Nike_Sales_Uncleaned!G644="",Nike_Sales_Uncleaned!G644&lt;=0),MEDIAN(_xlfn._xlws.FILTER(Nike_Sales_Uncleaned!$G$2:$G$2501,Nike_Sales_Uncleaned!$G$2:$G$2501&gt;0)),Nike_Sales_Uncleaned!G644)</f>
        <v>6110.0300000000007</v>
      </c>
      <c r="H615">
        <f>IF(Nike_Sales_Uncleaned!H644="",0,IF(AND(Nike_Sales_Uncleaned!H644&gt;=0,Nike_Sales_Uncleaned!H644&lt;=1),Nike_Sales_Uncleaned!H644,0))</f>
        <v>0</v>
      </c>
      <c r="I615">
        <v>0</v>
      </c>
      <c r="J615" s="11" t="str">
        <f>IF(Nike_Sales_Uncleaned[[#This Row],[Order_Date]]="","",Nike_Sales_Uncleaned[[#This Row],[Order_Date]])</f>
        <v/>
      </c>
      <c r="K615" t="s">
        <v>22</v>
      </c>
      <c r="L615" t="s">
        <v>29</v>
      </c>
      <c r="M615">
        <v>-785.16</v>
      </c>
    </row>
    <row r="616" spans="1:13" x14ac:dyDescent="0.3">
      <c r="A616">
        <v>2643</v>
      </c>
      <c r="B616" t="s">
        <v>35</v>
      </c>
      <c r="C616" t="s">
        <v>20</v>
      </c>
      <c r="D616" t="s">
        <v>39</v>
      </c>
      <c r="E616" t="str">
        <f>IF(Nike_Sales_Uncleaned!E645="","NA",IF(OR(Nike_Sales_Uncleaned!E645=0,Nike_Sales_Uncleaned!E645=-1),"NA",UPPER(Nike_Sales_Uncleaned!E645)))</f>
        <v>NA</v>
      </c>
      <c r="F616" cm="1">
        <f t="array" ref="F616">IF(Nike_Sales_Uncleaned!F645="",MEDIAN(_xlfn._xlws.FILTER(Nike_Sales_Uncleaned!$F$2:$F$2501,Nike_Sales_Uncleaned!$F$2:$F$2501&gt;0)),Nike_Sales_Uncleaned!F645)</f>
        <v>2</v>
      </c>
      <c r="G616" cm="1">
        <f t="array" ref="G616">IF(OR(Nike_Sales_Uncleaned!G645="",Nike_Sales_Uncleaned!G645&lt;=0),MEDIAN(_xlfn._xlws.FILTER(Nike_Sales_Uncleaned!$G$2:$G$2501,Nike_Sales_Uncleaned!$G$2:$G$2501&gt;0)),Nike_Sales_Uncleaned!G645)</f>
        <v>6110.0300000000007</v>
      </c>
      <c r="H616">
        <f>IF(Nike_Sales_Uncleaned!H645="",0,IF(AND(Nike_Sales_Uncleaned!H645&gt;=0,Nike_Sales_Uncleaned!H645&lt;=1),Nike_Sales_Uncleaned!H645,0))</f>
        <v>0</v>
      </c>
      <c r="I616">
        <v>0</v>
      </c>
      <c r="J616" s="11">
        <f>IF(Nike_Sales_Uncleaned[[#This Row],[Order_Date]]="","",Nike_Sales_Uncleaned[[#This Row],[Order_Date]])</f>
        <v>45509</v>
      </c>
      <c r="K616" t="s">
        <v>22</v>
      </c>
      <c r="L616" t="s">
        <v>25</v>
      </c>
      <c r="M616">
        <v>2715.31</v>
      </c>
    </row>
    <row r="617" spans="1:13" x14ac:dyDescent="0.3">
      <c r="A617">
        <v>2644</v>
      </c>
      <c r="B617" t="s">
        <v>35</v>
      </c>
      <c r="C617" t="s">
        <v>14</v>
      </c>
      <c r="D617" t="s">
        <v>15</v>
      </c>
      <c r="E617" t="str">
        <f>IF(Nike_Sales_Uncleaned!E646="","NA",IF(OR(Nike_Sales_Uncleaned!E646=0,Nike_Sales_Uncleaned!E646=-1),"NA",UPPER(Nike_Sales_Uncleaned!E646)))</f>
        <v>M</v>
      </c>
      <c r="F617" cm="1">
        <f t="array" ref="F617">IF(Nike_Sales_Uncleaned!F646="",MEDIAN(_xlfn._xlws.FILTER(Nike_Sales_Uncleaned!$F$2:$F$2501,Nike_Sales_Uncleaned!$F$2:$F$2501&gt;0)),Nike_Sales_Uncleaned!F646)</f>
        <v>1</v>
      </c>
      <c r="G617" cm="1">
        <f t="array" ref="G617">IF(OR(Nike_Sales_Uncleaned!G646="",Nike_Sales_Uncleaned!G646&lt;=0),MEDIAN(_xlfn._xlws.FILTER(Nike_Sales_Uncleaned!$G$2:$G$2501,Nike_Sales_Uncleaned!$G$2:$G$2501&gt;0)),Nike_Sales_Uncleaned!G646)</f>
        <v>2640.04</v>
      </c>
      <c r="H617">
        <f>IF(Nike_Sales_Uncleaned!H646="",0,IF(AND(Nike_Sales_Uncleaned!H646&gt;=0,Nike_Sales_Uncleaned!H646&lt;=1),Nike_Sales_Uncleaned!H646,0))</f>
        <v>0</v>
      </c>
      <c r="I617">
        <v>0</v>
      </c>
      <c r="J617" s="11">
        <f>IF(Nike_Sales_Uncleaned[[#This Row],[Order_Date]]="","",Nike_Sales_Uncleaned[[#This Row],[Order_Date]])</f>
        <v>45740</v>
      </c>
      <c r="K617" t="s">
        <v>22</v>
      </c>
      <c r="L617" t="s">
        <v>36</v>
      </c>
      <c r="M617">
        <v>1466.96</v>
      </c>
    </row>
    <row r="618" spans="1:13" x14ac:dyDescent="0.3">
      <c r="A618">
        <v>2646</v>
      </c>
      <c r="B618" t="s">
        <v>35</v>
      </c>
      <c r="C618" t="s">
        <v>20</v>
      </c>
      <c r="D618" t="s">
        <v>24</v>
      </c>
      <c r="E618" t="str">
        <f>IF(Nike_Sales_Uncleaned!E648="","NA",IF(OR(Nike_Sales_Uncleaned!E648=0,Nike_Sales_Uncleaned!E648=-1),"NA",UPPER(Nike_Sales_Uncleaned!E648)))</f>
        <v>XL</v>
      </c>
      <c r="F618" cm="1">
        <f t="array" ref="F618">IF(Nike_Sales_Uncleaned!F648="",MEDIAN(_xlfn._xlws.FILTER(Nike_Sales_Uncleaned!$F$2:$F$2501,Nike_Sales_Uncleaned!$F$2:$F$2501&gt;0)),Nike_Sales_Uncleaned!F648)</f>
        <v>1</v>
      </c>
      <c r="G618" cm="1">
        <f t="array" ref="G618">IF(OR(Nike_Sales_Uncleaned!G648="",Nike_Sales_Uncleaned!G648&lt;=0),MEDIAN(_xlfn._xlws.FILTER(Nike_Sales_Uncleaned!$G$2:$G$2501,Nike_Sales_Uncleaned!$G$2:$G$2501&gt;0)),Nike_Sales_Uncleaned!G648)</f>
        <v>6110.0300000000007</v>
      </c>
      <c r="H618">
        <f>IF(Nike_Sales_Uncleaned!H648="",0,IF(AND(Nike_Sales_Uncleaned!H648&gt;=0,Nike_Sales_Uncleaned!H648&lt;=1),Nike_Sales_Uncleaned!H648,0))</f>
        <v>0.89</v>
      </c>
      <c r="I618">
        <v>0</v>
      </c>
      <c r="J618" s="11">
        <f>IF(Nike_Sales_Uncleaned[[#This Row],[Order_Date]]="","",Nike_Sales_Uncleaned[[#This Row],[Order_Date]])</f>
        <v>45450</v>
      </c>
      <c r="K618" t="s">
        <v>22</v>
      </c>
      <c r="L618" t="s">
        <v>45</v>
      </c>
      <c r="M618">
        <v>2676.52</v>
      </c>
    </row>
    <row r="619" spans="1:13" x14ac:dyDescent="0.3">
      <c r="A619">
        <v>2647</v>
      </c>
      <c r="B619" t="s">
        <v>19</v>
      </c>
      <c r="C619" t="s">
        <v>43</v>
      </c>
      <c r="D619" t="s">
        <v>52</v>
      </c>
      <c r="E619" t="str">
        <f>IF(Nike_Sales_Uncleaned!E649="","NA",IF(OR(Nike_Sales_Uncleaned!E649=0,Nike_Sales_Uncleaned!E649=-1),"NA",UPPER(Nike_Sales_Uncleaned!E649)))</f>
        <v>NA</v>
      </c>
      <c r="F619" cm="1">
        <f t="array" ref="F619">IF(Nike_Sales_Uncleaned!F649="",MEDIAN(_xlfn._xlws.FILTER(Nike_Sales_Uncleaned!$F$2:$F$2501,Nike_Sales_Uncleaned!$F$2:$F$2501&gt;0)),Nike_Sales_Uncleaned!F649)</f>
        <v>4</v>
      </c>
      <c r="G619" cm="1">
        <f t="array" ref="G619">IF(OR(Nike_Sales_Uncleaned!G649="",Nike_Sales_Uncleaned!G649&lt;=0),MEDIAN(_xlfn._xlws.FILTER(Nike_Sales_Uncleaned!$G$2:$G$2501,Nike_Sales_Uncleaned!$G$2:$G$2501&gt;0)),Nike_Sales_Uncleaned!G649)</f>
        <v>6110.0300000000007</v>
      </c>
      <c r="H619">
        <f>IF(Nike_Sales_Uncleaned!H649="",0,IF(AND(Nike_Sales_Uncleaned!H649&gt;=0,Nike_Sales_Uncleaned!H649&lt;=1),Nike_Sales_Uncleaned!H649,0))</f>
        <v>0</v>
      </c>
      <c r="I619">
        <v>0</v>
      </c>
      <c r="J619" s="11" t="str">
        <f>IF(Nike_Sales_Uncleaned[[#This Row],[Order_Date]]="","",Nike_Sales_Uncleaned[[#This Row],[Order_Date]])</f>
        <v/>
      </c>
      <c r="K619" t="s">
        <v>17</v>
      </c>
      <c r="L619" t="s">
        <v>25</v>
      </c>
      <c r="M619">
        <v>747.29</v>
      </c>
    </row>
    <row r="620" spans="1:13" x14ac:dyDescent="0.3">
      <c r="A620">
        <v>2648</v>
      </c>
      <c r="B620" t="s">
        <v>35</v>
      </c>
      <c r="C620" t="s">
        <v>30</v>
      </c>
      <c r="D620" t="s">
        <v>31</v>
      </c>
      <c r="E620" t="str">
        <f>IF(Nike_Sales_Uncleaned!E650="","NA",IF(OR(Nike_Sales_Uncleaned!E650=0,Nike_Sales_Uncleaned!E650=-1),"NA",UPPER(Nike_Sales_Uncleaned!E650)))</f>
        <v>L</v>
      </c>
      <c r="F620" cm="1">
        <f t="array" ref="F620">IF(Nike_Sales_Uncleaned!F650="",MEDIAN(_xlfn._xlws.FILTER(Nike_Sales_Uncleaned!$F$2:$F$2501,Nike_Sales_Uncleaned!$F$2:$F$2501&gt;0)),Nike_Sales_Uncleaned!F650)</f>
        <v>2</v>
      </c>
      <c r="G620" cm="1">
        <f t="array" ref="G620">IF(OR(Nike_Sales_Uncleaned!G650="",Nike_Sales_Uncleaned!G650&lt;=0),MEDIAN(_xlfn._xlws.FILTER(Nike_Sales_Uncleaned!$G$2:$G$2501,Nike_Sales_Uncleaned!$G$2:$G$2501&gt;0)),Nike_Sales_Uncleaned!G650)</f>
        <v>3477.49</v>
      </c>
      <c r="H620">
        <f>IF(Nike_Sales_Uncleaned!H650="",0,IF(AND(Nike_Sales_Uncleaned!H650&gt;=0,Nike_Sales_Uncleaned!H650&lt;=1),Nike_Sales_Uncleaned!H650,0))</f>
        <v>0.54</v>
      </c>
      <c r="I620">
        <v>0</v>
      </c>
      <c r="J620" s="11">
        <f>IF(Nike_Sales_Uncleaned[[#This Row],[Order_Date]]="","",Nike_Sales_Uncleaned[[#This Row],[Order_Date]])</f>
        <v>45831</v>
      </c>
      <c r="K620" t="s">
        <v>22</v>
      </c>
      <c r="L620" t="s">
        <v>33</v>
      </c>
      <c r="M620">
        <v>3487.39</v>
      </c>
    </row>
    <row r="621" spans="1:13" x14ac:dyDescent="0.3">
      <c r="A621">
        <v>2649</v>
      </c>
      <c r="B621" t="s">
        <v>19</v>
      </c>
      <c r="C621" t="s">
        <v>43</v>
      </c>
      <c r="D621" t="s">
        <v>51</v>
      </c>
      <c r="E621" t="str">
        <f>IF(Nike_Sales_Uncleaned!E651="","NA",IF(OR(Nike_Sales_Uncleaned!E651=0,Nike_Sales_Uncleaned!E651=-1),"NA",UPPER(Nike_Sales_Uncleaned!E651)))</f>
        <v>L</v>
      </c>
      <c r="F621" cm="1">
        <f t="array" ref="F621">IF(Nike_Sales_Uncleaned!F651="",MEDIAN(_xlfn._xlws.FILTER(Nike_Sales_Uncleaned!$F$2:$F$2501,Nike_Sales_Uncleaned!$F$2:$F$2501&gt;0)),Nike_Sales_Uncleaned!F651)</f>
        <v>2</v>
      </c>
      <c r="G621" cm="1">
        <f t="array" ref="G621">IF(OR(Nike_Sales_Uncleaned!G651="",Nike_Sales_Uncleaned!G651&lt;=0),MEDIAN(_xlfn._xlws.FILTER(Nike_Sales_Uncleaned!$G$2:$G$2501,Nike_Sales_Uncleaned!$G$2:$G$2501&gt;0)),Nike_Sales_Uncleaned!G651)</f>
        <v>6798.48</v>
      </c>
      <c r="H621">
        <f>IF(Nike_Sales_Uncleaned!H651="",0,IF(AND(Nike_Sales_Uncleaned!H651&gt;=0,Nike_Sales_Uncleaned!H651&lt;=1),Nike_Sales_Uncleaned!H651,0))</f>
        <v>0</v>
      </c>
      <c r="I621">
        <v>0</v>
      </c>
      <c r="J621" s="11">
        <f>IF(Nike_Sales_Uncleaned[[#This Row],[Order_Date]]="","",Nike_Sales_Uncleaned[[#This Row],[Order_Date]])</f>
        <v>45313</v>
      </c>
      <c r="K621" t="s">
        <v>22</v>
      </c>
      <c r="L621" t="s">
        <v>25</v>
      </c>
      <c r="M621">
        <v>2297.4</v>
      </c>
    </row>
    <row r="622" spans="1:13" x14ac:dyDescent="0.3">
      <c r="A622">
        <v>2650</v>
      </c>
      <c r="B622" t="s">
        <v>35</v>
      </c>
      <c r="C622" t="s">
        <v>26</v>
      </c>
      <c r="D622" t="s">
        <v>27</v>
      </c>
      <c r="E622" t="str">
        <f>IF(Nike_Sales_Uncleaned!E652="","NA",IF(OR(Nike_Sales_Uncleaned!E652=0,Nike_Sales_Uncleaned!E652=-1),"NA",UPPER(Nike_Sales_Uncleaned!E652)))</f>
        <v>NA</v>
      </c>
      <c r="F622" cm="1">
        <f t="array" ref="F622">IF(Nike_Sales_Uncleaned!F652="",MEDIAN(_xlfn._xlws.FILTER(Nike_Sales_Uncleaned!$F$2:$F$2501,Nike_Sales_Uncleaned!$F$2:$F$2501&gt;0)),Nike_Sales_Uncleaned!F652)</f>
        <v>2</v>
      </c>
      <c r="G622" cm="1">
        <f t="array" ref="G622">IF(OR(Nike_Sales_Uncleaned!G652="",Nike_Sales_Uncleaned!G652&lt;=0),MEDIAN(_xlfn._xlws.FILTER(Nike_Sales_Uncleaned!$G$2:$G$2501,Nike_Sales_Uncleaned!$G$2:$G$2501&gt;0)),Nike_Sales_Uncleaned!G652)</f>
        <v>6110.0300000000007</v>
      </c>
      <c r="H622">
        <f>IF(Nike_Sales_Uncleaned!H652="",0,IF(AND(Nike_Sales_Uncleaned!H652&gt;=0,Nike_Sales_Uncleaned!H652&lt;=1),Nike_Sales_Uncleaned!H652,0))</f>
        <v>0</v>
      </c>
      <c r="I622">
        <v>0</v>
      </c>
      <c r="J622" s="11" t="str">
        <f>IF(Nike_Sales_Uncleaned[[#This Row],[Order_Date]]="","",Nike_Sales_Uncleaned[[#This Row],[Order_Date]])</f>
        <v/>
      </c>
      <c r="K622" t="s">
        <v>22</v>
      </c>
      <c r="L622" t="s">
        <v>36</v>
      </c>
      <c r="M622">
        <v>3703.68</v>
      </c>
    </row>
    <row r="623" spans="1:13" x14ac:dyDescent="0.3">
      <c r="A623">
        <v>2651</v>
      </c>
      <c r="B623" t="s">
        <v>13</v>
      </c>
      <c r="C623" t="s">
        <v>43</v>
      </c>
      <c r="D623" t="s">
        <v>44</v>
      </c>
      <c r="E623" t="str">
        <f>IF(Nike_Sales_Uncleaned!E653="","NA",IF(OR(Nike_Sales_Uncleaned!E653=0,Nike_Sales_Uncleaned!E653=-1),"NA",UPPER(Nike_Sales_Uncleaned!E653)))</f>
        <v>L</v>
      </c>
      <c r="F623" cm="1">
        <f t="array" ref="F623">IF(Nike_Sales_Uncleaned!F653="",MEDIAN(_xlfn._xlws.FILTER(Nike_Sales_Uncleaned!$F$2:$F$2501,Nike_Sales_Uncleaned!$F$2:$F$2501&gt;0)),Nike_Sales_Uncleaned!F653)</f>
        <v>1</v>
      </c>
      <c r="G623" cm="1">
        <f t="array" ref="G623">IF(OR(Nike_Sales_Uncleaned!G653="",Nike_Sales_Uncleaned!G653&lt;=0),MEDIAN(_xlfn._xlws.FILTER(Nike_Sales_Uncleaned!$G$2:$G$2501,Nike_Sales_Uncleaned!$G$2:$G$2501&gt;0)),Nike_Sales_Uncleaned!G653)</f>
        <v>6110.0300000000007</v>
      </c>
      <c r="H623">
        <f>IF(Nike_Sales_Uncleaned!H653="",0,IF(AND(Nike_Sales_Uncleaned!H653&gt;=0,Nike_Sales_Uncleaned!H653&lt;=1),Nike_Sales_Uncleaned!H653,0))</f>
        <v>0</v>
      </c>
      <c r="I623">
        <v>0</v>
      </c>
      <c r="J623" s="11">
        <f>IF(Nike_Sales_Uncleaned[[#This Row],[Order_Date]]="","",Nike_Sales_Uncleaned[[#This Row],[Order_Date]])</f>
        <v>45431</v>
      </c>
      <c r="K623" t="s">
        <v>17</v>
      </c>
      <c r="L623" t="s">
        <v>45</v>
      </c>
      <c r="M623">
        <v>-819.33</v>
      </c>
    </row>
    <row r="624" spans="1:13" x14ac:dyDescent="0.3">
      <c r="A624">
        <v>2652</v>
      </c>
      <c r="B624" t="s">
        <v>19</v>
      </c>
      <c r="C624" t="s">
        <v>43</v>
      </c>
      <c r="D624" t="s">
        <v>44</v>
      </c>
      <c r="E624" t="str">
        <f>IF(Nike_Sales_Uncleaned!E654="","NA",IF(OR(Nike_Sales_Uncleaned!E654=0,Nike_Sales_Uncleaned!E654=-1),"NA",UPPER(Nike_Sales_Uncleaned!E654)))</f>
        <v>NA</v>
      </c>
      <c r="F624" cm="1">
        <f t="array" ref="F624">IF(Nike_Sales_Uncleaned!F654="",MEDIAN(_xlfn._xlws.FILTER(Nike_Sales_Uncleaned!$F$2:$F$2501,Nike_Sales_Uncleaned!$F$2:$F$2501&gt;0)),Nike_Sales_Uncleaned!F654)</f>
        <v>2</v>
      </c>
      <c r="G624" cm="1">
        <f t="array" ref="G624">IF(OR(Nike_Sales_Uncleaned!G654="",Nike_Sales_Uncleaned!G654&lt;=0),MEDIAN(_xlfn._xlws.FILTER(Nike_Sales_Uncleaned!$G$2:$G$2501,Nike_Sales_Uncleaned!$G$2:$G$2501&gt;0)),Nike_Sales_Uncleaned!G654)</f>
        <v>6110.0300000000007</v>
      </c>
      <c r="H624">
        <f>IF(Nike_Sales_Uncleaned!H654="",0,IF(AND(Nike_Sales_Uncleaned!H654&gt;=0,Nike_Sales_Uncleaned!H654&lt;=1),Nike_Sales_Uncleaned!H654,0))</f>
        <v>0</v>
      </c>
      <c r="I624">
        <v>0</v>
      </c>
      <c r="J624" s="11">
        <f>IF(Nike_Sales_Uncleaned[[#This Row],[Order_Date]]="","",Nike_Sales_Uncleaned[[#This Row],[Order_Date]])</f>
        <v>45754</v>
      </c>
      <c r="K624" t="s">
        <v>17</v>
      </c>
      <c r="L624" t="s">
        <v>33</v>
      </c>
      <c r="M624">
        <v>-240.8</v>
      </c>
    </row>
    <row r="625" spans="1:13" x14ac:dyDescent="0.3">
      <c r="A625">
        <v>2653</v>
      </c>
      <c r="B625" t="s">
        <v>35</v>
      </c>
      <c r="C625" t="s">
        <v>30</v>
      </c>
      <c r="D625" t="s">
        <v>56</v>
      </c>
      <c r="E625" t="str">
        <f>IF(Nike_Sales_Uncleaned!E655="","NA",IF(OR(Nike_Sales_Uncleaned!E655=0,Nike_Sales_Uncleaned!E655=-1),"NA",UPPER(Nike_Sales_Uncleaned!E655)))</f>
        <v>M</v>
      </c>
      <c r="F625" cm="1">
        <f t="array" ref="F625">IF(Nike_Sales_Uncleaned!F655="",MEDIAN(_xlfn._xlws.FILTER(Nike_Sales_Uncleaned!$F$2:$F$2501,Nike_Sales_Uncleaned!$F$2:$F$2501&gt;0)),Nike_Sales_Uncleaned!F655)</f>
        <v>2</v>
      </c>
      <c r="G625" cm="1">
        <f t="array" ref="G625">IF(OR(Nike_Sales_Uncleaned!G655="",Nike_Sales_Uncleaned!G655&lt;=0),MEDIAN(_xlfn._xlws.FILTER(Nike_Sales_Uncleaned!$G$2:$G$2501,Nike_Sales_Uncleaned!$G$2:$G$2501&gt;0)),Nike_Sales_Uncleaned!G655)</f>
        <v>6178.85</v>
      </c>
      <c r="H625">
        <f>IF(Nike_Sales_Uncleaned!H655="",0,IF(AND(Nike_Sales_Uncleaned!H655&gt;=0,Nike_Sales_Uncleaned!H655&lt;=1),Nike_Sales_Uncleaned!H655,0))</f>
        <v>0</v>
      </c>
      <c r="I625">
        <v>0</v>
      </c>
      <c r="J625" s="11">
        <f>IF(Nike_Sales_Uncleaned[[#This Row],[Order_Date]]="","",Nike_Sales_Uncleaned[[#This Row],[Order_Date]])</f>
        <v>45755</v>
      </c>
      <c r="K625" t="s">
        <v>17</v>
      </c>
      <c r="L625" t="s">
        <v>38</v>
      </c>
      <c r="M625">
        <v>2550.88</v>
      </c>
    </row>
    <row r="626" spans="1:13" x14ac:dyDescent="0.3">
      <c r="A626">
        <v>2654</v>
      </c>
      <c r="B626" t="s">
        <v>13</v>
      </c>
      <c r="C626" t="s">
        <v>20</v>
      </c>
      <c r="D626" t="s">
        <v>21</v>
      </c>
      <c r="E626" t="str">
        <f>IF(Nike_Sales_Uncleaned!E656="","NA",IF(OR(Nike_Sales_Uncleaned!E656=0,Nike_Sales_Uncleaned!E656=-1),"NA",UPPER(Nike_Sales_Uncleaned!E656)))</f>
        <v>M</v>
      </c>
      <c r="F626" cm="1">
        <f t="array" ref="F626">IF(Nike_Sales_Uncleaned!F656="",MEDIAN(_xlfn._xlws.FILTER(Nike_Sales_Uncleaned!$F$2:$F$2501,Nike_Sales_Uncleaned!$F$2:$F$2501&gt;0)),Nike_Sales_Uncleaned!F656)</f>
        <v>2</v>
      </c>
      <c r="G626" cm="1">
        <f t="array" ref="G626">IF(OR(Nike_Sales_Uncleaned!G656="",Nike_Sales_Uncleaned!G656&lt;=0),MEDIAN(_xlfn._xlws.FILTER(Nike_Sales_Uncleaned!$G$2:$G$2501,Nike_Sales_Uncleaned!$G$2:$G$2501&gt;0)),Nike_Sales_Uncleaned!G656)</f>
        <v>6110.0300000000007</v>
      </c>
      <c r="H626">
        <f>IF(Nike_Sales_Uncleaned!H656="",0,IF(AND(Nike_Sales_Uncleaned!H656&gt;=0,Nike_Sales_Uncleaned!H656&lt;=1),Nike_Sales_Uncleaned!H656,0))</f>
        <v>0</v>
      </c>
      <c r="I626">
        <v>0</v>
      </c>
      <c r="J626" s="11" t="str">
        <f>IF(Nike_Sales_Uncleaned[[#This Row],[Order_Date]]="","",Nike_Sales_Uncleaned[[#This Row],[Order_Date]])</f>
        <v/>
      </c>
      <c r="K626" t="s">
        <v>17</v>
      </c>
      <c r="L626" t="s">
        <v>36</v>
      </c>
      <c r="M626">
        <v>2933.02</v>
      </c>
    </row>
    <row r="627" spans="1:13" x14ac:dyDescent="0.3">
      <c r="A627">
        <v>2655</v>
      </c>
      <c r="B627" t="s">
        <v>13</v>
      </c>
      <c r="C627" t="s">
        <v>14</v>
      </c>
      <c r="D627" t="s">
        <v>15</v>
      </c>
      <c r="E627" t="str">
        <f>IF(Nike_Sales_Uncleaned!E657="","NA",IF(OR(Nike_Sales_Uncleaned!E657=0,Nike_Sales_Uncleaned!E657=-1),"NA",UPPER(Nike_Sales_Uncleaned!E657)))</f>
        <v>10</v>
      </c>
      <c r="F627" cm="1">
        <f t="array" ref="F627">IF(Nike_Sales_Uncleaned!F657="",MEDIAN(_xlfn._xlws.FILTER(Nike_Sales_Uncleaned!$F$2:$F$2501,Nike_Sales_Uncleaned!$F$2:$F$2501&gt;0)),Nike_Sales_Uncleaned!F657)</f>
        <v>2</v>
      </c>
      <c r="G627" cm="1">
        <f t="array" ref="G627">IF(OR(Nike_Sales_Uncleaned!G657="",Nike_Sales_Uncleaned!G657&lt;=0),MEDIAN(_xlfn._xlws.FILTER(Nike_Sales_Uncleaned!$G$2:$G$2501,Nike_Sales_Uncleaned!$G$2:$G$2501&gt;0)),Nike_Sales_Uncleaned!G657)</f>
        <v>4993.9399999999996</v>
      </c>
      <c r="H627">
        <f>IF(Nike_Sales_Uncleaned!H657="",0,IF(AND(Nike_Sales_Uncleaned!H657&gt;=0,Nike_Sales_Uncleaned!H657&lt;=1),Nike_Sales_Uncleaned!H657,0))</f>
        <v>0</v>
      </c>
      <c r="I627">
        <v>0</v>
      </c>
      <c r="J627" s="11">
        <f>IF(Nike_Sales_Uncleaned[[#This Row],[Order_Date]]="","",Nike_Sales_Uncleaned[[#This Row],[Order_Date]])</f>
        <v>45693</v>
      </c>
      <c r="K627" t="s">
        <v>22</v>
      </c>
      <c r="L627" t="s">
        <v>25</v>
      </c>
      <c r="M627">
        <v>2420.85</v>
      </c>
    </row>
    <row r="628" spans="1:13" x14ac:dyDescent="0.3">
      <c r="A628">
        <v>2656</v>
      </c>
      <c r="B628" t="s">
        <v>19</v>
      </c>
      <c r="C628" t="s">
        <v>20</v>
      </c>
      <c r="D628" t="s">
        <v>24</v>
      </c>
      <c r="E628" t="str">
        <f>IF(Nike_Sales_Uncleaned!E658="","NA",IF(OR(Nike_Sales_Uncleaned!E658=0,Nike_Sales_Uncleaned!E658=-1),"NA",UPPER(Nike_Sales_Uncleaned!E658)))</f>
        <v>M</v>
      </c>
      <c r="F628" cm="1">
        <f t="array" ref="F628">IF(Nike_Sales_Uncleaned!F658="",MEDIAN(_xlfn._xlws.FILTER(Nike_Sales_Uncleaned!$F$2:$F$2501,Nike_Sales_Uncleaned!$F$2:$F$2501&gt;0)),Nike_Sales_Uncleaned!F658)</f>
        <v>1</v>
      </c>
      <c r="G628" cm="1">
        <f t="array" ref="G628">IF(OR(Nike_Sales_Uncleaned!G658="",Nike_Sales_Uncleaned!G658&lt;=0),MEDIAN(_xlfn._xlws.FILTER(Nike_Sales_Uncleaned!$G$2:$G$2501,Nike_Sales_Uncleaned!$G$2:$G$2501&gt;0)),Nike_Sales_Uncleaned!G658)</f>
        <v>5246.43</v>
      </c>
      <c r="H628">
        <f>IF(Nike_Sales_Uncleaned!H658="",0,IF(AND(Nike_Sales_Uncleaned!H658&gt;=0,Nike_Sales_Uncleaned!H658&lt;=1),Nike_Sales_Uncleaned!H658,0))</f>
        <v>0</v>
      </c>
      <c r="I628">
        <v>0</v>
      </c>
      <c r="J628" s="11">
        <f>IF(Nike_Sales_Uncleaned[[#This Row],[Order_Date]]="","",Nike_Sales_Uncleaned[[#This Row],[Order_Date]])</f>
        <v>45768</v>
      </c>
      <c r="K628" t="s">
        <v>22</v>
      </c>
      <c r="L628" t="s">
        <v>36</v>
      </c>
      <c r="M628">
        <v>1891.48</v>
      </c>
    </row>
    <row r="629" spans="1:13" x14ac:dyDescent="0.3">
      <c r="A629">
        <v>2657</v>
      </c>
      <c r="B629" t="s">
        <v>13</v>
      </c>
      <c r="C629" t="s">
        <v>30</v>
      </c>
      <c r="D629" t="s">
        <v>48</v>
      </c>
      <c r="E629" t="str">
        <f>IF(Nike_Sales_Uncleaned!E659="","NA",IF(OR(Nike_Sales_Uncleaned!E659=0,Nike_Sales_Uncleaned!E659=-1),"NA",UPPER(Nike_Sales_Uncleaned!E659)))</f>
        <v>M</v>
      </c>
      <c r="F629" cm="1">
        <f t="array" ref="F629">IF(Nike_Sales_Uncleaned!F659="",MEDIAN(_xlfn._xlws.FILTER(Nike_Sales_Uncleaned!$F$2:$F$2501,Nike_Sales_Uncleaned!$F$2:$F$2501&gt;0)),Nike_Sales_Uncleaned!F659)</f>
        <v>4</v>
      </c>
      <c r="G629" cm="1">
        <f t="array" ref="G629">IF(OR(Nike_Sales_Uncleaned!G659="",Nike_Sales_Uncleaned!G659&lt;=0),MEDIAN(_xlfn._xlws.FILTER(Nike_Sales_Uncleaned!$G$2:$G$2501,Nike_Sales_Uncleaned!$G$2:$G$2501&gt;0)),Nike_Sales_Uncleaned!G659)</f>
        <v>6110.0300000000007</v>
      </c>
      <c r="H629">
        <f>IF(Nike_Sales_Uncleaned!H659="",0,IF(AND(Nike_Sales_Uncleaned!H659&gt;=0,Nike_Sales_Uncleaned!H659&lt;=1),Nike_Sales_Uncleaned!H659,0))</f>
        <v>0</v>
      </c>
      <c r="I629">
        <v>0</v>
      </c>
      <c r="J629" s="11">
        <f>IF(Nike_Sales_Uncleaned[[#This Row],[Order_Date]]="","",Nike_Sales_Uncleaned[[#This Row],[Order_Date]])</f>
        <v>45291</v>
      </c>
      <c r="K629" t="s">
        <v>17</v>
      </c>
      <c r="L629" t="s">
        <v>33</v>
      </c>
      <c r="M629">
        <v>494.45</v>
      </c>
    </row>
    <row r="630" spans="1:13" x14ac:dyDescent="0.3">
      <c r="A630">
        <v>2658</v>
      </c>
      <c r="B630" t="s">
        <v>19</v>
      </c>
      <c r="C630" t="s">
        <v>26</v>
      </c>
      <c r="D630" t="s">
        <v>58</v>
      </c>
      <c r="E630" t="str">
        <f>IF(Nike_Sales_Uncleaned!E660="","NA",IF(OR(Nike_Sales_Uncleaned!E660=0,Nike_Sales_Uncleaned!E660=-1),"NA",UPPER(Nike_Sales_Uncleaned!E660)))</f>
        <v>L</v>
      </c>
      <c r="F630" cm="1">
        <f t="array" ref="F630">IF(Nike_Sales_Uncleaned!F660="",MEDIAN(_xlfn._xlws.FILTER(Nike_Sales_Uncleaned!$F$2:$F$2501,Nike_Sales_Uncleaned!$F$2:$F$2501&gt;0)),Nike_Sales_Uncleaned!F660)</f>
        <v>1</v>
      </c>
      <c r="G630" cm="1">
        <f t="array" ref="G630">IF(OR(Nike_Sales_Uncleaned!G660="",Nike_Sales_Uncleaned!G660&lt;=0),MEDIAN(_xlfn._xlws.FILTER(Nike_Sales_Uncleaned!$G$2:$G$2501,Nike_Sales_Uncleaned!$G$2:$G$2501&gt;0)),Nike_Sales_Uncleaned!G660)</f>
        <v>6110.0300000000007</v>
      </c>
      <c r="H630">
        <f>IF(Nike_Sales_Uncleaned!H660="",0,IF(AND(Nike_Sales_Uncleaned!H660&gt;=0,Nike_Sales_Uncleaned!H660&lt;=1),Nike_Sales_Uncleaned!H660,0))</f>
        <v>0</v>
      </c>
      <c r="I630">
        <v>0</v>
      </c>
      <c r="J630" s="11">
        <f>IF(Nike_Sales_Uncleaned[[#This Row],[Order_Date]]="","",Nike_Sales_Uncleaned[[#This Row],[Order_Date]])</f>
        <v>45837</v>
      </c>
      <c r="K630" t="s">
        <v>17</v>
      </c>
      <c r="L630" t="s">
        <v>33</v>
      </c>
      <c r="M630">
        <v>155.53</v>
      </c>
    </row>
    <row r="631" spans="1:13" x14ac:dyDescent="0.3">
      <c r="A631">
        <v>2659</v>
      </c>
      <c r="B631" t="s">
        <v>13</v>
      </c>
      <c r="C631" t="s">
        <v>43</v>
      </c>
      <c r="D631" t="s">
        <v>61</v>
      </c>
      <c r="E631" t="str">
        <f>IF(Nike_Sales_Uncleaned!E661="","NA",IF(OR(Nike_Sales_Uncleaned!E661=0,Nike_Sales_Uncleaned!E661=-1),"NA",UPPER(Nike_Sales_Uncleaned!E661)))</f>
        <v>M</v>
      </c>
      <c r="F631" cm="1">
        <f t="array" ref="F631">IF(Nike_Sales_Uncleaned!F661="",MEDIAN(_xlfn._xlws.FILTER(Nike_Sales_Uncleaned!$F$2:$F$2501,Nike_Sales_Uncleaned!$F$2:$F$2501&gt;0)),Nike_Sales_Uncleaned!F661)</f>
        <v>2</v>
      </c>
      <c r="G631" cm="1">
        <f t="array" ref="G631">IF(OR(Nike_Sales_Uncleaned!G661="",Nike_Sales_Uncleaned!G661&lt;=0),MEDIAN(_xlfn._xlws.FILTER(Nike_Sales_Uncleaned!$G$2:$G$2501,Nike_Sales_Uncleaned!$G$2:$G$2501&gt;0)),Nike_Sales_Uncleaned!G661)</f>
        <v>9945.56</v>
      </c>
      <c r="H631">
        <f>IF(Nike_Sales_Uncleaned!H661="",0,IF(AND(Nike_Sales_Uncleaned!H661&gt;=0,Nike_Sales_Uncleaned!H661&lt;=1),Nike_Sales_Uncleaned!H661,0))</f>
        <v>0</v>
      </c>
      <c r="I631">
        <v>0</v>
      </c>
      <c r="J631" s="11">
        <f>IF(Nike_Sales_Uncleaned[[#This Row],[Order_Date]]="","",Nike_Sales_Uncleaned[[#This Row],[Order_Date]])</f>
        <v>45588</v>
      </c>
      <c r="K631" t="s">
        <v>17</v>
      </c>
      <c r="L631" t="s">
        <v>38</v>
      </c>
      <c r="M631">
        <v>-1116.54</v>
      </c>
    </row>
    <row r="632" spans="1:13" x14ac:dyDescent="0.3">
      <c r="A632">
        <v>2660</v>
      </c>
      <c r="B632" t="s">
        <v>35</v>
      </c>
      <c r="C632" t="s">
        <v>14</v>
      </c>
      <c r="D632" t="s">
        <v>34</v>
      </c>
      <c r="E632" t="str">
        <f>IF(Nike_Sales_Uncleaned!E662="","NA",IF(OR(Nike_Sales_Uncleaned!E662=0,Nike_Sales_Uncleaned!E662=-1),"NA",UPPER(Nike_Sales_Uncleaned!E662)))</f>
        <v>NA</v>
      </c>
      <c r="F632" cm="1">
        <f t="array" ref="F632">IF(Nike_Sales_Uncleaned!F662="",MEDIAN(_xlfn._xlws.FILTER(Nike_Sales_Uncleaned!$F$2:$F$2501,Nike_Sales_Uncleaned!$F$2:$F$2501&gt;0)),Nike_Sales_Uncleaned!F662)</f>
        <v>2</v>
      </c>
      <c r="G632" cm="1">
        <f t="array" ref="G632">IF(OR(Nike_Sales_Uncleaned!G662="",Nike_Sales_Uncleaned!G662&lt;=0),MEDIAN(_xlfn._xlws.FILTER(Nike_Sales_Uncleaned!$G$2:$G$2501,Nike_Sales_Uncleaned!$G$2:$G$2501&gt;0)),Nike_Sales_Uncleaned!G662)</f>
        <v>6110.0300000000007</v>
      </c>
      <c r="H632">
        <f>IF(Nike_Sales_Uncleaned!H662="",0,IF(AND(Nike_Sales_Uncleaned!H662&gt;=0,Nike_Sales_Uncleaned!H662&lt;=1),Nike_Sales_Uncleaned!H662,0))</f>
        <v>0</v>
      </c>
      <c r="I632">
        <v>0</v>
      </c>
      <c r="J632" s="11" t="str">
        <f>IF(Nike_Sales_Uncleaned[[#This Row],[Order_Date]]="","",Nike_Sales_Uncleaned[[#This Row],[Order_Date]])</f>
        <v/>
      </c>
      <c r="K632" t="s">
        <v>22</v>
      </c>
      <c r="L632" t="s">
        <v>29</v>
      </c>
      <c r="M632">
        <v>2519.25</v>
      </c>
    </row>
    <row r="633" spans="1:13" x14ac:dyDescent="0.3">
      <c r="A633">
        <v>2661</v>
      </c>
      <c r="B633" t="s">
        <v>13</v>
      </c>
      <c r="C633" t="s">
        <v>20</v>
      </c>
      <c r="D633" t="s">
        <v>21</v>
      </c>
      <c r="E633" t="str">
        <f>IF(Nike_Sales_Uncleaned!E663="","NA",IF(OR(Nike_Sales_Uncleaned!E663=0,Nike_Sales_Uncleaned!E663=-1),"NA",UPPER(Nike_Sales_Uncleaned!E663)))</f>
        <v>XL</v>
      </c>
      <c r="F633" cm="1">
        <f t="array" ref="F633">IF(Nike_Sales_Uncleaned!F663="",MEDIAN(_xlfn._xlws.FILTER(Nike_Sales_Uncleaned!$F$2:$F$2501,Nike_Sales_Uncleaned!$F$2:$F$2501&gt;0)),Nike_Sales_Uncleaned!F663)</f>
        <v>2</v>
      </c>
      <c r="G633" cm="1">
        <f t="array" ref="G633">IF(OR(Nike_Sales_Uncleaned!G663="",Nike_Sales_Uncleaned!G663&lt;=0),MEDIAN(_xlfn._xlws.FILTER(Nike_Sales_Uncleaned!$G$2:$G$2501,Nike_Sales_Uncleaned!$G$2:$G$2501&gt;0)),Nike_Sales_Uncleaned!G663)</f>
        <v>2006.63</v>
      </c>
      <c r="H633">
        <f>IF(Nike_Sales_Uncleaned!H663="",0,IF(AND(Nike_Sales_Uncleaned!H663&gt;=0,Nike_Sales_Uncleaned!H663&lt;=1),Nike_Sales_Uncleaned!H663,0))</f>
        <v>0</v>
      </c>
      <c r="I633">
        <v>0</v>
      </c>
      <c r="J633" s="11">
        <f>IF(Nike_Sales_Uncleaned[[#This Row],[Order_Date]]="","",Nike_Sales_Uncleaned[[#This Row],[Order_Date]])</f>
        <v>45732</v>
      </c>
      <c r="K633" t="s">
        <v>17</v>
      </c>
      <c r="L633" t="s">
        <v>33</v>
      </c>
      <c r="M633">
        <v>3171.69</v>
      </c>
    </row>
    <row r="634" spans="1:13" x14ac:dyDescent="0.3">
      <c r="A634">
        <v>2662</v>
      </c>
      <c r="B634" t="s">
        <v>13</v>
      </c>
      <c r="C634" t="s">
        <v>14</v>
      </c>
      <c r="D634" t="s">
        <v>15</v>
      </c>
      <c r="E634" t="str">
        <f>IF(Nike_Sales_Uncleaned!E664="","NA",IF(OR(Nike_Sales_Uncleaned!E664=0,Nike_Sales_Uncleaned!E664=-1),"NA",UPPER(Nike_Sales_Uncleaned!E664)))</f>
        <v>M</v>
      </c>
      <c r="F634" cm="1">
        <f t="array" ref="F634">IF(Nike_Sales_Uncleaned!F664="",MEDIAN(_xlfn._xlws.FILTER(Nike_Sales_Uncleaned!$F$2:$F$2501,Nike_Sales_Uncleaned!$F$2:$F$2501&gt;0)),Nike_Sales_Uncleaned!F664)</f>
        <v>0</v>
      </c>
      <c r="G634" cm="1">
        <f t="array" ref="G634">IF(OR(Nike_Sales_Uncleaned!G664="",Nike_Sales_Uncleaned!G664&lt;=0),MEDIAN(_xlfn._xlws.FILTER(Nike_Sales_Uncleaned!$G$2:$G$2501,Nike_Sales_Uncleaned!$G$2:$G$2501&gt;0)),Nike_Sales_Uncleaned!G664)</f>
        <v>6110.0300000000007</v>
      </c>
      <c r="H634">
        <f>IF(Nike_Sales_Uncleaned!H664="",0,IF(AND(Nike_Sales_Uncleaned!H664&gt;=0,Nike_Sales_Uncleaned!H664&lt;=1),Nike_Sales_Uncleaned!H664,0))</f>
        <v>0</v>
      </c>
      <c r="I634">
        <v>0</v>
      </c>
      <c r="J634" s="11">
        <f>IF(Nike_Sales_Uncleaned[[#This Row],[Order_Date]]="","",Nike_Sales_Uncleaned[[#This Row],[Order_Date]])</f>
        <v>45361</v>
      </c>
      <c r="K634" t="s">
        <v>17</v>
      </c>
      <c r="L634" t="s">
        <v>33</v>
      </c>
      <c r="M634">
        <v>2104.46</v>
      </c>
    </row>
    <row r="635" spans="1:13" x14ac:dyDescent="0.3">
      <c r="A635">
        <v>2663</v>
      </c>
      <c r="B635" t="s">
        <v>13</v>
      </c>
      <c r="C635" t="s">
        <v>14</v>
      </c>
      <c r="D635" t="s">
        <v>47</v>
      </c>
      <c r="E635" t="str">
        <f>IF(Nike_Sales_Uncleaned!E665="","NA",IF(OR(Nike_Sales_Uncleaned!E665=0,Nike_Sales_Uncleaned!E665=-1),"NA",UPPER(Nike_Sales_Uncleaned!E665)))</f>
        <v>L</v>
      </c>
      <c r="F635" cm="1">
        <f t="array" ref="F635">IF(Nike_Sales_Uncleaned!F665="",MEDIAN(_xlfn._xlws.FILTER(Nike_Sales_Uncleaned!$F$2:$F$2501,Nike_Sales_Uncleaned!$F$2:$F$2501&gt;0)),Nike_Sales_Uncleaned!F665)</f>
        <v>2</v>
      </c>
      <c r="G635" cm="1">
        <f t="array" ref="G635">IF(OR(Nike_Sales_Uncleaned!G665="",Nike_Sales_Uncleaned!G665&lt;=0),MEDIAN(_xlfn._xlws.FILTER(Nike_Sales_Uncleaned!$G$2:$G$2501,Nike_Sales_Uncleaned!$G$2:$G$2501&gt;0)),Nike_Sales_Uncleaned!G665)</f>
        <v>6110.0300000000007</v>
      </c>
      <c r="H635">
        <f>IF(Nike_Sales_Uncleaned!H665="",0,IF(AND(Nike_Sales_Uncleaned!H665&gt;=0,Nike_Sales_Uncleaned!H665&lt;=1),Nike_Sales_Uncleaned!H665,0))</f>
        <v>0.43</v>
      </c>
      <c r="I635">
        <v>0</v>
      </c>
      <c r="J635" s="11">
        <f>IF(Nike_Sales_Uncleaned[[#This Row],[Order_Date]]="","",Nike_Sales_Uncleaned[[#This Row],[Order_Date]])</f>
        <v>45821</v>
      </c>
      <c r="K635" t="s">
        <v>22</v>
      </c>
      <c r="L635" t="s">
        <v>33</v>
      </c>
      <c r="M635">
        <v>3174.81</v>
      </c>
    </row>
    <row r="636" spans="1:13" x14ac:dyDescent="0.3">
      <c r="A636">
        <v>2664</v>
      </c>
      <c r="B636" t="s">
        <v>13</v>
      </c>
      <c r="C636" t="s">
        <v>30</v>
      </c>
      <c r="D636" t="s">
        <v>56</v>
      </c>
      <c r="E636" t="str">
        <f>IF(Nike_Sales_Uncleaned!E666="","NA",IF(OR(Nike_Sales_Uncleaned!E666=0,Nike_Sales_Uncleaned!E666=-1),"NA",UPPER(Nike_Sales_Uncleaned!E666)))</f>
        <v>L</v>
      </c>
      <c r="F636" cm="1">
        <f t="array" ref="F636">IF(Nike_Sales_Uncleaned!F666="",MEDIAN(_xlfn._xlws.FILTER(Nike_Sales_Uncleaned!$F$2:$F$2501,Nike_Sales_Uncleaned!$F$2:$F$2501&gt;0)),Nike_Sales_Uncleaned!F666)</f>
        <v>2</v>
      </c>
      <c r="G636" cm="1">
        <f t="array" ref="G636">IF(OR(Nike_Sales_Uncleaned!G666="",Nike_Sales_Uncleaned!G666&lt;=0),MEDIAN(_xlfn._xlws.FILTER(Nike_Sales_Uncleaned!$G$2:$G$2501,Nike_Sales_Uncleaned!$G$2:$G$2501&gt;0)),Nike_Sales_Uncleaned!G666)</f>
        <v>9103.08</v>
      </c>
      <c r="H636">
        <f>IF(Nike_Sales_Uncleaned!H666="",0,IF(AND(Nike_Sales_Uncleaned!H666&gt;=0,Nike_Sales_Uncleaned!H666&lt;=1),Nike_Sales_Uncleaned!H666,0))</f>
        <v>0</v>
      </c>
      <c r="I636">
        <v>0</v>
      </c>
      <c r="J636" s="11">
        <f>IF(Nike_Sales_Uncleaned[[#This Row],[Order_Date]]="","",Nike_Sales_Uncleaned[[#This Row],[Order_Date]])</f>
        <v>45526</v>
      </c>
      <c r="K636" t="s">
        <v>17</v>
      </c>
      <c r="L636" t="s">
        <v>25</v>
      </c>
      <c r="M636">
        <v>1726.8</v>
      </c>
    </row>
    <row r="637" spans="1:13" x14ac:dyDescent="0.3">
      <c r="A637">
        <v>2665</v>
      </c>
      <c r="B637" t="s">
        <v>35</v>
      </c>
      <c r="C637" t="s">
        <v>26</v>
      </c>
      <c r="D637" t="s">
        <v>40</v>
      </c>
      <c r="E637" t="str">
        <f>IF(Nike_Sales_Uncleaned!E667="","NA",IF(OR(Nike_Sales_Uncleaned!E667=0,Nike_Sales_Uncleaned!E667=-1),"NA",UPPER(Nike_Sales_Uncleaned!E667)))</f>
        <v>L</v>
      </c>
      <c r="F637" cm="1">
        <f t="array" ref="F637">IF(Nike_Sales_Uncleaned!F667="",MEDIAN(_xlfn._xlws.FILTER(Nike_Sales_Uncleaned!$F$2:$F$2501,Nike_Sales_Uncleaned!$F$2:$F$2501&gt;0)),Nike_Sales_Uncleaned!F667)</f>
        <v>2</v>
      </c>
      <c r="G637" cm="1">
        <f t="array" ref="G637">IF(OR(Nike_Sales_Uncleaned!G667="",Nike_Sales_Uncleaned!G667&lt;=0),MEDIAN(_xlfn._xlws.FILTER(Nike_Sales_Uncleaned!$G$2:$G$2501,Nike_Sales_Uncleaned!$G$2:$G$2501&gt;0)),Nike_Sales_Uncleaned!G667)</f>
        <v>6140.7</v>
      </c>
      <c r="H637">
        <f>IF(Nike_Sales_Uncleaned!H667="",0,IF(AND(Nike_Sales_Uncleaned!H667&gt;=0,Nike_Sales_Uncleaned!H667&lt;=1),Nike_Sales_Uncleaned!H667,0))</f>
        <v>0</v>
      </c>
      <c r="I637">
        <v>0</v>
      </c>
      <c r="J637" s="11">
        <f>IF(Nike_Sales_Uncleaned[[#This Row],[Order_Date]]="","",Nike_Sales_Uncleaned[[#This Row],[Order_Date]])</f>
        <v>45350</v>
      </c>
      <c r="K637" t="s">
        <v>17</v>
      </c>
      <c r="L637" t="s">
        <v>33</v>
      </c>
      <c r="M637">
        <v>506.87</v>
      </c>
    </row>
    <row r="638" spans="1:13" x14ac:dyDescent="0.3">
      <c r="A638">
        <v>2666</v>
      </c>
      <c r="B638" t="s">
        <v>19</v>
      </c>
      <c r="C638" t="s">
        <v>20</v>
      </c>
      <c r="D638" t="s">
        <v>55</v>
      </c>
      <c r="E638" t="str">
        <f>IF(Nike_Sales_Uncleaned!E668="","NA",IF(OR(Nike_Sales_Uncleaned!E668=0,Nike_Sales_Uncleaned!E668=-1),"NA",UPPER(Nike_Sales_Uncleaned!E668)))</f>
        <v>M</v>
      </c>
      <c r="F638" cm="1">
        <f t="array" ref="F638">IF(Nike_Sales_Uncleaned!F668="",MEDIAN(_xlfn._xlws.FILTER(Nike_Sales_Uncleaned!$F$2:$F$2501,Nike_Sales_Uncleaned!$F$2:$F$2501&gt;0)),Nike_Sales_Uncleaned!F668)</f>
        <v>2</v>
      </c>
      <c r="G638" cm="1">
        <f t="array" ref="G638">IF(OR(Nike_Sales_Uncleaned!G668="",Nike_Sales_Uncleaned!G668&lt;=0),MEDIAN(_xlfn._xlws.FILTER(Nike_Sales_Uncleaned!$G$2:$G$2501,Nike_Sales_Uncleaned!$G$2:$G$2501&gt;0)),Nike_Sales_Uncleaned!G668)</f>
        <v>3700.75</v>
      </c>
      <c r="H638">
        <f>IF(Nike_Sales_Uncleaned!H668="",0,IF(AND(Nike_Sales_Uncleaned!H668&gt;=0,Nike_Sales_Uncleaned!H668&lt;=1),Nike_Sales_Uncleaned!H668,0))</f>
        <v>0</v>
      </c>
      <c r="I638">
        <v>0</v>
      </c>
      <c r="J638" s="11" t="str">
        <f>IF(Nike_Sales_Uncleaned[[#This Row],[Order_Date]]="","",Nike_Sales_Uncleaned[[#This Row],[Order_Date]])</f>
        <v/>
      </c>
      <c r="K638" t="s">
        <v>17</v>
      </c>
      <c r="L638" t="s">
        <v>45</v>
      </c>
      <c r="M638">
        <v>-963.73</v>
      </c>
    </row>
    <row r="639" spans="1:13" x14ac:dyDescent="0.3">
      <c r="A639">
        <v>2667</v>
      </c>
      <c r="B639" t="s">
        <v>19</v>
      </c>
      <c r="C639" t="s">
        <v>26</v>
      </c>
      <c r="D639" t="s">
        <v>60</v>
      </c>
      <c r="E639" t="str">
        <f>IF(Nike_Sales_Uncleaned!E669="","NA",IF(OR(Nike_Sales_Uncleaned!E669=0,Nike_Sales_Uncleaned!E669=-1),"NA",UPPER(Nike_Sales_Uncleaned!E669)))</f>
        <v>XL</v>
      </c>
      <c r="F639" cm="1">
        <f t="array" ref="F639">IF(Nike_Sales_Uncleaned!F669="",MEDIAN(_xlfn._xlws.FILTER(Nike_Sales_Uncleaned!$F$2:$F$2501,Nike_Sales_Uncleaned!$F$2:$F$2501&gt;0)),Nike_Sales_Uncleaned!F669)</f>
        <v>3</v>
      </c>
      <c r="G639" cm="1">
        <f t="array" ref="G639">IF(OR(Nike_Sales_Uncleaned!G669="",Nike_Sales_Uncleaned!G669&lt;=0),MEDIAN(_xlfn._xlws.FILTER(Nike_Sales_Uncleaned!$G$2:$G$2501,Nike_Sales_Uncleaned!$G$2:$G$2501&gt;0)),Nike_Sales_Uncleaned!G669)</f>
        <v>9367.66</v>
      </c>
      <c r="H639">
        <f>IF(Nike_Sales_Uncleaned!H669="",0,IF(AND(Nike_Sales_Uncleaned!H669&gt;=0,Nike_Sales_Uncleaned!H669&lt;=1),Nike_Sales_Uncleaned!H669,0))</f>
        <v>0</v>
      </c>
      <c r="I639">
        <v>0</v>
      </c>
      <c r="J639" s="11">
        <f>IF(Nike_Sales_Uncleaned[[#This Row],[Order_Date]]="","",Nike_Sales_Uncleaned[[#This Row],[Order_Date]])</f>
        <v>45767</v>
      </c>
      <c r="K639" t="s">
        <v>17</v>
      </c>
      <c r="L639" t="s">
        <v>33</v>
      </c>
      <c r="M639">
        <v>-623.95000000000005</v>
      </c>
    </row>
    <row r="640" spans="1:13" x14ac:dyDescent="0.3">
      <c r="A640">
        <v>2668</v>
      </c>
      <c r="B640" t="s">
        <v>19</v>
      </c>
      <c r="C640" t="s">
        <v>14</v>
      </c>
      <c r="D640" t="s">
        <v>54</v>
      </c>
      <c r="E640" t="str">
        <f>IF(Nike_Sales_Uncleaned!E670="","NA",IF(OR(Nike_Sales_Uncleaned!E670=0,Nike_Sales_Uncleaned!E670=-1),"NA",UPPER(Nike_Sales_Uncleaned!E670)))</f>
        <v>M</v>
      </c>
      <c r="F640" cm="1">
        <f t="array" ref="F640">IF(Nike_Sales_Uncleaned!F670="",MEDIAN(_xlfn._xlws.FILTER(Nike_Sales_Uncleaned!$F$2:$F$2501,Nike_Sales_Uncleaned!$F$2:$F$2501&gt;0)),Nike_Sales_Uncleaned!F670)</f>
        <v>2</v>
      </c>
      <c r="G640" cm="1">
        <f t="array" ref="G640">IF(OR(Nike_Sales_Uncleaned!G670="",Nike_Sales_Uncleaned!G670&lt;=0),MEDIAN(_xlfn._xlws.FILTER(Nike_Sales_Uncleaned!$G$2:$G$2501,Nike_Sales_Uncleaned!$G$2:$G$2501&gt;0)),Nike_Sales_Uncleaned!G670)</f>
        <v>6110.0300000000007</v>
      </c>
      <c r="H640">
        <f>IF(Nike_Sales_Uncleaned!H670="",0,IF(AND(Nike_Sales_Uncleaned!H670&gt;=0,Nike_Sales_Uncleaned!H670&lt;=1),Nike_Sales_Uncleaned!H670,0))</f>
        <v>0.45</v>
      </c>
      <c r="I640">
        <v>0</v>
      </c>
      <c r="J640" s="11">
        <f>IF(Nike_Sales_Uncleaned[[#This Row],[Order_Date]]="","",Nike_Sales_Uncleaned[[#This Row],[Order_Date]])</f>
        <v>45313</v>
      </c>
      <c r="K640" t="s">
        <v>22</v>
      </c>
      <c r="L640" t="s">
        <v>36</v>
      </c>
      <c r="M640">
        <v>3138.32</v>
      </c>
    </row>
    <row r="641" spans="1:13" x14ac:dyDescent="0.3">
      <c r="A641">
        <v>2669</v>
      </c>
      <c r="B641" t="s">
        <v>19</v>
      </c>
      <c r="C641" t="s">
        <v>14</v>
      </c>
      <c r="D641" t="s">
        <v>34</v>
      </c>
      <c r="E641" t="str">
        <f>IF(Nike_Sales_Uncleaned!E671="","NA",IF(OR(Nike_Sales_Uncleaned!E671=0,Nike_Sales_Uncleaned!E671=-1),"NA",UPPER(Nike_Sales_Uncleaned!E671)))</f>
        <v>XL</v>
      </c>
      <c r="F641" cm="1">
        <f t="array" ref="F641">IF(Nike_Sales_Uncleaned!F671="",MEDIAN(_xlfn._xlws.FILTER(Nike_Sales_Uncleaned!$F$2:$F$2501,Nike_Sales_Uncleaned!$F$2:$F$2501&gt;0)),Nike_Sales_Uncleaned!F671)</f>
        <v>2</v>
      </c>
      <c r="G641" cm="1">
        <f t="array" ref="G641">IF(OR(Nike_Sales_Uncleaned!G671="",Nike_Sales_Uncleaned!G671&lt;=0),MEDIAN(_xlfn._xlws.FILTER(Nike_Sales_Uncleaned!$G$2:$G$2501,Nike_Sales_Uncleaned!$G$2:$G$2501&gt;0)),Nike_Sales_Uncleaned!G671)</f>
        <v>6110.0300000000007</v>
      </c>
      <c r="H641">
        <f>IF(Nike_Sales_Uncleaned!H671="",0,IF(AND(Nike_Sales_Uncleaned!H671&gt;=0,Nike_Sales_Uncleaned!H671&lt;=1),Nike_Sales_Uncleaned!H671,0))</f>
        <v>0.51</v>
      </c>
      <c r="I641">
        <v>0</v>
      </c>
      <c r="J641" s="11">
        <f>IF(Nike_Sales_Uncleaned[[#This Row],[Order_Date]]="","",Nike_Sales_Uncleaned[[#This Row],[Order_Date]])</f>
        <v>45833</v>
      </c>
      <c r="K641" t="s">
        <v>22</v>
      </c>
      <c r="L641" t="s">
        <v>29</v>
      </c>
      <c r="M641">
        <v>1737.23</v>
      </c>
    </row>
    <row r="642" spans="1:13" x14ac:dyDescent="0.3">
      <c r="A642">
        <v>2671</v>
      </c>
      <c r="B642" t="s">
        <v>13</v>
      </c>
      <c r="C642" t="s">
        <v>30</v>
      </c>
      <c r="D642" t="s">
        <v>48</v>
      </c>
      <c r="E642" t="str">
        <f>IF(Nike_Sales_Uncleaned!E673="","NA",IF(OR(Nike_Sales_Uncleaned!E673=0,Nike_Sales_Uncleaned!E673=-1),"NA",UPPER(Nike_Sales_Uncleaned!E673)))</f>
        <v>XL</v>
      </c>
      <c r="F642" cm="1">
        <f t="array" ref="F642">IF(Nike_Sales_Uncleaned!F673="",MEDIAN(_xlfn._xlws.FILTER(Nike_Sales_Uncleaned!$F$2:$F$2501,Nike_Sales_Uncleaned!$F$2:$F$2501&gt;0)),Nike_Sales_Uncleaned!F673)</f>
        <v>2</v>
      </c>
      <c r="G642" cm="1">
        <f t="array" ref="G642">IF(OR(Nike_Sales_Uncleaned!G673="",Nike_Sales_Uncleaned!G673&lt;=0),MEDIAN(_xlfn._xlws.FILTER(Nike_Sales_Uncleaned!$G$2:$G$2501,Nike_Sales_Uncleaned!$G$2:$G$2501&gt;0)),Nike_Sales_Uncleaned!G673)</f>
        <v>9264.49</v>
      </c>
      <c r="H642">
        <f>IF(Nike_Sales_Uncleaned!H673="",0,IF(AND(Nike_Sales_Uncleaned!H673&gt;=0,Nike_Sales_Uncleaned!H673&lt;=1),Nike_Sales_Uncleaned!H673,0))</f>
        <v>0</v>
      </c>
      <c r="I642">
        <v>0</v>
      </c>
      <c r="J642" s="11">
        <f>IF(Nike_Sales_Uncleaned[[#This Row],[Order_Date]]="","",Nike_Sales_Uncleaned[[#This Row],[Order_Date]])</f>
        <v>45506</v>
      </c>
      <c r="K642" t="s">
        <v>22</v>
      </c>
      <c r="L642" t="s">
        <v>29</v>
      </c>
      <c r="M642">
        <v>491.18</v>
      </c>
    </row>
    <row r="643" spans="1:13" x14ac:dyDescent="0.3">
      <c r="A643">
        <v>2672</v>
      </c>
      <c r="B643" t="s">
        <v>19</v>
      </c>
      <c r="C643" t="s">
        <v>26</v>
      </c>
      <c r="D643" t="s">
        <v>60</v>
      </c>
      <c r="E643" t="str">
        <f>IF(Nike_Sales_Uncleaned!E674="","NA",IF(OR(Nike_Sales_Uncleaned!E674=0,Nike_Sales_Uncleaned!E674=-1),"NA",UPPER(Nike_Sales_Uncleaned!E674)))</f>
        <v>XL</v>
      </c>
      <c r="F643" cm="1">
        <f t="array" ref="F643">IF(Nike_Sales_Uncleaned!F674="",MEDIAN(_xlfn._xlws.FILTER(Nike_Sales_Uncleaned!$F$2:$F$2501,Nike_Sales_Uncleaned!$F$2:$F$2501&gt;0)),Nike_Sales_Uncleaned!F674)</f>
        <v>2</v>
      </c>
      <c r="G643" cm="1">
        <f t="array" ref="G643">IF(OR(Nike_Sales_Uncleaned!G674="",Nike_Sales_Uncleaned!G674&lt;=0),MEDIAN(_xlfn._xlws.FILTER(Nike_Sales_Uncleaned!$G$2:$G$2501,Nike_Sales_Uncleaned!$G$2:$G$2501&gt;0)),Nike_Sales_Uncleaned!G674)</f>
        <v>6110.0300000000007</v>
      </c>
      <c r="H643">
        <f>IF(Nike_Sales_Uncleaned!H674="",0,IF(AND(Nike_Sales_Uncleaned!H674&gt;=0,Nike_Sales_Uncleaned!H674&lt;=1),Nike_Sales_Uncleaned!H674,0))</f>
        <v>0</v>
      </c>
      <c r="I643">
        <v>0</v>
      </c>
      <c r="J643" s="11">
        <f>IF(Nike_Sales_Uncleaned[[#This Row],[Order_Date]]="","",Nike_Sales_Uncleaned[[#This Row],[Order_Date]])</f>
        <v>45623</v>
      </c>
      <c r="K643" t="s">
        <v>17</v>
      </c>
      <c r="L643" t="s">
        <v>25</v>
      </c>
      <c r="M643">
        <v>67.58</v>
      </c>
    </row>
    <row r="644" spans="1:13" x14ac:dyDescent="0.3">
      <c r="A644">
        <v>2673</v>
      </c>
      <c r="B644" t="s">
        <v>13</v>
      </c>
      <c r="C644" t="s">
        <v>30</v>
      </c>
      <c r="D644" t="s">
        <v>56</v>
      </c>
      <c r="E644" t="str">
        <f>IF(Nike_Sales_Uncleaned!E675="","NA",IF(OR(Nike_Sales_Uncleaned!E675=0,Nike_Sales_Uncleaned!E675=-1),"NA",UPPER(Nike_Sales_Uncleaned!E675)))</f>
        <v>11</v>
      </c>
      <c r="F644" cm="1">
        <f t="array" ref="F644">IF(Nike_Sales_Uncleaned!F675="",MEDIAN(_xlfn._xlws.FILTER(Nike_Sales_Uncleaned!$F$2:$F$2501,Nike_Sales_Uncleaned!$F$2:$F$2501&gt;0)),Nike_Sales_Uncleaned!F675)</f>
        <v>2</v>
      </c>
      <c r="G644" cm="1">
        <f t="array" ref="G644">IF(OR(Nike_Sales_Uncleaned!G675="",Nike_Sales_Uncleaned!G675&lt;=0),MEDIAN(_xlfn._xlws.FILTER(Nike_Sales_Uncleaned!$G$2:$G$2501,Nike_Sales_Uncleaned!$G$2:$G$2501&gt;0)),Nike_Sales_Uncleaned!G675)</f>
        <v>6891.25</v>
      </c>
      <c r="H644">
        <f>IF(Nike_Sales_Uncleaned!H675="",0,IF(AND(Nike_Sales_Uncleaned!H675&gt;=0,Nike_Sales_Uncleaned!H675&lt;=1),Nike_Sales_Uncleaned!H675,0))</f>
        <v>0.63</v>
      </c>
      <c r="I644">
        <v>0</v>
      </c>
      <c r="J644" s="11">
        <f>IF(Nike_Sales_Uncleaned[[#This Row],[Order_Date]]="","",Nike_Sales_Uncleaned[[#This Row],[Order_Date]])</f>
        <v>45794</v>
      </c>
      <c r="K644" t="s">
        <v>22</v>
      </c>
      <c r="L644" t="s">
        <v>29</v>
      </c>
      <c r="M644">
        <v>-742.85</v>
      </c>
    </row>
    <row r="645" spans="1:13" x14ac:dyDescent="0.3">
      <c r="A645">
        <v>2674</v>
      </c>
      <c r="B645" t="s">
        <v>19</v>
      </c>
      <c r="C645" t="s">
        <v>26</v>
      </c>
      <c r="D645" t="s">
        <v>40</v>
      </c>
      <c r="E645" t="str">
        <f>IF(Nike_Sales_Uncleaned!E676="","NA",IF(OR(Nike_Sales_Uncleaned!E676=0,Nike_Sales_Uncleaned!E676=-1),"NA",UPPER(Nike_Sales_Uncleaned!E676)))</f>
        <v>7</v>
      </c>
      <c r="F645" cm="1">
        <f t="array" ref="F645">IF(Nike_Sales_Uncleaned!F676="",MEDIAN(_xlfn._xlws.FILTER(Nike_Sales_Uncleaned!$F$2:$F$2501,Nike_Sales_Uncleaned!$F$2:$F$2501&gt;0)),Nike_Sales_Uncleaned!F676)</f>
        <v>-1</v>
      </c>
      <c r="G645" cm="1">
        <f t="array" ref="G645">IF(OR(Nike_Sales_Uncleaned!G676="",Nike_Sales_Uncleaned!G676&lt;=0),MEDIAN(_xlfn._xlws.FILTER(Nike_Sales_Uncleaned!$G$2:$G$2501,Nike_Sales_Uncleaned!$G$2:$G$2501&gt;0)),Nike_Sales_Uncleaned!G676)</f>
        <v>4784.45</v>
      </c>
      <c r="H645">
        <f>IF(Nike_Sales_Uncleaned!H676="",0,IF(AND(Nike_Sales_Uncleaned!H676&gt;=0,Nike_Sales_Uncleaned!H676&lt;=1),Nike_Sales_Uncleaned!H676,0))</f>
        <v>0</v>
      </c>
      <c r="I645">
        <v>0</v>
      </c>
      <c r="J645" s="11">
        <f>IF(Nike_Sales_Uncleaned[[#This Row],[Order_Date]]="","",Nike_Sales_Uncleaned[[#This Row],[Order_Date]])</f>
        <v>45764</v>
      </c>
      <c r="K645" t="s">
        <v>17</v>
      </c>
      <c r="L645" t="s">
        <v>29</v>
      </c>
      <c r="M645">
        <v>3357.12</v>
      </c>
    </row>
    <row r="646" spans="1:13" x14ac:dyDescent="0.3">
      <c r="A646">
        <v>2675</v>
      </c>
      <c r="B646" t="s">
        <v>19</v>
      </c>
      <c r="C646" t="s">
        <v>20</v>
      </c>
      <c r="D646" t="s">
        <v>24</v>
      </c>
      <c r="E646" t="str">
        <f>IF(Nike_Sales_Uncleaned!E677="","NA",IF(OR(Nike_Sales_Uncleaned!E677=0,Nike_Sales_Uncleaned!E677=-1),"NA",UPPER(Nike_Sales_Uncleaned!E677)))</f>
        <v>12</v>
      </c>
      <c r="F646" cm="1">
        <f t="array" ref="F646">IF(Nike_Sales_Uncleaned!F677="",MEDIAN(_xlfn._xlws.FILTER(Nike_Sales_Uncleaned!$F$2:$F$2501,Nike_Sales_Uncleaned!$F$2:$F$2501&gt;0)),Nike_Sales_Uncleaned!F677)</f>
        <v>3</v>
      </c>
      <c r="G646" cm="1">
        <f t="array" ref="G646">IF(OR(Nike_Sales_Uncleaned!G677="",Nike_Sales_Uncleaned!G677&lt;=0),MEDIAN(_xlfn._xlws.FILTER(Nike_Sales_Uncleaned!$G$2:$G$2501,Nike_Sales_Uncleaned!$G$2:$G$2501&gt;0)),Nike_Sales_Uncleaned!G677)</f>
        <v>6110.0300000000007</v>
      </c>
      <c r="H646">
        <f>IF(Nike_Sales_Uncleaned!H677="",0,IF(AND(Nike_Sales_Uncleaned!H677&gt;=0,Nike_Sales_Uncleaned!H677&lt;=1),Nike_Sales_Uncleaned!H677,0))</f>
        <v>0</v>
      </c>
      <c r="I646">
        <v>0</v>
      </c>
      <c r="J646" s="11" t="str">
        <f>IF(Nike_Sales_Uncleaned[[#This Row],[Order_Date]]="","",Nike_Sales_Uncleaned[[#This Row],[Order_Date]])</f>
        <v/>
      </c>
      <c r="K646" t="s">
        <v>17</v>
      </c>
      <c r="L646" t="s">
        <v>38</v>
      </c>
      <c r="M646">
        <v>2731.71</v>
      </c>
    </row>
    <row r="647" spans="1:13" x14ac:dyDescent="0.3">
      <c r="A647">
        <v>2676</v>
      </c>
      <c r="B647" t="s">
        <v>35</v>
      </c>
      <c r="C647" t="s">
        <v>30</v>
      </c>
      <c r="D647" t="s">
        <v>48</v>
      </c>
      <c r="E647" t="str">
        <f>IF(Nike_Sales_Uncleaned!E678="","NA",IF(OR(Nike_Sales_Uncleaned!E678=0,Nike_Sales_Uncleaned!E678=-1),"NA",UPPER(Nike_Sales_Uncleaned!E678)))</f>
        <v>10</v>
      </c>
      <c r="F647" cm="1">
        <f t="array" ref="F647">IF(Nike_Sales_Uncleaned!F678="",MEDIAN(_xlfn._xlws.FILTER(Nike_Sales_Uncleaned!$F$2:$F$2501,Nike_Sales_Uncleaned!$F$2:$F$2501&gt;0)),Nike_Sales_Uncleaned!F678)</f>
        <v>2</v>
      </c>
      <c r="G647" cm="1">
        <f t="array" ref="G647">IF(OR(Nike_Sales_Uncleaned!G678="",Nike_Sales_Uncleaned!G678&lt;=0),MEDIAN(_xlfn._xlws.FILTER(Nike_Sales_Uncleaned!$G$2:$G$2501,Nike_Sales_Uncleaned!$G$2:$G$2501&gt;0)),Nike_Sales_Uncleaned!G678)</f>
        <v>6110.0300000000007</v>
      </c>
      <c r="H647">
        <f>IF(Nike_Sales_Uncleaned!H678="",0,IF(AND(Nike_Sales_Uncleaned!H678&gt;=0,Nike_Sales_Uncleaned!H678&lt;=1),Nike_Sales_Uncleaned!H678,0))</f>
        <v>0</v>
      </c>
      <c r="I647">
        <v>0</v>
      </c>
      <c r="J647" s="11">
        <f>IF(Nike_Sales_Uncleaned[[#This Row],[Order_Date]]="","",Nike_Sales_Uncleaned[[#This Row],[Order_Date]])</f>
        <v>45623</v>
      </c>
      <c r="K647" t="s">
        <v>17</v>
      </c>
      <c r="L647" t="s">
        <v>33</v>
      </c>
      <c r="M647">
        <v>3932.36</v>
      </c>
    </row>
    <row r="648" spans="1:13" x14ac:dyDescent="0.3">
      <c r="A648">
        <v>2677</v>
      </c>
      <c r="B648" t="s">
        <v>35</v>
      </c>
      <c r="C648" t="s">
        <v>26</v>
      </c>
      <c r="D648" t="s">
        <v>60</v>
      </c>
      <c r="E648" t="str">
        <f>IF(Nike_Sales_Uncleaned!E679="","NA",IF(OR(Nike_Sales_Uncleaned!E679=0,Nike_Sales_Uncleaned!E679=-1),"NA",UPPER(Nike_Sales_Uncleaned!E679)))</f>
        <v>M</v>
      </c>
      <c r="F648" cm="1">
        <f t="array" ref="F648">IF(Nike_Sales_Uncleaned!F679="",MEDIAN(_xlfn._xlws.FILTER(Nike_Sales_Uncleaned!$F$2:$F$2501,Nike_Sales_Uncleaned!$F$2:$F$2501&gt;0)),Nike_Sales_Uncleaned!F679)</f>
        <v>2</v>
      </c>
      <c r="G648" cm="1">
        <f t="array" ref="G648">IF(OR(Nike_Sales_Uncleaned!G679="",Nike_Sales_Uncleaned!G679&lt;=0),MEDIAN(_xlfn._xlws.FILTER(Nike_Sales_Uncleaned!$G$2:$G$2501,Nike_Sales_Uncleaned!$G$2:$G$2501&gt;0)),Nike_Sales_Uncleaned!G679)</f>
        <v>5618.62</v>
      </c>
      <c r="H648">
        <f>IF(Nike_Sales_Uncleaned!H679="",0,IF(AND(Nike_Sales_Uncleaned!H679&gt;=0,Nike_Sales_Uncleaned!H679&lt;=1),Nike_Sales_Uncleaned!H679,0))</f>
        <v>0</v>
      </c>
      <c r="I648">
        <v>0</v>
      </c>
      <c r="J648" s="11">
        <f>IF(Nike_Sales_Uncleaned[[#This Row],[Order_Date]]="","",Nike_Sales_Uncleaned[[#This Row],[Order_Date]])</f>
        <v>45585</v>
      </c>
      <c r="K648" t="s">
        <v>22</v>
      </c>
      <c r="L648" t="s">
        <v>36</v>
      </c>
      <c r="M648">
        <v>1745.96</v>
      </c>
    </row>
    <row r="649" spans="1:13" x14ac:dyDescent="0.3">
      <c r="A649">
        <v>2678</v>
      </c>
      <c r="B649" t="s">
        <v>13</v>
      </c>
      <c r="C649" t="s">
        <v>30</v>
      </c>
      <c r="D649" t="s">
        <v>56</v>
      </c>
      <c r="E649" t="str">
        <f>IF(Nike_Sales_Uncleaned!E680="","NA",IF(OR(Nike_Sales_Uncleaned!E680=0,Nike_Sales_Uncleaned!E680=-1),"NA",UPPER(Nike_Sales_Uncleaned!E680)))</f>
        <v>NA</v>
      </c>
      <c r="F649" cm="1">
        <f t="array" ref="F649">IF(Nike_Sales_Uncleaned!F680="",MEDIAN(_xlfn._xlws.FILTER(Nike_Sales_Uncleaned!$F$2:$F$2501,Nike_Sales_Uncleaned!$F$2:$F$2501&gt;0)),Nike_Sales_Uncleaned!F680)</f>
        <v>0</v>
      </c>
      <c r="G649" cm="1">
        <f t="array" ref="G649">IF(OR(Nike_Sales_Uncleaned!G680="",Nike_Sales_Uncleaned!G680&lt;=0),MEDIAN(_xlfn._xlws.FILTER(Nike_Sales_Uncleaned!$G$2:$G$2501,Nike_Sales_Uncleaned!$G$2:$G$2501&gt;0)),Nike_Sales_Uncleaned!G680)</f>
        <v>4240.24</v>
      </c>
      <c r="H649">
        <f>IF(Nike_Sales_Uncleaned!H680="",0,IF(AND(Nike_Sales_Uncleaned!H680&gt;=0,Nike_Sales_Uncleaned!H680&lt;=1),Nike_Sales_Uncleaned!H680,0))</f>
        <v>0</v>
      </c>
      <c r="I649">
        <v>0</v>
      </c>
      <c r="J649" s="11" t="str">
        <f>IF(Nike_Sales_Uncleaned[[#This Row],[Order_Date]]="","",Nike_Sales_Uncleaned[[#This Row],[Order_Date]])</f>
        <v/>
      </c>
      <c r="K649" t="s">
        <v>22</v>
      </c>
      <c r="L649" t="s">
        <v>29</v>
      </c>
      <c r="M649">
        <v>3483.11</v>
      </c>
    </row>
    <row r="650" spans="1:13" x14ac:dyDescent="0.3">
      <c r="A650">
        <v>2679</v>
      </c>
      <c r="B650" t="s">
        <v>35</v>
      </c>
      <c r="C650" t="s">
        <v>14</v>
      </c>
      <c r="D650" t="s">
        <v>34</v>
      </c>
      <c r="E650" t="str">
        <f>IF(Nike_Sales_Uncleaned!E681="","NA",IF(OR(Nike_Sales_Uncleaned!E681=0,Nike_Sales_Uncleaned!E681=-1),"NA",UPPER(Nike_Sales_Uncleaned!E681)))</f>
        <v>M</v>
      </c>
      <c r="F650" cm="1">
        <f t="array" ref="F650">IF(Nike_Sales_Uncleaned!F681="",MEDIAN(_xlfn._xlws.FILTER(Nike_Sales_Uncleaned!$F$2:$F$2501,Nike_Sales_Uncleaned!$F$2:$F$2501&gt;0)),Nike_Sales_Uncleaned!F681)</f>
        <v>2</v>
      </c>
      <c r="G650" cm="1">
        <f t="array" ref="G650">IF(OR(Nike_Sales_Uncleaned!G681="",Nike_Sales_Uncleaned!G681&lt;=0),MEDIAN(_xlfn._xlws.FILTER(Nike_Sales_Uncleaned!$G$2:$G$2501,Nike_Sales_Uncleaned!$G$2:$G$2501&gt;0)),Nike_Sales_Uncleaned!G681)</f>
        <v>2758.08</v>
      </c>
      <c r="H650">
        <f>IF(Nike_Sales_Uncleaned!H681="",0,IF(AND(Nike_Sales_Uncleaned!H681&gt;=0,Nike_Sales_Uncleaned!H681&lt;=1),Nike_Sales_Uncleaned!H681,0))</f>
        <v>0.04</v>
      </c>
      <c r="I650">
        <v>0</v>
      </c>
      <c r="J650" s="11">
        <f>IF(Nike_Sales_Uncleaned[[#This Row],[Order_Date]]="","",Nike_Sales_Uncleaned[[#This Row],[Order_Date]])</f>
        <v>45722</v>
      </c>
      <c r="K650" t="s">
        <v>17</v>
      </c>
      <c r="L650" t="s">
        <v>36</v>
      </c>
      <c r="M650">
        <v>2447.58</v>
      </c>
    </row>
    <row r="651" spans="1:13" x14ac:dyDescent="0.3">
      <c r="A651">
        <v>2680</v>
      </c>
      <c r="B651" t="s">
        <v>13</v>
      </c>
      <c r="C651" t="s">
        <v>14</v>
      </c>
      <c r="D651" t="s">
        <v>47</v>
      </c>
      <c r="E651" t="str">
        <f>IF(Nike_Sales_Uncleaned!E682="","NA",IF(OR(Nike_Sales_Uncleaned!E682=0,Nike_Sales_Uncleaned!E682=-1),"NA",UPPER(Nike_Sales_Uncleaned!E682)))</f>
        <v>NA</v>
      </c>
      <c r="F651" cm="1">
        <f t="array" ref="F651">IF(Nike_Sales_Uncleaned!F682="",MEDIAN(_xlfn._xlws.FILTER(Nike_Sales_Uncleaned!$F$2:$F$2501,Nike_Sales_Uncleaned!$F$2:$F$2501&gt;0)),Nike_Sales_Uncleaned!F682)</f>
        <v>2</v>
      </c>
      <c r="G651" cm="1">
        <f t="array" ref="G651">IF(OR(Nike_Sales_Uncleaned!G682="",Nike_Sales_Uncleaned!G682&lt;=0),MEDIAN(_xlfn._xlws.FILTER(Nike_Sales_Uncleaned!$G$2:$G$2501,Nike_Sales_Uncleaned!$G$2:$G$2501&gt;0)),Nike_Sales_Uncleaned!G682)</f>
        <v>6110.0300000000007</v>
      </c>
      <c r="H651">
        <f>IF(Nike_Sales_Uncleaned!H682="",0,IF(AND(Nike_Sales_Uncleaned!H682&gt;=0,Nike_Sales_Uncleaned!H682&lt;=1),Nike_Sales_Uncleaned!H682,0))</f>
        <v>0</v>
      </c>
      <c r="I651">
        <v>0</v>
      </c>
      <c r="J651" s="11">
        <f>IF(Nike_Sales_Uncleaned[[#This Row],[Order_Date]]="","",Nike_Sales_Uncleaned[[#This Row],[Order_Date]])</f>
        <v>45689</v>
      </c>
      <c r="K651" t="s">
        <v>22</v>
      </c>
      <c r="L651" t="s">
        <v>29</v>
      </c>
      <c r="M651">
        <v>1044.98</v>
      </c>
    </row>
    <row r="652" spans="1:13" x14ac:dyDescent="0.3">
      <c r="A652">
        <v>2681</v>
      </c>
      <c r="B652" t="s">
        <v>19</v>
      </c>
      <c r="C652" t="s">
        <v>30</v>
      </c>
      <c r="D652" t="s">
        <v>56</v>
      </c>
      <c r="E652" t="str">
        <f>IF(Nike_Sales_Uncleaned!E683="","NA",IF(OR(Nike_Sales_Uncleaned!E683=0,Nike_Sales_Uncleaned!E683=-1),"NA",UPPER(Nike_Sales_Uncleaned!E683)))</f>
        <v>8</v>
      </c>
      <c r="F652" cm="1">
        <f t="array" ref="F652">IF(Nike_Sales_Uncleaned!F683="",MEDIAN(_xlfn._xlws.FILTER(Nike_Sales_Uncleaned!$F$2:$F$2501,Nike_Sales_Uncleaned!$F$2:$F$2501&gt;0)),Nike_Sales_Uncleaned!F683)</f>
        <v>2</v>
      </c>
      <c r="G652" cm="1">
        <f t="array" ref="G652">IF(OR(Nike_Sales_Uncleaned!G683="",Nike_Sales_Uncleaned!G683&lt;=0),MEDIAN(_xlfn._xlws.FILTER(Nike_Sales_Uncleaned!$G$2:$G$2501,Nike_Sales_Uncleaned!$G$2:$G$2501&gt;0)),Nike_Sales_Uncleaned!G683)</f>
        <v>5996.09</v>
      </c>
      <c r="H652">
        <f>IF(Nike_Sales_Uncleaned!H683="",0,IF(AND(Nike_Sales_Uncleaned!H683&gt;=0,Nike_Sales_Uncleaned!H683&lt;=1),Nike_Sales_Uncleaned!H683,0))</f>
        <v>0</v>
      </c>
      <c r="I652">
        <v>0</v>
      </c>
      <c r="J652" s="11">
        <f>IF(Nike_Sales_Uncleaned[[#This Row],[Order_Date]]="","",Nike_Sales_Uncleaned[[#This Row],[Order_Date]])</f>
        <v>45152</v>
      </c>
      <c r="K652" t="s">
        <v>17</v>
      </c>
      <c r="L652" t="s">
        <v>33</v>
      </c>
      <c r="M652">
        <v>3597.08</v>
      </c>
    </row>
    <row r="653" spans="1:13" x14ac:dyDescent="0.3">
      <c r="A653">
        <v>2682</v>
      </c>
      <c r="B653" t="s">
        <v>35</v>
      </c>
      <c r="C653" t="s">
        <v>43</v>
      </c>
      <c r="D653" t="s">
        <v>61</v>
      </c>
      <c r="E653" t="str">
        <f>IF(Nike_Sales_Uncleaned!E684="","NA",IF(OR(Nike_Sales_Uncleaned!E684=0,Nike_Sales_Uncleaned!E684=-1),"NA",UPPER(Nike_Sales_Uncleaned!E684)))</f>
        <v>XL</v>
      </c>
      <c r="F653" cm="1">
        <f t="array" ref="F653">IF(Nike_Sales_Uncleaned!F684="",MEDIAN(_xlfn._xlws.FILTER(Nike_Sales_Uncleaned!$F$2:$F$2501,Nike_Sales_Uncleaned!$F$2:$F$2501&gt;0)),Nike_Sales_Uncleaned!F684)</f>
        <v>4</v>
      </c>
      <c r="G653" cm="1">
        <f t="array" ref="G653">IF(OR(Nike_Sales_Uncleaned!G684="",Nike_Sales_Uncleaned!G684&lt;=0),MEDIAN(_xlfn._xlws.FILTER(Nike_Sales_Uncleaned!$G$2:$G$2501,Nike_Sales_Uncleaned!$G$2:$G$2501&gt;0)),Nike_Sales_Uncleaned!G684)</f>
        <v>6110.0300000000007</v>
      </c>
      <c r="H653">
        <f>IF(Nike_Sales_Uncleaned!H684="",0,IF(AND(Nike_Sales_Uncleaned!H684&gt;=0,Nike_Sales_Uncleaned!H684&lt;=1),Nike_Sales_Uncleaned!H684,0))</f>
        <v>0.41</v>
      </c>
      <c r="I653">
        <v>0</v>
      </c>
      <c r="J653" s="11">
        <f>IF(Nike_Sales_Uncleaned[[#This Row],[Order_Date]]="","",Nike_Sales_Uncleaned[[#This Row],[Order_Date]])</f>
        <v>45592</v>
      </c>
      <c r="K653" t="s">
        <v>22</v>
      </c>
      <c r="L653" t="s">
        <v>29</v>
      </c>
      <c r="M653">
        <v>3614.76</v>
      </c>
    </row>
    <row r="654" spans="1:13" x14ac:dyDescent="0.3">
      <c r="A654">
        <v>2683</v>
      </c>
      <c r="B654" t="s">
        <v>13</v>
      </c>
      <c r="C654" t="s">
        <v>26</v>
      </c>
      <c r="D654" t="s">
        <v>58</v>
      </c>
      <c r="E654" t="str">
        <f>IF(Nike_Sales_Uncleaned!E685="","NA",IF(OR(Nike_Sales_Uncleaned!E685=0,Nike_Sales_Uncleaned!E685=-1),"NA",UPPER(Nike_Sales_Uncleaned!E685)))</f>
        <v>XL</v>
      </c>
      <c r="F654" cm="1">
        <f t="array" ref="F654">IF(Nike_Sales_Uncleaned!F685="",MEDIAN(_xlfn._xlws.FILTER(Nike_Sales_Uncleaned!$F$2:$F$2501,Nike_Sales_Uncleaned!$F$2:$F$2501&gt;0)),Nike_Sales_Uncleaned!F685)</f>
        <v>1</v>
      </c>
      <c r="G654" cm="1">
        <f t="array" ref="G654">IF(OR(Nike_Sales_Uncleaned!G685="",Nike_Sales_Uncleaned!G685&lt;=0),MEDIAN(_xlfn._xlws.FILTER(Nike_Sales_Uncleaned!$G$2:$G$2501,Nike_Sales_Uncleaned!$G$2:$G$2501&gt;0)),Nike_Sales_Uncleaned!G685)</f>
        <v>6110.0300000000007</v>
      </c>
      <c r="H654">
        <f>IF(Nike_Sales_Uncleaned!H685="",0,IF(AND(Nike_Sales_Uncleaned!H685&gt;=0,Nike_Sales_Uncleaned!H685&lt;=1),Nike_Sales_Uncleaned!H685,0))</f>
        <v>0</v>
      </c>
      <c r="I654">
        <v>0</v>
      </c>
      <c r="J654" s="11">
        <f>IF(Nike_Sales_Uncleaned[[#This Row],[Order_Date]]="","",Nike_Sales_Uncleaned[[#This Row],[Order_Date]])</f>
        <v>45757</v>
      </c>
      <c r="K654" t="s">
        <v>17</v>
      </c>
      <c r="L654" t="s">
        <v>25</v>
      </c>
      <c r="M654">
        <v>1119.71</v>
      </c>
    </row>
    <row r="655" spans="1:13" x14ac:dyDescent="0.3">
      <c r="A655">
        <v>2684</v>
      </c>
      <c r="B655" t="s">
        <v>35</v>
      </c>
      <c r="C655" t="s">
        <v>26</v>
      </c>
      <c r="D655" t="s">
        <v>27</v>
      </c>
      <c r="E655" t="str">
        <f>IF(Nike_Sales_Uncleaned!E686="","NA",IF(OR(Nike_Sales_Uncleaned!E686=0,Nike_Sales_Uncleaned!E686=-1),"NA",UPPER(Nike_Sales_Uncleaned!E686)))</f>
        <v>L</v>
      </c>
      <c r="F655" cm="1">
        <f t="array" ref="F655">IF(Nike_Sales_Uncleaned!F686="",MEDIAN(_xlfn._xlws.FILTER(Nike_Sales_Uncleaned!$F$2:$F$2501,Nike_Sales_Uncleaned!$F$2:$F$2501&gt;0)),Nike_Sales_Uncleaned!F686)</f>
        <v>0</v>
      </c>
      <c r="G655" cm="1">
        <f t="array" ref="G655">IF(OR(Nike_Sales_Uncleaned!G686="",Nike_Sales_Uncleaned!G686&lt;=0),MEDIAN(_xlfn._xlws.FILTER(Nike_Sales_Uncleaned!$G$2:$G$2501,Nike_Sales_Uncleaned!$G$2:$G$2501&gt;0)),Nike_Sales_Uncleaned!G686)</f>
        <v>6110.0300000000007</v>
      </c>
      <c r="H655">
        <f>IF(Nike_Sales_Uncleaned!H686="",0,IF(AND(Nike_Sales_Uncleaned!H686&gt;=0,Nike_Sales_Uncleaned!H686&lt;=1),Nike_Sales_Uncleaned!H686,0))</f>
        <v>0.73</v>
      </c>
      <c r="I655">
        <v>0</v>
      </c>
      <c r="J655" s="11">
        <f>IF(Nike_Sales_Uncleaned[[#This Row],[Order_Date]]="","",Nike_Sales_Uncleaned[[#This Row],[Order_Date]])</f>
        <v>45636</v>
      </c>
      <c r="K655" t="s">
        <v>22</v>
      </c>
      <c r="L655" t="s">
        <v>25</v>
      </c>
      <c r="M655">
        <v>1556.61</v>
      </c>
    </row>
    <row r="656" spans="1:13" x14ac:dyDescent="0.3">
      <c r="A656">
        <v>2685</v>
      </c>
      <c r="B656" t="s">
        <v>13</v>
      </c>
      <c r="C656" t="s">
        <v>26</v>
      </c>
      <c r="D656" t="s">
        <v>58</v>
      </c>
      <c r="E656" t="str">
        <f>IF(Nike_Sales_Uncleaned!E687="","NA",IF(OR(Nike_Sales_Uncleaned!E687=0,Nike_Sales_Uncleaned!E687=-1),"NA",UPPER(Nike_Sales_Uncleaned!E687)))</f>
        <v>M</v>
      </c>
      <c r="F656" cm="1">
        <f t="array" ref="F656">IF(Nike_Sales_Uncleaned!F687="",MEDIAN(_xlfn._xlws.FILTER(Nike_Sales_Uncleaned!$F$2:$F$2501,Nike_Sales_Uncleaned!$F$2:$F$2501&gt;0)),Nike_Sales_Uncleaned!F687)</f>
        <v>4</v>
      </c>
      <c r="G656" cm="1">
        <f t="array" ref="G656">IF(OR(Nike_Sales_Uncleaned!G687="",Nike_Sales_Uncleaned!G687&lt;=0),MEDIAN(_xlfn._xlws.FILTER(Nike_Sales_Uncleaned!$G$2:$G$2501,Nike_Sales_Uncleaned!$G$2:$G$2501&gt;0)),Nike_Sales_Uncleaned!G687)</f>
        <v>6110.0300000000007</v>
      </c>
      <c r="H656">
        <f>IF(Nike_Sales_Uncleaned!H687="",0,IF(AND(Nike_Sales_Uncleaned!H687&gt;=0,Nike_Sales_Uncleaned!H687&lt;=1),Nike_Sales_Uncleaned!H687,0))</f>
        <v>0</v>
      </c>
      <c r="I656">
        <v>0</v>
      </c>
      <c r="J656" s="11">
        <f>IF(Nike_Sales_Uncleaned[[#This Row],[Order_Date]]="","",Nike_Sales_Uncleaned[[#This Row],[Order_Date]])</f>
        <v>45494</v>
      </c>
      <c r="K656" t="s">
        <v>22</v>
      </c>
      <c r="L656" t="s">
        <v>38</v>
      </c>
      <c r="M656">
        <v>1377.72</v>
      </c>
    </row>
    <row r="657" spans="1:13" x14ac:dyDescent="0.3">
      <c r="A657">
        <v>2686</v>
      </c>
      <c r="B657" t="s">
        <v>19</v>
      </c>
      <c r="C657" t="s">
        <v>26</v>
      </c>
      <c r="D657" t="s">
        <v>27</v>
      </c>
      <c r="E657" t="str">
        <f>IF(Nike_Sales_Uncleaned!E688="","NA",IF(OR(Nike_Sales_Uncleaned!E688=0,Nike_Sales_Uncleaned!E688=-1),"NA",UPPER(Nike_Sales_Uncleaned!E688)))</f>
        <v>L</v>
      </c>
      <c r="F657" cm="1">
        <f t="array" ref="F657">IF(Nike_Sales_Uncleaned!F688="",MEDIAN(_xlfn._xlws.FILTER(Nike_Sales_Uncleaned!$F$2:$F$2501,Nike_Sales_Uncleaned!$F$2:$F$2501&gt;0)),Nike_Sales_Uncleaned!F688)</f>
        <v>2</v>
      </c>
      <c r="G657" cm="1">
        <f t="array" ref="G657">IF(OR(Nike_Sales_Uncleaned!G688="",Nike_Sales_Uncleaned!G688&lt;=0),MEDIAN(_xlfn._xlws.FILTER(Nike_Sales_Uncleaned!$G$2:$G$2501,Nike_Sales_Uncleaned!$G$2:$G$2501&gt;0)),Nike_Sales_Uncleaned!G688)</f>
        <v>9585.39</v>
      </c>
      <c r="H657">
        <f>IF(Nike_Sales_Uncleaned!H688="",0,IF(AND(Nike_Sales_Uncleaned!H688&gt;=0,Nike_Sales_Uncleaned!H688&lt;=1),Nike_Sales_Uncleaned!H688,0))</f>
        <v>0</v>
      </c>
      <c r="I657">
        <v>0</v>
      </c>
      <c r="J657" s="11" t="str">
        <f>IF(Nike_Sales_Uncleaned[[#This Row],[Order_Date]]="","",Nike_Sales_Uncleaned[[#This Row],[Order_Date]])</f>
        <v/>
      </c>
      <c r="K657" t="s">
        <v>22</v>
      </c>
      <c r="L657" t="s">
        <v>38</v>
      </c>
      <c r="M657">
        <v>761.26</v>
      </c>
    </row>
    <row r="658" spans="1:13" x14ac:dyDescent="0.3">
      <c r="A658">
        <v>2687</v>
      </c>
      <c r="B658" t="s">
        <v>19</v>
      </c>
      <c r="C658" t="s">
        <v>26</v>
      </c>
      <c r="D658" t="s">
        <v>40</v>
      </c>
      <c r="E658" t="str">
        <f>IF(Nike_Sales_Uncleaned!E689="","NA",IF(OR(Nike_Sales_Uncleaned!E689=0,Nike_Sales_Uncleaned!E689=-1),"NA",UPPER(Nike_Sales_Uncleaned!E689)))</f>
        <v>8</v>
      </c>
      <c r="F658" cm="1">
        <f t="array" ref="F658">IF(Nike_Sales_Uncleaned!F689="",MEDIAN(_xlfn._xlws.FILTER(Nike_Sales_Uncleaned!$F$2:$F$2501,Nike_Sales_Uncleaned!$F$2:$F$2501&gt;0)),Nike_Sales_Uncleaned!F689)</f>
        <v>-1</v>
      </c>
      <c r="G658" cm="1">
        <f t="array" ref="G658">IF(OR(Nike_Sales_Uncleaned!G689="",Nike_Sales_Uncleaned!G689&lt;=0),MEDIAN(_xlfn._xlws.FILTER(Nike_Sales_Uncleaned!$G$2:$G$2501,Nike_Sales_Uncleaned!$G$2:$G$2501&gt;0)),Nike_Sales_Uncleaned!G689)</f>
        <v>2381.94</v>
      </c>
      <c r="H658">
        <f>IF(Nike_Sales_Uncleaned!H689="",0,IF(AND(Nike_Sales_Uncleaned!H689&gt;=0,Nike_Sales_Uncleaned!H689&lt;=1),Nike_Sales_Uncleaned!H689,0))</f>
        <v>0</v>
      </c>
      <c r="I658">
        <v>0</v>
      </c>
      <c r="J658" s="11" t="str">
        <f>IF(Nike_Sales_Uncleaned[[#This Row],[Order_Date]]="","",Nike_Sales_Uncleaned[[#This Row],[Order_Date]])</f>
        <v/>
      </c>
      <c r="K658" t="s">
        <v>22</v>
      </c>
      <c r="L658" t="s">
        <v>33</v>
      </c>
      <c r="M658">
        <v>1457.93</v>
      </c>
    </row>
    <row r="659" spans="1:13" x14ac:dyDescent="0.3">
      <c r="A659">
        <v>2689</v>
      </c>
      <c r="B659" t="s">
        <v>19</v>
      </c>
      <c r="C659" t="s">
        <v>43</v>
      </c>
      <c r="D659" t="s">
        <v>61</v>
      </c>
      <c r="E659" t="str">
        <f>IF(Nike_Sales_Uncleaned!E691="","NA",IF(OR(Nike_Sales_Uncleaned!E691=0,Nike_Sales_Uncleaned!E691=-1),"NA",UPPER(Nike_Sales_Uncleaned!E691)))</f>
        <v>NA</v>
      </c>
      <c r="F659" cm="1">
        <f t="array" ref="F659">IF(Nike_Sales_Uncleaned!F691="",MEDIAN(_xlfn._xlws.FILTER(Nike_Sales_Uncleaned!$F$2:$F$2501,Nike_Sales_Uncleaned!$F$2:$F$2501&gt;0)),Nike_Sales_Uncleaned!F691)</f>
        <v>2</v>
      </c>
      <c r="G659" cm="1">
        <f t="array" ref="G659">IF(OR(Nike_Sales_Uncleaned!G691="",Nike_Sales_Uncleaned!G691&lt;=0),MEDIAN(_xlfn._xlws.FILTER(Nike_Sales_Uncleaned!$G$2:$G$2501,Nike_Sales_Uncleaned!$G$2:$G$2501&gt;0)),Nike_Sales_Uncleaned!G691)</f>
        <v>5260.17</v>
      </c>
      <c r="H659">
        <f>IF(Nike_Sales_Uncleaned!H691="",0,IF(AND(Nike_Sales_Uncleaned!H691&gt;=0,Nike_Sales_Uncleaned!H691&lt;=1),Nike_Sales_Uncleaned!H691,0))</f>
        <v>0</v>
      </c>
      <c r="I659">
        <v>0</v>
      </c>
      <c r="J659" s="11">
        <f>IF(Nike_Sales_Uncleaned[[#This Row],[Order_Date]]="","",Nike_Sales_Uncleaned[[#This Row],[Order_Date]])</f>
        <v>45754</v>
      </c>
      <c r="K659" t="s">
        <v>22</v>
      </c>
      <c r="L659" t="s">
        <v>25</v>
      </c>
      <c r="M659">
        <v>1402.81</v>
      </c>
    </row>
    <row r="660" spans="1:13" x14ac:dyDescent="0.3">
      <c r="A660">
        <v>2690</v>
      </c>
      <c r="B660" t="s">
        <v>13</v>
      </c>
      <c r="C660" t="s">
        <v>14</v>
      </c>
      <c r="D660" t="s">
        <v>47</v>
      </c>
      <c r="E660" t="str">
        <f>IF(Nike_Sales_Uncleaned!E692="","NA",IF(OR(Nike_Sales_Uncleaned!E692=0,Nike_Sales_Uncleaned!E692=-1),"NA",UPPER(Nike_Sales_Uncleaned!E692)))</f>
        <v>6</v>
      </c>
      <c r="F660" cm="1">
        <f t="array" ref="F660">IF(Nike_Sales_Uncleaned!F692="",MEDIAN(_xlfn._xlws.FILTER(Nike_Sales_Uncleaned!$F$2:$F$2501,Nike_Sales_Uncleaned!$F$2:$F$2501&gt;0)),Nike_Sales_Uncleaned!F692)</f>
        <v>2</v>
      </c>
      <c r="G660" cm="1">
        <f t="array" ref="G660">IF(OR(Nike_Sales_Uncleaned!G692="",Nike_Sales_Uncleaned!G692&lt;=0),MEDIAN(_xlfn._xlws.FILTER(Nike_Sales_Uncleaned!$G$2:$G$2501,Nike_Sales_Uncleaned!$G$2:$G$2501&gt;0)),Nike_Sales_Uncleaned!G692)</f>
        <v>6110.0300000000007</v>
      </c>
      <c r="H660">
        <f>IF(Nike_Sales_Uncleaned!H692="",0,IF(AND(Nike_Sales_Uncleaned!H692&gt;=0,Nike_Sales_Uncleaned!H692&lt;=1),Nike_Sales_Uncleaned!H692,0))</f>
        <v>0</v>
      </c>
      <c r="I660">
        <v>0</v>
      </c>
      <c r="J660" s="11">
        <f>IF(Nike_Sales_Uncleaned[[#This Row],[Order_Date]]="","",Nike_Sales_Uncleaned[[#This Row],[Order_Date]])</f>
        <v>45773</v>
      </c>
      <c r="K660" t="s">
        <v>17</v>
      </c>
      <c r="L660" t="s">
        <v>25</v>
      </c>
      <c r="M660">
        <v>1125.71</v>
      </c>
    </row>
    <row r="661" spans="1:13" x14ac:dyDescent="0.3">
      <c r="A661">
        <v>2692</v>
      </c>
      <c r="B661" t="s">
        <v>19</v>
      </c>
      <c r="C661" t="s">
        <v>14</v>
      </c>
      <c r="D661" t="s">
        <v>47</v>
      </c>
      <c r="E661" t="str">
        <f>IF(Nike_Sales_Uncleaned!E694="","NA",IF(OR(Nike_Sales_Uncleaned!E694=0,Nike_Sales_Uncleaned!E694=-1),"NA",UPPER(Nike_Sales_Uncleaned!E694)))</f>
        <v>XL</v>
      </c>
      <c r="F661" cm="1">
        <f t="array" ref="F661">IF(Nike_Sales_Uncleaned!F694="",MEDIAN(_xlfn._xlws.FILTER(Nike_Sales_Uncleaned!$F$2:$F$2501,Nike_Sales_Uncleaned!$F$2:$F$2501&gt;0)),Nike_Sales_Uncleaned!F694)</f>
        <v>2</v>
      </c>
      <c r="G661" cm="1">
        <f t="array" ref="G661">IF(OR(Nike_Sales_Uncleaned!G694="",Nike_Sales_Uncleaned!G694&lt;=0),MEDIAN(_xlfn._xlws.FILTER(Nike_Sales_Uncleaned!$G$2:$G$2501,Nike_Sales_Uncleaned!$G$2:$G$2501&gt;0)),Nike_Sales_Uncleaned!G694)</f>
        <v>6110.0300000000007</v>
      </c>
      <c r="H661">
        <f>IF(Nike_Sales_Uncleaned!H694="",0,IF(AND(Nike_Sales_Uncleaned!H694&gt;=0,Nike_Sales_Uncleaned!H694&lt;=1),Nike_Sales_Uncleaned!H694,0))</f>
        <v>0.47</v>
      </c>
      <c r="I661">
        <v>0</v>
      </c>
      <c r="J661" s="11">
        <f>IF(Nike_Sales_Uncleaned[[#This Row],[Order_Date]]="","",Nike_Sales_Uncleaned[[#This Row],[Order_Date]])</f>
        <v>45789</v>
      </c>
      <c r="K661" t="s">
        <v>17</v>
      </c>
      <c r="L661" t="s">
        <v>36</v>
      </c>
      <c r="M661">
        <v>2528.27</v>
      </c>
    </row>
    <row r="662" spans="1:13" x14ac:dyDescent="0.3">
      <c r="A662">
        <v>2693</v>
      </c>
      <c r="B662" t="s">
        <v>13</v>
      </c>
      <c r="C662" t="s">
        <v>14</v>
      </c>
      <c r="D662" t="s">
        <v>54</v>
      </c>
      <c r="E662" t="str">
        <f>IF(Nike_Sales_Uncleaned!E695="","NA",IF(OR(Nike_Sales_Uncleaned!E695=0,Nike_Sales_Uncleaned!E695=-1),"NA",UPPER(Nike_Sales_Uncleaned!E695)))</f>
        <v>10</v>
      </c>
      <c r="F662" cm="1">
        <f t="array" ref="F662">IF(Nike_Sales_Uncleaned!F695="",MEDIAN(_xlfn._xlws.FILTER(Nike_Sales_Uncleaned!$F$2:$F$2501,Nike_Sales_Uncleaned!$F$2:$F$2501&gt;0)),Nike_Sales_Uncleaned!F695)</f>
        <v>2</v>
      </c>
      <c r="G662" cm="1">
        <f t="array" ref="G662">IF(OR(Nike_Sales_Uncleaned!G695="",Nike_Sales_Uncleaned!G695&lt;=0),MEDIAN(_xlfn._xlws.FILTER(Nike_Sales_Uncleaned!$G$2:$G$2501,Nike_Sales_Uncleaned!$G$2:$G$2501&gt;0)),Nike_Sales_Uncleaned!G695)</f>
        <v>6110.0300000000007</v>
      </c>
      <c r="H662">
        <f>IF(Nike_Sales_Uncleaned!H695="",0,IF(AND(Nike_Sales_Uncleaned!H695&gt;=0,Nike_Sales_Uncleaned!H695&lt;=1),Nike_Sales_Uncleaned!H695,0))</f>
        <v>0</v>
      </c>
      <c r="I662">
        <v>0</v>
      </c>
      <c r="J662" s="11">
        <f>IF(Nike_Sales_Uncleaned[[#This Row],[Order_Date]]="","",Nike_Sales_Uncleaned[[#This Row],[Order_Date]])</f>
        <v>45597</v>
      </c>
      <c r="K662" t="s">
        <v>17</v>
      </c>
      <c r="L662" t="s">
        <v>36</v>
      </c>
      <c r="M662">
        <v>262.12</v>
      </c>
    </row>
    <row r="663" spans="1:13" x14ac:dyDescent="0.3">
      <c r="A663">
        <v>2694</v>
      </c>
      <c r="B663" t="s">
        <v>19</v>
      </c>
      <c r="C663" t="s">
        <v>14</v>
      </c>
      <c r="D663" t="s">
        <v>47</v>
      </c>
      <c r="E663" t="str">
        <f>IF(Nike_Sales_Uncleaned!E696="","NA",IF(OR(Nike_Sales_Uncleaned!E696=0,Nike_Sales_Uncleaned!E696=-1),"NA",UPPER(Nike_Sales_Uncleaned!E696)))</f>
        <v>M</v>
      </c>
      <c r="F663" cm="1">
        <f t="array" ref="F663">IF(Nike_Sales_Uncleaned!F696="",MEDIAN(_xlfn._xlws.FILTER(Nike_Sales_Uncleaned!$F$2:$F$2501,Nike_Sales_Uncleaned!$F$2:$F$2501&gt;0)),Nike_Sales_Uncleaned!F696)</f>
        <v>2</v>
      </c>
      <c r="G663" cm="1">
        <f t="array" ref="G663">IF(OR(Nike_Sales_Uncleaned!G696="",Nike_Sales_Uncleaned!G696&lt;=0),MEDIAN(_xlfn._xlws.FILTER(Nike_Sales_Uncleaned!$G$2:$G$2501,Nike_Sales_Uncleaned!$G$2:$G$2501&gt;0)),Nike_Sales_Uncleaned!G696)</f>
        <v>6110.0300000000007</v>
      </c>
      <c r="H663">
        <f>IF(Nike_Sales_Uncleaned!H696="",0,IF(AND(Nike_Sales_Uncleaned!H696&gt;=0,Nike_Sales_Uncleaned!H696&lt;=1),Nike_Sales_Uncleaned!H696,0))</f>
        <v>0</v>
      </c>
      <c r="I663">
        <v>0</v>
      </c>
      <c r="J663" s="11" t="str">
        <f>IF(Nike_Sales_Uncleaned[[#This Row],[Order_Date]]="","",Nike_Sales_Uncleaned[[#This Row],[Order_Date]])</f>
        <v/>
      </c>
      <c r="K663" t="s">
        <v>17</v>
      </c>
      <c r="L663" t="s">
        <v>38</v>
      </c>
      <c r="M663">
        <v>-249.45</v>
      </c>
    </row>
    <row r="664" spans="1:13" x14ac:dyDescent="0.3">
      <c r="A664">
        <v>2695</v>
      </c>
      <c r="B664" t="s">
        <v>35</v>
      </c>
      <c r="C664" t="s">
        <v>43</v>
      </c>
      <c r="D664" t="s">
        <v>44</v>
      </c>
      <c r="E664" t="str">
        <f>IF(Nike_Sales_Uncleaned!E697="","NA",IF(OR(Nike_Sales_Uncleaned!E697=0,Nike_Sales_Uncleaned!E697=-1),"NA",UPPER(Nike_Sales_Uncleaned!E697)))</f>
        <v>L</v>
      </c>
      <c r="F664" cm="1">
        <f t="array" ref="F664">IF(Nike_Sales_Uncleaned!F697="",MEDIAN(_xlfn._xlws.FILTER(Nike_Sales_Uncleaned!$F$2:$F$2501,Nike_Sales_Uncleaned!$F$2:$F$2501&gt;0)),Nike_Sales_Uncleaned!F697)</f>
        <v>-1</v>
      </c>
      <c r="G664" cm="1">
        <f t="array" ref="G664">IF(OR(Nike_Sales_Uncleaned!G697="",Nike_Sales_Uncleaned!G697&lt;=0),MEDIAN(_xlfn._xlws.FILTER(Nike_Sales_Uncleaned!$G$2:$G$2501,Nike_Sales_Uncleaned!$G$2:$G$2501&gt;0)),Nike_Sales_Uncleaned!G697)</f>
        <v>6110.0300000000007</v>
      </c>
      <c r="H664">
        <f>IF(Nike_Sales_Uncleaned!H697="",0,IF(AND(Nike_Sales_Uncleaned!H697&gt;=0,Nike_Sales_Uncleaned!H697&lt;=1),Nike_Sales_Uncleaned!H697,0))</f>
        <v>0</v>
      </c>
      <c r="I664">
        <v>0</v>
      </c>
      <c r="J664" s="11" t="str">
        <f>IF(Nike_Sales_Uncleaned[[#This Row],[Order_Date]]="","",Nike_Sales_Uncleaned[[#This Row],[Order_Date]])</f>
        <v/>
      </c>
      <c r="K664" t="s">
        <v>17</v>
      </c>
      <c r="L664" t="s">
        <v>38</v>
      </c>
      <c r="M664">
        <v>3234.28</v>
      </c>
    </row>
    <row r="665" spans="1:13" x14ac:dyDescent="0.3">
      <c r="A665">
        <v>2696</v>
      </c>
      <c r="B665" t="s">
        <v>19</v>
      </c>
      <c r="C665" t="s">
        <v>26</v>
      </c>
      <c r="D665" t="s">
        <v>27</v>
      </c>
      <c r="E665" t="str">
        <f>IF(Nike_Sales_Uncleaned!E698="","NA",IF(OR(Nike_Sales_Uncleaned!E698=0,Nike_Sales_Uncleaned!E698=-1),"NA",UPPER(Nike_Sales_Uncleaned!E698)))</f>
        <v>L</v>
      </c>
      <c r="F665" cm="1">
        <f t="array" ref="F665">IF(Nike_Sales_Uncleaned!F698="",MEDIAN(_xlfn._xlws.FILTER(Nike_Sales_Uncleaned!$F$2:$F$2501,Nike_Sales_Uncleaned!$F$2:$F$2501&gt;0)),Nike_Sales_Uncleaned!F698)</f>
        <v>2</v>
      </c>
      <c r="G665" cm="1">
        <f t="array" ref="G665">IF(OR(Nike_Sales_Uncleaned!G698="",Nike_Sales_Uncleaned!G698&lt;=0),MEDIAN(_xlfn._xlws.FILTER(Nike_Sales_Uncleaned!$G$2:$G$2501,Nike_Sales_Uncleaned!$G$2:$G$2501&gt;0)),Nike_Sales_Uncleaned!G698)</f>
        <v>6110.0300000000007</v>
      </c>
      <c r="H665">
        <f>IF(Nike_Sales_Uncleaned!H698="",0,IF(AND(Nike_Sales_Uncleaned!H698&gt;=0,Nike_Sales_Uncleaned!H698&lt;=1),Nike_Sales_Uncleaned!H698,0))</f>
        <v>1</v>
      </c>
      <c r="I665">
        <v>0</v>
      </c>
      <c r="J665" s="11">
        <f>IF(Nike_Sales_Uncleaned[[#This Row],[Order_Date]]="","",Nike_Sales_Uncleaned[[#This Row],[Order_Date]])</f>
        <v>45825</v>
      </c>
      <c r="K665" t="s">
        <v>17</v>
      </c>
      <c r="L665" t="s">
        <v>25</v>
      </c>
      <c r="M665">
        <v>66.430000000000007</v>
      </c>
    </row>
    <row r="666" spans="1:13" x14ac:dyDescent="0.3">
      <c r="A666">
        <v>2697</v>
      </c>
      <c r="B666" t="s">
        <v>35</v>
      </c>
      <c r="C666" t="s">
        <v>43</v>
      </c>
      <c r="D666" t="s">
        <v>44</v>
      </c>
      <c r="E666" t="str">
        <f>IF(Nike_Sales_Uncleaned!E699="","NA",IF(OR(Nike_Sales_Uncleaned!E699=0,Nike_Sales_Uncleaned!E699=-1),"NA",UPPER(Nike_Sales_Uncleaned!E699)))</f>
        <v>M</v>
      </c>
      <c r="F666" cm="1">
        <f t="array" ref="F666">IF(Nike_Sales_Uncleaned!F699="",MEDIAN(_xlfn._xlws.FILTER(Nike_Sales_Uncleaned!$F$2:$F$2501,Nike_Sales_Uncleaned!$F$2:$F$2501&gt;0)),Nike_Sales_Uncleaned!F699)</f>
        <v>-1</v>
      </c>
      <c r="G666" cm="1">
        <f t="array" ref="G666">IF(OR(Nike_Sales_Uncleaned!G699="",Nike_Sales_Uncleaned!G699&lt;=0),MEDIAN(_xlfn._xlws.FILTER(Nike_Sales_Uncleaned!$G$2:$G$2501,Nike_Sales_Uncleaned!$G$2:$G$2501&gt;0)),Nike_Sales_Uncleaned!G699)</f>
        <v>6110.0300000000007</v>
      </c>
      <c r="H666">
        <f>IF(Nike_Sales_Uncleaned!H699="",0,IF(AND(Nike_Sales_Uncleaned!H699&gt;=0,Nike_Sales_Uncleaned!H699&lt;=1),Nike_Sales_Uncleaned!H699,0))</f>
        <v>0.09</v>
      </c>
      <c r="I666">
        <v>0</v>
      </c>
      <c r="J666" s="11">
        <f>IF(Nike_Sales_Uncleaned[[#This Row],[Order_Date]]="","",Nike_Sales_Uncleaned[[#This Row],[Order_Date]])</f>
        <v>45637</v>
      </c>
      <c r="K666" t="s">
        <v>17</v>
      </c>
      <c r="L666" t="s">
        <v>33</v>
      </c>
      <c r="M666">
        <v>681.86</v>
      </c>
    </row>
    <row r="667" spans="1:13" x14ac:dyDescent="0.3">
      <c r="A667">
        <v>2698</v>
      </c>
      <c r="B667" t="s">
        <v>35</v>
      </c>
      <c r="C667" t="s">
        <v>43</v>
      </c>
      <c r="D667" t="s">
        <v>61</v>
      </c>
      <c r="E667" t="str">
        <f>IF(Nike_Sales_Uncleaned!E700="","NA",IF(OR(Nike_Sales_Uncleaned!E700=0,Nike_Sales_Uncleaned!E700=-1),"NA",UPPER(Nike_Sales_Uncleaned!E700)))</f>
        <v>XL</v>
      </c>
      <c r="F667" cm="1">
        <f t="array" ref="F667">IF(Nike_Sales_Uncleaned!F700="",MEDIAN(_xlfn._xlws.FILTER(Nike_Sales_Uncleaned!$F$2:$F$2501,Nike_Sales_Uncleaned!$F$2:$F$2501&gt;0)),Nike_Sales_Uncleaned!F700)</f>
        <v>2</v>
      </c>
      <c r="G667" cm="1">
        <f t="array" ref="G667">IF(OR(Nike_Sales_Uncleaned!G700="",Nike_Sales_Uncleaned!G700&lt;=0),MEDIAN(_xlfn._xlws.FILTER(Nike_Sales_Uncleaned!$G$2:$G$2501,Nike_Sales_Uncleaned!$G$2:$G$2501&gt;0)),Nike_Sales_Uncleaned!G700)</f>
        <v>6110.0300000000007</v>
      </c>
      <c r="H667">
        <f>IF(Nike_Sales_Uncleaned!H700="",0,IF(AND(Nike_Sales_Uncleaned!H700&gt;=0,Nike_Sales_Uncleaned!H700&lt;=1),Nike_Sales_Uncleaned!H700,0))</f>
        <v>0.02</v>
      </c>
      <c r="I667">
        <v>0</v>
      </c>
      <c r="J667" s="11" t="str">
        <f>IF(Nike_Sales_Uncleaned[[#This Row],[Order_Date]]="","",Nike_Sales_Uncleaned[[#This Row],[Order_Date]])</f>
        <v/>
      </c>
      <c r="K667" t="s">
        <v>22</v>
      </c>
      <c r="L667" t="s">
        <v>25</v>
      </c>
      <c r="M667">
        <v>1680.5</v>
      </c>
    </row>
    <row r="668" spans="1:13" x14ac:dyDescent="0.3">
      <c r="A668">
        <v>2699</v>
      </c>
      <c r="B668" t="s">
        <v>35</v>
      </c>
      <c r="C668" t="s">
        <v>26</v>
      </c>
      <c r="D668" t="s">
        <v>58</v>
      </c>
      <c r="E668" t="str">
        <f>IF(Nike_Sales_Uncleaned!E701="","NA",IF(OR(Nike_Sales_Uncleaned!E701=0,Nike_Sales_Uncleaned!E701=-1),"NA",UPPER(Nike_Sales_Uncleaned!E701)))</f>
        <v>XL</v>
      </c>
      <c r="F668" cm="1">
        <f t="array" ref="F668">IF(Nike_Sales_Uncleaned!F701="",MEDIAN(_xlfn._xlws.FILTER(Nike_Sales_Uncleaned!$F$2:$F$2501,Nike_Sales_Uncleaned!$F$2:$F$2501&gt;0)),Nike_Sales_Uncleaned!F701)</f>
        <v>0</v>
      </c>
      <c r="G668" cm="1">
        <f t="array" ref="G668">IF(OR(Nike_Sales_Uncleaned!G701="",Nike_Sales_Uncleaned!G701&lt;=0),MEDIAN(_xlfn._xlws.FILTER(Nike_Sales_Uncleaned!$G$2:$G$2501,Nike_Sales_Uncleaned!$G$2:$G$2501&gt;0)),Nike_Sales_Uncleaned!G701)</f>
        <v>6110.0300000000007</v>
      </c>
      <c r="H668">
        <f>IF(Nike_Sales_Uncleaned!H701="",0,IF(AND(Nike_Sales_Uncleaned!H701&gt;=0,Nike_Sales_Uncleaned!H701&lt;=1),Nike_Sales_Uncleaned!H701,0))</f>
        <v>0</v>
      </c>
      <c r="I668">
        <v>0</v>
      </c>
      <c r="J668" s="11" t="str">
        <f>IF(Nike_Sales_Uncleaned[[#This Row],[Order_Date]]="","",Nike_Sales_Uncleaned[[#This Row],[Order_Date]])</f>
        <v/>
      </c>
      <c r="K668" t="s">
        <v>17</v>
      </c>
      <c r="L668" t="s">
        <v>25</v>
      </c>
      <c r="M668">
        <v>1052.6500000000001</v>
      </c>
    </row>
    <row r="669" spans="1:13" x14ac:dyDescent="0.3">
      <c r="A669">
        <v>2700</v>
      </c>
      <c r="B669" t="s">
        <v>13</v>
      </c>
      <c r="C669" t="s">
        <v>14</v>
      </c>
      <c r="D669" t="s">
        <v>47</v>
      </c>
      <c r="E669" t="str">
        <f>IF(Nike_Sales_Uncleaned!E702="","NA",IF(OR(Nike_Sales_Uncleaned!E702=0,Nike_Sales_Uncleaned!E702=-1),"NA",UPPER(Nike_Sales_Uncleaned!E702)))</f>
        <v>XL</v>
      </c>
      <c r="F669" cm="1">
        <f t="array" ref="F669">IF(Nike_Sales_Uncleaned!F702="",MEDIAN(_xlfn._xlws.FILTER(Nike_Sales_Uncleaned!$F$2:$F$2501,Nike_Sales_Uncleaned!$F$2:$F$2501&gt;0)),Nike_Sales_Uncleaned!F702)</f>
        <v>0</v>
      </c>
      <c r="G669" cm="1">
        <f t="array" ref="G669">IF(OR(Nike_Sales_Uncleaned!G702="",Nike_Sales_Uncleaned!G702&lt;=0),MEDIAN(_xlfn._xlws.FILTER(Nike_Sales_Uncleaned!$G$2:$G$2501,Nike_Sales_Uncleaned!$G$2:$G$2501&gt;0)),Nike_Sales_Uncleaned!G702)</f>
        <v>6110.0300000000007</v>
      </c>
      <c r="H669">
        <f>IF(Nike_Sales_Uncleaned!H702="",0,IF(AND(Nike_Sales_Uncleaned!H702&gt;=0,Nike_Sales_Uncleaned!H702&lt;=1),Nike_Sales_Uncleaned!H702,0))</f>
        <v>0.48</v>
      </c>
      <c r="I669">
        <v>0</v>
      </c>
      <c r="J669" s="11">
        <f>IF(Nike_Sales_Uncleaned[[#This Row],[Order_Date]]="","",Nike_Sales_Uncleaned[[#This Row],[Order_Date]])</f>
        <v>45739</v>
      </c>
      <c r="K669" t="s">
        <v>22</v>
      </c>
      <c r="L669" t="s">
        <v>36</v>
      </c>
      <c r="M669">
        <v>1423.83</v>
      </c>
    </row>
    <row r="670" spans="1:13" x14ac:dyDescent="0.3">
      <c r="A670">
        <v>2701</v>
      </c>
      <c r="B670" t="s">
        <v>35</v>
      </c>
      <c r="C670" t="s">
        <v>14</v>
      </c>
      <c r="D670" t="s">
        <v>15</v>
      </c>
      <c r="E670" t="str">
        <f>IF(Nike_Sales_Uncleaned!E703="","NA",IF(OR(Nike_Sales_Uncleaned!E703=0,Nike_Sales_Uncleaned!E703=-1),"NA",UPPER(Nike_Sales_Uncleaned!E703)))</f>
        <v>XL</v>
      </c>
      <c r="F670" cm="1">
        <f t="array" ref="F670">IF(Nike_Sales_Uncleaned!F703="",MEDIAN(_xlfn._xlws.FILTER(Nike_Sales_Uncleaned!$F$2:$F$2501,Nike_Sales_Uncleaned!$F$2:$F$2501&gt;0)),Nike_Sales_Uncleaned!F703)</f>
        <v>2</v>
      </c>
      <c r="G670" cm="1">
        <f t="array" ref="G670">IF(OR(Nike_Sales_Uncleaned!G703="",Nike_Sales_Uncleaned!G703&lt;=0),MEDIAN(_xlfn._xlws.FILTER(Nike_Sales_Uncleaned!$G$2:$G$2501,Nike_Sales_Uncleaned!$G$2:$G$2501&gt;0)),Nike_Sales_Uncleaned!G703)</f>
        <v>6110.0300000000007</v>
      </c>
      <c r="H670">
        <f>IF(Nike_Sales_Uncleaned!H703="",0,IF(AND(Nike_Sales_Uncleaned!H703&gt;=0,Nike_Sales_Uncleaned!H703&lt;=1),Nike_Sales_Uncleaned!H703,0))</f>
        <v>0</v>
      </c>
      <c r="I670">
        <v>0</v>
      </c>
      <c r="J670" s="11">
        <f>IF(Nike_Sales_Uncleaned[[#This Row],[Order_Date]]="","",Nike_Sales_Uncleaned[[#This Row],[Order_Date]])</f>
        <v>45646</v>
      </c>
      <c r="K670" t="s">
        <v>17</v>
      </c>
      <c r="L670" t="s">
        <v>33</v>
      </c>
      <c r="M670">
        <v>2007.01</v>
      </c>
    </row>
    <row r="671" spans="1:13" x14ac:dyDescent="0.3">
      <c r="A671">
        <v>2702</v>
      </c>
      <c r="B671" t="s">
        <v>35</v>
      </c>
      <c r="C671" t="s">
        <v>43</v>
      </c>
      <c r="D671" t="s">
        <v>51</v>
      </c>
      <c r="E671" t="str">
        <f>IF(Nike_Sales_Uncleaned!E704="","NA",IF(OR(Nike_Sales_Uncleaned!E704=0,Nike_Sales_Uncleaned!E704=-1),"NA",UPPER(Nike_Sales_Uncleaned!E704)))</f>
        <v>XL</v>
      </c>
      <c r="F671" cm="1">
        <f t="array" ref="F671">IF(Nike_Sales_Uncleaned!F704="",MEDIAN(_xlfn._xlws.FILTER(Nike_Sales_Uncleaned!$F$2:$F$2501,Nike_Sales_Uncleaned!$F$2:$F$2501&gt;0)),Nike_Sales_Uncleaned!F704)</f>
        <v>0</v>
      </c>
      <c r="G671" cm="1">
        <f t="array" ref="G671">IF(OR(Nike_Sales_Uncleaned!G704="",Nike_Sales_Uncleaned!G704&lt;=0),MEDIAN(_xlfn._xlws.FILTER(Nike_Sales_Uncleaned!$G$2:$G$2501,Nike_Sales_Uncleaned!$G$2:$G$2501&gt;0)),Nike_Sales_Uncleaned!G704)</f>
        <v>6110.0300000000007</v>
      </c>
      <c r="H671">
        <f>IF(Nike_Sales_Uncleaned!H704="",0,IF(AND(Nike_Sales_Uncleaned!H704&gt;=0,Nike_Sales_Uncleaned!H704&lt;=1),Nike_Sales_Uncleaned!H704,0))</f>
        <v>0</v>
      </c>
      <c r="I671">
        <v>0</v>
      </c>
      <c r="J671" s="11" t="str">
        <f>IF(Nike_Sales_Uncleaned[[#This Row],[Order_Date]]="","",Nike_Sales_Uncleaned[[#This Row],[Order_Date]])</f>
        <v/>
      </c>
      <c r="K671" t="s">
        <v>17</v>
      </c>
      <c r="L671" t="s">
        <v>29</v>
      </c>
      <c r="M671">
        <v>687.32</v>
      </c>
    </row>
    <row r="672" spans="1:13" x14ac:dyDescent="0.3">
      <c r="A672">
        <v>2703</v>
      </c>
      <c r="B672" t="s">
        <v>13</v>
      </c>
      <c r="C672" t="s">
        <v>30</v>
      </c>
      <c r="D672" t="s">
        <v>56</v>
      </c>
      <c r="E672" t="str">
        <f>IF(Nike_Sales_Uncleaned!E705="","NA",IF(OR(Nike_Sales_Uncleaned!E705=0,Nike_Sales_Uncleaned!E705=-1),"NA",UPPER(Nike_Sales_Uncleaned!E705)))</f>
        <v>L</v>
      </c>
      <c r="F672" cm="1">
        <f t="array" ref="F672">IF(Nike_Sales_Uncleaned!F705="",MEDIAN(_xlfn._xlws.FILTER(Nike_Sales_Uncleaned!$F$2:$F$2501,Nike_Sales_Uncleaned!$F$2:$F$2501&gt;0)),Nike_Sales_Uncleaned!F705)</f>
        <v>2</v>
      </c>
      <c r="G672" cm="1">
        <f t="array" ref="G672">IF(OR(Nike_Sales_Uncleaned!G705="",Nike_Sales_Uncleaned!G705&lt;=0),MEDIAN(_xlfn._xlws.FILTER(Nike_Sales_Uncleaned!$G$2:$G$2501,Nike_Sales_Uncleaned!$G$2:$G$2501&gt;0)),Nike_Sales_Uncleaned!G705)</f>
        <v>5214.32</v>
      </c>
      <c r="H672">
        <f>IF(Nike_Sales_Uncleaned!H705="",0,IF(AND(Nike_Sales_Uncleaned!H705&gt;=0,Nike_Sales_Uncleaned!H705&lt;=1),Nike_Sales_Uncleaned!H705,0))</f>
        <v>0</v>
      </c>
      <c r="I672">
        <v>0</v>
      </c>
      <c r="J672" s="11">
        <f>IF(Nike_Sales_Uncleaned[[#This Row],[Order_Date]]="","",Nike_Sales_Uncleaned[[#This Row],[Order_Date]])</f>
        <v>45823</v>
      </c>
      <c r="K672" t="s">
        <v>17</v>
      </c>
      <c r="L672" t="s">
        <v>45</v>
      </c>
      <c r="M672">
        <v>-637.13</v>
      </c>
    </row>
    <row r="673" spans="1:13" x14ac:dyDescent="0.3">
      <c r="A673">
        <v>2704</v>
      </c>
      <c r="B673" t="s">
        <v>19</v>
      </c>
      <c r="C673" t="s">
        <v>43</v>
      </c>
      <c r="D673" t="s">
        <v>61</v>
      </c>
      <c r="E673" t="str">
        <f>IF(Nike_Sales_Uncleaned!E706="","NA",IF(OR(Nike_Sales_Uncleaned!E706=0,Nike_Sales_Uncleaned!E706=-1),"NA",UPPER(Nike_Sales_Uncleaned!E706)))</f>
        <v>L</v>
      </c>
      <c r="F673" cm="1">
        <f t="array" ref="F673">IF(Nike_Sales_Uncleaned!F706="",MEDIAN(_xlfn._xlws.FILTER(Nike_Sales_Uncleaned!$F$2:$F$2501,Nike_Sales_Uncleaned!$F$2:$F$2501&gt;0)),Nike_Sales_Uncleaned!F706)</f>
        <v>2</v>
      </c>
      <c r="G673" cm="1">
        <f t="array" ref="G673">IF(OR(Nike_Sales_Uncleaned!G706="",Nike_Sales_Uncleaned!G706&lt;=0),MEDIAN(_xlfn._xlws.FILTER(Nike_Sales_Uncleaned!$G$2:$G$2501,Nike_Sales_Uncleaned!$G$2:$G$2501&gt;0)),Nike_Sales_Uncleaned!G706)</f>
        <v>5094.43</v>
      </c>
      <c r="H673">
        <f>IF(Nike_Sales_Uncleaned!H706="",0,IF(AND(Nike_Sales_Uncleaned!H706&gt;=0,Nike_Sales_Uncleaned!H706&lt;=1),Nike_Sales_Uncleaned!H706,0))</f>
        <v>0</v>
      </c>
      <c r="I673">
        <v>0</v>
      </c>
      <c r="J673" s="11">
        <f>IF(Nike_Sales_Uncleaned[[#This Row],[Order_Date]]="","",Nike_Sales_Uncleaned[[#This Row],[Order_Date]])</f>
        <v>45834</v>
      </c>
      <c r="K673" t="s">
        <v>17</v>
      </c>
      <c r="L673" t="s">
        <v>38</v>
      </c>
      <c r="M673">
        <v>1765.36</v>
      </c>
    </row>
    <row r="674" spans="1:13" x14ac:dyDescent="0.3">
      <c r="A674">
        <v>2705</v>
      </c>
      <c r="B674" t="s">
        <v>35</v>
      </c>
      <c r="C674" t="s">
        <v>30</v>
      </c>
      <c r="D674" t="s">
        <v>56</v>
      </c>
      <c r="E674" t="str">
        <f>IF(Nike_Sales_Uncleaned!E707="","NA",IF(OR(Nike_Sales_Uncleaned!E707=0,Nike_Sales_Uncleaned!E707=-1),"NA",UPPER(Nike_Sales_Uncleaned!E707)))</f>
        <v>NA</v>
      </c>
      <c r="F674" cm="1">
        <f t="array" ref="F674">IF(Nike_Sales_Uncleaned!F707="",MEDIAN(_xlfn._xlws.FILTER(Nike_Sales_Uncleaned!$F$2:$F$2501,Nike_Sales_Uncleaned!$F$2:$F$2501&gt;0)),Nike_Sales_Uncleaned!F707)</f>
        <v>2</v>
      </c>
      <c r="G674" cm="1">
        <f t="array" ref="G674">IF(OR(Nike_Sales_Uncleaned!G707="",Nike_Sales_Uncleaned!G707&lt;=0),MEDIAN(_xlfn._xlws.FILTER(Nike_Sales_Uncleaned!$G$2:$G$2501,Nike_Sales_Uncleaned!$G$2:$G$2501&gt;0)),Nike_Sales_Uncleaned!G707)</f>
        <v>6110.0300000000007</v>
      </c>
      <c r="H674">
        <f>IF(Nike_Sales_Uncleaned!H707="",0,IF(AND(Nike_Sales_Uncleaned!H707&gt;=0,Nike_Sales_Uncleaned!H707&lt;=1),Nike_Sales_Uncleaned!H707,0))</f>
        <v>0</v>
      </c>
      <c r="I674">
        <v>0</v>
      </c>
      <c r="J674" s="11">
        <f>IF(Nike_Sales_Uncleaned[[#This Row],[Order_Date]]="","",Nike_Sales_Uncleaned[[#This Row],[Order_Date]])</f>
        <v>45508</v>
      </c>
      <c r="K674" t="s">
        <v>22</v>
      </c>
      <c r="L674" t="s">
        <v>29</v>
      </c>
      <c r="M674">
        <v>-37.880000000000003</v>
      </c>
    </row>
    <row r="675" spans="1:13" x14ac:dyDescent="0.3">
      <c r="A675">
        <v>2706</v>
      </c>
      <c r="B675" t="s">
        <v>19</v>
      </c>
      <c r="C675" t="s">
        <v>14</v>
      </c>
      <c r="D675" t="s">
        <v>54</v>
      </c>
      <c r="E675" t="str">
        <f>IF(Nike_Sales_Uncleaned!E708="","NA",IF(OR(Nike_Sales_Uncleaned!E708=0,Nike_Sales_Uncleaned!E708=-1),"NA",UPPER(Nike_Sales_Uncleaned!E708)))</f>
        <v>XL</v>
      </c>
      <c r="F675" cm="1">
        <f t="array" ref="F675">IF(Nike_Sales_Uncleaned!F708="",MEDIAN(_xlfn._xlws.FILTER(Nike_Sales_Uncleaned!$F$2:$F$2501,Nike_Sales_Uncleaned!$F$2:$F$2501&gt;0)),Nike_Sales_Uncleaned!F708)</f>
        <v>0</v>
      </c>
      <c r="G675" cm="1">
        <f t="array" ref="G675">IF(OR(Nike_Sales_Uncleaned!G708="",Nike_Sales_Uncleaned!G708&lt;=0),MEDIAN(_xlfn._xlws.FILTER(Nike_Sales_Uncleaned!$G$2:$G$2501,Nike_Sales_Uncleaned!$G$2:$G$2501&gt;0)),Nike_Sales_Uncleaned!G708)</f>
        <v>6110.0300000000007</v>
      </c>
      <c r="H675">
        <f>IF(Nike_Sales_Uncleaned!H708="",0,IF(AND(Nike_Sales_Uncleaned!H708&gt;=0,Nike_Sales_Uncleaned!H708&lt;=1),Nike_Sales_Uncleaned!H708,0))</f>
        <v>0</v>
      </c>
      <c r="I675">
        <v>0</v>
      </c>
      <c r="J675" s="11" t="str">
        <f>IF(Nike_Sales_Uncleaned[[#This Row],[Order_Date]]="","",Nike_Sales_Uncleaned[[#This Row],[Order_Date]])</f>
        <v/>
      </c>
      <c r="K675" t="s">
        <v>22</v>
      </c>
      <c r="L675" t="s">
        <v>45</v>
      </c>
      <c r="M675">
        <v>3153.1</v>
      </c>
    </row>
    <row r="676" spans="1:13" x14ac:dyDescent="0.3">
      <c r="A676">
        <v>2707</v>
      </c>
      <c r="B676" t="s">
        <v>35</v>
      </c>
      <c r="C676" t="s">
        <v>30</v>
      </c>
      <c r="D676" t="s">
        <v>50</v>
      </c>
      <c r="E676" t="str">
        <f>IF(Nike_Sales_Uncleaned!E709="","NA",IF(OR(Nike_Sales_Uncleaned!E709=0,Nike_Sales_Uncleaned!E709=-1),"NA",UPPER(Nike_Sales_Uncleaned!E709)))</f>
        <v>XL</v>
      </c>
      <c r="F676" cm="1">
        <f t="array" ref="F676">IF(Nike_Sales_Uncleaned!F709="",MEDIAN(_xlfn._xlws.FILTER(Nike_Sales_Uncleaned!$F$2:$F$2501,Nike_Sales_Uncleaned!$F$2:$F$2501&gt;0)),Nike_Sales_Uncleaned!F709)</f>
        <v>2</v>
      </c>
      <c r="G676" cm="1">
        <f t="array" ref="G676">IF(OR(Nike_Sales_Uncleaned!G709="",Nike_Sales_Uncleaned!G709&lt;=0),MEDIAN(_xlfn._xlws.FILTER(Nike_Sales_Uncleaned!$G$2:$G$2501,Nike_Sales_Uncleaned!$G$2:$G$2501&gt;0)),Nike_Sales_Uncleaned!G709)</f>
        <v>2996.2</v>
      </c>
      <c r="H676">
        <f>IF(Nike_Sales_Uncleaned!H709="",0,IF(AND(Nike_Sales_Uncleaned!H709&gt;=0,Nike_Sales_Uncleaned!H709&lt;=1),Nike_Sales_Uncleaned!H709,0))</f>
        <v>0.49</v>
      </c>
      <c r="I676">
        <v>0</v>
      </c>
      <c r="J676" s="11">
        <f>IF(Nike_Sales_Uncleaned[[#This Row],[Order_Date]]="","",Nike_Sales_Uncleaned[[#This Row],[Order_Date]])</f>
        <v>45682</v>
      </c>
      <c r="K676" t="s">
        <v>17</v>
      </c>
      <c r="L676" t="s">
        <v>38</v>
      </c>
      <c r="M676">
        <v>2913.41</v>
      </c>
    </row>
    <row r="677" spans="1:13" x14ac:dyDescent="0.3">
      <c r="A677">
        <v>2708</v>
      </c>
      <c r="B677" t="s">
        <v>13</v>
      </c>
      <c r="C677" t="s">
        <v>43</v>
      </c>
      <c r="D677" t="s">
        <v>51</v>
      </c>
      <c r="E677" t="str">
        <f>IF(Nike_Sales_Uncleaned!E710="","NA",IF(OR(Nike_Sales_Uncleaned!E710=0,Nike_Sales_Uncleaned!E710=-1),"NA",UPPER(Nike_Sales_Uncleaned!E710)))</f>
        <v>L</v>
      </c>
      <c r="F677" cm="1">
        <f t="array" ref="F677">IF(Nike_Sales_Uncleaned!F710="",MEDIAN(_xlfn._xlws.FILTER(Nike_Sales_Uncleaned!$F$2:$F$2501,Nike_Sales_Uncleaned!$F$2:$F$2501&gt;0)),Nike_Sales_Uncleaned!F710)</f>
        <v>2</v>
      </c>
      <c r="G677" cm="1">
        <f t="array" ref="G677">IF(OR(Nike_Sales_Uncleaned!G710="",Nike_Sales_Uncleaned!G710&lt;=0),MEDIAN(_xlfn._xlws.FILTER(Nike_Sales_Uncleaned!$G$2:$G$2501,Nike_Sales_Uncleaned!$G$2:$G$2501&gt;0)),Nike_Sales_Uncleaned!G710)</f>
        <v>4523.72</v>
      </c>
      <c r="H677">
        <f>IF(Nike_Sales_Uncleaned!H710="",0,IF(AND(Nike_Sales_Uncleaned!H710&gt;=0,Nike_Sales_Uncleaned!H710&lt;=1),Nike_Sales_Uncleaned!H710,0))</f>
        <v>0</v>
      </c>
      <c r="I677">
        <v>0</v>
      </c>
      <c r="J677" s="11">
        <f>IF(Nike_Sales_Uncleaned[[#This Row],[Order_Date]]="","",Nike_Sales_Uncleaned[[#This Row],[Order_Date]])</f>
        <v>45751</v>
      </c>
      <c r="K677" t="s">
        <v>17</v>
      </c>
      <c r="L677" t="s">
        <v>38</v>
      </c>
      <c r="M677">
        <v>-237.9</v>
      </c>
    </row>
    <row r="678" spans="1:13" x14ac:dyDescent="0.3">
      <c r="A678">
        <v>2709</v>
      </c>
      <c r="B678" t="s">
        <v>13</v>
      </c>
      <c r="C678" t="s">
        <v>30</v>
      </c>
      <c r="D678" t="s">
        <v>50</v>
      </c>
      <c r="E678" t="str">
        <f>IF(Nike_Sales_Uncleaned!E711="","NA",IF(OR(Nike_Sales_Uncleaned!E711=0,Nike_Sales_Uncleaned!E711=-1),"NA",UPPER(Nike_Sales_Uncleaned!E711)))</f>
        <v>10</v>
      </c>
      <c r="F678" cm="1">
        <f t="array" ref="F678">IF(Nike_Sales_Uncleaned!F711="",MEDIAN(_xlfn._xlws.FILTER(Nike_Sales_Uncleaned!$F$2:$F$2501,Nike_Sales_Uncleaned!$F$2:$F$2501&gt;0)),Nike_Sales_Uncleaned!F711)</f>
        <v>1</v>
      </c>
      <c r="G678" cm="1">
        <f t="array" ref="G678">IF(OR(Nike_Sales_Uncleaned!G711="",Nike_Sales_Uncleaned!G711&lt;=0),MEDIAN(_xlfn._xlws.FILTER(Nike_Sales_Uncleaned!$G$2:$G$2501,Nike_Sales_Uncleaned!$G$2:$G$2501&gt;0)),Nike_Sales_Uncleaned!G711)</f>
        <v>6302.98</v>
      </c>
      <c r="H678">
        <f>IF(Nike_Sales_Uncleaned!H711="",0,IF(AND(Nike_Sales_Uncleaned!H711&gt;=0,Nike_Sales_Uncleaned!H711&lt;=1),Nike_Sales_Uncleaned!H711,0))</f>
        <v>0.48</v>
      </c>
      <c r="I678">
        <v>3277.55</v>
      </c>
      <c r="J678" s="11">
        <f>IF(Nike_Sales_Uncleaned[[#This Row],[Order_Date]]="","",Nike_Sales_Uncleaned[[#This Row],[Order_Date]])</f>
        <v>45790</v>
      </c>
      <c r="K678" t="s">
        <v>22</v>
      </c>
      <c r="L678" t="s">
        <v>33</v>
      </c>
      <c r="M678">
        <v>2835.93</v>
      </c>
    </row>
    <row r="679" spans="1:13" x14ac:dyDescent="0.3">
      <c r="A679">
        <v>2710</v>
      </c>
      <c r="B679" t="s">
        <v>19</v>
      </c>
      <c r="C679" t="s">
        <v>26</v>
      </c>
      <c r="D679" t="s">
        <v>27</v>
      </c>
      <c r="E679" t="str">
        <f>IF(Nike_Sales_Uncleaned!E712="","NA",IF(OR(Nike_Sales_Uncleaned!E712=0,Nike_Sales_Uncleaned!E712=-1),"NA",UPPER(Nike_Sales_Uncleaned!E712)))</f>
        <v>M</v>
      </c>
      <c r="F679" cm="1">
        <f t="array" ref="F679">IF(Nike_Sales_Uncleaned!F712="",MEDIAN(_xlfn._xlws.FILTER(Nike_Sales_Uncleaned!$F$2:$F$2501,Nike_Sales_Uncleaned!$F$2:$F$2501&gt;0)),Nike_Sales_Uncleaned!F712)</f>
        <v>2</v>
      </c>
      <c r="G679" cm="1">
        <f t="array" ref="G679">IF(OR(Nike_Sales_Uncleaned!G712="",Nike_Sales_Uncleaned!G712&lt;=0),MEDIAN(_xlfn._xlws.FILTER(Nike_Sales_Uncleaned!$G$2:$G$2501,Nike_Sales_Uncleaned!$G$2:$G$2501&gt;0)),Nike_Sales_Uncleaned!G712)</f>
        <v>4669.75</v>
      </c>
      <c r="H679">
        <f>IF(Nike_Sales_Uncleaned!H712="",0,IF(AND(Nike_Sales_Uncleaned!H712&gt;=0,Nike_Sales_Uncleaned!H712&lt;=1),Nike_Sales_Uncleaned!H712,0))</f>
        <v>0</v>
      </c>
      <c r="I679">
        <v>0</v>
      </c>
      <c r="J679" s="11" t="str">
        <f>IF(Nike_Sales_Uncleaned[[#This Row],[Order_Date]]="","",Nike_Sales_Uncleaned[[#This Row],[Order_Date]])</f>
        <v/>
      </c>
      <c r="K679" t="s">
        <v>22</v>
      </c>
      <c r="L679" t="s">
        <v>36</v>
      </c>
      <c r="M679">
        <v>-987.12</v>
      </c>
    </row>
    <row r="680" spans="1:13" x14ac:dyDescent="0.3">
      <c r="A680">
        <v>2711</v>
      </c>
      <c r="B680" t="s">
        <v>35</v>
      </c>
      <c r="C680" t="s">
        <v>20</v>
      </c>
      <c r="D680" t="s">
        <v>39</v>
      </c>
      <c r="E680" t="str">
        <f>IF(Nike_Sales_Uncleaned!E713="","NA",IF(OR(Nike_Sales_Uncleaned!E713=0,Nike_Sales_Uncleaned!E713=-1),"NA",UPPER(Nike_Sales_Uncleaned!E713)))</f>
        <v>7</v>
      </c>
      <c r="F680" cm="1">
        <f t="array" ref="F680">IF(Nike_Sales_Uncleaned!F713="",MEDIAN(_xlfn._xlws.FILTER(Nike_Sales_Uncleaned!$F$2:$F$2501,Nike_Sales_Uncleaned!$F$2:$F$2501&gt;0)),Nike_Sales_Uncleaned!F713)</f>
        <v>2</v>
      </c>
      <c r="G680" cm="1">
        <f t="array" ref="G680">IF(OR(Nike_Sales_Uncleaned!G713="",Nike_Sales_Uncleaned!G713&lt;=0),MEDIAN(_xlfn._xlws.FILTER(Nike_Sales_Uncleaned!$G$2:$G$2501,Nike_Sales_Uncleaned!$G$2:$G$2501&gt;0)),Nike_Sales_Uncleaned!G713)</f>
        <v>6110.0300000000007</v>
      </c>
      <c r="H680">
        <f>IF(Nike_Sales_Uncleaned!H713="",0,IF(AND(Nike_Sales_Uncleaned!H713&gt;=0,Nike_Sales_Uncleaned!H713&lt;=1),Nike_Sales_Uncleaned!H713,0))</f>
        <v>0</v>
      </c>
      <c r="I680">
        <v>0</v>
      </c>
      <c r="J680" s="11">
        <f>IF(Nike_Sales_Uncleaned[[#This Row],[Order_Date]]="","",Nike_Sales_Uncleaned[[#This Row],[Order_Date]])</f>
        <v>45602</v>
      </c>
      <c r="K680" t="s">
        <v>17</v>
      </c>
      <c r="L680" t="s">
        <v>33</v>
      </c>
      <c r="M680">
        <v>756.18</v>
      </c>
    </row>
    <row r="681" spans="1:13" x14ac:dyDescent="0.3">
      <c r="A681">
        <v>2712</v>
      </c>
      <c r="B681" t="s">
        <v>19</v>
      </c>
      <c r="C681" t="s">
        <v>30</v>
      </c>
      <c r="D681" t="s">
        <v>56</v>
      </c>
      <c r="E681" t="str">
        <f>IF(Nike_Sales_Uncleaned!E714="","NA",IF(OR(Nike_Sales_Uncleaned!E714=0,Nike_Sales_Uncleaned!E714=-1),"NA",UPPER(Nike_Sales_Uncleaned!E714)))</f>
        <v>XL</v>
      </c>
      <c r="F681" cm="1">
        <f t="array" ref="F681">IF(Nike_Sales_Uncleaned!F714="",MEDIAN(_xlfn._xlws.FILTER(Nike_Sales_Uncleaned!$F$2:$F$2501,Nike_Sales_Uncleaned!$F$2:$F$2501&gt;0)),Nike_Sales_Uncleaned!F714)</f>
        <v>2</v>
      </c>
      <c r="G681" cm="1">
        <f t="array" ref="G681">IF(OR(Nike_Sales_Uncleaned!G714="",Nike_Sales_Uncleaned!G714&lt;=0),MEDIAN(_xlfn._xlws.FILTER(Nike_Sales_Uncleaned!$G$2:$G$2501,Nike_Sales_Uncleaned!$G$2:$G$2501&gt;0)),Nike_Sales_Uncleaned!G714)</f>
        <v>6110.0300000000007</v>
      </c>
      <c r="H681">
        <f>IF(Nike_Sales_Uncleaned!H714="",0,IF(AND(Nike_Sales_Uncleaned!H714&gt;=0,Nike_Sales_Uncleaned!H714&lt;=1),Nike_Sales_Uncleaned!H714,0))</f>
        <v>0</v>
      </c>
      <c r="I681">
        <v>0</v>
      </c>
      <c r="J681" s="11">
        <f>IF(Nike_Sales_Uncleaned[[#This Row],[Order_Date]]="","",Nike_Sales_Uncleaned[[#This Row],[Order_Date]])</f>
        <v>45478</v>
      </c>
      <c r="K681" t="s">
        <v>22</v>
      </c>
      <c r="L681" t="s">
        <v>33</v>
      </c>
      <c r="M681">
        <v>3024.11</v>
      </c>
    </row>
    <row r="682" spans="1:13" x14ac:dyDescent="0.3">
      <c r="A682">
        <v>2713</v>
      </c>
      <c r="B682" t="s">
        <v>35</v>
      </c>
      <c r="C682" t="s">
        <v>26</v>
      </c>
      <c r="D682" t="s">
        <v>60</v>
      </c>
      <c r="E682" t="str">
        <f>IF(Nike_Sales_Uncleaned!E715="","NA",IF(OR(Nike_Sales_Uncleaned!E715=0,Nike_Sales_Uncleaned!E715=-1),"NA",UPPER(Nike_Sales_Uncleaned!E715)))</f>
        <v>L</v>
      </c>
      <c r="F682" cm="1">
        <f t="array" ref="F682">IF(Nike_Sales_Uncleaned!F715="",MEDIAN(_xlfn._xlws.FILTER(Nike_Sales_Uncleaned!$F$2:$F$2501,Nike_Sales_Uncleaned!$F$2:$F$2501&gt;0)),Nike_Sales_Uncleaned!F715)</f>
        <v>1</v>
      </c>
      <c r="G682" cm="1">
        <f t="array" ref="G682">IF(OR(Nike_Sales_Uncleaned!G715="",Nike_Sales_Uncleaned!G715&lt;=0),MEDIAN(_xlfn._xlws.FILTER(Nike_Sales_Uncleaned!$G$2:$G$2501,Nike_Sales_Uncleaned!$G$2:$G$2501&gt;0)),Nike_Sales_Uncleaned!G715)</f>
        <v>7877.36</v>
      </c>
      <c r="H682">
        <f>IF(Nike_Sales_Uncleaned!H715="",0,IF(AND(Nike_Sales_Uncleaned!H715&gt;=0,Nike_Sales_Uncleaned!H715&lt;=1),Nike_Sales_Uncleaned!H715,0))</f>
        <v>0.55000000000000004</v>
      </c>
      <c r="I682">
        <v>3544.81</v>
      </c>
      <c r="J682" s="11">
        <f>IF(Nike_Sales_Uncleaned[[#This Row],[Order_Date]]="","",Nike_Sales_Uncleaned[[#This Row],[Order_Date]])</f>
        <v>45859</v>
      </c>
      <c r="K682" t="s">
        <v>22</v>
      </c>
      <c r="L682" t="s">
        <v>45</v>
      </c>
      <c r="M682">
        <v>3663.49</v>
      </c>
    </row>
    <row r="683" spans="1:13" x14ac:dyDescent="0.3">
      <c r="A683">
        <v>2715</v>
      </c>
      <c r="B683" t="s">
        <v>13</v>
      </c>
      <c r="C683" t="s">
        <v>43</v>
      </c>
      <c r="D683" t="s">
        <v>61</v>
      </c>
      <c r="E683" t="str">
        <f>IF(Nike_Sales_Uncleaned!E717="","NA",IF(OR(Nike_Sales_Uncleaned!E717=0,Nike_Sales_Uncleaned!E717=-1),"NA",UPPER(Nike_Sales_Uncleaned!E717)))</f>
        <v>L</v>
      </c>
      <c r="F683" cm="1">
        <f t="array" ref="F683">IF(Nike_Sales_Uncleaned!F717="",MEDIAN(_xlfn._xlws.FILTER(Nike_Sales_Uncleaned!$F$2:$F$2501,Nike_Sales_Uncleaned!$F$2:$F$2501&gt;0)),Nike_Sales_Uncleaned!F717)</f>
        <v>0</v>
      </c>
      <c r="G683" cm="1">
        <f t="array" ref="G683">IF(OR(Nike_Sales_Uncleaned!G717="",Nike_Sales_Uncleaned!G717&lt;=0),MEDIAN(_xlfn._xlws.FILTER(Nike_Sales_Uncleaned!$G$2:$G$2501,Nike_Sales_Uncleaned!$G$2:$G$2501&gt;0)),Nike_Sales_Uncleaned!G717)</f>
        <v>6110.0300000000007</v>
      </c>
      <c r="H683">
        <f>IF(Nike_Sales_Uncleaned!H717="",0,IF(AND(Nike_Sales_Uncleaned!H717&gt;=0,Nike_Sales_Uncleaned!H717&lt;=1),Nike_Sales_Uncleaned!H717,0))</f>
        <v>0</v>
      </c>
      <c r="I683">
        <v>0</v>
      </c>
      <c r="J683" s="11" t="str">
        <f>IF(Nike_Sales_Uncleaned[[#This Row],[Order_Date]]="","",Nike_Sales_Uncleaned[[#This Row],[Order_Date]])</f>
        <v/>
      </c>
      <c r="K683" t="s">
        <v>17</v>
      </c>
      <c r="L683" t="s">
        <v>45</v>
      </c>
      <c r="M683">
        <v>-1164.3699999999999</v>
      </c>
    </row>
    <row r="684" spans="1:13" x14ac:dyDescent="0.3">
      <c r="A684">
        <v>2716</v>
      </c>
      <c r="B684" t="s">
        <v>13</v>
      </c>
      <c r="C684" t="s">
        <v>14</v>
      </c>
      <c r="D684" t="s">
        <v>15</v>
      </c>
      <c r="E684" t="str">
        <f>IF(Nike_Sales_Uncleaned!E718="","NA",IF(OR(Nike_Sales_Uncleaned!E718=0,Nike_Sales_Uncleaned!E718=-1),"NA",UPPER(Nike_Sales_Uncleaned!E718)))</f>
        <v>M</v>
      </c>
      <c r="F684" cm="1">
        <f t="array" ref="F684">IF(Nike_Sales_Uncleaned!F718="",MEDIAN(_xlfn._xlws.FILTER(Nike_Sales_Uncleaned!$F$2:$F$2501,Nike_Sales_Uncleaned!$F$2:$F$2501&gt;0)),Nike_Sales_Uncleaned!F718)</f>
        <v>0</v>
      </c>
      <c r="G684" cm="1">
        <f t="array" ref="G684">IF(OR(Nike_Sales_Uncleaned!G718="",Nike_Sales_Uncleaned!G718&lt;=0),MEDIAN(_xlfn._xlws.FILTER(Nike_Sales_Uncleaned!$G$2:$G$2501,Nike_Sales_Uncleaned!$G$2:$G$2501&gt;0)),Nike_Sales_Uncleaned!G718)</f>
        <v>4830.96</v>
      </c>
      <c r="H684">
        <f>IF(Nike_Sales_Uncleaned!H718="",0,IF(AND(Nike_Sales_Uncleaned!H718&gt;=0,Nike_Sales_Uncleaned!H718&lt;=1),Nike_Sales_Uncleaned!H718,0))</f>
        <v>0</v>
      </c>
      <c r="I684">
        <v>0</v>
      </c>
      <c r="J684" s="11">
        <f>IF(Nike_Sales_Uncleaned[[#This Row],[Order_Date]]="","",Nike_Sales_Uncleaned[[#This Row],[Order_Date]])</f>
        <v>45532</v>
      </c>
      <c r="K684" t="s">
        <v>17</v>
      </c>
      <c r="L684" t="s">
        <v>29</v>
      </c>
      <c r="M684">
        <v>1344.73</v>
      </c>
    </row>
    <row r="685" spans="1:13" x14ac:dyDescent="0.3">
      <c r="A685">
        <v>2717</v>
      </c>
      <c r="B685" t="s">
        <v>35</v>
      </c>
      <c r="C685" t="s">
        <v>30</v>
      </c>
      <c r="D685" t="s">
        <v>50</v>
      </c>
      <c r="E685" t="str">
        <f>IF(Nike_Sales_Uncleaned!E719="","NA",IF(OR(Nike_Sales_Uncleaned!E719=0,Nike_Sales_Uncleaned!E719=-1),"NA",UPPER(Nike_Sales_Uncleaned!E719)))</f>
        <v>M</v>
      </c>
      <c r="F685" cm="1">
        <f t="array" ref="F685">IF(Nike_Sales_Uncleaned!F719="",MEDIAN(_xlfn._xlws.FILTER(Nike_Sales_Uncleaned!$F$2:$F$2501,Nike_Sales_Uncleaned!$F$2:$F$2501&gt;0)),Nike_Sales_Uncleaned!F719)</f>
        <v>0</v>
      </c>
      <c r="G685" cm="1">
        <f t="array" ref="G685">IF(OR(Nike_Sales_Uncleaned!G719="",Nike_Sales_Uncleaned!G719&lt;=0),MEDIAN(_xlfn._xlws.FILTER(Nike_Sales_Uncleaned!$G$2:$G$2501,Nike_Sales_Uncleaned!$G$2:$G$2501&gt;0)),Nike_Sales_Uncleaned!G719)</f>
        <v>9473.09</v>
      </c>
      <c r="H685">
        <f>IF(Nike_Sales_Uncleaned!H719="",0,IF(AND(Nike_Sales_Uncleaned!H719&gt;=0,Nike_Sales_Uncleaned!H719&lt;=1),Nike_Sales_Uncleaned!H719,0))</f>
        <v>0</v>
      </c>
      <c r="I685">
        <v>0</v>
      </c>
      <c r="J685" s="11">
        <f>IF(Nike_Sales_Uncleaned[[#This Row],[Order_Date]]="","",Nike_Sales_Uncleaned[[#This Row],[Order_Date]])</f>
        <v>45820</v>
      </c>
      <c r="K685" t="s">
        <v>17</v>
      </c>
      <c r="L685" t="s">
        <v>33</v>
      </c>
      <c r="M685">
        <v>3055.36</v>
      </c>
    </row>
    <row r="686" spans="1:13" x14ac:dyDescent="0.3">
      <c r="A686">
        <v>2718</v>
      </c>
      <c r="B686" t="s">
        <v>35</v>
      </c>
      <c r="C686" t="s">
        <v>43</v>
      </c>
      <c r="D686" t="s">
        <v>61</v>
      </c>
      <c r="E686" t="str">
        <f>IF(Nike_Sales_Uncleaned!E720="","NA",IF(OR(Nike_Sales_Uncleaned!E720=0,Nike_Sales_Uncleaned!E720=-1),"NA",UPPER(Nike_Sales_Uncleaned!E720)))</f>
        <v>7</v>
      </c>
      <c r="F686" cm="1">
        <f t="array" ref="F686">IF(Nike_Sales_Uncleaned!F720="",MEDIAN(_xlfn._xlws.FILTER(Nike_Sales_Uncleaned!$F$2:$F$2501,Nike_Sales_Uncleaned!$F$2:$F$2501&gt;0)),Nike_Sales_Uncleaned!F720)</f>
        <v>2</v>
      </c>
      <c r="G686" cm="1">
        <f t="array" ref="G686">IF(OR(Nike_Sales_Uncleaned!G720="",Nike_Sales_Uncleaned!G720&lt;=0),MEDIAN(_xlfn._xlws.FILTER(Nike_Sales_Uncleaned!$G$2:$G$2501,Nike_Sales_Uncleaned!$G$2:$G$2501&gt;0)),Nike_Sales_Uncleaned!G720)</f>
        <v>8485.23</v>
      </c>
      <c r="H686">
        <f>IF(Nike_Sales_Uncleaned!H720="",0,IF(AND(Nike_Sales_Uncleaned!H720&gt;=0,Nike_Sales_Uncleaned!H720&lt;=1),Nike_Sales_Uncleaned!H720,0))</f>
        <v>0</v>
      </c>
      <c r="I686">
        <v>0</v>
      </c>
      <c r="J686" s="11">
        <f>IF(Nike_Sales_Uncleaned[[#This Row],[Order_Date]]="","",Nike_Sales_Uncleaned[[#This Row],[Order_Date]])</f>
        <v>45758</v>
      </c>
      <c r="K686" t="s">
        <v>22</v>
      </c>
      <c r="L686" t="s">
        <v>36</v>
      </c>
      <c r="M686">
        <v>637.62</v>
      </c>
    </row>
    <row r="687" spans="1:13" x14ac:dyDescent="0.3">
      <c r="A687">
        <v>2719</v>
      </c>
      <c r="B687" t="s">
        <v>19</v>
      </c>
      <c r="C687" t="s">
        <v>14</v>
      </c>
      <c r="D687" t="s">
        <v>47</v>
      </c>
      <c r="E687" t="str">
        <f>IF(Nike_Sales_Uncleaned!E721="","NA",IF(OR(Nike_Sales_Uncleaned!E721=0,Nike_Sales_Uncleaned!E721=-1),"NA",UPPER(Nike_Sales_Uncleaned!E721)))</f>
        <v>NA</v>
      </c>
      <c r="F687" cm="1">
        <f t="array" ref="F687">IF(Nike_Sales_Uncleaned!F721="",MEDIAN(_xlfn._xlws.FILTER(Nike_Sales_Uncleaned!$F$2:$F$2501,Nike_Sales_Uncleaned!$F$2:$F$2501&gt;0)),Nike_Sales_Uncleaned!F721)</f>
        <v>2</v>
      </c>
      <c r="G687" cm="1">
        <f t="array" ref="G687">IF(OR(Nike_Sales_Uncleaned!G721="",Nike_Sales_Uncleaned!G721&lt;=0),MEDIAN(_xlfn._xlws.FILTER(Nike_Sales_Uncleaned!$G$2:$G$2501,Nike_Sales_Uncleaned!$G$2:$G$2501&gt;0)),Nike_Sales_Uncleaned!G721)</f>
        <v>4819.76</v>
      </c>
      <c r="H687">
        <f>IF(Nike_Sales_Uncleaned!H721="",0,IF(AND(Nike_Sales_Uncleaned!H721&gt;=0,Nike_Sales_Uncleaned!H721&lt;=1),Nike_Sales_Uncleaned!H721,0))</f>
        <v>0</v>
      </c>
      <c r="I687">
        <v>0</v>
      </c>
      <c r="J687" s="11">
        <f>IF(Nike_Sales_Uncleaned[[#This Row],[Order_Date]]="","",Nike_Sales_Uncleaned[[#This Row],[Order_Date]])</f>
        <v>45799</v>
      </c>
      <c r="K687" t="s">
        <v>22</v>
      </c>
      <c r="L687" t="s">
        <v>45</v>
      </c>
      <c r="M687">
        <v>2066.12</v>
      </c>
    </row>
    <row r="688" spans="1:13" x14ac:dyDescent="0.3">
      <c r="A688">
        <v>2720</v>
      </c>
      <c r="B688" t="s">
        <v>13</v>
      </c>
      <c r="C688" t="s">
        <v>14</v>
      </c>
      <c r="D688" t="s">
        <v>54</v>
      </c>
      <c r="E688" t="str">
        <f>IF(Nike_Sales_Uncleaned!E722="","NA",IF(OR(Nike_Sales_Uncleaned!E722=0,Nike_Sales_Uncleaned!E722=-1),"NA",UPPER(Nike_Sales_Uncleaned!E722)))</f>
        <v>M</v>
      </c>
      <c r="F688" cm="1">
        <f t="array" ref="F688">IF(Nike_Sales_Uncleaned!F722="",MEDIAN(_xlfn._xlws.FILTER(Nike_Sales_Uncleaned!$F$2:$F$2501,Nike_Sales_Uncleaned!$F$2:$F$2501&gt;0)),Nike_Sales_Uncleaned!F722)</f>
        <v>2</v>
      </c>
      <c r="G688" cm="1">
        <f t="array" ref="G688">IF(OR(Nike_Sales_Uncleaned!G722="",Nike_Sales_Uncleaned!G722&lt;=0),MEDIAN(_xlfn._xlws.FILTER(Nike_Sales_Uncleaned!$G$2:$G$2501,Nike_Sales_Uncleaned!$G$2:$G$2501&gt;0)),Nike_Sales_Uncleaned!G722)</f>
        <v>6110.0300000000007</v>
      </c>
      <c r="H688">
        <f>IF(Nike_Sales_Uncleaned!H722="",0,IF(AND(Nike_Sales_Uncleaned!H722&gt;=0,Nike_Sales_Uncleaned!H722&lt;=1),Nike_Sales_Uncleaned!H722,0))</f>
        <v>0</v>
      </c>
      <c r="I688">
        <v>0</v>
      </c>
      <c r="J688" s="11">
        <f>IF(Nike_Sales_Uncleaned[[#This Row],[Order_Date]]="","",Nike_Sales_Uncleaned[[#This Row],[Order_Date]])</f>
        <v>45841</v>
      </c>
      <c r="K688" t="s">
        <v>22</v>
      </c>
      <c r="L688" t="s">
        <v>33</v>
      </c>
      <c r="M688">
        <v>2548.7800000000002</v>
      </c>
    </row>
    <row r="689" spans="1:13" x14ac:dyDescent="0.3">
      <c r="A689">
        <v>2721</v>
      </c>
      <c r="B689" t="s">
        <v>13</v>
      </c>
      <c r="C689" t="s">
        <v>14</v>
      </c>
      <c r="D689" t="s">
        <v>34</v>
      </c>
      <c r="E689" t="str">
        <f>IF(Nike_Sales_Uncleaned!E723="","NA",IF(OR(Nike_Sales_Uncleaned!E723=0,Nike_Sales_Uncleaned!E723=-1),"NA",UPPER(Nike_Sales_Uncleaned!E723)))</f>
        <v>L</v>
      </c>
      <c r="F689" cm="1">
        <f t="array" ref="F689">IF(Nike_Sales_Uncleaned!F723="",MEDIAN(_xlfn._xlws.FILTER(Nike_Sales_Uncleaned!$F$2:$F$2501,Nike_Sales_Uncleaned!$F$2:$F$2501&gt;0)),Nike_Sales_Uncleaned!F723)</f>
        <v>0</v>
      </c>
      <c r="G689" cm="1">
        <f t="array" ref="G689">IF(OR(Nike_Sales_Uncleaned!G723="",Nike_Sales_Uncleaned!G723&lt;=0),MEDIAN(_xlfn._xlws.FILTER(Nike_Sales_Uncleaned!$G$2:$G$2501,Nike_Sales_Uncleaned!$G$2:$G$2501&gt;0)),Nike_Sales_Uncleaned!G723)</f>
        <v>6110.0300000000007</v>
      </c>
      <c r="H689">
        <f>IF(Nike_Sales_Uncleaned!H723="",0,IF(AND(Nike_Sales_Uncleaned!H723&gt;=0,Nike_Sales_Uncleaned!H723&lt;=1),Nike_Sales_Uncleaned!H723,0))</f>
        <v>0</v>
      </c>
      <c r="I689">
        <v>0</v>
      </c>
      <c r="J689" s="11">
        <f>IF(Nike_Sales_Uncleaned[[#This Row],[Order_Date]]="","",Nike_Sales_Uncleaned[[#This Row],[Order_Date]])</f>
        <v>45565</v>
      </c>
      <c r="K689" t="s">
        <v>17</v>
      </c>
      <c r="L689" t="s">
        <v>36</v>
      </c>
      <c r="M689">
        <v>1275.23</v>
      </c>
    </row>
    <row r="690" spans="1:13" x14ac:dyDescent="0.3">
      <c r="A690">
        <v>2722</v>
      </c>
      <c r="B690" t="s">
        <v>19</v>
      </c>
      <c r="C690" t="s">
        <v>26</v>
      </c>
      <c r="D690" t="s">
        <v>58</v>
      </c>
      <c r="E690" t="str">
        <f>IF(Nike_Sales_Uncleaned!E724="","NA",IF(OR(Nike_Sales_Uncleaned!E724=0,Nike_Sales_Uncleaned!E724=-1),"NA",UPPER(Nike_Sales_Uncleaned!E724)))</f>
        <v>L</v>
      </c>
      <c r="F690" cm="1">
        <f t="array" ref="F690">IF(Nike_Sales_Uncleaned!F724="",MEDIAN(_xlfn._xlws.FILTER(Nike_Sales_Uncleaned!$F$2:$F$2501,Nike_Sales_Uncleaned!$F$2:$F$2501&gt;0)),Nike_Sales_Uncleaned!F724)</f>
        <v>0</v>
      </c>
      <c r="G690" cm="1">
        <f t="array" ref="G690">IF(OR(Nike_Sales_Uncleaned!G724="",Nike_Sales_Uncleaned!G724&lt;=0),MEDIAN(_xlfn._xlws.FILTER(Nike_Sales_Uncleaned!$G$2:$G$2501,Nike_Sales_Uncleaned!$G$2:$G$2501&gt;0)),Nike_Sales_Uncleaned!G724)</f>
        <v>6110.0300000000007</v>
      </c>
      <c r="H690">
        <f>IF(Nike_Sales_Uncleaned!H724="",0,IF(AND(Nike_Sales_Uncleaned!H724&gt;=0,Nike_Sales_Uncleaned!H724&lt;=1),Nike_Sales_Uncleaned!H724,0))</f>
        <v>0.09</v>
      </c>
      <c r="I690">
        <v>0</v>
      </c>
      <c r="J690" s="11">
        <f>IF(Nike_Sales_Uncleaned[[#This Row],[Order_Date]]="","",Nike_Sales_Uncleaned[[#This Row],[Order_Date]])</f>
        <v>45485</v>
      </c>
      <c r="K690" t="s">
        <v>17</v>
      </c>
      <c r="L690" t="s">
        <v>45</v>
      </c>
      <c r="M690">
        <v>818.65</v>
      </c>
    </row>
    <row r="691" spans="1:13" x14ac:dyDescent="0.3">
      <c r="A691">
        <v>2723</v>
      </c>
      <c r="B691" t="s">
        <v>19</v>
      </c>
      <c r="C691" t="s">
        <v>26</v>
      </c>
      <c r="D691" t="s">
        <v>58</v>
      </c>
      <c r="E691" t="str">
        <f>IF(Nike_Sales_Uncleaned!E725="","NA",IF(OR(Nike_Sales_Uncleaned!E725=0,Nike_Sales_Uncleaned!E725=-1),"NA",UPPER(Nike_Sales_Uncleaned!E725)))</f>
        <v>XL</v>
      </c>
      <c r="F691" cm="1">
        <f t="array" ref="F691">IF(Nike_Sales_Uncleaned!F725="",MEDIAN(_xlfn._xlws.FILTER(Nike_Sales_Uncleaned!$F$2:$F$2501,Nike_Sales_Uncleaned!$F$2:$F$2501&gt;0)),Nike_Sales_Uncleaned!F725)</f>
        <v>2</v>
      </c>
      <c r="G691" cm="1">
        <f t="array" ref="G691">IF(OR(Nike_Sales_Uncleaned!G725="",Nike_Sales_Uncleaned!G725&lt;=0),MEDIAN(_xlfn._xlws.FILTER(Nike_Sales_Uncleaned!$G$2:$G$2501,Nike_Sales_Uncleaned!$G$2:$G$2501&gt;0)),Nike_Sales_Uncleaned!G725)</f>
        <v>3403.54</v>
      </c>
      <c r="H691">
        <f>IF(Nike_Sales_Uncleaned!H725="",0,IF(AND(Nike_Sales_Uncleaned!H725&gt;=0,Nike_Sales_Uncleaned!H725&lt;=1),Nike_Sales_Uncleaned!H725,0))</f>
        <v>0</v>
      </c>
      <c r="I691">
        <v>0</v>
      </c>
      <c r="J691" s="11">
        <f>IF(Nike_Sales_Uncleaned[[#This Row],[Order_Date]]="","",Nike_Sales_Uncleaned[[#This Row],[Order_Date]])</f>
        <v>45685</v>
      </c>
      <c r="K691" t="s">
        <v>17</v>
      </c>
      <c r="L691" t="s">
        <v>45</v>
      </c>
      <c r="M691">
        <v>221.41</v>
      </c>
    </row>
    <row r="692" spans="1:13" x14ac:dyDescent="0.3">
      <c r="A692">
        <v>2724</v>
      </c>
      <c r="B692" t="s">
        <v>19</v>
      </c>
      <c r="C692" t="s">
        <v>14</v>
      </c>
      <c r="D692" t="s">
        <v>34</v>
      </c>
      <c r="E692" t="str">
        <f>IF(Nike_Sales_Uncleaned!E726="","NA",IF(OR(Nike_Sales_Uncleaned!E726=0,Nike_Sales_Uncleaned!E726=-1),"NA",UPPER(Nike_Sales_Uncleaned!E726)))</f>
        <v>L</v>
      </c>
      <c r="F692" cm="1">
        <f t="array" ref="F692">IF(Nike_Sales_Uncleaned!F726="",MEDIAN(_xlfn._xlws.FILTER(Nike_Sales_Uncleaned!$F$2:$F$2501,Nike_Sales_Uncleaned!$F$2:$F$2501&gt;0)),Nike_Sales_Uncleaned!F726)</f>
        <v>2</v>
      </c>
      <c r="G692" cm="1">
        <f t="array" ref="G692">IF(OR(Nike_Sales_Uncleaned!G726="",Nike_Sales_Uncleaned!G726&lt;=0),MEDIAN(_xlfn._xlws.FILTER(Nike_Sales_Uncleaned!$G$2:$G$2501,Nike_Sales_Uncleaned!$G$2:$G$2501&gt;0)),Nike_Sales_Uncleaned!G726)</f>
        <v>8007.22</v>
      </c>
      <c r="H692">
        <f>IF(Nike_Sales_Uncleaned!H726="",0,IF(AND(Nike_Sales_Uncleaned!H726&gt;=0,Nike_Sales_Uncleaned!H726&lt;=1),Nike_Sales_Uncleaned!H726,0))</f>
        <v>0</v>
      </c>
      <c r="I692">
        <v>0</v>
      </c>
      <c r="J692" s="11">
        <f>IF(Nike_Sales_Uncleaned[[#This Row],[Order_Date]]="","",Nike_Sales_Uncleaned[[#This Row],[Order_Date]])</f>
        <v>45617</v>
      </c>
      <c r="K692" t="s">
        <v>17</v>
      </c>
      <c r="L692" t="s">
        <v>33</v>
      </c>
      <c r="M692">
        <v>1190.2</v>
      </c>
    </row>
    <row r="693" spans="1:13" x14ac:dyDescent="0.3">
      <c r="A693">
        <v>2726</v>
      </c>
      <c r="B693" t="s">
        <v>19</v>
      </c>
      <c r="C693" t="s">
        <v>14</v>
      </c>
      <c r="D693" t="s">
        <v>34</v>
      </c>
      <c r="E693" t="str">
        <f>IF(Nike_Sales_Uncleaned!E728="","NA",IF(OR(Nike_Sales_Uncleaned!E728=0,Nike_Sales_Uncleaned!E728=-1),"NA",UPPER(Nike_Sales_Uncleaned!E728)))</f>
        <v>NA</v>
      </c>
      <c r="F693" cm="1">
        <f t="array" ref="F693">IF(Nike_Sales_Uncleaned!F728="",MEDIAN(_xlfn._xlws.FILTER(Nike_Sales_Uncleaned!$F$2:$F$2501,Nike_Sales_Uncleaned!$F$2:$F$2501&gt;0)),Nike_Sales_Uncleaned!F728)</f>
        <v>2</v>
      </c>
      <c r="G693" cm="1">
        <f t="array" ref="G693">IF(OR(Nike_Sales_Uncleaned!G728="",Nike_Sales_Uncleaned!G728&lt;=0),MEDIAN(_xlfn._xlws.FILTER(Nike_Sales_Uncleaned!$G$2:$G$2501,Nike_Sales_Uncleaned!$G$2:$G$2501&gt;0)),Nike_Sales_Uncleaned!G728)</f>
        <v>6110.0300000000007</v>
      </c>
      <c r="H693">
        <f>IF(Nike_Sales_Uncleaned!H728="",0,IF(AND(Nike_Sales_Uncleaned!H728&gt;=0,Nike_Sales_Uncleaned!H728&lt;=1),Nike_Sales_Uncleaned!H728,0))</f>
        <v>0.48</v>
      </c>
      <c r="I693">
        <v>0</v>
      </c>
      <c r="J693" s="11" t="str">
        <f>IF(Nike_Sales_Uncleaned[[#This Row],[Order_Date]]="","",Nike_Sales_Uncleaned[[#This Row],[Order_Date]])</f>
        <v/>
      </c>
      <c r="K693" t="s">
        <v>22</v>
      </c>
      <c r="L693" t="s">
        <v>29</v>
      </c>
      <c r="M693">
        <v>1392.27</v>
      </c>
    </row>
    <row r="694" spans="1:13" x14ac:dyDescent="0.3">
      <c r="A694">
        <v>2727</v>
      </c>
      <c r="B694" t="s">
        <v>35</v>
      </c>
      <c r="C694" t="s">
        <v>26</v>
      </c>
      <c r="D694" t="s">
        <v>40</v>
      </c>
      <c r="E694" t="str">
        <f>IF(Nike_Sales_Uncleaned!E729="","NA",IF(OR(Nike_Sales_Uncleaned!E729=0,Nike_Sales_Uncleaned!E729=-1),"NA",UPPER(Nike_Sales_Uncleaned!E729)))</f>
        <v>M</v>
      </c>
      <c r="F694" cm="1">
        <f t="array" ref="F694">IF(Nike_Sales_Uncleaned!F729="",MEDIAN(_xlfn._xlws.FILTER(Nike_Sales_Uncleaned!$F$2:$F$2501,Nike_Sales_Uncleaned!$F$2:$F$2501&gt;0)),Nike_Sales_Uncleaned!F729)</f>
        <v>2</v>
      </c>
      <c r="G694" cm="1">
        <f t="array" ref="G694">IF(OR(Nike_Sales_Uncleaned!G729="",Nike_Sales_Uncleaned!G729&lt;=0),MEDIAN(_xlfn._xlws.FILTER(Nike_Sales_Uncleaned!$G$2:$G$2501,Nike_Sales_Uncleaned!$G$2:$G$2501&gt;0)),Nike_Sales_Uncleaned!G729)</f>
        <v>6154.32</v>
      </c>
      <c r="H694">
        <f>IF(Nike_Sales_Uncleaned!H729="",0,IF(AND(Nike_Sales_Uncleaned!H729&gt;=0,Nike_Sales_Uncleaned!H729&lt;=1),Nike_Sales_Uncleaned!H729,0))</f>
        <v>0.94</v>
      </c>
      <c r="I694">
        <v>0</v>
      </c>
      <c r="J694" s="11">
        <f>IF(Nike_Sales_Uncleaned[[#This Row],[Order_Date]]="","",Nike_Sales_Uncleaned[[#This Row],[Order_Date]])</f>
        <v>45445</v>
      </c>
      <c r="K694" t="s">
        <v>17</v>
      </c>
      <c r="L694" t="s">
        <v>45</v>
      </c>
      <c r="M694">
        <v>2004.4</v>
      </c>
    </row>
    <row r="695" spans="1:13" x14ac:dyDescent="0.3">
      <c r="A695">
        <v>2729</v>
      </c>
      <c r="B695" t="s">
        <v>13</v>
      </c>
      <c r="C695" t="s">
        <v>14</v>
      </c>
      <c r="D695" t="s">
        <v>34</v>
      </c>
      <c r="E695" t="str">
        <f>IF(Nike_Sales_Uncleaned!E731="","NA",IF(OR(Nike_Sales_Uncleaned!E731=0,Nike_Sales_Uncleaned!E731=-1),"NA",UPPER(Nike_Sales_Uncleaned!E731)))</f>
        <v>NA</v>
      </c>
      <c r="F695" cm="1">
        <f t="array" ref="F695">IF(Nike_Sales_Uncleaned!F731="",MEDIAN(_xlfn._xlws.FILTER(Nike_Sales_Uncleaned!$F$2:$F$2501,Nike_Sales_Uncleaned!$F$2:$F$2501&gt;0)),Nike_Sales_Uncleaned!F731)</f>
        <v>2</v>
      </c>
      <c r="G695" cm="1">
        <f t="array" ref="G695">IF(OR(Nike_Sales_Uncleaned!G731="",Nike_Sales_Uncleaned!G731&lt;=0),MEDIAN(_xlfn._xlws.FILTER(Nike_Sales_Uncleaned!$G$2:$G$2501,Nike_Sales_Uncleaned!$G$2:$G$2501&gt;0)),Nike_Sales_Uncleaned!G731)</f>
        <v>6383.55</v>
      </c>
      <c r="H695">
        <f>IF(Nike_Sales_Uncleaned!H731="",0,IF(AND(Nike_Sales_Uncleaned!H731&gt;=0,Nike_Sales_Uncleaned!H731&lt;=1),Nike_Sales_Uncleaned!H731,0))</f>
        <v>0</v>
      </c>
      <c r="I695">
        <v>0</v>
      </c>
      <c r="J695" s="11">
        <f>IF(Nike_Sales_Uncleaned[[#This Row],[Order_Date]]="","",Nike_Sales_Uncleaned[[#This Row],[Order_Date]])</f>
        <v>45788</v>
      </c>
      <c r="K695" t="s">
        <v>22</v>
      </c>
      <c r="L695" t="s">
        <v>33</v>
      </c>
      <c r="M695">
        <v>2079.06</v>
      </c>
    </row>
    <row r="696" spans="1:13" x14ac:dyDescent="0.3">
      <c r="A696">
        <v>2730</v>
      </c>
      <c r="B696" t="s">
        <v>19</v>
      </c>
      <c r="C696" t="s">
        <v>26</v>
      </c>
      <c r="D696" t="s">
        <v>58</v>
      </c>
      <c r="E696" t="str">
        <f>IF(Nike_Sales_Uncleaned!E732="","NA",IF(OR(Nike_Sales_Uncleaned!E732=0,Nike_Sales_Uncleaned!E732=-1),"NA",UPPER(Nike_Sales_Uncleaned!E732)))</f>
        <v>NA</v>
      </c>
      <c r="F696" cm="1">
        <f t="array" ref="F696">IF(Nike_Sales_Uncleaned!F732="",MEDIAN(_xlfn._xlws.FILTER(Nike_Sales_Uncleaned!$F$2:$F$2501,Nike_Sales_Uncleaned!$F$2:$F$2501&gt;0)),Nike_Sales_Uncleaned!F732)</f>
        <v>1</v>
      </c>
      <c r="G696" cm="1">
        <f t="array" ref="G696">IF(OR(Nike_Sales_Uncleaned!G732="",Nike_Sales_Uncleaned!G732&lt;=0),MEDIAN(_xlfn._xlws.FILTER(Nike_Sales_Uncleaned!$G$2:$G$2501,Nike_Sales_Uncleaned!$G$2:$G$2501&gt;0)),Nike_Sales_Uncleaned!G732)</f>
        <v>6110.0300000000007</v>
      </c>
      <c r="H696">
        <f>IF(Nike_Sales_Uncleaned!H732="",0,IF(AND(Nike_Sales_Uncleaned!H732&gt;=0,Nike_Sales_Uncleaned!H732&lt;=1),Nike_Sales_Uncleaned!H732,0))</f>
        <v>0</v>
      </c>
      <c r="I696">
        <v>0</v>
      </c>
      <c r="J696" s="11">
        <f>IF(Nike_Sales_Uncleaned[[#This Row],[Order_Date]]="","",Nike_Sales_Uncleaned[[#This Row],[Order_Date]])</f>
        <v>45498</v>
      </c>
      <c r="K696" t="s">
        <v>17</v>
      </c>
      <c r="L696" t="s">
        <v>38</v>
      </c>
      <c r="M696">
        <v>2140.9299999999998</v>
      </c>
    </row>
    <row r="697" spans="1:13" x14ac:dyDescent="0.3">
      <c r="A697">
        <v>2731</v>
      </c>
      <c r="B697" t="s">
        <v>13</v>
      </c>
      <c r="C697" t="s">
        <v>26</v>
      </c>
      <c r="D697" t="s">
        <v>58</v>
      </c>
      <c r="E697" t="str">
        <f>IF(Nike_Sales_Uncleaned!E733="","NA",IF(OR(Nike_Sales_Uncleaned!E733=0,Nike_Sales_Uncleaned!E733=-1),"NA",UPPER(Nike_Sales_Uncleaned!E733)))</f>
        <v>M</v>
      </c>
      <c r="F697" cm="1">
        <f t="array" ref="F697">IF(Nike_Sales_Uncleaned!F733="",MEDIAN(_xlfn._xlws.FILTER(Nike_Sales_Uncleaned!$F$2:$F$2501,Nike_Sales_Uncleaned!$F$2:$F$2501&gt;0)),Nike_Sales_Uncleaned!F733)</f>
        <v>3</v>
      </c>
      <c r="G697" cm="1">
        <f t="array" ref="G697">IF(OR(Nike_Sales_Uncleaned!G733="",Nike_Sales_Uncleaned!G733&lt;=0),MEDIAN(_xlfn._xlws.FILTER(Nike_Sales_Uncleaned!$G$2:$G$2501,Nike_Sales_Uncleaned!$G$2:$G$2501&gt;0)),Nike_Sales_Uncleaned!G733)</f>
        <v>6110.0300000000007</v>
      </c>
      <c r="H697">
        <f>IF(Nike_Sales_Uncleaned!H733="",0,IF(AND(Nike_Sales_Uncleaned!H733&gt;=0,Nike_Sales_Uncleaned!H733&lt;=1),Nike_Sales_Uncleaned!H733,0))</f>
        <v>0</v>
      </c>
      <c r="I697">
        <v>0</v>
      </c>
      <c r="J697" s="11">
        <f>IF(Nike_Sales_Uncleaned[[#This Row],[Order_Date]]="","",Nike_Sales_Uncleaned[[#This Row],[Order_Date]])</f>
        <v>45577</v>
      </c>
      <c r="K697" t="s">
        <v>17</v>
      </c>
      <c r="L697" t="s">
        <v>45</v>
      </c>
      <c r="M697">
        <v>3961.27</v>
      </c>
    </row>
    <row r="698" spans="1:13" x14ac:dyDescent="0.3">
      <c r="A698">
        <v>2732</v>
      </c>
      <c r="B698" t="s">
        <v>19</v>
      </c>
      <c r="C698" t="s">
        <v>14</v>
      </c>
      <c r="D698" t="s">
        <v>15</v>
      </c>
      <c r="E698" t="str">
        <f>IF(Nike_Sales_Uncleaned!E734="","NA",IF(OR(Nike_Sales_Uncleaned!E734=0,Nike_Sales_Uncleaned!E734=-1),"NA",UPPER(Nike_Sales_Uncleaned!E734)))</f>
        <v>M</v>
      </c>
      <c r="F698" cm="1">
        <f t="array" ref="F698">IF(Nike_Sales_Uncleaned!F734="",MEDIAN(_xlfn._xlws.FILTER(Nike_Sales_Uncleaned!$F$2:$F$2501,Nike_Sales_Uncleaned!$F$2:$F$2501&gt;0)),Nike_Sales_Uncleaned!F734)</f>
        <v>0</v>
      </c>
      <c r="G698" cm="1">
        <f t="array" ref="G698">IF(OR(Nike_Sales_Uncleaned!G734="",Nike_Sales_Uncleaned!G734&lt;=0),MEDIAN(_xlfn._xlws.FILTER(Nike_Sales_Uncleaned!$G$2:$G$2501,Nike_Sales_Uncleaned!$G$2:$G$2501&gt;0)),Nike_Sales_Uncleaned!G734)</f>
        <v>3402.8</v>
      </c>
      <c r="H698">
        <f>IF(Nike_Sales_Uncleaned!H734="",0,IF(AND(Nike_Sales_Uncleaned!H734&gt;=0,Nike_Sales_Uncleaned!H734&lt;=1),Nike_Sales_Uncleaned!H734,0))</f>
        <v>0</v>
      </c>
      <c r="I698">
        <v>0</v>
      </c>
      <c r="J698" s="11">
        <f>IF(Nike_Sales_Uncleaned[[#This Row],[Order_Date]]="","",Nike_Sales_Uncleaned[[#This Row],[Order_Date]])</f>
        <v>45618</v>
      </c>
      <c r="K698" t="s">
        <v>17</v>
      </c>
      <c r="L698" t="s">
        <v>38</v>
      </c>
      <c r="M698">
        <v>1045.5</v>
      </c>
    </row>
    <row r="699" spans="1:13" x14ac:dyDescent="0.3">
      <c r="A699">
        <v>2733</v>
      </c>
      <c r="B699" t="s">
        <v>19</v>
      </c>
      <c r="C699" t="s">
        <v>30</v>
      </c>
      <c r="D699" t="s">
        <v>50</v>
      </c>
      <c r="E699" t="str">
        <f>IF(Nike_Sales_Uncleaned!E735="","NA",IF(OR(Nike_Sales_Uncleaned!E735=0,Nike_Sales_Uncleaned!E735=-1),"NA",UPPER(Nike_Sales_Uncleaned!E735)))</f>
        <v>L</v>
      </c>
      <c r="F699" cm="1">
        <f t="array" ref="F699">IF(Nike_Sales_Uncleaned!F735="",MEDIAN(_xlfn._xlws.FILTER(Nike_Sales_Uncleaned!$F$2:$F$2501,Nike_Sales_Uncleaned!$F$2:$F$2501&gt;0)),Nike_Sales_Uncleaned!F735)</f>
        <v>2</v>
      </c>
      <c r="G699" cm="1">
        <f t="array" ref="G699">IF(OR(Nike_Sales_Uncleaned!G735="",Nike_Sales_Uncleaned!G735&lt;=0),MEDIAN(_xlfn._xlws.FILTER(Nike_Sales_Uncleaned!$G$2:$G$2501,Nike_Sales_Uncleaned!$G$2:$G$2501&gt;0)),Nike_Sales_Uncleaned!G735)</f>
        <v>6743.38</v>
      </c>
      <c r="H699">
        <f>IF(Nike_Sales_Uncleaned!H735="",0,IF(AND(Nike_Sales_Uncleaned!H735&gt;=0,Nike_Sales_Uncleaned!H735&lt;=1),Nike_Sales_Uncleaned!H735,0))</f>
        <v>0</v>
      </c>
      <c r="I699">
        <v>0</v>
      </c>
      <c r="J699" s="11">
        <f>IF(Nike_Sales_Uncleaned[[#This Row],[Order_Date]]="","",Nike_Sales_Uncleaned[[#This Row],[Order_Date]])</f>
        <v>45833</v>
      </c>
      <c r="K699" t="s">
        <v>17</v>
      </c>
      <c r="L699" t="s">
        <v>29</v>
      </c>
      <c r="M699">
        <v>1908.63</v>
      </c>
    </row>
    <row r="700" spans="1:13" x14ac:dyDescent="0.3">
      <c r="A700">
        <v>2734</v>
      </c>
      <c r="B700" t="s">
        <v>19</v>
      </c>
      <c r="C700" t="s">
        <v>20</v>
      </c>
      <c r="D700" t="s">
        <v>21</v>
      </c>
      <c r="E700" t="str">
        <f>IF(Nike_Sales_Uncleaned!E736="","NA",IF(OR(Nike_Sales_Uncleaned!E736=0,Nike_Sales_Uncleaned!E736=-1),"NA",UPPER(Nike_Sales_Uncleaned!E736)))</f>
        <v>NA</v>
      </c>
      <c r="F700" cm="1">
        <f t="array" ref="F700">IF(Nike_Sales_Uncleaned!F736="",MEDIAN(_xlfn._xlws.FILTER(Nike_Sales_Uncleaned!$F$2:$F$2501,Nike_Sales_Uncleaned!$F$2:$F$2501&gt;0)),Nike_Sales_Uncleaned!F736)</f>
        <v>-1</v>
      </c>
      <c r="G700" cm="1">
        <f t="array" ref="G700">IF(OR(Nike_Sales_Uncleaned!G736="",Nike_Sales_Uncleaned!G736&lt;=0),MEDIAN(_xlfn._xlws.FILTER(Nike_Sales_Uncleaned!$G$2:$G$2501,Nike_Sales_Uncleaned!$G$2:$G$2501&gt;0)),Nike_Sales_Uncleaned!G736)</f>
        <v>6110.0300000000007</v>
      </c>
      <c r="H700">
        <f>IF(Nike_Sales_Uncleaned!H736="",0,IF(AND(Nike_Sales_Uncleaned!H736&gt;=0,Nike_Sales_Uncleaned!H736&lt;=1),Nike_Sales_Uncleaned!H736,0))</f>
        <v>0</v>
      </c>
      <c r="I700">
        <v>0</v>
      </c>
      <c r="J700" s="11" t="str">
        <f>IF(Nike_Sales_Uncleaned[[#This Row],[Order_Date]]="","",Nike_Sales_Uncleaned[[#This Row],[Order_Date]])</f>
        <v/>
      </c>
      <c r="K700" t="s">
        <v>17</v>
      </c>
      <c r="L700" t="s">
        <v>36</v>
      </c>
      <c r="M700">
        <v>1229.08</v>
      </c>
    </row>
    <row r="701" spans="1:13" x14ac:dyDescent="0.3">
      <c r="A701">
        <v>2735</v>
      </c>
      <c r="B701" t="s">
        <v>13</v>
      </c>
      <c r="C701" t="s">
        <v>30</v>
      </c>
      <c r="D701" t="s">
        <v>50</v>
      </c>
      <c r="E701" t="str">
        <f>IF(Nike_Sales_Uncleaned!E737="","NA",IF(OR(Nike_Sales_Uncleaned!E737=0,Nike_Sales_Uncleaned!E737=-1),"NA",UPPER(Nike_Sales_Uncleaned!E737)))</f>
        <v>XL</v>
      </c>
      <c r="F701" cm="1">
        <f t="array" ref="F701">IF(Nike_Sales_Uncleaned!F737="",MEDIAN(_xlfn._xlws.FILTER(Nike_Sales_Uncleaned!$F$2:$F$2501,Nike_Sales_Uncleaned!$F$2:$F$2501&gt;0)),Nike_Sales_Uncleaned!F737)</f>
        <v>2</v>
      </c>
      <c r="G701" cm="1">
        <f t="array" ref="G701">IF(OR(Nike_Sales_Uncleaned!G737="",Nike_Sales_Uncleaned!G737&lt;=0),MEDIAN(_xlfn._xlws.FILTER(Nike_Sales_Uncleaned!$G$2:$G$2501,Nike_Sales_Uncleaned!$G$2:$G$2501&gt;0)),Nike_Sales_Uncleaned!G737)</f>
        <v>6110.0300000000007</v>
      </c>
      <c r="H701">
        <f>IF(Nike_Sales_Uncleaned!H737="",0,IF(AND(Nike_Sales_Uncleaned!H737&gt;=0,Nike_Sales_Uncleaned!H737&lt;=1),Nike_Sales_Uncleaned!H737,0))</f>
        <v>0</v>
      </c>
      <c r="I701">
        <v>0</v>
      </c>
      <c r="J701" s="11">
        <f>IF(Nike_Sales_Uncleaned[[#This Row],[Order_Date]]="","",Nike_Sales_Uncleaned[[#This Row],[Order_Date]])</f>
        <v>45709</v>
      </c>
      <c r="K701" t="s">
        <v>17</v>
      </c>
      <c r="L701" t="s">
        <v>45</v>
      </c>
      <c r="M701">
        <v>928.63</v>
      </c>
    </row>
    <row r="702" spans="1:13" x14ac:dyDescent="0.3">
      <c r="A702">
        <v>2736</v>
      </c>
      <c r="B702" t="s">
        <v>35</v>
      </c>
      <c r="C702" t="s">
        <v>20</v>
      </c>
      <c r="D702" t="s">
        <v>21</v>
      </c>
      <c r="E702" t="str">
        <f>IF(Nike_Sales_Uncleaned!E738="","NA",IF(OR(Nike_Sales_Uncleaned!E738=0,Nike_Sales_Uncleaned!E738=-1),"NA",UPPER(Nike_Sales_Uncleaned!E738)))</f>
        <v>NA</v>
      </c>
      <c r="F702" cm="1">
        <f t="array" ref="F702">IF(Nike_Sales_Uncleaned!F738="",MEDIAN(_xlfn._xlws.FILTER(Nike_Sales_Uncleaned!$F$2:$F$2501,Nike_Sales_Uncleaned!$F$2:$F$2501&gt;0)),Nike_Sales_Uncleaned!F738)</f>
        <v>2</v>
      </c>
      <c r="G702" cm="1">
        <f t="array" ref="G702">IF(OR(Nike_Sales_Uncleaned!G738="",Nike_Sales_Uncleaned!G738&lt;=0),MEDIAN(_xlfn._xlws.FILTER(Nike_Sales_Uncleaned!$G$2:$G$2501,Nike_Sales_Uncleaned!$G$2:$G$2501&gt;0)),Nike_Sales_Uncleaned!G738)</f>
        <v>6110.0300000000007</v>
      </c>
      <c r="H702">
        <f>IF(Nike_Sales_Uncleaned!H738="",0,IF(AND(Nike_Sales_Uncleaned!H738&gt;=0,Nike_Sales_Uncleaned!H738&lt;=1),Nike_Sales_Uncleaned!H738,0))</f>
        <v>0.49</v>
      </c>
      <c r="I702">
        <v>0</v>
      </c>
      <c r="J702" s="11">
        <f>IF(Nike_Sales_Uncleaned[[#This Row],[Order_Date]]="","",Nike_Sales_Uncleaned[[#This Row],[Order_Date]])</f>
        <v>45849</v>
      </c>
      <c r="K702" t="s">
        <v>22</v>
      </c>
      <c r="L702" t="s">
        <v>33</v>
      </c>
      <c r="M702">
        <v>3042.49</v>
      </c>
    </row>
    <row r="703" spans="1:13" x14ac:dyDescent="0.3">
      <c r="A703">
        <v>2737</v>
      </c>
      <c r="B703" t="s">
        <v>13</v>
      </c>
      <c r="C703" t="s">
        <v>43</v>
      </c>
      <c r="D703" t="s">
        <v>51</v>
      </c>
      <c r="E703" t="str">
        <f>IF(Nike_Sales_Uncleaned!E739="","NA",IF(OR(Nike_Sales_Uncleaned!E739=0,Nike_Sales_Uncleaned!E739=-1),"NA",UPPER(Nike_Sales_Uncleaned!E739)))</f>
        <v>XL</v>
      </c>
      <c r="F703" cm="1">
        <f t="array" ref="F703">IF(Nike_Sales_Uncleaned!F739="",MEDIAN(_xlfn._xlws.FILTER(Nike_Sales_Uncleaned!$F$2:$F$2501,Nike_Sales_Uncleaned!$F$2:$F$2501&gt;0)),Nike_Sales_Uncleaned!F739)</f>
        <v>2</v>
      </c>
      <c r="G703" cm="1">
        <f t="array" ref="G703">IF(OR(Nike_Sales_Uncleaned!G739="",Nike_Sales_Uncleaned!G739&lt;=0),MEDIAN(_xlfn._xlws.FILTER(Nike_Sales_Uncleaned!$G$2:$G$2501,Nike_Sales_Uncleaned!$G$2:$G$2501&gt;0)),Nike_Sales_Uncleaned!G739)</f>
        <v>6110.0300000000007</v>
      </c>
      <c r="H703">
        <f>IF(Nike_Sales_Uncleaned!H739="",0,IF(AND(Nike_Sales_Uncleaned!H739&gt;=0,Nike_Sales_Uncleaned!H739&lt;=1),Nike_Sales_Uncleaned!H739,0))</f>
        <v>0</v>
      </c>
      <c r="I703">
        <v>0</v>
      </c>
      <c r="J703" s="11">
        <f>IF(Nike_Sales_Uncleaned[[#This Row],[Order_Date]]="","",Nike_Sales_Uncleaned[[#This Row],[Order_Date]])</f>
        <v>45625</v>
      </c>
      <c r="K703" t="s">
        <v>22</v>
      </c>
      <c r="L703" t="s">
        <v>25</v>
      </c>
      <c r="M703">
        <v>144.37</v>
      </c>
    </row>
    <row r="704" spans="1:13" x14ac:dyDescent="0.3">
      <c r="A704">
        <v>2738</v>
      </c>
      <c r="B704" t="s">
        <v>19</v>
      </c>
      <c r="C704" t="s">
        <v>14</v>
      </c>
      <c r="D704" t="s">
        <v>54</v>
      </c>
      <c r="E704" t="str">
        <f>IF(Nike_Sales_Uncleaned!E740="","NA",IF(OR(Nike_Sales_Uncleaned!E740=0,Nike_Sales_Uncleaned!E740=-1),"NA",UPPER(Nike_Sales_Uncleaned!E740)))</f>
        <v>M</v>
      </c>
      <c r="F704" cm="1">
        <f t="array" ref="F704">IF(Nike_Sales_Uncleaned!F740="",MEDIAN(_xlfn._xlws.FILTER(Nike_Sales_Uncleaned!$F$2:$F$2501,Nike_Sales_Uncleaned!$F$2:$F$2501&gt;0)),Nike_Sales_Uncleaned!F740)</f>
        <v>3</v>
      </c>
      <c r="G704" cm="1">
        <f t="array" ref="G704">IF(OR(Nike_Sales_Uncleaned!G740="",Nike_Sales_Uncleaned!G740&lt;=0),MEDIAN(_xlfn._xlws.FILTER(Nike_Sales_Uncleaned!$G$2:$G$2501,Nike_Sales_Uncleaned!$G$2:$G$2501&gt;0)),Nike_Sales_Uncleaned!G740)</f>
        <v>6110.0300000000007</v>
      </c>
      <c r="H704">
        <f>IF(Nike_Sales_Uncleaned!H740="",0,IF(AND(Nike_Sales_Uncleaned!H740&gt;=0,Nike_Sales_Uncleaned!H740&lt;=1),Nike_Sales_Uncleaned!H740,0))</f>
        <v>0.39</v>
      </c>
      <c r="I704">
        <v>0</v>
      </c>
      <c r="J704" s="11">
        <f>IF(Nike_Sales_Uncleaned[[#This Row],[Order_Date]]="","",Nike_Sales_Uncleaned[[#This Row],[Order_Date]])</f>
        <v>45642</v>
      </c>
      <c r="K704" t="s">
        <v>22</v>
      </c>
      <c r="L704" t="s">
        <v>29</v>
      </c>
      <c r="M704">
        <v>-712.53</v>
      </c>
    </row>
    <row r="705" spans="1:13" x14ac:dyDescent="0.3">
      <c r="A705">
        <v>2739</v>
      </c>
      <c r="B705" t="s">
        <v>13</v>
      </c>
      <c r="C705" t="s">
        <v>30</v>
      </c>
      <c r="D705" t="s">
        <v>50</v>
      </c>
      <c r="E705" t="str">
        <f>IF(Nike_Sales_Uncleaned!E741="","NA",IF(OR(Nike_Sales_Uncleaned!E741=0,Nike_Sales_Uncleaned!E741=-1),"NA",UPPER(Nike_Sales_Uncleaned!E741)))</f>
        <v>L</v>
      </c>
      <c r="F705" cm="1">
        <f t="array" ref="F705">IF(Nike_Sales_Uncleaned!F741="",MEDIAN(_xlfn._xlws.FILTER(Nike_Sales_Uncleaned!$F$2:$F$2501,Nike_Sales_Uncleaned!$F$2:$F$2501&gt;0)),Nike_Sales_Uncleaned!F741)</f>
        <v>2</v>
      </c>
      <c r="G705" cm="1">
        <f t="array" ref="G705">IF(OR(Nike_Sales_Uncleaned!G741="",Nike_Sales_Uncleaned!G741&lt;=0),MEDIAN(_xlfn._xlws.FILTER(Nike_Sales_Uncleaned!$G$2:$G$2501,Nike_Sales_Uncleaned!$G$2:$G$2501&gt;0)),Nike_Sales_Uncleaned!G741)</f>
        <v>6110.0300000000007</v>
      </c>
      <c r="H705">
        <f>IF(Nike_Sales_Uncleaned!H741="",0,IF(AND(Nike_Sales_Uncleaned!H741&gt;=0,Nike_Sales_Uncleaned!H741&lt;=1),Nike_Sales_Uncleaned!H741,0))</f>
        <v>0.26</v>
      </c>
      <c r="I705">
        <v>0</v>
      </c>
      <c r="J705" s="11">
        <f>IF(Nike_Sales_Uncleaned[[#This Row],[Order_Date]]="","",Nike_Sales_Uncleaned[[#This Row],[Order_Date]])</f>
        <v>45832</v>
      </c>
      <c r="K705" t="s">
        <v>17</v>
      </c>
      <c r="L705" t="s">
        <v>45</v>
      </c>
      <c r="M705">
        <v>2350.69</v>
      </c>
    </row>
    <row r="706" spans="1:13" x14ac:dyDescent="0.3">
      <c r="A706">
        <v>2740</v>
      </c>
      <c r="B706" t="s">
        <v>19</v>
      </c>
      <c r="C706" t="s">
        <v>26</v>
      </c>
      <c r="D706" t="s">
        <v>60</v>
      </c>
      <c r="E706" t="str">
        <f>IF(Nike_Sales_Uncleaned!E742="","NA",IF(OR(Nike_Sales_Uncleaned!E742=0,Nike_Sales_Uncleaned!E742=-1),"NA",UPPER(Nike_Sales_Uncleaned!E742)))</f>
        <v>XL</v>
      </c>
      <c r="F706" cm="1">
        <f t="array" ref="F706">IF(Nike_Sales_Uncleaned!F742="",MEDIAN(_xlfn._xlws.FILTER(Nike_Sales_Uncleaned!$F$2:$F$2501,Nike_Sales_Uncleaned!$F$2:$F$2501&gt;0)),Nike_Sales_Uncleaned!F742)</f>
        <v>1</v>
      </c>
      <c r="G706" cm="1">
        <f t="array" ref="G706">IF(OR(Nike_Sales_Uncleaned!G742="",Nike_Sales_Uncleaned!G742&lt;=0),MEDIAN(_xlfn._xlws.FILTER(Nike_Sales_Uncleaned!$G$2:$G$2501,Nike_Sales_Uncleaned!$G$2:$G$2501&gt;0)),Nike_Sales_Uncleaned!G742)</f>
        <v>4922.1899999999996</v>
      </c>
      <c r="H706">
        <f>IF(Nike_Sales_Uncleaned!H742="",0,IF(AND(Nike_Sales_Uncleaned!H742&gt;=0,Nike_Sales_Uncleaned!H742&lt;=1),Nike_Sales_Uncleaned!H742,0))</f>
        <v>0</v>
      </c>
      <c r="I706">
        <v>0</v>
      </c>
      <c r="J706" s="11" t="str">
        <f>IF(Nike_Sales_Uncleaned[[#This Row],[Order_Date]]="","",Nike_Sales_Uncleaned[[#This Row],[Order_Date]])</f>
        <v/>
      </c>
      <c r="K706" t="s">
        <v>22</v>
      </c>
      <c r="L706" t="s">
        <v>36</v>
      </c>
      <c r="M706">
        <v>3820.48</v>
      </c>
    </row>
    <row r="707" spans="1:13" x14ac:dyDescent="0.3">
      <c r="A707">
        <v>2741</v>
      </c>
      <c r="B707" t="s">
        <v>19</v>
      </c>
      <c r="C707" t="s">
        <v>14</v>
      </c>
      <c r="D707" t="s">
        <v>15</v>
      </c>
      <c r="E707" t="str">
        <f>IF(Nike_Sales_Uncleaned!E743="","NA",IF(OR(Nike_Sales_Uncleaned!E743=0,Nike_Sales_Uncleaned!E743=-1),"NA",UPPER(Nike_Sales_Uncleaned!E743)))</f>
        <v>L</v>
      </c>
      <c r="F707" cm="1">
        <f t="array" ref="F707">IF(Nike_Sales_Uncleaned!F743="",MEDIAN(_xlfn._xlws.FILTER(Nike_Sales_Uncleaned!$F$2:$F$2501,Nike_Sales_Uncleaned!$F$2:$F$2501&gt;0)),Nike_Sales_Uncleaned!F743)</f>
        <v>2</v>
      </c>
      <c r="G707" cm="1">
        <f t="array" ref="G707">IF(OR(Nike_Sales_Uncleaned!G743="",Nike_Sales_Uncleaned!G743&lt;=0),MEDIAN(_xlfn._xlws.FILTER(Nike_Sales_Uncleaned!$G$2:$G$2501,Nike_Sales_Uncleaned!$G$2:$G$2501&gt;0)),Nike_Sales_Uncleaned!G743)</f>
        <v>5241.8999999999996</v>
      </c>
      <c r="H707">
        <f>IF(Nike_Sales_Uncleaned!H743="",0,IF(AND(Nike_Sales_Uncleaned!H743&gt;=0,Nike_Sales_Uncleaned!H743&lt;=1),Nike_Sales_Uncleaned!H743,0))</f>
        <v>0</v>
      </c>
      <c r="I707">
        <v>0</v>
      </c>
      <c r="J707" s="11">
        <f>IF(Nike_Sales_Uncleaned[[#This Row],[Order_Date]]="","",Nike_Sales_Uncleaned[[#This Row],[Order_Date]])</f>
        <v>45298</v>
      </c>
      <c r="K707" t="s">
        <v>17</v>
      </c>
      <c r="L707" t="s">
        <v>38</v>
      </c>
      <c r="M707">
        <v>-295.49</v>
      </c>
    </row>
    <row r="708" spans="1:13" x14ac:dyDescent="0.3">
      <c r="A708">
        <v>2742</v>
      </c>
      <c r="B708" t="s">
        <v>13</v>
      </c>
      <c r="C708" t="s">
        <v>26</v>
      </c>
      <c r="D708" t="s">
        <v>27</v>
      </c>
      <c r="E708" t="str">
        <f>IF(Nike_Sales_Uncleaned!E744="","NA",IF(OR(Nike_Sales_Uncleaned!E744=0,Nike_Sales_Uncleaned!E744=-1),"NA",UPPER(Nike_Sales_Uncleaned!E744)))</f>
        <v>XL</v>
      </c>
      <c r="F708" cm="1">
        <f t="array" ref="F708">IF(Nike_Sales_Uncleaned!F744="",MEDIAN(_xlfn._xlws.FILTER(Nike_Sales_Uncleaned!$F$2:$F$2501,Nike_Sales_Uncleaned!$F$2:$F$2501&gt;0)),Nike_Sales_Uncleaned!F744)</f>
        <v>2</v>
      </c>
      <c r="G708" cm="1">
        <f t="array" ref="G708">IF(OR(Nike_Sales_Uncleaned!G744="",Nike_Sales_Uncleaned!G744&lt;=0),MEDIAN(_xlfn._xlws.FILTER(Nike_Sales_Uncleaned!$G$2:$G$2501,Nike_Sales_Uncleaned!$G$2:$G$2501&gt;0)),Nike_Sales_Uncleaned!G744)</f>
        <v>7063.25</v>
      </c>
      <c r="H708">
        <f>IF(Nike_Sales_Uncleaned!H744="",0,IF(AND(Nike_Sales_Uncleaned!H744&gt;=0,Nike_Sales_Uncleaned!H744&lt;=1),Nike_Sales_Uncleaned!H744,0))</f>
        <v>0</v>
      </c>
      <c r="I708">
        <v>0</v>
      </c>
      <c r="J708" s="11">
        <f>IF(Nike_Sales_Uncleaned[[#This Row],[Order_Date]]="","",Nike_Sales_Uncleaned[[#This Row],[Order_Date]])</f>
        <v>45785</v>
      </c>
      <c r="K708" t="s">
        <v>17</v>
      </c>
      <c r="L708" t="s">
        <v>25</v>
      </c>
      <c r="M708">
        <v>3746.48</v>
      </c>
    </row>
    <row r="709" spans="1:13" x14ac:dyDescent="0.3">
      <c r="A709">
        <v>2744</v>
      </c>
      <c r="B709" t="s">
        <v>35</v>
      </c>
      <c r="C709" t="s">
        <v>30</v>
      </c>
      <c r="D709" t="s">
        <v>56</v>
      </c>
      <c r="E709" t="str">
        <f>IF(Nike_Sales_Uncleaned!E746="","NA",IF(OR(Nike_Sales_Uncleaned!E746=0,Nike_Sales_Uncleaned!E746=-1),"NA",UPPER(Nike_Sales_Uncleaned!E746)))</f>
        <v>NA</v>
      </c>
      <c r="F709" cm="1">
        <f t="array" ref="F709">IF(Nike_Sales_Uncleaned!F746="",MEDIAN(_xlfn._xlws.FILTER(Nike_Sales_Uncleaned!$F$2:$F$2501,Nike_Sales_Uncleaned!$F$2:$F$2501&gt;0)),Nike_Sales_Uncleaned!F746)</f>
        <v>1</v>
      </c>
      <c r="G709" cm="1">
        <f t="array" ref="G709">IF(OR(Nike_Sales_Uncleaned!G746="",Nike_Sales_Uncleaned!G746&lt;=0),MEDIAN(_xlfn._xlws.FILTER(Nike_Sales_Uncleaned!$G$2:$G$2501,Nike_Sales_Uncleaned!$G$2:$G$2501&gt;0)),Nike_Sales_Uncleaned!G746)</f>
        <v>7951.27</v>
      </c>
      <c r="H709">
        <f>IF(Nike_Sales_Uncleaned!H746="",0,IF(AND(Nike_Sales_Uncleaned!H746&gt;=0,Nike_Sales_Uncleaned!H746&lt;=1),Nike_Sales_Uncleaned!H746,0))</f>
        <v>0</v>
      </c>
      <c r="I709">
        <v>0</v>
      </c>
      <c r="J709" s="11" t="str">
        <f>IF(Nike_Sales_Uncleaned[[#This Row],[Order_Date]]="","",Nike_Sales_Uncleaned[[#This Row],[Order_Date]])</f>
        <v/>
      </c>
      <c r="K709" t="s">
        <v>22</v>
      </c>
      <c r="L709" t="s">
        <v>33</v>
      </c>
      <c r="M709">
        <v>-154.16999999999999</v>
      </c>
    </row>
    <row r="710" spans="1:13" x14ac:dyDescent="0.3">
      <c r="A710">
        <v>2745</v>
      </c>
      <c r="B710" t="s">
        <v>35</v>
      </c>
      <c r="C710" t="s">
        <v>20</v>
      </c>
      <c r="D710" t="s">
        <v>55</v>
      </c>
      <c r="E710" t="str">
        <f>IF(Nike_Sales_Uncleaned!E747="","NA",IF(OR(Nike_Sales_Uncleaned!E747=0,Nike_Sales_Uncleaned!E747=-1),"NA",UPPER(Nike_Sales_Uncleaned!E747)))</f>
        <v>XL</v>
      </c>
      <c r="F710" cm="1">
        <f t="array" ref="F710">IF(Nike_Sales_Uncleaned!F747="",MEDIAN(_xlfn._xlws.FILTER(Nike_Sales_Uncleaned!$F$2:$F$2501,Nike_Sales_Uncleaned!$F$2:$F$2501&gt;0)),Nike_Sales_Uncleaned!F747)</f>
        <v>-1</v>
      </c>
      <c r="G710" cm="1">
        <f t="array" ref="G710">IF(OR(Nike_Sales_Uncleaned!G747="",Nike_Sales_Uncleaned!G747&lt;=0),MEDIAN(_xlfn._xlws.FILTER(Nike_Sales_Uncleaned!$G$2:$G$2501,Nike_Sales_Uncleaned!$G$2:$G$2501&gt;0)),Nike_Sales_Uncleaned!G747)</f>
        <v>6110.0300000000007</v>
      </c>
      <c r="H710">
        <f>IF(Nike_Sales_Uncleaned!H747="",0,IF(AND(Nike_Sales_Uncleaned!H747&gt;=0,Nike_Sales_Uncleaned!H747&lt;=1),Nike_Sales_Uncleaned!H747,0))</f>
        <v>0.94</v>
      </c>
      <c r="I710">
        <v>0</v>
      </c>
      <c r="J710" s="11">
        <f>IF(Nike_Sales_Uncleaned[[#This Row],[Order_Date]]="","",Nike_Sales_Uncleaned[[#This Row],[Order_Date]])</f>
        <v>45579</v>
      </c>
      <c r="K710" t="s">
        <v>22</v>
      </c>
      <c r="L710" t="s">
        <v>38</v>
      </c>
      <c r="M710">
        <v>501.65</v>
      </c>
    </row>
    <row r="711" spans="1:13" x14ac:dyDescent="0.3">
      <c r="A711">
        <v>2746</v>
      </c>
      <c r="B711" t="s">
        <v>19</v>
      </c>
      <c r="C711" t="s">
        <v>43</v>
      </c>
      <c r="D711" t="s">
        <v>44</v>
      </c>
      <c r="E711" t="str">
        <f>IF(Nike_Sales_Uncleaned!E748="","NA",IF(OR(Nike_Sales_Uncleaned!E748=0,Nike_Sales_Uncleaned!E748=-1),"NA",UPPER(Nike_Sales_Uncleaned!E748)))</f>
        <v>L</v>
      </c>
      <c r="F711" cm="1">
        <f t="array" ref="F711">IF(Nike_Sales_Uncleaned!F748="",MEDIAN(_xlfn._xlws.FILTER(Nike_Sales_Uncleaned!$F$2:$F$2501,Nike_Sales_Uncleaned!$F$2:$F$2501&gt;0)),Nike_Sales_Uncleaned!F748)</f>
        <v>-1</v>
      </c>
      <c r="G711" cm="1">
        <f t="array" ref="G711">IF(OR(Nike_Sales_Uncleaned!G748="",Nike_Sales_Uncleaned!G748&lt;=0),MEDIAN(_xlfn._xlws.FILTER(Nike_Sales_Uncleaned!$G$2:$G$2501,Nike_Sales_Uncleaned!$G$2:$G$2501&gt;0)),Nike_Sales_Uncleaned!G748)</f>
        <v>9795.69</v>
      </c>
      <c r="H711">
        <f>IF(Nike_Sales_Uncleaned!H748="",0,IF(AND(Nike_Sales_Uncleaned!H748&gt;=0,Nike_Sales_Uncleaned!H748&lt;=1),Nike_Sales_Uncleaned!H748,0))</f>
        <v>0</v>
      </c>
      <c r="I711">
        <v>0</v>
      </c>
      <c r="J711" s="11">
        <f>IF(Nike_Sales_Uncleaned[[#This Row],[Order_Date]]="","",Nike_Sales_Uncleaned[[#This Row],[Order_Date]])</f>
        <v>45724</v>
      </c>
      <c r="K711" t="s">
        <v>17</v>
      </c>
      <c r="L711" t="s">
        <v>25</v>
      </c>
      <c r="M711">
        <v>1044.46</v>
      </c>
    </row>
    <row r="712" spans="1:13" x14ac:dyDescent="0.3">
      <c r="A712">
        <v>2747</v>
      </c>
      <c r="B712" t="s">
        <v>35</v>
      </c>
      <c r="C712" t="s">
        <v>20</v>
      </c>
      <c r="D712" t="s">
        <v>21</v>
      </c>
      <c r="E712" t="str">
        <f>IF(Nike_Sales_Uncleaned!E749="","NA",IF(OR(Nike_Sales_Uncleaned!E749=0,Nike_Sales_Uncleaned!E749=-1),"NA",UPPER(Nike_Sales_Uncleaned!E749)))</f>
        <v>XL</v>
      </c>
      <c r="F712" cm="1">
        <f t="array" ref="F712">IF(Nike_Sales_Uncleaned!F749="",MEDIAN(_xlfn._xlws.FILTER(Nike_Sales_Uncleaned!$F$2:$F$2501,Nike_Sales_Uncleaned!$F$2:$F$2501&gt;0)),Nike_Sales_Uncleaned!F749)</f>
        <v>4</v>
      </c>
      <c r="G712" cm="1">
        <f t="array" ref="G712">IF(OR(Nike_Sales_Uncleaned!G749="",Nike_Sales_Uncleaned!G749&lt;=0),MEDIAN(_xlfn._xlws.FILTER(Nike_Sales_Uncleaned!$G$2:$G$2501,Nike_Sales_Uncleaned!$G$2:$G$2501&gt;0)),Nike_Sales_Uncleaned!G749)</f>
        <v>2483.9699999999998</v>
      </c>
      <c r="H712">
        <f>IF(Nike_Sales_Uncleaned!H749="",0,IF(AND(Nike_Sales_Uncleaned!H749&gt;=0,Nike_Sales_Uncleaned!H749&lt;=1),Nike_Sales_Uncleaned!H749,0))</f>
        <v>0</v>
      </c>
      <c r="I712">
        <v>0</v>
      </c>
      <c r="J712" s="11" t="str">
        <f>IF(Nike_Sales_Uncleaned[[#This Row],[Order_Date]]="","",Nike_Sales_Uncleaned[[#This Row],[Order_Date]])</f>
        <v/>
      </c>
      <c r="K712" t="s">
        <v>17</v>
      </c>
      <c r="L712" t="s">
        <v>33</v>
      </c>
      <c r="M712">
        <v>-609.36</v>
      </c>
    </row>
    <row r="713" spans="1:13" x14ac:dyDescent="0.3">
      <c r="A713">
        <v>2748</v>
      </c>
      <c r="B713" t="s">
        <v>35</v>
      </c>
      <c r="C713" t="s">
        <v>43</v>
      </c>
      <c r="D713" t="s">
        <v>51</v>
      </c>
      <c r="E713" t="str">
        <f>IF(Nike_Sales_Uncleaned!E750="","NA",IF(OR(Nike_Sales_Uncleaned!E750=0,Nike_Sales_Uncleaned!E750=-1),"NA",UPPER(Nike_Sales_Uncleaned!E750)))</f>
        <v>XL</v>
      </c>
      <c r="F713" cm="1">
        <f t="array" ref="F713">IF(Nike_Sales_Uncleaned!F750="",MEDIAN(_xlfn._xlws.FILTER(Nike_Sales_Uncleaned!$F$2:$F$2501,Nike_Sales_Uncleaned!$F$2:$F$2501&gt;0)),Nike_Sales_Uncleaned!F750)</f>
        <v>2</v>
      </c>
      <c r="G713" cm="1">
        <f t="array" ref="G713">IF(OR(Nike_Sales_Uncleaned!G750="",Nike_Sales_Uncleaned!G750&lt;=0),MEDIAN(_xlfn._xlws.FILTER(Nike_Sales_Uncleaned!$G$2:$G$2501,Nike_Sales_Uncleaned!$G$2:$G$2501&gt;0)),Nike_Sales_Uncleaned!G750)</f>
        <v>6110.0300000000007</v>
      </c>
      <c r="H713">
        <f>IF(Nike_Sales_Uncleaned!H750="",0,IF(AND(Nike_Sales_Uncleaned!H750&gt;=0,Nike_Sales_Uncleaned!H750&lt;=1),Nike_Sales_Uncleaned!H750,0))</f>
        <v>0.05</v>
      </c>
      <c r="I713">
        <v>0</v>
      </c>
      <c r="J713" s="11" t="str">
        <f>IF(Nike_Sales_Uncleaned[[#This Row],[Order_Date]]="","",Nike_Sales_Uncleaned[[#This Row],[Order_Date]])</f>
        <v/>
      </c>
      <c r="K713" t="s">
        <v>22</v>
      </c>
      <c r="L713" t="s">
        <v>29</v>
      </c>
      <c r="M713">
        <v>1010.96</v>
      </c>
    </row>
    <row r="714" spans="1:13" x14ac:dyDescent="0.3">
      <c r="A714">
        <v>2750</v>
      </c>
      <c r="B714" t="s">
        <v>19</v>
      </c>
      <c r="C714" t="s">
        <v>26</v>
      </c>
      <c r="D714" t="s">
        <v>58</v>
      </c>
      <c r="E714" t="str">
        <f>IF(Nike_Sales_Uncleaned!E752="","NA",IF(OR(Nike_Sales_Uncleaned!E752=0,Nike_Sales_Uncleaned!E752=-1),"NA",UPPER(Nike_Sales_Uncleaned!E752)))</f>
        <v>L</v>
      </c>
      <c r="F714" cm="1">
        <f t="array" ref="F714">IF(Nike_Sales_Uncleaned!F752="",MEDIAN(_xlfn._xlws.FILTER(Nike_Sales_Uncleaned!$F$2:$F$2501,Nike_Sales_Uncleaned!$F$2:$F$2501&gt;0)),Nike_Sales_Uncleaned!F752)</f>
        <v>2</v>
      </c>
      <c r="G714" cm="1">
        <f t="array" ref="G714">IF(OR(Nike_Sales_Uncleaned!G752="",Nike_Sales_Uncleaned!G752&lt;=0),MEDIAN(_xlfn._xlws.FILTER(Nike_Sales_Uncleaned!$G$2:$G$2501,Nike_Sales_Uncleaned!$G$2:$G$2501&gt;0)),Nike_Sales_Uncleaned!G752)</f>
        <v>6110.0300000000007</v>
      </c>
      <c r="H714">
        <f>IF(Nike_Sales_Uncleaned!H752="",0,IF(AND(Nike_Sales_Uncleaned!H752&gt;=0,Nike_Sales_Uncleaned!H752&lt;=1),Nike_Sales_Uncleaned!H752,0))</f>
        <v>0</v>
      </c>
      <c r="I714">
        <v>0</v>
      </c>
      <c r="J714" s="11">
        <f>IF(Nike_Sales_Uncleaned[[#This Row],[Order_Date]]="","",Nike_Sales_Uncleaned[[#This Row],[Order_Date]])</f>
        <v>45495</v>
      </c>
      <c r="K714" t="s">
        <v>17</v>
      </c>
      <c r="L714" t="s">
        <v>38</v>
      </c>
      <c r="M714">
        <v>2924.09</v>
      </c>
    </row>
    <row r="715" spans="1:13" x14ac:dyDescent="0.3">
      <c r="A715">
        <v>2751</v>
      </c>
      <c r="B715" t="s">
        <v>35</v>
      </c>
      <c r="C715" t="s">
        <v>43</v>
      </c>
      <c r="D715" t="s">
        <v>44</v>
      </c>
      <c r="E715" t="str">
        <f>IF(Nike_Sales_Uncleaned!E753="","NA",IF(OR(Nike_Sales_Uncleaned!E753=0,Nike_Sales_Uncleaned!E753=-1),"NA",UPPER(Nike_Sales_Uncleaned!E753)))</f>
        <v>XL</v>
      </c>
      <c r="F715" cm="1">
        <f t="array" ref="F715">IF(Nike_Sales_Uncleaned!F753="",MEDIAN(_xlfn._xlws.FILTER(Nike_Sales_Uncleaned!$F$2:$F$2501,Nike_Sales_Uncleaned!$F$2:$F$2501&gt;0)),Nike_Sales_Uncleaned!F753)</f>
        <v>2</v>
      </c>
      <c r="G715" cm="1">
        <f t="array" ref="G715">IF(OR(Nike_Sales_Uncleaned!G753="",Nike_Sales_Uncleaned!G753&lt;=0),MEDIAN(_xlfn._xlws.FILTER(Nike_Sales_Uncleaned!$G$2:$G$2501,Nike_Sales_Uncleaned!$G$2:$G$2501&gt;0)),Nike_Sales_Uncleaned!G753)</f>
        <v>4776.83</v>
      </c>
      <c r="H715">
        <f>IF(Nike_Sales_Uncleaned!H753="",0,IF(AND(Nike_Sales_Uncleaned!H753&gt;=0,Nike_Sales_Uncleaned!H753&lt;=1),Nike_Sales_Uncleaned!H753,0))</f>
        <v>0</v>
      </c>
      <c r="I715">
        <v>0</v>
      </c>
      <c r="J715" s="11">
        <f>IF(Nike_Sales_Uncleaned[[#This Row],[Order_Date]]="","",Nike_Sales_Uncleaned[[#This Row],[Order_Date]])</f>
        <v>45787</v>
      </c>
      <c r="K715" t="s">
        <v>22</v>
      </c>
      <c r="L715" t="s">
        <v>33</v>
      </c>
      <c r="M715">
        <v>2857.99</v>
      </c>
    </row>
    <row r="716" spans="1:13" x14ac:dyDescent="0.3">
      <c r="A716">
        <v>2752</v>
      </c>
      <c r="B716" t="s">
        <v>13</v>
      </c>
      <c r="C716" t="s">
        <v>26</v>
      </c>
      <c r="D716" t="s">
        <v>40</v>
      </c>
      <c r="E716" t="str">
        <f>IF(Nike_Sales_Uncleaned!E754="","NA",IF(OR(Nike_Sales_Uncleaned!E754=0,Nike_Sales_Uncleaned!E754=-1),"NA",UPPER(Nike_Sales_Uncleaned!E754)))</f>
        <v>NA</v>
      </c>
      <c r="F716" cm="1">
        <f t="array" ref="F716">IF(Nike_Sales_Uncleaned!F754="",MEDIAN(_xlfn._xlws.FILTER(Nike_Sales_Uncleaned!$F$2:$F$2501,Nike_Sales_Uncleaned!$F$2:$F$2501&gt;0)),Nike_Sales_Uncleaned!F754)</f>
        <v>0</v>
      </c>
      <c r="G716" cm="1">
        <f t="array" ref="G716">IF(OR(Nike_Sales_Uncleaned!G754="",Nike_Sales_Uncleaned!G754&lt;=0),MEDIAN(_xlfn._xlws.FILTER(Nike_Sales_Uncleaned!$G$2:$G$2501,Nike_Sales_Uncleaned!$G$2:$G$2501&gt;0)),Nike_Sales_Uncleaned!G754)</f>
        <v>6110.0300000000007</v>
      </c>
      <c r="H716">
        <f>IF(Nike_Sales_Uncleaned!H754="",0,IF(AND(Nike_Sales_Uncleaned!H754&gt;=0,Nike_Sales_Uncleaned!H754&lt;=1),Nike_Sales_Uncleaned!H754,0))</f>
        <v>0</v>
      </c>
      <c r="I716">
        <v>0</v>
      </c>
      <c r="J716" s="11">
        <f>IF(Nike_Sales_Uncleaned[[#This Row],[Order_Date]]="","",Nike_Sales_Uncleaned[[#This Row],[Order_Date]])</f>
        <v>45539</v>
      </c>
      <c r="K716" t="s">
        <v>22</v>
      </c>
      <c r="L716" t="s">
        <v>29</v>
      </c>
      <c r="M716">
        <v>341.26</v>
      </c>
    </row>
    <row r="717" spans="1:13" x14ac:dyDescent="0.3">
      <c r="A717">
        <v>2753</v>
      </c>
      <c r="B717" t="s">
        <v>35</v>
      </c>
      <c r="C717" t="s">
        <v>30</v>
      </c>
      <c r="D717" t="s">
        <v>56</v>
      </c>
      <c r="E717" t="str">
        <f>IF(Nike_Sales_Uncleaned!E755="","NA",IF(OR(Nike_Sales_Uncleaned!E755=0,Nike_Sales_Uncleaned!E755=-1),"NA",UPPER(Nike_Sales_Uncleaned!E755)))</f>
        <v>L</v>
      </c>
      <c r="F717" cm="1">
        <f t="array" ref="F717">IF(Nike_Sales_Uncleaned!F755="",MEDIAN(_xlfn._xlws.FILTER(Nike_Sales_Uncleaned!$F$2:$F$2501,Nike_Sales_Uncleaned!$F$2:$F$2501&gt;0)),Nike_Sales_Uncleaned!F755)</f>
        <v>2</v>
      </c>
      <c r="G717" cm="1">
        <f t="array" ref="G717">IF(OR(Nike_Sales_Uncleaned!G755="",Nike_Sales_Uncleaned!G755&lt;=0),MEDIAN(_xlfn._xlws.FILTER(Nike_Sales_Uncleaned!$G$2:$G$2501,Nike_Sales_Uncleaned!$G$2:$G$2501&gt;0)),Nike_Sales_Uncleaned!G755)</f>
        <v>6110.0300000000007</v>
      </c>
      <c r="H717">
        <f>IF(Nike_Sales_Uncleaned!H755="",0,IF(AND(Nike_Sales_Uncleaned!H755&gt;=0,Nike_Sales_Uncleaned!H755&lt;=1),Nike_Sales_Uncleaned!H755,0))</f>
        <v>0</v>
      </c>
      <c r="I717">
        <v>0</v>
      </c>
      <c r="J717" s="11">
        <f>IF(Nike_Sales_Uncleaned[[#This Row],[Order_Date]]="","",Nike_Sales_Uncleaned[[#This Row],[Order_Date]])</f>
        <v>45821</v>
      </c>
      <c r="K717" t="s">
        <v>22</v>
      </c>
      <c r="L717" t="s">
        <v>45</v>
      </c>
      <c r="M717">
        <v>-364.23</v>
      </c>
    </row>
    <row r="718" spans="1:13" x14ac:dyDescent="0.3">
      <c r="A718">
        <v>2754</v>
      </c>
      <c r="B718" t="s">
        <v>13</v>
      </c>
      <c r="C718" t="s">
        <v>14</v>
      </c>
      <c r="D718" t="s">
        <v>54</v>
      </c>
      <c r="E718" t="str">
        <f>IF(Nike_Sales_Uncleaned!E756="","NA",IF(OR(Nike_Sales_Uncleaned!E756=0,Nike_Sales_Uncleaned!E756=-1),"NA",UPPER(Nike_Sales_Uncleaned!E756)))</f>
        <v>XL</v>
      </c>
      <c r="F718" cm="1">
        <f t="array" ref="F718">IF(Nike_Sales_Uncleaned!F756="",MEDIAN(_xlfn._xlws.FILTER(Nike_Sales_Uncleaned!$F$2:$F$2501,Nike_Sales_Uncleaned!$F$2:$F$2501&gt;0)),Nike_Sales_Uncleaned!F756)</f>
        <v>1</v>
      </c>
      <c r="G718" cm="1">
        <f t="array" ref="G718">IF(OR(Nike_Sales_Uncleaned!G756="",Nike_Sales_Uncleaned!G756&lt;=0),MEDIAN(_xlfn._xlws.FILTER(Nike_Sales_Uncleaned!$G$2:$G$2501,Nike_Sales_Uncleaned!$G$2:$G$2501&gt;0)),Nike_Sales_Uncleaned!G756)</f>
        <v>6110.0300000000007</v>
      </c>
      <c r="H718">
        <f>IF(Nike_Sales_Uncleaned!H756="",0,IF(AND(Nike_Sales_Uncleaned!H756&gt;=0,Nike_Sales_Uncleaned!H756&lt;=1),Nike_Sales_Uncleaned!H756,0))</f>
        <v>0</v>
      </c>
      <c r="I718">
        <v>0</v>
      </c>
      <c r="J718" s="11">
        <f>IF(Nike_Sales_Uncleaned[[#This Row],[Order_Date]]="","",Nike_Sales_Uncleaned[[#This Row],[Order_Date]])</f>
        <v>45613</v>
      </c>
      <c r="K718" t="s">
        <v>17</v>
      </c>
      <c r="L718" t="s">
        <v>45</v>
      </c>
      <c r="M718">
        <v>3565.12</v>
      </c>
    </row>
    <row r="719" spans="1:13" x14ac:dyDescent="0.3">
      <c r="A719">
        <v>2755</v>
      </c>
      <c r="B719" t="s">
        <v>35</v>
      </c>
      <c r="C719" t="s">
        <v>30</v>
      </c>
      <c r="D719" t="s">
        <v>31</v>
      </c>
      <c r="E719" t="str">
        <f>IF(Nike_Sales_Uncleaned!E757="","NA",IF(OR(Nike_Sales_Uncleaned!E757=0,Nike_Sales_Uncleaned!E757=-1),"NA",UPPER(Nike_Sales_Uncleaned!E757)))</f>
        <v>M</v>
      </c>
      <c r="F719" cm="1">
        <f t="array" ref="F719">IF(Nike_Sales_Uncleaned!F757="",MEDIAN(_xlfn._xlws.FILTER(Nike_Sales_Uncleaned!$F$2:$F$2501,Nike_Sales_Uncleaned!$F$2:$F$2501&gt;0)),Nike_Sales_Uncleaned!F757)</f>
        <v>3</v>
      </c>
      <c r="G719" cm="1">
        <f t="array" ref="G719">IF(OR(Nike_Sales_Uncleaned!G757="",Nike_Sales_Uncleaned!G757&lt;=0),MEDIAN(_xlfn._xlws.FILTER(Nike_Sales_Uncleaned!$G$2:$G$2501,Nike_Sales_Uncleaned!$G$2:$G$2501&gt;0)),Nike_Sales_Uncleaned!G757)</f>
        <v>8574</v>
      </c>
      <c r="H719">
        <f>IF(Nike_Sales_Uncleaned!H757="",0,IF(AND(Nike_Sales_Uncleaned!H757&gt;=0,Nike_Sales_Uncleaned!H757&lt;=1),Nike_Sales_Uncleaned!H757,0))</f>
        <v>0</v>
      </c>
      <c r="I719">
        <v>0</v>
      </c>
      <c r="J719" s="11">
        <f>IF(Nike_Sales_Uncleaned[[#This Row],[Order_Date]]="","",Nike_Sales_Uncleaned[[#This Row],[Order_Date]])</f>
        <v>45613</v>
      </c>
      <c r="K719" t="s">
        <v>17</v>
      </c>
      <c r="L719" t="s">
        <v>36</v>
      </c>
      <c r="M719">
        <v>161.94999999999999</v>
      </c>
    </row>
    <row r="720" spans="1:13" x14ac:dyDescent="0.3">
      <c r="A720">
        <v>2756</v>
      </c>
      <c r="B720" t="s">
        <v>19</v>
      </c>
      <c r="C720" t="s">
        <v>26</v>
      </c>
      <c r="D720" t="s">
        <v>40</v>
      </c>
      <c r="E720" t="str">
        <f>IF(Nike_Sales_Uncleaned!E758="","NA",IF(OR(Nike_Sales_Uncleaned!E758=0,Nike_Sales_Uncleaned!E758=-1),"NA",UPPER(Nike_Sales_Uncleaned!E758)))</f>
        <v>NA</v>
      </c>
      <c r="F720" cm="1">
        <f t="array" ref="F720">IF(Nike_Sales_Uncleaned!F758="",MEDIAN(_xlfn._xlws.FILTER(Nike_Sales_Uncleaned!$F$2:$F$2501,Nike_Sales_Uncleaned!$F$2:$F$2501&gt;0)),Nike_Sales_Uncleaned!F758)</f>
        <v>2</v>
      </c>
      <c r="G720" cm="1">
        <f t="array" ref="G720">IF(OR(Nike_Sales_Uncleaned!G758="",Nike_Sales_Uncleaned!G758&lt;=0),MEDIAN(_xlfn._xlws.FILTER(Nike_Sales_Uncleaned!$G$2:$G$2501,Nike_Sales_Uncleaned!$G$2:$G$2501&gt;0)),Nike_Sales_Uncleaned!G758)</f>
        <v>8510.85</v>
      </c>
      <c r="H720">
        <f>IF(Nike_Sales_Uncleaned!H758="",0,IF(AND(Nike_Sales_Uncleaned!H758&gt;=0,Nike_Sales_Uncleaned!H758&lt;=1),Nike_Sales_Uncleaned!H758,0))</f>
        <v>0</v>
      </c>
      <c r="I720">
        <v>0</v>
      </c>
      <c r="J720" s="11" t="str">
        <f>IF(Nike_Sales_Uncleaned[[#This Row],[Order_Date]]="","",Nike_Sales_Uncleaned[[#This Row],[Order_Date]])</f>
        <v/>
      </c>
      <c r="K720" t="s">
        <v>22</v>
      </c>
      <c r="L720" t="s">
        <v>36</v>
      </c>
      <c r="M720">
        <v>1491.91</v>
      </c>
    </row>
    <row r="721" spans="1:13" x14ac:dyDescent="0.3">
      <c r="A721">
        <v>2757</v>
      </c>
      <c r="B721" t="s">
        <v>35</v>
      </c>
      <c r="C721" t="s">
        <v>20</v>
      </c>
      <c r="D721" t="s">
        <v>55</v>
      </c>
      <c r="E721" t="str">
        <f>IF(Nike_Sales_Uncleaned!E759="","NA",IF(OR(Nike_Sales_Uncleaned!E759=0,Nike_Sales_Uncleaned!E759=-1),"NA",UPPER(Nike_Sales_Uncleaned!E759)))</f>
        <v>NA</v>
      </c>
      <c r="F721" cm="1">
        <f t="array" ref="F721">IF(Nike_Sales_Uncleaned!F759="",MEDIAN(_xlfn._xlws.FILTER(Nike_Sales_Uncleaned!$F$2:$F$2501,Nike_Sales_Uncleaned!$F$2:$F$2501&gt;0)),Nike_Sales_Uncleaned!F759)</f>
        <v>0</v>
      </c>
      <c r="G721" cm="1">
        <f t="array" ref="G721">IF(OR(Nike_Sales_Uncleaned!G759="",Nike_Sales_Uncleaned!G759&lt;=0),MEDIAN(_xlfn._xlws.FILTER(Nike_Sales_Uncleaned!$G$2:$G$2501,Nike_Sales_Uncleaned!$G$2:$G$2501&gt;0)),Nike_Sales_Uncleaned!G759)</f>
        <v>3101.14</v>
      </c>
      <c r="H721">
        <f>IF(Nike_Sales_Uncleaned!H759="",0,IF(AND(Nike_Sales_Uncleaned!H759&gt;=0,Nike_Sales_Uncleaned!H759&lt;=1),Nike_Sales_Uncleaned!H759,0))</f>
        <v>0</v>
      </c>
      <c r="I721">
        <v>0</v>
      </c>
      <c r="J721" s="11">
        <f>IF(Nike_Sales_Uncleaned[[#This Row],[Order_Date]]="","",Nike_Sales_Uncleaned[[#This Row],[Order_Date]])</f>
        <v>45373</v>
      </c>
      <c r="K721" t="s">
        <v>17</v>
      </c>
      <c r="L721" t="s">
        <v>38</v>
      </c>
      <c r="M721">
        <v>-271.85000000000002</v>
      </c>
    </row>
    <row r="722" spans="1:13" x14ac:dyDescent="0.3">
      <c r="A722">
        <v>2758</v>
      </c>
      <c r="B722" t="s">
        <v>19</v>
      </c>
      <c r="C722" t="s">
        <v>26</v>
      </c>
      <c r="D722" t="s">
        <v>40</v>
      </c>
      <c r="E722" t="str">
        <f>IF(Nike_Sales_Uncleaned!E760="","NA",IF(OR(Nike_Sales_Uncleaned!E760=0,Nike_Sales_Uncleaned!E760=-1),"NA",UPPER(Nike_Sales_Uncleaned!E760)))</f>
        <v>M</v>
      </c>
      <c r="F722" cm="1">
        <f t="array" ref="F722">IF(Nike_Sales_Uncleaned!F760="",MEDIAN(_xlfn._xlws.FILTER(Nike_Sales_Uncleaned!$F$2:$F$2501,Nike_Sales_Uncleaned!$F$2:$F$2501&gt;0)),Nike_Sales_Uncleaned!F760)</f>
        <v>2</v>
      </c>
      <c r="G722" cm="1">
        <f t="array" ref="G722">IF(OR(Nike_Sales_Uncleaned!G760="",Nike_Sales_Uncleaned!G760&lt;=0),MEDIAN(_xlfn._xlws.FILTER(Nike_Sales_Uncleaned!$G$2:$G$2501,Nike_Sales_Uncleaned!$G$2:$G$2501&gt;0)),Nike_Sales_Uncleaned!G760)</f>
        <v>6110.0300000000007</v>
      </c>
      <c r="H722">
        <f>IF(Nike_Sales_Uncleaned!H760="",0,IF(AND(Nike_Sales_Uncleaned!H760&gt;=0,Nike_Sales_Uncleaned!H760&lt;=1),Nike_Sales_Uncleaned!H760,0))</f>
        <v>0</v>
      </c>
      <c r="I722">
        <v>0</v>
      </c>
      <c r="J722" s="11" t="str">
        <f>IF(Nike_Sales_Uncleaned[[#This Row],[Order_Date]]="","",Nike_Sales_Uncleaned[[#This Row],[Order_Date]])</f>
        <v/>
      </c>
      <c r="K722" t="s">
        <v>17</v>
      </c>
      <c r="L722" t="s">
        <v>29</v>
      </c>
      <c r="M722">
        <v>3986.03</v>
      </c>
    </row>
    <row r="723" spans="1:13" x14ac:dyDescent="0.3">
      <c r="A723">
        <v>2759</v>
      </c>
      <c r="B723" t="s">
        <v>13</v>
      </c>
      <c r="C723" t="s">
        <v>20</v>
      </c>
      <c r="D723" t="s">
        <v>24</v>
      </c>
      <c r="E723" t="str">
        <f>IF(Nike_Sales_Uncleaned!E761="","NA",IF(OR(Nike_Sales_Uncleaned!E761=0,Nike_Sales_Uncleaned!E761=-1),"NA",UPPER(Nike_Sales_Uncleaned!E761)))</f>
        <v>NA</v>
      </c>
      <c r="F723" cm="1">
        <f t="array" ref="F723">IF(Nike_Sales_Uncleaned!F761="",MEDIAN(_xlfn._xlws.FILTER(Nike_Sales_Uncleaned!$F$2:$F$2501,Nike_Sales_Uncleaned!$F$2:$F$2501&gt;0)),Nike_Sales_Uncleaned!F761)</f>
        <v>2</v>
      </c>
      <c r="G723" cm="1">
        <f t="array" ref="G723">IF(OR(Nike_Sales_Uncleaned!G761="",Nike_Sales_Uncleaned!G761&lt;=0),MEDIAN(_xlfn._xlws.FILTER(Nike_Sales_Uncleaned!$G$2:$G$2501,Nike_Sales_Uncleaned!$G$2:$G$2501&gt;0)),Nike_Sales_Uncleaned!G761)</f>
        <v>6110.0300000000007</v>
      </c>
      <c r="H723">
        <f>IF(Nike_Sales_Uncleaned!H761="",0,IF(AND(Nike_Sales_Uncleaned!H761&gt;=0,Nike_Sales_Uncleaned!H761&lt;=1),Nike_Sales_Uncleaned!H761,0))</f>
        <v>0</v>
      </c>
      <c r="I723">
        <v>0</v>
      </c>
      <c r="J723" s="11">
        <f>IF(Nike_Sales_Uncleaned[[#This Row],[Order_Date]]="","",Nike_Sales_Uncleaned[[#This Row],[Order_Date]])</f>
        <v>45241</v>
      </c>
      <c r="K723" t="s">
        <v>22</v>
      </c>
      <c r="L723" t="s">
        <v>33</v>
      </c>
      <c r="M723">
        <v>1822.72</v>
      </c>
    </row>
    <row r="724" spans="1:13" x14ac:dyDescent="0.3">
      <c r="A724">
        <v>2760</v>
      </c>
      <c r="B724" t="s">
        <v>35</v>
      </c>
      <c r="C724" t="s">
        <v>14</v>
      </c>
      <c r="D724" t="s">
        <v>15</v>
      </c>
      <c r="E724" t="str">
        <f>IF(Nike_Sales_Uncleaned!E762="","NA",IF(OR(Nike_Sales_Uncleaned!E762=0,Nike_Sales_Uncleaned!E762=-1),"NA",UPPER(Nike_Sales_Uncleaned!E762)))</f>
        <v>7</v>
      </c>
      <c r="F724" cm="1">
        <f t="array" ref="F724">IF(Nike_Sales_Uncleaned!F762="",MEDIAN(_xlfn._xlws.FILTER(Nike_Sales_Uncleaned!$F$2:$F$2501,Nike_Sales_Uncleaned!$F$2:$F$2501&gt;0)),Nike_Sales_Uncleaned!F762)</f>
        <v>2</v>
      </c>
      <c r="G724" cm="1">
        <f t="array" ref="G724">IF(OR(Nike_Sales_Uncleaned!G762="",Nike_Sales_Uncleaned!G762&lt;=0),MEDIAN(_xlfn._xlws.FILTER(Nike_Sales_Uncleaned!$G$2:$G$2501,Nike_Sales_Uncleaned!$G$2:$G$2501&gt;0)),Nike_Sales_Uncleaned!G762)</f>
        <v>6110.0300000000007</v>
      </c>
      <c r="H724">
        <f>IF(Nike_Sales_Uncleaned!H762="",0,IF(AND(Nike_Sales_Uncleaned!H762&gt;=0,Nike_Sales_Uncleaned!H762&lt;=1),Nike_Sales_Uncleaned!H762,0))</f>
        <v>0</v>
      </c>
      <c r="I724">
        <v>0</v>
      </c>
      <c r="J724" s="11">
        <f>IF(Nike_Sales_Uncleaned[[#This Row],[Order_Date]]="","",Nike_Sales_Uncleaned[[#This Row],[Order_Date]])</f>
        <v>45565</v>
      </c>
      <c r="K724" t="s">
        <v>17</v>
      </c>
      <c r="L724" t="s">
        <v>25</v>
      </c>
      <c r="M724">
        <v>1496.19</v>
      </c>
    </row>
    <row r="725" spans="1:13" x14ac:dyDescent="0.3">
      <c r="A725">
        <v>2761</v>
      </c>
      <c r="B725" t="s">
        <v>13</v>
      </c>
      <c r="C725" t="s">
        <v>20</v>
      </c>
      <c r="D725" t="s">
        <v>24</v>
      </c>
      <c r="E725" t="str">
        <f>IF(Nike_Sales_Uncleaned!E763="","NA",IF(OR(Nike_Sales_Uncleaned!E763=0,Nike_Sales_Uncleaned!E763=-1),"NA",UPPER(Nike_Sales_Uncleaned!E763)))</f>
        <v>M</v>
      </c>
      <c r="F725" cm="1">
        <f t="array" ref="F725">IF(Nike_Sales_Uncleaned!F763="",MEDIAN(_xlfn._xlws.FILTER(Nike_Sales_Uncleaned!$F$2:$F$2501,Nike_Sales_Uncleaned!$F$2:$F$2501&gt;0)),Nike_Sales_Uncleaned!F763)</f>
        <v>4</v>
      </c>
      <c r="G725" cm="1">
        <f t="array" ref="G725">IF(OR(Nike_Sales_Uncleaned!G763="",Nike_Sales_Uncleaned!G763&lt;=0),MEDIAN(_xlfn._xlws.FILTER(Nike_Sales_Uncleaned!$G$2:$G$2501,Nike_Sales_Uncleaned!$G$2:$G$2501&gt;0)),Nike_Sales_Uncleaned!G763)</f>
        <v>6110.0300000000007</v>
      </c>
      <c r="H725">
        <f>IF(Nike_Sales_Uncleaned!H763="",0,IF(AND(Nike_Sales_Uncleaned!H763&gt;=0,Nike_Sales_Uncleaned!H763&lt;=1),Nike_Sales_Uncleaned!H763,0))</f>
        <v>0</v>
      </c>
      <c r="I725">
        <v>0</v>
      </c>
      <c r="J725" s="11">
        <f>IF(Nike_Sales_Uncleaned[[#This Row],[Order_Date]]="","",Nike_Sales_Uncleaned[[#This Row],[Order_Date]])</f>
        <v>45726</v>
      </c>
      <c r="K725" t="s">
        <v>22</v>
      </c>
      <c r="L725" t="s">
        <v>33</v>
      </c>
      <c r="M725">
        <v>2588.0300000000002</v>
      </c>
    </row>
    <row r="726" spans="1:13" x14ac:dyDescent="0.3">
      <c r="A726">
        <v>2762</v>
      </c>
      <c r="B726" t="s">
        <v>19</v>
      </c>
      <c r="C726" t="s">
        <v>30</v>
      </c>
      <c r="D726" t="s">
        <v>56</v>
      </c>
      <c r="E726" t="str">
        <f>IF(Nike_Sales_Uncleaned!E764="","NA",IF(OR(Nike_Sales_Uncleaned!E764=0,Nike_Sales_Uncleaned!E764=-1),"NA",UPPER(Nike_Sales_Uncleaned!E764)))</f>
        <v>L</v>
      </c>
      <c r="F726" cm="1">
        <f t="array" ref="F726">IF(Nike_Sales_Uncleaned!F764="",MEDIAN(_xlfn._xlws.FILTER(Nike_Sales_Uncleaned!$F$2:$F$2501,Nike_Sales_Uncleaned!$F$2:$F$2501&gt;0)),Nike_Sales_Uncleaned!F764)</f>
        <v>2</v>
      </c>
      <c r="G726" cm="1">
        <f t="array" ref="G726">IF(OR(Nike_Sales_Uncleaned!G764="",Nike_Sales_Uncleaned!G764&lt;=0),MEDIAN(_xlfn._xlws.FILTER(Nike_Sales_Uncleaned!$G$2:$G$2501,Nike_Sales_Uncleaned!$G$2:$G$2501&gt;0)),Nike_Sales_Uncleaned!G764)</f>
        <v>6110.0300000000007</v>
      </c>
      <c r="H726">
        <f>IF(Nike_Sales_Uncleaned!H764="",0,IF(AND(Nike_Sales_Uncleaned!H764&gt;=0,Nike_Sales_Uncleaned!H764&lt;=1),Nike_Sales_Uncleaned!H764,0))</f>
        <v>0</v>
      </c>
      <c r="I726">
        <v>0</v>
      </c>
      <c r="J726" s="11">
        <f>IF(Nike_Sales_Uncleaned[[#This Row],[Order_Date]]="","",Nike_Sales_Uncleaned[[#This Row],[Order_Date]])</f>
        <v>45673</v>
      </c>
      <c r="K726" t="s">
        <v>22</v>
      </c>
      <c r="L726" t="s">
        <v>25</v>
      </c>
      <c r="M726">
        <v>-355.55</v>
      </c>
    </row>
    <row r="727" spans="1:13" x14ac:dyDescent="0.3">
      <c r="A727">
        <v>2763</v>
      </c>
      <c r="B727" t="s">
        <v>19</v>
      </c>
      <c r="C727" t="s">
        <v>20</v>
      </c>
      <c r="D727" t="s">
        <v>55</v>
      </c>
      <c r="E727" t="str">
        <f>IF(Nike_Sales_Uncleaned!E765="","NA",IF(OR(Nike_Sales_Uncleaned!E765=0,Nike_Sales_Uncleaned!E765=-1),"NA",UPPER(Nike_Sales_Uncleaned!E765)))</f>
        <v>10</v>
      </c>
      <c r="F727" cm="1">
        <f t="array" ref="F727">IF(Nike_Sales_Uncleaned!F765="",MEDIAN(_xlfn._xlws.FILTER(Nike_Sales_Uncleaned!$F$2:$F$2501,Nike_Sales_Uncleaned!$F$2:$F$2501&gt;0)),Nike_Sales_Uncleaned!F765)</f>
        <v>4</v>
      </c>
      <c r="G727" cm="1">
        <f t="array" ref="G727">IF(OR(Nike_Sales_Uncleaned!G765="",Nike_Sales_Uncleaned!G765&lt;=0),MEDIAN(_xlfn._xlws.FILTER(Nike_Sales_Uncleaned!$G$2:$G$2501,Nike_Sales_Uncleaned!$G$2:$G$2501&gt;0)),Nike_Sales_Uncleaned!G765)</f>
        <v>3328.58</v>
      </c>
      <c r="H727">
        <f>IF(Nike_Sales_Uncleaned!H765="",0,IF(AND(Nike_Sales_Uncleaned!H765&gt;=0,Nike_Sales_Uncleaned!H765&lt;=1),Nike_Sales_Uncleaned!H765,0))</f>
        <v>0</v>
      </c>
      <c r="I727">
        <v>0</v>
      </c>
      <c r="J727" s="11" t="str">
        <f>IF(Nike_Sales_Uncleaned[[#This Row],[Order_Date]]="","",Nike_Sales_Uncleaned[[#This Row],[Order_Date]])</f>
        <v/>
      </c>
      <c r="K727" t="s">
        <v>17</v>
      </c>
      <c r="L727" t="s">
        <v>29</v>
      </c>
      <c r="M727">
        <v>-763.34</v>
      </c>
    </row>
    <row r="728" spans="1:13" x14ac:dyDescent="0.3">
      <c r="A728">
        <v>2764</v>
      </c>
      <c r="B728" t="s">
        <v>13</v>
      </c>
      <c r="C728" t="s">
        <v>26</v>
      </c>
      <c r="D728" t="s">
        <v>27</v>
      </c>
      <c r="E728" t="str">
        <f>IF(Nike_Sales_Uncleaned!E766="","NA",IF(OR(Nike_Sales_Uncleaned!E766=0,Nike_Sales_Uncleaned!E766=-1),"NA",UPPER(Nike_Sales_Uncleaned!E766)))</f>
        <v>NA</v>
      </c>
      <c r="F728" cm="1">
        <f t="array" ref="F728">IF(Nike_Sales_Uncleaned!F766="",MEDIAN(_xlfn._xlws.FILTER(Nike_Sales_Uncleaned!$F$2:$F$2501,Nike_Sales_Uncleaned!$F$2:$F$2501&gt;0)),Nike_Sales_Uncleaned!F766)</f>
        <v>2</v>
      </c>
      <c r="G728" cm="1">
        <f t="array" ref="G728">IF(OR(Nike_Sales_Uncleaned!G766="",Nike_Sales_Uncleaned!G766&lt;=0),MEDIAN(_xlfn._xlws.FILTER(Nike_Sales_Uncleaned!$G$2:$G$2501,Nike_Sales_Uncleaned!$G$2:$G$2501&gt;0)),Nike_Sales_Uncleaned!G766)</f>
        <v>7776.94</v>
      </c>
      <c r="H728">
        <f>IF(Nike_Sales_Uncleaned!H766="",0,IF(AND(Nike_Sales_Uncleaned!H766&gt;=0,Nike_Sales_Uncleaned!H766&lt;=1),Nike_Sales_Uncleaned!H766,0))</f>
        <v>0</v>
      </c>
      <c r="I728">
        <v>0</v>
      </c>
      <c r="J728" s="11">
        <f>IF(Nike_Sales_Uncleaned[[#This Row],[Order_Date]]="","",Nike_Sales_Uncleaned[[#This Row],[Order_Date]])</f>
        <v>45523</v>
      </c>
      <c r="K728" t="s">
        <v>22</v>
      </c>
      <c r="L728" t="s">
        <v>45</v>
      </c>
      <c r="M728">
        <v>-532.24</v>
      </c>
    </row>
    <row r="729" spans="1:13" x14ac:dyDescent="0.3">
      <c r="A729">
        <v>2765</v>
      </c>
      <c r="B729" t="s">
        <v>19</v>
      </c>
      <c r="C729" t="s">
        <v>20</v>
      </c>
      <c r="D729" t="s">
        <v>24</v>
      </c>
      <c r="E729" t="str">
        <f>IF(Nike_Sales_Uncleaned!E767="","NA",IF(OR(Nike_Sales_Uncleaned!E767=0,Nike_Sales_Uncleaned!E767=-1),"NA",UPPER(Nike_Sales_Uncleaned!E767)))</f>
        <v>M</v>
      </c>
      <c r="F729" cm="1">
        <f t="array" ref="F729">IF(Nike_Sales_Uncleaned!F767="",MEDIAN(_xlfn._xlws.FILTER(Nike_Sales_Uncleaned!$F$2:$F$2501,Nike_Sales_Uncleaned!$F$2:$F$2501&gt;0)),Nike_Sales_Uncleaned!F767)</f>
        <v>2</v>
      </c>
      <c r="G729" cm="1">
        <f t="array" ref="G729">IF(OR(Nike_Sales_Uncleaned!G767="",Nike_Sales_Uncleaned!G767&lt;=0),MEDIAN(_xlfn._xlws.FILTER(Nike_Sales_Uncleaned!$G$2:$G$2501,Nike_Sales_Uncleaned!$G$2:$G$2501&gt;0)),Nike_Sales_Uncleaned!G767)</f>
        <v>6370.84</v>
      </c>
      <c r="H729">
        <f>IF(Nike_Sales_Uncleaned!H767="",0,IF(AND(Nike_Sales_Uncleaned!H767&gt;=0,Nike_Sales_Uncleaned!H767&lt;=1),Nike_Sales_Uncleaned!H767,0))</f>
        <v>0</v>
      </c>
      <c r="I729">
        <v>0</v>
      </c>
      <c r="J729" s="11" t="str">
        <f>IF(Nike_Sales_Uncleaned[[#This Row],[Order_Date]]="","",Nike_Sales_Uncleaned[[#This Row],[Order_Date]])</f>
        <v/>
      </c>
      <c r="K729" t="s">
        <v>17</v>
      </c>
      <c r="L729" t="s">
        <v>25</v>
      </c>
      <c r="M729">
        <v>1609.7</v>
      </c>
    </row>
    <row r="730" spans="1:13" x14ac:dyDescent="0.3">
      <c r="A730">
        <v>2766</v>
      </c>
      <c r="B730" t="s">
        <v>19</v>
      </c>
      <c r="C730" t="s">
        <v>26</v>
      </c>
      <c r="D730" t="s">
        <v>58</v>
      </c>
      <c r="E730" t="str">
        <f>IF(Nike_Sales_Uncleaned!E768="","NA",IF(OR(Nike_Sales_Uncleaned!E768=0,Nike_Sales_Uncleaned!E768=-1),"NA",UPPER(Nike_Sales_Uncleaned!E768)))</f>
        <v>NA</v>
      </c>
      <c r="F730" cm="1">
        <f t="array" ref="F730">IF(Nike_Sales_Uncleaned!F768="",MEDIAN(_xlfn._xlws.FILTER(Nike_Sales_Uncleaned!$F$2:$F$2501,Nike_Sales_Uncleaned!$F$2:$F$2501&gt;0)),Nike_Sales_Uncleaned!F768)</f>
        <v>-1</v>
      </c>
      <c r="G730" cm="1">
        <f t="array" ref="G730">IF(OR(Nike_Sales_Uncleaned!G768="",Nike_Sales_Uncleaned!G768&lt;=0),MEDIAN(_xlfn._xlws.FILTER(Nike_Sales_Uncleaned!$G$2:$G$2501,Nike_Sales_Uncleaned!$G$2:$G$2501&gt;0)),Nike_Sales_Uncleaned!G768)</f>
        <v>2609.0700000000002</v>
      </c>
      <c r="H730">
        <f>IF(Nike_Sales_Uncleaned!H768="",0,IF(AND(Nike_Sales_Uncleaned!H768&gt;=0,Nike_Sales_Uncleaned!H768&lt;=1),Nike_Sales_Uncleaned!H768,0))</f>
        <v>0</v>
      </c>
      <c r="I730">
        <v>0</v>
      </c>
      <c r="J730" s="11">
        <f>IF(Nike_Sales_Uncleaned[[#This Row],[Order_Date]]="","",Nike_Sales_Uncleaned[[#This Row],[Order_Date]])</f>
        <v>45703</v>
      </c>
      <c r="K730" t="s">
        <v>22</v>
      </c>
      <c r="L730" t="s">
        <v>25</v>
      </c>
      <c r="M730">
        <v>-265.27</v>
      </c>
    </row>
    <row r="731" spans="1:13" x14ac:dyDescent="0.3">
      <c r="A731">
        <v>2767</v>
      </c>
      <c r="B731" t="s">
        <v>13</v>
      </c>
      <c r="C731" t="s">
        <v>43</v>
      </c>
      <c r="D731" t="s">
        <v>52</v>
      </c>
      <c r="E731" t="str">
        <f>IF(Nike_Sales_Uncleaned!E769="","NA",IF(OR(Nike_Sales_Uncleaned!E769=0,Nike_Sales_Uncleaned!E769=-1),"NA",UPPER(Nike_Sales_Uncleaned!E769)))</f>
        <v>L</v>
      </c>
      <c r="F731" cm="1">
        <f t="array" ref="F731">IF(Nike_Sales_Uncleaned!F769="",MEDIAN(_xlfn._xlws.FILTER(Nike_Sales_Uncleaned!$F$2:$F$2501,Nike_Sales_Uncleaned!$F$2:$F$2501&gt;0)),Nike_Sales_Uncleaned!F769)</f>
        <v>2</v>
      </c>
      <c r="G731" cm="1">
        <f t="array" ref="G731">IF(OR(Nike_Sales_Uncleaned!G769="",Nike_Sales_Uncleaned!G769&lt;=0),MEDIAN(_xlfn._xlws.FILTER(Nike_Sales_Uncleaned!$G$2:$G$2501,Nike_Sales_Uncleaned!$G$2:$G$2501&gt;0)),Nike_Sales_Uncleaned!G769)</f>
        <v>6887.39</v>
      </c>
      <c r="H731">
        <f>IF(Nike_Sales_Uncleaned!H769="",0,IF(AND(Nike_Sales_Uncleaned!H769&gt;=0,Nike_Sales_Uncleaned!H769&lt;=1),Nike_Sales_Uncleaned!H769,0))</f>
        <v>0</v>
      </c>
      <c r="I731">
        <v>0</v>
      </c>
      <c r="J731" s="11">
        <f>IF(Nike_Sales_Uncleaned[[#This Row],[Order_Date]]="","",Nike_Sales_Uncleaned[[#This Row],[Order_Date]])</f>
        <v>45776</v>
      </c>
      <c r="K731" t="s">
        <v>17</v>
      </c>
      <c r="L731" t="s">
        <v>33</v>
      </c>
      <c r="M731">
        <v>1562.76</v>
      </c>
    </row>
    <row r="732" spans="1:13" x14ac:dyDescent="0.3">
      <c r="A732">
        <v>2768</v>
      </c>
      <c r="B732" t="s">
        <v>35</v>
      </c>
      <c r="C732" t="s">
        <v>43</v>
      </c>
      <c r="D732" t="s">
        <v>61</v>
      </c>
      <c r="E732" t="str">
        <f>IF(Nike_Sales_Uncleaned!E770="","NA",IF(OR(Nike_Sales_Uncleaned!E770=0,Nike_Sales_Uncleaned!E770=-1),"NA",UPPER(Nike_Sales_Uncleaned!E770)))</f>
        <v>NA</v>
      </c>
      <c r="F732" cm="1">
        <f t="array" ref="F732">IF(Nike_Sales_Uncleaned!F770="",MEDIAN(_xlfn._xlws.FILTER(Nike_Sales_Uncleaned!$F$2:$F$2501,Nike_Sales_Uncleaned!$F$2:$F$2501&gt;0)),Nike_Sales_Uncleaned!F770)</f>
        <v>2</v>
      </c>
      <c r="G732" cm="1">
        <f t="array" ref="G732">IF(OR(Nike_Sales_Uncleaned!G770="",Nike_Sales_Uncleaned!G770&lt;=0),MEDIAN(_xlfn._xlws.FILTER(Nike_Sales_Uncleaned!$G$2:$G$2501,Nike_Sales_Uncleaned!$G$2:$G$2501&gt;0)),Nike_Sales_Uncleaned!G770)</f>
        <v>6110.0300000000007</v>
      </c>
      <c r="H732">
        <f>IF(Nike_Sales_Uncleaned!H770="",0,IF(AND(Nike_Sales_Uncleaned!H770&gt;=0,Nike_Sales_Uncleaned!H770&lt;=1),Nike_Sales_Uncleaned!H770,0))</f>
        <v>0</v>
      </c>
      <c r="I732">
        <v>0</v>
      </c>
      <c r="J732" s="11" t="str">
        <f>IF(Nike_Sales_Uncleaned[[#This Row],[Order_Date]]="","",Nike_Sales_Uncleaned[[#This Row],[Order_Date]])</f>
        <v/>
      </c>
      <c r="K732" t="s">
        <v>17</v>
      </c>
      <c r="L732" t="s">
        <v>29</v>
      </c>
      <c r="M732">
        <v>3525.96</v>
      </c>
    </row>
    <row r="733" spans="1:13" x14ac:dyDescent="0.3">
      <c r="A733">
        <v>2770</v>
      </c>
      <c r="B733" t="s">
        <v>35</v>
      </c>
      <c r="C733" t="s">
        <v>20</v>
      </c>
      <c r="D733" t="s">
        <v>21</v>
      </c>
      <c r="E733" t="str">
        <f>IF(Nike_Sales_Uncleaned!E772="","NA",IF(OR(Nike_Sales_Uncleaned!E772=0,Nike_Sales_Uncleaned!E772=-1),"NA",UPPER(Nike_Sales_Uncleaned!E772)))</f>
        <v>9</v>
      </c>
      <c r="F733" cm="1">
        <f t="array" ref="F733">IF(Nike_Sales_Uncleaned!F772="",MEDIAN(_xlfn._xlws.FILTER(Nike_Sales_Uncleaned!$F$2:$F$2501,Nike_Sales_Uncleaned!$F$2:$F$2501&gt;0)),Nike_Sales_Uncleaned!F772)</f>
        <v>2</v>
      </c>
      <c r="G733" cm="1">
        <f t="array" ref="G733">IF(OR(Nike_Sales_Uncleaned!G772="",Nike_Sales_Uncleaned!G772&lt;=0),MEDIAN(_xlfn._xlws.FILTER(Nike_Sales_Uncleaned!$G$2:$G$2501,Nike_Sales_Uncleaned!$G$2:$G$2501&gt;0)),Nike_Sales_Uncleaned!G772)</f>
        <v>6110.0300000000007</v>
      </c>
      <c r="H733">
        <f>IF(Nike_Sales_Uncleaned!H772="",0,IF(AND(Nike_Sales_Uncleaned!H772&gt;=0,Nike_Sales_Uncleaned!H772&lt;=1),Nike_Sales_Uncleaned!H772,0))</f>
        <v>0.7</v>
      </c>
      <c r="I733">
        <v>0</v>
      </c>
      <c r="J733" s="11">
        <f>IF(Nike_Sales_Uncleaned[[#This Row],[Order_Date]]="","",Nike_Sales_Uncleaned[[#This Row],[Order_Date]])</f>
        <v>45744</v>
      </c>
      <c r="K733" t="s">
        <v>17</v>
      </c>
      <c r="L733" t="s">
        <v>45</v>
      </c>
      <c r="M733">
        <v>-1095.1199999999999</v>
      </c>
    </row>
    <row r="734" spans="1:13" x14ac:dyDescent="0.3">
      <c r="A734">
        <v>2771</v>
      </c>
      <c r="B734" t="s">
        <v>35</v>
      </c>
      <c r="C734" t="s">
        <v>30</v>
      </c>
      <c r="D734" t="s">
        <v>56</v>
      </c>
      <c r="E734" t="str">
        <f>IF(Nike_Sales_Uncleaned!E773="","NA",IF(OR(Nike_Sales_Uncleaned!E773=0,Nike_Sales_Uncleaned!E773=-1),"NA",UPPER(Nike_Sales_Uncleaned!E773)))</f>
        <v>M</v>
      </c>
      <c r="F734" cm="1">
        <f t="array" ref="F734">IF(Nike_Sales_Uncleaned!F773="",MEDIAN(_xlfn._xlws.FILTER(Nike_Sales_Uncleaned!$F$2:$F$2501,Nike_Sales_Uncleaned!$F$2:$F$2501&gt;0)),Nike_Sales_Uncleaned!F773)</f>
        <v>2</v>
      </c>
      <c r="G734" cm="1">
        <f t="array" ref="G734">IF(OR(Nike_Sales_Uncleaned!G773="",Nike_Sales_Uncleaned!G773&lt;=0),MEDIAN(_xlfn._xlws.FILTER(Nike_Sales_Uncleaned!$G$2:$G$2501,Nike_Sales_Uncleaned!$G$2:$G$2501&gt;0)),Nike_Sales_Uncleaned!G773)</f>
        <v>5222.92</v>
      </c>
      <c r="H734">
        <f>IF(Nike_Sales_Uncleaned!H773="",0,IF(AND(Nike_Sales_Uncleaned!H773&gt;=0,Nike_Sales_Uncleaned!H773&lt;=1),Nike_Sales_Uncleaned!H773,0))</f>
        <v>0</v>
      </c>
      <c r="I734">
        <v>0</v>
      </c>
      <c r="J734" s="11">
        <f>IF(Nike_Sales_Uncleaned[[#This Row],[Order_Date]]="","",Nike_Sales_Uncleaned[[#This Row],[Order_Date]])</f>
        <v>45717</v>
      </c>
      <c r="K734" t="s">
        <v>17</v>
      </c>
      <c r="L734" t="s">
        <v>33</v>
      </c>
      <c r="M734">
        <v>1804.67</v>
      </c>
    </row>
    <row r="735" spans="1:13" x14ac:dyDescent="0.3">
      <c r="A735">
        <v>2772</v>
      </c>
      <c r="B735" t="s">
        <v>13</v>
      </c>
      <c r="C735" t="s">
        <v>43</v>
      </c>
      <c r="D735" t="s">
        <v>52</v>
      </c>
      <c r="E735" t="str">
        <f>IF(Nike_Sales_Uncleaned!E774="","NA",IF(OR(Nike_Sales_Uncleaned!E774=0,Nike_Sales_Uncleaned!E774=-1),"NA",UPPER(Nike_Sales_Uncleaned!E774)))</f>
        <v>12</v>
      </c>
      <c r="F735" cm="1">
        <f t="array" ref="F735">IF(Nike_Sales_Uncleaned!F774="",MEDIAN(_xlfn._xlws.FILTER(Nike_Sales_Uncleaned!$F$2:$F$2501,Nike_Sales_Uncleaned!$F$2:$F$2501&gt;0)),Nike_Sales_Uncleaned!F774)</f>
        <v>2</v>
      </c>
      <c r="G735" cm="1">
        <f t="array" ref="G735">IF(OR(Nike_Sales_Uncleaned!G774="",Nike_Sales_Uncleaned!G774&lt;=0),MEDIAN(_xlfn._xlws.FILTER(Nike_Sales_Uncleaned!$G$2:$G$2501,Nike_Sales_Uncleaned!$G$2:$G$2501&gt;0)),Nike_Sales_Uncleaned!G774)</f>
        <v>6110.0300000000007</v>
      </c>
      <c r="H735">
        <f>IF(Nike_Sales_Uncleaned!H774="",0,IF(AND(Nike_Sales_Uncleaned!H774&gt;=0,Nike_Sales_Uncleaned!H774&lt;=1),Nike_Sales_Uncleaned!H774,0))</f>
        <v>0</v>
      </c>
      <c r="I735">
        <v>0</v>
      </c>
      <c r="J735" s="11">
        <f>IF(Nike_Sales_Uncleaned[[#This Row],[Order_Date]]="","",Nike_Sales_Uncleaned[[#This Row],[Order_Date]])</f>
        <v>45618</v>
      </c>
      <c r="K735" t="s">
        <v>17</v>
      </c>
      <c r="L735" t="s">
        <v>29</v>
      </c>
      <c r="M735">
        <v>2332.29</v>
      </c>
    </row>
    <row r="736" spans="1:13" x14ac:dyDescent="0.3">
      <c r="A736">
        <v>2773</v>
      </c>
      <c r="B736" t="s">
        <v>19</v>
      </c>
      <c r="C736" t="s">
        <v>14</v>
      </c>
      <c r="D736" t="s">
        <v>54</v>
      </c>
      <c r="E736" t="str">
        <f>IF(Nike_Sales_Uncleaned!E775="","NA",IF(OR(Nike_Sales_Uncleaned!E775=0,Nike_Sales_Uncleaned!E775=-1),"NA",UPPER(Nike_Sales_Uncleaned!E775)))</f>
        <v>M</v>
      </c>
      <c r="F736" cm="1">
        <f t="array" ref="F736">IF(Nike_Sales_Uncleaned!F775="",MEDIAN(_xlfn._xlws.FILTER(Nike_Sales_Uncleaned!$F$2:$F$2501,Nike_Sales_Uncleaned!$F$2:$F$2501&gt;0)),Nike_Sales_Uncleaned!F775)</f>
        <v>1</v>
      </c>
      <c r="G736" cm="1">
        <f t="array" ref="G736">IF(OR(Nike_Sales_Uncleaned!G775="",Nike_Sales_Uncleaned!G775&lt;=0),MEDIAN(_xlfn._xlws.FILTER(Nike_Sales_Uncleaned!$G$2:$G$2501,Nike_Sales_Uncleaned!$G$2:$G$2501&gt;0)),Nike_Sales_Uncleaned!G775)</f>
        <v>5045.62</v>
      </c>
      <c r="H736">
        <f>IF(Nike_Sales_Uncleaned!H775="",0,IF(AND(Nike_Sales_Uncleaned!H775&gt;=0,Nike_Sales_Uncleaned!H775&lt;=1),Nike_Sales_Uncleaned!H775,0))</f>
        <v>0</v>
      </c>
      <c r="I736">
        <v>-1059.58</v>
      </c>
      <c r="J736" s="11">
        <f>IF(Nike_Sales_Uncleaned[[#This Row],[Order_Date]]="","",Nike_Sales_Uncleaned[[#This Row],[Order_Date]])</f>
        <v>45848</v>
      </c>
      <c r="K736" t="s">
        <v>17</v>
      </c>
      <c r="L736" t="s">
        <v>38</v>
      </c>
      <c r="M736">
        <v>1191.02</v>
      </c>
    </row>
    <row r="737" spans="1:13" x14ac:dyDescent="0.3">
      <c r="A737">
        <v>2774</v>
      </c>
      <c r="B737" t="s">
        <v>19</v>
      </c>
      <c r="C737" t="s">
        <v>30</v>
      </c>
      <c r="D737" t="s">
        <v>50</v>
      </c>
      <c r="E737" t="str">
        <f>IF(Nike_Sales_Uncleaned!E776="","NA",IF(OR(Nike_Sales_Uncleaned!E776=0,Nike_Sales_Uncleaned!E776=-1),"NA",UPPER(Nike_Sales_Uncleaned!E776)))</f>
        <v>XL</v>
      </c>
      <c r="F737" cm="1">
        <f t="array" ref="F737">IF(Nike_Sales_Uncleaned!F776="",MEDIAN(_xlfn._xlws.FILTER(Nike_Sales_Uncleaned!$F$2:$F$2501,Nike_Sales_Uncleaned!$F$2:$F$2501&gt;0)),Nike_Sales_Uncleaned!F776)</f>
        <v>2</v>
      </c>
      <c r="G737" cm="1">
        <f t="array" ref="G737">IF(OR(Nike_Sales_Uncleaned!G776="",Nike_Sales_Uncleaned!G776&lt;=0),MEDIAN(_xlfn._xlws.FILTER(Nike_Sales_Uncleaned!$G$2:$G$2501,Nike_Sales_Uncleaned!$G$2:$G$2501&gt;0)),Nike_Sales_Uncleaned!G776)</f>
        <v>6110.0300000000007</v>
      </c>
      <c r="H737">
        <f>IF(Nike_Sales_Uncleaned!H776="",0,IF(AND(Nike_Sales_Uncleaned!H776&gt;=0,Nike_Sales_Uncleaned!H776&lt;=1),Nike_Sales_Uncleaned!H776,0))</f>
        <v>0</v>
      </c>
      <c r="I737">
        <v>0</v>
      </c>
      <c r="J737" s="11">
        <f>IF(Nike_Sales_Uncleaned[[#This Row],[Order_Date]]="","",Nike_Sales_Uncleaned[[#This Row],[Order_Date]])</f>
        <v>45509</v>
      </c>
      <c r="K737" t="s">
        <v>17</v>
      </c>
      <c r="L737" t="s">
        <v>36</v>
      </c>
      <c r="M737">
        <v>585.97</v>
      </c>
    </row>
    <row r="738" spans="1:13" x14ac:dyDescent="0.3">
      <c r="A738">
        <v>2775</v>
      </c>
      <c r="B738" t="s">
        <v>35</v>
      </c>
      <c r="C738" t="s">
        <v>26</v>
      </c>
      <c r="D738" t="s">
        <v>60</v>
      </c>
      <c r="E738" t="str">
        <f>IF(Nike_Sales_Uncleaned!E777="","NA",IF(OR(Nike_Sales_Uncleaned!E777=0,Nike_Sales_Uncleaned!E777=-1),"NA",UPPER(Nike_Sales_Uncleaned!E777)))</f>
        <v>NA</v>
      </c>
      <c r="F738" cm="1">
        <f t="array" ref="F738">IF(Nike_Sales_Uncleaned!F777="",MEDIAN(_xlfn._xlws.FILTER(Nike_Sales_Uncleaned!$F$2:$F$2501,Nike_Sales_Uncleaned!$F$2:$F$2501&gt;0)),Nike_Sales_Uncleaned!F777)</f>
        <v>2</v>
      </c>
      <c r="G738" cm="1">
        <f t="array" ref="G738">IF(OR(Nike_Sales_Uncleaned!G777="",Nike_Sales_Uncleaned!G777&lt;=0),MEDIAN(_xlfn._xlws.FILTER(Nike_Sales_Uncleaned!$G$2:$G$2501,Nike_Sales_Uncleaned!$G$2:$G$2501&gt;0)),Nike_Sales_Uncleaned!G777)</f>
        <v>6110.0300000000007</v>
      </c>
      <c r="H738">
        <f>IF(Nike_Sales_Uncleaned!H777="",0,IF(AND(Nike_Sales_Uncleaned!H777&gt;=0,Nike_Sales_Uncleaned!H777&lt;=1),Nike_Sales_Uncleaned!H777,0))</f>
        <v>0.73</v>
      </c>
      <c r="I738">
        <v>0</v>
      </c>
      <c r="J738" s="11">
        <f>IF(Nike_Sales_Uncleaned[[#This Row],[Order_Date]]="","",Nike_Sales_Uncleaned[[#This Row],[Order_Date]])</f>
        <v>45710</v>
      </c>
      <c r="K738" t="s">
        <v>17</v>
      </c>
      <c r="L738" t="s">
        <v>29</v>
      </c>
      <c r="M738">
        <v>2329.33</v>
      </c>
    </row>
    <row r="739" spans="1:13" x14ac:dyDescent="0.3">
      <c r="A739">
        <v>2776</v>
      </c>
      <c r="B739" t="s">
        <v>35</v>
      </c>
      <c r="C739" t="s">
        <v>14</v>
      </c>
      <c r="D739" t="s">
        <v>34</v>
      </c>
      <c r="E739" t="str">
        <f>IF(Nike_Sales_Uncleaned!E778="","NA",IF(OR(Nike_Sales_Uncleaned!E778=0,Nike_Sales_Uncleaned!E778=-1),"NA",UPPER(Nike_Sales_Uncleaned!E778)))</f>
        <v>L</v>
      </c>
      <c r="F739" cm="1">
        <f t="array" ref="F739">IF(Nike_Sales_Uncleaned!F778="",MEDIAN(_xlfn._xlws.FILTER(Nike_Sales_Uncleaned!$F$2:$F$2501,Nike_Sales_Uncleaned!$F$2:$F$2501&gt;0)),Nike_Sales_Uncleaned!F778)</f>
        <v>2</v>
      </c>
      <c r="G739" cm="1">
        <f t="array" ref="G739">IF(OR(Nike_Sales_Uncleaned!G778="",Nike_Sales_Uncleaned!G778&lt;=0),MEDIAN(_xlfn._xlws.FILTER(Nike_Sales_Uncleaned!$G$2:$G$2501,Nike_Sales_Uncleaned!$G$2:$G$2501&gt;0)),Nike_Sales_Uncleaned!G778)</f>
        <v>6110.0300000000007</v>
      </c>
      <c r="H739">
        <f>IF(Nike_Sales_Uncleaned!H778="",0,IF(AND(Nike_Sales_Uncleaned!H778&gt;=0,Nike_Sales_Uncleaned!H778&lt;=1),Nike_Sales_Uncleaned!H778,0))</f>
        <v>0</v>
      </c>
      <c r="I739">
        <v>0</v>
      </c>
      <c r="J739" s="11">
        <f>IF(Nike_Sales_Uncleaned[[#This Row],[Order_Date]]="","",Nike_Sales_Uncleaned[[#This Row],[Order_Date]])</f>
        <v>45545</v>
      </c>
      <c r="K739" t="s">
        <v>22</v>
      </c>
      <c r="L739" t="s">
        <v>25</v>
      </c>
      <c r="M739">
        <v>1143.68</v>
      </c>
    </row>
    <row r="740" spans="1:13" x14ac:dyDescent="0.3">
      <c r="A740">
        <v>2777</v>
      </c>
      <c r="B740" t="s">
        <v>13</v>
      </c>
      <c r="C740" t="s">
        <v>43</v>
      </c>
      <c r="D740" t="s">
        <v>44</v>
      </c>
      <c r="E740" t="str">
        <f>IF(Nike_Sales_Uncleaned!E779="","NA",IF(OR(Nike_Sales_Uncleaned!E779=0,Nike_Sales_Uncleaned!E779=-1),"NA",UPPER(Nike_Sales_Uncleaned!E779)))</f>
        <v>XL</v>
      </c>
      <c r="F740" cm="1">
        <f t="array" ref="F740">IF(Nike_Sales_Uncleaned!F779="",MEDIAN(_xlfn._xlws.FILTER(Nike_Sales_Uncleaned!$F$2:$F$2501,Nike_Sales_Uncleaned!$F$2:$F$2501&gt;0)),Nike_Sales_Uncleaned!F779)</f>
        <v>2</v>
      </c>
      <c r="G740" cm="1">
        <f t="array" ref="G740">IF(OR(Nike_Sales_Uncleaned!G779="",Nike_Sales_Uncleaned!G779&lt;=0),MEDIAN(_xlfn._xlws.FILTER(Nike_Sales_Uncleaned!$G$2:$G$2501,Nike_Sales_Uncleaned!$G$2:$G$2501&gt;0)),Nike_Sales_Uncleaned!G779)</f>
        <v>9062.25</v>
      </c>
      <c r="H740">
        <f>IF(Nike_Sales_Uncleaned!H779="",0,IF(AND(Nike_Sales_Uncleaned!H779&gt;=0,Nike_Sales_Uncleaned!H779&lt;=1),Nike_Sales_Uncleaned!H779,0))</f>
        <v>0</v>
      </c>
      <c r="I740">
        <v>0</v>
      </c>
      <c r="J740" s="11">
        <f>IF(Nike_Sales_Uncleaned[[#This Row],[Order_Date]]="","",Nike_Sales_Uncleaned[[#This Row],[Order_Date]])</f>
        <v>45788</v>
      </c>
      <c r="K740" t="s">
        <v>22</v>
      </c>
      <c r="L740" t="s">
        <v>45</v>
      </c>
      <c r="M740">
        <v>-9.69</v>
      </c>
    </row>
    <row r="741" spans="1:13" x14ac:dyDescent="0.3">
      <c r="A741">
        <v>2778</v>
      </c>
      <c r="B741" t="s">
        <v>13</v>
      </c>
      <c r="C741" t="s">
        <v>20</v>
      </c>
      <c r="D741" t="s">
        <v>55</v>
      </c>
      <c r="E741" t="str">
        <f>IF(Nike_Sales_Uncleaned!E780="","NA",IF(OR(Nike_Sales_Uncleaned!E780=0,Nike_Sales_Uncleaned!E780=-1),"NA",UPPER(Nike_Sales_Uncleaned!E780)))</f>
        <v>11</v>
      </c>
      <c r="F741" cm="1">
        <f t="array" ref="F741">IF(Nike_Sales_Uncleaned!F780="",MEDIAN(_xlfn._xlws.FILTER(Nike_Sales_Uncleaned!$F$2:$F$2501,Nike_Sales_Uncleaned!$F$2:$F$2501&gt;0)),Nike_Sales_Uncleaned!F780)</f>
        <v>0</v>
      </c>
      <c r="G741" cm="1">
        <f t="array" ref="G741">IF(OR(Nike_Sales_Uncleaned!G780="",Nike_Sales_Uncleaned!G780&lt;=0),MEDIAN(_xlfn._xlws.FILTER(Nike_Sales_Uncleaned!$G$2:$G$2501,Nike_Sales_Uncleaned!$G$2:$G$2501&gt;0)),Nike_Sales_Uncleaned!G780)</f>
        <v>4462.26</v>
      </c>
      <c r="H741">
        <f>IF(Nike_Sales_Uncleaned!H780="",0,IF(AND(Nike_Sales_Uncleaned!H780&gt;=0,Nike_Sales_Uncleaned!H780&lt;=1),Nike_Sales_Uncleaned!H780,0))</f>
        <v>0</v>
      </c>
      <c r="I741">
        <v>0</v>
      </c>
      <c r="J741" s="11">
        <f>IF(Nike_Sales_Uncleaned[[#This Row],[Order_Date]]="","",Nike_Sales_Uncleaned[[#This Row],[Order_Date]])</f>
        <v>45692</v>
      </c>
      <c r="K741" t="s">
        <v>17</v>
      </c>
      <c r="L741" t="s">
        <v>38</v>
      </c>
      <c r="M741">
        <v>1006.73</v>
      </c>
    </row>
    <row r="742" spans="1:13" x14ac:dyDescent="0.3">
      <c r="A742">
        <v>2779</v>
      </c>
      <c r="B742" t="s">
        <v>13</v>
      </c>
      <c r="C742" t="s">
        <v>43</v>
      </c>
      <c r="D742" t="s">
        <v>51</v>
      </c>
      <c r="E742" t="str">
        <f>IF(Nike_Sales_Uncleaned!E781="","NA",IF(OR(Nike_Sales_Uncleaned!E781=0,Nike_Sales_Uncleaned!E781=-1),"NA",UPPER(Nike_Sales_Uncleaned!E781)))</f>
        <v>NA</v>
      </c>
      <c r="F742" cm="1">
        <f t="array" ref="F742">IF(Nike_Sales_Uncleaned!F781="",MEDIAN(_xlfn._xlws.FILTER(Nike_Sales_Uncleaned!$F$2:$F$2501,Nike_Sales_Uncleaned!$F$2:$F$2501&gt;0)),Nike_Sales_Uncleaned!F781)</f>
        <v>2</v>
      </c>
      <c r="G742" cm="1">
        <f t="array" ref="G742">IF(OR(Nike_Sales_Uncleaned!G781="",Nike_Sales_Uncleaned!G781&lt;=0),MEDIAN(_xlfn._xlws.FILTER(Nike_Sales_Uncleaned!$G$2:$G$2501,Nike_Sales_Uncleaned!$G$2:$G$2501&gt;0)),Nike_Sales_Uncleaned!G781)</f>
        <v>6110.0300000000007</v>
      </c>
      <c r="H742">
        <f>IF(Nike_Sales_Uncleaned!H781="",0,IF(AND(Nike_Sales_Uncleaned!H781&gt;=0,Nike_Sales_Uncleaned!H781&lt;=1),Nike_Sales_Uncleaned!H781,0))</f>
        <v>0.09</v>
      </c>
      <c r="I742">
        <v>0</v>
      </c>
      <c r="J742" s="11" t="str">
        <f>IF(Nike_Sales_Uncleaned[[#This Row],[Order_Date]]="","",Nike_Sales_Uncleaned[[#This Row],[Order_Date]])</f>
        <v/>
      </c>
      <c r="K742" t="s">
        <v>17</v>
      </c>
      <c r="L742" t="s">
        <v>36</v>
      </c>
      <c r="M742">
        <v>-187.36</v>
      </c>
    </row>
    <row r="743" spans="1:13" x14ac:dyDescent="0.3">
      <c r="A743">
        <v>2780</v>
      </c>
      <c r="B743" t="s">
        <v>35</v>
      </c>
      <c r="C743" t="s">
        <v>14</v>
      </c>
      <c r="D743" t="s">
        <v>47</v>
      </c>
      <c r="E743" t="str">
        <f>IF(Nike_Sales_Uncleaned!E782="","NA",IF(OR(Nike_Sales_Uncleaned!E782=0,Nike_Sales_Uncleaned!E782=-1),"NA",UPPER(Nike_Sales_Uncleaned!E782)))</f>
        <v>6</v>
      </c>
      <c r="F743" cm="1">
        <f t="array" ref="F743">IF(Nike_Sales_Uncleaned!F782="",MEDIAN(_xlfn._xlws.FILTER(Nike_Sales_Uncleaned!$F$2:$F$2501,Nike_Sales_Uncleaned!$F$2:$F$2501&gt;0)),Nike_Sales_Uncleaned!F782)</f>
        <v>1</v>
      </c>
      <c r="G743" cm="1">
        <f t="array" ref="G743">IF(OR(Nike_Sales_Uncleaned!G782="",Nike_Sales_Uncleaned!G782&lt;=0),MEDIAN(_xlfn._xlws.FILTER(Nike_Sales_Uncleaned!$G$2:$G$2501,Nike_Sales_Uncleaned!$G$2:$G$2501&gt;0)),Nike_Sales_Uncleaned!G782)</f>
        <v>4308.75</v>
      </c>
      <c r="H743">
        <f>IF(Nike_Sales_Uncleaned!H782="",0,IF(AND(Nike_Sales_Uncleaned!H782&gt;=0,Nike_Sales_Uncleaned!H782&lt;=1),Nike_Sales_Uncleaned!H782,0))</f>
        <v>0.32</v>
      </c>
      <c r="I743">
        <v>2929.95</v>
      </c>
      <c r="J743" s="11">
        <f>IF(Nike_Sales_Uncleaned[[#This Row],[Order_Date]]="","",Nike_Sales_Uncleaned[[#This Row],[Order_Date]])</f>
        <v>45672</v>
      </c>
      <c r="K743" t="s">
        <v>17</v>
      </c>
      <c r="L743" t="s">
        <v>38</v>
      </c>
      <c r="M743">
        <v>799.35</v>
      </c>
    </row>
    <row r="744" spans="1:13" x14ac:dyDescent="0.3">
      <c r="A744">
        <v>2781</v>
      </c>
      <c r="B744" t="s">
        <v>35</v>
      </c>
      <c r="C744" t="s">
        <v>14</v>
      </c>
      <c r="D744" t="s">
        <v>47</v>
      </c>
      <c r="E744" t="str">
        <f>IF(Nike_Sales_Uncleaned!E783="","NA",IF(OR(Nike_Sales_Uncleaned!E783=0,Nike_Sales_Uncleaned!E783=-1),"NA",UPPER(Nike_Sales_Uncleaned!E783)))</f>
        <v>12</v>
      </c>
      <c r="F744" cm="1">
        <f t="array" ref="F744">IF(Nike_Sales_Uncleaned!F783="",MEDIAN(_xlfn._xlws.FILTER(Nike_Sales_Uncleaned!$F$2:$F$2501,Nike_Sales_Uncleaned!$F$2:$F$2501&gt;0)),Nike_Sales_Uncleaned!F783)</f>
        <v>1</v>
      </c>
      <c r="G744" cm="1">
        <f t="array" ref="G744">IF(OR(Nike_Sales_Uncleaned!G783="",Nike_Sales_Uncleaned!G783&lt;=0),MEDIAN(_xlfn._xlws.FILTER(Nike_Sales_Uncleaned!$G$2:$G$2501,Nike_Sales_Uncleaned!$G$2:$G$2501&gt;0)),Nike_Sales_Uncleaned!G783)</f>
        <v>6546.59</v>
      </c>
      <c r="H744">
        <f>IF(Nike_Sales_Uncleaned!H783="",0,IF(AND(Nike_Sales_Uncleaned!H783&gt;=0,Nike_Sales_Uncleaned!H783&lt;=1),Nike_Sales_Uncleaned!H783,0))</f>
        <v>0.68</v>
      </c>
      <c r="I744">
        <v>2094.91</v>
      </c>
      <c r="J744" s="11">
        <f>IF(Nike_Sales_Uncleaned[[#This Row],[Order_Date]]="","",Nike_Sales_Uncleaned[[#This Row],[Order_Date]])</f>
        <v>45610</v>
      </c>
      <c r="K744" t="s">
        <v>22</v>
      </c>
      <c r="L744" t="s">
        <v>36</v>
      </c>
      <c r="M744">
        <v>1504.31</v>
      </c>
    </row>
    <row r="745" spans="1:13" x14ac:dyDescent="0.3">
      <c r="A745">
        <v>2782</v>
      </c>
      <c r="B745" t="s">
        <v>19</v>
      </c>
      <c r="C745" t="s">
        <v>14</v>
      </c>
      <c r="D745" t="s">
        <v>54</v>
      </c>
      <c r="E745" t="str">
        <f>IF(Nike_Sales_Uncleaned!E784="","NA",IF(OR(Nike_Sales_Uncleaned!E784=0,Nike_Sales_Uncleaned!E784=-1),"NA",UPPER(Nike_Sales_Uncleaned!E784)))</f>
        <v>8</v>
      </c>
      <c r="F745" cm="1">
        <f t="array" ref="F745">IF(Nike_Sales_Uncleaned!F784="",MEDIAN(_xlfn._xlws.FILTER(Nike_Sales_Uncleaned!$F$2:$F$2501,Nike_Sales_Uncleaned!$F$2:$F$2501&gt;0)),Nike_Sales_Uncleaned!F784)</f>
        <v>2</v>
      </c>
      <c r="G745" cm="1">
        <f t="array" ref="G745">IF(OR(Nike_Sales_Uncleaned!G784="",Nike_Sales_Uncleaned!G784&lt;=0),MEDIAN(_xlfn._xlws.FILTER(Nike_Sales_Uncleaned!$G$2:$G$2501,Nike_Sales_Uncleaned!$G$2:$G$2501&gt;0)),Nike_Sales_Uncleaned!G784)</f>
        <v>8292.3700000000008</v>
      </c>
      <c r="H745">
        <f>IF(Nike_Sales_Uncleaned!H784="",0,IF(AND(Nike_Sales_Uncleaned!H784&gt;=0,Nike_Sales_Uncleaned!H784&lt;=1),Nike_Sales_Uncleaned!H784,0))</f>
        <v>0</v>
      </c>
      <c r="I745">
        <v>0</v>
      </c>
      <c r="J745" s="11">
        <f>IF(Nike_Sales_Uncleaned[[#This Row],[Order_Date]]="","",Nike_Sales_Uncleaned[[#This Row],[Order_Date]])</f>
        <v>45748</v>
      </c>
      <c r="K745" t="s">
        <v>17</v>
      </c>
      <c r="L745" t="s">
        <v>29</v>
      </c>
      <c r="M745">
        <v>-816.55</v>
      </c>
    </row>
    <row r="746" spans="1:13" x14ac:dyDescent="0.3">
      <c r="A746">
        <v>2783</v>
      </c>
      <c r="B746" t="s">
        <v>19</v>
      </c>
      <c r="C746" t="s">
        <v>30</v>
      </c>
      <c r="D746" t="s">
        <v>31</v>
      </c>
      <c r="E746" t="str">
        <f>IF(Nike_Sales_Uncleaned!E785="","NA",IF(OR(Nike_Sales_Uncleaned!E785=0,Nike_Sales_Uncleaned!E785=-1),"NA",UPPER(Nike_Sales_Uncleaned!E785)))</f>
        <v>NA</v>
      </c>
      <c r="F746" cm="1">
        <f t="array" ref="F746">IF(Nike_Sales_Uncleaned!F785="",MEDIAN(_xlfn._xlws.FILTER(Nike_Sales_Uncleaned!$F$2:$F$2501,Nike_Sales_Uncleaned!$F$2:$F$2501&gt;0)),Nike_Sales_Uncleaned!F785)</f>
        <v>2</v>
      </c>
      <c r="G746" cm="1">
        <f t="array" ref="G746">IF(OR(Nike_Sales_Uncleaned!G785="",Nike_Sales_Uncleaned!G785&lt;=0),MEDIAN(_xlfn._xlws.FILTER(Nike_Sales_Uncleaned!$G$2:$G$2501,Nike_Sales_Uncleaned!$G$2:$G$2501&gt;0)),Nike_Sales_Uncleaned!G785)</f>
        <v>6110.0300000000007</v>
      </c>
      <c r="H746">
        <f>IF(Nike_Sales_Uncleaned!H785="",0,IF(AND(Nike_Sales_Uncleaned!H785&gt;=0,Nike_Sales_Uncleaned!H785&lt;=1),Nike_Sales_Uncleaned!H785,0))</f>
        <v>0.36</v>
      </c>
      <c r="I746">
        <v>0</v>
      </c>
      <c r="J746" s="11" t="str">
        <f>IF(Nike_Sales_Uncleaned[[#This Row],[Order_Date]]="","",Nike_Sales_Uncleaned[[#This Row],[Order_Date]])</f>
        <v/>
      </c>
      <c r="K746" t="s">
        <v>22</v>
      </c>
      <c r="L746" t="s">
        <v>29</v>
      </c>
      <c r="M746">
        <v>134.94999999999999</v>
      </c>
    </row>
    <row r="747" spans="1:13" x14ac:dyDescent="0.3">
      <c r="A747">
        <v>2784</v>
      </c>
      <c r="B747" t="s">
        <v>19</v>
      </c>
      <c r="C747" t="s">
        <v>43</v>
      </c>
      <c r="D747" t="s">
        <v>51</v>
      </c>
      <c r="E747" t="str">
        <f>IF(Nike_Sales_Uncleaned!E786="","NA",IF(OR(Nike_Sales_Uncleaned!E786=0,Nike_Sales_Uncleaned!E786=-1),"NA",UPPER(Nike_Sales_Uncleaned!E786)))</f>
        <v>M</v>
      </c>
      <c r="F747" cm="1">
        <f t="array" ref="F747">IF(Nike_Sales_Uncleaned!F786="",MEDIAN(_xlfn._xlws.FILTER(Nike_Sales_Uncleaned!$F$2:$F$2501,Nike_Sales_Uncleaned!$F$2:$F$2501&gt;0)),Nike_Sales_Uncleaned!F786)</f>
        <v>2</v>
      </c>
      <c r="G747" cm="1">
        <f t="array" ref="G747">IF(OR(Nike_Sales_Uncleaned!G786="",Nike_Sales_Uncleaned!G786&lt;=0),MEDIAN(_xlfn._xlws.FILTER(Nike_Sales_Uncleaned!$G$2:$G$2501,Nike_Sales_Uncleaned!$G$2:$G$2501&gt;0)),Nike_Sales_Uncleaned!G786)</f>
        <v>6110.0300000000007</v>
      </c>
      <c r="H747">
        <f>IF(Nike_Sales_Uncleaned!H786="",0,IF(AND(Nike_Sales_Uncleaned!H786&gt;=0,Nike_Sales_Uncleaned!H786&lt;=1),Nike_Sales_Uncleaned!H786,0))</f>
        <v>0</v>
      </c>
      <c r="I747">
        <v>0</v>
      </c>
      <c r="J747" s="11">
        <f>IF(Nike_Sales_Uncleaned[[#This Row],[Order_Date]]="","",Nike_Sales_Uncleaned[[#This Row],[Order_Date]])</f>
        <v>45657</v>
      </c>
      <c r="K747" t="s">
        <v>17</v>
      </c>
      <c r="L747" t="s">
        <v>29</v>
      </c>
      <c r="M747">
        <v>2982.03</v>
      </c>
    </row>
    <row r="748" spans="1:13" x14ac:dyDescent="0.3">
      <c r="A748">
        <v>2785</v>
      </c>
      <c r="B748" t="s">
        <v>19</v>
      </c>
      <c r="C748" t="s">
        <v>26</v>
      </c>
      <c r="D748" t="s">
        <v>27</v>
      </c>
      <c r="E748" t="str">
        <f>IF(Nike_Sales_Uncleaned!E787="","NA",IF(OR(Nike_Sales_Uncleaned!E787=0,Nike_Sales_Uncleaned!E787=-1),"NA",UPPER(Nike_Sales_Uncleaned!E787)))</f>
        <v>L</v>
      </c>
      <c r="F748" cm="1">
        <f t="array" ref="F748">IF(Nike_Sales_Uncleaned!F787="",MEDIAN(_xlfn._xlws.FILTER(Nike_Sales_Uncleaned!$F$2:$F$2501,Nike_Sales_Uncleaned!$F$2:$F$2501&gt;0)),Nike_Sales_Uncleaned!F787)</f>
        <v>2</v>
      </c>
      <c r="G748" cm="1">
        <f t="array" ref="G748">IF(OR(Nike_Sales_Uncleaned!G787="",Nike_Sales_Uncleaned!G787&lt;=0),MEDIAN(_xlfn._xlws.FILTER(Nike_Sales_Uncleaned!$G$2:$G$2501,Nike_Sales_Uncleaned!$G$2:$G$2501&gt;0)),Nike_Sales_Uncleaned!G787)</f>
        <v>6110.0300000000007</v>
      </c>
      <c r="H748">
        <f>IF(Nike_Sales_Uncleaned!H787="",0,IF(AND(Nike_Sales_Uncleaned!H787&gt;=0,Nike_Sales_Uncleaned!H787&lt;=1),Nike_Sales_Uncleaned!H787,0))</f>
        <v>0</v>
      </c>
      <c r="I748">
        <v>0</v>
      </c>
      <c r="J748" s="11">
        <f>IF(Nike_Sales_Uncleaned[[#This Row],[Order_Date]]="","",Nike_Sales_Uncleaned[[#This Row],[Order_Date]])</f>
        <v>45556</v>
      </c>
      <c r="K748" t="s">
        <v>22</v>
      </c>
      <c r="L748" t="s">
        <v>38</v>
      </c>
      <c r="M748">
        <v>-834.71</v>
      </c>
    </row>
    <row r="749" spans="1:13" x14ac:dyDescent="0.3">
      <c r="A749">
        <v>2786</v>
      </c>
      <c r="B749" t="s">
        <v>19</v>
      </c>
      <c r="C749" t="s">
        <v>26</v>
      </c>
      <c r="D749" t="s">
        <v>27</v>
      </c>
      <c r="E749" t="str">
        <f>IF(Nike_Sales_Uncleaned!E788="","NA",IF(OR(Nike_Sales_Uncleaned!E788=0,Nike_Sales_Uncleaned!E788=-1),"NA",UPPER(Nike_Sales_Uncleaned!E788)))</f>
        <v>9</v>
      </c>
      <c r="F749" cm="1">
        <f t="array" ref="F749">IF(Nike_Sales_Uncleaned!F788="",MEDIAN(_xlfn._xlws.FILTER(Nike_Sales_Uncleaned!$F$2:$F$2501,Nike_Sales_Uncleaned!$F$2:$F$2501&gt;0)),Nike_Sales_Uncleaned!F788)</f>
        <v>2</v>
      </c>
      <c r="G749" cm="1">
        <f t="array" ref="G749">IF(OR(Nike_Sales_Uncleaned!G788="",Nike_Sales_Uncleaned!G788&lt;=0),MEDIAN(_xlfn._xlws.FILTER(Nike_Sales_Uncleaned!$G$2:$G$2501,Nike_Sales_Uncleaned!$G$2:$G$2501&gt;0)),Nike_Sales_Uncleaned!G788)</f>
        <v>6110.0300000000007</v>
      </c>
      <c r="H749">
        <f>IF(Nike_Sales_Uncleaned!H788="",0,IF(AND(Nike_Sales_Uncleaned!H788&gt;=0,Nike_Sales_Uncleaned!H788&lt;=1),Nike_Sales_Uncleaned!H788,0))</f>
        <v>0.59</v>
      </c>
      <c r="I749">
        <v>0</v>
      </c>
      <c r="J749" s="11" t="str">
        <f>IF(Nike_Sales_Uncleaned[[#This Row],[Order_Date]]="","",Nike_Sales_Uncleaned[[#This Row],[Order_Date]])</f>
        <v/>
      </c>
      <c r="K749" t="s">
        <v>17</v>
      </c>
      <c r="L749" t="s">
        <v>38</v>
      </c>
      <c r="M749">
        <v>3872.35</v>
      </c>
    </row>
    <row r="750" spans="1:13" x14ac:dyDescent="0.3">
      <c r="A750">
        <v>2787</v>
      </c>
      <c r="B750" t="s">
        <v>13</v>
      </c>
      <c r="C750" t="s">
        <v>14</v>
      </c>
      <c r="D750" t="s">
        <v>47</v>
      </c>
      <c r="E750" t="str">
        <f>IF(Nike_Sales_Uncleaned!E789="","NA",IF(OR(Nike_Sales_Uncleaned!E789=0,Nike_Sales_Uncleaned!E789=-1),"NA",UPPER(Nike_Sales_Uncleaned!E789)))</f>
        <v>12</v>
      </c>
      <c r="F750" cm="1">
        <f t="array" ref="F750">IF(Nike_Sales_Uncleaned!F789="",MEDIAN(_xlfn._xlws.FILTER(Nike_Sales_Uncleaned!$F$2:$F$2501,Nike_Sales_Uncleaned!$F$2:$F$2501&gt;0)),Nike_Sales_Uncleaned!F789)</f>
        <v>3</v>
      </c>
      <c r="G750" cm="1">
        <f t="array" ref="G750">IF(OR(Nike_Sales_Uncleaned!G789="",Nike_Sales_Uncleaned!G789&lt;=0),MEDIAN(_xlfn._xlws.FILTER(Nike_Sales_Uncleaned!$G$2:$G$2501,Nike_Sales_Uncleaned!$G$2:$G$2501&gt;0)),Nike_Sales_Uncleaned!G789)</f>
        <v>3440.88</v>
      </c>
      <c r="H750">
        <f>IF(Nike_Sales_Uncleaned!H789="",0,IF(AND(Nike_Sales_Uncleaned!H789&gt;=0,Nike_Sales_Uncleaned!H789&lt;=1),Nike_Sales_Uncleaned!H789,0))</f>
        <v>0</v>
      </c>
      <c r="I750">
        <v>0</v>
      </c>
      <c r="J750" s="11">
        <f>IF(Nike_Sales_Uncleaned[[#This Row],[Order_Date]]="","",Nike_Sales_Uncleaned[[#This Row],[Order_Date]])</f>
        <v>45518</v>
      </c>
      <c r="K750" t="s">
        <v>17</v>
      </c>
      <c r="L750" t="s">
        <v>29</v>
      </c>
      <c r="M750">
        <v>22.93</v>
      </c>
    </row>
    <row r="751" spans="1:13" x14ac:dyDescent="0.3">
      <c r="A751">
        <v>2788</v>
      </c>
      <c r="B751" t="s">
        <v>19</v>
      </c>
      <c r="C751" t="s">
        <v>20</v>
      </c>
      <c r="D751" t="s">
        <v>39</v>
      </c>
      <c r="E751" t="str">
        <f>IF(Nike_Sales_Uncleaned!E790="","NA",IF(OR(Nike_Sales_Uncleaned!E790=0,Nike_Sales_Uncleaned!E790=-1),"NA",UPPER(Nike_Sales_Uncleaned!E790)))</f>
        <v>M</v>
      </c>
      <c r="F751" cm="1">
        <f t="array" ref="F751">IF(Nike_Sales_Uncleaned!F790="",MEDIAN(_xlfn._xlws.FILTER(Nike_Sales_Uncleaned!$F$2:$F$2501,Nike_Sales_Uncleaned!$F$2:$F$2501&gt;0)),Nike_Sales_Uncleaned!F790)</f>
        <v>2</v>
      </c>
      <c r="G751" cm="1">
        <f t="array" ref="G751">IF(OR(Nike_Sales_Uncleaned!G790="",Nike_Sales_Uncleaned!G790&lt;=0),MEDIAN(_xlfn._xlws.FILTER(Nike_Sales_Uncleaned!$G$2:$G$2501,Nike_Sales_Uncleaned!$G$2:$G$2501&gt;0)),Nike_Sales_Uncleaned!G790)</f>
        <v>7478.84</v>
      </c>
      <c r="H751">
        <f>IF(Nike_Sales_Uncleaned!H790="",0,IF(AND(Nike_Sales_Uncleaned!H790&gt;=0,Nike_Sales_Uncleaned!H790&lt;=1),Nike_Sales_Uncleaned!H790,0))</f>
        <v>0</v>
      </c>
      <c r="I751">
        <v>0</v>
      </c>
      <c r="J751" s="11">
        <f>IF(Nike_Sales_Uncleaned[[#This Row],[Order_Date]]="","",Nike_Sales_Uncleaned[[#This Row],[Order_Date]])</f>
        <v>45717</v>
      </c>
      <c r="K751" t="s">
        <v>22</v>
      </c>
      <c r="L751" t="s">
        <v>38</v>
      </c>
      <c r="M751">
        <v>-18.399999999999999</v>
      </c>
    </row>
    <row r="752" spans="1:13" x14ac:dyDescent="0.3">
      <c r="A752">
        <v>2789</v>
      </c>
      <c r="B752" t="s">
        <v>13</v>
      </c>
      <c r="C752" t="s">
        <v>26</v>
      </c>
      <c r="D752" t="s">
        <v>58</v>
      </c>
      <c r="E752" t="str">
        <f>IF(Nike_Sales_Uncleaned!E791="","NA",IF(OR(Nike_Sales_Uncleaned!E791=0,Nike_Sales_Uncleaned!E791=-1),"NA",UPPER(Nike_Sales_Uncleaned!E791)))</f>
        <v>M</v>
      </c>
      <c r="F752" cm="1">
        <f t="array" ref="F752">IF(Nike_Sales_Uncleaned!F791="",MEDIAN(_xlfn._xlws.FILTER(Nike_Sales_Uncleaned!$F$2:$F$2501,Nike_Sales_Uncleaned!$F$2:$F$2501&gt;0)),Nike_Sales_Uncleaned!F791)</f>
        <v>2</v>
      </c>
      <c r="G752" cm="1">
        <f t="array" ref="G752">IF(OR(Nike_Sales_Uncleaned!G791="",Nike_Sales_Uncleaned!G791&lt;=0),MEDIAN(_xlfn._xlws.FILTER(Nike_Sales_Uncleaned!$G$2:$G$2501,Nike_Sales_Uncleaned!$G$2:$G$2501&gt;0)),Nike_Sales_Uncleaned!G791)</f>
        <v>6110.0300000000007</v>
      </c>
      <c r="H752">
        <f>IF(Nike_Sales_Uncleaned!H791="",0,IF(AND(Nike_Sales_Uncleaned!H791&gt;=0,Nike_Sales_Uncleaned!H791&lt;=1),Nike_Sales_Uncleaned!H791,0))</f>
        <v>0</v>
      </c>
      <c r="I752">
        <v>0</v>
      </c>
      <c r="J752" s="11" t="str">
        <f>IF(Nike_Sales_Uncleaned[[#This Row],[Order_Date]]="","",Nike_Sales_Uncleaned[[#This Row],[Order_Date]])</f>
        <v/>
      </c>
      <c r="K752" t="s">
        <v>22</v>
      </c>
      <c r="L752" t="s">
        <v>45</v>
      </c>
      <c r="M752">
        <v>1756.75</v>
      </c>
    </row>
    <row r="753" spans="1:13" x14ac:dyDescent="0.3">
      <c r="A753">
        <v>2790</v>
      </c>
      <c r="B753" t="s">
        <v>13</v>
      </c>
      <c r="C753" t="s">
        <v>30</v>
      </c>
      <c r="D753" t="s">
        <v>31</v>
      </c>
      <c r="E753" t="str">
        <f>IF(Nike_Sales_Uncleaned!E792="","NA",IF(OR(Nike_Sales_Uncleaned!E792=0,Nike_Sales_Uncleaned!E792=-1),"NA",UPPER(Nike_Sales_Uncleaned!E792)))</f>
        <v>XL</v>
      </c>
      <c r="F753" cm="1">
        <f t="array" ref="F753">IF(Nike_Sales_Uncleaned!F792="",MEDIAN(_xlfn._xlws.FILTER(Nike_Sales_Uncleaned!$F$2:$F$2501,Nike_Sales_Uncleaned!$F$2:$F$2501&gt;0)),Nike_Sales_Uncleaned!F792)</f>
        <v>2</v>
      </c>
      <c r="G753" cm="1">
        <f t="array" ref="G753">IF(OR(Nike_Sales_Uncleaned!G792="",Nike_Sales_Uncleaned!G792&lt;=0),MEDIAN(_xlfn._xlws.FILTER(Nike_Sales_Uncleaned!$G$2:$G$2501,Nike_Sales_Uncleaned!$G$2:$G$2501&gt;0)),Nike_Sales_Uncleaned!G792)</f>
        <v>6110.0300000000007</v>
      </c>
      <c r="H753">
        <f>IF(Nike_Sales_Uncleaned!H792="",0,IF(AND(Nike_Sales_Uncleaned!H792&gt;=0,Nike_Sales_Uncleaned!H792&lt;=1),Nike_Sales_Uncleaned!H792,0))</f>
        <v>0</v>
      </c>
      <c r="I753">
        <v>0</v>
      </c>
      <c r="J753" s="11">
        <f>IF(Nike_Sales_Uncleaned[[#This Row],[Order_Date]]="","",Nike_Sales_Uncleaned[[#This Row],[Order_Date]])</f>
        <v>45725</v>
      </c>
      <c r="K753" t="s">
        <v>22</v>
      </c>
      <c r="L753" t="s">
        <v>33</v>
      </c>
      <c r="M753">
        <v>2554.8200000000002</v>
      </c>
    </row>
    <row r="754" spans="1:13" x14ac:dyDescent="0.3">
      <c r="A754">
        <v>2791</v>
      </c>
      <c r="B754" t="s">
        <v>13</v>
      </c>
      <c r="C754" t="s">
        <v>14</v>
      </c>
      <c r="D754" t="s">
        <v>47</v>
      </c>
      <c r="E754" t="str">
        <f>IF(Nike_Sales_Uncleaned!E793="","NA",IF(OR(Nike_Sales_Uncleaned!E793=0,Nike_Sales_Uncleaned!E793=-1),"NA",UPPER(Nike_Sales_Uncleaned!E793)))</f>
        <v>M</v>
      </c>
      <c r="F754" cm="1">
        <f t="array" ref="F754">IF(Nike_Sales_Uncleaned!F793="",MEDIAN(_xlfn._xlws.FILTER(Nike_Sales_Uncleaned!$F$2:$F$2501,Nike_Sales_Uncleaned!$F$2:$F$2501&gt;0)),Nike_Sales_Uncleaned!F793)</f>
        <v>2</v>
      </c>
      <c r="G754" cm="1">
        <f t="array" ref="G754">IF(OR(Nike_Sales_Uncleaned!G793="",Nike_Sales_Uncleaned!G793&lt;=0),MEDIAN(_xlfn._xlws.FILTER(Nike_Sales_Uncleaned!$G$2:$G$2501,Nike_Sales_Uncleaned!$G$2:$G$2501&gt;0)),Nike_Sales_Uncleaned!G793)</f>
        <v>6110.0300000000007</v>
      </c>
      <c r="H754">
        <f>IF(Nike_Sales_Uncleaned!H793="",0,IF(AND(Nike_Sales_Uncleaned!H793&gt;=0,Nike_Sales_Uncleaned!H793&lt;=1),Nike_Sales_Uncleaned!H793,0))</f>
        <v>0</v>
      </c>
      <c r="I754">
        <v>0</v>
      </c>
      <c r="J754" s="11">
        <f>IF(Nike_Sales_Uncleaned[[#This Row],[Order_Date]]="","",Nike_Sales_Uncleaned[[#This Row],[Order_Date]])</f>
        <v>45711</v>
      </c>
      <c r="K754" t="s">
        <v>22</v>
      </c>
      <c r="L754" t="s">
        <v>33</v>
      </c>
      <c r="M754">
        <v>1194.43</v>
      </c>
    </row>
    <row r="755" spans="1:13" x14ac:dyDescent="0.3">
      <c r="A755">
        <v>2792</v>
      </c>
      <c r="B755" t="s">
        <v>13</v>
      </c>
      <c r="C755" t="s">
        <v>26</v>
      </c>
      <c r="D755" t="s">
        <v>40</v>
      </c>
      <c r="E755" t="str">
        <f>IF(Nike_Sales_Uncleaned!E794="","NA",IF(OR(Nike_Sales_Uncleaned!E794=0,Nike_Sales_Uncleaned!E794=-1),"NA",UPPER(Nike_Sales_Uncleaned!E794)))</f>
        <v>L</v>
      </c>
      <c r="F755" cm="1">
        <f t="array" ref="F755">IF(Nike_Sales_Uncleaned!F794="",MEDIAN(_xlfn._xlws.FILTER(Nike_Sales_Uncleaned!$F$2:$F$2501,Nike_Sales_Uncleaned!$F$2:$F$2501&gt;0)),Nike_Sales_Uncleaned!F794)</f>
        <v>-1</v>
      </c>
      <c r="G755" cm="1">
        <f t="array" ref="G755">IF(OR(Nike_Sales_Uncleaned!G794="",Nike_Sales_Uncleaned!G794&lt;=0),MEDIAN(_xlfn._xlws.FILTER(Nike_Sales_Uncleaned!$G$2:$G$2501,Nike_Sales_Uncleaned!$G$2:$G$2501&gt;0)),Nike_Sales_Uncleaned!G794)</f>
        <v>4338.16</v>
      </c>
      <c r="H755">
        <f>IF(Nike_Sales_Uncleaned!H794="",0,IF(AND(Nike_Sales_Uncleaned!H794&gt;=0,Nike_Sales_Uncleaned!H794&lt;=1),Nike_Sales_Uncleaned!H794,0))</f>
        <v>0</v>
      </c>
      <c r="I755">
        <v>0</v>
      </c>
      <c r="J755" s="11">
        <f>IF(Nike_Sales_Uncleaned[[#This Row],[Order_Date]]="","",Nike_Sales_Uncleaned[[#This Row],[Order_Date]])</f>
        <v>45628</v>
      </c>
      <c r="K755" t="s">
        <v>17</v>
      </c>
      <c r="L755" t="s">
        <v>45</v>
      </c>
      <c r="M755">
        <v>-328.05</v>
      </c>
    </row>
    <row r="756" spans="1:13" x14ac:dyDescent="0.3">
      <c r="A756">
        <v>2793</v>
      </c>
      <c r="B756" t="s">
        <v>35</v>
      </c>
      <c r="C756" t="s">
        <v>30</v>
      </c>
      <c r="D756" t="s">
        <v>56</v>
      </c>
      <c r="E756" t="str">
        <f>IF(Nike_Sales_Uncleaned!E795="","NA",IF(OR(Nike_Sales_Uncleaned!E795=0,Nike_Sales_Uncleaned!E795=-1),"NA",UPPER(Nike_Sales_Uncleaned!E795)))</f>
        <v>XL</v>
      </c>
      <c r="F756" cm="1">
        <f t="array" ref="F756">IF(Nike_Sales_Uncleaned!F795="",MEDIAN(_xlfn._xlws.FILTER(Nike_Sales_Uncleaned!$F$2:$F$2501,Nike_Sales_Uncleaned!$F$2:$F$2501&gt;0)),Nike_Sales_Uncleaned!F795)</f>
        <v>0</v>
      </c>
      <c r="G756" cm="1">
        <f t="array" ref="G756">IF(OR(Nike_Sales_Uncleaned!G795="",Nike_Sales_Uncleaned!G795&lt;=0),MEDIAN(_xlfn._xlws.FILTER(Nike_Sales_Uncleaned!$G$2:$G$2501,Nike_Sales_Uncleaned!$G$2:$G$2501&gt;0)),Nike_Sales_Uncleaned!G795)</f>
        <v>6110.0300000000007</v>
      </c>
      <c r="H756">
        <f>IF(Nike_Sales_Uncleaned!H795="",0,IF(AND(Nike_Sales_Uncleaned!H795&gt;=0,Nike_Sales_Uncleaned!H795&lt;=1),Nike_Sales_Uncleaned!H795,0))</f>
        <v>0</v>
      </c>
      <c r="I756">
        <v>0</v>
      </c>
      <c r="J756" s="11">
        <f>IF(Nike_Sales_Uncleaned[[#This Row],[Order_Date]]="","",Nike_Sales_Uncleaned[[#This Row],[Order_Date]])</f>
        <v>45660</v>
      </c>
      <c r="K756" t="s">
        <v>22</v>
      </c>
      <c r="L756" t="s">
        <v>36</v>
      </c>
      <c r="M756">
        <v>922.24</v>
      </c>
    </row>
    <row r="757" spans="1:13" x14ac:dyDescent="0.3">
      <c r="A757">
        <v>2794</v>
      </c>
      <c r="B757" t="s">
        <v>19</v>
      </c>
      <c r="C757" t="s">
        <v>20</v>
      </c>
      <c r="D757" t="s">
        <v>39</v>
      </c>
      <c r="E757" t="str">
        <f>IF(Nike_Sales_Uncleaned!E796="","NA",IF(OR(Nike_Sales_Uncleaned!E796=0,Nike_Sales_Uncleaned!E796=-1),"NA",UPPER(Nike_Sales_Uncleaned!E796)))</f>
        <v>NA</v>
      </c>
      <c r="F757" cm="1">
        <f t="array" ref="F757">IF(Nike_Sales_Uncleaned!F796="",MEDIAN(_xlfn._xlws.FILTER(Nike_Sales_Uncleaned!$F$2:$F$2501,Nike_Sales_Uncleaned!$F$2:$F$2501&gt;0)),Nike_Sales_Uncleaned!F796)</f>
        <v>2</v>
      </c>
      <c r="G757" cm="1">
        <f t="array" ref="G757">IF(OR(Nike_Sales_Uncleaned!G796="",Nike_Sales_Uncleaned!G796&lt;=0),MEDIAN(_xlfn._xlws.FILTER(Nike_Sales_Uncleaned!$G$2:$G$2501,Nike_Sales_Uncleaned!$G$2:$G$2501&gt;0)),Nike_Sales_Uncleaned!G796)</f>
        <v>6110.0300000000007</v>
      </c>
      <c r="H757">
        <f>IF(Nike_Sales_Uncleaned!H796="",0,IF(AND(Nike_Sales_Uncleaned!H796&gt;=0,Nike_Sales_Uncleaned!H796&lt;=1),Nike_Sales_Uncleaned!H796,0))</f>
        <v>0</v>
      </c>
      <c r="I757">
        <v>0</v>
      </c>
      <c r="J757" s="11">
        <f>IF(Nike_Sales_Uncleaned[[#This Row],[Order_Date]]="","",Nike_Sales_Uncleaned[[#This Row],[Order_Date]])</f>
        <v>45650</v>
      </c>
      <c r="K757" t="s">
        <v>17</v>
      </c>
      <c r="L757" t="s">
        <v>25</v>
      </c>
      <c r="M757">
        <v>3833.78</v>
      </c>
    </row>
    <row r="758" spans="1:13" x14ac:dyDescent="0.3">
      <c r="A758">
        <v>2795</v>
      </c>
      <c r="B758" t="s">
        <v>19</v>
      </c>
      <c r="C758" t="s">
        <v>30</v>
      </c>
      <c r="D758" t="s">
        <v>31</v>
      </c>
      <c r="E758" t="str">
        <f>IF(Nike_Sales_Uncleaned!E797="","NA",IF(OR(Nike_Sales_Uncleaned!E797=0,Nike_Sales_Uncleaned!E797=-1),"NA",UPPER(Nike_Sales_Uncleaned!E797)))</f>
        <v>L</v>
      </c>
      <c r="F758" cm="1">
        <f t="array" ref="F758">IF(Nike_Sales_Uncleaned!F797="",MEDIAN(_xlfn._xlws.FILTER(Nike_Sales_Uncleaned!$F$2:$F$2501,Nike_Sales_Uncleaned!$F$2:$F$2501&gt;0)),Nike_Sales_Uncleaned!F797)</f>
        <v>0</v>
      </c>
      <c r="G758" cm="1">
        <f t="array" ref="G758">IF(OR(Nike_Sales_Uncleaned!G797="",Nike_Sales_Uncleaned!G797&lt;=0),MEDIAN(_xlfn._xlws.FILTER(Nike_Sales_Uncleaned!$G$2:$G$2501,Nike_Sales_Uncleaned!$G$2:$G$2501&gt;0)),Nike_Sales_Uncleaned!G797)</f>
        <v>6110.0300000000007</v>
      </c>
      <c r="H758">
        <f>IF(Nike_Sales_Uncleaned!H797="",0,IF(AND(Nike_Sales_Uncleaned!H797&gt;=0,Nike_Sales_Uncleaned!H797&lt;=1),Nike_Sales_Uncleaned!H797,0))</f>
        <v>0</v>
      </c>
      <c r="I758">
        <v>0</v>
      </c>
      <c r="J758" s="11">
        <f>IF(Nike_Sales_Uncleaned[[#This Row],[Order_Date]]="","",Nike_Sales_Uncleaned[[#This Row],[Order_Date]])</f>
        <v>45190</v>
      </c>
      <c r="K758" t="s">
        <v>22</v>
      </c>
      <c r="L758" t="s">
        <v>33</v>
      </c>
      <c r="M758">
        <v>-615.37</v>
      </c>
    </row>
    <row r="759" spans="1:13" x14ac:dyDescent="0.3">
      <c r="A759">
        <v>2796</v>
      </c>
      <c r="B759" t="s">
        <v>35</v>
      </c>
      <c r="C759" t="s">
        <v>26</v>
      </c>
      <c r="D759" t="s">
        <v>58</v>
      </c>
      <c r="E759" t="str">
        <f>IF(Nike_Sales_Uncleaned!E798="","NA",IF(OR(Nike_Sales_Uncleaned!E798=0,Nike_Sales_Uncleaned!E798=-1),"NA",UPPER(Nike_Sales_Uncleaned!E798)))</f>
        <v>12</v>
      </c>
      <c r="F759" cm="1">
        <f t="array" ref="F759">IF(Nike_Sales_Uncleaned!F798="",MEDIAN(_xlfn._xlws.FILTER(Nike_Sales_Uncleaned!$F$2:$F$2501,Nike_Sales_Uncleaned!$F$2:$F$2501&gt;0)),Nike_Sales_Uncleaned!F798)</f>
        <v>-1</v>
      </c>
      <c r="G759" cm="1">
        <f t="array" ref="G759">IF(OR(Nike_Sales_Uncleaned!G798="",Nike_Sales_Uncleaned!G798&lt;=0),MEDIAN(_xlfn._xlws.FILTER(Nike_Sales_Uncleaned!$G$2:$G$2501,Nike_Sales_Uncleaned!$G$2:$G$2501&gt;0)),Nike_Sales_Uncleaned!G798)</f>
        <v>2849.49</v>
      </c>
      <c r="H759">
        <f>IF(Nike_Sales_Uncleaned!H798="",0,IF(AND(Nike_Sales_Uncleaned!H798&gt;=0,Nike_Sales_Uncleaned!H798&lt;=1),Nike_Sales_Uncleaned!H798,0))</f>
        <v>0</v>
      </c>
      <c r="I759">
        <v>0</v>
      </c>
      <c r="J759" s="11">
        <f>IF(Nike_Sales_Uncleaned[[#This Row],[Order_Date]]="","",Nike_Sales_Uncleaned[[#This Row],[Order_Date]])</f>
        <v>45798</v>
      </c>
      <c r="K759" t="s">
        <v>22</v>
      </c>
      <c r="L759" t="s">
        <v>25</v>
      </c>
      <c r="M759">
        <v>2597.58</v>
      </c>
    </row>
    <row r="760" spans="1:13" x14ac:dyDescent="0.3">
      <c r="A760">
        <v>2797</v>
      </c>
      <c r="B760" t="s">
        <v>19</v>
      </c>
      <c r="C760" t="s">
        <v>26</v>
      </c>
      <c r="D760" t="s">
        <v>58</v>
      </c>
      <c r="E760" t="str">
        <f>IF(Nike_Sales_Uncleaned!E799="","NA",IF(OR(Nike_Sales_Uncleaned!E799=0,Nike_Sales_Uncleaned!E799=-1),"NA",UPPER(Nike_Sales_Uncleaned!E799)))</f>
        <v>NA</v>
      </c>
      <c r="F760" cm="1">
        <f t="array" ref="F760">IF(Nike_Sales_Uncleaned!F799="",MEDIAN(_xlfn._xlws.FILTER(Nike_Sales_Uncleaned!$F$2:$F$2501,Nike_Sales_Uncleaned!$F$2:$F$2501&gt;0)),Nike_Sales_Uncleaned!F799)</f>
        <v>2</v>
      </c>
      <c r="G760" cm="1">
        <f t="array" ref="G760">IF(OR(Nike_Sales_Uncleaned!G799="",Nike_Sales_Uncleaned!G799&lt;=0),MEDIAN(_xlfn._xlws.FILTER(Nike_Sales_Uncleaned!$G$2:$G$2501,Nike_Sales_Uncleaned!$G$2:$G$2501&gt;0)),Nike_Sales_Uncleaned!G799)</f>
        <v>2162.29</v>
      </c>
      <c r="H760">
        <f>IF(Nike_Sales_Uncleaned!H799="",0,IF(AND(Nike_Sales_Uncleaned!H799&gt;=0,Nike_Sales_Uncleaned!H799&lt;=1),Nike_Sales_Uncleaned!H799,0))</f>
        <v>0</v>
      </c>
      <c r="I760">
        <v>0</v>
      </c>
      <c r="J760" s="11" t="str">
        <f>IF(Nike_Sales_Uncleaned[[#This Row],[Order_Date]]="","",Nike_Sales_Uncleaned[[#This Row],[Order_Date]])</f>
        <v/>
      </c>
      <c r="K760" t="s">
        <v>22</v>
      </c>
      <c r="L760" t="s">
        <v>33</v>
      </c>
      <c r="M760">
        <v>3158.47</v>
      </c>
    </row>
    <row r="761" spans="1:13" x14ac:dyDescent="0.3">
      <c r="A761">
        <v>2798</v>
      </c>
      <c r="B761" t="s">
        <v>13</v>
      </c>
      <c r="C761" t="s">
        <v>26</v>
      </c>
      <c r="D761" t="s">
        <v>58</v>
      </c>
      <c r="E761" t="str">
        <f>IF(Nike_Sales_Uncleaned!E800="","NA",IF(OR(Nike_Sales_Uncleaned!E800=0,Nike_Sales_Uncleaned!E800=-1),"NA",UPPER(Nike_Sales_Uncleaned!E800)))</f>
        <v>M</v>
      </c>
      <c r="F761" cm="1">
        <f t="array" ref="F761">IF(Nike_Sales_Uncleaned!F800="",MEDIAN(_xlfn._xlws.FILTER(Nike_Sales_Uncleaned!$F$2:$F$2501,Nike_Sales_Uncleaned!$F$2:$F$2501&gt;0)),Nike_Sales_Uncleaned!F800)</f>
        <v>2</v>
      </c>
      <c r="G761" cm="1">
        <f t="array" ref="G761">IF(OR(Nike_Sales_Uncleaned!G800="",Nike_Sales_Uncleaned!G800&lt;=0),MEDIAN(_xlfn._xlws.FILTER(Nike_Sales_Uncleaned!$G$2:$G$2501,Nike_Sales_Uncleaned!$G$2:$G$2501&gt;0)),Nike_Sales_Uncleaned!G800)</f>
        <v>8546.98</v>
      </c>
      <c r="H761">
        <f>IF(Nike_Sales_Uncleaned!H800="",0,IF(AND(Nike_Sales_Uncleaned!H800&gt;=0,Nike_Sales_Uncleaned!H800&lt;=1),Nike_Sales_Uncleaned!H800,0))</f>
        <v>0</v>
      </c>
      <c r="I761">
        <v>0</v>
      </c>
      <c r="J761" s="11">
        <f>IF(Nike_Sales_Uncleaned[[#This Row],[Order_Date]]="","",Nike_Sales_Uncleaned[[#This Row],[Order_Date]])</f>
        <v>45317</v>
      </c>
      <c r="K761" t="s">
        <v>22</v>
      </c>
      <c r="L761" t="s">
        <v>25</v>
      </c>
      <c r="M761">
        <v>430.88</v>
      </c>
    </row>
    <row r="762" spans="1:13" x14ac:dyDescent="0.3">
      <c r="A762">
        <v>2799</v>
      </c>
      <c r="B762" t="s">
        <v>13</v>
      </c>
      <c r="C762" t="s">
        <v>14</v>
      </c>
      <c r="D762" t="s">
        <v>15</v>
      </c>
      <c r="E762" t="str">
        <f>IF(Nike_Sales_Uncleaned!E801="","NA",IF(OR(Nike_Sales_Uncleaned!E801=0,Nike_Sales_Uncleaned!E801=-1),"NA",UPPER(Nike_Sales_Uncleaned!E801)))</f>
        <v>NA</v>
      </c>
      <c r="F762" cm="1">
        <f t="array" ref="F762">IF(Nike_Sales_Uncleaned!F801="",MEDIAN(_xlfn._xlws.FILTER(Nike_Sales_Uncleaned!$F$2:$F$2501,Nike_Sales_Uncleaned!$F$2:$F$2501&gt;0)),Nike_Sales_Uncleaned!F801)</f>
        <v>3</v>
      </c>
      <c r="G762" cm="1">
        <f t="array" ref="G762">IF(OR(Nike_Sales_Uncleaned!G801="",Nike_Sales_Uncleaned!G801&lt;=0),MEDIAN(_xlfn._xlws.FILTER(Nike_Sales_Uncleaned!$G$2:$G$2501,Nike_Sales_Uncleaned!$G$2:$G$2501&gt;0)),Nike_Sales_Uncleaned!G801)</f>
        <v>2359.4699999999998</v>
      </c>
      <c r="H762">
        <f>IF(Nike_Sales_Uncleaned!H801="",0,IF(AND(Nike_Sales_Uncleaned!H801&gt;=0,Nike_Sales_Uncleaned!H801&lt;=1),Nike_Sales_Uncleaned!H801,0))</f>
        <v>0.54</v>
      </c>
      <c r="I762">
        <v>3256.07</v>
      </c>
      <c r="J762" s="11">
        <f>IF(Nike_Sales_Uncleaned[[#This Row],[Order_Date]]="","",Nike_Sales_Uncleaned[[#This Row],[Order_Date]])</f>
        <v>45805</v>
      </c>
      <c r="K762" t="s">
        <v>17</v>
      </c>
      <c r="L762" t="s">
        <v>25</v>
      </c>
      <c r="M762">
        <v>3165.65</v>
      </c>
    </row>
    <row r="763" spans="1:13" x14ac:dyDescent="0.3">
      <c r="A763">
        <v>2800</v>
      </c>
      <c r="B763" t="s">
        <v>19</v>
      </c>
      <c r="C763" t="s">
        <v>30</v>
      </c>
      <c r="D763" t="s">
        <v>31</v>
      </c>
      <c r="E763" t="str">
        <f>IF(Nike_Sales_Uncleaned!E802="","NA",IF(OR(Nike_Sales_Uncleaned!E802=0,Nike_Sales_Uncleaned!E802=-1),"NA",UPPER(Nike_Sales_Uncleaned!E802)))</f>
        <v>6</v>
      </c>
      <c r="F763" cm="1">
        <f t="array" ref="F763">IF(Nike_Sales_Uncleaned!F802="",MEDIAN(_xlfn._xlws.FILTER(Nike_Sales_Uncleaned!$F$2:$F$2501,Nike_Sales_Uncleaned!$F$2:$F$2501&gt;0)),Nike_Sales_Uncleaned!F802)</f>
        <v>0</v>
      </c>
      <c r="G763" cm="1">
        <f t="array" ref="G763">IF(OR(Nike_Sales_Uncleaned!G802="",Nike_Sales_Uncleaned!G802&lt;=0),MEDIAN(_xlfn._xlws.FILTER(Nike_Sales_Uncleaned!$G$2:$G$2501,Nike_Sales_Uncleaned!$G$2:$G$2501&gt;0)),Nike_Sales_Uncleaned!G802)</f>
        <v>8737.08</v>
      </c>
      <c r="H763">
        <f>IF(Nike_Sales_Uncleaned!H802="",0,IF(AND(Nike_Sales_Uncleaned!H802&gt;=0,Nike_Sales_Uncleaned!H802&lt;=1),Nike_Sales_Uncleaned!H802,0))</f>
        <v>0.9</v>
      </c>
      <c r="I763">
        <v>0</v>
      </c>
      <c r="J763" s="11" t="str">
        <f>IF(Nike_Sales_Uncleaned[[#This Row],[Order_Date]]="","",Nike_Sales_Uncleaned[[#This Row],[Order_Date]])</f>
        <v/>
      </c>
      <c r="K763" t="s">
        <v>17</v>
      </c>
      <c r="L763" t="s">
        <v>33</v>
      </c>
      <c r="M763">
        <v>1737</v>
      </c>
    </row>
    <row r="764" spans="1:13" x14ac:dyDescent="0.3">
      <c r="A764">
        <v>2801</v>
      </c>
      <c r="B764" t="s">
        <v>19</v>
      </c>
      <c r="C764" t="s">
        <v>30</v>
      </c>
      <c r="D764" t="s">
        <v>31</v>
      </c>
      <c r="E764" t="str">
        <f>IF(Nike_Sales_Uncleaned!E803="","NA",IF(OR(Nike_Sales_Uncleaned!E803=0,Nike_Sales_Uncleaned!E803=-1),"NA",UPPER(Nike_Sales_Uncleaned!E803)))</f>
        <v>8</v>
      </c>
      <c r="F764" cm="1">
        <f t="array" ref="F764">IF(Nike_Sales_Uncleaned!F803="",MEDIAN(_xlfn._xlws.FILTER(Nike_Sales_Uncleaned!$F$2:$F$2501,Nike_Sales_Uncleaned!$F$2:$F$2501&gt;0)),Nike_Sales_Uncleaned!F803)</f>
        <v>2</v>
      </c>
      <c r="G764" cm="1">
        <f t="array" ref="G764">IF(OR(Nike_Sales_Uncleaned!G803="",Nike_Sales_Uncleaned!G803&lt;=0),MEDIAN(_xlfn._xlws.FILTER(Nike_Sales_Uncleaned!$G$2:$G$2501,Nike_Sales_Uncleaned!$G$2:$G$2501&gt;0)),Nike_Sales_Uncleaned!G803)</f>
        <v>6110.0300000000007</v>
      </c>
      <c r="H764">
        <f>IF(Nike_Sales_Uncleaned!H803="",0,IF(AND(Nike_Sales_Uncleaned!H803&gt;=0,Nike_Sales_Uncleaned!H803&lt;=1),Nike_Sales_Uncleaned!H803,0))</f>
        <v>0</v>
      </c>
      <c r="I764">
        <v>0</v>
      </c>
      <c r="J764" s="11" t="str">
        <f>IF(Nike_Sales_Uncleaned[[#This Row],[Order_Date]]="","",Nike_Sales_Uncleaned[[#This Row],[Order_Date]])</f>
        <v/>
      </c>
      <c r="K764" t="s">
        <v>22</v>
      </c>
      <c r="L764" t="s">
        <v>25</v>
      </c>
      <c r="M764">
        <v>2966.12</v>
      </c>
    </row>
    <row r="765" spans="1:13" x14ac:dyDescent="0.3">
      <c r="A765">
        <v>2802</v>
      </c>
      <c r="B765" t="s">
        <v>35</v>
      </c>
      <c r="C765" t="s">
        <v>30</v>
      </c>
      <c r="D765" t="s">
        <v>50</v>
      </c>
      <c r="E765" t="str">
        <f>IF(Nike_Sales_Uncleaned!E804="","NA",IF(OR(Nike_Sales_Uncleaned!E804=0,Nike_Sales_Uncleaned!E804=-1),"NA",UPPER(Nike_Sales_Uncleaned!E804)))</f>
        <v>L</v>
      </c>
      <c r="F765" cm="1">
        <f t="array" ref="F765">IF(Nike_Sales_Uncleaned!F804="",MEDIAN(_xlfn._xlws.FILTER(Nike_Sales_Uncleaned!$F$2:$F$2501,Nike_Sales_Uncleaned!$F$2:$F$2501&gt;0)),Nike_Sales_Uncleaned!F804)</f>
        <v>3</v>
      </c>
      <c r="G765" cm="1">
        <f t="array" ref="G765">IF(OR(Nike_Sales_Uncleaned!G804="",Nike_Sales_Uncleaned!G804&lt;=0),MEDIAN(_xlfn._xlws.FILTER(Nike_Sales_Uncleaned!$G$2:$G$2501,Nike_Sales_Uncleaned!$G$2:$G$2501&gt;0)),Nike_Sales_Uncleaned!G804)</f>
        <v>6110.0300000000007</v>
      </c>
      <c r="H765">
        <f>IF(Nike_Sales_Uncleaned!H804="",0,IF(AND(Nike_Sales_Uncleaned!H804&gt;=0,Nike_Sales_Uncleaned!H804&lt;=1),Nike_Sales_Uncleaned!H804,0))</f>
        <v>0</v>
      </c>
      <c r="I765">
        <v>0</v>
      </c>
      <c r="J765" s="11">
        <f>IF(Nike_Sales_Uncleaned[[#This Row],[Order_Date]]="","",Nike_Sales_Uncleaned[[#This Row],[Order_Date]])</f>
        <v>45504</v>
      </c>
      <c r="K765" t="s">
        <v>17</v>
      </c>
      <c r="L765" t="s">
        <v>45</v>
      </c>
      <c r="M765">
        <v>-231.73</v>
      </c>
    </row>
    <row r="766" spans="1:13" x14ac:dyDescent="0.3">
      <c r="A766">
        <v>2803</v>
      </c>
      <c r="B766" t="s">
        <v>19</v>
      </c>
      <c r="C766" t="s">
        <v>20</v>
      </c>
      <c r="D766" t="s">
        <v>39</v>
      </c>
      <c r="E766" t="str">
        <f>IF(Nike_Sales_Uncleaned!E805="","NA",IF(OR(Nike_Sales_Uncleaned!E805=0,Nike_Sales_Uncleaned!E805=-1),"NA",UPPER(Nike_Sales_Uncleaned!E805)))</f>
        <v>XL</v>
      </c>
      <c r="F766" cm="1">
        <f t="array" ref="F766">IF(Nike_Sales_Uncleaned!F805="",MEDIAN(_xlfn._xlws.FILTER(Nike_Sales_Uncleaned!$F$2:$F$2501,Nike_Sales_Uncleaned!$F$2:$F$2501&gt;0)),Nike_Sales_Uncleaned!F805)</f>
        <v>0</v>
      </c>
      <c r="G766" cm="1">
        <f t="array" ref="G766">IF(OR(Nike_Sales_Uncleaned!G805="",Nike_Sales_Uncleaned!G805&lt;=0),MEDIAN(_xlfn._xlws.FILTER(Nike_Sales_Uncleaned!$G$2:$G$2501,Nike_Sales_Uncleaned!$G$2:$G$2501&gt;0)),Nike_Sales_Uncleaned!G805)</f>
        <v>6110.0300000000007</v>
      </c>
      <c r="H766">
        <f>IF(Nike_Sales_Uncleaned!H805="",0,IF(AND(Nike_Sales_Uncleaned!H805&gt;=0,Nike_Sales_Uncleaned!H805&lt;=1),Nike_Sales_Uncleaned!H805,0))</f>
        <v>0</v>
      </c>
      <c r="I766">
        <v>0</v>
      </c>
      <c r="J766" s="11">
        <f>IF(Nike_Sales_Uncleaned[[#This Row],[Order_Date]]="","",Nike_Sales_Uncleaned[[#This Row],[Order_Date]])</f>
        <v>45733</v>
      </c>
      <c r="K766" t="s">
        <v>17</v>
      </c>
      <c r="L766" t="s">
        <v>38</v>
      </c>
      <c r="M766">
        <v>83.11</v>
      </c>
    </row>
    <row r="767" spans="1:13" x14ac:dyDescent="0.3">
      <c r="A767">
        <v>2804</v>
      </c>
      <c r="B767" t="s">
        <v>13</v>
      </c>
      <c r="C767" t="s">
        <v>30</v>
      </c>
      <c r="D767" t="s">
        <v>56</v>
      </c>
      <c r="E767" t="str">
        <f>IF(Nike_Sales_Uncleaned!E806="","NA",IF(OR(Nike_Sales_Uncleaned!E806=0,Nike_Sales_Uncleaned!E806=-1),"NA",UPPER(Nike_Sales_Uncleaned!E806)))</f>
        <v>XL</v>
      </c>
      <c r="F767" cm="1">
        <f t="array" ref="F767">IF(Nike_Sales_Uncleaned!F806="",MEDIAN(_xlfn._xlws.FILTER(Nike_Sales_Uncleaned!$F$2:$F$2501,Nike_Sales_Uncleaned!$F$2:$F$2501&gt;0)),Nike_Sales_Uncleaned!F806)</f>
        <v>-1</v>
      </c>
      <c r="G767" cm="1">
        <f t="array" ref="G767">IF(OR(Nike_Sales_Uncleaned!G806="",Nike_Sales_Uncleaned!G806&lt;=0),MEDIAN(_xlfn._xlws.FILTER(Nike_Sales_Uncleaned!$G$2:$G$2501,Nike_Sales_Uncleaned!$G$2:$G$2501&gt;0)),Nike_Sales_Uncleaned!G806)</f>
        <v>6110.0300000000007</v>
      </c>
      <c r="H767">
        <f>IF(Nike_Sales_Uncleaned!H806="",0,IF(AND(Nike_Sales_Uncleaned!H806&gt;=0,Nike_Sales_Uncleaned!H806&lt;=1),Nike_Sales_Uncleaned!H806,0))</f>
        <v>0</v>
      </c>
      <c r="I767">
        <v>0</v>
      </c>
      <c r="J767" s="11">
        <f>IF(Nike_Sales_Uncleaned[[#This Row],[Order_Date]]="","",Nike_Sales_Uncleaned[[#This Row],[Order_Date]])</f>
        <v>45832</v>
      </c>
      <c r="K767" t="s">
        <v>17</v>
      </c>
      <c r="L767" t="s">
        <v>38</v>
      </c>
      <c r="M767">
        <v>2270.96</v>
      </c>
    </row>
    <row r="768" spans="1:13" x14ac:dyDescent="0.3">
      <c r="A768">
        <v>2805</v>
      </c>
      <c r="B768" t="s">
        <v>19</v>
      </c>
      <c r="C768" t="s">
        <v>30</v>
      </c>
      <c r="D768" t="s">
        <v>56</v>
      </c>
      <c r="E768" t="str">
        <f>IF(Nike_Sales_Uncleaned!E807="","NA",IF(OR(Nike_Sales_Uncleaned!E807=0,Nike_Sales_Uncleaned!E807=-1),"NA",UPPER(Nike_Sales_Uncleaned!E807)))</f>
        <v>L</v>
      </c>
      <c r="F768" cm="1">
        <f t="array" ref="F768">IF(Nike_Sales_Uncleaned!F807="",MEDIAN(_xlfn._xlws.FILTER(Nike_Sales_Uncleaned!$F$2:$F$2501,Nike_Sales_Uncleaned!$F$2:$F$2501&gt;0)),Nike_Sales_Uncleaned!F807)</f>
        <v>-1</v>
      </c>
      <c r="G768" cm="1">
        <f t="array" ref="G768">IF(OR(Nike_Sales_Uncleaned!G807="",Nike_Sales_Uncleaned!G807&lt;=0),MEDIAN(_xlfn._xlws.FILTER(Nike_Sales_Uncleaned!$G$2:$G$2501,Nike_Sales_Uncleaned!$G$2:$G$2501&gt;0)),Nike_Sales_Uncleaned!G807)</f>
        <v>6110.0300000000007</v>
      </c>
      <c r="H768">
        <f>IF(Nike_Sales_Uncleaned!H807="",0,IF(AND(Nike_Sales_Uncleaned!H807&gt;=0,Nike_Sales_Uncleaned!H807&lt;=1),Nike_Sales_Uncleaned!H807,0))</f>
        <v>0.82</v>
      </c>
      <c r="I768">
        <v>0</v>
      </c>
      <c r="J768" s="11">
        <f>IF(Nike_Sales_Uncleaned[[#This Row],[Order_Date]]="","",Nike_Sales_Uncleaned[[#This Row],[Order_Date]])</f>
        <v>45649</v>
      </c>
      <c r="K768" t="s">
        <v>17</v>
      </c>
      <c r="L768" t="s">
        <v>29</v>
      </c>
      <c r="M768">
        <v>2037.76</v>
      </c>
    </row>
    <row r="769" spans="1:13" x14ac:dyDescent="0.3">
      <c r="A769">
        <v>2806</v>
      </c>
      <c r="B769" t="s">
        <v>13</v>
      </c>
      <c r="C769" t="s">
        <v>43</v>
      </c>
      <c r="D769" t="s">
        <v>51</v>
      </c>
      <c r="E769" t="str">
        <f>IF(Nike_Sales_Uncleaned!E808="","NA",IF(OR(Nike_Sales_Uncleaned!E808=0,Nike_Sales_Uncleaned!E808=-1),"NA",UPPER(Nike_Sales_Uncleaned!E808)))</f>
        <v>7</v>
      </c>
      <c r="F769" cm="1">
        <f t="array" ref="F769">IF(Nike_Sales_Uncleaned!F808="",MEDIAN(_xlfn._xlws.FILTER(Nike_Sales_Uncleaned!$F$2:$F$2501,Nike_Sales_Uncleaned!$F$2:$F$2501&gt;0)),Nike_Sales_Uncleaned!F808)</f>
        <v>3</v>
      </c>
      <c r="G769" cm="1">
        <f t="array" ref="G769">IF(OR(Nike_Sales_Uncleaned!G808="",Nike_Sales_Uncleaned!G808&lt;=0),MEDIAN(_xlfn._xlws.FILTER(Nike_Sales_Uncleaned!$G$2:$G$2501,Nike_Sales_Uncleaned!$G$2:$G$2501&gt;0)),Nike_Sales_Uncleaned!G808)</f>
        <v>4466.78</v>
      </c>
      <c r="H769">
        <f>IF(Nike_Sales_Uncleaned!H808="",0,IF(AND(Nike_Sales_Uncleaned!H808&gt;=0,Nike_Sales_Uncleaned!H808&lt;=1),Nike_Sales_Uncleaned!H808,0))</f>
        <v>0</v>
      </c>
      <c r="I769">
        <v>0</v>
      </c>
      <c r="J769" s="11">
        <f>IF(Nike_Sales_Uncleaned[[#This Row],[Order_Date]]="","",Nike_Sales_Uncleaned[[#This Row],[Order_Date]])</f>
        <v>45859</v>
      </c>
      <c r="K769" t="s">
        <v>17</v>
      </c>
      <c r="L769" t="s">
        <v>36</v>
      </c>
      <c r="M769">
        <v>2407.08</v>
      </c>
    </row>
    <row r="770" spans="1:13" x14ac:dyDescent="0.3">
      <c r="A770">
        <v>2807</v>
      </c>
      <c r="B770" t="s">
        <v>13</v>
      </c>
      <c r="C770" t="s">
        <v>14</v>
      </c>
      <c r="D770" t="s">
        <v>54</v>
      </c>
      <c r="E770" t="str">
        <f>IF(Nike_Sales_Uncleaned!E809="","NA",IF(OR(Nike_Sales_Uncleaned!E809=0,Nike_Sales_Uncleaned!E809=-1),"NA",UPPER(Nike_Sales_Uncleaned!E809)))</f>
        <v>L</v>
      </c>
      <c r="F770" cm="1">
        <f t="array" ref="F770">IF(Nike_Sales_Uncleaned!F809="",MEDIAN(_xlfn._xlws.FILTER(Nike_Sales_Uncleaned!$F$2:$F$2501,Nike_Sales_Uncleaned!$F$2:$F$2501&gt;0)),Nike_Sales_Uncleaned!F809)</f>
        <v>2</v>
      </c>
      <c r="G770" cm="1">
        <f t="array" ref="G770">IF(OR(Nike_Sales_Uncleaned!G809="",Nike_Sales_Uncleaned!G809&lt;=0),MEDIAN(_xlfn._xlws.FILTER(Nike_Sales_Uncleaned!$G$2:$G$2501,Nike_Sales_Uncleaned!$G$2:$G$2501&gt;0)),Nike_Sales_Uncleaned!G809)</f>
        <v>6110.0300000000007</v>
      </c>
      <c r="H770">
        <f>IF(Nike_Sales_Uncleaned!H809="",0,IF(AND(Nike_Sales_Uncleaned!H809&gt;=0,Nike_Sales_Uncleaned!H809&lt;=1),Nike_Sales_Uncleaned!H809,0))</f>
        <v>0</v>
      </c>
      <c r="I770">
        <v>0</v>
      </c>
      <c r="J770" s="11">
        <f>IF(Nike_Sales_Uncleaned[[#This Row],[Order_Date]]="","",Nike_Sales_Uncleaned[[#This Row],[Order_Date]])</f>
        <v>45660</v>
      </c>
      <c r="K770" t="s">
        <v>17</v>
      </c>
      <c r="L770" t="s">
        <v>38</v>
      </c>
      <c r="M770">
        <v>875.36</v>
      </c>
    </row>
    <row r="771" spans="1:13" x14ac:dyDescent="0.3">
      <c r="A771">
        <v>2808</v>
      </c>
      <c r="B771" t="s">
        <v>19</v>
      </c>
      <c r="C771" t="s">
        <v>30</v>
      </c>
      <c r="D771" t="s">
        <v>56</v>
      </c>
      <c r="E771" t="str">
        <f>IF(Nike_Sales_Uncleaned!E810="","NA",IF(OR(Nike_Sales_Uncleaned!E810=0,Nike_Sales_Uncleaned!E810=-1),"NA",UPPER(Nike_Sales_Uncleaned!E810)))</f>
        <v>L</v>
      </c>
      <c r="F771" cm="1">
        <f t="array" ref="F771">IF(Nike_Sales_Uncleaned!F810="",MEDIAN(_xlfn._xlws.FILTER(Nike_Sales_Uncleaned!$F$2:$F$2501,Nike_Sales_Uncleaned!$F$2:$F$2501&gt;0)),Nike_Sales_Uncleaned!F810)</f>
        <v>0</v>
      </c>
      <c r="G771" cm="1">
        <f t="array" ref="G771">IF(OR(Nike_Sales_Uncleaned!G810="",Nike_Sales_Uncleaned!G810&lt;=0),MEDIAN(_xlfn._xlws.FILTER(Nike_Sales_Uncleaned!$G$2:$G$2501,Nike_Sales_Uncleaned!$G$2:$G$2501&gt;0)),Nike_Sales_Uncleaned!G810)</f>
        <v>7810.49</v>
      </c>
      <c r="H771">
        <f>IF(Nike_Sales_Uncleaned!H810="",0,IF(AND(Nike_Sales_Uncleaned!H810&gt;=0,Nike_Sales_Uncleaned!H810&lt;=1),Nike_Sales_Uncleaned!H810,0))</f>
        <v>0</v>
      </c>
      <c r="I771">
        <v>0</v>
      </c>
      <c r="J771" s="11">
        <f>IF(Nike_Sales_Uncleaned[[#This Row],[Order_Date]]="","",Nike_Sales_Uncleaned[[#This Row],[Order_Date]])</f>
        <v>45838</v>
      </c>
      <c r="K771" t="s">
        <v>17</v>
      </c>
      <c r="L771" t="s">
        <v>36</v>
      </c>
      <c r="M771">
        <v>-65.849999999999994</v>
      </c>
    </row>
    <row r="772" spans="1:13" x14ac:dyDescent="0.3">
      <c r="A772">
        <v>2809</v>
      </c>
      <c r="B772" t="s">
        <v>19</v>
      </c>
      <c r="C772" t="s">
        <v>30</v>
      </c>
      <c r="D772" t="s">
        <v>50</v>
      </c>
      <c r="E772" t="str">
        <f>IF(Nike_Sales_Uncleaned!E811="","NA",IF(OR(Nike_Sales_Uncleaned!E811=0,Nike_Sales_Uncleaned!E811=-1),"NA",UPPER(Nike_Sales_Uncleaned!E811)))</f>
        <v>NA</v>
      </c>
      <c r="F772" cm="1">
        <f t="array" ref="F772">IF(Nike_Sales_Uncleaned!F811="",MEDIAN(_xlfn._xlws.FILTER(Nike_Sales_Uncleaned!$F$2:$F$2501,Nike_Sales_Uncleaned!$F$2:$F$2501&gt;0)),Nike_Sales_Uncleaned!F811)</f>
        <v>0</v>
      </c>
      <c r="G772" cm="1">
        <f t="array" ref="G772">IF(OR(Nike_Sales_Uncleaned!G811="",Nike_Sales_Uncleaned!G811&lt;=0),MEDIAN(_xlfn._xlws.FILTER(Nike_Sales_Uncleaned!$G$2:$G$2501,Nike_Sales_Uncleaned!$G$2:$G$2501&gt;0)),Nike_Sales_Uncleaned!G811)</f>
        <v>3260.38</v>
      </c>
      <c r="H772">
        <f>IF(Nike_Sales_Uncleaned!H811="",0,IF(AND(Nike_Sales_Uncleaned!H811&gt;=0,Nike_Sales_Uncleaned!H811&lt;=1),Nike_Sales_Uncleaned!H811,0))</f>
        <v>0.08</v>
      </c>
      <c r="I772">
        <v>0</v>
      </c>
      <c r="J772" s="11">
        <f>IF(Nike_Sales_Uncleaned[[#This Row],[Order_Date]]="","",Nike_Sales_Uncleaned[[#This Row],[Order_Date]])</f>
        <v>45526</v>
      </c>
      <c r="K772" t="s">
        <v>22</v>
      </c>
      <c r="L772" t="s">
        <v>25</v>
      </c>
      <c r="M772">
        <v>-554.84</v>
      </c>
    </row>
    <row r="773" spans="1:13" x14ac:dyDescent="0.3">
      <c r="A773">
        <v>2810</v>
      </c>
      <c r="B773" t="s">
        <v>35</v>
      </c>
      <c r="C773" t="s">
        <v>30</v>
      </c>
      <c r="D773" t="s">
        <v>48</v>
      </c>
      <c r="E773" t="str">
        <f>IF(Nike_Sales_Uncleaned!E812="","NA",IF(OR(Nike_Sales_Uncleaned!E812=0,Nike_Sales_Uncleaned!E812=-1),"NA",UPPER(Nike_Sales_Uncleaned!E812)))</f>
        <v>7</v>
      </c>
      <c r="F773" cm="1">
        <f t="array" ref="F773">IF(Nike_Sales_Uncleaned!F812="",MEDIAN(_xlfn._xlws.FILTER(Nike_Sales_Uncleaned!$F$2:$F$2501,Nike_Sales_Uncleaned!$F$2:$F$2501&gt;0)),Nike_Sales_Uncleaned!F812)</f>
        <v>2</v>
      </c>
      <c r="G773" cm="1">
        <f t="array" ref="G773">IF(OR(Nike_Sales_Uncleaned!G812="",Nike_Sales_Uncleaned!G812&lt;=0),MEDIAN(_xlfn._xlws.FILTER(Nike_Sales_Uncleaned!$G$2:$G$2501,Nike_Sales_Uncleaned!$G$2:$G$2501&gt;0)),Nike_Sales_Uncleaned!G812)</f>
        <v>2943.44</v>
      </c>
      <c r="H773">
        <f>IF(Nike_Sales_Uncleaned!H812="",0,IF(AND(Nike_Sales_Uncleaned!H812&gt;=0,Nike_Sales_Uncleaned!H812&lt;=1),Nike_Sales_Uncleaned!H812,0))</f>
        <v>0.53</v>
      </c>
      <c r="I773">
        <v>2766.83</v>
      </c>
      <c r="J773" s="11">
        <f>IF(Nike_Sales_Uncleaned[[#This Row],[Order_Date]]="","",Nike_Sales_Uncleaned[[#This Row],[Order_Date]])</f>
        <v>45803</v>
      </c>
      <c r="K773" t="s">
        <v>22</v>
      </c>
      <c r="L773" t="s">
        <v>38</v>
      </c>
      <c r="M773">
        <v>405.67</v>
      </c>
    </row>
    <row r="774" spans="1:13" x14ac:dyDescent="0.3">
      <c r="A774">
        <v>2811</v>
      </c>
      <c r="B774" t="s">
        <v>35</v>
      </c>
      <c r="C774" t="s">
        <v>43</v>
      </c>
      <c r="D774" t="s">
        <v>52</v>
      </c>
      <c r="E774" t="str">
        <f>IF(Nike_Sales_Uncleaned!E813="","NA",IF(OR(Nike_Sales_Uncleaned!E813=0,Nike_Sales_Uncleaned!E813=-1),"NA",UPPER(Nike_Sales_Uncleaned!E813)))</f>
        <v>8</v>
      </c>
      <c r="F774" cm="1">
        <f t="array" ref="F774">IF(Nike_Sales_Uncleaned!F813="",MEDIAN(_xlfn._xlws.FILTER(Nike_Sales_Uncleaned!$F$2:$F$2501,Nike_Sales_Uncleaned!$F$2:$F$2501&gt;0)),Nike_Sales_Uncleaned!F813)</f>
        <v>3</v>
      </c>
      <c r="G774" cm="1">
        <f t="array" ref="G774">IF(OR(Nike_Sales_Uncleaned!G813="",Nike_Sales_Uncleaned!G813&lt;=0),MEDIAN(_xlfn._xlws.FILTER(Nike_Sales_Uncleaned!$G$2:$G$2501,Nike_Sales_Uncleaned!$G$2:$G$2501&gt;0)),Nike_Sales_Uncleaned!G813)</f>
        <v>9153.02</v>
      </c>
      <c r="H774">
        <f>IF(Nike_Sales_Uncleaned!H813="",0,IF(AND(Nike_Sales_Uncleaned!H813&gt;=0,Nike_Sales_Uncleaned!H813&lt;=1),Nike_Sales_Uncleaned!H813,0))</f>
        <v>0</v>
      </c>
      <c r="I774">
        <v>0</v>
      </c>
      <c r="J774" s="11">
        <f>IF(Nike_Sales_Uncleaned[[#This Row],[Order_Date]]="","",Nike_Sales_Uncleaned[[#This Row],[Order_Date]])</f>
        <v>45661</v>
      </c>
      <c r="K774" t="s">
        <v>22</v>
      </c>
      <c r="L774" t="s">
        <v>36</v>
      </c>
      <c r="M774">
        <v>-77.61</v>
      </c>
    </row>
    <row r="775" spans="1:13" x14ac:dyDescent="0.3">
      <c r="A775">
        <v>2812</v>
      </c>
      <c r="B775" t="s">
        <v>35</v>
      </c>
      <c r="C775" t="s">
        <v>43</v>
      </c>
      <c r="D775" t="s">
        <v>61</v>
      </c>
      <c r="E775" t="str">
        <f>IF(Nike_Sales_Uncleaned!E814="","NA",IF(OR(Nike_Sales_Uncleaned!E814=0,Nike_Sales_Uncleaned!E814=-1),"NA",UPPER(Nike_Sales_Uncleaned!E814)))</f>
        <v>NA</v>
      </c>
      <c r="F775" cm="1">
        <f t="array" ref="F775">IF(Nike_Sales_Uncleaned!F814="",MEDIAN(_xlfn._xlws.FILTER(Nike_Sales_Uncleaned!$F$2:$F$2501,Nike_Sales_Uncleaned!$F$2:$F$2501&gt;0)),Nike_Sales_Uncleaned!F814)</f>
        <v>2</v>
      </c>
      <c r="G775" cm="1">
        <f t="array" ref="G775">IF(OR(Nike_Sales_Uncleaned!G814="",Nike_Sales_Uncleaned!G814&lt;=0),MEDIAN(_xlfn._xlws.FILTER(Nike_Sales_Uncleaned!$G$2:$G$2501,Nike_Sales_Uncleaned!$G$2:$G$2501&gt;0)),Nike_Sales_Uncleaned!G814)</f>
        <v>9507.39</v>
      </c>
      <c r="H775">
        <f>IF(Nike_Sales_Uncleaned!H814="",0,IF(AND(Nike_Sales_Uncleaned!H814&gt;=0,Nike_Sales_Uncleaned!H814&lt;=1),Nike_Sales_Uncleaned!H814,0))</f>
        <v>0.01</v>
      </c>
      <c r="I775">
        <v>18824.63</v>
      </c>
      <c r="J775" s="11">
        <f>IF(Nike_Sales_Uncleaned[[#This Row],[Order_Date]]="","",Nike_Sales_Uncleaned[[#This Row],[Order_Date]])</f>
        <v>45749</v>
      </c>
      <c r="K775" t="s">
        <v>17</v>
      </c>
      <c r="L775" t="s">
        <v>45</v>
      </c>
      <c r="M775">
        <v>2570.0100000000002</v>
      </c>
    </row>
    <row r="776" spans="1:13" x14ac:dyDescent="0.3">
      <c r="A776">
        <v>2813</v>
      </c>
      <c r="B776" t="s">
        <v>35</v>
      </c>
      <c r="C776" t="s">
        <v>30</v>
      </c>
      <c r="D776" t="s">
        <v>50</v>
      </c>
      <c r="E776" t="str">
        <f>IF(Nike_Sales_Uncleaned!E815="","NA",IF(OR(Nike_Sales_Uncleaned!E815=0,Nike_Sales_Uncleaned!E815=-1),"NA",UPPER(Nike_Sales_Uncleaned!E815)))</f>
        <v>M</v>
      </c>
      <c r="F776" cm="1">
        <f t="array" ref="F776">IF(Nike_Sales_Uncleaned!F815="",MEDIAN(_xlfn._xlws.FILTER(Nike_Sales_Uncleaned!$F$2:$F$2501,Nike_Sales_Uncleaned!$F$2:$F$2501&gt;0)),Nike_Sales_Uncleaned!F815)</f>
        <v>4</v>
      </c>
      <c r="G776" cm="1">
        <f t="array" ref="G776">IF(OR(Nike_Sales_Uncleaned!G815="",Nike_Sales_Uncleaned!G815&lt;=0),MEDIAN(_xlfn._xlws.FILTER(Nike_Sales_Uncleaned!$G$2:$G$2501,Nike_Sales_Uncleaned!$G$2:$G$2501&gt;0)),Nike_Sales_Uncleaned!G815)</f>
        <v>7450.8</v>
      </c>
      <c r="H776">
        <f>IF(Nike_Sales_Uncleaned!H815="",0,IF(AND(Nike_Sales_Uncleaned!H815&gt;=0,Nike_Sales_Uncleaned!H815&lt;=1),Nike_Sales_Uncleaned!H815,0))</f>
        <v>0</v>
      </c>
      <c r="I776">
        <v>0</v>
      </c>
      <c r="J776" s="11" t="str">
        <f>IF(Nike_Sales_Uncleaned[[#This Row],[Order_Date]]="","",Nike_Sales_Uncleaned[[#This Row],[Order_Date]])</f>
        <v/>
      </c>
      <c r="K776" t="s">
        <v>17</v>
      </c>
      <c r="L776" t="s">
        <v>36</v>
      </c>
      <c r="M776">
        <v>2098.29</v>
      </c>
    </row>
    <row r="777" spans="1:13" x14ac:dyDescent="0.3">
      <c r="A777">
        <v>2814</v>
      </c>
      <c r="B777" t="s">
        <v>13</v>
      </c>
      <c r="C777" t="s">
        <v>30</v>
      </c>
      <c r="D777" t="s">
        <v>31</v>
      </c>
      <c r="E777" t="str">
        <f>IF(Nike_Sales_Uncleaned!E816="","NA",IF(OR(Nike_Sales_Uncleaned!E816=0,Nike_Sales_Uncleaned!E816=-1),"NA",UPPER(Nike_Sales_Uncleaned!E816)))</f>
        <v>M</v>
      </c>
      <c r="F777" cm="1">
        <f t="array" ref="F777">IF(Nike_Sales_Uncleaned!F816="",MEDIAN(_xlfn._xlws.FILTER(Nike_Sales_Uncleaned!$F$2:$F$2501,Nike_Sales_Uncleaned!$F$2:$F$2501&gt;0)),Nike_Sales_Uncleaned!F816)</f>
        <v>0</v>
      </c>
      <c r="G777" cm="1">
        <f t="array" ref="G777">IF(OR(Nike_Sales_Uncleaned!G816="",Nike_Sales_Uncleaned!G816&lt;=0),MEDIAN(_xlfn._xlws.FILTER(Nike_Sales_Uncleaned!$G$2:$G$2501,Nike_Sales_Uncleaned!$G$2:$G$2501&gt;0)),Nike_Sales_Uncleaned!G816)</f>
        <v>6110.0300000000007</v>
      </c>
      <c r="H777">
        <f>IF(Nike_Sales_Uncleaned!H816="",0,IF(AND(Nike_Sales_Uncleaned!H816&gt;=0,Nike_Sales_Uncleaned!H816&lt;=1),Nike_Sales_Uncleaned!H816,0))</f>
        <v>0</v>
      </c>
      <c r="I777">
        <v>0</v>
      </c>
      <c r="J777" s="11" t="str">
        <f>IF(Nike_Sales_Uncleaned[[#This Row],[Order_Date]]="","",Nike_Sales_Uncleaned[[#This Row],[Order_Date]])</f>
        <v/>
      </c>
      <c r="K777" t="s">
        <v>17</v>
      </c>
      <c r="L777" t="s">
        <v>33</v>
      </c>
      <c r="M777">
        <v>1702.06</v>
      </c>
    </row>
    <row r="778" spans="1:13" x14ac:dyDescent="0.3">
      <c r="A778">
        <v>2815</v>
      </c>
      <c r="B778" t="s">
        <v>13</v>
      </c>
      <c r="C778" t="s">
        <v>14</v>
      </c>
      <c r="D778" t="s">
        <v>34</v>
      </c>
      <c r="E778" t="str">
        <f>IF(Nike_Sales_Uncleaned!E817="","NA",IF(OR(Nike_Sales_Uncleaned!E817=0,Nike_Sales_Uncleaned!E817=-1),"NA",UPPER(Nike_Sales_Uncleaned!E817)))</f>
        <v>L</v>
      </c>
      <c r="F778" cm="1">
        <f t="array" ref="F778">IF(Nike_Sales_Uncleaned!F817="",MEDIAN(_xlfn._xlws.FILTER(Nike_Sales_Uncleaned!$F$2:$F$2501,Nike_Sales_Uncleaned!$F$2:$F$2501&gt;0)),Nike_Sales_Uncleaned!F817)</f>
        <v>0</v>
      </c>
      <c r="G778" cm="1">
        <f t="array" ref="G778">IF(OR(Nike_Sales_Uncleaned!G817="",Nike_Sales_Uncleaned!G817&lt;=0),MEDIAN(_xlfn._xlws.FILTER(Nike_Sales_Uncleaned!$G$2:$G$2501,Nike_Sales_Uncleaned!$G$2:$G$2501&gt;0)),Nike_Sales_Uncleaned!G817)</f>
        <v>6110.0300000000007</v>
      </c>
      <c r="H778">
        <f>IF(Nike_Sales_Uncleaned!H817="",0,IF(AND(Nike_Sales_Uncleaned!H817&gt;=0,Nike_Sales_Uncleaned!H817&lt;=1),Nike_Sales_Uncleaned!H817,0))</f>
        <v>0</v>
      </c>
      <c r="I778">
        <v>0</v>
      </c>
      <c r="J778" s="11">
        <f>IF(Nike_Sales_Uncleaned[[#This Row],[Order_Date]]="","",Nike_Sales_Uncleaned[[#This Row],[Order_Date]])</f>
        <v>45733</v>
      </c>
      <c r="K778" t="s">
        <v>17</v>
      </c>
      <c r="L778" t="s">
        <v>45</v>
      </c>
      <c r="M778">
        <v>3281.98</v>
      </c>
    </row>
    <row r="779" spans="1:13" x14ac:dyDescent="0.3">
      <c r="A779">
        <v>2816</v>
      </c>
      <c r="B779" t="s">
        <v>35</v>
      </c>
      <c r="C779" t="s">
        <v>43</v>
      </c>
      <c r="D779" t="s">
        <v>61</v>
      </c>
      <c r="E779" t="str">
        <f>IF(Nike_Sales_Uncleaned!E818="","NA",IF(OR(Nike_Sales_Uncleaned!E818=0,Nike_Sales_Uncleaned!E818=-1),"NA",UPPER(Nike_Sales_Uncleaned!E818)))</f>
        <v>M</v>
      </c>
      <c r="F779" cm="1">
        <f t="array" ref="F779">IF(Nike_Sales_Uncleaned!F818="",MEDIAN(_xlfn._xlws.FILTER(Nike_Sales_Uncleaned!$F$2:$F$2501,Nike_Sales_Uncleaned!$F$2:$F$2501&gt;0)),Nike_Sales_Uncleaned!F818)</f>
        <v>3</v>
      </c>
      <c r="G779" cm="1">
        <f t="array" ref="G779">IF(OR(Nike_Sales_Uncleaned!G818="",Nike_Sales_Uncleaned!G818&lt;=0),MEDIAN(_xlfn._xlws.FILTER(Nike_Sales_Uncleaned!$G$2:$G$2501,Nike_Sales_Uncleaned!$G$2:$G$2501&gt;0)),Nike_Sales_Uncleaned!G818)</f>
        <v>5983.35</v>
      </c>
      <c r="H779">
        <f>IF(Nike_Sales_Uncleaned!H818="",0,IF(AND(Nike_Sales_Uncleaned!H818&gt;=0,Nike_Sales_Uncleaned!H818&lt;=1),Nike_Sales_Uncleaned!H818,0))</f>
        <v>0</v>
      </c>
      <c r="I779">
        <v>0</v>
      </c>
      <c r="J779" s="11" t="str">
        <f>IF(Nike_Sales_Uncleaned[[#This Row],[Order_Date]]="","",Nike_Sales_Uncleaned[[#This Row],[Order_Date]])</f>
        <v/>
      </c>
      <c r="K779" t="s">
        <v>22</v>
      </c>
      <c r="L779" t="s">
        <v>38</v>
      </c>
      <c r="M779">
        <v>916.13</v>
      </c>
    </row>
    <row r="780" spans="1:13" x14ac:dyDescent="0.3">
      <c r="A780">
        <v>2818</v>
      </c>
      <c r="B780" t="s">
        <v>13</v>
      </c>
      <c r="C780" t="s">
        <v>20</v>
      </c>
      <c r="D780" t="s">
        <v>24</v>
      </c>
      <c r="E780" t="str">
        <f>IF(Nike_Sales_Uncleaned!E820="","NA",IF(OR(Nike_Sales_Uncleaned!E820=0,Nike_Sales_Uncleaned!E820=-1),"NA",UPPER(Nike_Sales_Uncleaned!E820)))</f>
        <v>NA</v>
      </c>
      <c r="F780" cm="1">
        <f t="array" ref="F780">IF(Nike_Sales_Uncleaned!F820="",MEDIAN(_xlfn._xlws.FILTER(Nike_Sales_Uncleaned!$F$2:$F$2501,Nike_Sales_Uncleaned!$F$2:$F$2501&gt;0)),Nike_Sales_Uncleaned!F820)</f>
        <v>-1</v>
      </c>
      <c r="G780" cm="1">
        <f t="array" ref="G780">IF(OR(Nike_Sales_Uncleaned!G820="",Nike_Sales_Uncleaned!G820&lt;=0),MEDIAN(_xlfn._xlws.FILTER(Nike_Sales_Uncleaned!$G$2:$G$2501,Nike_Sales_Uncleaned!$G$2:$G$2501&gt;0)),Nike_Sales_Uncleaned!G820)</f>
        <v>6110.0300000000007</v>
      </c>
      <c r="H780">
        <f>IF(Nike_Sales_Uncleaned!H820="",0,IF(AND(Nike_Sales_Uncleaned!H820&gt;=0,Nike_Sales_Uncleaned!H820&lt;=1),Nike_Sales_Uncleaned!H820,0))</f>
        <v>0</v>
      </c>
      <c r="I780">
        <v>0</v>
      </c>
      <c r="J780" s="11">
        <f>IF(Nike_Sales_Uncleaned[[#This Row],[Order_Date]]="","",Nike_Sales_Uncleaned[[#This Row],[Order_Date]])</f>
        <v>45828</v>
      </c>
      <c r="K780" t="s">
        <v>22</v>
      </c>
      <c r="L780" t="s">
        <v>29</v>
      </c>
      <c r="M780">
        <v>-797.91</v>
      </c>
    </row>
    <row r="781" spans="1:13" x14ac:dyDescent="0.3">
      <c r="A781">
        <v>2819</v>
      </c>
      <c r="B781" t="s">
        <v>13</v>
      </c>
      <c r="C781" t="s">
        <v>20</v>
      </c>
      <c r="D781" t="s">
        <v>24</v>
      </c>
      <c r="E781" t="str">
        <f>IF(Nike_Sales_Uncleaned!E821="","NA",IF(OR(Nike_Sales_Uncleaned!E821=0,Nike_Sales_Uncleaned!E821=-1),"NA",UPPER(Nike_Sales_Uncleaned!E821)))</f>
        <v>9</v>
      </c>
      <c r="F781" cm="1">
        <f t="array" ref="F781">IF(Nike_Sales_Uncleaned!F821="",MEDIAN(_xlfn._xlws.FILTER(Nike_Sales_Uncleaned!$F$2:$F$2501,Nike_Sales_Uncleaned!$F$2:$F$2501&gt;0)),Nike_Sales_Uncleaned!F821)</f>
        <v>2</v>
      </c>
      <c r="G781" cm="1">
        <f t="array" ref="G781">IF(OR(Nike_Sales_Uncleaned!G821="",Nike_Sales_Uncleaned!G821&lt;=0),MEDIAN(_xlfn._xlws.FILTER(Nike_Sales_Uncleaned!$G$2:$G$2501,Nike_Sales_Uncleaned!$G$2:$G$2501&gt;0)),Nike_Sales_Uncleaned!G821)</f>
        <v>7645.41</v>
      </c>
      <c r="H781">
        <f>IF(Nike_Sales_Uncleaned!H821="",0,IF(AND(Nike_Sales_Uncleaned!H821&gt;=0,Nike_Sales_Uncleaned!H821&lt;=1),Nike_Sales_Uncleaned!H821,0))</f>
        <v>0</v>
      </c>
      <c r="I781">
        <v>0</v>
      </c>
      <c r="J781" s="11">
        <f>IF(Nike_Sales_Uncleaned[[#This Row],[Order_Date]]="","",Nike_Sales_Uncleaned[[#This Row],[Order_Date]])</f>
        <v>45632</v>
      </c>
      <c r="K781" t="s">
        <v>22</v>
      </c>
      <c r="L781" t="s">
        <v>36</v>
      </c>
      <c r="M781">
        <v>593.62</v>
      </c>
    </row>
    <row r="782" spans="1:13" x14ac:dyDescent="0.3">
      <c r="A782">
        <v>2820</v>
      </c>
      <c r="B782" t="s">
        <v>19</v>
      </c>
      <c r="C782" t="s">
        <v>26</v>
      </c>
      <c r="D782" t="s">
        <v>27</v>
      </c>
      <c r="E782" t="str">
        <f>IF(Nike_Sales_Uncleaned!E822="","NA",IF(OR(Nike_Sales_Uncleaned!E822=0,Nike_Sales_Uncleaned!E822=-1),"NA",UPPER(Nike_Sales_Uncleaned!E822)))</f>
        <v>M</v>
      </c>
      <c r="F782" cm="1">
        <f t="array" ref="F782">IF(Nike_Sales_Uncleaned!F822="",MEDIAN(_xlfn._xlws.FILTER(Nike_Sales_Uncleaned!$F$2:$F$2501,Nike_Sales_Uncleaned!$F$2:$F$2501&gt;0)),Nike_Sales_Uncleaned!F822)</f>
        <v>4</v>
      </c>
      <c r="G782" cm="1">
        <f t="array" ref="G782">IF(OR(Nike_Sales_Uncleaned!G822="",Nike_Sales_Uncleaned!G822&lt;=0),MEDIAN(_xlfn._xlws.FILTER(Nike_Sales_Uncleaned!$G$2:$G$2501,Nike_Sales_Uncleaned!$G$2:$G$2501&gt;0)),Nike_Sales_Uncleaned!G822)</f>
        <v>8659.15</v>
      </c>
      <c r="H782">
        <f>IF(Nike_Sales_Uncleaned!H822="",0,IF(AND(Nike_Sales_Uncleaned!H822&gt;=0,Nike_Sales_Uncleaned!H822&lt;=1),Nike_Sales_Uncleaned!H822,0))</f>
        <v>0</v>
      </c>
      <c r="I782">
        <v>0</v>
      </c>
      <c r="J782" s="11" t="str">
        <f>IF(Nike_Sales_Uncleaned[[#This Row],[Order_Date]]="","",Nike_Sales_Uncleaned[[#This Row],[Order_Date]])</f>
        <v/>
      </c>
      <c r="K782" t="s">
        <v>17</v>
      </c>
      <c r="L782" t="s">
        <v>25</v>
      </c>
      <c r="M782">
        <v>2078.39</v>
      </c>
    </row>
    <row r="783" spans="1:13" x14ac:dyDescent="0.3">
      <c r="A783">
        <v>2821</v>
      </c>
      <c r="B783" t="s">
        <v>13</v>
      </c>
      <c r="C783" t="s">
        <v>26</v>
      </c>
      <c r="D783" t="s">
        <v>60</v>
      </c>
      <c r="E783" t="str">
        <f>IF(Nike_Sales_Uncleaned!E823="","NA",IF(OR(Nike_Sales_Uncleaned!E823=0,Nike_Sales_Uncleaned!E823=-1),"NA",UPPER(Nike_Sales_Uncleaned!E823)))</f>
        <v>NA</v>
      </c>
      <c r="F783" cm="1">
        <f t="array" ref="F783">IF(Nike_Sales_Uncleaned!F823="",MEDIAN(_xlfn._xlws.FILTER(Nike_Sales_Uncleaned!$F$2:$F$2501,Nike_Sales_Uncleaned!$F$2:$F$2501&gt;0)),Nike_Sales_Uncleaned!F823)</f>
        <v>0</v>
      </c>
      <c r="G783" cm="1">
        <f t="array" ref="G783">IF(OR(Nike_Sales_Uncleaned!G823="",Nike_Sales_Uncleaned!G823&lt;=0),MEDIAN(_xlfn._xlws.FILTER(Nike_Sales_Uncleaned!$G$2:$G$2501,Nike_Sales_Uncleaned!$G$2:$G$2501&gt;0)),Nike_Sales_Uncleaned!G823)</f>
        <v>3360.35</v>
      </c>
      <c r="H783">
        <f>IF(Nike_Sales_Uncleaned!H823="",0,IF(AND(Nike_Sales_Uncleaned!H823&gt;=0,Nike_Sales_Uncleaned!H823&lt;=1),Nike_Sales_Uncleaned!H823,0))</f>
        <v>0</v>
      </c>
      <c r="I783">
        <v>0</v>
      </c>
      <c r="J783" s="11">
        <f>IF(Nike_Sales_Uncleaned[[#This Row],[Order_Date]]="","",Nike_Sales_Uncleaned[[#This Row],[Order_Date]])</f>
        <v>45172</v>
      </c>
      <c r="K783" t="s">
        <v>17</v>
      </c>
      <c r="L783" t="s">
        <v>33</v>
      </c>
      <c r="M783">
        <v>2991.25</v>
      </c>
    </row>
    <row r="784" spans="1:13" x14ac:dyDescent="0.3">
      <c r="A784">
        <v>2822</v>
      </c>
      <c r="B784" t="s">
        <v>19</v>
      </c>
      <c r="C784" t="s">
        <v>26</v>
      </c>
      <c r="D784" t="s">
        <v>27</v>
      </c>
      <c r="E784" t="str">
        <f>IF(Nike_Sales_Uncleaned!E824="","NA",IF(OR(Nike_Sales_Uncleaned!E824=0,Nike_Sales_Uncleaned!E824=-1),"NA",UPPER(Nike_Sales_Uncleaned!E824)))</f>
        <v>11</v>
      </c>
      <c r="F784" cm="1">
        <f t="array" ref="F784">IF(Nike_Sales_Uncleaned!F824="",MEDIAN(_xlfn._xlws.FILTER(Nike_Sales_Uncleaned!$F$2:$F$2501,Nike_Sales_Uncleaned!$F$2:$F$2501&gt;0)),Nike_Sales_Uncleaned!F824)</f>
        <v>2</v>
      </c>
      <c r="G784" cm="1">
        <f t="array" ref="G784">IF(OR(Nike_Sales_Uncleaned!G824="",Nike_Sales_Uncleaned!G824&lt;=0),MEDIAN(_xlfn._xlws.FILTER(Nike_Sales_Uncleaned!$G$2:$G$2501,Nike_Sales_Uncleaned!$G$2:$G$2501&gt;0)),Nike_Sales_Uncleaned!G824)</f>
        <v>8314.34</v>
      </c>
      <c r="H784">
        <f>IF(Nike_Sales_Uncleaned!H824="",0,IF(AND(Nike_Sales_Uncleaned!H824&gt;=0,Nike_Sales_Uncleaned!H824&lt;=1),Nike_Sales_Uncleaned!H824,0))</f>
        <v>0</v>
      </c>
      <c r="I784">
        <v>0</v>
      </c>
      <c r="J784" s="11" t="str">
        <f>IF(Nike_Sales_Uncleaned[[#This Row],[Order_Date]]="","",Nike_Sales_Uncleaned[[#This Row],[Order_Date]])</f>
        <v/>
      </c>
      <c r="K784" t="s">
        <v>22</v>
      </c>
      <c r="L784" t="s">
        <v>36</v>
      </c>
      <c r="M784">
        <v>-1145.98</v>
      </c>
    </row>
    <row r="785" spans="1:13" x14ac:dyDescent="0.3">
      <c r="A785">
        <v>2823</v>
      </c>
      <c r="B785" t="s">
        <v>35</v>
      </c>
      <c r="C785" t="s">
        <v>20</v>
      </c>
      <c r="D785" t="s">
        <v>39</v>
      </c>
      <c r="E785" t="str">
        <f>IF(Nike_Sales_Uncleaned!E825="","NA",IF(OR(Nike_Sales_Uncleaned!E825=0,Nike_Sales_Uncleaned!E825=-1),"NA",UPPER(Nike_Sales_Uncleaned!E825)))</f>
        <v>L</v>
      </c>
      <c r="F785" cm="1">
        <f t="array" ref="F785">IF(Nike_Sales_Uncleaned!F825="",MEDIAN(_xlfn._xlws.FILTER(Nike_Sales_Uncleaned!$F$2:$F$2501,Nike_Sales_Uncleaned!$F$2:$F$2501&gt;0)),Nike_Sales_Uncleaned!F825)</f>
        <v>1</v>
      </c>
      <c r="G785" cm="1">
        <f t="array" ref="G785">IF(OR(Nike_Sales_Uncleaned!G825="",Nike_Sales_Uncleaned!G825&lt;=0),MEDIAN(_xlfn._xlws.FILTER(Nike_Sales_Uncleaned!$G$2:$G$2501,Nike_Sales_Uncleaned!$G$2:$G$2501&gt;0)),Nike_Sales_Uncleaned!G825)</f>
        <v>6110.0300000000007</v>
      </c>
      <c r="H785">
        <f>IF(Nike_Sales_Uncleaned!H825="",0,IF(AND(Nike_Sales_Uncleaned!H825&gt;=0,Nike_Sales_Uncleaned!H825&lt;=1),Nike_Sales_Uncleaned!H825,0))</f>
        <v>0</v>
      </c>
      <c r="I785">
        <v>0</v>
      </c>
      <c r="J785" s="11">
        <f>IF(Nike_Sales_Uncleaned[[#This Row],[Order_Date]]="","",Nike_Sales_Uncleaned[[#This Row],[Order_Date]])</f>
        <v>45543</v>
      </c>
      <c r="K785" t="s">
        <v>22</v>
      </c>
      <c r="L785" t="s">
        <v>25</v>
      </c>
      <c r="M785">
        <v>-1125.9100000000001</v>
      </c>
    </row>
    <row r="786" spans="1:13" x14ac:dyDescent="0.3">
      <c r="A786">
        <v>2824</v>
      </c>
      <c r="B786" t="s">
        <v>35</v>
      </c>
      <c r="C786" t="s">
        <v>43</v>
      </c>
      <c r="D786" t="s">
        <v>44</v>
      </c>
      <c r="E786" t="str">
        <f>IF(Nike_Sales_Uncleaned!E826="","NA",IF(OR(Nike_Sales_Uncleaned!E826=0,Nike_Sales_Uncleaned!E826=-1),"NA",UPPER(Nike_Sales_Uncleaned!E826)))</f>
        <v>L</v>
      </c>
      <c r="F786" cm="1">
        <f t="array" ref="F786">IF(Nike_Sales_Uncleaned!F826="",MEDIAN(_xlfn._xlws.FILTER(Nike_Sales_Uncleaned!$F$2:$F$2501,Nike_Sales_Uncleaned!$F$2:$F$2501&gt;0)),Nike_Sales_Uncleaned!F826)</f>
        <v>4</v>
      </c>
      <c r="G786" cm="1">
        <f t="array" ref="G786">IF(OR(Nike_Sales_Uncleaned!G826="",Nike_Sales_Uncleaned!G826&lt;=0),MEDIAN(_xlfn._xlws.FILTER(Nike_Sales_Uncleaned!$G$2:$G$2501,Nike_Sales_Uncleaned!$G$2:$G$2501&gt;0)),Nike_Sales_Uncleaned!G826)</f>
        <v>5123.3500000000004</v>
      </c>
      <c r="H786">
        <f>IF(Nike_Sales_Uncleaned!H826="",0,IF(AND(Nike_Sales_Uncleaned!H826&gt;=0,Nike_Sales_Uncleaned!H826&lt;=1),Nike_Sales_Uncleaned!H826,0))</f>
        <v>0</v>
      </c>
      <c r="I786">
        <v>0</v>
      </c>
      <c r="J786" s="11">
        <f>IF(Nike_Sales_Uncleaned[[#This Row],[Order_Date]]="","",Nike_Sales_Uncleaned[[#This Row],[Order_Date]])</f>
        <v>45685</v>
      </c>
      <c r="K786" t="s">
        <v>17</v>
      </c>
      <c r="L786" t="s">
        <v>25</v>
      </c>
      <c r="M786">
        <v>1620.37</v>
      </c>
    </row>
    <row r="787" spans="1:13" x14ac:dyDescent="0.3">
      <c r="A787">
        <v>2825</v>
      </c>
      <c r="B787" t="s">
        <v>13</v>
      </c>
      <c r="C787" t="s">
        <v>14</v>
      </c>
      <c r="D787" t="s">
        <v>15</v>
      </c>
      <c r="E787" t="str">
        <f>IF(Nike_Sales_Uncleaned!E827="","NA",IF(OR(Nike_Sales_Uncleaned!E827=0,Nike_Sales_Uncleaned!E827=-1),"NA",UPPER(Nike_Sales_Uncleaned!E827)))</f>
        <v>M</v>
      </c>
      <c r="F787" cm="1">
        <f t="array" ref="F787">IF(Nike_Sales_Uncleaned!F827="",MEDIAN(_xlfn._xlws.FILTER(Nike_Sales_Uncleaned!$F$2:$F$2501,Nike_Sales_Uncleaned!$F$2:$F$2501&gt;0)),Nike_Sales_Uncleaned!F827)</f>
        <v>2</v>
      </c>
      <c r="G787" cm="1">
        <f t="array" ref="G787">IF(OR(Nike_Sales_Uncleaned!G827="",Nike_Sales_Uncleaned!G827&lt;=0),MEDIAN(_xlfn._xlws.FILTER(Nike_Sales_Uncleaned!$G$2:$G$2501,Nike_Sales_Uncleaned!$G$2:$G$2501&gt;0)),Nike_Sales_Uncleaned!G827)</f>
        <v>6110.0300000000007</v>
      </c>
      <c r="H787">
        <f>IF(Nike_Sales_Uncleaned!H827="",0,IF(AND(Nike_Sales_Uncleaned!H827&gt;=0,Nike_Sales_Uncleaned!H827&lt;=1),Nike_Sales_Uncleaned!H827,0))</f>
        <v>0</v>
      </c>
      <c r="I787">
        <v>0</v>
      </c>
      <c r="J787" s="11">
        <f>IF(Nike_Sales_Uncleaned[[#This Row],[Order_Date]]="","",Nike_Sales_Uncleaned[[#This Row],[Order_Date]])</f>
        <v>45585</v>
      </c>
      <c r="K787" t="s">
        <v>22</v>
      </c>
      <c r="L787" t="s">
        <v>29</v>
      </c>
      <c r="M787">
        <v>2322.87</v>
      </c>
    </row>
    <row r="788" spans="1:13" x14ac:dyDescent="0.3">
      <c r="A788">
        <v>2826</v>
      </c>
      <c r="B788" t="s">
        <v>13</v>
      </c>
      <c r="C788" t="s">
        <v>26</v>
      </c>
      <c r="D788" t="s">
        <v>27</v>
      </c>
      <c r="E788" t="str">
        <f>IF(Nike_Sales_Uncleaned!E828="","NA",IF(OR(Nike_Sales_Uncleaned!E828=0,Nike_Sales_Uncleaned!E828=-1),"NA",UPPER(Nike_Sales_Uncleaned!E828)))</f>
        <v>M</v>
      </c>
      <c r="F788" cm="1">
        <f t="array" ref="F788">IF(Nike_Sales_Uncleaned!F828="",MEDIAN(_xlfn._xlws.FILTER(Nike_Sales_Uncleaned!$F$2:$F$2501,Nike_Sales_Uncleaned!$F$2:$F$2501&gt;0)),Nike_Sales_Uncleaned!F828)</f>
        <v>2</v>
      </c>
      <c r="G788" cm="1">
        <f t="array" ref="G788">IF(OR(Nike_Sales_Uncleaned!G828="",Nike_Sales_Uncleaned!G828&lt;=0),MEDIAN(_xlfn._xlws.FILTER(Nike_Sales_Uncleaned!$G$2:$G$2501,Nike_Sales_Uncleaned!$G$2:$G$2501&gt;0)),Nike_Sales_Uncleaned!G828)</f>
        <v>6110.0300000000007</v>
      </c>
      <c r="H788">
        <f>IF(Nike_Sales_Uncleaned!H828="",0,IF(AND(Nike_Sales_Uncleaned!H828&gt;=0,Nike_Sales_Uncleaned!H828&lt;=1),Nike_Sales_Uncleaned!H828,0))</f>
        <v>0.01</v>
      </c>
      <c r="I788">
        <v>0</v>
      </c>
      <c r="J788" s="11">
        <f>IF(Nike_Sales_Uncleaned[[#This Row],[Order_Date]]="","",Nike_Sales_Uncleaned[[#This Row],[Order_Date]])</f>
        <v>45585</v>
      </c>
      <c r="K788" t="s">
        <v>22</v>
      </c>
      <c r="L788" t="s">
        <v>36</v>
      </c>
      <c r="M788">
        <v>262.81</v>
      </c>
    </row>
    <row r="789" spans="1:13" x14ac:dyDescent="0.3">
      <c r="A789">
        <v>2827</v>
      </c>
      <c r="B789" t="s">
        <v>35</v>
      </c>
      <c r="C789" t="s">
        <v>43</v>
      </c>
      <c r="D789" t="s">
        <v>44</v>
      </c>
      <c r="E789" t="str">
        <f>IF(Nike_Sales_Uncleaned!E829="","NA",IF(OR(Nike_Sales_Uncleaned!E829=0,Nike_Sales_Uncleaned!E829=-1),"NA",UPPER(Nike_Sales_Uncleaned!E829)))</f>
        <v>L</v>
      </c>
      <c r="F789" cm="1">
        <f t="array" ref="F789">IF(Nike_Sales_Uncleaned!F829="",MEDIAN(_xlfn._xlws.FILTER(Nike_Sales_Uncleaned!$F$2:$F$2501,Nike_Sales_Uncleaned!$F$2:$F$2501&gt;0)),Nike_Sales_Uncleaned!F829)</f>
        <v>0</v>
      </c>
      <c r="G789" cm="1">
        <f t="array" ref="G789">IF(OR(Nike_Sales_Uncleaned!G829="",Nike_Sales_Uncleaned!G829&lt;=0),MEDIAN(_xlfn._xlws.FILTER(Nike_Sales_Uncleaned!$G$2:$G$2501,Nike_Sales_Uncleaned!$G$2:$G$2501&gt;0)),Nike_Sales_Uncleaned!G829)</f>
        <v>4278.28</v>
      </c>
      <c r="H789">
        <f>IF(Nike_Sales_Uncleaned!H829="",0,IF(AND(Nike_Sales_Uncleaned!H829&gt;=0,Nike_Sales_Uncleaned!H829&lt;=1),Nike_Sales_Uncleaned!H829,0))</f>
        <v>0</v>
      </c>
      <c r="I789">
        <v>0</v>
      </c>
      <c r="J789" s="11">
        <f>IF(Nike_Sales_Uncleaned[[#This Row],[Order_Date]]="","",Nike_Sales_Uncleaned[[#This Row],[Order_Date]])</f>
        <v>45535</v>
      </c>
      <c r="K789" t="s">
        <v>22</v>
      </c>
      <c r="L789" t="s">
        <v>38</v>
      </c>
      <c r="M789">
        <v>860.32</v>
      </c>
    </row>
    <row r="790" spans="1:13" x14ac:dyDescent="0.3">
      <c r="A790">
        <v>2828</v>
      </c>
      <c r="B790" t="s">
        <v>19</v>
      </c>
      <c r="C790" t="s">
        <v>14</v>
      </c>
      <c r="D790" t="s">
        <v>54</v>
      </c>
      <c r="E790" t="str">
        <f>IF(Nike_Sales_Uncleaned!E830="","NA",IF(OR(Nike_Sales_Uncleaned!E830=0,Nike_Sales_Uncleaned!E830=-1),"NA",UPPER(Nike_Sales_Uncleaned!E830)))</f>
        <v>XL</v>
      </c>
      <c r="F790" cm="1">
        <f t="array" ref="F790">IF(Nike_Sales_Uncleaned!F830="",MEDIAN(_xlfn._xlws.FILTER(Nike_Sales_Uncleaned!$F$2:$F$2501,Nike_Sales_Uncleaned!$F$2:$F$2501&gt;0)),Nike_Sales_Uncleaned!F830)</f>
        <v>2</v>
      </c>
      <c r="G790" cm="1">
        <f t="array" ref="G790">IF(OR(Nike_Sales_Uncleaned!G830="",Nike_Sales_Uncleaned!G830&lt;=0),MEDIAN(_xlfn._xlws.FILTER(Nike_Sales_Uncleaned!$G$2:$G$2501,Nike_Sales_Uncleaned!$G$2:$G$2501&gt;0)),Nike_Sales_Uncleaned!G830)</f>
        <v>2095</v>
      </c>
      <c r="H790">
        <f>IF(Nike_Sales_Uncleaned!H830="",0,IF(AND(Nike_Sales_Uncleaned!H830&gt;=0,Nike_Sales_Uncleaned!H830&lt;=1),Nike_Sales_Uncleaned!H830,0))</f>
        <v>0</v>
      </c>
      <c r="I790">
        <v>0</v>
      </c>
      <c r="J790" s="11">
        <f>IF(Nike_Sales_Uncleaned[[#This Row],[Order_Date]]="","",Nike_Sales_Uncleaned[[#This Row],[Order_Date]])</f>
        <v>45295</v>
      </c>
      <c r="K790" t="s">
        <v>17</v>
      </c>
      <c r="L790" t="s">
        <v>38</v>
      </c>
      <c r="M790">
        <v>-831.4</v>
      </c>
    </row>
    <row r="791" spans="1:13" x14ac:dyDescent="0.3">
      <c r="A791">
        <v>2829</v>
      </c>
      <c r="B791" t="s">
        <v>35</v>
      </c>
      <c r="C791" t="s">
        <v>43</v>
      </c>
      <c r="D791" t="s">
        <v>61</v>
      </c>
      <c r="E791" t="str">
        <f>IF(Nike_Sales_Uncleaned!E831="","NA",IF(OR(Nike_Sales_Uncleaned!E831=0,Nike_Sales_Uncleaned!E831=-1),"NA",UPPER(Nike_Sales_Uncleaned!E831)))</f>
        <v>XL</v>
      </c>
      <c r="F791" cm="1">
        <f t="array" ref="F791">IF(Nike_Sales_Uncleaned!F831="",MEDIAN(_xlfn._xlws.FILTER(Nike_Sales_Uncleaned!$F$2:$F$2501,Nike_Sales_Uncleaned!$F$2:$F$2501&gt;0)),Nike_Sales_Uncleaned!F831)</f>
        <v>2</v>
      </c>
      <c r="G791" cm="1">
        <f t="array" ref="G791">IF(OR(Nike_Sales_Uncleaned!G831="",Nike_Sales_Uncleaned!G831&lt;=0),MEDIAN(_xlfn._xlws.FILTER(Nike_Sales_Uncleaned!$G$2:$G$2501,Nike_Sales_Uncleaned!$G$2:$G$2501&gt;0)),Nike_Sales_Uncleaned!G831)</f>
        <v>6110.0300000000007</v>
      </c>
      <c r="H791">
        <f>IF(Nike_Sales_Uncleaned!H831="",0,IF(AND(Nike_Sales_Uncleaned!H831&gt;=0,Nike_Sales_Uncleaned!H831&lt;=1),Nike_Sales_Uncleaned!H831,0))</f>
        <v>0</v>
      </c>
      <c r="I791">
        <v>0</v>
      </c>
      <c r="J791" s="11">
        <f>IF(Nike_Sales_Uncleaned[[#This Row],[Order_Date]]="","",Nike_Sales_Uncleaned[[#This Row],[Order_Date]])</f>
        <v>45306</v>
      </c>
      <c r="K791" t="s">
        <v>17</v>
      </c>
      <c r="L791" t="s">
        <v>45</v>
      </c>
      <c r="M791">
        <v>2539.92</v>
      </c>
    </row>
    <row r="792" spans="1:13" x14ac:dyDescent="0.3">
      <c r="A792">
        <v>2830</v>
      </c>
      <c r="B792" t="s">
        <v>35</v>
      </c>
      <c r="C792" t="s">
        <v>43</v>
      </c>
      <c r="D792" t="s">
        <v>44</v>
      </c>
      <c r="E792" t="str">
        <f>IF(Nike_Sales_Uncleaned!E832="","NA",IF(OR(Nike_Sales_Uncleaned!E832=0,Nike_Sales_Uncleaned!E832=-1),"NA",UPPER(Nike_Sales_Uncleaned!E832)))</f>
        <v>NA</v>
      </c>
      <c r="F792" cm="1">
        <f t="array" ref="F792">IF(Nike_Sales_Uncleaned!F832="",MEDIAN(_xlfn._xlws.FILTER(Nike_Sales_Uncleaned!$F$2:$F$2501,Nike_Sales_Uncleaned!$F$2:$F$2501&gt;0)),Nike_Sales_Uncleaned!F832)</f>
        <v>-1</v>
      </c>
      <c r="G792" cm="1">
        <f t="array" ref="G792">IF(OR(Nike_Sales_Uncleaned!G832="",Nike_Sales_Uncleaned!G832&lt;=0),MEDIAN(_xlfn._xlws.FILTER(Nike_Sales_Uncleaned!$G$2:$G$2501,Nike_Sales_Uncleaned!$G$2:$G$2501&gt;0)),Nike_Sales_Uncleaned!G832)</f>
        <v>8572.48</v>
      </c>
      <c r="H792">
        <f>IF(Nike_Sales_Uncleaned!H832="",0,IF(AND(Nike_Sales_Uncleaned!H832&gt;=0,Nike_Sales_Uncleaned!H832&lt;=1),Nike_Sales_Uncleaned!H832,0))</f>
        <v>0.88</v>
      </c>
      <c r="I792">
        <v>-1028.7</v>
      </c>
      <c r="J792" s="11">
        <f>IF(Nike_Sales_Uncleaned[[#This Row],[Order_Date]]="","",Nike_Sales_Uncleaned[[#This Row],[Order_Date]])</f>
        <v>45521</v>
      </c>
      <c r="K792" t="s">
        <v>17</v>
      </c>
      <c r="L792" t="s">
        <v>33</v>
      </c>
      <c r="M792">
        <v>1221.0899999999999</v>
      </c>
    </row>
    <row r="793" spans="1:13" x14ac:dyDescent="0.3">
      <c r="A793">
        <v>2831</v>
      </c>
      <c r="B793" t="s">
        <v>19</v>
      </c>
      <c r="C793" t="s">
        <v>14</v>
      </c>
      <c r="D793" t="s">
        <v>15</v>
      </c>
      <c r="E793" t="str">
        <f>IF(Nike_Sales_Uncleaned!E833="","NA",IF(OR(Nike_Sales_Uncleaned!E833=0,Nike_Sales_Uncleaned!E833=-1),"NA",UPPER(Nike_Sales_Uncleaned!E833)))</f>
        <v>7</v>
      </c>
      <c r="F793" cm="1">
        <f t="array" ref="F793">IF(Nike_Sales_Uncleaned!F833="",MEDIAN(_xlfn._xlws.FILTER(Nike_Sales_Uncleaned!$F$2:$F$2501,Nike_Sales_Uncleaned!$F$2:$F$2501&gt;0)),Nike_Sales_Uncleaned!F833)</f>
        <v>4</v>
      </c>
      <c r="G793" cm="1">
        <f t="array" ref="G793">IF(OR(Nike_Sales_Uncleaned!G833="",Nike_Sales_Uncleaned!G833&lt;=0),MEDIAN(_xlfn._xlws.FILTER(Nike_Sales_Uncleaned!$G$2:$G$2501,Nike_Sales_Uncleaned!$G$2:$G$2501&gt;0)),Nike_Sales_Uncleaned!G833)</f>
        <v>6110.0300000000007</v>
      </c>
      <c r="H793">
        <f>IF(Nike_Sales_Uncleaned!H833="",0,IF(AND(Nike_Sales_Uncleaned!H833&gt;=0,Nike_Sales_Uncleaned!H833&lt;=1),Nike_Sales_Uncleaned!H833,0))</f>
        <v>0</v>
      </c>
      <c r="I793">
        <v>0</v>
      </c>
      <c r="J793" s="11">
        <f>IF(Nike_Sales_Uncleaned[[#This Row],[Order_Date]]="","",Nike_Sales_Uncleaned[[#This Row],[Order_Date]])</f>
        <v>45441</v>
      </c>
      <c r="K793" t="s">
        <v>17</v>
      </c>
      <c r="L793" t="s">
        <v>25</v>
      </c>
      <c r="M793">
        <v>3134.87</v>
      </c>
    </row>
    <row r="794" spans="1:13" x14ac:dyDescent="0.3">
      <c r="A794">
        <v>2832</v>
      </c>
      <c r="B794" t="s">
        <v>13</v>
      </c>
      <c r="C794" t="s">
        <v>43</v>
      </c>
      <c r="D794" t="s">
        <v>51</v>
      </c>
      <c r="E794" t="str">
        <f>IF(Nike_Sales_Uncleaned!E834="","NA",IF(OR(Nike_Sales_Uncleaned!E834=0,Nike_Sales_Uncleaned!E834=-1),"NA",UPPER(Nike_Sales_Uncleaned!E834)))</f>
        <v>NA</v>
      </c>
      <c r="F794" cm="1">
        <f t="array" ref="F794">IF(Nike_Sales_Uncleaned!F834="",MEDIAN(_xlfn._xlws.FILTER(Nike_Sales_Uncleaned!$F$2:$F$2501,Nike_Sales_Uncleaned!$F$2:$F$2501&gt;0)),Nike_Sales_Uncleaned!F834)</f>
        <v>0</v>
      </c>
      <c r="G794" cm="1">
        <f t="array" ref="G794">IF(OR(Nike_Sales_Uncleaned!G834="",Nike_Sales_Uncleaned!G834&lt;=0),MEDIAN(_xlfn._xlws.FILTER(Nike_Sales_Uncleaned!$G$2:$G$2501,Nike_Sales_Uncleaned!$G$2:$G$2501&gt;0)),Nike_Sales_Uncleaned!G834)</f>
        <v>6110.0300000000007</v>
      </c>
      <c r="H794">
        <f>IF(Nike_Sales_Uncleaned!H834="",0,IF(AND(Nike_Sales_Uncleaned!H834&gt;=0,Nike_Sales_Uncleaned!H834&lt;=1),Nike_Sales_Uncleaned!H834,0))</f>
        <v>0.15</v>
      </c>
      <c r="I794">
        <v>0</v>
      </c>
      <c r="J794" s="11">
        <f>IF(Nike_Sales_Uncleaned[[#This Row],[Order_Date]]="","",Nike_Sales_Uncleaned[[#This Row],[Order_Date]])</f>
        <v>45785</v>
      </c>
      <c r="K794" t="s">
        <v>22</v>
      </c>
      <c r="L794" t="s">
        <v>38</v>
      </c>
      <c r="M794">
        <v>752</v>
      </c>
    </row>
    <row r="795" spans="1:13" x14ac:dyDescent="0.3">
      <c r="A795">
        <v>2833</v>
      </c>
      <c r="B795" t="s">
        <v>19</v>
      </c>
      <c r="C795" t="s">
        <v>14</v>
      </c>
      <c r="D795" t="s">
        <v>34</v>
      </c>
      <c r="E795" t="str">
        <f>IF(Nike_Sales_Uncleaned!E835="","NA",IF(OR(Nike_Sales_Uncleaned!E835=0,Nike_Sales_Uncleaned!E835=-1),"NA",UPPER(Nike_Sales_Uncleaned!E835)))</f>
        <v>XL</v>
      </c>
      <c r="F795" cm="1">
        <f t="array" ref="F795">IF(Nike_Sales_Uncleaned!F835="",MEDIAN(_xlfn._xlws.FILTER(Nike_Sales_Uncleaned!$F$2:$F$2501,Nike_Sales_Uncleaned!$F$2:$F$2501&gt;0)),Nike_Sales_Uncleaned!F835)</f>
        <v>4</v>
      </c>
      <c r="G795" cm="1">
        <f t="array" ref="G795">IF(OR(Nike_Sales_Uncleaned!G835="",Nike_Sales_Uncleaned!G835&lt;=0),MEDIAN(_xlfn._xlws.FILTER(Nike_Sales_Uncleaned!$G$2:$G$2501,Nike_Sales_Uncleaned!$G$2:$G$2501&gt;0)),Nike_Sales_Uncleaned!G835)</f>
        <v>2224.9</v>
      </c>
      <c r="H795">
        <f>IF(Nike_Sales_Uncleaned!H835="",0,IF(AND(Nike_Sales_Uncleaned!H835&gt;=0,Nike_Sales_Uncleaned!H835&lt;=1),Nike_Sales_Uncleaned!H835,0))</f>
        <v>0</v>
      </c>
      <c r="I795">
        <v>0</v>
      </c>
      <c r="J795" s="11">
        <f>IF(Nike_Sales_Uncleaned[[#This Row],[Order_Date]]="","",Nike_Sales_Uncleaned[[#This Row],[Order_Date]])</f>
        <v>45577</v>
      </c>
      <c r="K795" t="s">
        <v>17</v>
      </c>
      <c r="L795" t="s">
        <v>29</v>
      </c>
      <c r="M795">
        <v>-16.04</v>
      </c>
    </row>
    <row r="796" spans="1:13" x14ac:dyDescent="0.3">
      <c r="A796">
        <v>2834</v>
      </c>
      <c r="B796" t="s">
        <v>13</v>
      </c>
      <c r="C796" t="s">
        <v>14</v>
      </c>
      <c r="D796" t="s">
        <v>34</v>
      </c>
      <c r="E796" t="str">
        <f>IF(Nike_Sales_Uncleaned!E836="","NA",IF(OR(Nike_Sales_Uncleaned!E836=0,Nike_Sales_Uncleaned!E836=-1),"NA",UPPER(Nike_Sales_Uncleaned!E836)))</f>
        <v>M</v>
      </c>
      <c r="F796" cm="1">
        <f t="array" ref="F796">IF(Nike_Sales_Uncleaned!F836="",MEDIAN(_xlfn._xlws.FILTER(Nike_Sales_Uncleaned!$F$2:$F$2501,Nike_Sales_Uncleaned!$F$2:$F$2501&gt;0)),Nike_Sales_Uncleaned!F836)</f>
        <v>-1</v>
      </c>
      <c r="G796" cm="1">
        <f t="array" ref="G796">IF(OR(Nike_Sales_Uncleaned!G836="",Nike_Sales_Uncleaned!G836&lt;=0),MEDIAN(_xlfn._xlws.FILTER(Nike_Sales_Uncleaned!$G$2:$G$2501,Nike_Sales_Uncleaned!$G$2:$G$2501&gt;0)),Nike_Sales_Uncleaned!G836)</f>
        <v>9544.08</v>
      </c>
      <c r="H796">
        <f>IF(Nike_Sales_Uncleaned!H836="",0,IF(AND(Nike_Sales_Uncleaned!H836&gt;=0,Nike_Sales_Uncleaned!H836&lt;=1),Nike_Sales_Uncleaned!H836,0))</f>
        <v>0</v>
      </c>
      <c r="I796">
        <v>0</v>
      </c>
      <c r="J796" s="11" t="str">
        <f>IF(Nike_Sales_Uncleaned[[#This Row],[Order_Date]]="","",Nike_Sales_Uncleaned[[#This Row],[Order_Date]])</f>
        <v/>
      </c>
      <c r="K796" t="s">
        <v>22</v>
      </c>
      <c r="L796" t="s">
        <v>45</v>
      </c>
      <c r="M796">
        <v>575.58000000000004</v>
      </c>
    </row>
    <row r="797" spans="1:13" x14ac:dyDescent="0.3">
      <c r="A797">
        <v>2835</v>
      </c>
      <c r="B797" t="s">
        <v>19</v>
      </c>
      <c r="C797" t="s">
        <v>26</v>
      </c>
      <c r="D797" t="s">
        <v>60</v>
      </c>
      <c r="E797" t="str">
        <f>IF(Nike_Sales_Uncleaned!E837="","NA",IF(OR(Nike_Sales_Uncleaned!E837=0,Nike_Sales_Uncleaned!E837=-1),"NA",UPPER(Nike_Sales_Uncleaned!E837)))</f>
        <v>NA</v>
      </c>
      <c r="F797" cm="1">
        <f t="array" ref="F797">IF(Nike_Sales_Uncleaned!F837="",MEDIAN(_xlfn._xlws.FILTER(Nike_Sales_Uncleaned!$F$2:$F$2501,Nike_Sales_Uncleaned!$F$2:$F$2501&gt;0)),Nike_Sales_Uncleaned!F837)</f>
        <v>2</v>
      </c>
      <c r="G797" cm="1">
        <f t="array" ref="G797">IF(OR(Nike_Sales_Uncleaned!G837="",Nike_Sales_Uncleaned!G837&lt;=0),MEDIAN(_xlfn._xlws.FILTER(Nike_Sales_Uncleaned!$G$2:$G$2501,Nike_Sales_Uncleaned!$G$2:$G$2501&gt;0)),Nike_Sales_Uncleaned!G837)</f>
        <v>9240.64</v>
      </c>
      <c r="H797">
        <f>IF(Nike_Sales_Uncleaned!H837="",0,IF(AND(Nike_Sales_Uncleaned!H837&gt;=0,Nike_Sales_Uncleaned!H837&lt;=1),Nike_Sales_Uncleaned!H837,0))</f>
        <v>0.63</v>
      </c>
      <c r="I797">
        <v>0</v>
      </c>
      <c r="J797" s="11" t="str">
        <f>IF(Nike_Sales_Uncleaned[[#This Row],[Order_Date]]="","",Nike_Sales_Uncleaned[[#This Row],[Order_Date]])</f>
        <v/>
      </c>
      <c r="K797" t="s">
        <v>22</v>
      </c>
      <c r="L797" t="s">
        <v>29</v>
      </c>
      <c r="M797">
        <v>1873.76</v>
      </c>
    </row>
    <row r="798" spans="1:13" x14ac:dyDescent="0.3">
      <c r="A798">
        <v>2836</v>
      </c>
      <c r="B798" t="s">
        <v>35</v>
      </c>
      <c r="C798" t="s">
        <v>43</v>
      </c>
      <c r="D798" t="s">
        <v>51</v>
      </c>
      <c r="E798" t="str">
        <f>IF(Nike_Sales_Uncleaned!E838="","NA",IF(OR(Nike_Sales_Uncleaned!E838=0,Nike_Sales_Uncleaned!E838=-1),"NA",UPPER(Nike_Sales_Uncleaned!E838)))</f>
        <v>L</v>
      </c>
      <c r="F798" cm="1">
        <f t="array" ref="F798">IF(Nike_Sales_Uncleaned!F838="",MEDIAN(_xlfn._xlws.FILTER(Nike_Sales_Uncleaned!$F$2:$F$2501,Nike_Sales_Uncleaned!$F$2:$F$2501&gt;0)),Nike_Sales_Uncleaned!F838)</f>
        <v>0</v>
      </c>
      <c r="G798" cm="1">
        <f t="array" ref="G798">IF(OR(Nike_Sales_Uncleaned!G838="",Nike_Sales_Uncleaned!G838&lt;=0),MEDIAN(_xlfn._xlws.FILTER(Nike_Sales_Uncleaned!$G$2:$G$2501,Nike_Sales_Uncleaned!$G$2:$G$2501&gt;0)),Nike_Sales_Uncleaned!G838)</f>
        <v>9098.9</v>
      </c>
      <c r="H798">
        <f>IF(Nike_Sales_Uncleaned!H838="",0,IF(AND(Nike_Sales_Uncleaned!H838&gt;=0,Nike_Sales_Uncleaned!H838&lt;=1),Nike_Sales_Uncleaned!H838,0))</f>
        <v>0.75</v>
      </c>
      <c r="I798">
        <v>0</v>
      </c>
      <c r="J798" s="11">
        <f>IF(Nike_Sales_Uncleaned[[#This Row],[Order_Date]]="","",Nike_Sales_Uncleaned[[#This Row],[Order_Date]])</f>
        <v>45238</v>
      </c>
      <c r="K798" t="s">
        <v>22</v>
      </c>
      <c r="L798" t="s">
        <v>33</v>
      </c>
      <c r="M798">
        <v>2729.87</v>
      </c>
    </row>
    <row r="799" spans="1:13" x14ac:dyDescent="0.3">
      <c r="A799">
        <v>2837</v>
      </c>
      <c r="B799" t="s">
        <v>19</v>
      </c>
      <c r="C799" t="s">
        <v>30</v>
      </c>
      <c r="D799" t="s">
        <v>56</v>
      </c>
      <c r="E799" t="str">
        <f>IF(Nike_Sales_Uncleaned!E839="","NA",IF(OR(Nike_Sales_Uncleaned!E839=0,Nike_Sales_Uncleaned!E839=-1),"NA",UPPER(Nike_Sales_Uncleaned!E839)))</f>
        <v>L</v>
      </c>
      <c r="F799" cm="1">
        <f t="array" ref="F799">IF(Nike_Sales_Uncleaned!F839="",MEDIAN(_xlfn._xlws.FILTER(Nike_Sales_Uncleaned!$F$2:$F$2501,Nike_Sales_Uncleaned!$F$2:$F$2501&gt;0)),Nike_Sales_Uncleaned!F839)</f>
        <v>2</v>
      </c>
      <c r="G799" cm="1">
        <f t="array" ref="G799">IF(OR(Nike_Sales_Uncleaned!G839="",Nike_Sales_Uncleaned!G839&lt;=0),MEDIAN(_xlfn._xlws.FILTER(Nike_Sales_Uncleaned!$G$2:$G$2501,Nike_Sales_Uncleaned!$G$2:$G$2501&gt;0)),Nike_Sales_Uncleaned!G839)</f>
        <v>8889.68</v>
      </c>
      <c r="H799">
        <f>IF(Nike_Sales_Uncleaned!H839="",0,IF(AND(Nike_Sales_Uncleaned!H839&gt;=0,Nike_Sales_Uncleaned!H839&lt;=1),Nike_Sales_Uncleaned!H839,0))</f>
        <v>0</v>
      </c>
      <c r="I799">
        <v>0</v>
      </c>
      <c r="J799" s="11">
        <f>IF(Nike_Sales_Uncleaned[[#This Row],[Order_Date]]="","",Nike_Sales_Uncleaned[[#This Row],[Order_Date]])</f>
        <v>45746</v>
      </c>
      <c r="K799" t="s">
        <v>17</v>
      </c>
      <c r="L799" t="s">
        <v>25</v>
      </c>
      <c r="M799">
        <v>2191.17</v>
      </c>
    </row>
    <row r="800" spans="1:13" x14ac:dyDescent="0.3">
      <c r="A800">
        <v>2838</v>
      </c>
      <c r="B800" t="s">
        <v>19</v>
      </c>
      <c r="C800" t="s">
        <v>43</v>
      </c>
      <c r="D800" t="s">
        <v>44</v>
      </c>
      <c r="E800" t="str">
        <f>IF(Nike_Sales_Uncleaned!E840="","NA",IF(OR(Nike_Sales_Uncleaned!E840=0,Nike_Sales_Uncleaned!E840=-1),"NA",UPPER(Nike_Sales_Uncleaned!E840)))</f>
        <v>XL</v>
      </c>
      <c r="F800" cm="1">
        <f t="array" ref="F800">IF(Nike_Sales_Uncleaned!F840="",MEDIAN(_xlfn._xlws.FILTER(Nike_Sales_Uncleaned!$F$2:$F$2501,Nike_Sales_Uncleaned!$F$2:$F$2501&gt;0)),Nike_Sales_Uncleaned!F840)</f>
        <v>4</v>
      </c>
      <c r="G800" cm="1">
        <f t="array" ref="G800">IF(OR(Nike_Sales_Uncleaned!G840="",Nike_Sales_Uncleaned!G840&lt;=0),MEDIAN(_xlfn._xlws.FILTER(Nike_Sales_Uncleaned!$G$2:$G$2501,Nike_Sales_Uncleaned!$G$2:$G$2501&gt;0)),Nike_Sales_Uncleaned!G840)</f>
        <v>8605.73</v>
      </c>
      <c r="H800">
        <f>IF(Nike_Sales_Uncleaned!H840="",0,IF(AND(Nike_Sales_Uncleaned!H840&gt;=0,Nike_Sales_Uncleaned!H840&lt;=1),Nike_Sales_Uncleaned!H840,0))</f>
        <v>0</v>
      </c>
      <c r="I800">
        <v>0</v>
      </c>
      <c r="J800" s="11" t="str">
        <f>IF(Nike_Sales_Uncleaned[[#This Row],[Order_Date]]="","",Nike_Sales_Uncleaned[[#This Row],[Order_Date]])</f>
        <v/>
      </c>
      <c r="K800" t="s">
        <v>22</v>
      </c>
      <c r="L800" t="s">
        <v>29</v>
      </c>
      <c r="M800">
        <v>-990.99</v>
      </c>
    </row>
    <row r="801" spans="1:13" x14ac:dyDescent="0.3">
      <c r="A801">
        <v>2839</v>
      </c>
      <c r="B801" t="s">
        <v>35</v>
      </c>
      <c r="C801" t="s">
        <v>26</v>
      </c>
      <c r="D801" t="s">
        <v>40</v>
      </c>
      <c r="E801" t="str">
        <f>IF(Nike_Sales_Uncleaned!E841="","NA",IF(OR(Nike_Sales_Uncleaned!E841=0,Nike_Sales_Uncleaned!E841=-1),"NA",UPPER(Nike_Sales_Uncleaned!E841)))</f>
        <v>6</v>
      </c>
      <c r="F801" cm="1">
        <f t="array" ref="F801">IF(Nike_Sales_Uncleaned!F841="",MEDIAN(_xlfn._xlws.FILTER(Nike_Sales_Uncleaned!$F$2:$F$2501,Nike_Sales_Uncleaned!$F$2:$F$2501&gt;0)),Nike_Sales_Uncleaned!F841)</f>
        <v>2</v>
      </c>
      <c r="G801" cm="1">
        <f t="array" ref="G801">IF(OR(Nike_Sales_Uncleaned!G841="",Nike_Sales_Uncleaned!G841&lt;=0),MEDIAN(_xlfn._xlws.FILTER(Nike_Sales_Uncleaned!$G$2:$G$2501,Nike_Sales_Uncleaned!$G$2:$G$2501&gt;0)),Nike_Sales_Uncleaned!G841)</f>
        <v>6110.0300000000007</v>
      </c>
      <c r="H801">
        <f>IF(Nike_Sales_Uncleaned!H841="",0,IF(AND(Nike_Sales_Uncleaned!H841&gt;=0,Nike_Sales_Uncleaned!H841&lt;=1),Nike_Sales_Uncleaned!H841,0))</f>
        <v>0</v>
      </c>
      <c r="I801">
        <v>0</v>
      </c>
      <c r="J801" s="11">
        <f>IF(Nike_Sales_Uncleaned[[#This Row],[Order_Date]]="","",Nike_Sales_Uncleaned[[#This Row],[Order_Date]])</f>
        <v>45846</v>
      </c>
      <c r="K801" t="s">
        <v>17</v>
      </c>
      <c r="L801" t="s">
        <v>38</v>
      </c>
      <c r="M801">
        <v>2992.52</v>
      </c>
    </row>
    <row r="802" spans="1:13" x14ac:dyDescent="0.3">
      <c r="A802">
        <v>2841</v>
      </c>
      <c r="B802" t="s">
        <v>35</v>
      </c>
      <c r="C802" t="s">
        <v>43</v>
      </c>
      <c r="D802" t="s">
        <v>61</v>
      </c>
      <c r="E802" t="str">
        <f>IF(Nike_Sales_Uncleaned!E843="","NA",IF(OR(Nike_Sales_Uncleaned!E843=0,Nike_Sales_Uncleaned!E843=-1),"NA",UPPER(Nike_Sales_Uncleaned!E843)))</f>
        <v>M</v>
      </c>
      <c r="F802" cm="1">
        <f t="array" ref="F802">IF(Nike_Sales_Uncleaned!F843="",MEDIAN(_xlfn._xlws.FILTER(Nike_Sales_Uncleaned!$F$2:$F$2501,Nike_Sales_Uncleaned!$F$2:$F$2501&gt;0)),Nike_Sales_Uncleaned!F843)</f>
        <v>1</v>
      </c>
      <c r="G802" cm="1">
        <f t="array" ref="G802">IF(OR(Nike_Sales_Uncleaned!G843="",Nike_Sales_Uncleaned!G843&lt;=0),MEDIAN(_xlfn._xlws.FILTER(Nike_Sales_Uncleaned!$G$2:$G$2501,Nike_Sales_Uncleaned!$G$2:$G$2501&gt;0)),Nike_Sales_Uncleaned!G843)</f>
        <v>4166.9399999999996</v>
      </c>
      <c r="H802">
        <f>IF(Nike_Sales_Uncleaned!H843="",0,IF(AND(Nike_Sales_Uncleaned!H843&gt;=0,Nike_Sales_Uncleaned!H843&lt;=1),Nike_Sales_Uncleaned!H843,0))</f>
        <v>0</v>
      </c>
      <c r="I802">
        <v>0</v>
      </c>
      <c r="J802" s="11">
        <f>IF(Nike_Sales_Uncleaned[[#This Row],[Order_Date]]="","",Nike_Sales_Uncleaned[[#This Row],[Order_Date]])</f>
        <v>45729</v>
      </c>
      <c r="K802" t="s">
        <v>17</v>
      </c>
      <c r="L802" t="s">
        <v>33</v>
      </c>
      <c r="M802">
        <v>2865.93</v>
      </c>
    </row>
    <row r="803" spans="1:13" x14ac:dyDescent="0.3">
      <c r="A803">
        <v>2842</v>
      </c>
      <c r="B803" t="s">
        <v>19</v>
      </c>
      <c r="C803" t="s">
        <v>20</v>
      </c>
      <c r="D803" t="s">
        <v>55</v>
      </c>
      <c r="E803" t="str">
        <f>IF(Nike_Sales_Uncleaned!E844="","NA",IF(OR(Nike_Sales_Uncleaned!E844=0,Nike_Sales_Uncleaned!E844=-1),"NA",UPPER(Nike_Sales_Uncleaned!E844)))</f>
        <v>M</v>
      </c>
      <c r="F803" cm="1">
        <f t="array" ref="F803">IF(Nike_Sales_Uncleaned!F844="",MEDIAN(_xlfn._xlws.FILTER(Nike_Sales_Uncleaned!$F$2:$F$2501,Nike_Sales_Uncleaned!$F$2:$F$2501&gt;0)),Nike_Sales_Uncleaned!F844)</f>
        <v>-1</v>
      </c>
      <c r="G803" cm="1">
        <f t="array" ref="G803">IF(OR(Nike_Sales_Uncleaned!G844="",Nike_Sales_Uncleaned!G844&lt;=0),MEDIAN(_xlfn._xlws.FILTER(Nike_Sales_Uncleaned!$G$2:$G$2501,Nike_Sales_Uncleaned!$G$2:$G$2501&gt;0)),Nike_Sales_Uncleaned!G844)</f>
        <v>6110.0300000000007</v>
      </c>
      <c r="H803">
        <f>IF(Nike_Sales_Uncleaned!H844="",0,IF(AND(Nike_Sales_Uncleaned!H844&gt;=0,Nike_Sales_Uncleaned!H844&lt;=1),Nike_Sales_Uncleaned!H844,0))</f>
        <v>0</v>
      </c>
      <c r="I803">
        <v>0</v>
      </c>
      <c r="J803" s="11">
        <f>IF(Nike_Sales_Uncleaned[[#This Row],[Order_Date]]="","",Nike_Sales_Uncleaned[[#This Row],[Order_Date]])</f>
        <v>45335</v>
      </c>
      <c r="K803" t="s">
        <v>17</v>
      </c>
      <c r="L803" t="s">
        <v>36</v>
      </c>
      <c r="M803">
        <v>-1193.98</v>
      </c>
    </row>
    <row r="804" spans="1:13" x14ac:dyDescent="0.3">
      <c r="A804">
        <v>2843</v>
      </c>
      <c r="B804" t="s">
        <v>35</v>
      </c>
      <c r="C804" t="s">
        <v>14</v>
      </c>
      <c r="D804" t="s">
        <v>15</v>
      </c>
      <c r="E804" t="str">
        <f>IF(Nike_Sales_Uncleaned!E845="","NA",IF(OR(Nike_Sales_Uncleaned!E845=0,Nike_Sales_Uncleaned!E845=-1),"NA",UPPER(Nike_Sales_Uncleaned!E845)))</f>
        <v>12</v>
      </c>
      <c r="F804" cm="1">
        <f t="array" ref="F804">IF(Nike_Sales_Uncleaned!F845="",MEDIAN(_xlfn._xlws.FILTER(Nike_Sales_Uncleaned!$F$2:$F$2501,Nike_Sales_Uncleaned!$F$2:$F$2501&gt;0)),Nike_Sales_Uncleaned!F845)</f>
        <v>2</v>
      </c>
      <c r="G804" cm="1">
        <f t="array" ref="G804">IF(OR(Nike_Sales_Uncleaned!G845="",Nike_Sales_Uncleaned!G845&lt;=0),MEDIAN(_xlfn._xlws.FILTER(Nike_Sales_Uncleaned!$G$2:$G$2501,Nike_Sales_Uncleaned!$G$2:$G$2501&gt;0)),Nike_Sales_Uncleaned!G845)</f>
        <v>6110.0300000000007</v>
      </c>
      <c r="H804">
        <f>IF(Nike_Sales_Uncleaned!H845="",0,IF(AND(Nike_Sales_Uncleaned!H845&gt;=0,Nike_Sales_Uncleaned!H845&lt;=1),Nike_Sales_Uncleaned!H845,0))</f>
        <v>0</v>
      </c>
      <c r="I804">
        <v>0</v>
      </c>
      <c r="J804" s="11">
        <f>IF(Nike_Sales_Uncleaned[[#This Row],[Order_Date]]="","",Nike_Sales_Uncleaned[[#This Row],[Order_Date]])</f>
        <v>45310</v>
      </c>
      <c r="K804" t="s">
        <v>17</v>
      </c>
      <c r="L804" t="s">
        <v>25</v>
      </c>
      <c r="M804">
        <v>3574.05</v>
      </c>
    </row>
    <row r="805" spans="1:13" x14ac:dyDescent="0.3">
      <c r="A805">
        <v>2844</v>
      </c>
      <c r="B805" t="s">
        <v>35</v>
      </c>
      <c r="C805" t="s">
        <v>26</v>
      </c>
      <c r="D805" t="s">
        <v>40</v>
      </c>
      <c r="E805" t="str">
        <f>IF(Nike_Sales_Uncleaned!E846="","NA",IF(OR(Nike_Sales_Uncleaned!E846=0,Nike_Sales_Uncleaned!E846=-1),"NA",UPPER(Nike_Sales_Uncleaned!E846)))</f>
        <v>NA</v>
      </c>
      <c r="F805" cm="1">
        <f t="array" ref="F805">IF(Nike_Sales_Uncleaned!F846="",MEDIAN(_xlfn._xlws.FILTER(Nike_Sales_Uncleaned!$F$2:$F$2501,Nike_Sales_Uncleaned!$F$2:$F$2501&gt;0)),Nike_Sales_Uncleaned!F846)</f>
        <v>2</v>
      </c>
      <c r="G805" cm="1">
        <f t="array" ref="G805">IF(OR(Nike_Sales_Uncleaned!G846="",Nike_Sales_Uncleaned!G846&lt;=0),MEDIAN(_xlfn._xlws.FILTER(Nike_Sales_Uncleaned!$G$2:$G$2501,Nike_Sales_Uncleaned!$G$2:$G$2501&gt;0)),Nike_Sales_Uncleaned!G846)</f>
        <v>6495.53</v>
      </c>
      <c r="H805">
        <f>IF(Nike_Sales_Uncleaned!H846="",0,IF(AND(Nike_Sales_Uncleaned!H846&gt;=0,Nike_Sales_Uncleaned!H846&lt;=1),Nike_Sales_Uncleaned!H846,0))</f>
        <v>0.23</v>
      </c>
      <c r="I805">
        <v>10003.120000000001</v>
      </c>
      <c r="J805" s="11">
        <f>IF(Nike_Sales_Uncleaned[[#This Row],[Order_Date]]="","",Nike_Sales_Uncleaned[[#This Row],[Order_Date]])</f>
        <v>45232</v>
      </c>
      <c r="K805" t="s">
        <v>22</v>
      </c>
      <c r="L805" t="s">
        <v>25</v>
      </c>
      <c r="M805">
        <v>-951.85</v>
      </c>
    </row>
    <row r="806" spans="1:13" x14ac:dyDescent="0.3">
      <c r="A806">
        <v>2845</v>
      </c>
      <c r="B806" t="s">
        <v>35</v>
      </c>
      <c r="C806" t="s">
        <v>14</v>
      </c>
      <c r="D806" t="s">
        <v>54</v>
      </c>
      <c r="E806" t="str">
        <f>IF(Nike_Sales_Uncleaned!E847="","NA",IF(OR(Nike_Sales_Uncleaned!E847=0,Nike_Sales_Uncleaned!E847=-1),"NA",UPPER(Nike_Sales_Uncleaned!E847)))</f>
        <v>NA</v>
      </c>
      <c r="F806" cm="1">
        <f t="array" ref="F806">IF(Nike_Sales_Uncleaned!F847="",MEDIAN(_xlfn._xlws.FILTER(Nike_Sales_Uncleaned!$F$2:$F$2501,Nike_Sales_Uncleaned!$F$2:$F$2501&gt;0)),Nike_Sales_Uncleaned!F847)</f>
        <v>2</v>
      </c>
      <c r="G806" cm="1">
        <f t="array" ref="G806">IF(OR(Nike_Sales_Uncleaned!G847="",Nike_Sales_Uncleaned!G847&lt;=0),MEDIAN(_xlfn._xlws.FILTER(Nike_Sales_Uncleaned!$G$2:$G$2501,Nike_Sales_Uncleaned!$G$2:$G$2501&gt;0)),Nike_Sales_Uncleaned!G847)</f>
        <v>6110.0300000000007</v>
      </c>
      <c r="H806">
        <f>IF(Nike_Sales_Uncleaned!H847="",0,IF(AND(Nike_Sales_Uncleaned!H847&gt;=0,Nike_Sales_Uncleaned!H847&lt;=1),Nike_Sales_Uncleaned!H847,0))</f>
        <v>0</v>
      </c>
      <c r="I806">
        <v>0</v>
      </c>
      <c r="J806" s="11" t="str">
        <f>IF(Nike_Sales_Uncleaned[[#This Row],[Order_Date]]="","",Nike_Sales_Uncleaned[[#This Row],[Order_Date]])</f>
        <v/>
      </c>
      <c r="K806" t="s">
        <v>22</v>
      </c>
      <c r="L806" t="s">
        <v>29</v>
      </c>
      <c r="M806">
        <v>40.98</v>
      </c>
    </row>
    <row r="807" spans="1:13" x14ac:dyDescent="0.3">
      <c r="A807">
        <v>2846</v>
      </c>
      <c r="B807" t="s">
        <v>13</v>
      </c>
      <c r="C807" t="s">
        <v>14</v>
      </c>
      <c r="D807" t="s">
        <v>54</v>
      </c>
      <c r="E807" t="str">
        <f>IF(Nike_Sales_Uncleaned!E848="","NA",IF(OR(Nike_Sales_Uncleaned!E848=0,Nike_Sales_Uncleaned!E848=-1),"NA",UPPER(Nike_Sales_Uncleaned!E848)))</f>
        <v>L</v>
      </c>
      <c r="F807" cm="1">
        <f t="array" ref="F807">IF(Nike_Sales_Uncleaned!F848="",MEDIAN(_xlfn._xlws.FILTER(Nike_Sales_Uncleaned!$F$2:$F$2501,Nike_Sales_Uncleaned!$F$2:$F$2501&gt;0)),Nike_Sales_Uncleaned!F848)</f>
        <v>2</v>
      </c>
      <c r="G807" cm="1">
        <f t="array" ref="G807">IF(OR(Nike_Sales_Uncleaned!G848="",Nike_Sales_Uncleaned!G848&lt;=0),MEDIAN(_xlfn._xlws.FILTER(Nike_Sales_Uncleaned!$G$2:$G$2501,Nike_Sales_Uncleaned!$G$2:$G$2501&gt;0)),Nike_Sales_Uncleaned!G848)</f>
        <v>2932.99</v>
      </c>
      <c r="H807">
        <f>IF(Nike_Sales_Uncleaned!H848="",0,IF(AND(Nike_Sales_Uncleaned!H848&gt;=0,Nike_Sales_Uncleaned!H848&lt;=1),Nike_Sales_Uncleaned!H848,0))</f>
        <v>0</v>
      </c>
      <c r="I807">
        <v>0</v>
      </c>
      <c r="J807" s="11">
        <f>IF(Nike_Sales_Uncleaned[[#This Row],[Order_Date]]="","",Nike_Sales_Uncleaned[[#This Row],[Order_Date]])</f>
        <v>45166</v>
      </c>
      <c r="K807" t="s">
        <v>17</v>
      </c>
      <c r="L807" t="s">
        <v>29</v>
      </c>
      <c r="M807">
        <v>-543.26</v>
      </c>
    </row>
    <row r="808" spans="1:13" x14ac:dyDescent="0.3">
      <c r="A808">
        <v>2847</v>
      </c>
      <c r="B808" t="s">
        <v>35</v>
      </c>
      <c r="C808" t="s">
        <v>14</v>
      </c>
      <c r="D808" t="s">
        <v>47</v>
      </c>
      <c r="E808" t="str">
        <f>IF(Nike_Sales_Uncleaned!E849="","NA",IF(OR(Nike_Sales_Uncleaned!E849=0,Nike_Sales_Uncleaned!E849=-1),"NA",UPPER(Nike_Sales_Uncleaned!E849)))</f>
        <v>XL</v>
      </c>
      <c r="F808" cm="1">
        <f t="array" ref="F808">IF(Nike_Sales_Uncleaned!F849="",MEDIAN(_xlfn._xlws.FILTER(Nike_Sales_Uncleaned!$F$2:$F$2501,Nike_Sales_Uncleaned!$F$2:$F$2501&gt;0)),Nike_Sales_Uncleaned!F849)</f>
        <v>0</v>
      </c>
      <c r="G808" cm="1">
        <f t="array" ref="G808">IF(OR(Nike_Sales_Uncleaned!G849="",Nike_Sales_Uncleaned!G849&lt;=0),MEDIAN(_xlfn._xlws.FILTER(Nike_Sales_Uncleaned!$G$2:$G$2501,Nike_Sales_Uncleaned!$G$2:$G$2501&gt;0)),Nike_Sales_Uncleaned!G849)</f>
        <v>6110.0300000000007</v>
      </c>
      <c r="H808">
        <f>IF(Nike_Sales_Uncleaned!H849="",0,IF(AND(Nike_Sales_Uncleaned!H849&gt;=0,Nike_Sales_Uncleaned!H849&lt;=1),Nike_Sales_Uncleaned!H849,0))</f>
        <v>0.16</v>
      </c>
      <c r="I808">
        <v>0</v>
      </c>
      <c r="J808" s="11">
        <f>IF(Nike_Sales_Uncleaned[[#This Row],[Order_Date]]="","",Nike_Sales_Uncleaned[[#This Row],[Order_Date]])</f>
        <v>45332</v>
      </c>
      <c r="K808" t="s">
        <v>17</v>
      </c>
      <c r="L808" t="s">
        <v>36</v>
      </c>
      <c r="M808">
        <v>3988.85</v>
      </c>
    </row>
    <row r="809" spans="1:13" x14ac:dyDescent="0.3">
      <c r="A809">
        <v>2848</v>
      </c>
      <c r="B809" t="s">
        <v>13</v>
      </c>
      <c r="C809" t="s">
        <v>30</v>
      </c>
      <c r="D809" t="s">
        <v>50</v>
      </c>
      <c r="E809" t="str">
        <f>IF(Nike_Sales_Uncleaned!E850="","NA",IF(OR(Nike_Sales_Uncleaned!E850=0,Nike_Sales_Uncleaned!E850=-1),"NA",UPPER(Nike_Sales_Uncleaned!E850)))</f>
        <v>8</v>
      </c>
      <c r="F809" cm="1">
        <f t="array" ref="F809">IF(Nike_Sales_Uncleaned!F850="",MEDIAN(_xlfn._xlws.FILTER(Nike_Sales_Uncleaned!$F$2:$F$2501,Nike_Sales_Uncleaned!$F$2:$F$2501&gt;0)),Nike_Sales_Uncleaned!F850)</f>
        <v>2</v>
      </c>
      <c r="G809" cm="1">
        <f t="array" ref="G809">IF(OR(Nike_Sales_Uncleaned!G850="",Nike_Sales_Uncleaned!G850&lt;=0),MEDIAN(_xlfn._xlws.FILTER(Nike_Sales_Uncleaned!$G$2:$G$2501,Nike_Sales_Uncleaned!$G$2:$G$2501&gt;0)),Nike_Sales_Uncleaned!G850)</f>
        <v>9476.7999999999993</v>
      </c>
      <c r="H809">
        <f>IF(Nike_Sales_Uncleaned!H850="",0,IF(AND(Nike_Sales_Uncleaned!H850&gt;=0,Nike_Sales_Uncleaned!H850&lt;=1),Nike_Sales_Uncleaned!H850,0))</f>
        <v>0.03</v>
      </c>
      <c r="I809">
        <v>0</v>
      </c>
      <c r="J809" s="11">
        <f>IF(Nike_Sales_Uncleaned[[#This Row],[Order_Date]]="","",Nike_Sales_Uncleaned[[#This Row],[Order_Date]])</f>
        <v>45566</v>
      </c>
      <c r="K809" t="s">
        <v>17</v>
      </c>
      <c r="L809" t="s">
        <v>38</v>
      </c>
      <c r="M809">
        <v>-350.03</v>
      </c>
    </row>
    <row r="810" spans="1:13" x14ac:dyDescent="0.3">
      <c r="A810">
        <v>2850</v>
      </c>
      <c r="B810" t="s">
        <v>13</v>
      </c>
      <c r="C810" t="s">
        <v>26</v>
      </c>
      <c r="D810" t="s">
        <v>40</v>
      </c>
      <c r="E810" t="str">
        <f>IF(Nike_Sales_Uncleaned!E852="","NA",IF(OR(Nike_Sales_Uncleaned!E852=0,Nike_Sales_Uncleaned!E852=-1),"NA",UPPER(Nike_Sales_Uncleaned!E852)))</f>
        <v>XL</v>
      </c>
      <c r="F810" cm="1">
        <f t="array" ref="F810">IF(Nike_Sales_Uncleaned!F852="",MEDIAN(_xlfn._xlws.FILTER(Nike_Sales_Uncleaned!$F$2:$F$2501,Nike_Sales_Uncleaned!$F$2:$F$2501&gt;0)),Nike_Sales_Uncleaned!F852)</f>
        <v>2</v>
      </c>
      <c r="G810" cm="1">
        <f t="array" ref="G810">IF(OR(Nike_Sales_Uncleaned!G852="",Nike_Sales_Uncleaned!G852&lt;=0),MEDIAN(_xlfn._xlws.FILTER(Nike_Sales_Uncleaned!$G$2:$G$2501,Nike_Sales_Uncleaned!$G$2:$G$2501&gt;0)),Nike_Sales_Uncleaned!G852)</f>
        <v>6110.0300000000007</v>
      </c>
      <c r="H810">
        <f>IF(Nike_Sales_Uncleaned!H852="",0,IF(AND(Nike_Sales_Uncleaned!H852&gt;=0,Nike_Sales_Uncleaned!H852&lt;=1),Nike_Sales_Uncleaned!H852,0))</f>
        <v>0</v>
      </c>
      <c r="I810">
        <v>0</v>
      </c>
      <c r="J810" s="11" t="str">
        <f>IF(Nike_Sales_Uncleaned[[#This Row],[Order_Date]]="","",Nike_Sales_Uncleaned[[#This Row],[Order_Date]])</f>
        <v/>
      </c>
      <c r="K810" t="s">
        <v>22</v>
      </c>
      <c r="L810" t="s">
        <v>29</v>
      </c>
      <c r="M810">
        <v>458.86</v>
      </c>
    </row>
    <row r="811" spans="1:13" x14ac:dyDescent="0.3">
      <c r="A811">
        <v>2851</v>
      </c>
      <c r="B811" t="s">
        <v>13</v>
      </c>
      <c r="C811" t="s">
        <v>26</v>
      </c>
      <c r="D811" t="s">
        <v>27</v>
      </c>
      <c r="E811" t="str">
        <f>IF(Nike_Sales_Uncleaned!E853="","NA",IF(OR(Nike_Sales_Uncleaned!E853=0,Nike_Sales_Uncleaned!E853=-1),"NA",UPPER(Nike_Sales_Uncleaned!E853)))</f>
        <v>XL</v>
      </c>
      <c r="F811" cm="1">
        <f t="array" ref="F811">IF(Nike_Sales_Uncleaned!F853="",MEDIAN(_xlfn._xlws.FILTER(Nike_Sales_Uncleaned!$F$2:$F$2501,Nike_Sales_Uncleaned!$F$2:$F$2501&gt;0)),Nike_Sales_Uncleaned!F853)</f>
        <v>2</v>
      </c>
      <c r="G811" cm="1">
        <f t="array" ref="G811">IF(OR(Nike_Sales_Uncleaned!G853="",Nike_Sales_Uncleaned!G853&lt;=0),MEDIAN(_xlfn._xlws.FILTER(Nike_Sales_Uncleaned!$G$2:$G$2501,Nike_Sales_Uncleaned!$G$2:$G$2501&gt;0)),Nike_Sales_Uncleaned!G853)</f>
        <v>2241.11</v>
      </c>
      <c r="H811">
        <f>IF(Nike_Sales_Uncleaned!H853="",0,IF(AND(Nike_Sales_Uncleaned!H853&gt;=0,Nike_Sales_Uncleaned!H853&lt;=1),Nike_Sales_Uncleaned!H853,0))</f>
        <v>0</v>
      </c>
      <c r="I811">
        <v>0</v>
      </c>
      <c r="J811" s="11" t="str">
        <f>IF(Nike_Sales_Uncleaned[[#This Row],[Order_Date]]="","",Nike_Sales_Uncleaned[[#This Row],[Order_Date]])</f>
        <v/>
      </c>
      <c r="K811" t="s">
        <v>17</v>
      </c>
      <c r="L811" t="s">
        <v>25</v>
      </c>
      <c r="M811">
        <v>1243.95</v>
      </c>
    </row>
    <row r="812" spans="1:13" x14ac:dyDescent="0.3">
      <c r="A812">
        <v>2852</v>
      </c>
      <c r="B812" t="s">
        <v>13</v>
      </c>
      <c r="C812" t="s">
        <v>30</v>
      </c>
      <c r="D812" t="s">
        <v>31</v>
      </c>
      <c r="E812" t="str">
        <f>IF(Nike_Sales_Uncleaned!E854="","NA",IF(OR(Nike_Sales_Uncleaned!E854=0,Nike_Sales_Uncleaned!E854=-1),"NA",UPPER(Nike_Sales_Uncleaned!E854)))</f>
        <v>8</v>
      </c>
      <c r="F812" cm="1">
        <f t="array" ref="F812">IF(Nike_Sales_Uncleaned!F854="",MEDIAN(_xlfn._xlws.FILTER(Nike_Sales_Uncleaned!$F$2:$F$2501,Nike_Sales_Uncleaned!$F$2:$F$2501&gt;0)),Nike_Sales_Uncleaned!F854)</f>
        <v>2</v>
      </c>
      <c r="G812" cm="1">
        <f t="array" ref="G812">IF(OR(Nike_Sales_Uncleaned!G854="",Nike_Sales_Uncleaned!G854&lt;=0),MEDIAN(_xlfn._xlws.FILTER(Nike_Sales_Uncleaned!$G$2:$G$2501,Nike_Sales_Uncleaned!$G$2:$G$2501&gt;0)),Nike_Sales_Uncleaned!G854)</f>
        <v>6110.0300000000007</v>
      </c>
      <c r="H812">
        <f>IF(Nike_Sales_Uncleaned!H854="",0,IF(AND(Nike_Sales_Uncleaned!H854&gt;=0,Nike_Sales_Uncleaned!H854&lt;=1),Nike_Sales_Uncleaned!H854,0))</f>
        <v>0</v>
      </c>
      <c r="I812">
        <v>0</v>
      </c>
      <c r="J812" s="11" t="str">
        <f>IF(Nike_Sales_Uncleaned[[#This Row],[Order_Date]]="","",Nike_Sales_Uncleaned[[#This Row],[Order_Date]])</f>
        <v/>
      </c>
      <c r="K812" t="s">
        <v>17</v>
      </c>
      <c r="L812" t="s">
        <v>33</v>
      </c>
      <c r="M812">
        <v>-234.16</v>
      </c>
    </row>
    <row r="813" spans="1:13" x14ac:dyDescent="0.3">
      <c r="A813">
        <v>2853</v>
      </c>
      <c r="B813" t="s">
        <v>19</v>
      </c>
      <c r="C813" t="s">
        <v>43</v>
      </c>
      <c r="D813" t="s">
        <v>51</v>
      </c>
      <c r="E813" t="str">
        <f>IF(Nike_Sales_Uncleaned!E855="","NA",IF(OR(Nike_Sales_Uncleaned!E855=0,Nike_Sales_Uncleaned!E855=-1),"NA",UPPER(Nike_Sales_Uncleaned!E855)))</f>
        <v>XL</v>
      </c>
      <c r="F813" cm="1">
        <f t="array" ref="F813">IF(Nike_Sales_Uncleaned!F855="",MEDIAN(_xlfn._xlws.FILTER(Nike_Sales_Uncleaned!$F$2:$F$2501,Nike_Sales_Uncleaned!$F$2:$F$2501&gt;0)),Nike_Sales_Uncleaned!F855)</f>
        <v>2</v>
      </c>
      <c r="G813" cm="1">
        <f t="array" ref="G813">IF(OR(Nike_Sales_Uncleaned!G855="",Nike_Sales_Uncleaned!G855&lt;=0),MEDIAN(_xlfn._xlws.FILTER(Nike_Sales_Uncleaned!$G$2:$G$2501,Nike_Sales_Uncleaned!$G$2:$G$2501&gt;0)),Nike_Sales_Uncleaned!G855)</f>
        <v>6110.0300000000007</v>
      </c>
      <c r="H813">
        <f>IF(Nike_Sales_Uncleaned!H855="",0,IF(AND(Nike_Sales_Uncleaned!H855&gt;=0,Nike_Sales_Uncleaned!H855&lt;=1),Nike_Sales_Uncleaned!H855,0))</f>
        <v>0</v>
      </c>
      <c r="I813">
        <v>0</v>
      </c>
      <c r="J813" s="11">
        <f>IF(Nike_Sales_Uncleaned[[#This Row],[Order_Date]]="","",Nike_Sales_Uncleaned[[#This Row],[Order_Date]])</f>
        <v>45681</v>
      </c>
      <c r="K813" t="s">
        <v>22</v>
      </c>
      <c r="L813" t="s">
        <v>38</v>
      </c>
      <c r="M813">
        <v>3841.05</v>
      </c>
    </row>
    <row r="814" spans="1:13" x14ac:dyDescent="0.3">
      <c r="A814">
        <v>2854</v>
      </c>
      <c r="B814" t="s">
        <v>19</v>
      </c>
      <c r="C814" t="s">
        <v>43</v>
      </c>
      <c r="D814" t="s">
        <v>61</v>
      </c>
      <c r="E814" t="str">
        <f>IF(Nike_Sales_Uncleaned!E856="","NA",IF(OR(Nike_Sales_Uncleaned!E856=0,Nike_Sales_Uncleaned!E856=-1),"NA",UPPER(Nike_Sales_Uncleaned!E856)))</f>
        <v>NA</v>
      </c>
      <c r="F814" cm="1">
        <f t="array" ref="F814">IF(Nike_Sales_Uncleaned!F856="",MEDIAN(_xlfn._xlws.FILTER(Nike_Sales_Uncleaned!$F$2:$F$2501,Nike_Sales_Uncleaned!$F$2:$F$2501&gt;0)),Nike_Sales_Uncleaned!F856)</f>
        <v>-1</v>
      </c>
      <c r="G814" cm="1">
        <f t="array" ref="G814">IF(OR(Nike_Sales_Uncleaned!G856="",Nike_Sales_Uncleaned!G856&lt;=0),MEDIAN(_xlfn._xlws.FILTER(Nike_Sales_Uncleaned!$G$2:$G$2501,Nike_Sales_Uncleaned!$G$2:$G$2501&gt;0)),Nike_Sales_Uncleaned!G856)</f>
        <v>6110.0300000000007</v>
      </c>
      <c r="H814">
        <f>IF(Nike_Sales_Uncleaned!H856="",0,IF(AND(Nike_Sales_Uncleaned!H856&gt;=0,Nike_Sales_Uncleaned!H856&lt;=1),Nike_Sales_Uncleaned!H856,0))</f>
        <v>0.98</v>
      </c>
      <c r="I814">
        <v>0</v>
      </c>
      <c r="J814" s="11">
        <f>IF(Nike_Sales_Uncleaned[[#This Row],[Order_Date]]="","",Nike_Sales_Uncleaned[[#This Row],[Order_Date]])</f>
        <v>45512</v>
      </c>
      <c r="K814" t="s">
        <v>17</v>
      </c>
      <c r="L814" t="s">
        <v>29</v>
      </c>
      <c r="M814">
        <v>1103.3499999999999</v>
      </c>
    </row>
    <row r="815" spans="1:13" x14ac:dyDescent="0.3">
      <c r="A815">
        <v>2855</v>
      </c>
      <c r="B815" t="s">
        <v>13</v>
      </c>
      <c r="C815" t="s">
        <v>43</v>
      </c>
      <c r="D815" t="s">
        <v>44</v>
      </c>
      <c r="E815" t="str">
        <f>IF(Nike_Sales_Uncleaned!E857="","NA",IF(OR(Nike_Sales_Uncleaned!E857=0,Nike_Sales_Uncleaned!E857=-1),"NA",UPPER(Nike_Sales_Uncleaned!E857)))</f>
        <v>NA</v>
      </c>
      <c r="F815" cm="1">
        <f t="array" ref="F815">IF(Nike_Sales_Uncleaned!F857="",MEDIAN(_xlfn._xlws.FILTER(Nike_Sales_Uncleaned!$F$2:$F$2501,Nike_Sales_Uncleaned!$F$2:$F$2501&gt;0)),Nike_Sales_Uncleaned!F857)</f>
        <v>2</v>
      </c>
      <c r="G815" cm="1">
        <f t="array" ref="G815">IF(OR(Nike_Sales_Uncleaned!G857="",Nike_Sales_Uncleaned!G857&lt;=0),MEDIAN(_xlfn._xlws.FILTER(Nike_Sales_Uncleaned!$G$2:$G$2501,Nike_Sales_Uncleaned!$G$2:$G$2501&gt;0)),Nike_Sales_Uncleaned!G857)</f>
        <v>2809.8</v>
      </c>
      <c r="H815">
        <f>IF(Nike_Sales_Uncleaned!H857="",0,IF(AND(Nike_Sales_Uncleaned!H857&gt;=0,Nike_Sales_Uncleaned!H857&lt;=1),Nike_Sales_Uncleaned!H857,0))</f>
        <v>0</v>
      </c>
      <c r="I815">
        <v>0</v>
      </c>
      <c r="J815" s="11" t="str">
        <f>IF(Nike_Sales_Uncleaned[[#This Row],[Order_Date]]="","",Nike_Sales_Uncleaned[[#This Row],[Order_Date]])</f>
        <v/>
      </c>
      <c r="K815" t="s">
        <v>17</v>
      </c>
      <c r="L815" t="s">
        <v>25</v>
      </c>
      <c r="M815">
        <v>-425.73</v>
      </c>
    </row>
    <row r="816" spans="1:13" x14ac:dyDescent="0.3">
      <c r="A816">
        <v>2856</v>
      </c>
      <c r="B816" t="s">
        <v>13</v>
      </c>
      <c r="C816" t="s">
        <v>43</v>
      </c>
      <c r="D816" t="s">
        <v>51</v>
      </c>
      <c r="E816" t="str">
        <f>IF(Nike_Sales_Uncleaned!E858="","NA",IF(OR(Nike_Sales_Uncleaned!E858=0,Nike_Sales_Uncleaned!E858=-1),"NA",UPPER(Nike_Sales_Uncleaned!E858)))</f>
        <v>M</v>
      </c>
      <c r="F816" cm="1">
        <f t="array" ref="F816">IF(Nike_Sales_Uncleaned!F858="",MEDIAN(_xlfn._xlws.FILTER(Nike_Sales_Uncleaned!$F$2:$F$2501,Nike_Sales_Uncleaned!$F$2:$F$2501&gt;0)),Nike_Sales_Uncleaned!F858)</f>
        <v>2</v>
      </c>
      <c r="G816" cm="1">
        <f t="array" ref="G816">IF(OR(Nike_Sales_Uncleaned!G858="",Nike_Sales_Uncleaned!G858&lt;=0),MEDIAN(_xlfn._xlws.FILTER(Nike_Sales_Uncleaned!$G$2:$G$2501,Nike_Sales_Uncleaned!$G$2:$G$2501&gt;0)),Nike_Sales_Uncleaned!G858)</f>
        <v>6110.0300000000007</v>
      </c>
      <c r="H816">
        <f>IF(Nike_Sales_Uncleaned!H858="",0,IF(AND(Nike_Sales_Uncleaned!H858&gt;=0,Nike_Sales_Uncleaned!H858&lt;=1),Nike_Sales_Uncleaned!H858,0))</f>
        <v>0</v>
      </c>
      <c r="I816">
        <v>0</v>
      </c>
      <c r="J816" s="11">
        <f>IF(Nike_Sales_Uncleaned[[#This Row],[Order_Date]]="","",Nike_Sales_Uncleaned[[#This Row],[Order_Date]])</f>
        <v>45572</v>
      </c>
      <c r="K816" t="s">
        <v>17</v>
      </c>
      <c r="L816" t="s">
        <v>45</v>
      </c>
      <c r="M816">
        <v>3137.85</v>
      </c>
    </row>
    <row r="817" spans="1:13" x14ac:dyDescent="0.3">
      <c r="A817">
        <v>2857</v>
      </c>
      <c r="B817" t="s">
        <v>19</v>
      </c>
      <c r="C817" t="s">
        <v>30</v>
      </c>
      <c r="D817" t="s">
        <v>31</v>
      </c>
      <c r="E817" t="str">
        <f>IF(Nike_Sales_Uncleaned!E859="","NA",IF(OR(Nike_Sales_Uncleaned!E859=0,Nike_Sales_Uncleaned!E859=-1),"NA",UPPER(Nike_Sales_Uncleaned!E859)))</f>
        <v>10</v>
      </c>
      <c r="F817" cm="1">
        <f t="array" ref="F817">IF(Nike_Sales_Uncleaned!F859="",MEDIAN(_xlfn._xlws.FILTER(Nike_Sales_Uncleaned!$F$2:$F$2501,Nike_Sales_Uncleaned!$F$2:$F$2501&gt;0)),Nike_Sales_Uncleaned!F859)</f>
        <v>2</v>
      </c>
      <c r="G817" cm="1">
        <f t="array" ref="G817">IF(OR(Nike_Sales_Uncleaned!G859="",Nike_Sales_Uncleaned!G859&lt;=0),MEDIAN(_xlfn._xlws.FILTER(Nike_Sales_Uncleaned!$G$2:$G$2501,Nike_Sales_Uncleaned!$G$2:$G$2501&gt;0)),Nike_Sales_Uncleaned!G859)</f>
        <v>4105.4399999999996</v>
      </c>
      <c r="H817">
        <f>IF(Nike_Sales_Uncleaned!H859="",0,IF(AND(Nike_Sales_Uncleaned!H859&gt;=0,Nike_Sales_Uncleaned!H859&lt;=1),Nike_Sales_Uncleaned!H859,0))</f>
        <v>0.73</v>
      </c>
      <c r="I817">
        <v>0</v>
      </c>
      <c r="J817" s="11" t="str">
        <f>IF(Nike_Sales_Uncleaned[[#This Row],[Order_Date]]="","",Nike_Sales_Uncleaned[[#This Row],[Order_Date]])</f>
        <v/>
      </c>
      <c r="K817" t="s">
        <v>17</v>
      </c>
      <c r="L817" t="s">
        <v>45</v>
      </c>
      <c r="M817">
        <v>3197.09</v>
      </c>
    </row>
    <row r="818" spans="1:13" x14ac:dyDescent="0.3">
      <c r="A818">
        <v>2858</v>
      </c>
      <c r="B818" t="s">
        <v>13</v>
      </c>
      <c r="C818" t="s">
        <v>26</v>
      </c>
      <c r="D818" t="s">
        <v>60</v>
      </c>
      <c r="E818" t="str">
        <f>IF(Nike_Sales_Uncleaned!E860="","NA",IF(OR(Nike_Sales_Uncleaned!E860=0,Nike_Sales_Uncleaned!E860=-1),"NA",UPPER(Nike_Sales_Uncleaned!E860)))</f>
        <v>NA</v>
      </c>
      <c r="F818" cm="1">
        <f t="array" ref="F818">IF(Nike_Sales_Uncleaned!F860="",MEDIAN(_xlfn._xlws.FILTER(Nike_Sales_Uncleaned!$F$2:$F$2501,Nike_Sales_Uncleaned!$F$2:$F$2501&gt;0)),Nike_Sales_Uncleaned!F860)</f>
        <v>0</v>
      </c>
      <c r="G818" cm="1">
        <f t="array" ref="G818">IF(OR(Nike_Sales_Uncleaned!G860="",Nike_Sales_Uncleaned!G860&lt;=0),MEDIAN(_xlfn._xlws.FILTER(Nike_Sales_Uncleaned!$G$2:$G$2501,Nike_Sales_Uncleaned!$G$2:$G$2501&gt;0)),Nike_Sales_Uncleaned!G860)</f>
        <v>6110.0300000000007</v>
      </c>
      <c r="H818">
        <f>IF(Nike_Sales_Uncleaned!H860="",0,IF(AND(Nike_Sales_Uncleaned!H860&gt;=0,Nike_Sales_Uncleaned!H860&lt;=1),Nike_Sales_Uncleaned!H860,0))</f>
        <v>0.6</v>
      </c>
      <c r="I818">
        <v>0</v>
      </c>
      <c r="J818" s="11">
        <f>IF(Nike_Sales_Uncleaned[[#This Row],[Order_Date]]="","",Nike_Sales_Uncleaned[[#This Row],[Order_Date]])</f>
        <v>45679</v>
      </c>
      <c r="K818" t="s">
        <v>22</v>
      </c>
      <c r="L818" t="s">
        <v>29</v>
      </c>
      <c r="M818">
        <v>2847.01</v>
      </c>
    </row>
    <row r="819" spans="1:13" x14ac:dyDescent="0.3">
      <c r="A819">
        <v>2859</v>
      </c>
      <c r="B819" t="s">
        <v>19</v>
      </c>
      <c r="C819" t="s">
        <v>26</v>
      </c>
      <c r="D819" t="s">
        <v>60</v>
      </c>
      <c r="E819" t="str">
        <f>IF(Nike_Sales_Uncleaned!E861="","NA",IF(OR(Nike_Sales_Uncleaned!E861=0,Nike_Sales_Uncleaned!E861=-1),"NA",UPPER(Nike_Sales_Uncleaned!E861)))</f>
        <v>7</v>
      </c>
      <c r="F819" cm="1">
        <f t="array" ref="F819">IF(Nike_Sales_Uncleaned!F861="",MEDIAN(_xlfn._xlws.FILTER(Nike_Sales_Uncleaned!$F$2:$F$2501,Nike_Sales_Uncleaned!$F$2:$F$2501&gt;0)),Nike_Sales_Uncleaned!F861)</f>
        <v>2</v>
      </c>
      <c r="G819" cm="1">
        <f t="array" ref="G819">IF(OR(Nike_Sales_Uncleaned!G861="",Nike_Sales_Uncleaned!G861&lt;=0),MEDIAN(_xlfn._xlws.FILTER(Nike_Sales_Uncleaned!$G$2:$G$2501,Nike_Sales_Uncleaned!$G$2:$G$2501&gt;0)),Nike_Sales_Uncleaned!G861)</f>
        <v>6110.0300000000007</v>
      </c>
      <c r="H819">
        <f>IF(Nike_Sales_Uncleaned!H861="",0,IF(AND(Nike_Sales_Uncleaned!H861&gt;=0,Nike_Sales_Uncleaned!H861&lt;=1),Nike_Sales_Uncleaned!H861,0))</f>
        <v>0</v>
      </c>
      <c r="I819">
        <v>0</v>
      </c>
      <c r="J819" s="11">
        <f>IF(Nike_Sales_Uncleaned[[#This Row],[Order_Date]]="","",Nike_Sales_Uncleaned[[#This Row],[Order_Date]])</f>
        <v>45581</v>
      </c>
      <c r="K819" t="s">
        <v>17</v>
      </c>
      <c r="L819" t="s">
        <v>29</v>
      </c>
      <c r="M819">
        <v>566.34</v>
      </c>
    </row>
    <row r="820" spans="1:13" x14ac:dyDescent="0.3">
      <c r="A820">
        <v>2860</v>
      </c>
      <c r="B820" t="s">
        <v>13</v>
      </c>
      <c r="C820" t="s">
        <v>26</v>
      </c>
      <c r="D820" t="s">
        <v>60</v>
      </c>
      <c r="E820" t="str">
        <f>IF(Nike_Sales_Uncleaned!E862="","NA",IF(OR(Nike_Sales_Uncleaned!E862=0,Nike_Sales_Uncleaned!E862=-1),"NA",UPPER(Nike_Sales_Uncleaned!E862)))</f>
        <v>XL</v>
      </c>
      <c r="F820" cm="1">
        <f t="array" ref="F820">IF(Nike_Sales_Uncleaned!F862="",MEDIAN(_xlfn._xlws.FILTER(Nike_Sales_Uncleaned!$F$2:$F$2501,Nike_Sales_Uncleaned!$F$2:$F$2501&gt;0)),Nike_Sales_Uncleaned!F862)</f>
        <v>-1</v>
      </c>
      <c r="G820" cm="1">
        <f t="array" ref="G820">IF(OR(Nike_Sales_Uncleaned!G862="",Nike_Sales_Uncleaned!G862&lt;=0),MEDIAN(_xlfn._xlws.FILTER(Nike_Sales_Uncleaned!$G$2:$G$2501,Nike_Sales_Uncleaned!$G$2:$G$2501&gt;0)),Nike_Sales_Uncleaned!G862)</f>
        <v>7568.04</v>
      </c>
      <c r="H820">
        <f>IF(Nike_Sales_Uncleaned!H862="",0,IF(AND(Nike_Sales_Uncleaned!H862&gt;=0,Nike_Sales_Uncleaned!H862&lt;=1),Nike_Sales_Uncleaned!H862,0))</f>
        <v>0</v>
      </c>
      <c r="I820">
        <v>0</v>
      </c>
      <c r="J820" s="11">
        <f>IF(Nike_Sales_Uncleaned[[#This Row],[Order_Date]]="","",Nike_Sales_Uncleaned[[#This Row],[Order_Date]])</f>
        <v>45785</v>
      </c>
      <c r="K820" t="s">
        <v>22</v>
      </c>
      <c r="L820" t="s">
        <v>38</v>
      </c>
      <c r="M820">
        <v>1365.3</v>
      </c>
    </row>
    <row r="821" spans="1:13" x14ac:dyDescent="0.3">
      <c r="A821">
        <v>2861</v>
      </c>
      <c r="B821" t="s">
        <v>13</v>
      </c>
      <c r="C821" t="s">
        <v>14</v>
      </c>
      <c r="D821" t="s">
        <v>54</v>
      </c>
      <c r="E821" t="str">
        <f>IF(Nike_Sales_Uncleaned!E863="","NA",IF(OR(Nike_Sales_Uncleaned!E863=0,Nike_Sales_Uncleaned!E863=-1),"NA",UPPER(Nike_Sales_Uncleaned!E863)))</f>
        <v>XL</v>
      </c>
      <c r="F821" cm="1">
        <f t="array" ref="F821">IF(Nike_Sales_Uncleaned!F863="",MEDIAN(_xlfn._xlws.FILTER(Nike_Sales_Uncleaned!$F$2:$F$2501,Nike_Sales_Uncleaned!$F$2:$F$2501&gt;0)),Nike_Sales_Uncleaned!F863)</f>
        <v>0</v>
      </c>
      <c r="G821" cm="1">
        <f t="array" ref="G821">IF(OR(Nike_Sales_Uncleaned!G863="",Nike_Sales_Uncleaned!G863&lt;=0),MEDIAN(_xlfn._xlws.FILTER(Nike_Sales_Uncleaned!$G$2:$G$2501,Nike_Sales_Uncleaned!$G$2:$G$2501&gt;0)),Nike_Sales_Uncleaned!G863)</f>
        <v>6110.0300000000007</v>
      </c>
      <c r="H821">
        <f>IF(Nike_Sales_Uncleaned!H863="",0,IF(AND(Nike_Sales_Uncleaned!H863&gt;=0,Nike_Sales_Uncleaned!H863&lt;=1),Nike_Sales_Uncleaned!H863,0))</f>
        <v>0</v>
      </c>
      <c r="I821">
        <v>0</v>
      </c>
      <c r="J821" s="11">
        <f>IF(Nike_Sales_Uncleaned[[#This Row],[Order_Date]]="","",Nike_Sales_Uncleaned[[#This Row],[Order_Date]])</f>
        <v>45677</v>
      </c>
      <c r="K821" t="s">
        <v>17</v>
      </c>
      <c r="L821" t="s">
        <v>29</v>
      </c>
      <c r="M821">
        <v>650.99</v>
      </c>
    </row>
    <row r="822" spans="1:13" x14ac:dyDescent="0.3">
      <c r="A822">
        <v>2862</v>
      </c>
      <c r="B822" t="s">
        <v>13</v>
      </c>
      <c r="C822" t="s">
        <v>20</v>
      </c>
      <c r="D822" t="s">
        <v>55</v>
      </c>
      <c r="E822" t="str">
        <f>IF(Nike_Sales_Uncleaned!E864="","NA",IF(OR(Nike_Sales_Uncleaned!E864=0,Nike_Sales_Uncleaned!E864=-1),"NA",UPPER(Nike_Sales_Uncleaned!E864)))</f>
        <v>9</v>
      </c>
      <c r="F822" cm="1">
        <f t="array" ref="F822">IF(Nike_Sales_Uncleaned!F864="",MEDIAN(_xlfn._xlws.FILTER(Nike_Sales_Uncleaned!$F$2:$F$2501,Nike_Sales_Uncleaned!$F$2:$F$2501&gt;0)),Nike_Sales_Uncleaned!F864)</f>
        <v>4</v>
      </c>
      <c r="G822" cm="1">
        <f t="array" ref="G822">IF(OR(Nike_Sales_Uncleaned!G864="",Nike_Sales_Uncleaned!G864&lt;=0),MEDIAN(_xlfn._xlws.FILTER(Nike_Sales_Uncleaned!$G$2:$G$2501,Nike_Sales_Uncleaned!$G$2:$G$2501&gt;0)),Nike_Sales_Uncleaned!G864)</f>
        <v>7940.29</v>
      </c>
      <c r="H822">
        <f>IF(Nike_Sales_Uncleaned!H864="",0,IF(AND(Nike_Sales_Uncleaned!H864&gt;=0,Nike_Sales_Uncleaned!H864&lt;=1),Nike_Sales_Uncleaned!H864,0))</f>
        <v>0</v>
      </c>
      <c r="I822">
        <v>-635.22</v>
      </c>
      <c r="J822" s="11">
        <f>IF(Nike_Sales_Uncleaned[[#This Row],[Order_Date]]="","",Nike_Sales_Uncleaned[[#This Row],[Order_Date]])</f>
        <v>45509</v>
      </c>
      <c r="K822" t="s">
        <v>22</v>
      </c>
      <c r="L822" t="s">
        <v>33</v>
      </c>
      <c r="M822">
        <v>1803.25</v>
      </c>
    </row>
    <row r="823" spans="1:13" x14ac:dyDescent="0.3">
      <c r="A823">
        <v>2863</v>
      </c>
      <c r="B823" t="s">
        <v>19</v>
      </c>
      <c r="C823" t="s">
        <v>14</v>
      </c>
      <c r="D823" t="s">
        <v>47</v>
      </c>
      <c r="E823" t="str">
        <f>IF(Nike_Sales_Uncleaned!E865="","NA",IF(OR(Nike_Sales_Uncleaned!E865=0,Nike_Sales_Uncleaned!E865=-1),"NA",UPPER(Nike_Sales_Uncleaned!E865)))</f>
        <v>6</v>
      </c>
      <c r="F823" cm="1">
        <f t="array" ref="F823">IF(Nike_Sales_Uncleaned!F865="",MEDIAN(_xlfn._xlws.FILTER(Nike_Sales_Uncleaned!$F$2:$F$2501,Nike_Sales_Uncleaned!$F$2:$F$2501&gt;0)),Nike_Sales_Uncleaned!F865)</f>
        <v>2</v>
      </c>
      <c r="G823" cm="1">
        <f t="array" ref="G823">IF(OR(Nike_Sales_Uncleaned!G865="",Nike_Sales_Uncleaned!G865&lt;=0),MEDIAN(_xlfn._xlws.FILTER(Nike_Sales_Uncleaned!$G$2:$G$2501,Nike_Sales_Uncleaned!$G$2:$G$2501&gt;0)),Nike_Sales_Uncleaned!G865)</f>
        <v>8609.77</v>
      </c>
      <c r="H823">
        <f>IF(Nike_Sales_Uncleaned!H865="",0,IF(AND(Nike_Sales_Uncleaned!H865&gt;=0,Nike_Sales_Uncleaned!H865&lt;=1),Nike_Sales_Uncleaned!H865,0))</f>
        <v>0</v>
      </c>
      <c r="I823">
        <v>0</v>
      </c>
      <c r="J823" s="11">
        <f>IF(Nike_Sales_Uncleaned[[#This Row],[Order_Date]]="","",Nike_Sales_Uncleaned[[#This Row],[Order_Date]])</f>
        <v>45755</v>
      </c>
      <c r="K823" t="s">
        <v>22</v>
      </c>
      <c r="L823" t="s">
        <v>29</v>
      </c>
      <c r="M823">
        <v>-711.07</v>
      </c>
    </row>
    <row r="824" spans="1:13" x14ac:dyDescent="0.3">
      <c r="A824">
        <v>2864</v>
      </c>
      <c r="B824" t="s">
        <v>13</v>
      </c>
      <c r="C824" t="s">
        <v>20</v>
      </c>
      <c r="D824" t="s">
        <v>21</v>
      </c>
      <c r="E824" t="str">
        <f>IF(Nike_Sales_Uncleaned!E866="","NA",IF(OR(Nike_Sales_Uncleaned!E866=0,Nike_Sales_Uncleaned!E866=-1),"NA",UPPER(Nike_Sales_Uncleaned!E866)))</f>
        <v>NA</v>
      </c>
      <c r="F824" cm="1">
        <f t="array" ref="F824">IF(Nike_Sales_Uncleaned!F866="",MEDIAN(_xlfn._xlws.FILTER(Nike_Sales_Uncleaned!$F$2:$F$2501,Nike_Sales_Uncleaned!$F$2:$F$2501&gt;0)),Nike_Sales_Uncleaned!F866)</f>
        <v>-1</v>
      </c>
      <c r="G824" cm="1">
        <f t="array" ref="G824">IF(OR(Nike_Sales_Uncleaned!G866="",Nike_Sales_Uncleaned!G866&lt;=0),MEDIAN(_xlfn._xlws.FILTER(Nike_Sales_Uncleaned!$G$2:$G$2501,Nike_Sales_Uncleaned!$G$2:$G$2501&gt;0)),Nike_Sales_Uncleaned!G866)</f>
        <v>6445.79</v>
      </c>
      <c r="H824">
        <f>IF(Nike_Sales_Uncleaned!H866="",0,IF(AND(Nike_Sales_Uncleaned!H866&gt;=0,Nike_Sales_Uncleaned!H866&lt;=1),Nike_Sales_Uncleaned!H866,0))</f>
        <v>0.45</v>
      </c>
      <c r="I824">
        <v>-3545.18</v>
      </c>
      <c r="J824" s="11">
        <f>IF(Nike_Sales_Uncleaned[[#This Row],[Order_Date]]="","",Nike_Sales_Uncleaned[[#This Row],[Order_Date]])</f>
        <v>45848</v>
      </c>
      <c r="K824" t="s">
        <v>17</v>
      </c>
      <c r="L824" t="s">
        <v>36</v>
      </c>
      <c r="M824">
        <v>1534.89</v>
      </c>
    </row>
    <row r="825" spans="1:13" x14ac:dyDescent="0.3">
      <c r="A825">
        <v>2865</v>
      </c>
      <c r="B825" t="s">
        <v>19</v>
      </c>
      <c r="C825" t="s">
        <v>20</v>
      </c>
      <c r="D825" t="s">
        <v>55</v>
      </c>
      <c r="E825" t="str">
        <f>IF(Nike_Sales_Uncleaned!E867="","NA",IF(OR(Nike_Sales_Uncleaned!E867=0,Nike_Sales_Uncleaned!E867=-1),"NA",UPPER(Nike_Sales_Uncleaned!E867)))</f>
        <v>NA</v>
      </c>
      <c r="F825" cm="1">
        <f t="array" ref="F825">IF(Nike_Sales_Uncleaned!F867="",MEDIAN(_xlfn._xlws.FILTER(Nike_Sales_Uncleaned!$F$2:$F$2501,Nike_Sales_Uncleaned!$F$2:$F$2501&gt;0)),Nike_Sales_Uncleaned!F867)</f>
        <v>1</v>
      </c>
      <c r="G825" cm="1">
        <f t="array" ref="G825">IF(OR(Nike_Sales_Uncleaned!G867="",Nike_Sales_Uncleaned!G867&lt;=0),MEDIAN(_xlfn._xlws.FILTER(Nike_Sales_Uncleaned!$G$2:$G$2501,Nike_Sales_Uncleaned!$G$2:$G$2501&gt;0)),Nike_Sales_Uncleaned!G867)</f>
        <v>6110.0300000000007</v>
      </c>
      <c r="H825">
        <f>IF(Nike_Sales_Uncleaned!H867="",0,IF(AND(Nike_Sales_Uncleaned!H867&gt;=0,Nike_Sales_Uncleaned!H867&lt;=1),Nike_Sales_Uncleaned!H867,0))</f>
        <v>0.71</v>
      </c>
      <c r="I825">
        <v>0</v>
      </c>
      <c r="J825" s="11">
        <f>IF(Nike_Sales_Uncleaned[[#This Row],[Order_Date]]="","",Nike_Sales_Uncleaned[[#This Row],[Order_Date]])</f>
        <v>45500</v>
      </c>
      <c r="K825" t="s">
        <v>22</v>
      </c>
      <c r="L825" t="s">
        <v>45</v>
      </c>
      <c r="M825">
        <v>-94.06</v>
      </c>
    </row>
    <row r="826" spans="1:13" x14ac:dyDescent="0.3">
      <c r="A826">
        <v>2866</v>
      </c>
      <c r="B826" t="s">
        <v>13</v>
      </c>
      <c r="C826" t="s">
        <v>14</v>
      </c>
      <c r="D826" t="s">
        <v>15</v>
      </c>
      <c r="E826" t="str">
        <f>IF(Nike_Sales_Uncleaned!E868="","NA",IF(OR(Nike_Sales_Uncleaned!E868=0,Nike_Sales_Uncleaned!E868=-1),"NA",UPPER(Nike_Sales_Uncleaned!E868)))</f>
        <v>11</v>
      </c>
      <c r="F826" cm="1">
        <f t="array" ref="F826">IF(Nike_Sales_Uncleaned!F868="",MEDIAN(_xlfn._xlws.FILTER(Nike_Sales_Uncleaned!$F$2:$F$2501,Nike_Sales_Uncleaned!$F$2:$F$2501&gt;0)),Nike_Sales_Uncleaned!F868)</f>
        <v>2</v>
      </c>
      <c r="G826" cm="1">
        <f t="array" ref="G826">IF(OR(Nike_Sales_Uncleaned!G868="",Nike_Sales_Uncleaned!G868&lt;=0),MEDIAN(_xlfn._xlws.FILTER(Nike_Sales_Uncleaned!$G$2:$G$2501,Nike_Sales_Uncleaned!$G$2:$G$2501&gt;0)),Nike_Sales_Uncleaned!G868)</f>
        <v>6110.0300000000007</v>
      </c>
      <c r="H826">
        <f>IF(Nike_Sales_Uncleaned!H868="",0,IF(AND(Nike_Sales_Uncleaned!H868&gt;=0,Nike_Sales_Uncleaned!H868&lt;=1),Nike_Sales_Uncleaned!H868,0))</f>
        <v>0</v>
      </c>
      <c r="I826">
        <v>0</v>
      </c>
      <c r="J826" s="11">
        <f>IF(Nike_Sales_Uncleaned[[#This Row],[Order_Date]]="","",Nike_Sales_Uncleaned[[#This Row],[Order_Date]])</f>
        <v>45598</v>
      </c>
      <c r="K826" t="s">
        <v>17</v>
      </c>
      <c r="L826" t="s">
        <v>29</v>
      </c>
      <c r="M826">
        <v>273.27999999999997</v>
      </c>
    </row>
    <row r="827" spans="1:13" x14ac:dyDescent="0.3">
      <c r="A827">
        <v>2867</v>
      </c>
      <c r="B827" t="s">
        <v>35</v>
      </c>
      <c r="C827" t="s">
        <v>20</v>
      </c>
      <c r="D827" t="s">
        <v>39</v>
      </c>
      <c r="E827" t="str">
        <f>IF(Nike_Sales_Uncleaned!E869="","NA",IF(OR(Nike_Sales_Uncleaned!E869=0,Nike_Sales_Uncleaned!E869=-1),"NA",UPPER(Nike_Sales_Uncleaned!E869)))</f>
        <v>11</v>
      </c>
      <c r="F827" cm="1">
        <f t="array" ref="F827">IF(Nike_Sales_Uncleaned!F869="",MEDIAN(_xlfn._xlws.FILTER(Nike_Sales_Uncleaned!$F$2:$F$2501,Nike_Sales_Uncleaned!$F$2:$F$2501&gt;0)),Nike_Sales_Uncleaned!F869)</f>
        <v>1</v>
      </c>
      <c r="G827" cm="1">
        <f t="array" ref="G827">IF(OR(Nike_Sales_Uncleaned!G869="",Nike_Sales_Uncleaned!G869&lt;=0),MEDIAN(_xlfn._xlws.FILTER(Nike_Sales_Uncleaned!$G$2:$G$2501,Nike_Sales_Uncleaned!$G$2:$G$2501&gt;0)),Nike_Sales_Uncleaned!G869)</f>
        <v>9936.58</v>
      </c>
      <c r="H827">
        <f>IF(Nike_Sales_Uncleaned!H869="",0,IF(AND(Nike_Sales_Uncleaned!H869&gt;=0,Nike_Sales_Uncleaned!H869&lt;=1),Nike_Sales_Uncleaned!H869,0))</f>
        <v>0</v>
      </c>
      <c r="I827">
        <v>0</v>
      </c>
      <c r="J827" s="11" t="str">
        <f>IF(Nike_Sales_Uncleaned[[#This Row],[Order_Date]]="","",Nike_Sales_Uncleaned[[#This Row],[Order_Date]])</f>
        <v/>
      </c>
      <c r="K827" t="s">
        <v>17</v>
      </c>
      <c r="L827" t="s">
        <v>38</v>
      </c>
      <c r="M827">
        <v>3190.43</v>
      </c>
    </row>
    <row r="828" spans="1:13" x14ac:dyDescent="0.3">
      <c r="A828">
        <v>2868</v>
      </c>
      <c r="B828" t="s">
        <v>19</v>
      </c>
      <c r="C828" t="s">
        <v>30</v>
      </c>
      <c r="D828" t="s">
        <v>31</v>
      </c>
      <c r="E828" t="str">
        <f>IF(Nike_Sales_Uncleaned!E870="","NA",IF(OR(Nike_Sales_Uncleaned!E870=0,Nike_Sales_Uncleaned!E870=-1),"NA",UPPER(Nike_Sales_Uncleaned!E870)))</f>
        <v>M</v>
      </c>
      <c r="F828" cm="1">
        <f t="array" ref="F828">IF(Nike_Sales_Uncleaned!F870="",MEDIAN(_xlfn._xlws.FILTER(Nike_Sales_Uncleaned!$F$2:$F$2501,Nike_Sales_Uncleaned!$F$2:$F$2501&gt;0)),Nike_Sales_Uncleaned!F870)</f>
        <v>2</v>
      </c>
      <c r="G828" cm="1">
        <f t="array" ref="G828">IF(OR(Nike_Sales_Uncleaned!G870="",Nike_Sales_Uncleaned!G870&lt;=0),MEDIAN(_xlfn._xlws.FILTER(Nike_Sales_Uncleaned!$G$2:$G$2501,Nike_Sales_Uncleaned!$G$2:$G$2501&gt;0)),Nike_Sales_Uncleaned!G870)</f>
        <v>7379.45</v>
      </c>
      <c r="H828">
        <f>IF(Nike_Sales_Uncleaned!H870="",0,IF(AND(Nike_Sales_Uncleaned!H870&gt;=0,Nike_Sales_Uncleaned!H870&lt;=1),Nike_Sales_Uncleaned!H870,0))</f>
        <v>0</v>
      </c>
      <c r="I828">
        <v>0</v>
      </c>
      <c r="J828" s="11" t="str">
        <f>IF(Nike_Sales_Uncleaned[[#This Row],[Order_Date]]="","",Nike_Sales_Uncleaned[[#This Row],[Order_Date]])</f>
        <v/>
      </c>
      <c r="K828" t="s">
        <v>22</v>
      </c>
      <c r="L828" t="s">
        <v>33</v>
      </c>
      <c r="M828">
        <v>-688.14</v>
      </c>
    </row>
    <row r="829" spans="1:13" x14ac:dyDescent="0.3">
      <c r="A829">
        <v>2869</v>
      </c>
      <c r="B829" t="s">
        <v>13</v>
      </c>
      <c r="C829" t="s">
        <v>20</v>
      </c>
      <c r="D829" t="s">
        <v>24</v>
      </c>
      <c r="E829" t="str">
        <f>IF(Nike_Sales_Uncleaned!E871="","NA",IF(OR(Nike_Sales_Uncleaned!E871=0,Nike_Sales_Uncleaned!E871=-1),"NA",UPPER(Nike_Sales_Uncleaned!E871)))</f>
        <v>M</v>
      </c>
      <c r="F829" cm="1">
        <f t="array" ref="F829">IF(Nike_Sales_Uncleaned!F871="",MEDIAN(_xlfn._xlws.FILTER(Nike_Sales_Uncleaned!$F$2:$F$2501,Nike_Sales_Uncleaned!$F$2:$F$2501&gt;0)),Nike_Sales_Uncleaned!F871)</f>
        <v>4</v>
      </c>
      <c r="G829" cm="1">
        <f t="array" ref="G829">IF(OR(Nike_Sales_Uncleaned!G871="",Nike_Sales_Uncleaned!G871&lt;=0),MEDIAN(_xlfn._xlws.FILTER(Nike_Sales_Uncleaned!$G$2:$G$2501,Nike_Sales_Uncleaned!$G$2:$G$2501&gt;0)),Nike_Sales_Uncleaned!G871)</f>
        <v>6110.0300000000007</v>
      </c>
      <c r="H829">
        <f>IF(Nike_Sales_Uncleaned!H871="",0,IF(AND(Nike_Sales_Uncleaned!H871&gt;=0,Nike_Sales_Uncleaned!H871&lt;=1),Nike_Sales_Uncleaned!H871,0))</f>
        <v>0</v>
      </c>
      <c r="I829">
        <v>0</v>
      </c>
      <c r="J829" s="11">
        <f>IF(Nike_Sales_Uncleaned[[#This Row],[Order_Date]]="","",Nike_Sales_Uncleaned[[#This Row],[Order_Date]])</f>
        <v>45684</v>
      </c>
      <c r="K829" t="s">
        <v>17</v>
      </c>
      <c r="L829" t="s">
        <v>29</v>
      </c>
      <c r="M829">
        <v>1550.3</v>
      </c>
    </row>
    <row r="830" spans="1:13" x14ac:dyDescent="0.3">
      <c r="A830">
        <v>2870</v>
      </c>
      <c r="B830" t="s">
        <v>13</v>
      </c>
      <c r="C830" t="s">
        <v>14</v>
      </c>
      <c r="D830" t="s">
        <v>47</v>
      </c>
      <c r="E830" t="str">
        <f>IF(Nike_Sales_Uncleaned!E872="","NA",IF(OR(Nike_Sales_Uncleaned!E872=0,Nike_Sales_Uncleaned!E872=-1),"NA",UPPER(Nike_Sales_Uncleaned!E872)))</f>
        <v>M</v>
      </c>
      <c r="F830" cm="1">
        <f t="array" ref="F830">IF(Nike_Sales_Uncleaned!F872="",MEDIAN(_xlfn._xlws.FILTER(Nike_Sales_Uncleaned!$F$2:$F$2501,Nike_Sales_Uncleaned!$F$2:$F$2501&gt;0)),Nike_Sales_Uncleaned!F872)</f>
        <v>1</v>
      </c>
      <c r="G830" cm="1">
        <f t="array" ref="G830">IF(OR(Nike_Sales_Uncleaned!G872="",Nike_Sales_Uncleaned!G872&lt;=0),MEDIAN(_xlfn._xlws.FILTER(Nike_Sales_Uncleaned!$G$2:$G$2501,Nike_Sales_Uncleaned!$G$2:$G$2501&gt;0)),Nike_Sales_Uncleaned!G872)</f>
        <v>9633.68</v>
      </c>
      <c r="H830">
        <f>IF(Nike_Sales_Uncleaned!H872="",0,IF(AND(Nike_Sales_Uncleaned!H872&gt;=0,Nike_Sales_Uncleaned!H872&lt;=1),Nike_Sales_Uncleaned!H872,0))</f>
        <v>0</v>
      </c>
      <c r="I830">
        <v>0</v>
      </c>
      <c r="J830" s="11">
        <f>IF(Nike_Sales_Uncleaned[[#This Row],[Order_Date]]="","",Nike_Sales_Uncleaned[[#This Row],[Order_Date]])</f>
        <v>45540</v>
      </c>
      <c r="K830" t="s">
        <v>22</v>
      </c>
      <c r="L830" t="s">
        <v>33</v>
      </c>
      <c r="M830">
        <v>771.96</v>
      </c>
    </row>
    <row r="831" spans="1:13" x14ac:dyDescent="0.3">
      <c r="A831">
        <v>2871</v>
      </c>
      <c r="B831" t="s">
        <v>35</v>
      </c>
      <c r="C831" t="s">
        <v>14</v>
      </c>
      <c r="D831" t="s">
        <v>34</v>
      </c>
      <c r="E831" t="str">
        <f>IF(Nike_Sales_Uncleaned!E873="","NA",IF(OR(Nike_Sales_Uncleaned!E873=0,Nike_Sales_Uncleaned!E873=-1),"NA",UPPER(Nike_Sales_Uncleaned!E873)))</f>
        <v>M</v>
      </c>
      <c r="F831" cm="1">
        <f t="array" ref="F831">IF(Nike_Sales_Uncleaned!F873="",MEDIAN(_xlfn._xlws.FILTER(Nike_Sales_Uncleaned!$F$2:$F$2501,Nike_Sales_Uncleaned!$F$2:$F$2501&gt;0)),Nike_Sales_Uncleaned!F873)</f>
        <v>1</v>
      </c>
      <c r="G831" cm="1">
        <f t="array" ref="G831">IF(OR(Nike_Sales_Uncleaned!G873="",Nike_Sales_Uncleaned!G873&lt;=0),MEDIAN(_xlfn._xlws.FILTER(Nike_Sales_Uncleaned!$G$2:$G$2501,Nike_Sales_Uncleaned!$G$2:$G$2501&gt;0)),Nike_Sales_Uncleaned!G873)</f>
        <v>2294.09</v>
      </c>
      <c r="H831">
        <f>IF(Nike_Sales_Uncleaned!H873="",0,IF(AND(Nike_Sales_Uncleaned!H873&gt;=0,Nike_Sales_Uncleaned!H873&lt;=1),Nike_Sales_Uncleaned!H873,0))</f>
        <v>0</v>
      </c>
      <c r="I831">
        <v>0</v>
      </c>
      <c r="J831" s="11">
        <f>IF(Nike_Sales_Uncleaned[[#This Row],[Order_Date]]="","",Nike_Sales_Uncleaned[[#This Row],[Order_Date]])</f>
        <v>45490</v>
      </c>
      <c r="K831" t="s">
        <v>22</v>
      </c>
      <c r="L831" t="s">
        <v>36</v>
      </c>
      <c r="M831">
        <v>1002.21</v>
      </c>
    </row>
    <row r="832" spans="1:13" x14ac:dyDescent="0.3">
      <c r="A832">
        <v>2872</v>
      </c>
      <c r="B832" t="s">
        <v>35</v>
      </c>
      <c r="C832" t="s">
        <v>43</v>
      </c>
      <c r="D832" t="s">
        <v>51</v>
      </c>
      <c r="E832" t="str">
        <f>IF(Nike_Sales_Uncleaned!E874="","NA",IF(OR(Nike_Sales_Uncleaned!E874=0,Nike_Sales_Uncleaned!E874=-1),"NA",UPPER(Nike_Sales_Uncleaned!E874)))</f>
        <v>M</v>
      </c>
      <c r="F832" cm="1">
        <f t="array" ref="F832">IF(Nike_Sales_Uncleaned!F874="",MEDIAN(_xlfn._xlws.FILTER(Nike_Sales_Uncleaned!$F$2:$F$2501,Nike_Sales_Uncleaned!$F$2:$F$2501&gt;0)),Nike_Sales_Uncleaned!F874)</f>
        <v>2</v>
      </c>
      <c r="G832" cm="1">
        <f t="array" ref="G832">IF(OR(Nike_Sales_Uncleaned!G874="",Nike_Sales_Uncleaned!G874&lt;=0),MEDIAN(_xlfn._xlws.FILTER(Nike_Sales_Uncleaned!$G$2:$G$2501,Nike_Sales_Uncleaned!$G$2:$G$2501&gt;0)),Nike_Sales_Uncleaned!G874)</f>
        <v>3953.13</v>
      </c>
      <c r="H832">
        <f>IF(Nike_Sales_Uncleaned!H874="",0,IF(AND(Nike_Sales_Uncleaned!H874&gt;=0,Nike_Sales_Uncleaned!H874&lt;=1),Nike_Sales_Uncleaned!H874,0))</f>
        <v>0</v>
      </c>
      <c r="I832">
        <v>0</v>
      </c>
      <c r="J832" s="11" t="str">
        <f>IF(Nike_Sales_Uncleaned[[#This Row],[Order_Date]]="","",Nike_Sales_Uncleaned[[#This Row],[Order_Date]])</f>
        <v/>
      </c>
      <c r="K832" t="s">
        <v>17</v>
      </c>
      <c r="L832" t="s">
        <v>45</v>
      </c>
      <c r="M832">
        <v>3414.32</v>
      </c>
    </row>
    <row r="833" spans="1:13" x14ac:dyDescent="0.3">
      <c r="A833">
        <v>2873</v>
      </c>
      <c r="B833" t="s">
        <v>19</v>
      </c>
      <c r="C833" t="s">
        <v>30</v>
      </c>
      <c r="D833" t="s">
        <v>48</v>
      </c>
      <c r="E833" t="str">
        <f>IF(Nike_Sales_Uncleaned!E875="","NA",IF(OR(Nike_Sales_Uncleaned!E875=0,Nike_Sales_Uncleaned!E875=-1),"NA",UPPER(Nike_Sales_Uncleaned!E875)))</f>
        <v>NA</v>
      </c>
      <c r="F833" cm="1">
        <f t="array" ref="F833">IF(Nike_Sales_Uncleaned!F875="",MEDIAN(_xlfn._xlws.FILTER(Nike_Sales_Uncleaned!$F$2:$F$2501,Nike_Sales_Uncleaned!$F$2:$F$2501&gt;0)),Nike_Sales_Uncleaned!F875)</f>
        <v>2</v>
      </c>
      <c r="G833" cm="1">
        <f t="array" ref="G833">IF(OR(Nike_Sales_Uncleaned!G875="",Nike_Sales_Uncleaned!G875&lt;=0),MEDIAN(_xlfn._xlws.FILTER(Nike_Sales_Uncleaned!$G$2:$G$2501,Nike_Sales_Uncleaned!$G$2:$G$2501&gt;0)),Nike_Sales_Uncleaned!G875)</f>
        <v>9050.52</v>
      </c>
      <c r="H833">
        <f>IF(Nike_Sales_Uncleaned!H875="",0,IF(AND(Nike_Sales_Uncleaned!H875&gt;=0,Nike_Sales_Uncleaned!H875&lt;=1),Nike_Sales_Uncleaned!H875,0))</f>
        <v>0.86</v>
      </c>
      <c r="I833">
        <v>0</v>
      </c>
      <c r="J833" s="11">
        <f>IF(Nike_Sales_Uncleaned[[#This Row],[Order_Date]]="","",Nike_Sales_Uncleaned[[#This Row],[Order_Date]])</f>
        <v>45606</v>
      </c>
      <c r="K833" t="s">
        <v>22</v>
      </c>
      <c r="L833" t="s">
        <v>36</v>
      </c>
      <c r="M833">
        <v>3364.79</v>
      </c>
    </row>
    <row r="834" spans="1:13" x14ac:dyDescent="0.3">
      <c r="A834">
        <v>2874</v>
      </c>
      <c r="B834" t="s">
        <v>19</v>
      </c>
      <c r="C834" t="s">
        <v>20</v>
      </c>
      <c r="D834" t="s">
        <v>39</v>
      </c>
      <c r="E834" t="str">
        <f>IF(Nike_Sales_Uncleaned!E876="","NA",IF(OR(Nike_Sales_Uncleaned!E876=0,Nike_Sales_Uncleaned!E876=-1),"NA",UPPER(Nike_Sales_Uncleaned!E876)))</f>
        <v>L</v>
      </c>
      <c r="F834" cm="1">
        <f t="array" ref="F834">IF(Nike_Sales_Uncleaned!F876="",MEDIAN(_xlfn._xlws.FILTER(Nike_Sales_Uncleaned!$F$2:$F$2501,Nike_Sales_Uncleaned!$F$2:$F$2501&gt;0)),Nike_Sales_Uncleaned!F876)</f>
        <v>2</v>
      </c>
      <c r="G834" cm="1">
        <f t="array" ref="G834">IF(OR(Nike_Sales_Uncleaned!G876="",Nike_Sales_Uncleaned!G876&lt;=0),MEDIAN(_xlfn._xlws.FILTER(Nike_Sales_Uncleaned!$G$2:$G$2501,Nike_Sales_Uncleaned!$G$2:$G$2501&gt;0)),Nike_Sales_Uncleaned!G876)</f>
        <v>6110.0300000000007</v>
      </c>
      <c r="H834">
        <f>IF(Nike_Sales_Uncleaned!H876="",0,IF(AND(Nike_Sales_Uncleaned!H876&gt;=0,Nike_Sales_Uncleaned!H876&lt;=1),Nike_Sales_Uncleaned!H876,0))</f>
        <v>0.01</v>
      </c>
      <c r="I834">
        <v>0</v>
      </c>
      <c r="J834" s="11">
        <f>IF(Nike_Sales_Uncleaned[[#This Row],[Order_Date]]="","",Nike_Sales_Uncleaned[[#This Row],[Order_Date]])</f>
        <v>45429</v>
      </c>
      <c r="K834" t="s">
        <v>22</v>
      </c>
      <c r="L834" t="s">
        <v>33</v>
      </c>
      <c r="M834">
        <v>-109.71</v>
      </c>
    </row>
    <row r="835" spans="1:13" x14ac:dyDescent="0.3">
      <c r="A835">
        <v>2875</v>
      </c>
      <c r="B835" t="s">
        <v>19</v>
      </c>
      <c r="C835" t="s">
        <v>26</v>
      </c>
      <c r="D835" t="s">
        <v>58</v>
      </c>
      <c r="E835" t="str">
        <f>IF(Nike_Sales_Uncleaned!E877="","NA",IF(OR(Nike_Sales_Uncleaned!E877=0,Nike_Sales_Uncleaned!E877=-1),"NA",UPPER(Nike_Sales_Uncleaned!E877)))</f>
        <v>L</v>
      </c>
      <c r="F835" cm="1">
        <f t="array" ref="F835">IF(Nike_Sales_Uncleaned!F877="",MEDIAN(_xlfn._xlws.FILTER(Nike_Sales_Uncleaned!$F$2:$F$2501,Nike_Sales_Uncleaned!$F$2:$F$2501&gt;0)),Nike_Sales_Uncleaned!F877)</f>
        <v>4</v>
      </c>
      <c r="G835" cm="1">
        <f t="array" ref="G835">IF(OR(Nike_Sales_Uncleaned!G877="",Nike_Sales_Uncleaned!G877&lt;=0),MEDIAN(_xlfn._xlws.FILTER(Nike_Sales_Uncleaned!$G$2:$G$2501,Nike_Sales_Uncleaned!$G$2:$G$2501&gt;0)),Nike_Sales_Uncleaned!G877)</f>
        <v>7401.53</v>
      </c>
      <c r="H835">
        <f>IF(Nike_Sales_Uncleaned!H877="",0,IF(AND(Nike_Sales_Uncleaned!H877&gt;=0,Nike_Sales_Uncleaned!H877&lt;=1),Nike_Sales_Uncleaned!H877,0))</f>
        <v>0</v>
      </c>
      <c r="I835">
        <v>0</v>
      </c>
      <c r="J835" s="11">
        <f>IF(Nike_Sales_Uncleaned[[#This Row],[Order_Date]]="","",Nike_Sales_Uncleaned[[#This Row],[Order_Date]])</f>
        <v>45676</v>
      </c>
      <c r="K835" t="s">
        <v>22</v>
      </c>
      <c r="L835" t="s">
        <v>36</v>
      </c>
      <c r="M835">
        <v>1559.28</v>
      </c>
    </row>
    <row r="836" spans="1:13" x14ac:dyDescent="0.3">
      <c r="A836">
        <v>2876</v>
      </c>
      <c r="B836" t="s">
        <v>13</v>
      </c>
      <c r="C836" t="s">
        <v>26</v>
      </c>
      <c r="D836" t="s">
        <v>40</v>
      </c>
      <c r="E836" t="str">
        <f>IF(Nike_Sales_Uncleaned!E878="","NA",IF(OR(Nike_Sales_Uncleaned!E878=0,Nike_Sales_Uncleaned!E878=-1),"NA",UPPER(Nike_Sales_Uncleaned!E878)))</f>
        <v>NA</v>
      </c>
      <c r="F836" cm="1">
        <f t="array" ref="F836">IF(Nike_Sales_Uncleaned!F878="",MEDIAN(_xlfn._xlws.FILTER(Nike_Sales_Uncleaned!$F$2:$F$2501,Nike_Sales_Uncleaned!$F$2:$F$2501&gt;0)),Nike_Sales_Uncleaned!F878)</f>
        <v>2</v>
      </c>
      <c r="G836" cm="1">
        <f t="array" ref="G836">IF(OR(Nike_Sales_Uncleaned!G878="",Nike_Sales_Uncleaned!G878&lt;=0),MEDIAN(_xlfn._xlws.FILTER(Nike_Sales_Uncleaned!$G$2:$G$2501,Nike_Sales_Uncleaned!$G$2:$G$2501&gt;0)),Nike_Sales_Uncleaned!G878)</f>
        <v>6110.0300000000007</v>
      </c>
      <c r="H836">
        <f>IF(Nike_Sales_Uncleaned!H878="",0,IF(AND(Nike_Sales_Uncleaned!H878&gt;=0,Nike_Sales_Uncleaned!H878&lt;=1),Nike_Sales_Uncleaned!H878,0))</f>
        <v>0</v>
      </c>
      <c r="I836">
        <v>0</v>
      </c>
      <c r="J836" s="11">
        <f>IF(Nike_Sales_Uncleaned[[#This Row],[Order_Date]]="","",Nike_Sales_Uncleaned[[#This Row],[Order_Date]])</f>
        <v>45540</v>
      </c>
      <c r="K836" t="s">
        <v>22</v>
      </c>
      <c r="L836" t="s">
        <v>38</v>
      </c>
      <c r="M836">
        <v>-94.98</v>
      </c>
    </row>
    <row r="837" spans="1:13" x14ac:dyDescent="0.3">
      <c r="A837">
        <v>2877</v>
      </c>
      <c r="B837" t="s">
        <v>19</v>
      </c>
      <c r="C837" t="s">
        <v>43</v>
      </c>
      <c r="D837" t="s">
        <v>51</v>
      </c>
      <c r="E837" t="str">
        <f>IF(Nike_Sales_Uncleaned!E879="","NA",IF(OR(Nike_Sales_Uncleaned!E879=0,Nike_Sales_Uncleaned!E879=-1),"NA",UPPER(Nike_Sales_Uncleaned!E879)))</f>
        <v>NA</v>
      </c>
      <c r="F837" cm="1">
        <f t="array" ref="F837">IF(Nike_Sales_Uncleaned!F879="",MEDIAN(_xlfn._xlws.FILTER(Nike_Sales_Uncleaned!$F$2:$F$2501,Nike_Sales_Uncleaned!$F$2:$F$2501&gt;0)),Nike_Sales_Uncleaned!F879)</f>
        <v>2</v>
      </c>
      <c r="G837" cm="1">
        <f t="array" ref="G837">IF(OR(Nike_Sales_Uncleaned!G879="",Nike_Sales_Uncleaned!G879&lt;=0),MEDIAN(_xlfn._xlws.FILTER(Nike_Sales_Uncleaned!$G$2:$G$2501,Nike_Sales_Uncleaned!$G$2:$G$2501&gt;0)),Nike_Sales_Uncleaned!G879)</f>
        <v>6110.0300000000007</v>
      </c>
      <c r="H837">
        <f>IF(Nike_Sales_Uncleaned!H879="",0,IF(AND(Nike_Sales_Uncleaned!H879&gt;=0,Nike_Sales_Uncleaned!H879&lt;=1),Nike_Sales_Uncleaned!H879,0))</f>
        <v>0</v>
      </c>
      <c r="I837">
        <v>0</v>
      </c>
      <c r="J837" s="11">
        <f>IF(Nike_Sales_Uncleaned[[#This Row],[Order_Date]]="","",Nike_Sales_Uncleaned[[#This Row],[Order_Date]])</f>
        <v>45572</v>
      </c>
      <c r="K837" t="s">
        <v>22</v>
      </c>
      <c r="L837" t="s">
        <v>45</v>
      </c>
      <c r="M837">
        <v>3327.04</v>
      </c>
    </row>
    <row r="838" spans="1:13" x14ac:dyDescent="0.3">
      <c r="A838">
        <v>2878</v>
      </c>
      <c r="B838" t="s">
        <v>19</v>
      </c>
      <c r="C838" t="s">
        <v>14</v>
      </c>
      <c r="D838" t="s">
        <v>54</v>
      </c>
      <c r="E838" t="str">
        <f>IF(Nike_Sales_Uncleaned!E880="","NA",IF(OR(Nike_Sales_Uncleaned!E880=0,Nike_Sales_Uncleaned!E880=-1),"NA",UPPER(Nike_Sales_Uncleaned!E880)))</f>
        <v>M</v>
      </c>
      <c r="F838" cm="1">
        <f t="array" ref="F838">IF(Nike_Sales_Uncleaned!F880="",MEDIAN(_xlfn._xlws.FILTER(Nike_Sales_Uncleaned!$F$2:$F$2501,Nike_Sales_Uncleaned!$F$2:$F$2501&gt;0)),Nike_Sales_Uncleaned!F880)</f>
        <v>2</v>
      </c>
      <c r="G838" cm="1">
        <f t="array" ref="G838">IF(OR(Nike_Sales_Uncleaned!G880="",Nike_Sales_Uncleaned!G880&lt;=0),MEDIAN(_xlfn._xlws.FILTER(Nike_Sales_Uncleaned!$G$2:$G$2501,Nike_Sales_Uncleaned!$G$2:$G$2501&gt;0)),Nike_Sales_Uncleaned!G880)</f>
        <v>9213.58</v>
      </c>
      <c r="H838">
        <f>IF(Nike_Sales_Uncleaned!H880="",0,IF(AND(Nike_Sales_Uncleaned!H880&gt;=0,Nike_Sales_Uncleaned!H880&lt;=1),Nike_Sales_Uncleaned!H880,0))</f>
        <v>0</v>
      </c>
      <c r="I838">
        <v>0</v>
      </c>
      <c r="J838" s="11">
        <f>IF(Nike_Sales_Uncleaned[[#This Row],[Order_Date]]="","",Nike_Sales_Uncleaned[[#This Row],[Order_Date]])</f>
        <v>45860</v>
      </c>
      <c r="K838" t="s">
        <v>22</v>
      </c>
      <c r="L838" t="s">
        <v>38</v>
      </c>
      <c r="M838">
        <v>3968.86</v>
      </c>
    </row>
    <row r="839" spans="1:13" x14ac:dyDescent="0.3">
      <c r="A839">
        <v>2879</v>
      </c>
      <c r="B839" t="s">
        <v>13</v>
      </c>
      <c r="C839" t="s">
        <v>43</v>
      </c>
      <c r="D839" t="s">
        <v>52</v>
      </c>
      <c r="E839" t="str">
        <f>IF(Nike_Sales_Uncleaned!E881="","NA",IF(OR(Nike_Sales_Uncleaned!E881=0,Nike_Sales_Uncleaned!E881=-1),"NA",UPPER(Nike_Sales_Uncleaned!E881)))</f>
        <v>M</v>
      </c>
      <c r="F839" cm="1">
        <f t="array" ref="F839">IF(Nike_Sales_Uncleaned!F881="",MEDIAN(_xlfn._xlws.FILTER(Nike_Sales_Uncleaned!$F$2:$F$2501,Nike_Sales_Uncleaned!$F$2:$F$2501&gt;0)),Nike_Sales_Uncleaned!F881)</f>
        <v>2</v>
      </c>
      <c r="G839" cm="1">
        <f t="array" ref="G839">IF(OR(Nike_Sales_Uncleaned!G881="",Nike_Sales_Uncleaned!G881&lt;=0),MEDIAN(_xlfn._xlws.FILTER(Nike_Sales_Uncleaned!$G$2:$G$2501,Nike_Sales_Uncleaned!$G$2:$G$2501&gt;0)),Nike_Sales_Uncleaned!G881)</f>
        <v>2831.62</v>
      </c>
      <c r="H839">
        <f>IF(Nike_Sales_Uncleaned!H881="",0,IF(AND(Nike_Sales_Uncleaned!H881&gt;=0,Nike_Sales_Uncleaned!H881&lt;=1),Nike_Sales_Uncleaned!H881,0))</f>
        <v>0</v>
      </c>
      <c r="I839">
        <v>0</v>
      </c>
      <c r="J839" s="11" t="str">
        <f>IF(Nike_Sales_Uncleaned[[#This Row],[Order_Date]]="","",Nike_Sales_Uncleaned[[#This Row],[Order_Date]])</f>
        <v/>
      </c>
      <c r="K839" t="s">
        <v>22</v>
      </c>
      <c r="L839" t="s">
        <v>36</v>
      </c>
      <c r="M839">
        <v>1053.25</v>
      </c>
    </row>
    <row r="840" spans="1:13" x14ac:dyDescent="0.3">
      <c r="A840">
        <v>2880</v>
      </c>
      <c r="B840" t="s">
        <v>13</v>
      </c>
      <c r="C840" t="s">
        <v>43</v>
      </c>
      <c r="D840" t="s">
        <v>44</v>
      </c>
      <c r="E840" t="str">
        <f>IF(Nike_Sales_Uncleaned!E882="","NA",IF(OR(Nike_Sales_Uncleaned!E882=0,Nike_Sales_Uncleaned!E882=-1),"NA",UPPER(Nike_Sales_Uncleaned!E882)))</f>
        <v>9</v>
      </c>
      <c r="F840" cm="1">
        <f t="array" ref="F840">IF(Nike_Sales_Uncleaned!F882="",MEDIAN(_xlfn._xlws.FILTER(Nike_Sales_Uncleaned!$F$2:$F$2501,Nike_Sales_Uncleaned!$F$2:$F$2501&gt;0)),Nike_Sales_Uncleaned!F882)</f>
        <v>0</v>
      </c>
      <c r="G840" cm="1">
        <f t="array" ref="G840">IF(OR(Nike_Sales_Uncleaned!G882="",Nike_Sales_Uncleaned!G882&lt;=0),MEDIAN(_xlfn._xlws.FILTER(Nike_Sales_Uncleaned!$G$2:$G$2501,Nike_Sales_Uncleaned!$G$2:$G$2501&gt;0)),Nike_Sales_Uncleaned!G882)</f>
        <v>8132.33</v>
      </c>
      <c r="H840">
        <f>IF(Nike_Sales_Uncleaned!H882="",0,IF(AND(Nike_Sales_Uncleaned!H882&gt;=0,Nike_Sales_Uncleaned!H882&lt;=1),Nike_Sales_Uncleaned!H882,0))</f>
        <v>0.63</v>
      </c>
      <c r="I840">
        <v>0</v>
      </c>
      <c r="J840" s="11">
        <f>IF(Nike_Sales_Uncleaned[[#This Row],[Order_Date]]="","",Nike_Sales_Uncleaned[[#This Row],[Order_Date]])</f>
        <v>45665</v>
      </c>
      <c r="K840" t="s">
        <v>22</v>
      </c>
      <c r="L840" t="s">
        <v>33</v>
      </c>
      <c r="M840">
        <v>191.67</v>
      </c>
    </row>
    <row r="841" spans="1:13" x14ac:dyDescent="0.3">
      <c r="A841">
        <v>2882</v>
      </c>
      <c r="B841" t="s">
        <v>35</v>
      </c>
      <c r="C841" t="s">
        <v>14</v>
      </c>
      <c r="D841" t="s">
        <v>47</v>
      </c>
      <c r="E841" t="str">
        <f>IF(Nike_Sales_Uncleaned!E884="","NA",IF(OR(Nike_Sales_Uncleaned!E884=0,Nike_Sales_Uncleaned!E884=-1),"NA",UPPER(Nike_Sales_Uncleaned!E884)))</f>
        <v>9</v>
      </c>
      <c r="F841" cm="1">
        <f t="array" ref="F841">IF(Nike_Sales_Uncleaned!F884="",MEDIAN(_xlfn._xlws.FILTER(Nike_Sales_Uncleaned!$F$2:$F$2501,Nike_Sales_Uncleaned!$F$2:$F$2501&gt;0)),Nike_Sales_Uncleaned!F884)</f>
        <v>2</v>
      </c>
      <c r="G841" cm="1">
        <f t="array" ref="G841">IF(OR(Nike_Sales_Uncleaned!G884="",Nike_Sales_Uncleaned!G884&lt;=0),MEDIAN(_xlfn._xlws.FILTER(Nike_Sales_Uncleaned!$G$2:$G$2501,Nike_Sales_Uncleaned!$G$2:$G$2501&gt;0)),Nike_Sales_Uncleaned!G884)</f>
        <v>6110.0300000000007</v>
      </c>
      <c r="H841">
        <f>IF(Nike_Sales_Uncleaned!H884="",0,IF(AND(Nike_Sales_Uncleaned!H884&gt;=0,Nike_Sales_Uncleaned!H884&lt;=1),Nike_Sales_Uncleaned!H884,0))</f>
        <v>0.9</v>
      </c>
      <c r="I841">
        <v>0</v>
      </c>
      <c r="J841" s="11">
        <f>IF(Nike_Sales_Uncleaned[[#This Row],[Order_Date]]="","",Nike_Sales_Uncleaned[[#This Row],[Order_Date]])</f>
        <v>45719</v>
      </c>
      <c r="K841" t="s">
        <v>22</v>
      </c>
      <c r="L841" t="s">
        <v>45</v>
      </c>
      <c r="M841">
        <v>-127.44</v>
      </c>
    </row>
    <row r="842" spans="1:13" x14ac:dyDescent="0.3">
      <c r="A842">
        <v>2883</v>
      </c>
      <c r="B842" t="s">
        <v>13</v>
      </c>
      <c r="C842" t="s">
        <v>20</v>
      </c>
      <c r="D842" t="s">
        <v>24</v>
      </c>
      <c r="E842" t="str">
        <f>IF(Nike_Sales_Uncleaned!E885="","NA",IF(OR(Nike_Sales_Uncleaned!E885=0,Nike_Sales_Uncleaned!E885=-1),"NA",UPPER(Nike_Sales_Uncleaned!E885)))</f>
        <v>NA</v>
      </c>
      <c r="F842" cm="1">
        <f t="array" ref="F842">IF(Nike_Sales_Uncleaned!F885="",MEDIAN(_xlfn._xlws.FILTER(Nike_Sales_Uncleaned!$F$2:$F$2501,Nike_Sales_Uncleaned!$F$2:$F$2501&gt;0)),Nike_Sales_Uncleaned!F885)</f>
        <v>2</v>
      </c>
      <c r="G842" cm="1">
        <f t="array" ref="G842">IF(OR(Nike_Sales_Uncleaned!G885="",Nike_Sales_Uncleaned!G885&lt;=0),MEDIAN(_xlfn._xlws.FILTER(Nike_Sales_Uncleaned!$G$2:$G$2501,Nike_Sales_Uncleaned!$G$2:$G$2501&gt;0)),Nike_Sales_Uncleaned!G885)</f>
        <v>6110.0300000000007</v>
      </c>
      <c r="H842">
        <f>IF(Nike_Sales_Uncleaned!H885="",0,IF(AND(Nike_Sales_Uncleaned!H885&gt;=0,Nike_Sales_Uncleaned!H885&lt;=1),Nike_Sales_Uncleaned!H885,0))</f>
        <v>0</v>
      </c>
      <c r="I842">
        <v>0</v>
      </c>
      <c r="J842" s="11">
        <f>IF(Nike_Sales_Uncleaned[[#This Row],[Order_Date]]="","",Nike_Sales_Uncleaned[[#This Row],[Order_Date]])</f>
        <v>45624</v>
      </c>
      <c r="K842" t="s">
        <v>17</v>
      </c>
      <c r="L842" t="s">
        <v>33</v>
      </c>
      <c r="M842">
        <v>1627.33</v>
      </c>
    </row>
    <row r="843" spans="1:13" x14ac:dyDescent="0.3">
      <c r="A843">
        <v>2884</v>
      </c>
      <c r="B843" t="s">
        <v>13</v>
      </c>
      <c r="C843" t="s">
        <v>30</v>
      </c>
      <c r="D843" t="s">
        <v>56</v>
      </c>
      <c r="E843" t="str">
        <f>IF(Nike_Sales_Uncleaned!E886="","NA",IF(OR(Nike_Sales_Uncleaned!E886=0,Nike_Sales_Uncleaned!E886=-1),"NA",UPPER(Nike_Sales_Uncleaned!E886)))</f>
        <v>7</v>
      </c>
      <c r="F843" cm="1">
        <f t="array" ref="F843">IF(Nike_Sales_Uncleaned!F886="",MEDIAN(_xlfn._xlws.FILTER(Nike_Sales_Uncleaned!$F$2:$F$2501,Nike_Sales_Uncleaned!$F$2:$F$2501&gt;0)),Nike_Sales_Uncleaned!F886)</f>
        <v>2</v>
      </c>
      <c r="G843" cm="1">
        <f t="array" ref="G843">IF(OR(Nike_Sales_Uncleaned!G886="",Nike_Sales_Uncleaned!G886&lt;=0),MEDIAN(_xlfn._xlws.FILTER(Nike_Sales_Uncleaned!$G$2:$G$2501,Nike_Sales_Uncleaned!$G$2:$G$2501&gt;0)),Nike_Sales_Uncleaned!G886)</f>
        <v>9897</v>
      </c>
      <c r="H843">
        <f>IF(Nike_Sales_Uncleaned!H886="",0,IF(AND(Nike_Sales_Uncleaned!H886&gt;=0,Nike_Sales_Uncleaned!H886&lt;=1),Nike_Sales_Uncleaned!H886,0))</f>
        <v>0</v>
      </c>
      <c r="I843">
        <v>0</v>
      </c>
      <c r="J843" s="11" t="str">
        <f>IF(Nike_Sales_Uncleaned[[#This Row],[Order_Date]]="","",Nike_Sales_Uncleaned[[#This Row],[Order_Date]])</f>
        <v/>
      </c>
      <c r="K843" t="s">
        <v>17</v>
      </c>
      <c r="L843" t="s">
        <v>38</v>
      </c>
      <c r="M843">
        <v>-156.47</v>
      </c>
    </row>
    <row r="844" spans="1:13" x14ac:dyDescent="0.3">
      <c r="A844">
        <v>2885</v>
      </c>
      <c r="B844" t="s">
        <v>19</v>
      </c>
      <c r="C844" t="s">
        <v>26</v>
      </c>
      <c r="D844" t="s">
        <v>27</v>
      </c>
      <c r="E844" t="str">
        <f>IF(Nike_Sales_Uncleaned!E887="","NA",IF(OR(Nike_Sales_Uncleaned!E887=0,Nike_Sales_Uncleaned!E887=-1),"NA",UPPER(Nike_Sales_Uncleaned!E887)))</f>
        <v>XL</v>
      </c>
      <c r="F844" cm="1">
        <f t="array" ref="F844">IF(Nike_Sales_Uncleaned!F887="",MEDIAN(_xlfn._xlws.FILTER(Nike_Sales_Uncleaned!$F$2:$F$2501,Nike_Sales_Uncleaned!$F$2:$F$2501&gt;0)),Nike_Sales_Uncleaned!F887)</f>
        <v>0</v>
      </c>
      <c r="G844" cm="1">
        <f t="array" ref="G844">IF(OR(Nike_Sales_Uncleaned!G887="",Nike_Sales_Uncleaned!G887&lt;=0),MEDIAN(_xlfn._xlws.FILTER(Nike_Sales_Uncleaned!$G$2:$G$2501,Nike_Sales_Uncleaned!$G$2:$G$2501&gt;0)),Nike_Sales_Uncleaned!G887)</f>
        <v>7671.31</v>
      </c>
      <c r="H844">
        <f>IF(Nike_Sales_Uncleaned!H887="",0,IF(AND(Nike_Sales_Uncleaned!H887&gt;=0,Nike_Sales_Uncleaned!H887&lt;=1),Nike_Sales_Uncleaned!H887,0))</f>
        <v>0</v>
      </c>
      <c r="I844">
        <v>0</v>
      </c>
      <c r="J844" s="11">
        <f>IF(Nike_Sales_Uncleaned[[#This Row],[Order_Date]]="","",Nike_Sales_Uncleaned[[#This Row],[Order_Date]])</f>
        <v>45676</v>
      </c>
      <c r="K844" t="s">
        <v>22</v>
      </c>
      <c r="L844" t="s">
        <v>45</v>
      </c>
      <c r="M844">
        <v>3394.27</v>
      </c>
    </row>
    <row r="845" spans="1:13" x14ac:dyDescent="0.3">
      <c r="A845">
        <v>2886</v>
      </c>
      <c r="B845" t="s">
        <v>13</v>
      </c>
      <c r="C845" t="s">
        <v>30</v>
      </c>
      <c r="D845" t="s">
        <v>50</v>
      </c>
      <c r="E845" t="str">
        <f>IF(Nike_Sales_Uncleaned!E888="","NA",IF(OR(Nike_Sales_Uncleaned!E888=0,Nike_Sales_Uncleaned!E888=-1),"NA",UPPER(Nike_Sales_Uncleaned!E888)))</f>
        <v>XL</v>
      </c>
      <c r="F845" cm="1">
        <f t="array" ref="F845">IF(Nike_Sales_Uncleaned!F888="",MEDIAN(_xlfn._xlws.FILTER(Nike_Sales_Uncleaned!$F$2:$F$2501,Nike_Sales_Uncleaned!$F$2:$F$2501&gt;0)),Nike_Sales_Uncleaned!F888)</f>
        <v>0</v>
      </c>
      <c r="G845" cm="1">
        <f t="array" ref="G845">IF(OR(Nike_Sales_Uncleaned!G888="",Nike_Sales_Uncleaned!G888&lt;=0),MEDIAN(_xlfn._xlws.FILTER(Nike_Sales_Uncleaned!$G$2:$G$2501,Nike_Sales_Uncleaned!$G$2:$G$2501&gt;0)),Nike_Sales_Uncleaned!G888)</f>
        <v>8164.32</v>
      </c>
      <c r="H845">
        <f>IF(Nike_Sales_Uncleaned!H888="",0,IF(AND(Nike_Sales_Uncleaned!H888&gt;=0,Nike_Sales_Uncleaned!H888&lt;=1),Nike_Sales_Uncleaned!H888,0))</f>
        <v>0.94</v>
      </c>
      <c r="I845">
        <v>0</v>
      </c>
      <c r="J845" s="11">
        <f>IF(Nike_Sales_Uncleaned[[#This Row],[Order_Date]]="","",Nike_Sales_Uncleaned[[#This Row],[Order_Date]])</f>
        <v>45772</v>
      </c>
      <c r="K845" t="s">
        <v>22</v>
      </c>
      <c r="L845" t="s">
        <v>29</v>
      </c>
      <c r="M845">
        <v>286.3</v>
      </c>
    </row>
    <row r="846" spans="1:13" x14ac:dyDescent="0.3">
      <c r="A846">
        <v>2887</v>
      </c>
      <c r="B846" t="s">
        <v>19</v>
      </c>
      <c r="C846" t="s">
        <v>26</v>
      </c>
      <c r="D846" t="s">
        <v>40</v>
      </c>
      <c r="E846" t="str">
        <f>IF(Nike_Sales_Uncleaned!E889="","NA",IF(OR(Nike_Sales_Uncleaned!E889=0,Nike_Sales_Uncleaned!E889=-1),"NA",UPPER(Nike_Sales_Uncleaned!E889)))</f>
        <v>L</v>
      </c>
      <c r="F846" cm="1">
        <f t="array" ref="F846">IF(Nike_Sales_Uncleaned!F889="",MEDIAN(_xlfn._xlws.FILTER(Nike_Sales_Uncleaned!$F$2:$F$2501,Nike_Sales_Uncleaned!$F$2:$F$2501&gt;0)),Nike_Sales_Uncleaned!F889)</f>
        <v>2</v>
      </c>
      <c r="G846" cm="1">
        <f t="array" ref="G846">IF(OR(Nike_Sales_Uncleaned!G889="",Nike_Sales_Uncleaned!G889&lt;=0),MEDIAN(_xlfn._xlws.FILTER(Nike_Sales_Uncleaned!$G$2:$G$2501,Nike_Sales_Uncleaned!$G$2:$G$2501&gt;0)),Nike_Sales_Uncleaned!G889)</f>
        <v>9292.33</v>
      </c>
      <c r="H846">
        <f>IF(Nike_Sales_Uncleaned!H889="",0,IF(AND(Nike_Sales_Uncleaned!H889&gt;=0,Nike_Sales_Uncleaned!H889&lt;=1),Nike_Sales_Uncleaned!H889,0))</f>
        <v>0</v>
      </c>
      <c r="I846">
        <v>0</v>
      </c>
      <c r="J846" s="11" t="str">
        <f>IF(Nike_Sales_Uncleaned[[#This Row],[Order_Date]]="","",Nike_Sales_Uncleaned[[#This Row],[Order_Date]])</f>
        <v/>
      </c>
      <c r="K846" t="s">
        <v>17</v>
      </c>
      <c r="L846" t="s">
        <v>38</v>
      </c>
      <c r="M846">
        <v>3747.95</v>
      </c>
    </row>
    <row r="847" spans="1:13" x14ac:dyDescent="0.3">
      <c r="A847">
        <v>2888</v>
      </c>
      <c r="B847" t="s">
        <v>13</v>
      </c>
      <c r="C847" t="s">
        <v>30</v>
      </c>
      <c r="D847" t="s">
        <v>48</v>
      </c>
      <c r="E847" t="str">
        <f>IF(Nike_Sales_Uncleaned!E890="","NA",IF(OR(Nike_Sales_Uncleaned!E890=0,Nike_Sales_Uncleaned!E890=-1),"NA",UPPER(Nike_Sales_Uncleaned!E890)))</f>
        <v>L</v>
      </c>
      <c r="F847" cm="1">
        <f t="array" ref="F847">IF(Nike_Sales_Uncleaned!F890="",MEDIAN(_xlfn._xlws.FILTER(Nike_Sales_Uncleaned!$F$2:$F$2501,Nike_Sales_Uncleaned!$F$2:$F$2501&gt;0)),Nike_Sales_Uncleaned!F890)</f>
        <v>2</v>
      </c>
      <c r="G847" cm="1">
        <f t="array" ref="G847">IF(OR(Nike_Sales_Uncleaned!G890="",Nike_Sales_Uncleaned!G890&lt;=0),MEDIAN(_xlfn._xlws.FILTER(Nike_Sales_Uncleaned!$G$2:$G$2501,Nike_Sales_Uncleaned!$G$2:$G$2501&gt;0)),Nike_Sales_Uncleaned!G890)</f>
        <v>8956.73</v>
      </c>
      <c r="H847">
        <f>IF(Nike_Sales_Uncleaned!H890="",0,IF(AND(Nike_Sales_Uncleaned!H890&gt;=0,Nike_Sales_Uncleaned!H890&lt;=1),Nike_Sales_Uncleaned!H890,0))</f>
        <v>0</v>
      </c>
      <c r="I847">
        <v>0</v>
      </c>
      <c r="J847" s="11">
        <f>IF(Nike_Sales_Uncleaned[[#This Row],[Order_Date]]="","",Nike_Sales_Uncleaned[[#This Row],[Order_Date]])</f>
        <v>45230</v>
      </c>
      <c r="K847" t="s">
        <v>17</v>
      </c>
      <c r="L847" t="s">
        <v>29</v>
      </c>
      <c r="M847">
        <v>2320.4899999999998</v>
      </c>
    </row>
    <row r="848" spans="1:13" x14ac:dyDescent="0.3">
      <c r="A848">
        <v>2889</v>
      </c>
      <c r="B848" t="s">
        <v>19</v>
      </c>
      <c r="C848" t="s">
        <v>43</v>
      </c>
      <c r="D848" t="s">
        <v>52</v>
      </c>
      <c r="E848" t="str">
        <f>IF(Nike_Sales_Uncleaned!E891="","NA",IF(OR(Nike_Sales_Uncleaned!E891=0,Nike_Sales_Uncleaned!E891=-1),"NA",UPPER(Nike_Sales_Uncleaned!E891)))</f>
        <v>M</v>
      </c>
      <c r="F848" cm="1">
        <f t="array" ref="F848">IF(Nike_Sales_Uncleaned!F891="",MEDIAN(_xlfn._xlws.FILTER(Nike_Sales_Uncleaned!$F$2:$F$2501,Nike_Sales_Uncleaned!$F$2:$F$2501&gt;0)),Nike_Sales_Uncleaned!F891)</f>
        <v>2</v>
      </c>
      <c r="G848" cm="1">
        <f t="array" ref="G848">IF(OR(Nike_Sales_Uncleaned!G891="",Nike_Sales_Uncleaned!G891&lt;=0),MEDIAN(_xlfn._xlws.FILTER(Nike_Sales_Uncleaned!$G$2:$G$2501,Nike_Sales_Uncleaned!$G$2:$G$2501&gt;0)),Nike_Sales_Uncleaned!G891)</f>
        <v>6110.0300000000007</v>
      </c>
      <c r="H848">
        <f>IF(Nike_Sales_Uncleaned!H891="",0,IF(AND(Nike_Sales_Uncleaned!H891&gt;=0,Nike_Sales_Uncleaned!H891&lt;=1),Nike_Sales_Uncleaned!H891,0))</f>
        <v>0</v>
      </c>
      <c r="I848">
        <v>0</v>
      </c>
      <c r="J848" s="11">
        <f>IF(Nike_Sales_Uncleaned[[#This Row],[Order_Date]]="","",Nike_Sales_Uncleaned[[#This Row],[Order_Date]])</f>
        <v>45594</v>
      </c>
      <c r="K848" t="s">
        <v>17</v>
      </c>
      <c r="L848" t="s">
        <v>38</v>
      </c>
      <c r="M848">
        <v>2447.88</v>
      </c>
    </row>
    <row r="849" spans="1:13" x14ac:dyDescent="0.3">
      <c r="A849">
        <v>2890</v>
      </c>
      <c r="B849" t="s">
        <v>35</v>
      </c>
      <c r="C849" t="s">
        <v>20</v>
      </c>
      <c r="D849" t="s">
        <v>55</v>
      </c>
      <c r="E849" t="str">
        <f>IF(Nike_Sales_Uncleaned!E892="","NA",IF(OR(Nike_Sales_Uncleaned!E892=0,Nike_Sales_Uncleaned!E892=-1),"NA",UPPER(Nike_Sales_Uncleaned!E892)))</f>
        <v>L</v>
      </c>
      <c r="F849" cm="1">
        <f t="array" ref="F849">IF(Nike_Sales_Uncleaned!F892="",MEDIAN(_xlfn._xlws.FILTER(Nike_Sales_Uncleaned!$F$2:$F$2501,Nike_Sales_Uncleaned!$F$2:$F$2501&gt;0)),Nike_Sales_Uncleaned!F892)</f>
        <v>2</v>
      </c>
      <c r="G849" cm="1">
        <f t="array" ref="G849">IF(OR(Nike_Sales_Uncleaned!G892="",Nike_Sales_Uncleaned!G892&lt;=0),MEDIAN(_xlfn._xlws.FILTER(Nike_Sales_Uncleaned!$G$2:$G$2501,Nike_Sales_Uncleaned!$G$2:$G$2501&gt;0)),Nike_Sales_Uncleaned!G892)</f>
        <v>6110.0300000000007</v>
      </c>
      <c r="H849">
        <f>IF(Nike_Sales_Uncleaned!H892="",0,IF(AND(Nike_Sales_Uncleaned!H892&gt;=0,Nike_Sales_Uncleaned!H892&lt;=1),Nike_Sales_Uncleaned!H892,0))</f>
        <v>0</v>
      </c>
      <c r="I849">
        <v>0</v>
      </c>
      <c r="J849" s="11">
        <f>IF(Nike_Sales_Uncleaned[[#This Row],[Order_Date]]="","",Nike_Sales_Uncleaned[[#This Row],[Order_Date]])</f>
        <v>45612</v>
      </c>
      <c r="K849" t="s">
        <v>22</v>
      </c>
      <c r="L849" t="s">
        <v>36</v>
      </c>
      <c r="M849">
        <v>-147.78</v>
      </c>
    </row>
    <row r="850" spans="1:13" x14ac:dyDescent="0.3">
      <c r="A850">
        <v>2891</v>
      </c>
      <c r="B850" t="s">
        <v>19</v>
      </c>
      <c r="C850" t="s">
        <v>30</v>
      </c>
      <c r="D850" t="s">
        <v>48</v>
      </c>
      <c r="E850" t="str">
        <f>IF(Nike_Sales_Uncleaned!E893="","NA",IF(OR(Nike_Sales_Uncleaned!E893=0,Nike_Sales_Uncleaned!E893=-1),"NA",UPPER(Nike_Sales_Uncleaned!E893)))</f>
        <v>NA</v>
      </c>
      <c r="F850" cm="1">
        <f t="array" ref="F850">IF(Nike_Sales_Uncleaned!F893="",MEDIAN(_xlfn._xlws.FILTER(Nike_Sales_Uncleaned!$F$2:$F$2501,Nike_Sales_Uncleaned!$F$2:$F$2501&gt;0)),Nike_Sales_Uncleaned!F893)</f>
        <v>0</v>
      </c>
      <c r="G850" cm="1">
        <f t="array" ref="G850">IF(OR(Nike_Sales_Uncleaned!G893="",Nike_Sales_Uncleaned!G893&lt;=0),MEDIAN(_xlfn._xlws.FILTER(Nike_Sales_Uncleaned!$G$2:$G$2501,Nike_Sales_Uncleaned!$G$2:$G$2501&gt;0)),Nike_Sales_Uncleaned!G893)</f>
        <v>6110.0300000000007</v>
      </c>
      <c r="H850">
        <f>IF(Nike_Sales_Uncleaned!H893="",0,IF(AND(Nike_Sales_Uncleaned!H893&gt;=0,Nike_Sales_Uncleaned!H893&lt;=1),Nike_Sales_Uncleaned!H893,0))</f>
        <v>0</v>
      </c>
      <c r="I850">
        <v>0</v>
      </c>
      <c r="J850" s="11">
        <f>IF(Nike_Sales_Uncleaned[[#This Row],[Order_Date]]="","",Nike_Sales_Uncleaned[[#This Row],[Order_Date]])</f>
        <v>45518</v>
      </c>
      <c r="K850" t="s">
        <v>22</v>
      </c>
      <c r="L850" t="s">
        <v>38</v>
      </c>
      <c r="M850">
        <v>439.35</v>
      </c>
    </row>
    <row r="851" spans="1:13" x14ac:dyDescent="0.3">
      <c r="A851">
        <v>2892</v>
      </c>
      <c r="B851" t="s">
        <v>19</v>
      </c>
      <c r="C851" t="s">
        <v>30</v>
      </c>
      <c r="D851" t="s">
        <v>50</v>
      </c>
      <c r="E851" t="str">
        <f>IF(Nike_Sales_Uncleaned!E894="","NA",IF(OR(Nike_Sales_Uncleaned!E894=0,Nike_Sales_Uncleaned!E894=-1),"NA",UPPER(Nike_Sales_Uncleaned!E894)))</f>
        <v>M</v>
      </c>
      <c r="F851" cm="1">
        <f t="array" ref="F851">IF(Nike_Sales_Uncleaned!F894="",MEDIAN(_xlfn._xlws.FILTER(Nike_Sales_Uncleaned!$F$2:$F$2501,Nike_Sales_Uncleaned!$F$2:$F$2501&gt;0)),Nike_Sales_Uncleaned!F894)</f>
        <v>4</v>
      </c>
      <c r="G851" cm="1">
        <f t="array" ref="G851">IF(OR(Nike_Sales_Uncleaned!G894="",Nike_Sales_Uncleaned!G894&lt;=0),MEDIAN(_xlfn._xlws.FILTER(Nike_Sales_Uncleaned!$G$2:$G$2501,Nike_Sales_Uncleaned!$G$2:$G$2501&gt;0)),Nike_Sales_Uncleaned!G894)</f>
        <v>6110.0300000000007</v>
      </c>
      <c r="H851">
        <f>IF(Nike_Sales_Uncleaned!H894="",0,IF(AND(Nike_Sales_Uncleaned!H894&gt;=0,Nike_Sales_Uncleaned!H894&lt;=1),Nike_Sales_Uncleaned!H894,0))</f>
        <v>0</v>
      </c>
      <c r="I851">
        <v>0</v>
      </c>
      <c r="J851" s="11">
        <f>IF(Nike_Sales_Uncleaned[[#This Row],[Order_Date]]="","",Nike_Sales_Uncleaned[[#This Row],[Order_Date]])</f>
        <v>45498</v>
      </c>
      <c r="K851" t="s">
        <v>17</v>
      </c>
      <c r="L851" t="s">
        <v>36</v>
      </c>
      <c r="M851">
        <v>-1195.79</v>
      </c>
    </row>
    <row r="852" spans="1:13" x14ac:dyDescent="0.3">
      <c r="A852">
        <v>2893</v>
      </c>
      <c r="B852" t="s">
        <v>19</v>
      </c>
      <c r="C852" t="s">
        <v>30</v>
      </c>
      <c r="D852" t="s">
        <v>31</v>
      </c>
      <c r="E852" t="str">
        <f>IF(Nike_Sales_Uncleaned!E895="","NA",IF(OR(Nike_Sales_Uncleaned!E895=0,Nike_Sales_Uncleaned!E895=-1),"NA",UPPER(Nike_Sales_Uncleaned!E895)))</f>
        <v>10</v>
      </c>
      <c r="F852" cm="1">
        <f t="array" ref="F852">IF(Nike_Sales_Uncleaned!F895="",MEDIAN(_xlfn._xlws.FILTER(Nike_Sales_Uncleaned!$F$2:$F$2501,Nike_Sales_Uncleaned!$F$2:$F$2501&gt;0)),Nike_Sales_Uncleaned!F895)</f>
        <v>1</v>
      </c>
      <c r="G852" cm="1">
        <f t="array" ref="G852">IF(OR(Nike_Sales_Uncleaned!G895="",Nike_Sales_Uncleaned!G895&lt;=0),MEDIAN(_xlfn._xlws.FILTER(Nike_Sales_Uncleaned!$G$2:$G$2501,Nike_Sales_Uncleaned!$G$2:$G$2501&gt;0)),Nike_Sales_Uncleaned!G895)</f>
        <v>6110.0300000000007</v>
      </c>
      <c r="H852">
        <f>IF(Nike_Sales_Uncleaned!H895="",0,IF(AND(Nike_Sales_Uncleaned!H895&gt;=0,Nike_Sales_Uncleaned!H895&lt;=1),Nike_Sales_Uncleaned!H895,0))</f>
        <v>0.61</v>
      </c>
      <c r="I852">
        <v>0</v>
      </c>
      <c r="J852" s="11">
        <f>IF(Nike_Sales_Uncleaned[[#This Row],[Order_Date]]="","",Nike_Sales_Uncleaned[[#This Row],[Order_Date]])</f>
        <v>45606</v>
      </c>
      <c r="K852" t="s">
        <v>22</v>
      </c>
      <c r="L852" t="s">
        <v>33</v>
      </c>
      <c r="M852">
        <v>780.43</v>
      </c>
    </row>
    <row r="853" spans="1:13" x14ac:dyDescent="0.3">
      <c r="A853">
        <v>2894</v>
      </c>
      <c r="B853" t="s">
        <v>19</v>
      </c>
      <c r="C853" t="s">
        <v>26</v>
      </c>
      <c r="D853" t="s">
        <v>60</v>
      </c>
      <c r="E853" t="str">
        <f>IF(Nike_Sales_Uncleaned!E896="","NA",IF(OR(Nike_Sales_Uncleaned!E896=0,Nike_Sales_Uncleaned!E896=-1),"NA",UPPER(Nike_Sales_Uncleaned!E896)))</f>
        <v>L</v>
      </c>
      <c r="F853" cm="1">
        <f t="array" ref="F853">IF(Nike_Sales_Uncleaned!F896="",MEDIAN(_xlfn._xlws.FILTER(Nike_Sales_Uncleaned!$F$2:$F$2501,Nike_Sales_Uncleaned!$F$2:$F$2501&gt;0)),Nike_Sales_Uncleaned!F896)</f>
        <v>2</v>
      </c>
      <c r="G853" cm="1">
        <f t="array" ref="G853">IF(OR(Nike_Sales_Uncleaned!G896="",Nike_Sales_Uncleaned!G896&lt;=0),MEDIAN(_xlfn._xlws.FILTER(Nike_Sales_Uncleaned!$G$2:$G$2501,Nike_Sales_Uncleaned!$G$2:$G$2501&gt;0)),Nike_Sales_Uncleaned!G896)</f>
        <v>6110.0300000000007</v>
      </c>
      <c r="H853">
        <f>IF(Nike_Sales_Uncleaned!H896="",0,IF(AND(Nike_Sales_Uncleaned!H896&gt;=0,Nike_Sales_Uncleaned!H896&lt;=1),Nike_Sales_Uncleaned!H896,0))</f>
        <v>0</v>
      </c>
      <c r="I853">
        <v>0</v>
      </c>
      <c r="J853" s="11">
        <f>IF(Nike_Sales_Uncleaned[[#This Row],[Order_Date]]="","",Nike_Sales_Uncleaned[[#This Row],[Order_Date]])</f>
        <v>45654</v>
      </c>
      <c r="K853" t="s">
        <v>22</v>
      </c>
      <c r="L853" t="s">
        <v>38</v>
      </c>
      <c r="M853">
        <v>1796.17</v>
      </c>
    </row>
    <row r="854" spans="1:13" x14ac:dyDescent="0.3">
      <c r="A854">
        <v>2895</v>
      </c>
      <c r="B854" t="s">
        <v>13</v>
      </c>
      <c r="C854" t="s">
        <v>30</v>
      </c>
      <c r="D854" t="s">
        <v>31</v>
      </c>
      <c r="E854" t="str">
        <f>IF(Nike_Sales_Uncleaned!E897="","NA",IF(OR(Nike_Sales_Uncleaned!E897=0,Nike_Sales_Uncleaned!E897=-1),"NA",UPPER(Nike_Sales_Uncleaned!E897)))</f>
        <v>NA</v>
      </c>
      <c r="F854" cm="1">
        <f t="array" ref="F854">IF(Nike_Sales_Uncleaned!F897="",MEDIAN(_xlfn._xlws.FILTER(Nike_Sales_Uncleaned!$F$2:$F$2501,Nike_Sales_Uncleaned!$F$2:$F$2501&gt;0)),Nike_Sales_Uncleaned!F897)</f>
        <v>3</v>
      </c>
      <c r="G854" cm="1">
        <f t="array" ref="G854">IF(OR(Nike_Sales_Uncleaned!G897="",Nike_Sales_Uncleaned!G897&lt;=0),MEDIAN(_xlfn._xlws.FILTER(Nike_Sales_Uncleaned!$G$2:$G$2501,Nike_Sales_Uncleaned!$G$2:$G$2501&gt;0)),Nike_Sales_Uncleaned!G897)</f>
        <v>6110.0300000000007</v>
      </c>
      <c r="H854">
        <f>IF(Nike_Sales_Uncleaned!H897="",0,IF(AND(Nike_Sales_Uncleaned!H897&gt;=0,Nike_Sales_Uncleaned!H897&lt;=1),Nike_Sales_Uncleaned!H897,0))</f>
        <v>0</v>
      </c>
      <c r="I854">
        <v>0</v>
      </c>
      <c r="J854" s="11" t="str">
        <f>IF(Nike_Sales_Uncleaned[[#This Row],[Order_Date]]="","",Nike_Sales_Uncleaned[[#This Row],[Order_Date]])</f>
        <v/>
      </c>
      <c r="K854" t="s">
        <v>17</v>
      </c>
      <c r="L854" t="s">
        <v>29</v>
      </c>
      <c r="M854">
        <v>677.85</v>
      </c>
    </row>
    <row r="855" spans="1:13" x14ac:dyDescent="0.3">
      <c r="A855">
        <v>2896</v>
      </c>
      <c r="B855" t="s">
        <v>13</v>
      </c>
      <c r="C855" t="s">
        <v>14</v>
      </c>
      <c r="D855" t="s">
        <v>15</v>
      </c>
      <c r="E855" t="str">
        <f>IF(Nike_Sales_Uncleaned!E898="","NA",IF(OR(Nike_Sales_Uncleaned!E898=0,Nike_Sales_Uncleaned!E898=-1),"NA",UPPER(Nike_Sales_Uncleaned!E898)))</f>
        <v>7</v>
      </c>
      <c r="F855" cm="1">
        <f t="array" ref="F855">IF(Nike_Sales_Uncleaned!F898="",MEDIAN(_xlfn._xlws.FILTER(Nike_Sales_Uncleaned!$F$2:$F$2501,Nike_Sales_Uncleaned!$F$2:$F$2501&gt;0)),Nike_Sales_Uncleaned!F898)</f>
        <v>2</v>
      </c>
      <c r="G855" cm="1">
        <f t="array" ref="G855">IF(OR(Nike_Sales_Uncleaned!G898="",Nike_Sales_Uncleaned!G898&lt;=0),MEDIAN(_xlfn._xlws.FILTER(Nike_Sales_Uncleaned!$G$2:$G$2501,Nike_Sales_Uncleaned!$G$2:$G$2501&gt;0)),Nike_Sales_Uncleaned!G898)</f>
        <v>6252.51</v>
      </c>
      <c r="H855">
        <f>IF(Nike_Sales_Uncleaned!H898="",0,IF(AND(Nike_Sales_Uncleaned!H898&gt;=0,Nike_Sales_Uncleaned!H898&lt;=1),Nike_Sales_Uncleaned!H898,0))</f>
        <v>0.47</v>
      </c>
      <c r="I855">
        <v>0</v>
      </c>
      <c r="J855" s="11">
        <f>IF(Nike_Sales_Uncleaned[[#This Row],[Order_Date]]="","",Nike_Sales_Uncleaned[[#This Row],[Order_Date]])</f>
        <v>45694</v>
      </c>
      <c r="K855" t="s">
        <v>17</v>
      </c>
      <c r="L855" t="s">
        <v>33</v>
      </c>
      <c r="M855">
        <v>-1104.33</v>
      </c>
    </row>
    <row r="856" spans="1:13" x14ac:dyDescent="0.3">
      <c r="A856">
        <v>2897</v>
      </c>
      <c r="B856" t="s">
        <v>35</v>
      </c>
      <c r="C856" t="s">
        <v>26</v>
      </c>
      <c r="D856" t="s">
        <v>40</v>
      </c>
      <c r="E856" t="str">
        <f>IF(Nike_Sales_Uncleaned!E899="","NA",IF(OR(Nike_Sales_Uncleaned!E899=0,Nike_Sales_Uncleaned!E899=-1),"NA",UPPER(Nike_Sales_Uncleaned!E899)))</f>
        <v>NA</v>
      </c>
      <c r="F856" cm="1">
        <f t="array" ref="F856">IF(Nike_Sales_Uncleaned!F899="",MEDIAN(_xlfn._xlws.FILTER(Nike_Sales_Uncleaned!$F$2:$F$2501,Nike_Sales_Uncleaned!$F$2:$F$2501&gt;0)),Nike_Sales_Uncleaned!F899)</f>
        <v>1</v>
      </c>
      <c r="G856" cm="1">
        <f t="array" ref="G856">IF(OR(Nike_Sales_Uncleaned!G899="",Nike_Sales_Uncleaned!G899&lt;=0),MEDIAN(_xlfn._xlws.FILTER(Nike_Sales_Uncleaned!$G$2:$G$2501,Nike_Sales_Uncleaned!$G$2:$G$2501&gt;0)),Nike_Sales_Uncleaned!G899)</f>
        <v>6110.0300000000007</v>
      </c>
      <c r="H856">
        <f>IF(Nike_Sales_Uncleaned!H899="",0,IF(AND(Nike_Sales_Uncleaned!H899&gt;=0,Nike_Sales_Uncleaned!H899&lt;=1),Nike_Sales_Uncleaned!H899,0))</f>
        <v>0.11</v>
      </c>
      <c r="I856">
        <v>0</v>
      </c>
      <c r="J856" s="11">
        <f>IF(Nike_Sales_Uncleaned[[#This Row],[Order_Date]]="","",Nike_Sales_Uncleaned[[#This Row],[Order_Date]])</f>
        <v>45237</v>
      </c>
      <c r="K856" t="s">
        <v>22</v>
      </c>
      <c r="L856" t="s">
        <v>45</v>
      </c>
      <c r="M856">
        <v>221.95</v>
      </c>
    </row>
    <row r="857" spans="1:13" x14ac:dyDescent="0.3">
      <c r="A857">
        <v>2898</v>
      </c>
      <c r="B857" t="s">
        <v>19</v>
      </c>
      <c r="C857" t="s">
        <v>30</v>
      </c>
      <c r="D857" t="s">
        <v>50</v>
      </c>
      <c r="E857" t="str">
        <f>IF(Nike_Sales_Uncleaned!E900="","NA",IF(OR(Nike_Sales_Uncleaned!E900=0,Nike_Sales_Uncleaned!E900=-1),"NA",UPPER(Nike_Sales_Uncleaned!E900)))</f>
        <v>6</v>
      </c>
      <c r="F857" cm="1">
        <f t="array" ref="F857">IF(Nike_Sales_Uncleaned!F900="",MEDIAN(_xlfn._xlws.FILTER(Nike_Sales_Uncleaned!$F$2:$F$2501,Nike_Sales_Uncleaned!$F$2:$F$2501&gt;0)),Nike_Sales_Uncleaned!F900)</f>
        <v>1</v>
      </c>
      <c r="G857" cm="1">
        <f t="array" ref="G857">IF(OR(Nike_Sales_Uncleaned!G900="",Nike_Sales_Uncleaned!G900&lt;=0),MEDIAN(_xlfn._xlws.FILTER(Nike_Sales_Uncleaned!$G$2:$G$2501,Nike_Sales_Uncleaned!$G$2:$G$2501&gt;0)),Nike_Sales_Uncleaned!G900)</f>
        <v>6110.0300000000007</v>
      </c>
      <c r="H857">
        <f>IF(Nike_Sales_Uncleaned!H900="",0,IF(AND(Nike_Sales_Uncleaned!H900&gt;=0,Nike_Sales_Uncleaned!H900&lt;=1),Nike_Sales_Uncleaned!H900,0))</f>
        <v>0</v>
      </c>
      <c r="I857">
        <v>0</v>
      </c>
      <c r="J857" s="11">
        <f>IF(Nike_Sales_Uncleaned[[#This Row],[Order_Date]]="","",Nike_Sales_Uncleaned[[#This Row],[Order_Date]])</f>
        <v>45767</v>
      </c>
      <c r="K857" t="s">
        <v>22</v>
      </c>
      <c r="L857" t="s">
        <v>45</v>
      </c>
      <c r="M857">
        <v>-744.45</v>
      </c>
    </row>
    <row r="858" spans="1:13" x14ac:dyDescent="0.3">
      <c r="A858">
        <v>2899</v>
      </c>
      <c r="B858" t="s">
        <v>35</v>
      </c>
      <c r="C858" t="s">
        <v>43</v>
      </c>
      <c r="D858" t="s">
        <v>61</v>
      </c>
      <c r="E858" t="str">
        <f>IF(Nike_Sales_Uncleaned!E901="","NA",IF(OR(Nike_Sales_Uncleaned!E901=0,Nike_Sales_Uncleaned!E901=-1),"NA",UPPER(Nike_Sales_Uncleaned!E901)))</f>
        <v>L</v>
      </c>
      <c r="F858" cm="1">
        <f t="array" ref="F858">IF(Nike_Sales_Uncleaned!F901="",MEDIAN(_xlfn._xlws.FILTER(Nike_Sales_Uncleaned!$F$2:$F$2501,Nike_Sales_Uncleaned!$F$2:$F$2501&gt;0)),Nike_Sales_Uncleaned!F901)</f>
        <v>3</v>
      </c>
      <c r="G858" cm="1">
        <f t="array" ref="G858">IF(OR(Nike_Sales_Uncleaned!G901="",Nike_Sales_Uncleaned!G901&lt;=0),MEDIAN(_xlfn._xlws.FILTER(Nike_Sales_Uncleaned!$G$2:$G$2501,Nike_Sales_Uncleaned!$G$2:$G$2501&gt;0)),Nike_Sales_Uncleaned!G901)</f>
        <v>6531.36</v>
      </c>
      <c r="H858">
        <f>IF(Nike_Sales_Uncleaned!H901="",0,IF(AND(Nike_Sales_Uncleaned!H901&gt;=0,Nike_Sales_Uncleaned!H901&lt;=1),Nike_Sales_Uncleaned!H901,0))</f>
        <v>0</v>
      </c>
      <c r="I858">
        <v>0</v>
      </c>
      <c r="J858" s="11">
        <f>IF(Nike_Sales_Uncleaned[[#This Row],[Order_Date]]="","",Nike_Sales_Uncleaned[[#This Row],[Order_Date]])</f>
        <v>45211</v>
      </c>
      <c r="K858" t="s">
        <v>17</v>
      </c>
      <c r="L858" t="s">
        <v>25</v>
      </c>
      <c r="M858">
        <v>-91.78</v>
      </c>
    </row>
    <row r="859" spans="1:13" x14ac:dyDescent="0.3">
      <c r="A859">
        <v>2902</v>
      </c>
      <c r="B859" t="s">
        <v>13</v>
      </c>
      <c r="C859" t="s">
        <v>43</v>
      </c>
      <c r="D859" t="s">
        <v>51</v>
      </c>
      <c r="E859" t="str">
        <f>IF(Nike_Sales_Uncleaned!E904="","NA",IF(OR(Nike_Sales_Uncleaned!E904=0,Nike_Sales_Uncleaned!E904=-1),"NA",UPPER(Nike_Sales_Uncleaned!E904)))</f>
        <v>10</v>
      </c>
      <c r="F859" cm="1">
        <f t="array" ref="F859">IF(Nike_Sales_Uncleaned!F904="",MEDIAN(_xlfn._xlws.FILTER(Nike_Sales_Uncleaned!$F$2:$F$2501,Nike_Sales_Uncleaned!$F$2:$F$2501&gt;0)),Nike_Sales_Uncleaned!F904)</f>
        <v>2</v>
      </c>
      <c r="G859" cm="1">
        <f t="array" ref="G859">IF(OR(Nike_Sales_Uncleaned!G904="",Nike_Sales_Uncleaned!G904&lt;=0),MEDIAN(_xlfn._xlws.FILTER(Nike_Sales_Uncleaned!$G$2:$G$2501,Nike_Sales_Uncleaned!$G$2:$G$2501&gt;0)),Nike_Sales_Uncleaned!G904)</f>
        <v>8138.68</v>
      </c>
      <c r="H859">
        <f>IF(Nike_Sales_Uncleaned!H904="",0,IF(AND(Nike_Sales_Uncleaned!H904&gt;=0,Nike_Sales_Uncleaned!H904&lt;=1),Nike_Sales_Uncleaned!H904,0))</f>
        <v>0</v>
      </c>
      <c r="I859">
        <v>0</v>
      </c>
      <c r="J859" s="11">
        <f>IF(Nike_Sales_Uncleaned[[#This Row],[Order_Date]]="","",Nike_Sales_Uncleaned[[#This Row],[Order_Date]])</f>
        <v>45529</v>
      </c>
      <c r="K859" t="s">
        <v>22</v>
      </c>
      <c r="L859" t="s">
        <v>45</v>
      </c>
      <c r="M859">
        <v>2604.35</v>
      </c>
    </row>
    <row r="860" spans="1:13" x14ac:dyDescent="0.3">
      <c r="A860">
        <v>2903</v>
      </c>
      <c r="B860" t="s">
        <v>35</v>
      </c>
      <c r="C860" t="s">
        <v>20</v>
      </c>
      <c r="D860" t="s">
        <v>55</v>
      </c>
      <c r="E860" t="str">
        <f>IF(Nike_Sales_Uncleaned!E905="","NA",IF(OR(Nike_Sales_Uncleaned!E905=0,Nike_Sales_Uncleaned!E905=-1),"NA",UPPER(Nike_Sales_Uncleaned!E905)))</f>
        <v>M</v>
      </c>
      <c r="F860" cm="1">
        <f t="array" ref="F860">IF(Nike_Sales_Uncleaned!F905="",MEDIAN(_xlfn._xlws.FILTER(Nike_Sales_Uncleaned!$F$2:$F$2501,Nike_Sales_Uncleaned!$F$2:$F$2501&gt;0)),Nike_Sales_Uncleaned!F905)</f>
        <v>2</v>
      </c>
      <c r="G860" cm="1">
        <f t="array" ref="G860">IF(OR(Nike_Sales_Uncleaned!G905="",Nike_Sales_Uncleaned!G905&lt;=0),MEDIAN(_xlfn._xlws.FILTER(Nike_Sales_Uncleaned!$G$2:$G$2501,Nike_Sales_Uncleaned!$G$2:$G$2501&gt;0)),Nike_Sales_Uncleaned!G905)</f>
        <v>2735.54</v>
      </c>
      <c r="H860">
        <f>IF(Nike_Sales_Uncleaned!H905="",0,IF(AND(Nike_Sales_Uncleaned!H905&gt;=0,Nike_Sales_Uncleaned!H905&lt;=1),Nike_Sales_Uncleaned!H905,0))</f>
        <v>0</v>
      </c>
      <c r="I860">
        <v>0</v>
      </c>
      <c r="J860" s="11">
        <f>IF(Nike_Sales_Uncleaned[[#This Row],[Order_Date]]="","",Nike_Sales_Uncleaned[[#This Row],[Order_Date]])</f>
        <v>45591</v>
      </c>
      <c r="K860" t="s">
        <v>22</v>
      </c>
      <c r="L860" t="s">
        <v>33</v>
      </c>
      <c r="M860">
        <v>2944.26</v>
      </c>
    </row>
    <row r="861" spans="1:13" x14ac:dyDescent="0.3">
      <c r="A861">
        <v>2904</v>
      </c>
      <c r="B861" t="s">
        <v>19</v>
      </c>
      <c r="C861" t="s">
        <v>20</v>
      </c>
      <c r="D861" t="s">
        <v>21</v>
      </c>
      <c r="E861" t="str">
        <f>IF(Nike_Sales_Uncleaned!E906="","NA",IF(OR(Nike_Sales_Uncleaned!E906=0,Nike_Sales_Uncleaned!E906=-1),"NA",UPPER(Nike_Sales_Uncleaned!E906)))</f>
        <v>9</v>
      </c>
      <c r="F861" cm="1">
        <f t="array" ref="F861">IF(Nike_Sales_Uncleaned!F906="",MEDIAN(_xlfn._xlws.FILTER(Nike_Sales_Uncleaned!$F$2:$F$2501,Nike_Sales_Uncleaned!$F$2:$F$2501&gt;0)),Nike_Sales_Uncleaned!F906)</f>
        <v>2</v>
      </c>
      <c r="G861" cm="1">
        <f t="array" ref="G861">IF(OR(Nike_Sales_Uncleaned!G906="",Nike_Sales_Uncleaned!G906&lt;=0),MEDIAN(_xlfn._xlws.FILTER(Nike_Sales_Uncleaned!$G$2:$G$2501,Nike_Sales_Uncleaned!$G$2:$G$2501&gt;0)),Nike_Sales_Uncleaned!G906)</f>
        <v>8644.67</v>
      </c>
      <c r="H861">
        <f>IF(Nike_Sales_Uncleaned!H906="",0,IF(AND(Nike_Sales_Uncleaned!H906&gt;=0,Nike_Sales_Uncleaned!H906&lt;=1),Nike_Sales_Uncleaned!H906,0))</f>
        <v>0.54</v>
      </c>
      <c r="I861">
        <v>7953.1</v>
      </c>
      <c r="J861" s="11" t="str">
        <f>IF(Nike_Sales_Uncleaned[[#This Row],[Order_Date]]="","",Nike_Sales_Uncleaned[[#This Row],[Order_Date]])</f>
        <v/>
      </c>
      <c r="K861" t="s">
        <v>17</v>
      </c>
      <c r="L861" t="s">
        <v>36</v>
      </c>
      <c r="M861">
        <v>2711.75</v>
      </c>
    </row>
    <row r="862" spans="1:13" x14ac:dyDescent="0.3">
      <c r="A862">
        <v>2905</v>
      </c>
      <c r="B862" t="s">
        <v>35</v>
      </c>
      <c r="C862" t="s">
        <v>30</v>
      </c>
      <c r="D862" t="s">
        <v>31</v>
      </c>
      <c r="E862" t="str">
        <f>IF(Nike_Sales_Uncleaned!E907="","NA",IF(OR(Nike_Sales_Uncleaned!E907=0,Nike_Sales_Uncleaned!E907=-1),"NA",UPPER(Nike_Sales_Uncleaned!E907)))</f>
        <v>M</v>
      </c>
      <c r="F862" cm="1">
        <f t="array" ref="F862">IF(Nike_Sales_Uncleaned!F907="",MEDIAN(_xlfn._xlws.FILTER(Nike_Sales_Uncleaned!$F$2:$F$2501,Nike_Sales_Uncleaned!$F$2:$F$2501&gt;0)),Nike_Sales_Uncleaned!F907)</f>
        <v>2</v>
      </c>
      <c r="G862" cm="1">
        <f t="array" ref="G862">IF(OR(Nike_Sales_Uncleaned!G907="",Nike_Sales_Uncleaned!G907&lt;=0),MEDIAN(_xlfn._xlws.FILTER(Nike_Sales_Uncleaned!$G$2:$G$2501,Nike_Sales_Uncleaned!$G$2:$G$2501&gt;0)),Nike_Sales_Uncleaned!G907)</f>
        <v>5762.39</v>
      </c>
      <c r="H862">
        <f>IF(Nike_Sales_Uncleaned!H907="",0,IF(AND(Nike_Sales_Uncleaned!H907&gt;=0,Nike_Sales_Uncleaned!H907&lt;=1),Nike_Sales_Uncleaned!H907,0))</f>
        <v>0</v>
      </c>
      <c r="I862">
        <v>0</v>
      </c>
      <c r="J862" s="11">
        <f>IF(Nike_Sales_Uncleaned[[#This Row],[Order_Date]]="","",Nike_Sales_Uncleaned[[#This Row],[Order_Date]])</f>
        <v>45754</v>
      </c>
      <c r="K862" t="s">
        <v>22</v>
      </c>
      <c r="L862" t="s">
        <v>38</v>
      </c>
      <c r="M862">
        <v>-584.1</v>
      </c>
    </row>
    <row r="863" spans="1:13" x14ac:dyDescent="0.3">
      <c r="A863">
        <v>2906</v>
      </c>
      <c r="B863" t="s">
        <v>19</v>
      </c>
      <c r="C863" t="s">
        <v>26</v>
      </c>
      <c r="D863" t="s">
        <v>40</v>
      </c>
      <c r="E863" t="str">
        <f>IF(Nike_Sales_Uncleaned!E908="","NA",IF(OR(Nike_Sales_Uncleaned!E908=0,Nike_Sales_Uncleaned!E908=-1),"NA",UPPER(Nike_Sales_Uncleaned!E908)))</f>
        <v>7</v>
      </c>
      <c r="F863" cm="1">
        <f t="array" ref="F863">IF(Nike_Sales_Uncleaned!F908="",MEDIAN(_xlfn._xlws.FILTER(Nike_Sales_Uncleaned!$F$2:$F$2501,Nike_Sales_Uncleaned!$F$2:$F$2501&gt;0)),Nike_Sales_Uncleaned!F908)</f>
        <v>1</v>
      </c>
      <c r="G863" cm="1">
        <f t="array" ref="G863">IF(OR(Nike_Sales_Uncleaned!G908="",Nike_Sales_Uncleaned!G908&lt;=0),MEDIAN(_xlfn._xlws.FILTER(Nike_Sales_Uncleaned!$G$2:$G$2501,Nike_Sales_Uncleaned!$G$2:$G$2501&gt;0)),Nike_Sales_Uncleaned!G908)</f>
        <v>6110.0300000000007</v>
      </c>
      <c r="H863">
        <f>IF(Nike_Sales_Uncleaned!H908="",0,IF(AND(Nike_Sales_Uncleaned!H908&gt;=0,Nike_Sales_Uncleaned!H908&lt;=1),Nike_Sales_Uncleaned!H908,0))</f>
        <v>0</v>
      </c>
      <c r="I863">
        <v>0</v>
      </c>
      <c r="J863" s="11">
        <f>IF(Nike_Sales_Uncleaned[[#This Row],[Order_Date]]="","",Nike_Sales_Uncleaned[[#This Row],[Order_Date]])</f>
        <v>45767</v>
      </c>
      <c r="K863" t="s">
        <v>22</v>
      </c>
      <c r="L863" t="s">
        <v>33</v>
      </c>
      <c r="M863">
        <v>-291.45</v>
      </c>
    </row>
    <row r="864" spans="1:13" x14ac:dyDescent="0.3">
      <c r="A864">
        <v>2907</v>
      </c>
      <c r="B864" t="s">
        <v>35</v>
      </c>
      <c r="C864" t="s">
        <v>20</v>
      </c>
      <c r="D864" t="s">
        <v>24</v>
      </c>
      <c r="E864" t="str">
        <f>IF(Nike_Sales_Uncleaned!E909="","NA",IF(OR(Nike_Sales_Uncleaned!E909=0,Nike_Sales_Uncleaned!E909=-1),"NA",UPPER(Nike_Sales_Uncleaned!E909)))</f>
        <v>L</v>
      </c>
      <c r="F864" cm="1">
        <f t="array" ref="F864">IF(Nike_Sales_Uncleaned!F909="",MEDIAN(_xlfn._xlws.FILTER(Nike_Sales_Uncleaned!$F$2:$F$2501,Nike_Sales_Uncleaned!$F$2:$F$2501&gt;0)),Nike_Sales_Uncleaned!F909)</f>
        <v>2</v>
      </c>
      <c r="G864" cm="1">
        <f t="array" ref="G864">IF(OR(Nike_Sales_Uncleaned!G909="",Nike_Sales_Uncleaned!G909&lt;=0),MEDIAN(_xlfn._xlws.FILTER(Nike_Sales_Uncleaned!$G$2:$G$2501,Nike_Sales_Uncleaned!$G$2:$G$2501&gt;0)),Nike_Sales_Uncleaned!G909)</f>
        <v>8432.5</v>
      </c>
      <c r="H864">
        <f>IF(Nike_Sales_Uncleaned!H909="",0,IF(AND(Nike_Sales_Uncleaned!H909&gt;=0,Nike_Sales_Uncleaned!H909&lt;=1),Nike_Sales_Uncleaned!H909,0))</f>
        <v>0</v>
      </c>
      <c r="I864">
        <v>0</v>
      </c>
      <c r="J864" s="11">
        <f>IF(Nike_Sales_Uncleaned[[#This Row],[Order_Date]]="","",Nike_Sales_Uncleaned[[#This Row],[Order_Date]])</f>
        <v>45607</v>
      </c>
      <c r="K864" t="s">
        <v>22</v>
      </c>
      <c r="L864" t="s">
        <v>45</v>
      </c>
      <c r="M864">
        <v>3790.63</v>
      </c>
    </row>
    <row r="865" spans="1:13" x14ac:dyDescent="0.3">
      <c r="A865">
        <v>2908</v>
      </c>
      <c r="B865" t="s">
        <v>35</v>
      </c>
      <c r="C865" t="s">
        <v>30</v>
      </c>
      <c r="D865" t="s">
        <v>56</v>
      </c>
      <c r="E865" t="str">
        <f>IF(Nike_Sales_Uncleaned!E910="","NA",IF(OR(Nike_Sales_Uncleaned!E910=0,Nike_Sales_Uncleaned!E910=-1),"NA",UPPER(Nike_Sales_Uncleaned!E910)))</f>
        <v>M</v>
      </c>
      <c r="F865" cm="1">
        <f t="array" ref="F865">IF(Nike_Sales_Uncleaned!F910="",MEDIAN(_xlfn._xlws.FILTER(Nike_Sales_Uncleaned!$F$2:$F$2501,Nike_Sales_Uncleaned!$F$2:$F$2501&gt;0)),Nike_Sales_Uncleaned!F910)</f>
        <v>2</v>
      </c>
      <c r="G865" cm="1">
        <f t="array" ref="G865">IF(OR(Nike_Sales_Uncleaned!G910="",Nike_Sales_Uncleaned!G910&lt;=0),MEDIAN(_xlfn._xlws.FILTER(Nike_Sales_Uncleaned!$G$2:$G$2501,Nike_Sales_Uncleaned!$G$2:$G$2501&gt;0)),Nike_Sales_Uncleaned!G910)</f>
        <v>6110.0300000000007</v>
      </c>
      <c r="H865">
        <f>IF(Nike_Sales_Uncleaned!H910="",0,IF(AND(Nike_Sales_Uncleaned!H910&gt;=0,Nike_Sales_Uncleaned!H910&lt;=1),Nike_Sales_Uncleaned!H910,0))</f>
        <v>0.53</v>
      </c>
      <c r="I865">
        <v>0</v>
      </c>
      <c r="J865" s="11">
        <f>IF(Nike_Sales_Uncleaned[[#This Row],[Order_Date]]="","",Nike_Sales_Uncleaned[[#This Row],[Order_Date]])</f>
        <v>45619</v>
      </c>
      <c r="K865" t="s">
        <v>22</v>
      </c>
      <c r="L865" t="s">
        <v>38</v>
      </c>
      <c r="M865">
        <v>-74</v>
      </c>
    </row>
    <row r="866" spans="1:13" x14ac:dyDescent="0.3">
      <c r="A866">
        <v>2909</v>
      </c>
      <c r="B866" t="s">
        <v>19</v>
      </c>
      <c r="C866" t="s">
        <v>30</v>
      </c>
      <c r="D866" t="s">
        <v>48</v>
      </c>
      <c r="E866" t="str">
        <f>IF(Nike_Sales_Uncleaned!E911="","NA",IF(OR(Nike_Sales_Uncleaned!E911=0,Nike_Sales_Uncleaned!E911=-1),"NA",UPPER(Nike_Sales_Uncleaned!E911)))</f>
        <v>XL</v>
      </c>
      <c r="F866" cm="1">
        <f t="array" ref="F866">IF(Nike_Sales_Uncleaned!F911="",MEDIAN(_xlfn._xlws.FILTER(Nike_Sales_Uncleaned!$F$2:$F$2501,Nike_Sales_Uncleaned!$F$2:$F$2501&gt;0)),Nike_Sales_Uncleaned!F911)</f>
        <v>2</v>
      </c>
      <c r="G866" cm="1">
        <f t="array" ref="G866">IF(OR(Nike_Sales_Uncleaned!G911="",Nike_Sales_Uncleaned!G911&lt;=0),MEDIAN(_xlfn._xlws.FILTER(Nike_Sales_Uncleaned!$G$2:$G$2501,Nike_Sales_Uncleaned!$G$2:$G$2501&gt;0)),Nike_Sales_Uncleaned!G911)</f>
        <v>7617.75</v>
      </c>
      <c r="H866">
        <f>IF(Nike_Sales_Uncleaned!H911="",0,IF(AND(Nike_Sales_Uncleaned!H911&gt;=0,Nike_Sales_Uncleaned!H911&lt;=1),Nike_Sales_Uncleaned!H911,0))</f>
        <v>0.33</v>
      </c>
      <c r="I866">
        <v>0</v>
      </c>
      <c r="J866" s="11">
        <f>IF(Nike_Sales_Uncleaned[[#This Row],[Order_Date]]="","",Nike_Sales_Uncleaned[[#This Row],[Order_Date]])</f>
        <v>45739</v>
      </c>
      <c r="K866" t="s">
        <v>22</v>
      </c>
      <c r="L866" t="s">
        <v>29</v>
      </c>
      <c r="M866">
        <v>-186.9</v>
      </c>
    </row>
    <row r="867" spans="1:13" x14ac:dyDescent="0.3">
      <c r="A867">
        <v>2910</v>
      </c>
      <c r="B867" t="s">
        <v>13</v>
      </c>
      <c r="C867" t="s">
        <v>14</v>
      </c>
      <c r="D867" t="s">
        <v>34</v>
      </c>
      <c r="E867" t="str">
        <f>IF(Nike_Sales_Uncleaned!E912="","NA",IF(OR(Nike_Sales_Uncleaned!E912=0,Nike_Sales_Uncleaned!E912=-1),"NA",UPPER(Nike_Sales_Uncleaned!E912)))</f>
        <v>9</v>
      </c>
      <c r="F867" cm="1">
        <f t="array" ref="F867">IF(Nike_Sales_Uncleaned!F912="",MEDIAN(_xlfn._xlws.FILTER(Nike_Sales_Uncleaned!$F$2:$F$2501,Nike_Sales_Uncleaned!$F$2:$F$2501&gt;0)),Nike_Sales_Uncleaned!F912)</f>
        <v>2</v>
      </c>
      <c r="G867" cm="1">
        <f t="array" ref="G867">IF(OR(Nike_Sales_Uncleaned!G912="",Nike_Sales_Uncleaned!G912&lt;=0),MEDIAN(_xlfn._xlws.FILTER(Nike_Sales_Uncleaned!$G$2:$G$2501,Nike_Sales_Uncleaned!$G$2:$G$2501&gt;0)),Nike_Sales_Uncleaned!G912)</f>
        <v>6110.0300000000007</v>
      </c>
      <c r="H867">
        <f>IF(Nike_Sales_Uncleaned!H912="",0,IF(AND(Nike_Sales_Uncleaned!H912&gt;=0,Nike_Sales_Uncleaned!H912&lt;=1),Nike_Sales_Uncleaned!H912,0))</f>
        <v>0.49</v>
      </c>
      <c r="I867">
        <v>0</v>
      </c>
      <c r="J867" s="11">
        <f>IF(Nike_Sales_Uncleaned[[#This Row],[Order_Date]]="","",Nike_Sales_Uncleaned[[#This Row],[Order_Date]])</f>
        <v>45642</v>
      </c>
      <c r="K867" t="s">
        <v>22</v>
      </c>
      <c r="L867" t="s">
        <v>36</v>
      </c>
      <c r="M867">
        <v>1818.49</v>
      </c>
    </row>
    <row r="868" spans="1:13" x14ac:dyDescent="0.3">
      <c r="A868">
        <v>2911</v>
      </c>
      <c r="B868" t="s">
        <v>13</v>
      </c>
      <c r="C868" t="s">
        <v>43</v>
      </c>
      <c r="D868" t="s">
        <v>52</v>
      </c>
      <c r="E868" t="str">
        <f>IF(Nike_Sales_Uncleaned!E913="","NA",IF(OR(Nike_Sales_Uncleaned!E913=0,Nike_Sales_Uncleaned!E913=-1),"NA",UPPER(Nike_Sales_Uncleaned!E913)))</f>
        <v>M</v>
      </c>
      <c r="F868" cm="1">
        <f t="array" ref="F868">IF(Nike_Sales_Uncleaned!F913="",MEDIAN(_xlfn._xlws.FILTER(Nike_Sales_Uncleaned!$F$2:$F$2501,Nike_Sales_Uncleaned!$F$2:$F$2501&gt;0)),Nike_Sales_Uncleaned!F913)</f>
        <v>2</v>
      </c>
      <c r="G868" cm="1">
        <f t="array" ref="G868">IF(OR(Nike_Sales_Uncleaned!G913="",Nike_Sales_Uncleaned!G913&lt;=0),MEDIAN(_xlfn._xlws.FILTER(Nike_Sales_Uncleaned!$G$2:$G$2501,Nike_Sales_Uncleaned!$G$2:$G$2501&gt;0)),Nike_Sales_Uncleaned!G913)</f>
        <v>6110.0300000000007</v>
      </c>
      <c r="H868">
        <f>IF(Nike_Sales_Uncleaned!H913="",0,IF(AND(Nike_Sales_Uncleaned!H913&gt;=0,Nike_Sales_Uncleaned!H913&lt;=1),Nike_Sales_Uncleaned!H913,0))</f>
        <v>0</v>
      </c>
      <c r="I868">
        <v>0</v>
      </c>
      <c r="J868" s="11">
        <f>IF(Nike_Sales_Uncleaned[[#This Row],[Order_Date]]="","",Nike_Sales_Uncleaned[[#This Row],[Order_Date]])</f>
        <v>45666</v>
      </c>
      <c r="K868" t="s">
        <v>22</v>
      </c>
      <c r="L868" t="s">
        <v>25</v>
      </c>
      <c r="M868">
        <v>927.88</v>
      </c>
    </row>
    <row r="869" spans="1:13" x14ac:dyDescent="0.3">
      <c r="A869">
        <v>2912</v>
      </c>
      <c r="B869" t="s">
        <v>13</v>
      </c>
      <c r="C869" t="s">
        <v>30</v>
      </c>
      <c r="D869" t="s">
        <v>31</v>
      </c>
      <c r="E869" t="str">
        <f>IF(Nike_Sales_Uncleaned!E914="","NA",IF(OR(Nike_Sales_Uncleaned!E914=0,Nike_Sales_Uncleaned!E914=-1),"NA",UPPER(Nike_Sales_Uncleaned!E914)))</f>
        <v>XL</v>
      </c>
      <c r="F869" cm="1">
        <f t="array" ref="F869">IF(Nike_Sales_Uncleaned!F914="",MEDIAN(_xlfn._xlws.FILTER(Nike_Sales_Uncleaned!$F$2:$F$2501,Nike_Sales_Uncleaned!$F$2:$F$2501&gt;0)),Nike_Sales_Uncleaned!F914)</f>
        <v>2</v>
      </c>
      <c r="G869" cm="1">
        <f t="array" ref="G869">IF(OR(Nike_Sales_Uncleaned!G914="",Nike_Sales_Uncleaned!G914&lt;=0),MEDIAN(_xlfn._xlws.FILTER(Nike_Sales_Uncleaned!$G$2:$G$2501,Nike_Sales_Uncleaned!$G$2:$G$2501&gt;0)),Nike_Sales_Uncleaned!G914)</f>
        <v>9839.6299999999992</v>
      </c>
      <c r="H869">
        <f>IF(Nike_Sales_Uncleaned!H914="",0,IF(AND(Nike_Sales_Uncleaned!H914&gt;=0,Nike_Sales_Uncleaned!H914&lt;=1),Nike_Sales_Uncleaned!H914,0))</f>
        <v>0.98</v>
      </c>
      <c r="I869">
        <v>393.59</v>
      </c>
      <c r="J869" s="11">
        <f>IF(Nike_Sales_Uncleaned[[#This Row],[Order_Date]]="","",Nike_Sales_Uncleaned[[#This Row],[Order_Date]])</f>
        <v>45708</v>
      </c>
      <c r="K869" t="s">
        <v>17</v>
      </c>
      <c r="L869" t="s">
        <v>36</v>
      </c>
      <c r="M869">
        <v>1218.22</v>
      </c>
    </row>
    <row r="870" spans="1:13" x14ac:dyDescent="0.3">
      <c r="A870">
        <v>2913</v>
      </c>
      <c r="B870" t="s">
        <v>19</v>
      </c>
      <c r="C870" t="s">
        <v>26</v>
      </c>
      <c r="D870" t="s">
        <v>58</v>
      </c>
      <c r="E870" t="str">
        <f>IF(Nike_Sales_Uncleaned!E915="","NA",IF(OR(Nike_Sales_Uncleaned!E915=0,Nike_Sales_Uncleaned!E915=-1),"NA",UPPER(Nike_Sales_Uncleaned!E915)))</f>
        <v>8</v>
      </c>
      <c r="F870" cm="1">
        <f t="array" ref="F870">IF(Nike_Sales_Uncleaned!F915="",MEDIAN(_xlfn._xlws.FILTER(Nike_Sales_Uncleaned!$F$2:$F$2501,Nike_Sales_Uncleaned!$F$2:$F$2501&gt;0)),Nike_Sales_Uncleaned!F915)</f>
        <v>2</v>
      </c>
      <c r="G870" cm="1">
        <f t="array" ref="G870">IF(OR(Nike_Sales_Uncleaned!G915="",Nike_Sales_Uncleaned!G915&lt;=0),MEDIAN(_xlfn._xlws.FILTER(Nike_Sales_Uncleaned!$G$2:$G$2501,Nike_Sales_Uncleaned!$G$2:$G$2501&gt;0)),Nike_Sales_Uncleaned!G915)</f>
        <v>6110.0300000000007</v>
      </c>
      <c r="H870">
        <f>IF(Nike_Sales_Uncleaned!H915="",0,IF(AND(Nike_Sales_Uncleaned!H915&gt;=0,Nike_Sales_Uncleaned!H915&lt;=1),Nike_Sales_Uncleaned!H915,0))</f>
        <v>0.3</v>
      </c>
      <c r="I870">
        <v>0</v>
      </c>
      <c r="J870" s="11">
        <f>IF(Nike_Sales_Uncleaned[[#This Row],[Order_Date]]="","",Nike_Sales_Uncleaned[[#This Row],[Order_Date]])</f>
        <v>45588</v>
      </c>
      <c r="K870" t="s">
        <v>17</v>
      </c>
      <c r="L870" t="s">
        <v>29</v>
      </c>
      <c r="M870">
        <v>-1036.78</v>
      </c>
    </row>
    <row r="871" spans="1:13" x14ac:dyDescent="0.3">
      <c r="A871">
        <v>2914</v>
      </c>
      <c r="B871" t="s">
        <v>35</v>
      </c>
      <c r="C871" t="s">
        <v>20</v>
      </c>
      <c r="D871" t="s">
        <v>21</v>
      </c>
      <c r="E871" t="str">
        <f>IF(Nike_Sales_Uncleaned!E916="","NA",IF(OR(Nike_Sales_Uncleaned!E916=0,Nike_Sales_Uncleaned!E916=-1),"NA",UPPER(Nike_Sales_Uncleaned!E916)))</f>
        <v>L</v>
      </c>
      <c r="F871" cm="1">
        <f t="array" ref="F871">IF(Nike_Sales_Uncleaned!F916="",MEDIAN(_xlfn._xlws.FILTER(Nike_Sales_Uncleaned!$F$2:$F$2501,Nike_Sales_Uncleaned!$F$2:$F$2501&gt;0)),Nike_Sales_Uncleaned!F916)</f>
        <v>2</v>
      </c>
      <c r="G871" cm="1">
        <f t="array" ref="G871">IF(OR(Nike_Sales_Uncleaned!G916="",Nike_Sales_Uncleaned!G916&lt;=0),MEDIAN(_xlfn._xlws.FILTER(Nike_Sales_Uncleaned!$G$2:$G$2501,Nike_Sales_Uncleaned!$G$2:$G$2501&gt;0)),Nike_Sales_Uncleaned!G916)</f>
        <v>7603.38</v>
      </c>
      <c r="H871">
        <f>IF(Nike_Sales_Uncleaned!H916="",0,IF(AND(Nike_Sales_Uncleaned!H916&gt;=0,Nike_Sales_Uncleaned!H916&lt;=1),Nike_Sales_Uncleaned!H916,0))</f>
        <v>0</v>
      </c>
      <c r="I871">
        <v>0</v>
      </c>
      <c r="J871" s="11">
        <f>IF(Nike_Sales_Uncleaned[[#This Row],[Order_Date]]="","",Nike_Sales_Uncleaned[[#This Row],[Order_Date]])</f>
        <v>45499</v>
      </c>
      <c r="K871" t="s">
        <v>17</v>
      </c>
      <c r="L871" t="s">
        <v>25</v>
      </c>
      <c r="M871">
        <v>-950.86</v>
      </c>
    </row>
    <row r="872" spans="1:13" x14ac:dyDescent="0.3">
      <c r="A872">
        <v>2915</v>
      </c>
      <c r="B872" t="s">
        <v>35</v>
      </c>
      <c r="C872" t="s">
        <v>43</v>
      </c>
      <c r="D872" t="s">
        <v>51</v>
      </c>
      <c r="E872" t="str">
        <f>IF(Nike_Sales_Uncleaned!E917="","NA",IF(OR(Nike_Sales_Uncleaned!E917=0,Nike_Sales_Uncleaned!E917=-1),"NA",UPPER(Nike_Sales_Uncleaned!E917)))</f>
        <v>XL</v>
      </c>
      <c r="F872" cm="1">
        <f t="array" ref="F872">IF(Nike_Sales_Uncleaned!F917="",MEDIAN(_xlfn._xlws.FILTER(Nike_Sales_Uncleaned!$F$2:$F$2501,Nike_Sales_Uncleaned!$F$2:$F$2501&gt;0)),Nike_Sales_Uncleaned!F917)</f>
        <v>1</v>
      </c>
      <c r="G872" cm="1">
        <f t="array" ref="G872">IF(OR(Nike_Sales_Uncleaned!G917="",Nike_Sales_Uncleaned!G917&lt;=0),MEDIAN(_xlfn._xlws.FILTER(Nike_Sales_Uncleaned!$G$2:$G$2501,Nike_Sales_Uncleaned!$G$2:$G$2501&gt;0)),Nike_Sales_Uncleaned!G917)</f>
        <v>4994.83</v>
      </c>
      <c r="H872">
        <f>IF(Nike_Sales_Uncleaned!H917="",0,IF(AND(Nike_Sales_Uncleaned!H917&gt;=0,Nike_Sales_Uncleaned!H917&lt;=1),Nike_Sales_Uncleaned!H917,0))</f>
        <v>0</v>
      </c>
      <c r="I872">
        <v>0</v>
      </c>
      <c r="J872" s="11">
        <f>IF(Nike_Sales_Uncleaned[[#This Row],[Order_Date]]="","",Nike_Sales_Uncleaned[[#This Row],[Order_Date]])</f>
        <v>45570</v>
      </c>
      <c r="K872" t="s">
        <v>22</v>
      </c>
      <c r="L872" t="s">
        <v>25</v>
      </c>
      <c r="M872">
        <v>629.34</v>
      </c>
    </row>
    <row r="873" spans="1:13" x14ac:dyDescent="0.3">
      <c r="A873">
        <v>2916</v>
      </c>
      <c r="B873" t="s">
        <v>13</v>
      </c>
      <c r="C873" t="s">
        <v>26</v>
      </c>
      <c r="D873" t="s">
        <v>27</v>
      </c>
      <c r="E873" t="str">
        <f>IF(Nike_Sales_Uncleaned!E918="","NA",IF(OR(Nike_Sales_Uncleaned!E918=0,Nike_Sales_Uncleaned!E918=-1),"NA",UPPER(Nike_Sales_Uncleaned!E918)))</f>
        <v>XL</v>
      </c>
      <c r="F873" cm="1">
        <f t="array" ref="F873">IF(Nike_Sales_Uncleaned!F918="",MEDIAN(_xlfn._xlws.FILTER(Nike_Sales_Uncleaned!$F$2:$F$2501,Nike_Sales_Uncleaned!$F$2:$F$2501&gt;0)),Nike_Sales_Uncleaned!F918)</f>
        <v>2</v>
      </c>
      <c r="G873" cm="1">
        <f t="array" ref="G873">IF(OR(Nike_Sales_Uncleaned!G918="",Nike_Sales_Uncleaned!G918&lt;=0),MEDIAN(_xlfn._xlws.FILTER(Nike_Sales_Uncleaned!$G$2:$G$2501,Nike_Sales_Uncleaned!$G$2:$G$2501&gt;0)),Nike_Sales_Uncleaned!G918)</f>
        <v>6110.0300000000007</v>
      </c>
      <c r="H873">
        <f>IF(Nike_Sales_Uncleaned!H918="",0,IF(AND(Nike_Sales_Uncleaned!H918&gt;=0,Nike_Sales_Uncleaned!H918&lt;=1),Nike_Sales_Uncleaned!H918,0))</f>
        <v>0</v>
      </c>
      <c r="I873">
        <v>0</v>
      </c>
      <c r="J873" s="11">
        <f>IF(Nike_Sales_Uncleaned[[#This Row],[Order_Date]]="","",Nike_Sales_Uncleaned[[#This Row],[Order_Date]])</f>
        <v>45860</v>
      </c>
      <c r="K873" t="s">
        <v>22</v>
      </c>
      <c r="L873" t="s">
        <v>38</v>
      </c>
      <c r="M873">
        <v>-1121.25</v>
      </c>
    </row>
    <row r="874" spans="1:13" x14ac:dyDescent="0.3">
      <c r="A874">
        <v>2917</v>
      </c>
      <c r="B874" t="s">
        <v>35</v>
      </c>
      <c r="C874" t="s">
        <v>20</v>
      </c>
      <c r="D874" t="s">
        <v>55</v>
      </c>
      <c r="E874" t="str">
        <f>IF(Nike_Sales_Uncleaned!E919="","NA",IF(OR(Nike_Sales_Uncleaned!E919=0,Nike_Sales_Uncleaned!E919=-1),"NA",UPPER(Nike_Sales_Uncleaned!E919)))</f>
        <v>NA</v>
      </c>
      <c r="F874" cm="1">
        <f t="array" ref="F874">IF(Nike_Sales_Uncleaned!F919="",MEDIAN(_xlfn._xlws.FILTER(Nike_Sales_Uncleaned!$F$2:$F$2501,Nike_Sales_Uncleaned!$F$2:$F$2501&gt;0)),Nike_Sales_Uncleaned!F919)</f>
        <v>1</v>
      </c>
      <c r="G874" cm="1">
        <f t="array" ref="G874">IF(OR(Nike_Sales_Uncleaned!G919="",Nike_Sales_Uncleaned!G919&lt;=0),MEDIAN(_xlfn._xlws.FILTER(Nike_Sales_Uncleaned!$G$2:$G$2501,Nike_Sales_Uncleaned!$G$2:$G$2501&gt;0)),Nike_Sales_Uncleaned!G919)</f>
        <v>3204.72</v>
      </c>
      <c r="H874">
        <f>IF(Nike_Sales_Uncleaned!H919="",0,IF(AND(Nike_Sales_Uncleaned!H919&gt;=0,Nike_Sales_Uncleaned!H919&lt;=1),Nike_Sales_Uncleaned!H919,0))</f>
        <v>0</v>
      </c>
      <c r="I874">
        <v>0</v>
      </c>
      <c r="J874" s="11">
        <f>IF(Nike_Sales_Uncleaned[[#This Row],[Order_Date]]="","",Nike_Sales_Uncleaned[[#This Row],[Order_Date]])</f>
        <v>45299</v>
      </c>
      <c r="K874" t="s">
        <v>22</v>
      </c>
      <c r="L874" t="s">
        <v>36</v>
      </c>
      <c r="M874">
        <v>1916.14</v>
      </c>
    </row>
    <row r="875" spans="1:13" x14ac:dyDescent="0.3">
      <c r="A875">
        <v>2918</v>
      </c>
      <c r="B875" t="s">
        <v>35</v>
      </c>
      <c r="C875" t="s">
        <v>14</v>
      </c>
      <c r="D875" t="s">
        <v>15</v>
      </c>
      <c r="E875" t="str">
        <f>IF(Nike_Sales_Uncleaned!E920="","NA",IF(OR(Nike_Sales_Uncleaned!E920=0,Nike_Sales_Uncleaned!E920=-1),"NA",UPPER(Nike_Sales_Uncleaned!E920)))</f>
        <v>M</v>
      </c>
      <c r="F875" cm="1">
        <f t="array" ref="F875">IF(Nike_Sales_Uncleaned!F920="",MEDIAN(_xlfn._xlws.FILTER(Nike_Sales_Uncleaned!$F$2:$F$2501,Nike_Sales_Uncleaned!$F$2:$F$2501&gt;0)),Nike_Sales_Uncleaned!F920)</f>
        <v>2</v>
      </c>
      <c r="G875" cm="1">
        <f t="array" ref="G875">IF(OR(Nike_Sales_Uncleaned!G920="",Nike_Sales_Uncleaned!G920&lt;=0),MEDIAN(_xlfn._xlws.FILTER(Nike_Sales_Uncleaned!$G$2:$G$2501,Nike_Sales_Uncleaned!$G$2:$G$2501&gt;0)),Nike_Sales_Uncleaned!G920)</f>
        <v>6110.0300000000007</v>
      </c>
      <c r="H875">
        <f>IF(Nike_Sales_Uncleaned!H920="",0,IF(AND(Nike_Sales_Uncleaned!H920&gt;=0,Nike_Sales_Uncleaned!H920&lt;=1),Nike_Sales_Uncleaned!H920,0))</f>
        <v>0</v>
      </c>
      <c r="I875">
        <v>0</v>
      </c>
      <c r="J875" s="11" t="str">
        <f>IF(Nike_Sales_Uncleaned[[#This Row],[Order_Date]]="","",Nike_Sales_Uncleaned[[#This Row],[Order_Date]])</f>
        <v/>
      </c>
      <c r="K875" t="s">
        <v>22</v>
      </c>
      <c r="L875" t="s">
        <v>25</v>
      </c>
      <c r="M875">
        <v>1398.13</v>
      </c>
    </row>
    <row r="876" spans="1:13" x14ac:dyDescent="0.3">
      <c r="A876">
        <v>2919</v>
      </c>
      <c r="B876" t="s">
        <v>35</v>
      </c>
      <c r="C876" t="s">
        <v>20</v>
      </c>
      <c r="D876" t="s">
        <v>24</v>
      </c>
      <c r="E876" t="str">
        <f>IF(Nike_Sales_Uncleaned!E921="","NA",IF(OR(Nike_Sales_Uncleaned!E921=0,Nike_Sales_Uncleaned!E921=-1),"NA",UPPER(Nike_Sales_Uncleaned!E921)))</f>
        <v>M</v>
      </c>
      <c r="F876" cm="1">
        <f t="array" ref="F876">IF(Nike_Sales_Uncleaned!F921="",MEDIAN(_xlfn._xlws.FILTER(Nike_Sales_Uncleaned!$F$2:$F$2501,Nike_Sales_Uncleaned!$F$2:$F$2501&gt;0)),Nike_Sales_Uncleaned!F921)</f>
        <v>2</v>
      </c>
      <c r="G876" cm="1">
        <f t="array" ref="G876">IF(OR(Nike_Sales_Uncleaned!G921="",Nike_Sales_Uncleaned!G921&lt;=0),MEDIAN(_xlfn._xlws.FILTER(Nike_Sales_Uncleaned!$G$2:$G$2501,Nike_Sales_Uncleaned!$G$2:$G$2501&gt;0)),Nike_Sales_Uncleaned!G921)</f>
        <v>7323.53</v>
      </c>
      <c r="H876">
        <f>IF(Nike_Sales_Uncleaned!H921="",0,IF(AND(Nike_Sales_Uncleaned!H921&gt;=0,Nike_Sales_Uncleaned!H921&lt;=1),Nike_Sales_Uncleaned!H921,0))</f>
        <v>0</v>
      </c>
      <c r="I876">
        <v>0</v>
      </c>
      <c r="J876" s="11">
        <f>IF(Nike_Sales_Uncleaned[[#This Row],[Order_Date]]="","",Nike_Sales_Uncleaned[[#This Row],[Order_Date]])</f>
        <v>45355</v>
      </c>
      <c r="K876" t="s">
        <v>22</v>
      </c>
      <c r="L876" t="s">
        <v>36</v>
      </c>
      <c r="M876">
        <v>488.37</v>
      </c>
    </row>
    <row r="877" spans="1:13" x14ac:dyDescent="0.3">
      <c r="A877">
        <v>2920</v>
      </c>
      <c r="B877" t="s">
        <v>13</v>
      </c>
      <c r="C877" t="s">
        <v>20</v>
      </c>
      <c r="D877" t="s">
        <v>39</v>
      </c>
      <c r="E877" t="str">
        <f>IF(Nike_Sales_Uncleaned!E922="","NA",IF(OR(Nike_Sales_Uncleaned!E922=0,Nike_Sales_Uncleaned!E922=-1),"NA",UPPER(Nike_Sales_Uncleaned!E922)))</f>
        <v>9</v>
      </c>
      <c r="F877" cm="1">
        <f t="array" ref="F877">IF(Nike_Sales_Uncleaned!F922="",MEDIAN(_xlfn._xlws.FILTER(Nike_Sales_Uncleaned!$F$2:$F$2501,Nike_Sales_Uncleaned!$F$2:$F$2501&gt;0)),Nike_Sales_Uncleaned!F922)</f>
        <v>2</v>
      </c>
      <c r="G877" cm="1">
        <f t="array" ref="G877">IF(OR(Nike_Sales_Uncleaned!G922="",Nike_Sales_Uncleaned!G922&lt;=0),MEDIAN(_xlfn._xlws.FILTER(Nike_Sales_Uncleaned!$G$2:$G$2501,Nike_Sales_Uncleaned!$G$2:$G$2501&gt;0)),Nike_Sales_Uncleaned!G922)</f>
        <v>5891.32</v>
      </c>
      <c r="H877">
        <f>IF(Nike_Sales_Uncleaned!H922="",0,IF(AND(Nike_Sales_Uncleaned!H922&gt;=0,Nike_Sales_Uncleaned!H922&lt;=1),Nike_Sales_Uncleaned!H922,0))</f>
        <v>0</v>
      </c>
      <c r="I877">
        <v>-2120.88</v>
      </c>
      <c r="J877" s="11">
        <f>IF(Nike_Sales_Uncleaned[[#This Row],[Order_Date]]="","",Nike_Sales_Uncleaned[[#This Row],[Order_Date]])</f>
        <v>45551</v>
      </c>
      <c r="K877" t="s">
        <v>22</v>
      </c>
      <c r="L877" t="s">
        <v>45</v>
      </c>
      <c r="M877">
        <v>345.7</v>
      </c>
    </row>
    <row r="878" spans="1:13" x14ac:dyDescent="0.3">
      <c r="A878">
        <v>2921</v>
      </c>
      <c r="B878" t="s">
        <v>13</v>
      </c>
      <c r="C878" t="s">
        <v>14</v>
      </c>
      <c r="D878" t="s">
        <v>47</v>
      </c>
      <c r="E878" t="str">
        <f>IF(Nike_Sales_Uncleaned!E923="","NA",IF(OR(Nike_Sales_Uncleaned!E923=0,Nike_Sales_Uncleaned!E923=-1),"NA",UPPER(Nike_Sales_Uncleaned!E923)))</f>
        <v>M</v>
      </c>
      <c r="F878" cm="1">
        <f t="array" ref="F878">IF(Nike_Sales_Uncleaned!F923="",MEDIAN(_xlfn._xlws.FILTER(Nike_Sales_Uncleaned!$F$2:$F$2501,Nike_Sales_Uncleaned!$F$2:$F$2501&gt;0)),Nike_Sales_Uncleaned!F923)</f>
        <v>2</v>
      </c>
      <c r="G878" cm="1">
        <f t="array" ref="G878">IF(OR(Nike_Sales_Uncleaned!G923="",Nike_Sales_Uncleaned!G923&lt;=0),MEDIAN(_xlfn._xlws.FILTER(Nike_Sales_Uncleaned!$G$2:$G$2501,Nike_Sales_Uncleaned!$G$2:$G$2501&gt;0)),Nike_Sales_Uncleaned!G923)</f>
        <v>9092.33</v>
      </c>
      <c r="H878">
        <f>IF(Nike_Sales_Uncleaned!H923="",0,IF(AND(Nike_Sales_Uncleaned!H923&gt;=0,Nike_Sales_Uncleaned!H923&lt;=1),Nike_Sales_Uncleaned!H923,0))</f>
        <v>0.39</v>
      </c>
      <c r="I878">
        <v>0</v>
      </c>
      <c r="J878" s="11">
        <f>IF(Nike_Sales_Uncleaned[[#This Row],[Order_Date]]="","",Nike_Sales_Uncleaned[[#This Row],[Order_Date]])</f>
        <v>45525</v>
      </c>
      <c r="K878" t="s">
        <v>22</v>
      </c>
      <c r="L878" t="s">
        <v>36</v>
      </c>
      <c r="M878">
        <v>2826.57</v>
      </c>
    </row>
    <row r="879" spans="1:13" x14ac:dyDescent="0.3">
      <c r="A879">
        <v>2922</v>
      </c>
      <c r="B879" t="s">
        <v>13</v>
      </c>
      <c r="C879" t="s">
        <v>20</v>
      </c>
      <c r="D879" t="s">
        <v>21</v>
      </c>
      <c r="E879" t="str">
        <f>IF(Nike_Sales_Uncleaned!E924="","NA",IF(OR(Nike_Sales_Uncleaned!E924=0,Nike_Sales_Uncleaned!E924=-1),"NA",UPPER(Nike_Sales_Uncleaned!E924)))</f>
        <v>XL</v>
      </c>
      <c r="F879" cm="1">
        <f t="array" ref="F879">IF(Nike_Sales_Uncleaned!F924="",MEDIAN(_xlfn._xlws.FILTER(Nike_Sales_Uncleaned!$F$2:$F$2501,Nike_Sales_Uncleaned!$F$2:$F$2501&gt;0)),Nike_Sales_Uncleaned!F924)</f>
        <v>2</v>
      </c>
      <c r="G879" cm="1">
        <f t="array" ref="G879">IF(OR(Nike_Sales_Uncleaned!G924="",Nike_Sales_Uncleaned!G924&lt;=0),MEDIAN(_xlfn._xlws.FILTER(Nike_Sales_Uncleaned!$G$2:$G$2501,Nike_Sales_Uncleaned!$G$2:$G$2501&gt;0)),Nike_Sales_Uncleaned!G924)</f>
        <v>6110.0300000000007</v>
      </c>
      <c r="H879">
        <f>IF(Nike_Sales_Uncleaned!H924="",0,IF(AND(Nike_Sales_Uncleaned!H924&gt;=0,Nike_Sales_Uncleaned!H924&lt;=1),Nike_Sales_Uncleaned!H924,0))</f>
        <v>0</v>
      </c>
      <c r="I879">
        <v>0</v>
      </c>
      <c r="J879" s="11">
        <f>IF(Nike_Sales_Uncleaned[[#This Row],[Order_Date]]="","",Nike_Sales_Uncleaned[[#This Row],[Order_Date]])</f>
        <v>45634</v>
      </c>
      <c r="K879" t="s">
        <v>17</v>
      </c>
      <c r="L879" t="s">
        <v>45</v>
      </c>
      <c r="M879">
        <v>3495.67</v>
      </c>
    </row>
    <row r="880" spans="1:13" x14ac:dyDescent="0.3">
      <c r="A880">
        <v>2923</v>
      </c>
      <c r="B880" t="s">
        <v>19</v>
      </c>
      <c r="C880" t="s">
        <v>14</v>
      </c>
      <c r="D880" t="s">
        <v>47</v>
      </c>
      <c r="E880" t="str">
        <f>IF(Nike_Sales_Uncleaned!E925="","NA",IF(OR(Nike_Sales_Uncleaned!E925=0,Nike_Sales_Uncleaned!E925=-1),"NA",UPPER(Nike_Sales_Uncleaned!E925)))</f>
        <v>XL</v>
      </c>
      <c r="F880" cm="1">
        <f t="array" ref="F880">IF(Nike_Sales_Uncleaned!F925="",MEDIAN(_xlfn._xlws.FILTER(Nike_Sales_Uncleaned!$F$2:$F$2501,Nike_Sales_Uncleaned!$F$2:$F$2501&gt;0)),Nike_Sales_Uncleaned!F925)</f>
        <v>2</v>
      </c>
      <c r="G880" cm="1">
        <f t="array" ref="G880">IF(OR(Nike_Sales_Uncleaned!G925="",Nike_Sales_Uncleaned!G925&lt;=0),MEDIAN(_xlfn._xlws.FILTER(Nike_Sales_Uncleaned!$G$2:$G$2501,Nike_Sales_Uncleaned!$G$2:$G$2501&gt;0)),Nike_Sales_Uncleaned!G925)</f>
        <v>6991.93</v>
      </c>
      <c r="H880">
        <f>IF(Nike_Sales_Uncleaned!H925="",0,IF(AND(Nike_Sales_Uncleaned!H925&gt;=0,Nike_Sales_Uncleaned!H925&lt;=1),Nike_Sales_Uncleaned!H925,0))</f>
        <v>0</v>
      </c>
      <c r="I880">
        <v>0</v>
      </c>
      <c r="J880" s="11" t="str">
        <f>IF(Nike_Sales_Uncleaned[[#This Row],[Order_Date]]="","",Nike_Sales_Uncleaned[[#This Row],[Order_Date]])</f>
        <v/>
      </c>
      <c r="K880" t="s">
        <v>17</v>
      </c>
      <c r="L880" t="s">
        <v>25</v>
      </c>
      <c r="M880">
        <v>-371.76</v>
      </c>
    </row>
    <row r="881" spans="1:13" x14ac:dyDescent="0.3">
      <c r="A881">
        <v>2924</v>
      </c>
      <c r="B881" t="s">
        <v>19</v>
      </c>
      <c r="C881" t="s">
        <v>43</v>
      </c>
      <c r="D881" t="s">
        <v>61</v>
      </c>
      <c r="E881" t="str">
        <f>IF(Nike_Sales_Uncleaned!E926="","NA",IF(OR(Nike_Sales_Uncleaned!E926=0,Nike_Sales_Uncleaned!E926=-1),"NA",UPPER(Nike_Sales_Uncleaned!E926)))</f>
        <v>XL</v>
      </c>
      <c r="F881" cm="1">
        <f t="array" ref="F881">IF(Nike_Sales_Uncleaned!F926="",MEDIAN(_xlfn._xlws.FILTER(Nike_Sales_Uncleaned!$F$2:$F$2501,Nike_Sales_Uncleaned!$F$2:$F$2501&gt;0)),Nike_Sales_Uncleaned!F926)</f>
        <v>2</v>
      </c>
      <c r="G881" cm="1">
        <f t="array" ref="G881">IF(OR(Nike_Sales_Uncleaned!G926="",Nike_Sales_Uncleaned!G926&lt;=0),MEDIAN(_xlfn._xlws.FILTER(Nike_Sales_Uncleaned!$G$2:$G$2501,Nike_Sales_Uncleaned!$G$2:$G$2501&gt;0)),Nike_Sales_Uncleaned!G926)</f>
        <v>8776.01</v>
      </c>
      <c r="H881">
        <f>IF(Nike_Sales_Uncleaned!H926="",0,IF(AND(Nike_Sales_Uncleaned!H926&gt;=0,Nike_Sales_Uncleaned!H926&lt;=1),Nike_Sales_Uncleaned!H926,0))</f>
        <v>0</v>
      </c>
      <c r="I881">
        <v>0</v>
      </c>
      <c r="J881" s="11">
        <f>IF(Nike_Sales_Uncleaned[[#This Row],[Order_Date]]="","",Nike_Sales_Uncleaned[[#This Row],[Order_Date]])</f>
        <v>45691</v>
      </c>
      <c r="K881" t="s">
        <v>22</v>
      </c>
      <c r="L881" t="s">
        <v>36</v>
      </c>
      <c r="M881">
        <v>-71.05</v>
      </c>
    </row>
    <row r="882" spans="1:13" x14ac:dyDescent="0.3">
      <c r="A882">
        <v>2927</v>
      </c>
      <c r="B882" t="s">
        <v>35</v>
      </c>
      <c r="C882" t="s">
        <v>14</v>
      </c>
      <c r="D882" t="s">
        <v>34</v>
      </c>
      <c r="E882" t="str">
        <f>IF(Nike_Sales_Uncleaned!E929="","NA",IF(OR(Nike_Sales_Uncleaned!E929=0,Nike_Sales_Uncleaned!E929=-1),"NA",UPPER(Nike_Sales_Uncleaned!E929)))</f>
        <v>L</v>
      </c>
      <c r="F882" cm="1">
        <f t="array" ref="F882">IF(Nike_Sales_Uncleaned!F929="",MEDIAN(_xlfn._xlws.FILTER(Nike_Sales_Uncleaned!$F$2:$F$2501,Nike_Sales_Uncleaned!$F$2:$F$2501&gt;0)),Nike_Sales_Uncleaned!F929)</f>
        <v>2</v>
      </c>
      <c r="G882" cm="1">
        <f t="array" ref="G882">IF(OR(Nike_Sales_Uncleaned!G929="",Nike_Sales_Uncleaned!G929&lt;=0),MEDIAN(_xlfn._xlws.FILTER(Nike_Sales_Uncleaned!$G$2:$G$2501,Nike_Sales_Uncleaned!$G$2:$G$2501&gt;0)),Nike_Sales_Uncleaned!G929)</f>
        <v>6316.75</v>
      </c>
      <c r="H882">
        <f>IF(Nike_Sales_Uncleaned!H929="",0,IF(AND(Nike_Sales_Uncleaned!H929&gt;=0,Nike_Sales_Uncleaned!H929&lt;=1),Nike_Sales_Uncleaned!H929,0))</f>
        <v>0</v>
      </c>
      <c r="I882">
        <v>0</v>
      </c>
      <c r="J882" s="11">
        <f>IF(Nike_Sales_Uncleaned[[#This Row],[Order_Date]]="","",Nike_Sales_Uncleaned[[#This Row],[Order_Date]])</f>
        <v>45796</v>
      </c>
      <c r="K882" t="s">
        <v>22</v>
      </c>
      <c r="L882" t="s">
        <v>25</v>
      </c>
      <c r="M882">
        <v>1560.89</v>
      </c>
    </row>
    <row r="883" spans="1:13" x14ac:dyDescent="0.3">
      <c r="A883">
        <v>2928</v>
      </c>
      <c r="B883" t="s">
        <v>19</v>
      </c>
      <c r="C883" t="s">
        <v>26</v>
      </c>
      <c r="D883" t="s">
        <v>40</v>
      </c>
      <c r="E883" t="str">
        <f>IF(Nike_Sales_Uncleaned!E930="","NA",IF(OR(Nike_Sales_Uncleaned!E930=0,Nike_Sales_Uncleaned!E930=-1),"NA",UPPER(Nike_Sales_Uncleaned!E930)))</f>
        <v>6</v>
      </c>
      <c r="F883" cm="1">
        <f t="array" ref="F883">IF(Nike_Sales_Uncleaned!F930="",MEDIAN(_xlfn._xlws.FILTER(Nike_Sales_Uncleaned!$F$2:$F$2501,Nike_Sales_Uncleaned!$F$2:$F$2501&gt;0)),Nike_Sales_Uncleaned!F930)</f>
        <v>3</v>
      </c>
      <c r="G883" cm="1">
        <f t="array" ref="G883">IF(OR(Nike_Sales_Uncleaned!G930="",Nike_Sales_Uncleaned!G930&lt;=0),MEDIAN(_xlfn._xlws.FILTER(Nike_Sales_Uncleaned!$G$2:$G$2501,Nike_Sales_Uncleaned!$G$2:$G$2501&gt;0)),Nike_Sales_Uncleaned!G930)</f>
        <v>6110.0300000000007</v>
      </c>
      <c r="H883">
        <f>IF(Nike_Sales_Uncleaned!H930="",0,IF(AND(Nike_Sales_Uncleaned!H930&gt;=0,Nike_Sales_Uncleaned!H930&lt;=1),Nike_Sales_Uncleaned!H930,0))</f>
        <v>0</v>
      </c>
      <c r="I883">
        <v>0</v>
      </c>
      <c r="J883" s="11">
        <f>IF(Nike_Sales_Uncleaned[[#This Row],[Order_Date]]="","",Nike_Sales_Uncleaned[[#This Row],[Order_Date]])</f>
        <v>45838</v>
      </c>
      <c r="K883" t="s">
        <v>17</v>
      </c>
      <c r="L883" t="s">
        <v>33</v>
      </c>
      <c r="M883">
        <v>-1064.8599999999999</v>
      </c>
    </row>
    <row r="884" spans="1:13" x14ac:dyDescent="0.3">
      <c r="A884">
        <v>2929</v>
      </c>
      <c r="B884" t="s">
        <v>13</v>
      </c>
      <c r="C884" t="s">
        <v>20</v>
      </c>
      <c r="D884" t="s">
        <v>21</v>
      </c>
      <c r="E884" t="str">
        <f>IF(Nike_Sales_Uncleaned!E931="","NA",IF(OR(Nike_Sales_Uncleaned!E931=0,Nike_Sales_Uncleaned!E931=-1),"NA",UPPER(Nike_Sales_Uncleaned!E931)))</f>
        <v>M</v>
      </c>
      <c r="F884" cm="1">
        <f t="array" ref="F884">IF(Nike_Sales_Uncleaned!F931="",MEDIAN(_xlfn._xlws.FILTER(Nike_Sales_Uncleaned!$F$2:$F$2501,Nike_Sales_Uncleaned!$F$2:$F$2501&gt;0)),Nike_Sales_Uncleaned!F931)</f>
        <v>2</v>
      </c>
      <c r="G884" cm="1">
        <f t="array" ref="G884">IF(OR(Nike_Sales_Uncleaned!G931="",Nike_Sales_Uncleaned!G931&lt;=0),MEDIAN(_xlfn._xlws.FILTER(Nike_Sales_Uncleaned!$G$2:$G$2501,Nike_Sales_Uncleaned!$G$2:$G$2501&gt;0)),Nike_Sales_Uncleaned!G931)</f>
        <v>6589.95</v>
      </c>
      <c r="H884">
        <f>IF(Nike_Sales_Uncleaned!H931="",0,IF(AND(Nike_Sales_Uncleaned!H931&gt;=0,Nike_Sales_Uncleaned!H931&lt;=1),Nike_Sales_Uncleaned!H931,0))</f>
        <v>0</v>
      </c>
      <c r="I884">
        <v>0</v>
      </c>
      <c r="J884" s="11" t="str">
        <f>IF(Nike_Sales_Uncleaned[[#This Row],[Order_Date]]="","",Nike_Sales_Uncleaned[[#This Row],[Order_Date]])</f>
        <v/>
      </c>
      <c r="K884" t="s">
        <v>22</v>
      </c>
      <c r="L884" t="s">
        <v>38</v>
      </c>
      <c r="M884">
        <v>157.26</v>
      </c>
    </row>
    <row r="885" spans="1:13" x14ac:dyDescent="0.3">
      <c r="A885">
        <v>2930</v>
      </c>
      <c r="B885" t="s">
        <v>19</v>
      </c>
      <c r="C885" t="s">
        <v>43</v>
      </c>
      <c r="D885" t="s">
        <v>44</v>
      </c>
      <c r="E885" t="str">
        <f>IF(Nike_Sales_Uncleaned!E932="","NA",IF(OR(Nike_Sales_Uncleaned!E932=0,Nike_Sales_Uncleaned!E932=-1),"NA",UPPER(Nike_Sales_Uncleaned!E932)))</f>
        <v>L</v>
      </c>
      <c r="F885" cm="1">
        <f t="array" ref="F885">IF(Nike_Sales_Uncleaned!F932="",MEDIAN(_xlfn._xlws.FILTER(Nike_Sales_Uncleaned!$F$2:$F$2501,Nike_Sales_Uncleaned!$F$2:$F$2501&gt;0)),Nike_Sales_Uncleaned!F932)</f>
        <v>2</v>
      </c>
      <c r="G885" cm="1">
        <f t="array" ref="G885">IF(OR(Nike_Sales_Uncleaned!G932="",Nike_Sales_Uncleaned!G932&lt;=0),MEDIAN(_xlfn._xlws.FILTER(Nike_Sales_Uncleaned!$G$2:$G$2501,Nike_Sales_Uncleaned!$G$2:$G$2501&gt;0)),Nike_Sales_Uncleaned!G932)</f>
        <v>6110.0300000000007</v>
      </c>
      <c r="H885">
        <f>IF(Nike_Sales_Uncleaned!H932="",0,IF(AND(Nike_Sales_Uncleaned!H932&gt;=0,Nike_Sales_Uncleaned!H932&lt;=1),Nike_Sales_Uncleaned!H932,0))</f>
        <v>0.56999999999999995</v>
      </c>
      <c r="I885">
        <v>0</v>
      </c>
      <c r="J885" s="11">
        <f>IF(Nike_Sales_Uncleaned[[#This Row],[Order_Date]]="","",Nike_Sales_Uncleaned[[#This Row],[Order_Date]])</f>
        <v>45740</v>
      </c>
      <c r="K885" t="s">
        <v>22</v>
      </c>
      <c r="L885" t="s">
        <v>36</v>
      </c>
      <c r="M885">
        <v>819.42</v>
      </c>
    </row>
    <row r="886" spans="1:13" x14ac:dyDescent="0.3">
      <c r="A886">
        <v>2931</v>
      </c>
      <c r="B886" t="s">
        <v>35</v>
      </c>
      <c r="C886" t="s">
        <v>43</v>
      </c>
      <c r="D886" t="s">
        <v>52</v>
      </c>
      <c r="E886" t="str">
        <f>IF(Nike_Sales_Uncleaned!E933="","NA",IF(OR(Nike_Sales_Uncleaned!E933=0,Nike_Sales_Uncleaned!E933=-1),"NA",UPPER(Nike_Sales_Uncleaned!E933)))</f>
        <v>7</v>
      </c>
      <c r="F886" cm="1">
        <f t="array" ref="F886">IF(Nike_Sales_Uncleaned!F933="",MEDIAN(_xlfn._xlws.FILTER(Nike_Sales_Uncleaned!$F$2:$F$2501,Nike_Sales_Uncleaned!$F$2:$F$2501&gt;0)),Nike_Sales_Uncleaned!F933)</f>
        <v>2</v>
      </c>
      <c r="G886" cm="1">
        <f t="array" ref="G886">IF(OR(Nike_Sales_Uncleaned!G933="",Nike_Sales_Uncleaned!G933&lt;=0),MEDIAN(_xlfn._xlws.FILTER(Nike_Sales_Uncleaned!$G$2:$G$2501,Nike_Sales_Uncleaned!$G$2:$G$2501&gt;0)),Nike_Sales_Uncleaned!G933)</f>
        <v>6110.0300000000007</v>
      </c>
      <c r="H886">
        <f>IF(Nike_Sales_Uncleaned!H933="",0,IF(AND(Nike_Sales_Uncleaned!H933&gt;=0,Nike_Sales_Uncleaned!H933&lt;=1),Nike_Sales_Uncleaned!H933,0))</f>
        <v>0</v>
      </c>
      <c r="I886">
        <v>0</v>
      </c>
      <c r="J886" s="11">
        <f>IF(Nike_Sales_Uncleaned[[#This Row],[Order_Date]]="","",Nike_Sales_Uncleaned[[#This Row],[Order_Date]])</f>
        <v>45787</v>
      </c>
      <c r="K886" t="s">
        <v>22</v>
      </c>
      <c r="L886" t="s">
        <v>29</v>
      </c>
      <c r="M886">
        <v>3751.45</v>
      </c>
    </row>
    <row r="887" spans="1:13" x14ac:dyDescent="0.3">
      <c r="A887">
        <v>2932</v>
      </c>
      <c r="B887" t="s">
        <v>13</v>
      </c>
      <c r="C887" t="s">
        <v>30</v>
      </c>
      <c r="D887" t="s">
        <v>48</v>
      </c>
      <c r="E887" t="str">
        <f>IF(Nike_Sales_Uncleaned!E934="","NA",IF(OR(Nike_Sales_Uncleaned!E934=0,Nike_Sales_Uncleaned!E934=-1),"NA",UPPER(Nike_Sales_Uncleaned!E934)))</f>
        <v>12</v>
      </c>
      <c r="F887" cm="1">
        <f t="array" ref="F887">IF(Nike_Sales_Uncleaned!F934="",MEDIAN(_xlfn._xlws.FILTER(Nike_Sales_Uncleaned!$F$2:$F$2501,Nike_Sales_Uncleaned!$F$2:$F$2501&gt;0)),Nike_Sales_Uncleaned!F934)</f>
        <v>0</v>
      </c>
      <c r="G887" cm="1">
        <f t="array" ref="G887">IF(OR(Nike_Sales_Uncleaned!G934="",Nike_Sales_Uncleaned!G934&lt;=0),MEDIAN(_xlfn._xlws.FILTER(Nike_Sales_Uncleaned!$G$2:$G$2501,Nike_Sales_Uncleaned!$G$2:$G$2501&gt;0)),Nike_Sales_Uncleaned!G934)</f>
        <v>6110.0300000000007</v>
      </c>
      <c r="H887">
        <f>IF(Nike_Sales_Uncleaned!H934="",0,IF(AND(Nike_Sales_Uncleaned!H934&gt;=0,Nike_Sales_Uncleaned!H934&lt;=1),Nike_Sales_Uncleaned!H934,0))</f>
        <v>0.35</v>
      </c>
      <c r="I887">
        <v>0</v>
      </c>
      <c r="J887" s="11" t="str">
        <f>IF(Nike_Sales_Uncleaned[[#This Row],[Order_Date]]="","",Nike_Sales_Uncleaned[[#This Row],[Order_Date]])</f>
        <v/>
      </c>
      <c r="K887" t="s">
        <v>17</v>
      </c>
      <c r="L887" t="s">
        <v>36</v>
      </c>
      <c r="M887">
        <v>-427.86</v>
      </c>
    </row>
    <row r="888" spans="1:13" x14ac:dyDescent="0.3">
      <c r="A888">
        <v>2933</v>
      </c>
      <c r="B888" t="s">
        <v>19</v>
      </c>
      <c r="C888" t="s">
        <v>14</v>
      </c>
      <c r="D888" t="s">
        <v>54</v>
      </c>
      <c r="E888" t="str">
        <f>IF(Nike_Sales_Uncleaned!E935="","NA",IF(OR(Nike_Sales_Uncleaned!E935=0,Nike_Sales_Uncleaned!E935=-1),"NA",UPPER(Nike_Sales_Uncleaned!E935)))</f>
        <v>NA</v>
      </c>
      <c r="F888" cm="1">
        <f t="array" ref="F888">IF(Nike_Sales_Uncleaned!F935="",MEDIAN(_xlfn._xlws.FILTER(Nike_Sales_Uncleaned!$F$2:$F$2501,Nike_Sales_Uncleaned!$F$2:$F$2501&gt;0)),Nike_Sales_Uncleaned!F935)</f>
        <v>2</v>
      </c>
      <c r="G888" cm="1">
        <f t="array" ref="G888">IF(OR(Nike_Sales_Uncleaned!G935="",Nike_Sales_Uncleaned!G935&lt;=0),MEDIAN(_xlfn._xlws.FILTER(Nike_Sales_Uncleaned!$G$2:$G$2501,Nike_Sales_Uncleaned!$G$2:$G$2501&gt;0)),Nike_Sales_Uncleaned!G935)</f>
        <v>9501.17</v>
      </c>
      <c r="H888">
        <f>IF(Nike_Sales_Uncleaned!H935="",0,IF(AND(Nike_Sales_Uncleaned!H935&gt;=0,Nike_Sales_Uncleaned!H935&lt;=1),Nike_Sales_Uncleaned!H935,0))</f>
        <v>0</v>
      </c>
      <c r="I888">
        <v>0</v>
      </c>
      <c r="J888" s="11">
        <f>IF(Nike_Sales_Uncleaned[[#This Row],[Order_Date]]="","",Nike_Sales_Uncleaned[[#This Row],[Order_Date]])</f>
        <v>45523</v>
      </c>
      <c r="K888" t="s">
        <v>22</v>
      </c>
      <c r="L888" t="s">
        <v>38</v>
      </c>
      <c r="M888">
        <v>1069.32</v>
      </c>
    </row>
    <row r="889" spans="1:13" x14ac:dyDescent="0.3">
      <c r="A889">
        <v>2934</v>
      </c>
      <c r="B889" t="s">
        <v>19</v>
      </c>
      <c r="C889" t="s">
        <v>43</v>
      </c>
      <c r="D889" t="s">
        <v>61</v>
      </c>
      <c r="E889" t="str">
        <f>IF(Nike_Sales_Uncleaned!E936="","NA",IF(OR(Nike_Sales_Uncleaned!E936=0,Nike_Sales_Uncleaned!E936=-1),"NA",UPPER(Nike_Sales_Uncleaned!E936)))</f>
        <v>XL</v>
      </c>
      <c r="F889" cm="1">
        <f t="array" ref="F889">IF(Nike_Sales_Uncleaned!F936="",MEDIAN(_xlfn._xlws.FILTER(Nike_Sales_Uncleaned!$F$2:$F$2501,Nike_Sales_Uncleaned!$F$2:$F$2501&gt;0)),Nike_Sales_Uncleaned!F936)</f>
        <v>-1</v>
      </c>
      <c r="G889" cm="1">
        <f t="array" ref="G889">IF(OR(Nike_Sales_Uncleaned!G936="",Nike_Sales_Uncleaned!G936&lt;=0),MEDIAN(_xlfn._xlws.FILTER(Nike_Sales_Uncleaned!$G$2:$G$2501,Nike_Sales_Uncleaned!$G$2:$G$2501&gt;0)),Nike_Sales_Uncleaned!G936)</f>
        <v>2370.91</v>
      </c>
      <c r="H889">
        <f>IF(Nike_Sales_Uncleaned!H936="",0,IF(AND(Nike_Sales_Uncleaned!H936&gt;=0,Nike_Sales_Uncleaned!H936&lt;=1),Nike_Sales_Uncleaned!H936,0))</f>
        <v>0</v>
      </c>
      <c r="I889">
        <v>0</v>
      </c>
      <c r="J889" s="11">
        <f>IF(Nike_Sales_Uncleaned[[#This Row],[Order_Date]]="","",Nike_Sales_Uncleaned[[#This Row],[Order_Date]])</f>
        <v>45347</v>
      </c>
      <c r="K889" t="s">
        <v>17</v>
      </c>
      <c r="L889" t="s">
        <v>25</v>
      </c>
      <c r="M889">
        <v>3043.95</v>
      </c>
    </row>
    <row r="890" spans="1:13" x14ac:dyDescent="0.3">
      <c r="A890">
        <v>2935</v>
      </c>
      <c r="B890" t="s">
        <v>35</v>
      </c>
      <c r="C890" t="s">
        <v>26</v>
      </c>
      <c r="D890" t="s">
        <v>58</v>
      </c>
      <c r="E890" t="str">
        <f>IF(Nike_Sales_Uncleaned!E937="","NA",IF(OR(Nike_Sales_Uncleaned!E937=0,Nike_Sales_Uncleaned!E937=-1),"NA",UPPER(Nike_Sales_Uncleaned!E937)))</f>
        <v>L</v>
      </c>
      <c r="F890" cm="1">
        <f t="array" ref="F890">IF(Nike_Sales_Uncleaned!F937="",MEDIAN(_xlfn._xlws.FILTER(Nike_Sales_Uncleaned!$F$2:$F$2501,Nike_Sales_Uncleaned!$F$2:$F$2501&gt;0)),Nike_Sales_Uncleaned!F937)</f>
        <v>4</v>
      </c>
      <c r="G890" cm="1">
        <f t="array" ref="G890">IF(OR(Nike_Sales_Uncleaned!G937="",Nike_Sales_Uncleaned!G937&lt;=0),MEDIAN(_xlfn._xlws.FILTER(Nike_Sales_Uncleaned!$G$2:$G$2501,Nike_Sales_Uncleaned!$G$2:$G$2501&gt;0)),Nike_Sales_Uncleaned!G937)</f>
        <v>6110.0300000000007</v>
      </c>
      <c r="H890">
        <f>IF(Nike_Sales_Uncleaned!H937="",0,IF(AND(Nike_Sales_Uncleaned!H937&gt;=0,Nike_Sales_Uncleaned!H937&lt;=1),Nike_Sales_Uncleaned!H937,0))</f>
        <v>0</v>
      </c>
      <c r="I890">
        <v>0</v>
      </c>
      <c r="J890" s="11">
        <f>IF(Nike_Sales_Uncleaned[[#This Row],[Order_Date]]="","",Nike_Sales_Uncleaned[[#This Row],[Order_Date]])</f>
        <v>45832</v>
      </c>
      <c r="K890" t="s">
        <v>17</v>
      </c>
      <c r="L890" t="s">
        <v>38</v>
      </c>
      <c r="M890">
        <v>478.07</v>
      </c>
    </row>
    <row r="891" spans="1:13" x14ac:dyDescent="0.3">
      <c r="A891">
        <v>2936</v>
      </c>
      <c r="B891" t="s">
        <v>19</v>
      </c>
      <c r="C891" t="s">
        <v>14</v>
      </c>
      <c r="D891" t="s">
        <v>34</v>
      </c>
      <c r="E891" t="str">
        <f>IF(Nike_Sales_Uncleaned!E938="","NA",IF(OR(Nike_Sales_Uncleaned!E938=0,Nike_Sales_Uncleaned!E938=-1),"NA",UPPER(Nike_Sales_Uncleaned!E938)))</f>
        <v>XL</v>
      </c>
      <c r="F891" cm="1">
        <f t="array" ref="F891">IF(Nike_Sales_Uncleaned!F938="",MEDIAN(_xlfn._xlws.FILTER(Nike_Sales_Uncleaned!$F$2:$F$2501,Nike_Sales_Uncleaned!$F$2:$F$2501&gt;0)),Nike_Sales_Uncleaned!F938)</f>
        <v>1</v>
      </c>
      <c r="G891" cm="1">
        <f t="array" ref="G891">IF(OR(Nike_Sales_Uncleaned!G938="",Nike_Sales_Uncleaned!G938&lt;=0),MEDIAN(_xlfn._xlws.FILTER(Nike_Sales_Uncleaned!$G$2:$G$2501,Nike_Sales_Uncleaned!$G$2:$G$2501&gt;0)),Nike_Sales_Uncleaned!G938)</f>
        <v>6496.58</v>
      </c>
      <c r="H891">
        <f>IF(Nike_Sales_Uncleaned!H938="",0,IF(AND(Nike_Sales_Uncleaned!H938&gt;=0,Nike_Sales_Uncleaned!H938&lt;=1),Nike_Sales_Uncleaned!H938,0))</f>
        <v>0.28999999999999998</v>
      </c>
      <c r="I891">
        <v>4612.57</v>
      </c>
      <c r="J891" s="11">
        <f>IF(Nike_Sales_Uncleaned[[#This Row],[Order_Date]]="","",Nike_Sales_Uncleaned[[#This Row],[Order_Date]])</f>
        <v>45536</v>
      </c>
      <c r="K891" t="s">
        <v>22</v>
      </c>
      <c r="L891" t="s">
        <v>29</v>
      </c>
      <c r="M891">
        <v>1933.1</v>
      </c>
    </row>
    <row r="892" spans="1:13" x14ac:dyDescent="0.3">
      <c r="A892">
        <v>2937</v>
      </c>
      <c r="B892" t="s">
        <v>19</v>
      </c>
      <c r="C892" t="s">
        <v>14</v>
      </c>
      <c r="D892" t="s">
        <v>47</v>
      </c>
      <c r="E892" t="str">
        <f>IF(Nike_Sales_Uncleaned!E939="","NA",IF(OR(Nike_Sales_Uncleaned!E939=0,Nike_Sales_Uncleaned!E939=-1),"NA",UPPER(Nike_Sales_Uncleaned!E939)))</f>
        <v>8</v>
      </c>
      <c r="F892" cm="1">
        <f t="array" ref="F892">IF(Nike_Sales_Uncleaned!F939="",MEDIAN(_xlfn._xlws.FILTER(Nike_Sales_Uncleaned!$F$2:$F$2501,Nike_Sales_Uncleaned!$F$2:$F$2501&gt;0)),Nike_Sales_Uncleaned!F939)</f>
        <v>2</v>
      </c>
      <c r="G892" cm="1">
        <f t="array" ref="G892">IF(OR(Nike_Sales_Uncleaned!G939="",Nike_Sales_Uncleaned!G939&lt;=0),MEDIAN(_xlfn._xlws.FILTER(Nike_Sales_Uncleaned!$G$2:$G$2501,Nike_Sales_Uncleaned!$G$2:$G$2501&gt;0)),Nike_Sales_Uncleaned!G939)</f>
        <v>6110.0300000000007</v>
      </c>
      <c r="H892">
        <f>IF(Nike_Sales_Uncleaned!H939="",0,IF(AND(Nike_Sales_Uncleaned!H939&gt;=0,Nike_Sales_Uncleaned!H939&lt;=1),Nike_Sales_Uncleaned!H939,0))</f>
        <v>0</v>
      </c>
      <c r="I892">
        <v>0</v>
      </c>
      <c r="J892" s="11">
        <f>IF(Nike_Sales_Uncleaned[[#This Row],[Order_Date]]="","",Nike_Sales_Uncleaned[[#This Row],[Order_Date]])</f>
        <v>45800</v>
      </c>
      <c r="K892" t="s">
        <v>17</v>
      </c>
      <c r="L892" t="s">
        <v>33</v>
      </c>
      <c r="M892">
        <v>1558.24</v>
      </c>
    </row>
    <row r="893" spans="1:13" x14ac:dyDescent="0.3">
      <c r="A893">
        <v>2938</v>
      </c>
      <c r="B893" t="s">
        <v>13</v>
      </c>
      <c r="C893" t="s">
        <v>20</v>
      </c>
      <c r="D893" t="s">
        <v>55</v>
      </c>
      <c r="E893" t="str">
        <f>IF(Nike_Sales_Uncleaned!E940="","NA",IF(OR(Nike_Sales_Uncleaned!E940=0,Nike_Sales_Uncleaned!E940=-1),"NA",UPPER(Nike_Sales_Uncleaned!E940)))</f>
        <v>L</v>
      </c>
      <c r="F893" cm="1">
        <f t="array" ref="F893">IF(Nike_Sales_Uncleaned!F940="",MEDIAN(_xlfn._xlws.FILTER(Nike_Sales_Uncleaned!$F$2:$F$2501,Nike_Sales_Uncleaned!$F$2:$F$2501&gt;0)),Nike_Sales_Uncleaned!F940)</f>
        <v>1</v>
      </c>
      <c r="G893" cm="1">
        <f t="array" ref="G893">IF(OR(Nike_Sales_Uncleaned!G940="",Nike_Sales_Uncleaned!G940&lt;=0),MEDIAN(_xlfn._xlws.FILTER(Nike_Sales_Uncleaned!$G$2:$G$2501,Nike_Sales_Uncleaned!$G$2:$G$2501&gt;0)),Nike_Sales_Uncleaned!G940)</f>
        <v>6110.0300000000007</v>
      </c>
      <c r="H893">
        <f>IF(Nike_Sales_Uncleaned!H940="",0,IF(AND(Nike_Sales_Uncleaned!H940&gt;=0,Nike_Sales_Uncleaned!H940&lt;=1),Nike_Sales_Uncleaned!H940,0))</f>
        <v>0</v>
      </c>
      <c r="I893">
        <v>0</v>
      </c>
      <c r="J893" s="11" t="str">
        <f>IF(Nike_Sales_Uncleaned[[#This Row],[Order_Date]]="","",Nike_Sales_Uncleaned[[#This Row],[Order_Date]])</f>
        <v/>
      </c>
      <c r="K893" t="s">
        <v>17</v>
      </c>
      <c r="L893" t="s">
        <v>33</v>
      </c>
      <c r="M893">
        <v>2596.64</v>
      </c>
    </row>
    <row r="894" spans="1:13" x14ac:dyDescent="0.3">
      <c r="A894">
        <v>2939</v>
      </c>
      <c r="B894" t="s">
        <v>19</v>
      </c>
      <c r="C894" t="s">
        <v>43</v>
      </c>
      <c r="D894" t="s">
        <v>44</v>
      </c>
      <c r="E894" t="str">
        <f>IF(Nike_Sales_Uncleaned!E941="","NA",IF(OR(Nike_Sales_Uncleaned!E941=0,Nike_Sales_Uncleaned!E941=-1),"NA",UPPER(Nike_Sales_Uncleaned!E941)))</f>
        <v>XL</v>
      </c>
      <c r="F894" cm="1">
        <f t="array" ref="F894">IF(Nike_Sales_Uncleaned!F941="",MEDIAN(_xlfn._xlws.FILTER(Nike_Sales_Uncleaned!$F$2:$F$2501,Nike_Sales_Uncleaned!$F$2:$F$2501&gt;0)),Nike_Sales_Uncleaned!F941)</f>
        <v>4</v>
      </c>
      <c r="G894" cm="1">
        <f t="array" ref="G894">IF(OR(Nike_Sales_Uncleaned!G941="",Nike_Sales_Uncleaned!G941&lt;=0),MEDIAN(_xlfn._xlws.FILTER(Nike_Sales_Uncleaned!$G$2:$G$2501,Nike_Sales_Uncleaned!$G$2:$G$2501&gt;0)),Nike_Sales_Uncleaned!G941)</f>
        <v>6858.76</v>
      </c>
      <c r="H894">
        <f>IF(Nike_Sales_Uncleaned!H941="",0,IF(AND(Nike_Sales_Uncleaned!H941&gt;=0,Nike_Sales_Uncleaned!H941&lt;=1),Nike_Sales_Uncleaned!H941,0))</f>
        <v>0</v>
      </c>
      <c r="I894">
        <v>0</v>
      </c>
      <c r="J894" s="11">
        <f>IF(Nike_Sales_Uncleaned[[#This Row],[Order_Date]]="","",Nike_Sales_Uncleaned[[#This Row],[Order_Date]])</f>
        <v>45620</v>
      </c>
      <c r="K894" t="s">
        <v>22</v>
      </c>
      <c r="L894" t="s">
        <v>25</v>
      </c>
      <c r="M894">
        <v>639.03</v>
      </c>
    </row>
    <row r="895" spans="1:13" x14ac:dyDescent="0.3">
      <c r="A895">
        <v>2940</v>
      </c>
      <c r="B895" t="s">
        <v>19</v>
      </c>
      <c r="C895" t="s">
        <v>20</v>
      </c>
      <c r="D895" t="s">
        <v>24</v>
      </c>
      <c r="E895" t="str">
        <f>IF(Nike_Sales_Uncleaned!E942="","NA",IF(OR(Nike_Sales_Uncleaned!E942=0,Nike_Sales_Uncleaned!E942=-1),"NA",UPPER(Nike_Sales_Uncleaned!E942)))</f>
        <v>L</v>
      </c>
      <c r="F895" cm="1">
        <f t="array" ref="F895">IF(Nike_Sales_Uncleaned!F942="",MEDIAN(_xlfn._xlws.FILTER(Nike_Sales_Uncleaned!$F$2:$F$2501,Nike_Sales_Uncleaned!$F$2:$F$2501&gt;0)),Nike_Sales_Uncleaned!F942)</f>
        <v>-1</v>
      </c>
      <c r="G895" cm="1">
        <f t="array" ref="G895">IF(OR(Nike_Sales_Uncleaned!G942="",Nike_Sales_Uncleaned!G942&lt;=0),MEDIAN(_xlfn._xlws.FILTER(Nike_Sales_Uncleaned!$G$2:$G$2501,Nike_Sales_Uncleaned!$G$2:$G$2501&gt;0)),Nike_Sales_Uncleaned!G942)</f>
        <v>8412.43</v>
      </c>
      <c r="H895">
        <f>IF(Nike_Sales_Uncleaned!H942="",0,IF(AND(Nike_Sales_Uncleaned!H942&gt;=0,Nike_Sales_Uncleaned!H942&lt;=1),Nike_Sales_Uncleaned!H942,0))</f>
        <v>0</v>
      </c>
      <c r="I895">
        <v>0</v>
      </c>
      <c r="J895" s="11">
        <f>IF(Nike_Sales_Uncleaned[[#This Row],[Order_Date]]="","",Nike_Sales_Uncleaned[[#This Row],[Order_Date]])</f>
        <v>45748</v>
      </c>
      <c r="K895" t="s">
        <v>22</v>
      </c>
      <c r="L895" t="s">
        <v>38</v>
      </c>
      <c r="M895">
        <v>-344.67</v>
      </c>
    </row>
    <row r="896" spans="1:13" x14ac:dyDescent="0.3">
      <c r="A896">
        <v>2941</v>
      </c>
      <c r="B896" t="s">
        <v>35</v>
      </c>
      <c r="C896" t="s">
        <v>26</v>
      </c>
      <c r="D896" t="s">
        <v>27</v>
      </c>
      <c r="E896" t="str">
        <f>IF(Nike_Sales_Uncleaned!E943="","NA",IF(OR(Nike_Sales_Uncleaned!E943=0,Nike_Sales_Uncleaned!E943=-1),"NA",UPPER(Nike_Sales_Uncleaned!E943)))</f>
        <v>XL</v>
      </c>
      <c r="F896" cm="1">
        <f t="array" ref="F896">IF(Nike_Sales_Uncleaned!F943="",MEDIAN(_xlfn._xlws.FILTER(Nike_Sales_Uncleaned!$F$2:$F$2501,Nike_Sales_Uncleaned!$F$2:$F$2501&gt;0)),Nike_Sales_Uncleaned!F943)</f>
        <v>-1</v>
      </c>
      <c r="G896" cm="1">
        <f t="array" ref="G896">IF(OR(Nike_Sales_Uncleaned!G943="",Nike_Sales_Uncleaned!G943&lt;=0),MEDIAN(_xlfn._xlws.FILTER(Nike_Sales_Uncleaned!$G$2:$G$2501,Nike_Sales_Uncleaned!$G$2:$G$2501&gt;0)),Nike_Sales_Uncleaned!G943)</f>
        <v>9331.65</v>
      </c>
      <c r="H896">
        <f>IF(Nike_Sales_Uncleaned!H943="",0,IF(AND(Nike_Sales_Uncleaned!H943&gt;=0,Nike_Sales_Uncleaned!H943&lt;=1),Nike_Sales_Uncleaned!H943,0))</f>
        <v>0</v>
      </c>
      <c r="I896">
        <v>0</v>
      </c>
      <c r="J896" s="11">
        <f>IF(Nike_Sales_Uncleaned[[#This Row],[Order_Date]]="","",Nike_Sales_Uncleaned[[#This Row],[Order_Date]])</f>
        <v>45616</v>
      </c>
      <c r="K896" t="s">
        <v>22</v>
      </c>
      <c r="L896" t="s">
        <v>45</v>
      </c>
      <c r="M896">
        <v>492.35</v>
      </c>
    </row>
    <row r="897" spans="1:13" x14ac:dyDescent="0.3">
      <c r="A897">
        <v>2942</v>
      </c>
      <c r="B897" t="s">
        <v>19</v>
      </c>
      <c r="C897" t="s">
        <v>14</v>
      </c>
      <c r="D897" t="s">
        <v>34</v>
      </c>
      <c r="E897" t="str">
        <f>IF(Nike_Sales_Uncleaned!E944="","NA",IF(OR(Nike_Sales_Uncleaned!E944=0,Nike_Sales_Uncleaned!E944=-1),"NA",UPPER(Nike_Sales_Uncleaned!E944)))</f>
        <v>10</v>
      </c>
      <c r="F897" cm="1">
        <f t="array" ref="F897">IF(Nike_Sales_Uncleaned!F944="",MEDIAN(_xlfn._xlws.FILTER(Nike_Sales_Uncleaned!$F$2:$F$2501,Nike_Sales_Uncleaned!$F$2:$F$2501&gt;0)),Nike_Sales_Uncleaned!F944)</f>
        <v>4</v>
      </c>
      <c r="G897" cm="1">
        <f t="array" ref="G897">IF(OR(Nike_Sales_Uncleaned!G944="",Nike_Sales_Uncleaned!G944&lt;=0),MEDIAN(_xlfn._xlws.FILTER(Nike_Sales_Uncleaned!$G$2:$G$2501,Nike_Sales_Uncleaned!$G$2:$G$2501&gt;0)),Nike_Sales_Uncleaned!G944)</f>
        <v>5222.3900000000003</v>
      </c>
      <c r="H897">
        <f>IF(Nike_Sales_Uncleaned!H944="",0,IF(AND(Nike_Sales_Uncleaned!H944&gt;=0,Nike_Sales_Uncleaned!H944&lt;=1),Nike_Sales_Uncleaned!H944,0))</f>
        <v>0.56999999999999995</v>
      </c>
      <c r="I897">
        <v>8982.51</v>
      </c>
      <c r="J897" s="11">
        <f>IF(Nike_Sales_Uncleaned[[#This Row],[Order_Date]]="","",Nike_Sales_Uncleaned[[#This Row],[Order_Date]])</f>
        <v>45507</v>
      </c>
      <c r="K897" t="s">
        <v>17</v>
      </c>
      <c r="L897" t="s">
        <v>36</v>
      </c>
      <c r="M897">
        <v>-68.53</v>
      </c>
    </row>
    <row r="898" spans="1:13" x14ac:dyDescent="0.3">
      <c r="A898">
        <v>2943</v>
      </c>
      <c r="B898" t="s">
        <v>19</v>
      </c>
      <c r="C898" t="s">
        <v>14</v>
      </c>
      <c r="D898" t="s">
        <v>15</v>
      </c>
      <c r="E898" t="str">
        <f>IF(Nike_Sales_Uncleaned!E945="","NA",IF(OR(Nike_Sales_Uncleaned!E945=0,Nike_Sales_Uncleaned!E945=-1),"NA",UPPER(Nike_Sales_Uncleaned!E945)))</f>
        <v>7</v>
      </c>
      <c r="F898" cm="1">
        <f t="array" ref="F898">IF(Nike_Sales_Uncleaned!F945="",MEDIAN(_xlfn._xlws.FILTER(Nike_Sales_Uncleaned!$F$2:$F$2501,Nike_Sales_Uncleaned!$F$2:$F$2501&gt;0)),Nike_Sales_Uncleaned!F945)</f>
        <v>-1</v>
      </c>
      <c r="G898" cm="1">
        <f t="array" ref="G898">IF(OR(Nike_Sales_Uncleaned!G945="",Nike_Sales_Uncleaned!G945&lt;=0),MEDIAN(_xlfn._xlws.FILTER(Nike_Sales_Uncleaned!$G$2:$G$2501,Nike_Sales_Uncleaned!$G$2:$G$2501&gt;0)),Nike_Sales_Uncleaned!G945)</f>
        <v>3390</v>
      </c>
      <c r="H898">
        <f>IF(Nike_Sales_Uncleaned!H945="",0,IF(AND(Nike_Sales_Uncleaned!H945&gt;=0,Nike_Sales_Uncleaned!H945&lt;=1),Nike_Sales_Uncleaned!H945,0))</f>
        <v>0</v>
      </c>
      <c r="I898">
        <v>0</v>
      </c>
      <c r="J898" s="11">
        <f>IF(Nike_Sales_Uncleaned[[#This Row],[Order_Date]]="","",Nike_Sales_Uncleaned[[#This Row],[Order_Date]])</f>
        <v>45703</v>
      </c>
      <c r="K898" t="s">
        <v>22</v>
      </c>
      <c r="L898" t="s">
        <v>25</v>
      </c>
      <c r="M898">
        <v>-429.78</v>
      </c>
    </row>
    <row r="899" spans="1:13" x14ac:dyDescent="0.3">
      <c r="A899">
        <v>2944</v>
      </c>
      <c r="B899" t="s">
        <v>19</v>
      </c>
      <c r="C899" t="s">
        <v>14</v>
      </c>
      <c r="D899" t="s">
        <v>54</v>
      </c>
      <c r="E899" t="str">
        <f>IF(Nike_Sales_Uncleaned!E946="","NA",IF(OR(Nike_Sales_Uncleaned!E946=0,Nike_Sales_Uncleaned!E946=-1),"NA",UPPER(Nike_Sales_Uncleaned!E946)))</f>
        <v>NA</v>
      </c>
      <c r="F899" cm="1">
        <f t="array" ref="F899">IF(Nike_Sales_Uncleaned!F946="",MEDIAN(_xlfn._xlws.FILTER(Nike_Sales_Uncleaned!$F$2:$F$2501,Nike_Sales_Uncleaned!$F$2:$F$2501&gt;0)),Nike_Sales_Uncleaned!F946)</f>
        <v>2</v>
      </c>
      <c r="G899" cm="1">
        <f t="array" ref="G899">IF(OR(Nike_Sales_Uncleaned!G946="",Nike_Sales_Uncleaned!G946&lt;=0),MEDIAN(_xlfn._xlws.FILTER(Nike_Sales_Uncleaned!$G$2:$G$2501,Nike_Sales_Uncleaned!$G$2:$G$2501&gt;0)),Nike_Sales_Uncleaned!G946)</f>
        <v>9738.93</v>
      </c>
      <c r="H899">
        <f>IF(Nike_Sales_Uncleaned!H946="",0,IF(AND(Nike_Sales_Uncleaned!H946&gt;=0,Nike_Sales_Uncleaned!H946&lt;=1),Nike_Sales_Uncleaned!H946,0))</f>
        <v>0</v>
      </c>
      <c r="I899">
        <v>0</v>
      </c>
      <c r="J899" s="11" t="str">
        <f>IF(Nike_Sales_Uncleaned[[#This Row],[Order_Date]]="","",Nike_Sales_Uncleaned[[#This Row],[Order_Date]])</f>
        <v/>
      </c>
      <c r="K899" t="s">
        <v>22</v>
      </c>
      <c r="L899" t="s">
        <v>29</v>
      </c>
      <c r="M899">
        <v>261.36</v>
      </c>
    </row>
    <row r="900" spans="1:13" x14ac:dyDescent="0.3">
      <c r="A900">
        <v>2945</v>
      </c>
      <c r="B900" t="s">
        <v>13</v>
      </c>
      <c r="C900" t="s">
        <v>43</v>
      </c>
      <c r="D900" t="s">
        <v>61</v>
      </c>
      <c r="E900" t="str">
        <f>IF(Nike_Sales_Uncleaned!E947="","NA",IF(OR(Nike_Sales_Uncleaned!E947=0,Nike_Sales_Uncleaned!E947=-1),"NA",UPPER(Nike_Sales_Uncleaned!E947)))</f>
        <v>XL</v>
      </c>
      <c r="F900" cm="1">
        <f t="array" ref="F900">IF(Nike_Sales_Uncleaned!F947="",MEDIAN(_xlfn._xlws.FILTER(Nike_Sales_Uncleaned!$F$2:$F$2501,Nike_Sales_Uncleaned!$F$2:$F$2501&gt;0)),Nike_Sales_Uncleaned!F947)</f>
        <v>-1</v>
      </c>
      <c r="G900" cm="1">
        <f t="array" ref="G900">IF(OR(Nike_Sales_Uncleaned!G947="",Nike_Sales_Uncleaned!G947&lt;=0),MEDIAN(_xlfn._xlws.FILTER(Nike_Sales_Uncleaned!$G$2:$G$2501,Nike_Sales_Uncleaned!$G$2:$G$2501&gt;0)),Nike_Sales_Uncleaned!G947)</f>
        <v>3519.94</v>
      </c>
      <c r="H900">
        <f>IF(Nike_Sales_Uncleaned!H947="",0,IF(AND(Nike_Sales_Uncleaned!H947&gt;=0,Nike_Sales_Uncleaned!H947&lt;=1),Nike_Sales_Uncleaned!H947,0))</f>
        <v>0</v>
      </c>
      <c r="I900">
        <v>0</v>
      </c>
      <c r="J900" s="11" t="str">
        <f>IF(Nike_Sales_Uncleaned[[#This Row],[Order_Date]]="","",Nike_Sales_Uncleaned[[#This Row],[Order_Date]])</f>
        <v/>
      </c>
      <c r="K900" t="s">
        <v>17</v>
      </c>
      <c r="L900" t="s">
        <v>25</v>
      </c>
      <c r="M900">
        <v>3456.5</v>
      </c>
    </row>
    <row r="901" spans="1:13" x14ac:dyDescent="0.3">
      <c r="A901">
        <v>2946</v>
      </c>
      <c r="B901" t="s">
        <v>13</v>
      </c>
      <c r="C901" t="s">
        <v>30</v>
      </c>
      <c r="D901" t="s">
        <v>50</v>
      </c>
      <c r="E901" t="str">
        <f>IF(Nike_Sales_Uncleaned!E948="","NA",IF(OR(Nike_Sales_Uncleaned!E948=0,Nike_Sales_Uncleaned!E948=-1),"NA",UPPER(Nike_Sales_Uncleaned!E948)))</f>
        <v>XL</v>
      </c>
      <c r="F901" cm="1">
        <f t="array" ref="F901">IF(Nike_Sales_Uncleaned!F948="",MEDIAN(_xlfn._xlws.FILTER(Nike_Sales_Uncleaned!$F$2:$F$2501,Nike_Sales_Uncleaned!$F$2:$F$2501&gt;0)),Nike_Sales_Uncleaned!F948)</f>
        <v>2</v>
      </c>
      <c r="G901" cm="1">
        <f t="array" ref="G901">IF(OR(Nike_Sales_Uncleaned!G948="",Nike_Sales_Uncleaned!G948&lt;=0),MEDIAN(_xlfn._xlws.FILTER(Nike_Sales_Uncleaned!$G$2:$G$2501,Nike_Sales_Uncleaned!$G$2:$G$2501&gt;0)),Nike_Sales_Uncleaned!G948)</f>
        <v>5691.68</v>
      </c>
      <c r="H901">
        <f>IF(Nike_Sales_Uncleaned!H948="",0,IF(AND(Nike_Sales_Uncleaned!H948&gt;=0,Nike_Sales_Uncleaned!H948&lt;=1),Nike_Sales_Uncleaned!H948,0))</f>
        <v>0.62</v>
      </c>
      <c r="I901">
        <v>0</v>
      </c>
      <c r="J901" s="11">
        <f>IF(Nike_Sales_Uncleaned[[#This Row],[Order_Date]]="","",Nike_Sales_Uncleaned[[#This Row],[Order_Date]])</f>
        <v>45794</v>
      </c>
      <c r="K901" t="s">
        <v>22</v>
      </c>
      <c r="L901" t="s">
        <v>36</v>
      </c>
      <c r="M901">
        <v>3129.43</v>
      </c>
    </row>
    <row r="902" spans="1:13" x14ac:dyDescent="0.3">
      <c r="A902">
        <v>2947</v>
      </c>
      <c r="B902" t="s">
        <v>19</v>
      </c>
      <c r="C902" t="s">
        <v>26</v>
      </c>
      <c r="D902" t="s">
        <v>27</v>
      </c>
      <c r="E902" t="str">
        <f>IF(Nike_Sales_Uncleaned!E949="","NA",IF(OR(Nike_Sales_Uncleaned!E949=0,Nike_Sales_Uncleaned!E949=-1),"NA",UPPER(Nike_Sales_Uncleaned!E949)))</f>
        <v>XL</v>
      </c>
      <c r="F902" cm="1">
        <f t="array" ref="F902">IF(Nike_Sales_Uncleaned!F949="",MEDIAN(_xlfn._xlws.FILTER(Nike_Sales_Uncleaned!$F$2:$F$2501,Nike_Sales_Uncleaned!$F$2:$F$2501&gt;0)),Nike_Sales_Uncleaned!F949)</f>
        <v>2</v>
      </c>
      <c r="G902" cm="1">
        <f t="array" ref="G902">IF(OR(Nike_Sales_Uncleaned!G949="",Nike_Sales_Uncleaned!G949&lt;=0),MEDIAN(_xlfn._xlws.FILTER(Nike_Sales_Uncleaned!$G$2:$G$2501,Nike_Sales_Uncleaned!$G$2:$G$2501&gt;0)),Nike_Sales_Uncleaned!G949)</f>
        <v>4113.4799999999996</v>
      </c>
      <c r="H902">
        <f>IF(Nike_Sales_Uncleaned!H949="",0,IF(AND(Nike_Sales_Uncleaned!H949&gt;=0,Nike_Sales_Uncleaned!H949&lt;=1),Nike_Sales_Uncleaned!H949,0))</f>
        <v>0.38</v>
      </c>
      <c r="I902">
        <v>0</v>
      </c>
      <c r="J902" s="11">
        <f>IF(Nike_Sales_Uncleaned[[#This Row],[Order_Date]]="","",Nike_Sales_Uncleaned[[#This Row],[Order_Date]])</f>
        <v>45195</v>
      </c>
      <c r="K902" t="s">
        <v>17</v>
      </c>
      <c r="L902" t="s">
        <v>25</v>
      </c>
      <c r="M902">
        <v>1604.63</v>
      </c>
    </row>
    <row r="903" spans="1:13" x14ac:dyDescent="0.3">
      <c r="A903">
        <v>2948</v>
      </c>
      <c r="B903" t="s">
        <v>35</v>
      </c>
      <c r="C903" t="s">
        <v>43</v>
      </c>
      <c r="D903" t="s">
        <v>51</v>
      </c>
      <c r="E903" t="str">
        <f>IF(Nike_Sales_Uncleaned!E950="","NA",IF(OR(Nike_Sales_Uncleaned!E950=0,Nike_Sales_Uncleaned!E950=-1),"NA",UPPER(Nike_Sales_Uncleaned!E950)))</f>
        <v>6</v>
      </c>
      <c r="F903" cm="1">
        <f t="array" ref="F903">IF(Nike_Sales_Uncleaned!F950="",MEDIAN(_xlfn._xlws.FILTER(Nike_Sales_Uncleaned!$F$2:$F$2501,Nike_Sales_Uncleaned!$F$2:$F$2501&gt;0)),Nike_Sales_Uncleaned!F950)</f>
        <v>0</v>
      </c>
      <c r="G903" cm="1">
        <f t="array" ref="G903">IF(OR(Nike_Sales_Uncleaned!G950="",Nike_Sales_Uncleaned!G950&lt;=0),MEDIAN(_xlfn._xlws.FILTER(Nike_Sales_Uncleaned!$G$2:$G$2501,Nike_Sales_Uncleaned!$G$2:$G$2501&gt;0)),Nike_Sales_Uncleaned!G950)</f>
        <v>6110.0300000000007</v>
      </c>
      <c r="H903">
        <f>IF(Nike_Sales_Uncleaned!H950="",0,IF(AND(Nike_Sales_Uncleaned!H950&gt;=0,Nike_Sales_Uncleaned!H950&lt;=1),Nike_Sales_Uncleaned!H950,0))</f>
        <v>0.16</v>
      </c>
      <c r="I903">
        <v>0</v>
      </c>
      <c r="J903" s="11" t="str">
        <f>IF(Nike_Sales_Uncleaned[[#This Row],[Order_Date]]="","",Nike_Sales_Uncleaned[[#This Row],[Order_Date]])</f>
        <v/>
      </c>
      <c r="K903" t="s">
        <v>17</v>
      </c>
      <c r="L903" t="s">
        <v>45</v>
      </c>
      <c r="M903">
        <v>1708.88</v>
      </c>
    </row>
    <row r="904" spans="1:13" x14ac:dyDescent="0.3">
      <c r="A904">
        <v>2949</v>
      </c>
      <c r="B904" t="s">
        <v>35</v>
      </c>
      <c r="C904" t="s">
        <v>30</v>
      </c>
      <c r="D904" t="s">
        <v>31</v>
      </c>
      <c r="E904" t="str">
        <f>IF(Nike_Sales_Uncleaned!E951="","NA",IF(OR(Nike_Sales_Uncleaned!E951=0,Nike_Sales_Uncleaned!E951=-1),"NA",UPPER(Nike_Sales_Uncleaned!E951)))</f>
        <v>M</v>
      </c>
      <c r="F904" cm="1">
        <f t="array" ref="F904">IF(Nike_Sales_Uncleaned!F951="",MEDIAN(_xlfn._xlws.FILTER(Nike_Sales_Uncleaned!$F$2:$F$2501,Nike_Sales_Uncleaned!$F$2:$F$2501&gt;0)),Nike_Sales_Uncleaned!F951)</f>
        <v>2</v>
      </c>
      <c r="G904" cm="1">
        <f t="array" ref="G904">IF(OR(Nike_Sales_Uncleaned!G951="",Nike_Sales_Uncleaned!G951&lt;=0),MEDIAN(_xlfn._xlws.FILTER(Nike_Sales_Uncleaned!$G$2:$G$2501,Nike_Sales_Uncleaned!$G$2:$G$2501&gt;0)),Nike_Sales_Uncleaned!G951)</f>
        <v>6110.0300000000007</v>
      </c>
      <c r="H904">
        <f>IF(Nike_Sales_Uncleaned!H951="",0,IF(AND(Nike_Sales_Uncleaned!H951&gt;=0,Nike_Sales_Uncleaned!H951&lt;=1),Nike_Sales_Uncleaned!H951,0))</f>
        <v>0.49</v>
      </c>
      <c r="I904">
        <v>0</v>
      </c>
      <c r="J904" s="11">
        <f>IF(Nike_Sales_Uncleaned[[#This Row],[Order_Date]]="","",Nike_Sales_Uncleaned[[#This Row],[Order_Date]])</f>
        <v>45790</v>
      </c>
      <c r="K904" t="s">
        <v>17</v>
      </c>
      <c r="L904" t="s">
        <v>33</v>
      </c>
      <c r="M904">
        <v>698.79</v>
      </c>
    </row>
    <row r="905" spans="1:13" x14ac:dyDescent="0.3">
      <c r="A905">
        <v>2950</v>
      </c>
      <c r="B905" t="s">
        <v>19</v>
      </c>
      <c r="C905" t="s">
        <v>30</v>
      </c>
      <c r="D905" t="s">
        <v>31</v>
      </c>
      <c r="E905" t="str">
        <f>IF(Nike_Sales_Uncleaned!E952="","NA",IF(OR(Nike_Sales_Uncleaned!E952=0,Nike_Sales_Uncleaned!E952=-1),"NA",UPPER(Nike_Sales_Uncleaned!E952)))</f>
        <v>M</v>
      </c>
      <c r="F905" cm="1">
        <f t="array" ref="F905">IF(Nike_Sales_Uncleaned!F952="",MEDIAN(_xlfn._xlws.FILTER(Nike_Sales_Uncleaned!$F$2:$F$2501,Nike_Sales_Uncleaned!$F$2:$F$2501&gt;0)),Nike_Sales_Uncleaned!F952)</f>
        <v>2</v>
      </c>
      <c r="G905" cm="1">
        <f t="array" ref="G905">IF(OR(Nike_Sales_Uncleaned!G952="",Nike_Sales_Uncleaned!G952&lt;=0),MEDIAN(_xlfn._xlws.FILTER(Nike_Sales_Uncleaned!$G$2:$G$2501,Nike_Sales_Uncleaned!$G$2:$G$2501&gt;0)),Nike_Sales_Uncleaned!G952)</f>
        <v>9151.36</v>
      </c>
      <c r="H905">
        <f>IF(Nike_Sales_Uncleaned!H952="",0,IF(AND(Nike_Sales_Uncleaned!H952&gt;=0,Nike_Sales_Uncleaned!H952&lt;=1),Nike_Sales_Uncleaned!H952,0))</f>
        <v>0</v>
      </c>
      <c r="I905">
        <v>0</v>
      </c>
      <c r="J905" s="11">
        <f>IF(Nike_Sales_Uncleaned[[#This Row],[Order_Date]]="","",Nike_Sales_Uncleaned[[#This Row],[Order_Date]])</f>
        <v>45540</v>
      </c>
      <c r="K905" t="s">
        <v>17</v>
      </c>
      <c r="L905" t="s">
        <v>29</v>
      </c>
      <c r="M905">
        <v>2540.27</v>
      </c>
    </row>
    <row r="906" spans="1:13" x14ac:dyDescent="0.3">
      <c r="A906">
        <v>2952</v>
      </c>
      <c r="B906" t="s">
        <v>13</v>
      </c>
      <c r="C906" t="s">
        <v>14</v>
      </c>
      <c r="D906" t="s">
        <v>15</v>
      </c>
      <c r="E906" t="str">
        <f>IF(Nike_Sales_Uncleaned!E954="","NA",IF(OR(Nike_Sales_Uncleaned!E954=0,Nike_Sales_Uncleaned!E954=-1),"NA",UPPER(Nike_Sales_Uncleaned!E954)))</f>
        <v>XL</v>
      </c>
      <c r="F906" cm="1">
        <f t="array" ref="F906">IF(Nike_Sales_Uncleaned!F954="",MEDIAN(_xlfn._xlws.FILTER(Nike_Sales_Uncleaned!$F$2:$F$2501,Nike_Sales_Uncleaned!$F$2:$F$2501&gt;0)),Nike_Sales_Uncleaned!F954)</f>
        <v>2</v>
      </c>
      <c r="G906" cm="1">
        <f t="array" ref="G906">IF(OR(Nike_Sales_Uncleaned!G954="",Nike_Sales_Uncleaned!G954&lt;=0),MEDIAN(_xlfn._xlws.FILTER(Nike_Sales_Uncleaned!$G$2:$G$2501,Nike_Sales_Uncleaned!$G$2:$G$2501&gt;0)),Nike_Sales_Uncleaned!G954)</f>
        <v>5443.44</v>
      </c>
      <c r="H906">
        <f>IF(Nike_Sales_Uncleaned!H954="",0,IF(AND(Nike_Sales_Uncleaned!H954&gt;=0,Nike_Sales_Uncleaned!H954&lt;=1),Nike_Sales_Uncleaned!H954,0))</f>
        <v>0</v>
      </c>
      <c r="I906">
        <v>0</v>
      </c>
      <c r="J906" s="11">
        <f>IF(Nike_Sales_Uncleaned[[#This Row],[Order_Date]]="","",Nike_Sales_Uncleaned[[#This Row],[Order_Date]])</f>
        <v>45776</v>
      </c>
      <c r="K906" t="s">
        <v>22</v>
      </c>
      <c r="L906" t="s">
        <v>45</v>
      </c>
      <c r="M906">
        <v>2237.39</v>
      </c>
    </row>
    <row r="907" spans="1:13" x14ac:dyDescent="0.3">
      <c r="A907">
        <v>2954</v>
      </c>
      <c r="B907" t="s">
        <v>19</v>
      </c>
      <c r="C907" t="s">
        <v>14</v>
      </c>
      <c r="D907" t="s">
        <v>34</v>
      </c>
      <c r="E907" t="str">
        <f>IF(Nike_Sales_Uncleaned!E956="","NA",IF(OR(Nike_Sales_Uncleaned!E956=0,Nike_Sales_Uncleaned!E956=-1),"NA",UPPER(Nike_Sales_Uncleaned!E956)))</f>
        <v>L</v>
      </c>
      <c r="F907" cm="1">
        <f t="array" ref="F907">IF(Nike_Sales_Uncleaned!F956="",MEDIAN(_xlfn._xlws.FILTER(Nike_Sales_Uncleaned!$F$2:$F$2501,Nike_Sales_Uncleaned!$F$2:$F$2501&gt;0)),Nike_Sales_Uncleaned!F956)</f>
        <v>-1</v>
      </c>
      <c r="G907" cm="1">
        <f t="array" ref="G907">IF(OR(Nike_Sales_Uncleaned!G956="",Nike_Sales_Uncleaned!G956&lt;=0),MEDIAN(_xlfn._xlws.FILTER(Nike_Sales_Uncleaned!$G$2:$G$2501,Nike_Sales_Uncleaned!$G$2:$G$2501&gt;0)),Nike_Sales_Uncleaned!G956)</f>
        <v>4709.79</v>
      </c>
      <c r="H907">
        <f>IF(Nike_Sales_Uncleaned!H956="",0,IF(AND(Nike_Sales_Uncleaned!H956&gt;=0,Nike_Sales_Uncleaned!H956&lt;=1),Nike_Sales_Uncleaned!H956,0))</f>
        <v>0</v>
      </c>
      <c r="I907">
        <v>0</v>
      </c>
      <c r="J907" s="11">
        <f>IF(Nike_Sales_Uncleaned[[#This Row],[Order_Date]]="","",Nike_Sales_Uncleaned[[#This Row],[Order_Date]])</f>
        <v>45853</v>
      </c>
      <c r="K907" t="s">
        <v>22</v>
      </c>
      <c r="L907" t="s">
        <v>29</v>
      </c>
      <c r="M907">
        <v>3397.29</v>
      </c>
    </row>
    <row r="908" spans="1:13" x14ac:dyDescent="0.3">
      <c r="A908">
        <v>2955</v>
      </c>
      <c r="B908" t="s">
        <v>13</v>
      </c>
      <c r="C908" t="s">
        <v>43</v>
      </c>
      <c r="D908" t="s">
        <v>61</v>
      </c>
      <c r="E908" t="str">
        <f>IF(Nike_Sales_Uncleaned!E957="","NA",IF(OR(Nike_Sales_Uncleaned!E957=0,Nike_Sales_Uncleaned!E957=-1),"NA",UPPER(Nike_Sales_Uncleaned!E957)))</f>
        <v>XL</v>
      </c>
      <c r="F908" cm="1">
        <f t="array" ref="F908">IF(Nike_Sales_Uncleaned!F957="",MEDIAN(_xlfn._xlws.FILTER(Nike_Sales_Uncleaned!$F$2:$F$2501,Nike_Sales_Uncleaned!$F$2:$F$2501&gt;0)),Nike_Sales_Uncleaned!F957)</f>
        <v>2</v>
      </c>
      <c r="G908" cm="1">
        <f t="array" ref="G908">IF(OR(Nike_Sales_Uncleaned!G957="",Nike_Sales_Uncleaned!G957&lt;=0),MEDIAN(_xlfn._xlws.FILTER(Nike_Sales_Uncleaned!$G$2:$G$2501,Nike_Sales_Uncleaned!$G$2:$G$2501&gt;0)),Nike_Sales_Uncleaned!G957)</f>
        <v>9846.09</v>
      </c>
      <c r="H908">
        <f>IF(Nike_Sales_Uncleaned!H957="",0,IF(AND(Nike_Sales_Uncleaned!H957&gt;=0,Nike_Sales_Uncleaned!H957&lt;=1),Nike_Sales_Uncleaned!H957,0))</f>
        <v>0.12</v>
      </c>
      <c r="I908">
        <v>0</v>
      </c>
      <c r="J908" s="11">
        <f>IF(Nike_Sales_Uncleaned[[#This Row],[Order_Date]]="","",Nike_Sales_Uncleaned[[#This Row],[Order_Date]])</f>
        <v>45529</v>
      </c>
      <c r="K908" t="s">
        <v>22</v>
      </c>
      <c r="L908" t="s">
        <v>45</v>
      </c>
      <c r="M908">
        <v>2250.9299999999998</v>
      </c>
    </row>
    <row r="909" spans="1:13" x14ac:dyDescent="0.3">
      <c r="A909">
        <v>2956</v>
      </c>
      <c r="B909" t="s">
        <v>13</v>
      </c>
      <c r="C909" t="s">
        <v>14</v>
      </c>
      <c r="D909" t="s">
        <v>54</v>
      </c>
      <c r="E909" t="str">
        <f>IF(Nike_Sales_Uncleaned!E958="","NA",IF(OR(Nike_Sales_Uncleaned!E958=0,Nike_Sales_Uncleaned!E958=-1),"NA",UPPER(Nike_Sales_Uncleaned!E958)))</f>
        <v>NA</v>
      </c>
      <c r="F909" cm="1">
        <f t="array" ref="F909">IF(Nike_Sales_Uncleaned!F958="",MEDIAN(_xlfn._xlws.FILTER(Nike_Sales_Uncleaned!$F$2:$F$2501,Nike_Sales_Uncleaned!$F$2:$F$2501&gt;0)),Nike_Sales_Uncleaned!F958)</f>
        <v>4</v>
      </c>
      <c r="G909" cm="1">
        <f t="array" ref="G909">IF(OR(Nike_Sales_Uncleaned!G958="",Nike_Sales_Uncleaned!G958&lt;=0),MEDIAN(_xlfn._xlws.FILTER(Nike_Sales_Uncleaned!$G$2:$G$2501,Nike_Sales_Uncleaned!$G$2:$G$2501&gt;0)),Nike_Sales_Uncleaned!G958)</f>
        <v>6110.0300000000007</v>
      </c>
      <c r="H909">
        <f>IF(Nike_Sales_Uncleaned!H958="",0,IF(AND(Nike_Sales_Uncleaned!H958&gt;=0,Nike_Sales_Uncleaned!H958&lt;=1),Nike_Sales_Uncleaned!H958,0))</f>
        <v>0.86</v>
      </c>
      <c r="I909">
        <v>0</v>
      </c>
      <c r="J909" s="11">
        <f>IF(Nike_Sales_Uncleaned[[#This Row],[Order_Date]]="","",Nike_Sales_Uncleaned[[#This Row],[Order_Date]])</f>
        <v>45347</v>
      </c>
      <c r="K909" t="s">
        <v>17</v>
      </c>
      <c r="L909" t="s">
        <v>25</v>
      </c>
      <c r="M909">
        <v>3144.87</v>
      </c>
    </row>
    <row r="910" spans="1:13" x14ac:dyDescent="0.3">
      <c r="A910">
        <v>2957</v>
      </c>
      <c r="B910" t="s">
        <v>35</v>
      </c>
      <c r="C910" t="s">
        <v>43</v>
      </c>
      <c r="D910" t="s">
        <v>52</v>
      </c>
      <c r="E910" t="str">
        <f>IF(Nike_Sales_Uncleaned!E959="","NA",IF(OR(Nike_Sales_Uncleaned!E959=0,Nike_Sales_Uncleaned!E959=-1),"NA",UPPER(Nike_Sales_Uncleaned!E959)))</f>
        <v>XL</v>
      </c>
      <c r="F910" cm="1">
        <f t="array" ref="F910">IF(Nike_Sales_Uncleaned!F959="",MEDIAN(_xlfn._xlws.FILTER(Nike_Sales_Uncleaned!$F$2:$F$2501,Nike_Sales_Uncleaned!$F$2:$F$2501&gt;0)),Nike_Sales_Uncleaned!F959)</f>
        <v>2</v>
      </c>
      <c r="G910" cm="1">
        <f t="array" ref="G910">IF(OR(Nike_Sales_Uncleaned!G959="",Nike_Sales_Uncleaned!G959&lt;=0),MEDIAN(_xlfn._xlws.FILTER(Nike_Sales_Uncleaned!$G$2:$G$2501,Nike_Sales_Uncleaned!$G$2:$G$2501&gt;0)),Nike_Sales_Uncleaned!G959)</f>
        <v>5348.89</v>
      </c>
      <c r="H910">
        <f>IF(Nike_Sales_Uncleaned!H959="",0,IF(AND(Nike_Sales_Uncleaned!H959&gt;=0,Nike_Sales_Uncleaned!H959&lt;=1),Nike_Sales_Uncleaned!H959,0))</f>
        <v>0.47</v>
      </c>
      <c r="I910">
        <v>0</v>
      </c>
      <c r="J910" s="11">
        <f>IF(Nike_Sales_Uncleaned[[#This Row],[Order_Date]]="","",Nike_Sales_Uncleaned[[#This Row],[Order_Date]])</f>
        <v>45618</v>
      </c>
      <c r="K910" t="s">
        <v>17</v>
      </c>
      <c r="L910" t="s">
        <v>45</v>
      </c>
      <c r="M910">
        <v>753.26</v>
      </c>
    </row>
    <row r="911" spans="1:13" x14ac:dyDescent="0.3">
      <c r="A911">
        <v>2958</v>
      </c>
      <c r="B911" t="s">
        <v>19</v>
      </c>
      <c r="C911" t="s">
        <v>26</v>
      </c>
      <c r="D911" t="s">
        <v>27</v>
      </c>
      <c r="E911" t="str">
        <f>IF(Nike_Sales_Uncleaned!E960="","NA",IF(OR(Nike_Sales_Uncleaned!E960=0,Nike_Sales_Uncleaned!E960=-1),"NA",UPPER(Nike_Sales_Uncleaned!E960)))</f>
        <v>NA</v>
      </c>
      <c r="F911" cm="1">
        <f t="array" ref="F911">IF(Nike_Sales_Uncleaned!F960="",MEDIAN(_xlfn._xlws.FILTER(Nike_Sales_Uncleaned!$F$2:$F$2501,Nike_Sales_Uncleaned!$F$2:$F$2501&gt;0)),Nike_Sales_Uncleaned!F960)</f>
        <v>4</v>
      </c>
      <c r="G911" cm="1">
        <f t="array" ref="G911">IF(OR(Nike_Sales_Uncleaned!G960="",Nike_Sales_Uncleaned!G960&lt;=0),MEDIAN(_xlfn._xlws.FILTER(Nike_Sales_Uncleaned!$G$2:$G$2501,Nike_Sales_Uncleaned!$G$2:$G$2501&gt;0)),Nike_Sales_Uncleaned!G960)</f>
        <v>7898.87</v>
      </c>
      <c r="H911">
        <f>IF(Nike_Sales_Uncleaned!H960="",0,IF(AND(Nike_Sales_Uncleaned!H960&gt;=0,Nike_Sales_Uncleaned!H960&lt;=1),Nike_Sales_Uncleaned!H960,0))</f>
        <v>0</v>
      </c>
      <c r="I911">
        <v>0</v>
      </c>
      <c r="J911" s="11">
        <f>IF(Nike_Sales_Uncleaned[[#This Row],[Order_Date]]="","",Nike_Sales_Uncleaned[[#This Row],[Order_Date]])</f>
        <v>45524</v>
      </c>
      <c r="K911" t="s">
        <v>17</v>
      </c>
      <c r="L911" t="s">
        <v>25</v>
      </c>
      <c r="M911">
        <v>1097.55</v>
      </c>
    </row>
    <row r="912" spans="1:13" x14ac:dyDescent="0.3">
      <c r="A912">
        <v>2959</v>
      </c>
      <c r="B912" t="s">
        <v>19</v>
      </c>
      <c r="C912" t="s">
        <v>14</v>
      </c>
      <c r="D912" t="s">
        <v>15</v>
      </c>
      <c r="E912" t="str">
        <f>IF(Nike_Sales_Uncleaned!E961="","NA",IF(OR(Nike_Sales_Uncleaned!E961=0,Nike_Sales_Uncleaned!E961=-1),"NA",UPPER(Nike_Sales_Uncleaned!E961)))</f>
        <v>M</v>
      </c>
      <c r="F912" cm="1">
        <f t="array" ref="F912">IF(Nike_Sales_Uncleaned!F961="",MEDIAN(_xlfn._xlws.FILTER(Nike_Sales_Uncleaned!$F$2:$F$2501,Nike_Sales_Uncleaned!$F$2:$F$2501&gt;0)),Nike_Sales_Uncleaned!F961)</f>
        <v>2</v>
      </c>
      <c r="G912" cm="1">
        <f t="array" ref="G912">IF(OR(Nike_Sales_Uncleaned!G961="",Nike_Sales_Uncleaned!G961&lt;=0),MEDIAN(_xlfn._xlws.FILTER(Nike_Sales_Uncleaned!$G$2:$G$2501,Nike_Sales_Uncleaned!$G$2:$G$2501&gt;0)),Nike_Sales_Uncleaned!G961)</f>
        <v>6110.0300000000007</v>
      </c>
      <c r="H912">
        <f>IF(Nike_Sales_Uncleaned!H961="",0,IF(AND(Nike_Sales_Uncleaned!H961&gt;=0,Nike_Sales_Uncleaned!H961&lt;=1),Nike_Sales_Uncleaned!H961,0))</f>
        <v>0</v>
      </c>
      <c r="I912">
        <v>0</v>
      </c>
      <c r="J912" s="11">
        <f>IF(Nike_Sales_Uncleaned[[#This Row],[Order_Date]]="","",Nike_Sales_Uncleaned[[#This Row],[Order_Date]])</f>
        <v>45762</v>
      </c>
      <c r="K912" t="s">
        <v>22</v>
      </c>
      <c r="L912" t="s">
        <v>33</v>
      </c>
      <c r="M912">
        <v>3166.22</v>
      </c>
    </row>
    <row r="913" spans="1:13" x14ac:dyDescent="0.3">
      <c r="A913">
        <v>2960</v>
      </c>
      <c r="B913" t="s">
        <v>35</v>
      </c>
      <c r="C913" t="s">
        <v>14</v>
      </c>
      <c r="D913" t="s">
        <v>54</v>
      </c>
      <c r="E913" t="str">
        <f>IF(Nike_Sales_Uncleaned!E962="","NA",IF(OR(Nike_Sales_Uncleaned!E962=0,Nike_Sales_Uncleaned!E962=-1),"NA",UPPER(Nike_Sales_Uncleaned!E962)))</f>
        <v>M</v>
      </c>
      <c r="F913" cm="1">
        <f t="array" ref="F913">IF(Nike_Sales_Uncleaned!F962="",MEDIAN(_xlfn._xlws.FILTER(Nike_Sales_Uncleaned!$F$2:$F$2501,Nike_Sales_Uncleaned!$F$2:$F$2501&gt;0)),Nike_Sales_Uncleaned!F962)</f>
        <v>2</v>
      </c>
      <c r="G913" cm="1">
        <f t="array" ref="G913">IF(OR(Nike_Sales_Uncleaned!G962="",Nike_Sales_Uncleaned!G962&lt;=0),MEDIAN(_xlfn._xlws.FILTER(Nike_Sales_Uncleaned!$G$2:$G$2501,Nike_Sales_Uncleaned!$G$2:$G$2501&gt;0)),Nike_Sales_Uncleaned!G962)</f>
        <v>6110.0300000000007</v>
      </c>
      <c r="H913">
        <f>IF(Nike_Sales_Uncleaned!H962="",0,IF(AND(Nike_Sales_Uncleaned!H962&gt;=0,Nike_Sales_Uncleaned!H962&lt;=1),Nike_Sales_Uncleaned!H962,0))</f>
        <v>0</v>
      </c>
      <c r="I913">
        <v>0</v>
      </c>
      <c r="J913" s="11">
        <f>IF(Nike_Sales_Uncleaned[[#This Row],[Order_Date]]="","",Nike_Sales_Uncleaned[[#This Row],[Order_Date]])</f>
        <v>45225</v>
      </c>
      <c r="K913" t="s">
        <v>22</v>
      </c>
      <c r="L913" t="s">
        <v>38</v>
      </c>
      <c r="M913">
        <v>2620.9299999999998</v>
      </c>
    </row>
    <row r="914" spans="1:13" x14ac:dyDescent="0.3">
      <c r="A914">
        <v>2961</v>
      </c>
      <c r="B914" t="s">
        <v>13</v>
      </c>
      <c r="C914" t="s">
        <v>20</v>
      </c>
      <c r="D914" t="s">
        <v>21</v>
      </c>
      <c r="E914" t="str">
        <f>IF(Nike_Sales_Uncleaned!E963="","NA",IF(OR(Nike_Sales_Uncleaned!E963=0,Nike_Sales_Uncleaned!E963=-1),"NA",UPPER(Nike_Sales_Uncleaned!E963)))</f>
        <v>XL</v>
      </c>
      <c r="F914" cm="1">
        <f t="array" ref="F914">IF(Nike_Sales_Uncleaned!F963="",MEDIAN(_xlfn._xlws.FILTER(Nike_Sales_Uncleaned!$F$2:$F$2501,Nike_Sales_Uncleaned!$F$2:$F$2501&gt;0)),Nike_Sales_Uncleaned!F963)</f>
        <v>2</v>
      </c>
      <c r="G914" cm="1">
        <f t="array" ref="G914">IF(OR(Nike_Sales_Uncleaned!G963="",Nike_Sales_Uncleaned!G963&lt;=0),MEDIAN(_xlfn._xlws.FILTER(Nike_Sales_Uncleaned!$G$2:$G$2501,Nike_Sales_Uncleaned!$G$2:$G$2501&gt;0)),Nike_Sales_Uncleaned!G963)</f>
        <v>6110.0300000000007</v>
      </c>
      <c r="H914">
        <f>IF(Nike_Sales_Uncleaned!H963="",0,IF(AND(Nike_Sales_Uncleaned!H963&gt;=0,Nike_Sales_Uncleaned!H963&lt;=1),Nike_Sales_Uncleaned!H963,0))</f>
        <v>0</v>
      </c>
      <c r="I914">
        <v>0</v>
      </c>
      <c r="J914" s="11">
        <f>IF(Nike_Sales_Uncleaned[[#This Row],[Order_Date]]="","",Nike_Sales_Uncleaned[[#This Row],[Order_Date]])</f>
        <v>45358</v>
      </c>
      <c r="K914" t="s">
        <v>22</v>
      </c>
      <c r="L914" t="s">
        <v>25</v>
      </c>
      <c r="M914">
        <v>665.39</v>
      </c>
    </row>
    <row r="915" spans="1:13" x14ac:dyDescent="0.3">
      <c r="A915">
        <v>2962</v>
      </c>
      <c r="B915" t="s">
        <v>19</v>
      </c>
      <c r="C915" t="s">
        <v>26</v>
      </c>
      <c r="D915" t="s">
        <v>60</v>
      </c>
      <c r="E915" t="str">
        <f>IF(Nike_Sales_Uncleaned!E964="","NA",IF(OR(Nike_Sales_Uncleaned!E964=0,Nike_Sales_Uncleaned!E964=-1),"NA",UPPER(Nike_Sales_Uncleaned!E964)))</f>
        <v>9</v>
      </c>
      <c r="F915" cm="1">
        <f t="array" ref="F915">IF(Nike_Sales_Uncleaned!F964="",MEDIAN(_xlfn._xlws.FILTER(Nike_Sales_Uncleaned!$F$2:$F$2501,Nike_Sales_Uncleaned!$F$2:$F$2501&gt;0)),Nike_Sales_Uncleaned!F964)</f>
        <v>-1</v>
      </c>
      <c r="G915" cm="1">
        <f t="array" ref="G915">IF(OR(Nike_Sales_Uncleaned!G964="",Nike_Sales_Uncleaned!G964&lt;=0),MEDIAN(_xlfn._xlws.FILTER(Nike_Sales_Uncleaned!$G$2:$G$2501,Nike_Sales_Uncleaned!$G$2:$G$2501&gt;0)),Nike_Sales_Uncleaned!G964)</f>
        <v>2446.23</v>
      </c>
      <c r="H915">
        <f>IF(Nike_Sales_Uncleaned!H964="",0,IF(AND(Nike_Sales_Uncleaned!H964&gt;=0,Nike_Sales_Uncleaned!H964&lt;=1),Nike_Sales_Uncleaned!H964,0))</f>
        <v>0</v>
      </c>
      <c r="I915">
        <v>0</v>
      </c>
      <c r="J915" s="11">
        <f>IF(Nike_Sales_Uncleaned[[#This Row],[Order_Date]]="","",Nike_Sales_Uncleaned[[#This Row],[Order_Date]])</f>
        <v>45833</v>
      </c>
      <c r="K915" t="s">
        <v>17</v>
      </c>
      <c r="L915" t="s">
        <v>38</v>
      </c>
      <c r="M915">
        <v>727.92</v>
      </c>
    </row>
    <row r="916" spans="1:13" x14ac:dyDescent="0.3">
      <c r="A916">
        <v>2963</v>
      </c>
      <c r="B916" t="s">
        <v>13</v>
      </c>
      <c r="C916" t="s">
        <v>14</v>
      </c>
      <c r="D916" t="s">
        <v>34</v>
      </c>
      <c r="E916" t="str">
        <f>IF(Nike_Sales_Uncleaned!E965="","NA",IF(OR(Nike_Sales_Uncleaned!E965=0,Nike_Sales_Uncleaned!E965=-1),"NA",UPPER(Nike_Sales_Uncleaned!E965)))</f>
        <v>XL</v>
      </c>
      <c r="F916" cm="1">
        <f t="array" ref="F916">IF(Nike_Sales_Uncleaned!F965="",MEDIAN(_xlfn._xlws.FILTER(Nike_Sales_Uncleaned!$F$2:$F$2501,Nike_Sales_Uncleaned!$F$2:$F$2501&gt;0)),Nike_Sales_Uncleaned!F965)</f>
        <v>2</v>
      </c>
      <c r="G916" cm="1">
        <f t="array" ref="G916">IF(OR(Nike_Sales_Uncleaned!G965="",Nike_Sales_Uncleaned!G965&lt;=0),MEDIAN(_xlfn._xlws.FILTER(Nike_Sales_Uncleaned!$G$2:$G$2501,Nike_Sales_Uncleaned!$G$2:$G$2501&gt;0)),Nike_Sales_Uncleaned!G965)</f>
        <v>6110.0300000000007</v>
      </c>
      <c r="H916">
        <f>IF(Nike_Sales_Uncleaned!H965="",0,IF(AND(Nike_Sales_Uncleaned!H965&gt;=0,Nike_Sales_Uncleaned!H965&lt;=1),Nike_Sales_Uncleaned!H965,0))</f>
        <v>0</v>
      </c>
      <c r="I916">
        <v>0</v>
      </c>
      <c r="J916" s="11">
        <f>IF(Nike_Sales_Uncleaned[[#This Row],[Order_Date]]="","",Nike_Sales_Uncleaned[[#This Row],[Order_Date]])</f>
        <v>45741</v>
      </c>
      <c r="K916" t="s">
        <v>22</v>
      </c>
      <c r="L916" t="s">
        <v>36</v>
      </c>
      <c r="M916">
        <v>1172.3900000000001</v>
      </c>
    </row>
    <row r="917" spans="1:13" x14ac:dyDescent="0.3">
      <c r="A917">
        <v>2964</v>
      </c>
      <c r="B917" t="s">
        <v>13</v>
      </c>
      <c r="C917" t="s">
        <v>43</v>
      </c>
      <c r="D917" t="s">
        <v>52</v>
      </c>
      <c r="E917" t="str">
        <f>IF(Nike_Sales_Uncleaned!E966="","NA",IF(OR(Nike_Sales_Uncleaned!E966=0,Nike_Sales_Uncleaned!E966=-1),"NA",UPPER(Nike_Sales_Uncleaned!E966)))</f>
        <v>NA</v>
      </c>
      <c r="F917" cm="1">
        <f t="array" ref="F917">IF(Nike_Sales_Uncleaned!F966="",MEDIAN(_xlfn._xlws.FILTER(Nike_Sales_Uncleaned!$F$2:$F$2501,Nike_Sales_Uncleaned!$F$2:$F$2501&gt;0)),Nike_Sales_Uncleaned!F966)</f>
        <v>-1</v>
      </c>
      <c r="G917" cm="1">
        <f t="array" ref="G917">IF(OR(Nike_Sales_Uncleaned!G966="",Nike_Sales_Uncleaned!G966&lt;=0),MEDIAN(_xlfn._xlws.FILTER(Nike_Sales_Uncleaned!$G$2:$G$2501,Nike_Sales_Uncleaned!$G$2:$G$2501&gt;0)),Nike_Sales_Uncleaned!G966)</f>
        <v>6110.0300000000007</v>
      </c>
      <c r="H917">
        <f>IF(Nike_Sales_Uncleaned!H966="",0,IF(AND(Nike_Sales_Uncleaned!H966&gt;=0,Nike_Sales_Uncleaned!H966&lt;=1),Nike_Sales_Uncleaned!H966,0))</f>
        <v>0</v>
      </c>
      <c r="I917">
        <v>0</v>
      </c>
      <c r="J917" s="11" t="str">
        <f>IF(Nike_Sales_Uncleaned[[#This Row],[Order_Date]]="","",Nike_Sales_Uncleaned[[#This Row],[Order_Date]])</f>
        <v/>
      </c>
      <c r="K917" t="s">
        <v>17</v>
      </c>
      <c r="L917" t="s">
        <v>25</v>
      </c>
      <c r="M917">
        <v>995.42</v>
      </c>
    </row>
    <row r="918" spans="1:13" x14ac:dyDescent="0.3">
      <c r="A918">
        <v>2965</v>
      </c>
      <c r="B918" t="s">
        <v>35</v>
      </c>
      <c r="C918" t="s">
        <v>14</v>
      </c>
      <c r="D918" t="s">
        <v>47</v>
      </c>
      <c r="E918" t="str">
        <f>IF(Nike_Sales_Uncleaned!E967="","NA",IF(OR(Nike_Sales_Uncleaned!E967=0,Nike_Sales_Uncleaned!E967=-1),"NA",UPPER(Nike_Sales_Uncleaned!E967)))</f>
        <v>XL</v>
      </c>
      <c r="F918" cm="1">
        <f t="array" ref="F918">IF(Nike_Sales_Uncleaned!F967="",MEDIAN(_xlfn._xlws.FILTER(Nike_Sales_Uncleaned!$F$2:$F$2501,Nike_Sales_Uncleaned!$F$2:$F$2501&gt;0)),Nike_Sales_Uncleaned!F967)</f>
        <v>2</v>
      </c>
      <c r="G918" cm="1">
        <f t="array" ref="G918">IF(OR(Nike_Sales_Uncleaned!G967="",Nike_Sales_Uncleaned!G967&lt;=0),MEDIAN(_xlfn._xlws.FILTER(Nike_Sales_Uncleaned!$G$2:$G$2501,Nike_Sales_Uncleaned!$G$2:$G$2501&gt;0)),Nike_Sales_Uncleaned!G967)</f>
        <v>2171.48</v>
      </c>
      <c r="H918">
        <f>IF(Nike_Sales_Uncleaned!H967="",0,IF(AND(Nike_Sales_Uncleaned!H967&gt;=0,Nike_Sales_Uncleaned!H967&lt;=1),Nike_Sales_Uncleaned!H967,0))</f>
        <v>0</v>
      </c>
      <c r="I918">
        <v>0</v>
      </c>
      <c r="J918" s="11">
        <f>IF(Nike_Sales_Uncleaned[[#This Row],[Order_Date]]="","",Nike_Sales_Uncleaned[[#This Row],[Order_Date]])</f>
        <v>45509</v>
      </c>
      <c r="K918" t="s">
        <v>22</v>
      </c>
      <c r="L918" t="s">
        <v>36</v>
      </c>
      <c r="M918">
        <v>3079.48</v>
      </c>
    </row>
    <row r="919" spans="1:13" x14ac:dyDescent="0.3">
      <c r="A919">
        <v>2966</v>
      </c>
      <c r="B919" t="s">
        <v>13</v>
      </c>
      <c r="C919" t="s">
        <v>14</v>
      </c>
      <c r="D919" t="s">
        <v>34</v>
      </c>
      <c r="E919" t="str">
        <f>IF(Nike_Sales_Uncleaned!E968="","NA",IF(OR(Nike_Sales_Uncleaned!E968=0,Nike_Sales_Uncleaned!E968=-1),"NA",UPPER(Nike_Sales_Uncleaned!E968)))</f>
        <v>8</v>
      </c>
      <c r="F919" cm="1">
        <f t="array" ref="F919">IF(Nike_Sales_Uncleaned!F968="",MEDIAN(_xlfn._xlws.FILTER(Nike_Sales_Uncleaned!$F$2:$F$2501,Nike_Sales_Uncleaned!$F$2:$F$2501&gt;0)),Nike_Sales_Uncleaned!F968)</f>
        <v>3</v>
      </c>
      <c r="G919" cm="1">
        <f t="array" ref="G919">IF(OR(Nike_Sales_Uncleaned!G968="",Nike_Sales_Uncleaned!G968&lt;=0),MEDIAN(_xlfn._xlws.FILTER(Nike_Sales_Uncleaned!$G$2:$G$2501,Nike_Sales_Uncleaned!$G$2:$G$2501&gt;0)),Nike_Sales_Uncleaned!G968)</f>
        <v>6110.0300000000007</v>
      </c>
      <c r="H919">
        <f>IF(Nike_Sales_Uncleaned!H968="",0,IF(AND(Nike_Sales_Uncleaned!H968&gt;=0,Nike_Sales_Uncleaned!H968&lt;=1),Nike_Sales_Uncleaned!H968,0))</f>
        <v>0</v>
      </c>
      <c r="I919">
        <v>0</v>
      </c>
      <c r="J919" s="11">
        <f>IF(Nike_Sales_Uncleaned[[#This Row],[Order_Date]]="","",Nike_Sales_Uncleaned[[#This Row],[Order_Date]])</f>
        <v>45647</v>
      </c>
      <c r="K919" t="s">
        <v>17</v>
      </c>
      <c r="L919" t="s">
        <v>29</v>
      </c>
      <c r="M919">
        <v>333.36</v>
      </c>
    </row>
    <row r="920" spans="1:13" x14ac:dyDescent="0.3">
      <c r="A920">
        <v>2968</v>
      </c>
      <c r="B920" t="s">
        <v>13</v>
      </c>
      <c r="C920" t="s">
        <v>14</v>
      </c>
      <c r="D920" t="s">
        <v>34</v>
      </c>
      <c r="E920" t="str">
        <f>IF(Nike_Sales_Uncleaned!E970="","NA",IF(OR(Nike_Sales_Uncleaned!E970=0,Nike_Sales_Uncleaned!E970=-1),"NA",UPPER(Nike_Sales_Uncleaned!E970)))</f>
        <v>XL</v>
      </c>
      <c r="F920" cm="1">
        <f t="array" ref="F920">IF(Nike_Sales_Uncleaned!F970="",MEDIAN(_xlfn._xlws.FILTER(Nike_Sales_Uncleaned!$F$2:$F$2501,Nike_Sales_Uncleaned!$F$2:$F$2501&gt;0)),Nike_Sales_Uncleaned!F970)</f>
        <v>2</v>
      </c>
      <c r="G920" cm="1">
        <f t="array" ref="G920">IF(OR(Nike_Sales_Uncleaned!G970="",Nike_Sales_Uncleaned!G970&lt;=0),MEDIAN(_xlfn._xlws.FILTER(Nike_Sales_Uncleaned!$G$2:$G$2501,Nike_Sales_Uncleaned!$G$2:$G$2501&gt;0)),Nike_Sales_Uncleaned!G970)</f>
        <v>5283.1</v>
      </c>
      <c r="H920">
        <f>IF(Nike_Sales_Uncleaned!H970="",0,IF(AND(Nike_Sales_Uncleaned!H970&gt;=0,Nike_Sales_Uncleaned!H970&lt;=1),Nike_Sales_Uncleaned!H970,0))</f>
        <v>0</v>
      </c>
      <c r="I920">
        <v>0</v>
      </c>
      <c r="J920" s="11">
        <f>IF(Nike_Sales_Uncleaned[[#This Row],[Order_Date]]="","",Nike_Sales_Uncleaned[[#This Row],[Order_Date]])</f>
        <v>45603</v>
      </c>
      <c r="K920" t="s">
        <v>22</v>
      </c>
      <c r="L920" t="s">
        <v>36</v>
      </c>
      <c r="M920">
        <v>575.73</v>
      </c>
    </row>
    <row r="921" spans="1:13" x14ac:dyDescent="0.3">
      <c r="A921">
        <v>2969</v>
      </c>
      <c r="B921" t="s">
        <v>35</v>
      </c>
      <c r="C921" t="s">
        <v>14</v>
      </c>
      <c r="D921" t="s">
        <v>54</v>
      </c>
      <c r="E921" t="str">
        <f>IF(Nike_Sales_Uncleaned!E971="","NA",IF(OR(Nike_Sales_Uncleaned!E971=0,Nike_Sales_Uncleaned!E971=-1),"NA",UPPER(Nike_Sales_Uncleaned!E971)))</f>
        <v>M</v>
      </c>
      <c r="F921" cm="1">
        <f t="array" ref="F921">IF(Nike_Sales_Uncleaned!F971="",MEDIAN(_xlfn._xlws.FILTER(Nike_Sales_Uncleaned!$F$2:$F$2501,Nike_Sales_Uncleaned!$F$2:$F$2501&gt;0)),Nike_Sales_Uncleaned!F971)</f>
        <v>2</v>
      </c>
      <c r="G921" cm="1">
        <f t="array" ref="G921">IF(OR(Nike_Sales_Uncleaned!G971="",Nike_Sales_Uncleaned!G971&lt;=0),MEDIAN(_xlfn._xlws.FILTER(Nike_Sales_Uncleaned!$G$2:$G$2501,Nike_Sales_Uncleaned!$G$2:$G$2501&gt;0)),Nike_Sales_Uncleaned!G971)</f>
        <v>6110.0300000000007</v>
      </c>
      <c r="H921">
        <f>IF(Nike_Sales_Uncleaned!H971="",0,IF(AND(Nike_Sales_Uncleaned!H971&gt;=0,Nike_Sales_Uncleaned!H971&lt;=1),Nike_Sales_Uncleaned!H971,0))</f>
        <v>0</v>
      </c>
      <c r="I921">
        <v>0</v>
      </c>
      <c r="J921" s="11">
        <f>IF(Nike_Sales_Uncleaned[[#This Row],[Order_Date]]="","",Nike_Sales_Uncleaned[[#This Row],[Order_Date]])</f>
        <v>45748</v>
      </c>
      <c r="K921" t="s">
        <v>17</v>
      </c>
      <c r="L921" t="s">
        <v>29</v>
      </c>
      <c r="M921">
        <v>2323.02</v>
      </c>
    </row>
    <row r="922" spans="1:13" x14ac:dyDescent="0.3">
      <c r="A922">
        <v>2970</v>
      </c>
      <c r="B922" t="s">
        <v>35</v>
      </c>
      <c r="C922" t="s">
        <v>43</v>
      </c>
      <c r="D922" t="s">
        <v>44</v>
      </c>
      <c r="E922" t="str">
        <f>IF(Nike_Sales_Uncleaned!E972="","NA",IF(OR(Nike_Sales_Uncleaned!E972=0,Nike_Sales_Uncleaned!E972=-1),"NA",UPPER(Nike_Sales_Uncleaned!E972)))</f>
        <v>NA</v>
      </c>
      <c r="F922" cm="1">
        <f t="array" ref="F922">IF(Nike_Sales_Uncleaned!F972="",MEDIAN(_xlfn._xlws.FILTER(Nike_Sales_Uncleaned!$F$2:$F$2501,Nike_Sales_Uncleaned!$F$2:$F$2501&gt;0)),Nike_Sales_Uncleaned!F972)</f>
        <v>2</v>
      </c>
      <c r="G922" cm="1">
        <f t="array" ref="G922">IF(OR(Nike_Sales_Uncleaned!G972="",Nike_Sales_Uncleaned!G972&lt;=0),MEDIAN(_xlfn._xlws.FILTER(Nike_Sales_Uncleaned!$G$2:$G$2501,Nike_Sales_Uncleaned!$G$2:$G$2501&gt;0)),Nike_Sales_Uncleaned!G972)</f>
        <v>6110.0300000000007</v>
      </c>
      <c r="H922">
        <f>IF(Nike_Sales_Uncleaned!H972="",0,IF(AND(Nike_Sales_Uncleaned!H972&gt;=0,Nike_Sales_Uncleaned!H972&lt;=1),Nike_Sales_Uncleaned!H972,0))</f>
        <v>0</v>
      </c>
      <c r="I922">
        <v>0</v>
      </c>
      <c r="J922" s="11" t="str">
        <f>IF(Nike_Sales_Uncleaned[[#This Row],[Order_Date]]="","",Nike_Sales_Uncleaned[[#This Row],[Order_Date]])</f>
        <v/>
      </c>
      <c r="K922" t="s">
        <v>17</v>
      </c>
      <c r="L922" t="s">
        <v>36</v>
      </c>
      <c r="M922">
        <v>-617.91</v>
      </c>
    </row>
    <row r="923" spans="1:13" x14ac:dyDescent="0.3">
      <c r="A923">
        <v>2971</v>
      </c>
      <c r="B923" t="s">
        <v>19</v>
      </c>
      <c r="C923" t="s">
        <v>26</v>
      </c>
      <c r="D923" t="s">
        <v>58</v>
      </c>
      <c r="E923" t="str">
        <f>IF(Nike_Sales_Uncleaned!E973="","NA",IF(OR(Nike_Sales_Uncleaned!E973=0,Nike_Sales_Uncleaned!E973=-1),"NA",UPPER(Nike_Sales_Uncleaned!E973)))</f>
        <v>NA</v>
      </c>
      <c r="F923" cm="1">
        <f t="array" ref="F923">IF(Nike_Sales_Uncleaned!F973="",MEDIAN(_xlfn._xlws.FILTER(Nike_Sales_Uncleaned!$F$2:$F$2501,Nike_Sales_Uncleaned!$F$2:$F$2501&gt;0)),Nike_Sales_Uncleaned!F973)</f>
        <v>2</v>
      </c>
      <c r="G923" cm="1">
        <f t="array" ref="G923">IF(OR(Nike_Sales_Uncleaned!G973="",Nike_Sales_Uncleaned!G973&lt;=0),MEDIAN(_xlfn._xlws.FILTER(Nike_Sales_Uncleaned!$G$2:$G$2501,Nike_Sales_Uncleaned!$G$2:$G$2501&gt;0)),Nike_Sales_Uncleaned!G973)</f>
        <v>9330.31</v>
      </c>
      <c r="H923">
        <f>IF(Nike_Sales_Uncleaned!H973="",0,IF(AND(Nike_Sales_Uncleaned!H973&gt;=0,Nike_Sales_Uncleaned!H973&lt;=1),Nike_Sales_Uncleaned!H973,0))</f>
        <v>0</v>
      </c>
      <c r="I923">
        <v>0</v>
      </c>
      <c r="J923" s="11">
        <f>IF(Nike_Sales_Uncleaned[[#This Row],[Order_Date]]="","",Nike_Sales_Uncleaned[[#This Row],[Order_Date]])</f>
        <v>45670</v>
      </c>
      <c r="K923" t="s">
        <v>17</v>
      </c>
      <c r="L923" t="s">
        <v>29</v>
      </c>
      <c r="M923">
        <v>-610.6</v>
      </c>
    </row>
    <row r="924" spans="1:13" x14ac:dyDescent="0.3">
      <c r="A924">
        <v>2972</v>
      </c>
      <c r="B924" t="s">
        <v>19</v>
      </c>
      <c r="C924" t="s">
        <v>20</v>
      </c>
      <c r="D924" t="s">
        <v>55</v>
      </c>
      <c r="E924" t="str">
        <f>IF(Nike_Sales_Uncleaned!E974="","NA",IF(OR(Nike_Sales_Uncleaned!E974=0,Nike_Sales_Uncleaned!E974=-1),"NA",UPPER(Nike_Sales_Uncleaned!E974)))</f>
        <v>M</v>
      </c>
      <c r="F924" cm="1">
        <f t="array" ref="F924">IF(Nike_Sales_Uncleaned!F974="",MEDIAN(_xlfn._xlws.FILTER(Nike_Sales_Uncleaned!$F$2:$F$2501,Nike_Sales_Uncleaned!$F$2:$F$2501&gt;0)),Nike_Sales_Uncleaned!F974)</f>
        <v>2</v>
      </c>
      <c r="G924" cm="1">
        <f t="array" ref="G924">IF(OR(Nike_Sales_Uncleaned!G974="",Nike_Sales_Uncleaned!G974&lt;=0),MEDIAN(_xlfn._xlws.FILTER(Nike_Sales_Uncleaned!$G$2:$G$2501,Nike_Sales_Uncleaned!$G$2:$G$2501&gt;0)),Nike_Sales_Uncleaned!G974)</f>
        <v>6110.0300000000007</v>
      </c>
      <c r="H924">
        <f>IF(Nike_Sales_Uncleaned!H974="",0,IF(AND(Nike_Sales_Uncleaned!H974&gt;=0,Nike_Sales_Uncleaned!H974&lt;=1),Nike_Sales_Uncleaned!H974,0))</f>
        <v>0</v>
      </c>
      <c r="I924">
        <v>0</v>
      </c>
      <c r="J924" s="11">
        <f>IF(Nike_Sales_Uncleaned[[#This Row],[Order_Date]]="","",Nike_Sales_Uncleaned[[#This Row],[Order_Date]])</f>
        <v>45673</v>
      </c>
      <c r="K924" t="s">
        <v>17</v>
      </c>
      <c r="L924" t="s">
        <v>45</v>
      </c>
      <c r="M924">
        <v>1995.69</v>
      </c>
    </row>
    <row r="925" spans="1:13" x14ac:dyDescent="0.3">
      <c r="A925">
        <v>2973</v>
      </c>
      <c r="B925" t="s">
        <v>13</v>
      </c>
      <c r="C925" t="s">
        <v>20</v>
      </c>
      <c r="D925" t="s">
        <v>55</v>
      </c>
      <c r="E925" t="str">
        <f>IF(Nike_Sales_Uncleaned!E975="","NA",IF(OR(Nike_Sales_Uncleaned!E975=0,Nike_Sales_Uncleaned!E975=-1),"NA",UPPER(Nike_Sales_Uncleaned!E975)))</f>
        <v>XL</v>
      </c>
      <c r="F925" cm="1">
        <f t="array" ref="F925">IF(Nike_Sales_Uncleaned!F975="",MEDIAN(_xlfn._xlws.FILTER(Nike_Sales_Uncleaned!$F$2:$F$2501,Nike_Sales_Uncleaned!$F$2:$F$2501&gt;0)),Nike_Sales_Uncleaned!F975)</f>
        <v>2</v>
      </c>
      <c r="G925" cm="1">
        <f t="array" ref="G925">IF(OR(Nike_Sales_Uncleaned!G975="",Nike_Sales_Uncleaned!G975&lt;=0),MEDIAN(_xlfn._xlws.FILTER(Nike_Sales_Uncleaned!$G$2:$G$2501,Nike_Sales_Uncleaned!$G$2:$G$2501&gt;0)),Nike_Sales_Uncleaned!G975)</f>
        <v>3347.42</v>
      </c>
      <c r="H925">
        <f>IF(Nike_Sales_Uncleaned!H975="",0,IF(AND(Nike_Sales_Uncleaned!H975&gt;=0,Nike_Sales_Uncleaned!H975&lt;=1),Nike_Sales_Uncleaned!H975,0))</f>
        <v>0</v>
      </c>
      <c r="I925">
        <v>0</v>
      </c>
      <c r="J925" s="11" t="str">
        <f>IF(Nike_Sales_Uncleaned[[#This Row],[Order_Date]]="","",Nike_Sales_Uncleaned[[#This Row],[Order_Date]])</f>
        <v/>
      </c>
      <c r="K925" t="s">
        <v>17</v>
      </c>
      <c r="L925" t="s">
        <v>36</v>
      </c>
      <c r="M925">
        <v>2234.16</v>
      </c>
    </row>
    <row r="926" spans="1:13" x14ac:dyDescent="0.3">
      <c r="A926">
        <v>2974</v>
      </c>
      <c r="B926" t="s">
        <v>35</v>
      </c>
      <c r="C926" t="s">
        <v>30</v>
      </c>
      <c r="D926" t="s">
        <v>56</v>
      </c>
      <c r="E926" t="str">
        <f>IF(Nike_Sales_Uncleaned!E976="","NA",IF(OR(Nike_Sales_Uncleaned!E976=0,Nike_Sales_Uncleaned!E976=-1),"NA",UPPER(Nike_Sales_Uncleaned!E976)))</f>
        <v>NA</v>
      </c>
      <c r="F926" cm="1">
        <f t="array" ref="F926">IF(Nike_Sales_Uncleaned!F976="",MEDIAN(_xlfn._xlws.FILTER(Nike_Sales_Uncleaned!$F$2:$F$2501,Nike_Sales_Uncleaned!$F$2:$F$2501&gt;0)),Nike_Sales_Uncleaned!F976)</f>
        <v>3</v>
      </c>
      <c r="G926" cm="1">
        <f t="array" ref="G926">IF(OR(Nike_Sales_Uncleaned!G976="",Nike_Sales_Uncleaned!G976&lt;=0),MEDIAN(_xlfn._xlws.FILTER(Nike_Sales_Uncleaned!$G$2:$G$2501,Nike_Sales_Uncleaned!$G$2:$G$2501&gt;0)),Nike_Sales_Uncleaned!G976)</f>
        <v>6110.0300000000007</v>
      </c>
      <c r="H926">
        <f>IF(Nike_Sales_Uncleaned!H976="",0,IF(AND(Nike_Sales_Uncleaned!H976&gt;=0,Nike_Sales_Uncleaned!H976&lt;=1),Nike_Sales_Uncleaned!H976,0))</f>
        <v>0</v>
      </c>
      <c r="I926">
        <v>0</v>
      </c>
      <c r="J926" s="11" t="str">
        <f>IF(Nike_Sales_Uncleaned[[#This Row],[Order_Date]]="","",Nike_Sales_Uncleaned[[#This Row],[Order_Date]])</f>
        <v/>
      </c>
      <c r="K926" t="s">
        <v>17</v>
      </c>
      <c r="L926" t="s">
        <v>36</v>
      </c>
      <c r="M926">
        <v>-29.28</v>
      </c>
    </row>
    <row r="927" spans="1:13" x14ac:dyDescent="0.3">
      <c r="A927">
        <v>2975</v>
      </c>
      <c r="B927" t="s">
        <v>13</v>
      </c>
      <c r="C927" t="s">
        <v>20</v>
      </c>
      <c r="D927" t="s">
        <v>39</v>
      </c>
      <c r="E927" t="str">
        <f>IF(Nike_Sales_Uncleaned!E977="","NA",IF(OR(Nike_Sales_Uncleaned!E977=0,Nike_Sales_Uncleaned!E977=-1),"NA",UPPER(Nike_Sales_Uncleaned!E977)))</f>
        <v>10</v>
      </c>
      <c r="F927" cm="1">
        <f t="array" ref="F927">IF(Nike_Sales_Uncleaned!F977="",MEDIAN(_xlfn._xlws.FILTER(Nike_Sales_Uncleaned!$F$2:$F$2501,Nike_Sales_Uncleaned!$F$2:$F$2501&gt;0)),Nike_Sales_Uncleaned!F977)</f>
        <v>1</v>
      </c>
      <c r="G927" cm="1">
        <f t="array" ref="G927">IF(OR(Nike_Sales_Uncleaned!G977="",Nike_Sales_Uncleaned!G977&lt;=0),MEDIAN(_xlfn._xlws.FILTER(Nike_Sales_Uncleaned!$G$2:$G$2501,Nike_Sales_Uncleaned!$G$2:$G$2501&gt;0)),Nike_Sales_Uncleaned!G977)</f>
        <v>5037.43</v>
      </c>
      <c r="H927">
        <f>IF(Nike_Sales_Uncleaned!H977="",0,IF(AND(Nike_Sales_Uncleaned!H977&gt;=0,Nike_Sales_Uncleaned!H977&lt;=1),Nike_Sales_Uncleaned!H977,0))</f>
        <v>0</v>
      </c>
      <c r="I927">
        <v>0</v>
      </c>
      <c r="J927" s="11" t="str">
        <f>IF(Nike_Sales_Uncleaned[[#This Row],[Order_Date]]="","",Nike_Sales_Uncleaned[[#This Row],[Order_Date]])</f>
        <v/>
      </c>
      <c r="K927" t="s">
        <v>17</v>
      </c>
      <c r="L927" t="s">
        <v>33</v>
      </c>
      <c r="M927">
        <v>3279.17</v>
      </c>
    </row>
    <row r="928" spans="1:13" x14ac:dyDescent="0.3">
      <c r="A928">
        <v>2976</v>
      </c>
      <c r="B928" t="s">
        <v>35</v>
      </c>
      <c r="C928" t="s">
        <v>30</v>
      </c>
      <c r="D928" t="s">
        <v>56</v>
      </c>
      <c r="E928" t="str">
        <f>IF(Nike_Sales_Uncleaned!E978="","NA",IF(OR(Nike_Sales_Uncleaned!E978=0,Nike_Sales_Uncleaned!E978=-1),"NA",UPPER(Nike_Sales_Uncleaned!E978)))</f>
        <v>NA</v>
      </c>
      <c r="F928" cm="1">
        <f t="array" ref="F928">IF(Nike_Sales_Uncleaned!F978="",MEDIAN(_xlfn._xlws.FILTER(Nike_Sales_Uncleaned!$F$2:$F$2501,Nike_Sales_Uncleaned!$F$2:$F$2501&gt;0)),Nike_Sales_Uncleaned!F978)</f>
        <v>2</v>
      </c>
      <c r="G928" cm="1">
        <f t="array" ref="G928">IF(OR(Nike_Sales_Uncleaned!G978="",Nike_Sales_Uncleaned!G978&lt;=0),MEDIAN(_xlfn._xlws.FILTER(Nike_Sales_Uncleaned!$G$2:$G$2501,Nike_Sales_Uncleaned!$G$2:$G$2501&gt;0)),Nike_Sales_Uncleaned!G978)</f>
        <v>6703.48</v>
      </c>
      <c r="H928">
        <f>IF(Nike_Sales_Uncleaned!H978="",0,IF(AND(Nike_Sales_Uncleaned!H978&gt;=0,Nike_Sales_Uncleaned!H978&lt;=1),Nike_Sales_Uncleaned!H978,0))</f>
        <v>0</v>
      </c>
      <c r="I928">
        <v>0</v>
      </c>
      <c r="J928" s="11">
        <f>IF(Nike_Sales_Uncleaned[[#This Row],[Order_Date]]="","",Nike_Sales_Uncleaned[[#This Row],[Order_Date]])</f>
        <v>45566</v>
      </c>
      <c r="K928" t="s">
        <v>22</v>
      </c>
      <c r="L928" t="s">
        <v>38</v>
      </c>
      <c r="M928">
        <v>2966.44</v>
      </c>
    </row>
    <row r="929" spans="1:13" x14ac:dyDescent="0.3">
      <c r="A929">
        <v>2977</v>
      </c>
      <c r="B929" t="s">
        <v>13</v>
      </c>
      <c r="C929" t="s">
        <v>14</v>
      </c>
      <c r="D929" t="s">
        <v>54</v>
      </c>
      <c r="E929" t="str">
        <f>IF(Nike_Sales_Uncleaned!E979="","NA",IF(OR(Nike_Sales_Uncleaned!E979=0,Nike_Sales_Uncleaned!E979=-1),"NA",UPPER(Nike_Sales_Uncleaned!E979)))</f>
        <v>8</v>
      </c>
      <c r="F929" cm="1">
        <f t="array" ref="F929">IF(Nike_Sales_Uncleaned!F979="",MEDIAN(_xlfn._xlws.FILTER(Nike_Sales_Uncleaned!$F$2:$F$2501,Nike_Sales_Uncleaned!$F$2:$F$2501&gt;0)),Nike_Sales_Uncleaned!F979)</f>
        <v>3</v>
      </c>
      <c r="G929" cm="1">
        <f t="array" ref="G929">IF(OR(Nike_Sales_Uncleaned!G979="",Nike_Sales_Uncleaned!G979&lt;=0),MEDIAN(_xlfn._xlws.FILTER(Nike_Sales_Uncleaned!$G$2:$G$2501,Nike_Sales_Uncleaned!$G$2:$G$2501&gt;0)),Nike_Sales_Uncleaned!G979)</f>
        <v>2959.26</v>
      </c>
      <c r="H929">
        <f>IF(Nike_Sales_Uncleaned!H979="",0,IF(AND(Nike_Sales_Uncleaned!H979&gt;=0,Nike_Sales_Uncleaned!H979&lt;=1),Nike_Sales_Uncleaned!H979,0))</f>
        <v>0.37</v>
      </c>
      <c r="I929">
        <v>5593</v>
      </c>
      <c r="J929" s="11" t="str">
        <f>IF(Nike_Sales_Uncleaned[[#This Row],[Order_Date]]="","",Nike_Sales_Uncleaned[[#This Row],[Order_Date]])</f>
        <v/>
      </c>
      <c r="K929" t="s">
        <v>17</v>
      </c>
      <c r="L929" t="s">
        <v>45</v>
      </c>
      <c r="M929">
        <v>-821.76</v>
      </c>
    </row>
    <row r="930" spans="1:13" x14ac:dyDescent="0.3">
      <c r="A930">
        <v>2978</v>
      </c>
      <c r="B930" t="s">
        <v>19</v>
      </c>
      <c r="C930" t="s">
        <v>30</v>
      </c>
      <c r="D930" t="s">
        <v>48</v>
      </c>
      <c r="E930" t="str">
        <f>IF(Nike_Sales_Uncleaned!E980="","NA",IF(OR(Nike_Sales_Uncleaned!E980=0,Nike_Sales_Uncleaned!E980=-1),"NA",UPPER(Nike_Sales_Uncleaned!E980)))</f>
        <v>NA</v>
      </c>
      <c r="F930" cm="1">
        <f t="array" ref="F930">IF(Nike_Sales_Uncleaned!F980="",MEDIAN(_xlfn._xlws.FILTER(Nike_Sales_Uncleaned!$F$2:$F$2501,Nike_Sales_Uncleaned!$F$2:$F$2501&gt;0)),Nike_Sales_Uncleaned!F980)</f>
        <v>2</v>
      </c>
      <c r="G930" cm="1">
        <f t="array" ref="G930">IF(OR(Nike_Sales_Uncleaned!G980="",Nike_Sales_Uncleaned!G980&lt;=0),MEDIAN(_xlfn._xlws.FILTER(Nike_Sales_Uncleaned!$G$2:$G$2501,Nike_Sales_Uncleaned!$G$2:$G$2501&gt;0)),Nike_Sales_Uncleaned!G980)</f>
        <v>6110.0300000000007</v>
      </c>
      <c r="H930">
        <f>IF(Nike_Sales_Uncleaned!H980="",0,IF(AND(Nike_Sales_Uncleaned!H980&gt;=0,Nike_Sales_Uncleaned!H980&lt;=1),Nike_Sales_Uncleaned!H980,0))</f>
        <v>0</v>
      </c>
      <c r="I930">
        <v>0</v>
      </c>
      <c r="J930" s="11">
        <f>IF(Nike_Sales_Uncleaned[[#This Row],[Order_Date]]="","",Nike_Sales_Uncleaned[[#This Row],[Order_Date]])</f>
        <v>45542</v>
      </c>
      <c r="K930" t="s">
        <v>22</v>
      </c>
      <c r="L930" t="s">
        <v>45</v>
      </c>
      <c r="M930">
        <v>-581.26</v>
      </c>
    </row>
    <row r="931" spans="1:13" x14ac:dyDescent="0.3">
      <c r="A931">
        <v>2979</v>
      </c>
      <c r="B931" t="s">
        <v>35</v>
      </c>
      <c r="C931" t="s">
        <v>20</v>
      </c>
      <c r="D931" t="s">
        <v>39</v>
      </c>
      <c r="E931" t="str">
        <f>IF(Nike_Sales_Uncleaned!E981="","NA",IF(OR(Nike_Sales_Uncleaned!E981=0,Nike_Sales_Uncleaned!E981=-1),"NA",UPPER(Nike_Sales_Uncleaned!E981)))</f>
        <v>NA</v>
      </c>
      <c r="F931" cm="1">
        <f t="array" ref="F931">IF(Nike_Sales_Uncleaned!F981="",MEDIAN(_xlfn._xlws.FILTER(Nike_Sales_Uncleaned!$F$2:$F$2501,Nike_Sales_Uncleaned!$F$2:$F$2501&gt;0)),Nike_Sales_Uncleaned!F981)</f>
        <v>2</v>
      </c>
      <c r="G931" cm="1">
        <f t="array" ref="G931">IF(OR(Nike_Sales_Uncleaned!G981="",Nike_Sales_Uncleaned!G981&lt;=0),MEDIAN(_xlfn._xlws.FILTER(Nike_Sales_Uncleaned!$G$2:$G$2501,Nike_Sales_Uncleaned!$G$2:$G$2501&gt;0)),Nike_Sales_Uncleaned!G981)</f>
        <v>6110.0300000000007</v>
      </c>
      <c r="H931">
        <f>IF(Nike_Sales_Uncleaned!H981="",0,IF(AND(Nike_Sales_Uncleaned!H981&gt;=0,Nike_Sales_Uncleaned!H981&lt;=1),Nike_Sales_Uncleaned!H981,0))</f>
        <v>0</v>
      </c>
      <c r="I931">
        <v>0</v>
      </c>
      <c r="J931" s="11">
        <f>IF(Nike_Sales_Uncleaned[[#This Row],[Order_Date]]="","",Nike_Sales_Uncleaned[[#This Row],[Order_Date]])</f>
        <v>45383</v>
      </c>
      <c r="K931" t="s">
        <v>22</v>
      </c>
      <c r="L931" t="s">
        <v>36</v>
      </c>
      <c r="M931">
        <v>762.54</v>
      </c>
    </row>
    <row r="932" spans="1:13" x14ac:dyDescent="0.3">
      <c r="A932">
        <v>2980</v>
      </c>
      <c r="B932" t="s">
        <v>19</v>
      </c>
      <c r="C932" t="s">
        <v>30</v>
      </c>
      <c r="D932" t="s">
        <v>31</v>
      </c>
      <c r="E932" t="str">
        <f>IF(Nike_Sales_Uncleaned!E982="","NA",IF(OR(Nike_Sales_Uncleaned!E982=0,Nike_Sales_Uncleaned!E982=-1),"NA",UPPER(Nike_Sales_Uncleaned!E982)))</f>
        <v>L</v>
      </c>
      <c r="F932" cm="1">
        <f t="array" ref="F932">IF(Nike_Sales_Uncleaned!F982="",MEDIAN(_xlfn._xlws.FILTER(Nike_Sales_Uncleaned!$F$2:$F$2501,Nike_Sales_Uncleaned!$F$2:$F$2501&gt;0)),Nike_Sales_Uncleaned!F982)</f>
        <v>4</v>
      </c>
      <c r="G932" cm="1">
        <f t="array" ref="G932">IF(OR(Nike_Sales_Uncleaned!G982="",Nike_Sales_Uncleaned!G982&lt;=0),MEDIAN(_xlfn._xlws.FILTER(Nike_Sales_Uncleaned!$G$2:$G$2501,Nike_Sales_Uncleaned!$G$2:$G$2501&gt;0)),Nike_Sales_Uncleaned!G982)</f>
        <v>8899.81</v>
      </c>
      <c r="H932">
        <f>IF(Nike_Sales_Uncleaned!H982="",0,IF(AND(Nike_Sales_Uncleaned!H982&gt;=0,Nike_Sales_Uncleaned!H982&lt;=1),Nike_Sales_Uncleaned!H982,0))</f>
        <v>0</v>
      </c>
      <c r="I932">
        <v>0</v>
      </c>
      <c r="J932" s="11">
        <f>IF(Nike_Sales_Uncleaned[[#This Row],[Order_Date]]="","",Nike_Sales_Uncleaned[[#This Row],[Order_Date]])</f>
        <v>45646</v>
      </c>
      <c r="K932" t="s">
        <v>22</v>
      </c>
      <c r="L932" t="s">
        <v>36</v>
      </c>
      <c r="M932">
        <v>3075.35</v>
      </c>
    </row>
    <row r="933" spans="1:13" x14ac:dyDescent="0.3">
      <c r="A933">
        <v>2981</v>
      </c>
      <c r="B933" t="s">
        <v>13</v>
      </c>
      <c r="C933" t="s">
        <v>20</v>
      </c>
      <c r="D933" t="s">
        <v>24</v>
      </c>
      <c r="E933" t="str">
        <f>IF(Nike_Sales_Uncleaned!E983="","NA",IF(OR(Nike_Sales_Uncleaned!E983=0,Nike_Sales_Uncleaned!E983=-1),"NA",UPPER(Nike_Sales_Uncleaned!E983)))</f>
        <v>M</v>
      </c>
      <c r="F933" cm="1">
        <f t="array" ref="F933">IF(Nike_Sales_Uncleaned!F983="",MEDIAN(_xlfn._xlws.FILTER(Nike_Sales_Uncleaned!$F$2:$F$2501,Nike_Sales_Uncleaned!$F$2:$F$2501&gt;0)),Nike_Sales_Uncleaned!F983)</f>
        <v>4</v>
      </c>
      <c r="G933" cm="1">
        <f t="array" ref="G933">IF(OR(Nike_Sales_Uncleaned!G983="",Nike_Sales_Uncleaned!G983&lt;=0),MEDIAN(_xlfn._xlws.FILTER(Nike_Sales_Uncleaned!$G$2:$G$2501,Nike_Sales_Uncleaned!$G$2:$G$2501&gt;0)),Nike_Sales_Uncleaned!G983)</f>
        <v>5185.5200000000004</v>
      </c>
      <c r="H933">
        <f>IF(Nike_Sales_Uncleaned!H983="",0,IF(AND(Nike_Sales_Uncleaned!H983&gt;=0,Nike_Sales_Uncleaned!H983&lt;=1),Nike_Sales_Uncleaned!H983,0))</f>
        <v>0</v>
      </c>
      <c r="I933">
        <v>0</v>
      </c>
      <c r="J933" s="11">
        <f>IF(Nike_Sales_Uncleaned[[#This Row],[Order_Date]]="","",Nike_Sales_Uncleaned[[#This Row],[Order_Date]])</f>
        <v>45163</v>
      </c>
      <c r="K933" t="s">
        <v>22</v>
      </c>
      <c r="L933" t="s">
        <v>29</v>
      </c>
      <c r="M933">
        <v>2777.67</v>
      </c>
    </row>
    <row r="934" spans="1:13" x14ac:dyDescent="0.3">
      <c r="A934">
        <v>2982</v>
      </c>
      <c r="B934" t="s">
        <v>35</v>
      </c>
      <c r="C934" t="s">
        <v>26</v>
      </c>
      <c r="D934" t="s">
        <v>58</v>
      </c>
      <c r="E934" t="str">
        <f>IF(Nike_Sales_Uncleaned!E984="","NA",IF(OR(Nike_Sales_Uncleaned!E984=0,Nike_Sales_Uncleaned!E984=-1),"NA",UPPER(Nike_Sales_Uncleaned!E984)))</f>
        <v>L</v>
      </c>
      <c r="F934" cm="1">
        <f t="array" ref="F934">IF(Nike_Sales_Uncleaned!F984="",MEDIAN(_xlfn._xlws.FILTER(Nike_Sales_Uncleaned!$F$2:$F$2501,Nike_Sales_Uncleaned!$F$2:$F$2501&gt;0)),Nike_Sales_Uncleaned!F984)</f>
        <v>2</v>
      </c>
      <c r="G934" cm="1">
        <f t="array" ref="G934">IF(OR(Nike_Sales_Uncleaned!G984="",Nike_Sales_Uncleaned!G984&lt;=0),MEDIAN(_xlfn._xlws.FILTER(Nike_Sales_Uncleaned!$G$2:$G$2501,Nike_Sales_Uncleaned!$G$2:$G$2501&gt;0)),Nike_Sales_Uncleaned!G984)</f>
        <v>6110.0300000000007</v>
      </c>
      <c r="H934">
        <f>IF(Nike_Sales_Uncleaned!H984="",0,IF(AND(Nike_Sales_Uncleaned!H984&gt;=0,Nike_Sales_Uncleaned!H984&lt;=1),Nike_Sales_Uncleaned!H984,0))</f>
        <v>0.54</v>
      </c>
      <c r="I934">
        <v>0</v>
      </c>
      <c r="J934" s="11">
        <f>IF(Nike_Sales_Uncleaned[[#This Row],[Order_Date]]="","",Nike_Sales_Uncleaned[[#This Row],[Order_Date]])</f>
        <v>45717</v>
      </c>
      <c r="K934" t="s">
        <v>17</v>
      </c>
      <c r="L934" t="s">
        <v>45</v>
      </c>
      <c r="M934">
        <v>1541.73</v>
      </c>
    </row>
    <row r="935" spans="1:13" x14ac:dyDescent="0.3">
      <c r="A935">
        <v>2983</v>
      </c>
      <c r="B935" t="s">
        <v>19</v>
      </c>
      <c r="C935" t="s">
        <v>30</v>
      </c>
      <c r="D935" t="s">
        <v>56</v>
      </c>
      <c r="E935" t="str">
        <f>IF(Nike_Sales_Uncleaned!E985="","NA",IF(OR(Nike_Sales_Uncleaned!E985=0,Nike_Sales_Uncleaned!E985=-1),"NA",UPPER(Nike_Sales_Uncleaned!E985)))</f>
        <v>XL</v>
      </c>
      <c r="F935" cm="1">
        <f t="array" ref="F935">IF(Nike_Sales_Uncleaned!F985="",MEDIAN(_xlfn._xlws.FILTER(Nike_Sales_Uncleaned!$F$2:$F$2501,Nike_Sales_Uncleaned!$F$2:$F$2501&gt;0)),Nike_Sales_Uncleaned!F985)</f>
        <v>2</v>
      </c>
      <c r="G935" cm="1">
        <f t="array" ref="G935">IF(OR(Nike_Sales_Uncleaned!G985="",Nike_Sales_Uncleaned!G985&lt;=0),MEDIAN(_xlfn._xlws.FILTER(Nike_Sales_Uncleaned!$G$2:$G$2501,Nike_Sales_Uncleaned!$G$2:$G$2501&gt;0)),Nike_Sales_Uncleaned!G985)</f>
        <v>8203.7999999999993</v>
      </c>
      <c r="H935">
        <f>IF(Nike_Sales_Uncleaned!H985="",0,IF(AND(Nike_Sales_Uncleaned!H985&gt;=0,Nike_Sales_Uncleaned!H985&lt;=1),Nike_Sales_Uncleaned!H985,0))</f>
        <v>0.03</v>
      </c>
      <c r="I935">
        <v>0</v>
      </c>
      <c r="J935" s="11">
        <f>IF(Nike_Sales_Uncleaned[[#This Row],[Order_Date]]="","",Nike_Sales_Uncleaned[[#This Row],[Order_Date]])</f>
        <v>45395</v>
      </c>
      <c r="K935" t="s">
        <v>22</v>
      </c>
      <c r="L935" t="s">
        <v>36</v>
      </c>
      <c r="M935">
        <v>2968.2</v>
      </c>
    </row>
    <row r="936" spans="1:13" x14ac:dyDescent="0.3">
      <c r="A936">
        <v>2984</v>
      </c>
      <c r="B936" t="s">
        <v>35</v>
      </c>
      <c r="C936" t="s">
        <v>20</v>
      </c>
      <c r="D936" t="s">
        <v>55</v>
      </c>
      <c r="E936" t="str">
        <f>IF(Nike_Sales_Uncleaned!E986="","NA",IF(OR(Nike_Sales_Uncleaned!E986=0,Nike_Sales_Uncleaned!E986=-1),"NA",UPPER(Nike_Sales_Uncleaned!E986)))</f>
        <v>XL</v>
      </c>
      <c r="F936" cm="1">
        <f t="array" ref="F936">IF(Nike_Sales_Uncleaned!F986="",MEDIAN(_xlfn._xlws.FILTER(Nike_Sales_Uncleaned!$F$2:$F$2501,Nike_Sales_Uncleaned!$F$2:$F$2501&gt;0)),Nike_Sales_Uncleaned!F986)</f>
        <v>2</v>
      </c>
      <c r="G936" cm="1">
        <f t="array" ref="G936">IF(OR(Nike_Sales_Uncleaned!G986="",Nike_Sales_Uncleaned!G986&lt;=0),MEDIAN(_xlfn._xlws.FILTER(Nike_Sales_Uncleaned!$G$2:$G$2501,Nike_Sales_Uncleaned!$G$2:$G$2501&gt;0)),Nike_Sales_Uncleaned!G986)</f>
        <v>4343.12</v>
      </c>
      <c r="H936">
        <f>IF(Nike_Sales_Uncleaned!H986="",0,IF(AND(Nike_Sales_Uncleaned!H986&gt;=0,Nike_Sales_Uncleaned!H986&lt;=1),Nike_Sales_Uncleaned!H986,0))</f>
        <v>0</v>
      </c>
      <c r="I936">
        <v>0</v>
      </c>
      <c r="J936" s="11">
        <f>IF(Nike_Sales_Uncleaned[[#This Row],[Order_Date]]="","",Nike_Sales_Uncleaned[[#This Row],[Order_Date]])</f>
        <v>45365</v>
      </c>
      <c r="K936" t="s">
        <v>17</v>
      </c>
      <c r="L936" t="s">
        <v>45</v>
      </c>
      <c r="M936">
        <v>3073.4</v>
      </c>
    </row>
    <row r="937" spans="1:13" x14ac:dyDescent="0.3">
      <c r="A937">
        <v>2985</v>
      </c>
      <c r="B937" t="s">
        <v>13</v>
      </c>
      <c r="C937" t="s">
        <v>30</v>
      </c>
      <c r="D937" t="s">
        <v>50</v>
      </c>
      <c r="E937" t="str">
        <f>IF(Nike_Sales_Uncleaned!E987="","NA",IF(OR(Nike_Sales_Uncleaned!E987=0,Nike_Sales_Uncleaned!E987=-1),"NA",UPPER(Nike_Sales_Uncleaned!E987)))</f>
        <v>NA</v>
      </c>
      <c r="F937" cm="1">
        <f t="array" ref="F937">IF(Nike_Sales_Uncleaned!F987="",MEDIAN(_xlfn._xlws.FILTER(Nike_Sales_Uncleaned!$F$2:$F$2501,Nike_Sales_Uncleaned!$F$2:$F$2501&gt;0)),Nike_Sales_Uncleaned!F987)</f>
        <v>2</v>
      </c>
      <c r="G937" cm="1">
        <f t="array" ref="G937">IF(OR(Nike_Sales_Uncleaned!G987="",Nike_Sales_Uncleaned!G987&lt;=0),MEDIAN(_xlfn._xlws.FILTER(Nike_Sales_Uncleaned!$G$2:$G$2501,Nike_Sales_Uncleaned!$G$2:$G$2501&gt;0)),Nike_Sales_Uncleaned!G987)</f>
        <v>8996.0499999999993</v>
      </c>
      <c r="H937">
        <f>IF(Nike_Sales_Uncleaned!H987="",0,IF(AND(Nike_Sales_Uncleaned!H987&gt;=0,Nike_Sales_Uncleaned!H987&lt;=1),Nike_Sales_Uncleaned!H987,0))</f>
        <v>0.48</v>
      </c>
      <c r="I937">
        <v>0</v>
      </c>
      <c r="J937" s="11">
        <f>IF(Nike_Sales_Uncleaned[[#This Row],[Order_Date]]="","",Nike_Sales_Uncleaned[[#This Row],[Order_Date]])</f>
        <v>45425</v>
      </c>
      <c r="K937" t="s">
        <v>17</v>
      </c>
      <c r="L937" t="s">
        <v>36</v>
      </c>
      <c r="M937">
        <v>3419.45</v>
      </c>
    </row>
    <row r="938" spans="1:13" x14ac:dyDescent="0.3">
      <c r="A938">
        <v>2986</v>
      </c>
      <c r="B938" t="s">
        <v>13</v>
      </c>
      <c r="C938" t="s">
        <v>43</v>
      </c>
      <c r="D938" t="s">
        <v>61</v>
      </c>
      <c r="E938" t="str">
        <f>IF(Nike_Sales_Uncleaned!E988="","NA",IF(OR(Nike_Sales_Uncleaned!E988=0,Nike_Sales_Uncleaned!E988=-1),"NA",UPPER(Nike_Sales_Uncleaned!E988)))</f>
        <v>M</v>
      </c>
      <c r="F938" cm="1">
        <f t="array" ref="F938">IF(Nike_Sales_Uncleaned!F988="",MEDIAN(_xlfn._xlws.FILTER(Nike_Sales_Uncleaned!$F$2:$F$2501,Nike_Sales_Uncleaned!$F$2:$F$2501&gt;0)),Nike_Sales_Uncleaned!F988)</f>
        <v>2</v>
      </c>
      <c r="G938" cm="1">
        <f t="array" ref="G938">IF(OR(Nike_Sales_Uncleaned!G988="",Nike_Sales_Uncleaned!G988&lt;=0),MEDIAN(_xlfn._xlws.FILTER(Nike_Sales_Uncleaned!$G$2:$G$2501,Nike_Sales_Uncleaned!$G$2:$G$2501&gt;0)),Nike_Sales_Uncleaned!G988)</f>
        <v>6877.77</v>
      </c>
      <c r="H938">
        <f>IF(Nike_Sales_Uncleaned!H988="",0,IF(AND(Nike_Sales_Uncleaned!H988&gt;=0,Nike_Sales_Uncleaned!H988&lt;=1),Nike_Sales_Uncleaned!H988,0))</f>
        <v>0.09</v>
      </c>
      <c r="I938">
        <v>0</v>
      </c>
      <c r="J938" s="11">
        <f>IF(Nike_Sales_Uncleaned[[#This Row],[Order_Date]]="","",Nike_Sales_Uncleaned[[#This Row],[Order_Date]])</f>
        <v>45504</v>
      </c>
      <c r="K938" t="s">
        <v>17</v>
      </c>
      <c r="L938" t="s">
        <v>29</v>
      </c>
      <c r="M938">
        <v>2303.27</v>
      </c>
    </row>
    <row r="939" spans="1:13" x14ac:dyDescent="0.3">
      <c r="A939">
        <v>2987</v>
      </c>
      <c r="B939" t="s">
        <v>19</v>
      </c>
      <c r="C939" t="s">
        <v>20</v>
      </c>
      <c r="D939" t="s">
        <v>24</v>
      </c>
      <c r="E939" t="str">
        <f>IF(Nike_Sales_Uncleaned!E989="","NA",IF(OR(Nike_Sales_Uncleaned!E989=0,Nike_Sales_Uncleaned!E989=-1),"NA",UPPER(Nike_Sales_Uncleaned!E989)))</f>
        <v>L</v>
      </c>
      <c r="F939" cm="1">
        <f t="array" ref="F939">IF(Nike_Sales_Uncleaned!F989="",MEDIAN(_xlfn._xlws.FILTER(Nike_Sales_Uncleaned!$F$2:$F$2501,Nike_Sales_Uncleaned!$F$2:$F$2501&gt;0)),Nike_Sales_Uncleaned!F989)</f>
        <v>2</v>
      </c>
      <c r="G939" cm="1">
        <f t="array" ref="G939">IF(OR(Nike_Sales_Uncleaned!G989="",Nike_Sales_Uncleaned!G989&lt;=0),MEDIAN(_xlfn._xlws.FILTER(Nike_Sales_Uncleaned!$G$2:$G$2501,Nike_Sales_Uncleaned!$G$2:$G$2501&gt;0)),Nike_Sales_Uncleaned!G989)</f>
        <v>6110.0300000000007</v>
      </c>
      <c r="H939">
        <f>IF(Nike_Sales_Uncleaned!H989="",0,IF(AND(Nike_Sales_Uncleaned!H989&gt;=0,Nike_Sales_Uncleaned!H989&lt;=1),Nike_Sales_Uncleaned!H989,0))</f>
        <v>0</v>
      </c>
      <c r="I939">
        <v>0</v>
      </c>
      <c r="J939" s="11" t="str">
        <f>IF(Nike_Sales_Uncleaned[[#This Row],[Order_Date]]="","",Nike_Sales_Uncleaned[[#This Row],[Order_Date]])</f>
        <v/>
      </c>
      <c r="K939" t="s">
        <v>17</v>
      </c>
      <c r="L939" t="s">
        <v>29</v>
      </c>
      <c r="M939">
        <v>2365.6999999999998</v>
      </c>
    </row>
    <row r="940" spans="1:13" x14ac:dyDescent="0.3">
      <c r="A940">
        <v>2989</v>
      </c>
      <c r="B940" t="s">
        <v>35</v>
      </c>
      <c r="C940" t="s">
        <v>20</v>
      </c>
      <c r="D940" t="s">
        <v>39</v>
      </c>
      <c r="E940" t="str">
        <f>IF(Nike_Sales_Uncleaned!E991="","NA",IF(OR(Nike_Sales_Uncleaned!E991=0,Nike_Sales_Uncleaned!E991=-1),"NA",UPPER(Nike_Sales_Uncleaned!E991)))</f>
        <v>M</v>
      </c>
      <c r="F940" cm="1">
        <f t="array" ref="F940">IF(Nike_Sales_Uncleaned!F991="",MEDIAN(_xlfn._xlws.FILTER(Nike_Sales_Uncleaned!$F$2:$F$2501,Nike_Sales_Uncleaned!$F$2:$F$2501&gt;0)),Nike_Sales_Uncleaned!F991)</f>
        <v>1</v>
      </c>
      <c r="G940" cm="1">
        <f t="array" ref="G940">IF(OR(Nike_Sales_Uncleaned!G991="",Nike_Sales_Uncleaned!G991&lt;=0),MEDIAN(_xlfn._xlws.FILTER(Nike_Sales_Uncleaned!$G$2:$G$2501,Nike_Sales_Uncleaned!$G$2:$G$2501&gt;0)),Nike_Sales_Uncleaned!G991)</f>
        <v>6429.61</v>
      </c>
      <c r="H940">
        <f>IF(Nike_Sales_Uncleaned!H991="",0,IF(AND(Nike_Sales_Uncleaned!H991&gt;=0,Nike_Sales_Uncleaned!H991&lt;=1),Nike_Sales_Uncleaned!H991,0))</f>
        <v>0</v>
      </c>
      <c r="I940">
        <v>0</v>
      </c>
      <c r="J940" s="11">
        <f>IF(Nike_Sales_Uncleaned[[#This Row],[Order_Date]]="","",Nike_Sales_Uncleaned[[#This Row],[Order_Date]])</f>
        <v>45671</v>
      </c>
      <c r="K940" t="s">
        <v>17</v>
      </c>
      <c r="L940" t="s">
        <v>36</v>
      </c>
      <c r="M940">
        <v>2459.52</v>
      </c>
    </row>
    <row r="941" spans="1:13" x14ac:dyDescent="0.3">
      <c r="A941">
        <v>2990</v>
      </c>
      <c r="B941" t="s">
        <v>13</v>
      </c>
      <c r="C941" t="s">
        <v>43</v>
      </c>
      <c r="D941" t="s">
        <v>51</v>
      </c>
      <c r="E941" t="str">
        <f>IF(Nike_Sales_Uncleaned!E992="","NA",IF(OR(Nike_Sales_Uncleaned!E992=0,Nike_Sales_Uncleaned!E992=-1),"NA",UPPER(Nike_Sales_Uncleaned!E992)))</f>
        <v>XL</v>
      </c>
      <c r="F941" cm="1">
        <f t="array" ref="F941">IF(Nike_Sales_Uncleaned!F992="",MEDIAN(_xlfn._xlws.FILTER(Nike_Sales_Uncleaned!$F$2:$F$2501,Nike_Sales_Uncleaned!$F$2:$F$2501&gt;0)),Nike_Sales_Uncleaned!F992)</f>
        <v>2</v>
      </c>
      <c r="G941" cm="1">
        <f t="array" ref="G941">IF(OR(Nike_Sales_Uncleaned!G992="",Nike_Sales_Uncleaned!G992&lt;=0),MEDIAN(_xlfn._xlws.FILTER(Nike_Sales_Uncleaned!$G$2:$G$2501,Nike_Sales_Uncleaned!$G$2:$G$2501&gt;0)),Nike_Sales_Uncleaned!G992)</f>
        <v>2601.9899999999998</v>
      </c>
      <c r="H941">
        <f>IF(Nike_Sales_Uncleaned!H992="",0,IF(AND(Nike_Sales_Uncleaned!H992&gt;=0,Nike_Sales_Uncleaned!H992&lt;=1),Nike_Sales_Uncleaned!H992,0))</f>
        <v>0</v>
      </c>
      <c r="I941">
        <v>0</v>
      </c>
      <c r="J941" s="11" t="str">
        <f>IF(Nike_Sales_Uncleaned[[#This Row],[Order_Date]]="","",Nike_Sales_Uncleaned[[#This Row],[Order_Date]])</f>
        <v/>
      </c>
      <c r="K941" t="s">
        <v>22</v>
      </c>
      <c r="L941" t="s">
        <v>36</v>
      </c>
      <c r="M941">
        <v>570.47</v>
      </c>
    </row>
    <row r="942" spans="1:13" x14ac:dyDescent="0.3">
      <c r="A942">
        <v>2991</v>
      </c>
      <c r="B942" t="s">
        <v>35</v>
      </c>
      <c r="C942" t="s">
        <v>14</v>
      </c>
      <c r="D942" t="s">
        <v>15</v>
      </c>
      <c r="E942" t="str">
        <f>IF(Nike_Sales_Uncleaned!E993="","NA",IF(OR(Nike_Sales_Uncleaned!E993=0,Nike_Sales_Uncleaned!E993=-1),"NA",UPPER(Nike_Sales_Uncleaned!E993)))</f>
        <v>M</v>
      </c>
      <c r="F942" cm="1">
        <f t="array" ref="F942">IF(Nike_Sales_Uncleaned!F993="",MEDIAN(_xlfn._xlws.FILTER(Nike_Sales_Uncleaned!$F$2:$F$2501,Nike_Sales_Uncleaned!$F$2:$F$2501&gt;0)),Nike_Sales_Uncleaned!F993)</f>
        <v>2</v>
      </c>
      <c r="G942" cm="1">
        <f t="array" ref="G942">IF(OR(Nike_Sales_Uncleaned!G993="",Nike_Sales_Uncleaned!G993&lt;=0),MEDIAN(_xlfn._xlws.FILTER(Nike_Sales_Uncleaned!$G$2:$G$2501,Nike_Sales_Uncleaned!$G$2:$G$2501&gt;0)),Nike_Sales_Uncleaned!G993)</f>
        <v>4004.4</v>
      </c>
      <c r="H942">
        <f>IF(Nike_Sales_Uncleaned!H993="",0,IF(AND(Nike_Sales_Uncleaned!H993&gt;=0,Nike_Sales_Uncleaned!H993&lt;=1),Nike_Sales_Uncleaned!H993,0))</f>
        <v>0</v>
      </c>
      <c r="I942">
        <v>0</v>
      </c>
      <c r="J942" s="11">
        <f>IF(Nike_Sales_Uncleaned[[#This Row],[Order_Date]]="","",Nike_Sales_Uncleaned[[#This Row],[Order_Date]])</f>
        <v>45783</v>
      </c>
      <c r="K942" t="s">
        <v>22</v>
      </c>
      <c r="L942" t="s">
        <v>29</v>
      </c>
      <c r="M942">
        <v>3772.99</v>
      </c>
    </row>
    <row r="943" spans="1:13" x14ac:dyDescent="0.3">
      <c r="A943">
        <v>2992</v>
      </c>
      <c r="B943" t="s">
        <v>35</v>
      </c>
      <c r="C943" t="s">
        <v>20</v>
      </c>
      <c r="D943" t="s">
        <v>24</v>
      </c>
      <c r="E943" t="str">
        <f>IF(Nike_Sales_Uncleaned!E994="","NA",IF(OR(Nike_Sales_Uncleaned!E994=0,Nike_Sales_Uncleaned!E994=-1),"NA",UPPER(Nike_Sales_Uncleaned!E994)))</f>
        <v>L</v>
      </c>
      <c r="F943" cm="1">
        <f t="array" ref="F943">IF(Nike_Sales_Uncleaned!F994="",MEDIAN(_xlfn._xlws.FILTER(Nike_Sales_Uncleaned!$F$2:$F$2501,Nike_Sales_Uncleaned!$F$2:$F$2501&gt;0)),Nike_Sales_Uncleaned!F994)</f>
        <v>2</v>
      </c>
      <c r="G943" cm="1">
        <f t="array" ref="G943">IF(OR(Nike_Sales_Uncleaned!G994="",Nike_Sales_Uncleaned!G994&lt;=0),MEDIAN(_xlfn._xlws.FILTER(Nike_Sales_Uncleaned!$G$2:$G$2501,Nike_Sales_Uncleaned!$G$2:$G$2501&gt;0)),Nike_Sales_Uncleaned!G994)</f>
        <v>6110.0300000000007</v>
      </c>
      <c r="H943">
        <f>IF(Nike_Sales_Uncleaned!H994="",0,IF(AND(Nike_Sales_Uncleaned!H994&gt;=0,Nike_Sales_Uncleaned!H994&lt;=1),Nike_Sales_Uncleaned!H994,0))</f>
        <v>0</v>
      </c>
      <c r="I943">
        <v>0</v>
      </c>
      <c r="J943" s="11">
        <f>IF(Nike_Sales_Uncleaned[[#This Row],[Order_Date]]="","",Nike_Sales_Uncleaned[[#This Row],[Order_Date]])</f>
        <v>45779</v>
      </c>
      <c r="K943" t="s">
        <v>17</v>
      </c>
      <c r="L943" t="s">
        <v>45</v>
      </c>
      <c r="M943">
        <v>2276.9899999999998</v>
      </c>
    </row>
    <row r="944" spans="1:13" x14ac:dyDescent="0.3">
      <c r="A944">
        <v>2993</v>
      </c>
      <c r="B944" t="s">
        <v>35</v>
      </c>
      <c r="C944" t="s">
        <v>20</v>
      </c>
      <c r="D944" t="s">
        <v>24</v>
      </c>
      <c r="E944" t="str">
        <f>IF(Nike_Sales_Uncleaned!E995="","NA",IF(OR(Nike_Sales_Uncleaned!E995=0,Nike_Sales_Uncleaned!E995=-1),"NA",UPPER(Nike_Sales_Uncleaned!E995)))</f>
        <v>M</v>
      </c>
      <c r="F944" cm="1">
        <f t="array" ref="F944">IF(Nike_Sales_Uncleaned!F995="",MEDIAN(_xlfn._xlws.FILTER(Nike_Sales_Uncleaned!$F$2:$F$2501,Nike_Sales_Uncleaned!$F$2:$F$2501&gt;0)),Nike_Sales_Uncleaned!F995)</f>
        <v>4</v>
      </c>
      <c r="G944" cm="1">
        <f t="array" ref="G944">IF(OR(Nike_Sales_Uncleaned!G995="",Nike_Sales_Uncleaned!G995&lt;=0),MEDIAN(_xlfn._xlws.FILTER(Nike_Sales_Uncleaned!$G$2:$G$2501,Nike_Sales_Uncleaned!$G$2:$G$2501&gt;0)),Nike_Sales_Uncleaned!G995)</f>
        <v>6110.0300000000007</v>
      </c>
      <c r="H944">
        <f>IF(Nike_Sales_Uncleaned!H995="",0,IF(AND(Nike_Sales_Uncleaned!H995&gt;=0,Nike_Sales_Uncleaned!H995&lt;=1),Nike_Sales_Uncleaned!H995,0))</f>
        <v>0</v>
      </c>
      <c r="I944">
        <v>0</v>
      </c>
      <c r="J944" s="11">
        <f>IF(Nike_Sales_Uncleaned[[#This Row],[Order_Date]]="","",Nike_Sales_Uncleaned[[#This Row],[Order_Date]])</f>
        <v>45763</v>
      </c>
      <c r="K944" t="s">
        <v>22</v>
      </c>
      <c r="L944" t="s">
        <v>38</v>
      </c>
      <c r="M944">
        <v>1770.74</v>
      </c>
    </row>
    <row r="945" spans="1:13" x14ac:dyDescent="0.3">
      <c r="A945">
        <v>2994</v>
      </c>
      <c r="B945" t="s">
        <v>19</v>
      </c>
      <c r="C945" t="s">
        <v>26</v>
      </c>
      <c r="D945" t="s">
        <v>60</v>
      </c>
      <c r="E945" t="str">
        <f>IF(Nike_Sales_Uncleaned!E996="","NA",IF(OR(Nike_Sales_Uncleaned!E996=0,Nike_Sales_Uncleaned!E996=-1),"NA",UPPER(Nike_Sales_Uncleaned!E996)))</f>
        <v>11</v>
      </c>
      <c r="F945" cm="1">
        <f t="array" ref="F945">IF(Nike_Sales_Uncleaned!F996="",MEDIAN(_xlfn._xlws.FILTER(Nike_Sales_Uncleaned!$F$2:$F$2501,Nike_Sales_Uncleaned!$F$2:$F$2501&gt;0)),Nike_Sales_Uncleaned!F996)</f>
        <v>2</v>
      </c>
      <c r="G945" cm="1">
        <f t="array" ref="G945">IF(OR(Nike_Sales_Uncleaned!G996="",Nike_Sales_Uncleaned!G996&lt;=0),MEDIAN(_xlfn._xlws.FILTER(Nike_Sales_Uncleaned!$G$2:$G$2501,Nike_Sales_Uncleaned!$G$2:$G$2501&gt;0)),Nike_Sales_Uncleaned!G996)</f>
        <v>2932.39</v>
      </c>
      <c r="H945">
        <f>IF(Nike_Sales_Uncleaned!H996="",0,IF(AND(Nike_Sales_Uncleaned!H996&gt;=0,Nike_Sales_Uncleaned!H996&lt;=1),Nike_Sales_Uncleaned!H996,0))</f>
        <v>0.98</v>
      </c>
      <c r="I945">
        <v>0</v>
      </c>
      <c r="J945" s="11">
        <f>IF(Nike_Sales_Uncleaned[[#This Row],[Order_Date]]="","",Nike_Sales_Uncleaned[[#This Row],[Order_Date]])</f>
        <v>45574</v>
      </c>
      <c r="K945" t="s">
        <v>22</v>
      </c>
      <c r="L945" t="s">
        <v>25</v>
      </c>
      <c r="M945">
        <v>2962.69</v>
      </c>
    </row>
    <row r="946" spans="1:13" x14ac:dyDescent="0.3">
      <c r="A946">
        <v>2995</v>
      </c>
      <c r="B946" t="s">
        <v>13</v>
      </c>
      <c r="C946" t="s">
        <v>26</v>
      </c>
      <c r="D946" t="s">
        <v>27</v>
      </c>
      <c r="E946" t="str">
        <f>IF(Nike_Sales_Uncleaned!E997="","NA",IF(OR(Nike_Sales_Uncleaned!E997=0,Nike_Sales_Uncleaned!E997=-1),"NA",UPPER(Nike_Sales_Uncleaned!E997)))</f>
        <v>L</v>
      </c>
      <c r="F946" cm="1">
        <f t="array" ref="F946">IF(Nike_Sales_Uncleaned!F997="",MEDIAN(_xlfn._xlws.FILTER(Nike_Sales_Uncleaned!$F$2:$F$2501,Nike_Sales_Uncleaned!$F$2:$F$2501&gt;0)),Nike_Sales_Uncleaned!F997)</f>
        <v>2</v>
      </c>
      <c r="G946" cm="1">
        <f t="array" ref="G946">IF(OR(Nike_Sales_Uncleaned!G997="",Nike_Sales_Uncleaned!G997&lt;=0),MEDIAN(_xlfn._xlws.FILTER(Nike_Sales_Uncleaned!$G$2:$G$2501,Nike_Sales_Uncleaned!$G$2:$G$2501&gt;0)),Nike_Sales_Uncleaned!G997)</f>
        <v>8679.9699999999993</v>
      </c>
      <c r="H946">
        <f>IF(Nike_Sales_Uncleaned!H997="",0,IF(AND(Nike_Sales_Uncleaned!H997&gt;=0,Nike_Sales_Uncleaned!H997&lt;=1),Nike_Sales_Uncleaned!H997,0))</f>
        <v>0</v>
      </c>
      <c r="I946">
        <v>0</v>
      </c>
      <c r="J946" s="11">
        <f>IF(Nike_Sales_Uncleaned[[#This Row],[Order_Date]]="","",Nike_Sales_Uncleaned[[#This Row],[Order_Date]])</f>
        <v>45571</v>
      </c>
      <c r="K946" t="s">
        <v>17</v>
      </c>
      <c r="L946" t="s">
        <v>33</v>
      </c>
      <c r="M946">
        <v>-651.61</v>
      </c>
    </row>
    <row r="947" spans="1:13" x14ac:dyDescent="0.3">
      <c r="A947">
        <v>2996</v>
      </c>
      <c r="B947" t="s">
        <v>19</v>
      </c>
      <c r="C947" t="s">
        <v>43</v>
      </c>
      <c r="D947" t="s">
        <v>44</v>
      </c>
      <c r="E947" t="str">
        <f>IF(Nike_Sales_Uncleaned!E998="","NA",IF(OR(Nike_Sales_Uncleaned!E998=0,Nike_Sales_Uncleaned!E998=-1),"NA",UPPER(Nike_Sales_Uncleaned!E998)))</f>
        <v>11</v>
      </c>
      <c r="F947" cm="1">
        <f t="array" ref="F947">IF(Nike_Sales_Uncleaned!F998="",MEDIAN(_xlfn._xlws.FILTER(Nike_Sales_Uncleaned!$F$2:$F$2501,Nike_Sales_Uncleaned!$F$2:$F$2501&gt;0)),Nike_Sales_Uncleaned!F998)</f>
        <v>2</v>
      </c>
      <c r="G947" cm="1">
        <f t="array" ref="G947">IF(OR(Nike_Sales_Uncleaned!G998="",Nike_Sales_Uncleaned!G998&lt;=0),MEDIAN(_xlfn._xlws.FILTER(Nike_Sales_Uncleaned!$G$2:$G$2501,Nike_Sales_Uncleaned!$G$2:$G$2501&gt;0)),Nike_Sales_Uncleaned!G998)</f>
        <v>6110.0300000000007</v>
      </c>
      <c r="H947">
        <f>IF(Nike_Sales_Uncleaned!H998="",0,IF(AND(Nike_Sales_Uncleaned!H998&gt;=0,Nike_Sales_Uncleaned!H998&lt;=1),Nike_Sales_Uncleaned!H998,0))</f>
        <v>0</v>
      </c>
      <c r="I947">
        <v>0</v>
      </c>
      <c r="J947" s="11" t="str">
        <f>IF(Nike_Sales_Uncleaned[[#This Row],[Order_Date]]="","",Nike_Sales_Uncleaned[[#This Row],[Order_Date]])</f>
        <v/>
      </c>
      <c r="K947" t="s">
        <v>17</v>
      </c>
      <c r="L947" t="s">
        <v>29</v>
      </c>
      <c r="M947">
        <v>3753.82</v>
      </c>
    </row>
    <row r="948" spans="1:13" x14ac:dyDescent="0.3">
      <c r="A948">
        <v>2998</v>
      </c>
      <c r="B948" t="s">
        <v>19</v>
      </c>
      <c r="C948" t="s">
        <v>14</v>
      </c>
      <c r="D948" t="s">
        <v>34</v>
      </c>
      <c r="E948" t="str">
        <f>IF(Nike_Sales_Uncleaned!E1000="","NA",IF(OR(Nike_Sales_Uncleaned!E1000=0,Nike_Sales_Uncleaned!E1000=-1),"NA",UPPER(Nike_Sales_Uncleaned!E1000)))</f>
        <v>NA</v>
      </c>
      <c r="F948" cm="1">
        <f t="array" ref="F948">IF(Nike_Sales_Uncleaned!F1000="",MEDIAN(_xlfn._xlws.FILTER(Nike_Sales_Uncleaned!$F$2:$F$2501,Nike_Sales_Uncleaned!$F$2:$F$2501&gt;0)),Nike_Sales_Uncleaned!F1000)</f>
        <v>2</v>
      </c>
      <c r="G948" cm="1">
        <f t="array" ref="G948">IF(OR(Nike_Sales_Uncleaned!G1000="",Nike_Sales_Uncleaned!G1000&lt;=0),MEDIAN(_xlfn._xlws.FILTER(Nike_Sales_Uncleaned!$G$2:$G$2501,Nike_Sales_Uncleaned!$G$2:$G$2501&gt;0)),Nike_Sales_Uncleaned!G1000)</f>
        <v>8835.27</v>
      </c>
      <c r="H948">
        <f>IF(Nike_Sales_Uncleaned!H1000="",0,IF(AND(Nike_Sales_Uncleaned!H1000&gt;=0,Nike_Sales_Uncleaned!H1000&lt;=1),Nike_Sales_Uncleaned!H1000,0))</f>
        <v>0.76</v>
      </c>
      <c r="I948">
        <v>0</v>
      </c>
      <c r="J948" s="11" t="str">
        <f>IF(Nike_Sales_Uncleaned[[#This Row],[Order_Date]]="","",Nike_Sales_Uncleaned[[#This Row],[Order_Date]])</f>
        <v/>
      </c>
      <c r="K948" t="s">
        <v>17</v>
      </c>
      <c r="L948" t="s">
        <v>33</v>
      </c>
      <c r="M948">
        <v>1637.2</v>
      </c>
    </row>
    <row r="949" spans="1:13" x14ac:dyDescent="0.3">
      <c r="A949">
        <v>3000</v>
      </c>
      <c r="B949" t="s">
        <v>13</v>
      </c>
      <c r="C949" t="s">
        <v>30</v>
      </c>
      <c r="D949" t="s">
        <v>50</v>
      </c>
      <c r="E949" t="str">
        <f>IF(Nike_Sales_Uncleaned!E1002="","NA",IF(OR(Nike_Sales_Uncleaned!E1002=0,Nike_Sales_Uncleaned!E1002=-1),"NA",UPPER(Nike_Sales_Uncleaned!E1002)))</f>
        <v>M</v>
      </c>
      <c r="F949" cm="1">
        <f t="array" ref="F949">IF(Nike_Sales_Uncleaned!F1002="",MEDIAN(_xlfn._xlws.FILTER(Nike_Sales_Uncleaned!$F$2:$F$2501,Nike_Sales_Uncleaned!$F$2:$F$2501&gt;0)),Nike_Sales_Uncleaned!F1002)</f>
        <v>1</v>
      </c>
      <c r="G949" cm="1">
        <f t="array" ref="G949">IF(OR(Nike_Sales_Uncleaned!G1002="",Nike_Sales_Uncleaned!G1002&lt;=0),MEDIAN(_xlfn._xlws.FILTER(Nike_Sales_Uncleaned!$G$2:$G$2501,Nike_Sales_Uncleaned!$G$2:$G$2501&gt;0)),Nike_Sales_Uncleaned!G1002)</f>
        <v>6110.0300000000007</v>
      </c>
      <c r="H949">
        <f>IF(Nike_Sales_Uncleaned!H1002="",0,IF(AND(Nike_Sales_Uncleaned!H1002&gt;=0,Nike_Sales_Uncleaned!H1002&lt;=1),Nike_Sales_Uncleaned!H1002,0))</f>
        <v>0</v>
      </c>
      <c r="I949">
        <v>0</v>
      </c>
      <c r="J949" s="11">
        <f>IF(Nike_Sales_Uncleaned[[#This Row],[Order_Date]]="","",Nike_Sales_Uncleaned[[#This Row],[Order_Date]])</f>
        <v>45630</v>
      </c>
      <c r="K949" t="s">
        <v>22</v>
      </c>
      <c r="L949" t="s">
        <v>25</v>
      </c>
      <c r="M949">
        <v>-1110.6199999999999</v>
      </c>
    </row>
    <row r="950" spans="1:13" x14ac:dyDescent="0.3">
      <c r="A950">
        <v>3001</v>
      </c>
      <c r="B950" t="s">
        <v>35</v>
      </c>
      <c r="C950" t="s">
        <v>20</v>
      </c>
      <c r="D950" t="s">
        <v>24</v>
      </c>
      <c r="E950" t="str">
        <f>IF(Nike_Sales_Uncleaned!E1003="","NA",IF(OR(Nike_Sales_Uncleaned!E1003=0,Nike_Sales_Uncleaned!E1003=-1),"NA",UPPER(Nike_Sales_Uncleaned!E1003)))</f>
        <v>L</v>
      </c>
      <c r="F950" cm="1">
        <f t="array" ref="F950">IF(Nike_Sales_Uncleaned!F1003="",MEDIAN(_xlfn._xlws.FILTER(Nike_Sales_Uncleaned!$F$2:$F$2501,Nike_Sales_Uncleaned!$F$2:$F$2501&gt;0)),Nike_Sales_Uncleaned!F1003)</f>
        <v>2</v>
      </c>
      <c r="G950" cm="1">
        <f t="array" ref="G950">IF(OR(Nike_Sales_Uncleaned!G1003="",Nike_Sales_Uncleaned!G1003&lt;=0),MEDIAN(_xlfn._xlws.FILTER(Nike_Sales_Uncleaned!$G$2:$G$2501,Nike_Sales_Uncleaned!$G$2:$G$2501&gt;0)),Nike_Sales_Uncleaned!G1003)</f>
        <v>6110.0300000000007</v>
      </c>
      <c r="H950">
        <f>IF(Nike_Sales_Uncleaned!H1003="",0,IF(AND(Nike_Sales_Uncleaned!H1003&gt;=0,Nike_Sales_Uncleaned!H1003&lt;=1),Nike_Sales_Uncleaned!H1003,0))</f>
        <v>0</v>
      </c>
      <c r="I950">
        <v>0</v>
      </c>
      <c r="J950" s="11">
        <f>IF(Nike_Sales_Uncleaned[[#This Row],[Order_Date]]="","",Nike_Sales_Uncleaned[[#This Row],[Order_Date]])</f>
        <v>45766</v>
      </c>
      <c r="K950" t="s">
        <v>17</v>
      </c>
      <c r="L950" t="s">
        <v>33</v>
      </c>
      <c r="M950">
        <v>-362.26</v>
      </c>
    </row>
    <row r="951" spans="1:13" x14ac:dyDescent="0.3">
      <c r="A951">
        <v>3002</v>
      </c>
      <c r="B951" t="s">
        <v>19</v>
      </c>
      <c r="C951" t="s">
        <v>26</v>
      </c>
      <c r="D951" t="s">
        <v>40</v>
      </c>
      <c r="E951" t="str">
        <f>IF(Nike_Sales_Uncleaned!E1004="","NA",IF(OR(Nike_Sales_Uncleaned!E1004=0,Nike_Sales_Uncleaned!E1004=-1),"NA",UPPER(Nike_Sales_Uncleaned!E1004)))</f>
        <v>NA</v>
      </c>
      <c r="F951" cm="1">
        <f t="array" ref="F951">IF(Nike_Sales_Uncleaned!F1004="",MEDIAN(_xlfn._xlws.FILTER(Nike_Sales_Uncleaned!$F$2:$F$2501,Nike_Sales_Uncleaned!$F$2:$F$2501&gt;0)),Nike_Sales_Uncleaned!F1004)</f>
        <v>4</v>
      </c>
      <c r="G951" cm="1">
        <f t="array" ref="G951">IF(OR(Nike_Sales_Uncleaned!G1004="",Nike_Sales_Uncleaned!G1004&lt;=0),MEDIAN(_xlfn._xlws.FILTER(Nike_Sales_Uncleaned!$G$2:$G$2501,Nike_Sales_Uncleaned!$G$2:$G$2501&gt;0)),Nike_Sales_Uncleaned!G1004)</f>
        <v>6110.0300000000007</v>
      </c>
      <c r="H951">
        <f>IF(Nike_Sales_Uncleaned!H1004="",0,IF(AND(Nike_Sales_Uncleaned!H1004&gt;=0,Nike_Sales_Uncleaned!H1004&lt;=1),Nike_Sales_Uncleaned!H1004,0))</f>
        <v>0</v>
      </c>
      <c r="I951">
        <v>0</v>
      </c>
      <c r="J951" s="11">
        <f>IF(Nike_Sales_Uncleaned[[#This Row],[Order_Date]]="","",Nike_Sales_Uncleaned[[#This Row],[Order_Date]])</f>
        <v>45843</v>
      </c>
      <c r="K951" t="s">
        <v>22</v>
      </c>
      <c r="L951" t="s">
        <v>33</v>
      </c>
      <c r="M951">
        <v>3535.87</v>
      </c>
    </row>
    <row r="952" spans="1:13" x14ac:dyDescent="0.3">
      <c r="A952">
        <v>3003</v>
      </c>
      <c r="B952" t="s">
        <v>35</v>
      </c>
      <c r="C952" t="s">
        <v>43</v>
      </c>
      <c r="D952" t="s">
        <v>52</v>
      </c>
      <c r="E952" t="str">
        <f>IF(Nike_Sales_Uncleaned!E1005="","NA",IF(OR(Nike_Sales_Uncleaned!E1005=0,Nike_Sales_Uncleaned!E1005=-1),"NA",UPPER(Nike_Sales_Uncleaned!E1005)))</f>
        <v>XL</v>
      </c>
      <c r="F952" cm="1">
        <f t="array" ref="F952">IF(Nike_Sales_Uncleaned!F1005="",MEDIAN(_xlfn._xlws.FILTER(Nike_Sales_Uncleaned!$F$2:$F$2501,Nike_Sales_Uncleaned!$F$2:$F$2501&gt;0)),Nike_Sales_Uncleaned!F1005)</f>
        <v>2</v>
      </c>
      <c r="G952" cm="1">
        <f t="array" ref="G952">IF(OR(Nike_Sales_Uncleaned!G1005="",Nike_Sales_Uncleaned!G1005&lt;=0),MEDIAN(_xlfn._xlws.FILTER(Nike_Sales_Uncleaned!$G$2:$G$2501,Nike_Sales_Uncleaned!$G$2:$G$2501&gt;0)),Nike_Sales_Uncleaned!G1005)</f>
        <v>6110.0300000000007</v>
      </c>
      <c r="H952">
        <f>IF(Nike_Sales_Uncleaned!H1005="",0,IF(AND(Nike_Sales_Uncleaned!H1005&gt;=0,Nike_Sales_Uncleaned!H1005&lt;=1),Nike_Sales_Uncleaned!H1005,0))</f>
        <v>0</v>
      </c>
      <c r="I952">
        <v>0</v>
      </c>
      <c r="J952" s="11" t="str">
        <f>IF(Nike_Sales_Uncleaned[[#This Row],[Order_Date]]="","",Nike_Sales_Uncleaned[[#This Row],[Order_Date]])</f>
        <v/>
      </c>
      <c r="K952" t="s">
        <v>17</v>
      </c>
      <c r="L952" t="s">
        <v>36</v>
      </c>
      <c r="M952">
        <v>-646.26</v>
      </c>
    </row>
    <row r="953" spans="1:13" x14ac:dyDescent="0.3">
      <c r="A953">
        <v>3004</v>
      </c>
      <c r="B953" t="s">
        <v>35</v>
      </c>
      <c r="C953" t="s">
        <v>14</v>
      </c>
      <c r="D953" t="s">
        <v>54</v>
      </c>
      <c r="E953" t="str">
        <f>IF(Nike_Sales_Uncleaned!E1006="","NA",IF(OR(Nike_Sales_Uncleaned!E1006=0,Nike_Sales_Uncleaned!E1006=-1),"NA",UPPER(Nike_Sales_Uncleaned!E1006)))</f>
        <v>XL</v>
      </c>
      <c r="F953" cm="1">
        <f t="array" ref="F953">IF(Nike_Sales_Uncleaned!F1006="",MEDIAN(_xlfn._xlws.FILTER(Nike_Sales_Uncleaned!$F$2:$F$2501,Nike_Sales_Uncleaned!$F$2:$F$2501&gt;0)),Nike_Sales_Uncleaned!F1006)</f>
        <v>2</v>
      </c>
      <c r="G953" cm="1">
        <f t="array" ref="G953">IF(OR(Nike_Sales_Uncleaned!G1006="",Nike_Sales_Uncleaned!G1006&lt;=0),MEDIAN(_xlfn._xlws.FILTER(Nike_Sales_Uncleaned!$G$2:$G$2501,Nike_Sales_Uncleaned!$G$2:$G$2501&gt;0)),Nike_Sales_Uncleaned!G1006)</f>
        <v>6897.68</v>
      </c>
      <c r="H953">
        <f>IF(Nike_Sales_Uncleaned!H1006="",0,IF(AND(Nike_Sales_Uncleaned!H1006&gt;=0,Nike_Sales_Uncleaned!H1006&lt;=1),Nike_Sales_Uncleaned!H1006,0))</f>
        <v>0</v>
      </c>
      <c r="I953">
        <v>0</v>
      </c>
      <c r="J953" s="11" t="str">
        <f>IF(Nike_Sales_Uncleaned[[#This Row],[Order_Date]]="","",Nike_Sales_Uncleaned[[#This Row],[Order_Date]])</f>
        <v/>
      </c>
      <c r="K953" t="s">
        <v>22</v>
      </c>
      <c r="L953" t="s">
        <v>29</v>
      </c>
      <c r="M953">
        <v>2708.1</v>
      </c>
    </row>
    <row r="954" spans="1:13" x14ac:dyDescent="0.3">
      <c r="A954">
        <v>3005</v>
      </c>
      <c r="B954" t="s">
        <v>19</v>
      </c>
      <c r="C954" t="s">
        <v>43</v>
      </c>
      <c r="D954" t="s">
        <v>52</v>
      </c>
      <c r="E954" t="str">
        <f>IF(Nike_Sales_Uncleaned!E1007="","NA",IF(OR(Nike_Sales_Uncleaned!E1007=0,Nike_Sales_Uncleaned!E1007=-1),"NA",UPPER(Nike_Sales_Uncleaned!E1007)))</f>
        <v>9</v>
      </c>
      <c r="F954" cm="1">
        <f t="array" ref="F954">IF(Nike_Sales_Uncleaned!F1007="",MEDIAN(_xlfn._xlws.FILTER(Nike_Sales_Uncleaned!$F$2:$F$2501,Nike_Sales_Uncleaned!$F$2:$F$2501&gt;0)),Nike_Sales_Uncleaned!F1007)</f>
        <v>2</v>
      </c>
      <c r="G954" cm="1">
        <f t="array" ref="G954">IF(OR(Nike_Sales_Uncleaned!G1007="",Nike_Sales_Uncleaned!G1007&lt;=0),MEDIAN(_xlfn._xlws.FILTER(Nike_Sales_Uncleaned!$G$2:$G$2501,Nike_Sales_Uncleaned!$G$2:$G$2501&gt;0)),Nike_Sales_Uncleaned!G1007)</f>
        <v>6110.0300000000007</v>
      </c>
      <c r="H954">
        <f>IF(Nike_Sales_Uncleaned!H1007="",0,IF(AND(Nike_Sales_Uncleaned!H1007&gt;=0,Nike_Sales_Uncleaned!H1007&lt;=1),Nike_Sales_Uncleaned!H1007,0))</f>
        <v>0.19</v>
      </c>
      <c r="I954">
        <v>0</v>
      </c>
      <c r="J954" s="11">
        <f>IF(Nike_Sales_Uncleaned[[#This Row],[Order_Date]]="","",Nike_Sales_Uncleaned[[#This Row],[Order_Date]])</f>
        <v>45548</v>
      </c>
      <c r="K954" t="s">
        <v>17</v>
      </c>
      <c r="L954" t="s">
        <v>33</v>
      </c>
      <c r="M954">
        <v>3295.17</v>
      </c>
    </row>
    <row r="955" spans="1:13" x14ac:dyDescent="0.3">
      <c r="A955">
        <v>3006</v>
      </c>
      <c r="B955" t="s">
        <v>13</v>
      </c>
      <c r="C955" t="s">
        <v>26</v>
      </c>
      <c r="D955" t="s">
        <v>27</v>
      </c>
      <c r="E955" t="str">
        <f>IF(Nike_Sales_Uncleaned!E1008="","NA",IF(OR(Nike_Sales_Uncleaned!E1008=0,Nike_Sales_Uncleaned!E1008=-1),"NA",UPPER(Nike_Sales_Uncleaned!E1008)))</f>
        <v>8</v>
      </c>
      <c r="F955" cm="1">
        <f t="array" ref="F955">IF(Nike_Sales_Uncleaned!F1008="",MEDIAN(_xlfn._xlws.FILTER(Nike_Sales_Uncleaned!$F$2:$F$2501,Nike_Sales_Uncleaned!$F$2:$F$2501&gt;0)),Nike_Sales_Uncleaned!F1008)</f>
        <v>4</v>
      </c>
      <c r="G955" cm="1">
        <f t="array" ref="G955">IF(OR(Nike_Sales_Uncleaned!G1008="",Nike_Sales_Uncleaned!G1008&lt;=0),MEDIAN(_xlfn._xlws.FILTER(Nike_Sales_Uncleaned!$G$2:$G$2501,Nike_Sales_Uncleaned!$G$2:$G$2501&gt;0)),Nike_Sales_Uncleaned!G1008)</f>
        <v>6110.0300000000007</v>
      </c>
      <c r="H955">
        <f>IF(Nike_Sales_Uncleaned!H1008="",0,IF(AND(Nike_Sales_Uncleaned!H1008&gt;=0,Nike_Sales_Uncleaned!H1008&lt;=1),Nike_Sales_Uncleaned!H1008,0))</f>
        <v>0.89</v>
      </c>
      <c r="I955">
        <v>0</v>
      </c>
      <c r="J955" s="11">
        <f>IF(Nike_Sales_Uncleaned[[#This Row],[Order_Date]]="","",Nike_Sales_Uncleaned[[#This Row],[Order_Date]])</f>
        <v>45630</v>
      </c>
      <c r="K955" t="s">
        <v>17</v>
      </c>
      <c r="L955" t="s">
        <v>29</v>
      </c>
      <c r="M955">
        <v>1932.88</v>
      </c>
    </row>
    <row r="956" spans="1:13" x14ac:dyDescent="0.3">
      <c r="A956">
        <v>3007</v>
      </c>
      <c r="B956" t="s">
        <v>19</v>
      </c>
      <c r="C956" t="s">
        <v>20</v>
      </c>
      <c r="D956" t="s">
        <v>21</v>
      </c>
      <c r="E956" t="str">
        <f>IF(Nike_Sales_Uncleaned!E1009="","NA",IF(OR(Nike_Sales_Uncleaned!E1009=0,Nike_Sales_Uncleaned!E1009=-1),"NA",UPPER(Nike_Sales_Uncleaned!E1009)))</f>
        <v>12</v>
      </c>
      <c r="F956" cm="1">
        <f t="array" ref="F956">IF(Nike_Sales_Uncleaned!F1009="",MEDIAN(_xlfn._xlws.FILTER(Nike_Sales_Uncleaned!$F$2:$F$2501,Nike_Sales_Uncleaned!$F$2:$F$2501&gt;0)),Nike_Sales_Uncleaned!F1009)</f>
        <v>1</v>
      </c>
      <c r="G956" cm="1">
        <f t="array" ref="G956">IF(OR(Nike_Sales_Uncleaned!G1009="",Nike_Sales_Uncleaned!G1009&lt;=0),MEDIAN(_xlfn._xlws.FILTER(Nike_Sales_Uncleaned!$G$2:$G$2501,Nike_Sales_Uncleaned!$G$2:$G$2501&gt;0)),Nike_Sales_Uncleaned!G1009)</f>
        <v>7680.16</v>
      </c>
      <c r="H956">
        <f>IF(Nike_Sales_Uncleaned!H1009="",0,IF(AND(Nike_Sales_Uncleaned!H1009&gt;=0,Nike_Sales_Uncleaned!H1009&lt;=1),Nike_Sales_Uncleaned!H1009,0))</f>
        <v>0</v>
      </c>
      <c r="I956">
        <v>-1766.44</v>
      </c>
      <c r="J956" s="11" t="str">
        <f>IF(Nike_Sales_Uncleaned[[#This Row],[Order_Date]]="","",Nike_Sales_Uncleaned[[#This Row],[Order_Date]])</f>
        <v/>
      </c>
      <c r="K956" t="s">
        <v>17</v>
      </c>
      <c r="L956" t="s">
        <v>36</v>
      </c>
      <c r="M956">
        <v>-1076.72</v>
      </c>
    </row>
    <row r="957" spans="1:13" x14ac:dyDescent="0.3">
      <c r="A957">
        <v>3008</v>
      </c>
      <c r="B957" t="s">
        <v>35</v>
      </c>
      <c r="C957" t="s">
        <v>20</v>
      </c>
      <c r="D957" t="s">
        <v>55</v>
      </c>
      <c r="E957" t="str">
        <f>IF(Nike_Sales_Uncleaned!E1010="","NA",IF(OR(Nike_Sales_Uncleaned!E1010=0,Nike_Sales_Uncleaned!E1010=-1),"NA",UPPER(Nike_Sales_Uncleaned!E1010)))</f>
        <v>NA</v>
      </c>
      <c r="F957" cm="1">
        <f t="array" ref="F957">IF(Nike_Sales_Uncleaned!F1010="",MEDIAN(_xlfn._xlws.FILTER(Nike_Sales_Uncleaned!$F$2:$F$2501,Nike_Sales_Uncleaned!$F$2:$F$2501&gt;0)),Nike_Sales_Uncleaned!F1010)</f>
        <v>2</v>
      </c>
      <c r="G957" cm="1">
        <f t="array" ref="G957">IF(OR(Nike_Sales_Uncleaned!G1010="",Nike_Sales_Uncleaned!G1010&lt;=0),MEDIAN(_xlfn._xlws.FILTER(Nike_Sales_Uncleaned!$G$2:$G$2501,Nike_Sales_Uncleaned!$G$2:$G$2501&gt;0)),Nike_Sales_Uncleaned!G1010)</f>
        <v>6110.0300000000007</v>
      </c>
      <c r="H957">
        <f>IF(Nike_Sales_Uncleaned!H1010="",0,IF(AND(Nike_Sales_Uncleaned!H1010&gt;=0,Nike_Sales_Uncleaned!H1010&lt;=1),Nike_Sales_Uncleaned!H1010,0))</f>
        <v>0.28000000000000003</v>
      </c>
      <c r="I957">
        <v>0</v>
      </c>
      <c r="J957" s="11">
        <f>IF(Nike_Sales_Uncleaned[[#This Row],[Order_Date]]="","",Nike_Sales_Uncleaned[[#This Row],[Order_Date]])</f>
        <v>45503</v>
      </c>
      <c r="K957" t="s">
        <v>17</v>
      </c>
      <c r="L957" t="s">
        <v>29</v>
      </c>
      <c r="M957">
        <v>401.12</v>
      </c>
    </row>
    <row r="958" spans="1:13" x14ac:dyDescent="0.3">
      <c r="A958">
        <v>3009</v>
      </c>
      <c r="B958" t="s">
        <v>35</v>
      </c>
      <c r="C958" t="s">
        <v>26</v>
      </c>
      <c r="D958" t="s">
        <v>40</v>
      </c>
      <c r="E958" t="str">
        <f>IF(Nike_Sales_Uncleaned!E1011="","NA",IF(OR(Nike_Sales_Uncleaned!E1011=0,Nike_Sales_Uncleaned!E1011=-1),"NA",UPPER(Nike_Sales_Uncleaned!E1011)))</f>
        <v>L</v>
      </c>
      <c r="F958" cm="1">
        <f t="array" ref="F958">IF(Nike_Sales_Uncleaned!F1011="",MEDIAN(_xlfn._xlws.FILTER(Nike_Sales_Uncleaned!$F$2:$F$2501,Nike_Sales_Uncleaned!$F$2:$F$2501&gt;0)),Nike_Sales_Uncleaned!F1011)</f>
        <v>2</v>
      </c>
      <c r="G958" cm="1">
        <f t="array" ref="G958">IF(OR(Nike_Sales_Uncleaned!G1011="",Nike_Sales_Uncleaned!G1011&lt;=0),MEDIAN(_xlfn._xlws.FILTER(Nike_Sales_Uncleaned!$G$2:$G$2501,Nike_Sales_Uncleaned!$G$2:$G$2501&gt;0)),Nike_Sales_Uncleaned!G1011)</f>
        <v>6110.0300000000007</v>
      </c>
      <c r="H958">
        <f>IF(Nike_Sales_Uncleaned!H1011="",0,IF(AND(Nike_Sales_Uncleaned!H1011&gt;=0,Nike_Sales_Uncleaned!H1011&lt;=1),Nike_Sales_Uncleaned!H1011,0))</f>
        <v>0</v>
      </c>
      <c r="I958">
        <v>0</v>
      </c>
      <c r="J958" s="11">
        <f>IF(Nike_Sales_Uncleaned[[#This Row],[Order_Date]]="","",Nike_Sales_Uncleaned[[#This Row],[Order_Date]])</f>
        <v>45428</v>
      </c>
      <c r="K958" t="s">
        <v>17</v>
      </c>
      <c r="L958" t="s">
        <v>36</v>
      </c>
      <c r="M958">
        <v>3724.01</v>
      </c>
    </row>
    <row r="959" spans="1:13" x14ac:dyDescent="0.3">
      <c r="A959">
        <v>3010</v>
      </c>
      <c r="B959" t="s">
        <v>19</v>
      </c>
      <c r="C959" t="s">
        <v>20</v>
      </c>
      <c r="D959" t="s">
        <v>21</v>
      </c>
      <c r="E959" t="str">
        <f>IF(Nike_Sales_Uncleaned!E1012="","NA",IF(OR(Nike_Sales_Uncleaned!E1012=0,Nike_Sales_Uncleaned!E1012=-1),"NA",UPPER(Nike_Sales_Uncleaned!E1012)))</f>
        <v>NA</v>
      </c>
      <c r="F959" cm="1">
        <f t="array" ref="F959">IF(Nike_Sales_Uncleaned!F1012="",MEDIAN(_xlfn._xlws.FILTER(Nike_Sales_Uncleaned!$F$2:$F$2501,Nike_Sales_Uncleaned!$F$2:$F$2501&gt;0)),Nike_Sales_Uncleaned!F1012)</f>
        <v>2</v>
      </c>
      <c r="G959" cm="1">
        <f t="array" ref="G959">IF(OR(Nike_Sales_Uncleaned!G1012="",Nike_Sales_Uncleaned!G1012&lt;=0),MEDIAN(_xlfn._xlws.FILTER(Nike_Sales_Uncleaned!$G$2:$G$2501,Nike_Sales_Uncleaned!$G$2:$G$2501&gt;0)),Nike_Sales_Uncleaned!G1012)</f>
        <v>6110.0300000000007</v>
      </c>
      <c r="H959">
        <f>IF(Nike_Sales_Uncleaned!H1012="",0,IF(AND(Nike_Sales_Uncleaned!H1012&gt;=0,Nike_Sales_Uncleaned!H1012&lt;=1),Nike_Sales_Uncleaned!H1012,0))</f>
        <v>0</v>
      </c>
      <c r="I959">
        <v>0</v>
      </c>
      <c r="J959" s="11">
        <f>IF(Nike_Sales_Uncleaned[[#This Row],[Order_Date]]="","",Nike_Sales_Uncleaned[[#This Row],[Order_Date]])</f>
        <v>45615</v>
      </c>
      <c r="K959" t="s">
        <v>17</v>
      </c>
      <c r="L959" t="s">
        <v>29</v>
      </c>
      <c r="M959">
        <v>-311.32</v>
      </c>
    </row>
    <row r="960" spans="1:13" x14ac:dyDescent="0.3">
      <c r="A960">
        <v>3011</v>
      </c>
      <c r="B960" t="s">
        <v>19</v>
      </c>
      <c r="C960" t="s">
        <v>30</v>
      </c>
      <c r="D960" t="s">
        <v>56</v>
      </c>
      <c r="E960" t="str">
        <f>IF(Nike_Sales_Uncleaned!E1013="","NA",IF(OR(Nike_Sales_Uncleaned!E1013=0,Nike_Sales_Uncleaned!E1013=-1),"NA",UPPER(Nike_Sales_Uncleaned!E1013)))</f>
        <v>7</v>
      </c>
      <c r="F960" cm="1">
        <f t="array" ref="F960">IF(Nike_Sales_Uncleaned!F1013="",MEDIAN(_xlfn._xlws.FILTER(Nike_Sales_Uncleaned!$F$2:$F$2501,Nike_Sales_Uncleaned!$F$2:$F$2501&gt;0)),Nike_Sales_Uncleaned!F1013)</f>
        <v>1</v>
      </c>
      <c r="G960" cm="1">
        <f t="array" ref="G960">IF(OR(Nike_Sales_Uncleaned!G1013="",Nike_Sales_Uncleaned!G1013&lt;=0),MEDIAN(_xlfn._xlws.FILTER(Nike_Sales_Uncleaned!$G$2:$G$2501,Nike_Sales_Uncleaned!$G$2:$G$2501&gt;0)),Nike_Sales_Uncleaned!G1013)</f>
        <v>6110.0300000000007</v>
      </c>
      <c r="H960">
        <f>IF(Nike_Sales_Uncleaned!H1013="",0,IF(AND(Nike_Sales_Uncleaned!H1013&gt;=0,Nike_Sales_Uncleaned!H1013&lt;=1),Nike_Sales_Uncleaned!H1013,0))</f>
        <v>0.5</v>
      </c>
      <c r="I960">
        <v>0</v>
      </c>
      <c r="J960" s="11">
        <f>IF(Nike_Sales_Uncleaned[[#This Row],[Order_Date]]="","",Nike_Sales_Uncleaned[[#This Row],[Order_Date]])</f>
        <v>45784</v>
      </c>
      <c r="K960" t="s">
        <v>22</v>
      </c>
      <c r="L960" t="s">
        <v>38</v>
      </c>
      <c r="M960">
        <v>3074.24</v>
      </c>
    </row>
    <row r="961" spans="1:13" x14ac:dyDescent="0.3">
      <c r="A961">
        <v>3012</v>
      </c>
      <c r="B961" t="s">
        <v>35</v>
      </c>
      <c r="C961" t="s">
        <v>26</v>
      </c>
      <c r="D961" t="s">
        <v>27</v>
      </c>
      <c r="E961" t="str">
        <f>IF(Nike_Sales_Uncleaned!E1014="","NA",IF(OR(Nike_Sales_Uncleaned!E1014=0,Nike_Sales_Uncleaned!E1014=-1),"NA",UPPER(Nike_Sales_Uncleaned!E1014)))</f>
        <v>L</v>
      </c>
      <c r="F961" cm="1">
        <f t="array" ref="F961">IF(Nike_Sales_Uncleaned!F1014="",MEDIAN(_xlfn._xlws.FILTER(Nike_Sales_Uncleaned!$F$2:$F$2501,Nike_Sales_Uncleaned!$F$2:$F$2501&gt;0)),Nike_Sales_Uncleaned!F1014)</f>
        <v>2</v>
      </c>
      <c r="G961" cm="1">
        <f t="array" ref="G961">IF(OR(Nike_Sales_Uncleaned!G1014="",Nike_Sales_Uncleaned!G1014&lt;=0),MEDIAN(_xlfn._xlws.FILTER(Nike_Sales_Uncleaned!$G$2:$G$2501,Nike_Sales_Uncleaned!$G$2:$G$2501&gt;0)),Nike_Sales_Uncleaned!G1014)</f>
        <v>3758.51</v>
      </c>
      <c r="H961">
        <f>IF(Nike_Sales_Uncleaned!H1014="",0,IF(AND(Nike_Sales_Uncleaned!H1014&gt;=0,Nike_Sales_Uncleaned!H1014&lt;=1),Nike_Sales_Uncleaned!H1014,0))</f>
        <v>0</v>
      </c>
      <c r="I961">
        <v>0</v>
      </c>
      <c r="J961" s="11" t="str">
        <f>IF(Nike_Sales_Uncleaned[[#This Row],[Order_Date]]="","",Nike_Sales_Uncleaned[[#This Row],[Order_Date]])</f>
        <v/>
      </c>
      <c r="K961" t="s">
        <v>22</v>
      </c>
      <c r="L961" t="s">
        <v>38</v>
      </c>
      <c r="M961">
        <v>94.77</v>
      </c>
    </row>
    <row r="962" spans="1:13" x14ac:dyDescent="0.3">
      <c r="A962">
        <v>3013</v>
      </c>
      <c r="B962" t="s">
        <v>13</v>
      </c>
      <c r="C962" t="s">
        <v>43</v>
      </c>
      <c r="D962" t="s">
        <v>52</v>
      </c>
      <c r="E962" t="str">
        <f>IF(Nike_Sales_Uncleaned!E1015="","NA",IF(OR(Nike_Sales_Uncleaned!E1015=0,Nike_Sales_Uncleaned!E1015=-1),"NA",UPPER(Nike_Sales_Uncleaned!E1015)))</f>
        <v>XL</v>
      </c>
      <c r="F962" cm="1">
        <f t="array" ref="F962">IF(Nike_Sales_Uncleaned!F1015="",MEDIAN(_xlfn._xlws.FILTER(Nike_Sales_Uncleaned!$F$2:$F$2501,Nike_Sales_Uncleaned!$F$2:$F$2501&gt;0)),Nike_Sales_Uncleaned!F1015)</f>
        <v>4</v>
      </c>
      <c r="G962" cm="1">
        <f t="array" ref="G962">IF(OR(Nike_Sales_Uncleaned!G1015="",Nike_Sales_Uncleaned!G1015&lt;=0),MEDIAN(_xlfn._xlws.FILTER(Nike_Sales_Uncleaned!$G$2:$G$2501,Nike_Sales_Uncleaned!$G$2:$G$2501&gt;0)),Nike_Sales_Uncleaned!G1015)</f>
        <v>6110.0300000000007</v>
      </c>
      <c r="H962">
        <f>IF(Nike_Sales_Uncleaned!H1015="",0,IF(AND(Nike_Sales_Uncleaned!H1015&gt;=0,Nike_Sales_Uncleaned!H1015&lt;=1),Nike_Sales_Uncleaned!H1015,0))</f>
        <v>0.96</v>
      </c>
      <c r="I962">
        <v>0</v>
      </c>
      <c r="J962" s="11" t="str">
        <f>IF(Nike_Sales_Uncleaned[[#This Row],[Order_Date]]="","",Nike_Sales_Uncleaned[[#This Row],[Order_Date]])</f>
        <v/>
      </c>
      <c r="K962" t="s">
        <v>22</v>
      </c>
      <c r="L962" t="s">
        <v>45</v>
      </c>
      <c r="M962">
        <v>1039.0899999999999</v>
      </c>
    </row>
    <row r="963" spans="1:13" x14ac:dyDescent="0.3">
      <c r="A963">
        <v>3014</v>
      </c>
      <c r="B963" t="s">
        <v>35</v>
      </c>
      <c r="C963" t="s">
        <v>30</v>
      </c>
      <c r="D963" t="s">
        <v>48</v>
      </c>
      <c r="E963" t="str">
        <f>IF(Nike_Sales_Uncleaned!E1016="","NA",IF(OR(Nike_Sales_Uncleaned!E1016=0,Nike_Sales_Uncleaned!E1016=-1),"NA",UPPER(Nike_Sales_Uncleaned!E1016)))</f>
        <v>NA</v>
      </c>
      <c r="F963" cm="1">
        <f t="array" ref="F963">IF(Nike_Sales_Uncleaned!F1016="",MEDIAN(_xlfn._xlws.FILTER(Nike_Sales_Uncleaned!$F$2:$F$2501,Nike_Sales_Uncleaned!$F$2:$F$2501&gt;0)),Nike_Sales_Uncleaned!F1016)</f>
        <v>0</v>
      </c>
      <c r="G963" cm="1">
        <f t="array" ref="G963">IF(OR(Nike_Sales_Uncleaned!G1016="",Nike_Sales_Uncleaned!G1016&lt;=0),MEDIAN(_xlfn._xlws.FILTER(Nike_Sales_Uncleaned!$G$2:$G$2501,Nike_Sales_Uncleaned!$G$2:$G$2501&gt;0)),Nike_Sales_Uncleaned!G1016)</f>
        <v>6110.0300000000007</v>
      </c>
      <c r="H963">
        <f>IF(Nike_Sales_Uncleaned!H1016="",0,IF(AND(Nike_Sales_Uncleaned!H1016&gt;=0,Nike_Sales_Uncleaned!H1016&lt;=1),Nike_Sales_Uncleaned!H1016,0))</f>
        <v>0</v>
      </c>
      <c r="I963">
        <v>0</v>
      </c>
      <c r="J963" s="11">
        <f>IF(Nike_Sales_Uncleaned[[#This Row],[Order_Date]]="","",Nike_Sales_Uncleaned[[#This Row],[Order_Date]])</f>
        <v>45617</v>
      </c>
      <c r="K963" t="s">
        <v>22</v>
      </c>
      <c r="L963" t="s">
        <v>38</v>
      </c>
      <c r="M963">
        <v>-1004.97</v>
      </c>
    </row>
    <row r="964" spans="1:13" x14ac:dyDescent="0.3">
      <c r="A964">
        <v>3015</v>
      </c>
      <c r="B964" t="s">
        <v>19</v>
      </c>
      <c r="C964" t="s">
        <v>30</v>
      </c>
      <c r="D964" t="s">
        <v>31</v>
      </c>
      <c r="E964" t="str">
        <f>IF(Nike_Sales_Uncleaned!E1017="","NA",IF(OR(Nike_Sales_Uncleaned!E1017=0,Nike_Sales_Uncleaned!E1017=-1),"NA",UPPER(Nike_Sales_Uncleaned!E1017)))</f>
        <v>NA</v>
      </c>
      <c r="F964" cm="1">
        <f t="array" ref="F964">IF(Nike_Sales_Uncleaned!F1017="",MEDIAN(_xlfn._xlws.FILTER(Nike_Sales_Uncleaned!$F$2:$F$2501,Nike_Sales_Uncleaned!$F$2:$F$2501&gt;0)),Nike_Sales_Uncleaned!F1017)</f>
        <v>-1</v>
      </c>
      <c r="G964" cm="1">
        <f t="array" ref="G964">IF(OR(Nike_Sales_Uncleaned!G1017="",Nike_Sales_Uncleaned!G1017&lt;=0),MEDIAN(_xlfn._xlws.FILTER(Nike_Sales_Uncleaned!$G$2:$G$2501,Nike_Sales_Uncleaned!$G$2:$G$2501&gt;0)),Nike_Sales_Uncleaned!G1017)</f>
        <v>6110.0300000000007</v>
      </c>
      <c r="H964">
        <f>IF(Nike_Sales_Uncleaned!H1017="",0,IF(AND(Nike_Sales_Uncleaned!H1017&gt;=0,Nike_Sales_Uncleaned!H1017&lt;=1),Nike_Sales_Uncleaned!H1017,0))</f>
        <v>0</v>
      </c>
      <c r="I964">
        <v>0</v>
      </c>
      <c r="J964" s="11" t="str">
        <f>IF(Nike_Sales_Uncleaned[[#This Row],[Order_Date]]="","",Nike_Sales_Uncleaned[[#This Row],[Order_Date]])</f>
        <v/>
      </c>
      <c r="K964" t="s">
        <v>17</v>
      </c>
      <c r="L964" t="s">
        <v>45</v>
      </c>
      <c r="M964">
        <v>2688.31</v>
      </c>
    </row>
    <row r="965" spans="1:13" x14ac:dyDescent="0.3">
      <c r="A965">
        <v>3016</v>
      </c>
      <c r="B965" t="s">
        <v>19</v>
      </c>
      <c r="C965" t="s">
        <v>30</v>
      </c>
      <c r="D965" t="s">
        <v>48</v>
      </c>
      <c r="E965" t="str">
        <f>IF(Nike_Sales_Uncleaned!E1018="","NA",IF(OR(Nike_Sales_Uncleaned!E1018=0,Nike_Sales_Uncleaned!E1018=-1),"NA",UPPER(Nike_Sales_Uncleaned!E1018)))</f>
        <v>M</v>
      </c>
      <c r="F965" cm="1">
        <f t="array" ref="F965">IF(Nike_Sales_Uncleaned!F1018="",MEDIAN(_xlfn._xlws.FILTER(Nike_Sales_Uncleaned!$F$2:$F$2501,Nike_Sales_Uncleaned!$F$2:$F$2501&gt;0)),Nike_Sales_Uncleaned!F1018)</f>
        <v>0</v>
      </c>
      <c r="G965" cm="1">
        <f t="array" ref="G965">IF(OR(Nike_Sales_Uncleaned!G1018="",Nike_Sales_Uncleaned!G1018&lt;=0),MEDIAN(_xlfn._xlws.FILTER(Nike_Sales_Uncleaned!$G$2:$G$2501,Nike_Sales_Uncleaned!$G$2:$G$2501&gt;0)),Nike_Sales_Uncleaned!G1018)</f>
        <v>8931.44</v>
      </c>
      <c r="H965">
        <f>IF(Nike_Sales_Uncleaned!H1018="",0,IF(AND(Nike_Sales_Uncleaned!H1018&gt;=0,Nike_Sales_Uncleaned!H1018&lt;=1),Nike_Sales_Uncleaned!H1018,0))</f>
        <v>0</v>
      </c>
      <c r="I965">
        <v>0</v>
      </c>
      <c r="J965" s="11">
        <f>IF(Nike_Sales_Uncleaned[[#This Row],[Order_Date]]="","",Nike_Sales_Uncleaned[[#This Row],[Order_Date]])</f>
        <v>45818</v>
      </c>
      <c r="K965" t="s">
        <v>22</v>
      </c>
      <c r="L965" t="s">
        <v>36</v>
      </c>
      <c r="M965">
        <v>868.59</v>
      </c>
    </row>
    <row r="966" spans="1:13" x14ac:dyDescent="0.3">
      <c r="A966">
        <v>3017</v>
      </c>
      <c r="B966" t="s">
        <v>19</v>
      </c>
      <c r="C966" t="s">
        <v>43</v>
      </c>
      <c r="D966" t="s">
        <v>61</v>
      </c>
      <c r="E966" t="str">
        <f>IF(Nike_Sales_Uncleaned!E1019="","NA",IF(OR(Nike_Sales_Uncleaned!E1019=0,Nike_Sales_Uncleaned!E1019=-1),"NA",UPPER(Nike_Sales_Uncleaned!E1019)))</f>
        <v>6</v>
      </c>
      <c r="F966" cm="1">
        <f t="array" ref="F966">IF(Nike_Sales_Uncleaned!F1019="",MEDIAN(_xlfn._xlws.FILTER(Nike_Sales_Uncleaned!$F$2:$F$2501,Nike_Sales_Uncleaned!$F$2:$F$2501&gt;0)),Nike_Sales_Uncleaned!F1019)</f>
        <v>2</v>
      </c>
      <c r="G966" cm="1">
        <f t="array" ref="G966">IF(OR(Nike_Sales_Uncleaned!G1019="",Nike_Sales_Uncleaned!G1019&lt;=0),MEDIAN(_xlfn._xlws.FILTER(Nike_Sales_Uncleaned!$G$2:$G$2501,Nike_Sales_Uncleaned!$G$2:$G$2501&gt;0)),Nike_Sales_Uncleaned!G1019)</f>
        <v>8240.15</v>
      </c>
      <c r="H966">
        <f>IF(Nike_Sales_Uncleaned!H1019="",0,IF(AND(Nike_Sales_Uncleaned!H1019&gt;=0,Nike_Sales_Uncleaned!H1019&lt;=1),Nike_Sales_Uncleaned!H1019,0))</f>
        <v>0</v>
      </c>
      <c r="I966">
        <v>0</v>
      </c>
      <c r="J966" s="11">
        <f>IF(Nike_Sales_Uncleaned[[#This Row],[Order_Date]]="","",Nike_Sales_Uncleaned[[#This Row],[Order_Date]])</f>
        <v>45460</v>
      </c>
      <c r="K966" t="s">
        <v>22</v>
      </c>
      <c r="L966" t="s">
        <v>33</v>
      </c>
      <c r="M966">
        <v>3355.12</v>
      </c>
    </row>
    <row r="967" spans="1:13" x14ac:dyDescent="0.3">
      <c r="A967">
        <v>3018</v>
      </c>
      <c r="B967" t="s">
        <v>13</v>
      </c>
      <c r="C967" t="s">
        <v>20</v>
      </c>
      <c r="D967" t="s">
        <v>24</v>
      </c>
      <c r="E967" t="str">
        <f>IF(Nike_Sales_Uncleaned!E1020="","NA",IF(OR(Nike_Sales_Uncleaned!E1020=0,Nike_Sales_Uncleaned!E1020=-1),"NA",UPPER(Nike_Sales_Uncleaned!E1020)))</f>
        <v>11</v>
      </c>
      <c r="F967" cm="1">
        <f t="array" ref="F967">IF(Nike_Sales_Uncleaned!F1020="",MEDIAN(_xlfn._xlws.FILTER(Nike_Sales_Uncleaned!$F$2:$F$2501,Nike_Sales_Uncleaned!$F$2:$F$2501&gt;0)),Nike_Sales_Uncleaned!F1020)</f>
        <v>2</v>
      </c>
      <c r="G967" cm="1">
        <f t="array" ref="G967">IF(OR(Nike_Sales_Uncleaned!G1020="",Nike_Sales_Uncleaned!G1020&lt;=0),MEDIAN(_xlfn._xlws.FILTER(Nike_Sales_Uncleaned!$G$2:$G$2501,Nike_Sales_Uncleaned!$G$2:$G$2501&gt;0)),Nike_Sales_Uncleaned!G1020)</f>
        <v>6110.0300000000007</v>
      </c>
      <c r="H967">
        <f>IF(Nike_Sales_Uncleaned!H1020="",0,IF(AND(Nike_Sales_Uncleaned!H1020&gt;=0,Nike_Sales_Uncleaned!H1020&lt;=1),Nike_Sales_Uncleaned!H1020,0))</f>
        <v>0</v>
      </c>
      <c r="I967">
        <v>0</v>
      </c>
      <c r="J967" s="11">
        <f>IF(Nike_Sales_Uncleaned[[#This Row],[Order_Date]]="","",Nike_Sales_Uncleaned[[#This Row],[Order_Date]])</f>
        <v>45775</v>
      </c>
      <c r="K967" t="s">
        <v>22</v>
      </c>
      <c r="L967" t="s">
        <v>45</v>
      </c>
      <c r="M967">
        <v>3364.85</v>
      </c>
    </row>
    <row r="968" spans="1:13" x14ac:dyDescent="0.3">
      <c r="A968">
        <v>3019</v>
      </c>
      <c r="B968" t="s">
        <v>19</v>
      </c>
      <c r="C968" t="s">
        <v>30</v>
      </c>
      <c r="D968" t="s">
        <v>50</v>
      </c>
      <c r="E968" t="str">
        <f>IF(Nike_Sales_Uncleaned!E1021="","NA",IF(OR(Nike_Sales_Uncleaned!E1021=0,Nike_Sales_Uncleaned!E1021=-1),"NA",UPPER(Nike_Sales_Uncleaned!E1021)))</f>
        <v>XL</v>
      </c>
      <c r="F968" cm="1">
        <f t="array" ref="F968">IF(Nike_Sales_Uncleaned!F1021="",MEDIAN(_xlfn._xlws.FILTER(Nike_Sales_Uncleaned!$F$2:$F$2501,Nike_Sales_Uncleaned!$F$2:$F$2501&gt;0)),Nike_Sales_Uncleaned!F1021)</f>
        <v>2</v>
      </c>
      <c r="G968" cm="1">
        <f t="array" ref="G968">IF(OR(Nike_Sales_Uncleaned!G1021="",Nike_Sales_Uncleaned!G1021&lt;=0),MEDIAN(_xlfn._xlws.FILTER(Nike_Sales_Uncleaned!$G$2:$G$2501,Nike_Sales_Uncleaned!$G$2:$G$2501&gt;0)),Nike_Sales_Uncleaned!G1021)</f>
        <v>9942.61</v>
      </c>
      <c r="H968">
        <f>IF(Nike_Sales_Uncleaned!H1021="",0,IF(AND(Nike_Sales_Uncleaned!H1021&gt;=0,Nike_Sales_Uncleaned!H1021&lt;=1),Nike_Sales_Uncleaned!H1021,0))</f>
        <v>0</v>
      </c>
      <c r="I968">
        <v>0</v>
      </c>
      <c r="J968" s="11">
        <f>IF(Nike_Sales_Uncleaned[[#This Row],[Order_Date]]="","",Nike_Sales_Uncleaned[[#This Row],[Order_Date]])</f>
        <v>45715</v>
      </c>
      <c r="K968" t="s">
        <v>22</v>
      </c>
      <c r="L968" t="s">
        <v>45</v>
      </c>
      <c r="M968">
        <v>1316.3</v>
      </c>
    </row>
    <row r="969" spans="1:13" x14ac:dyDescent="0.3">
      <c r="A969">
        <v>3020</v>
      </c>
      <c r="B969" t="s">
        <v>13</v>
      </c>
      <c r="C969" t="s">
        <v>26</v>
      </c>
      <c r="D969" t="s">
        <v>58</v>
      </c>
      <c r="E969" t="str">
        <f>IF(Nike_Sales_Uncleaned!E1022="","NA",IF(OR(Nike_Sales_Uncleaned!E1022=0,Nike_Sales_Uncleaned!E1022=-1),"NA",UPPER(Nike_Sales_Uncleaned!E1022)))</f>
        <v>L</v>
      </c>
      <c r="F969" cm="1">
        <f t="array" ref="F969">IF(Nike_Sales_Uncleaned!F1022="",MEDIAN(_xlfn._xlws.FILTER(Nike_Sales_Uncleaned!$F$2:$F$2501,Nike_Sales_Uncleaned!$F$2:$F$2501&gt;0)),Nike_Sales_Uncleaned!F1022)</f>
        <v>1</v>
      </c>
      <c r="G969" cm="1">
        <f t="array" ref="G969">IF(OR(Nike_Sales_Uncleaned!G1022="",Nike_Sales_Uncleaned!G1022&lt;=0),MEDIAN(_xlfn._xlws.FILTER(Nike_Sales_Uncleaned!$G$2:$G$2501,Nike_Sales_Uncleaned!$G$2:$G$2501&gt;0)),Nike_Sales_Uncleaned!G1022)</f>
        <v>6153.37</v>
      </c>
      <c r="H969">
        <f>IF(Nike_Sales_Uncleaned!H1022="",0,IF(AND(Nike_Sales_Uncleaned!H1022&gt;=0,Nike_Sales_Uncleaned!H1022&lt;=1),Nike_Sales_Uncleaned!H1022,0))</f>
        <v>0</v>
      </c>
      <c r="I969">
        <v>0</v>
      </c>
      <c r="J969" s="11" t="str">
        <f>IF(Nike_Sales_Uncleaned[[#This Row],[Order_Date]]="","",Nike_Sales_Uncleaned[[#This Row],[Order_Date]])</f>
        <v/>
      </c>
      <c r="K969" t="s">
        <v>22</v>
      </c>
      <c r="L969" t="s">
        <v>38</v>
      </c>
      <c r="M969">
        <v>493.35</v>
      </c>
    </row>
    <row r="970" spans="1:13" x14ac:dyDescent="0.3">
      <c r="A970">
        <v>3021</v>
      </c>
      <c r="B970" t="s">
        <v>19</v>
      </c>
      <c r="C970" t="s">
        <v>20</v>
      </c>
      <c r="D970" t="s">
        <v>39</v>
      </c>
      <c r="E970" t="str">
        <f>IF(Nike_Sales_Uncleaned!E1023="","NA",IF(OR(Nike_Sales_Uncleaned!E1023=0,Nike_Sales_Uncleaned!E1023=-1),"NA",UPPER(Nike_Sales_Uncleaned!E1023)))</f>
        <v>6</v>
      </c>
      <c r="F970" cm="1">
        <f t="array" ref="F970">IF(Nike_Sales_Uncleaned!F1023="",MEDIAN(_xlfn._xlws.FILTER(Nike_Sales_Uncleaned!$F$2:$F$2501,Nike_Sales_Uncleaned!$F$2:$F$2501&gt;0)),Nike_Sales_Uncleaned!F1023)</f>
        <v>4</v>
      </c>
      <c r="G970" cm="1">
        <f t="array" ref="G970">IF(OR(Nike_Sales_Uncleaned!G1023="",Nike_Sales_Uncleaned!G1023&lt;=0),MEDIAN(_xlfn._xlws.FILTER(Nike_Sales_Uncleaned!$G$2:$G$2501,Nike_Sales_Uncleaned!$G$2:$G$2501&gt;0)),Nike_Sales_Uncleaned!G1023)</f>
        <v>6110.0300000000007</v>
      </c>
      <c r="H970">
        <f>IF(Nike_Sales_Uncleaned!H1023="",0,IF(AND(Nike_Sales_Uncleaned!H1023&gt;=0,Nike_Sales_Uncleaned!H1023&lt;=1),Nike_Sales_Uncleaned!H1023,0))</f>
        <v>0.42</v>
      </c>
      <c r="I970">
        <v>0</v>
      </c>
      <c r="J970" s="11">
        <f>IF(Nike_Sales_Uncleaned[[#This Row],[Order_Date]]="","",Nike_Sales_Uncleaned[[#This Row],[Order_Date]])</f>
        <v>45681</v>
      </c>
      <c r="K970" t="s">
        <v>22</v>
      </c>
      <c r="L970" t="s">
        <v>38</v>
      </c>
      <c r="M970">
        <v>3050.7</v>
      </c>
    </row>
    <row r="971" spans="1:13" x14ac:dyDescent="0.3">
      <c r="A971">
        <v>3022</v>
      </c>
      <c r="B971" t="s">
        <v>13</v>
      </c>
      <c r="C971" t="s">
        <v>14</v>
      </c>
      <c r="D971" t="s">
        <v>54</v>
      </c>
      <c r="E971" t="str">
        <f>IF(Nike_Sales_Uncleaned!E1024="","NA",IF(OR(Nike_Sales_Uncleaned!E1024=0,Nike_Sales_Uncleaned!E1024=-1),"NA",UPPER(Nike_Sales_Uncleaned!E1024)))</f>
        <v>L</v>
      </c>
      <c r="F971" cm="1">
        <f t="array" ref="F971">IF(Nike_Sales_Uncleaned!F1024="",MEDIAN(_xlfn._xlws.FILTER(Nike_Sales_Uncleaned!$F$2:$F$2501,Nike_Sales_Uncleaned!$F$2:$F$2501&gt;0)),Nike_Sales_Uncleaned!F1024)</f>
        <v>-1</v>
      </c>
      <c r="G971" cm="1">
        <f t="array" ref="G971">IF(OR(Nike_Sales_Uncleaned!G1024="",Nike_Sales_Uncleaned!G1024&lt;=0),MEDIAN(_xlfn._xlws.FILTER(Nike_Sales_Uncleaned!$G$2:$G$2501,Nike_Sales_Uncleaned!$G$2:$G$2501&gt;0)),Nike_Sales_Uncleaned!G1024)</f>
        <v>4318.4799999999996</v>
      </c>
      <c r="H971">
        <f>IF(Nike_Sales_Uncleaned!H1024="",0,IF(AND(Nike_Sales_Uncleaned!H1024&gt;=0,Nike_Sales_Uncleaned!H1024&lt;=1),Nike_Sales_Uncleaned!H1024,0))</f>
        <v>0</v>
      </c>
      <c r="I971">
        <v>0</v>
      </c>
      <c r="J971" s="11">
        <f>IF(Nike_Sales_Uncleaned[[#This Row],[Order_Date]]="","",Nike_Sales_Uncleaned[[#This Row],[Order_Date]])</f>
        <v>45857</v>
      </c>
      <c r="K971" t="s">
        <v>17</v>
      </c>
      <c r="L971" t="s">
        <v>33</v>
      </c>
      <c r="M971">
        <v>271.37</v>
      </c>
    </row>
    <row r="972" spans="1:13" x14ac:dyDescent="0.3">
      <c r="A972">
        <v>3023</v>
      </c>
      <c r="B972" t="s">
        <v>13</v>
      </c>
      <c r="C972" t="s">
        <v>43</v>
      </c>
      <c r="D972" t="s">
        <v>52</v>
      </c>
      <c r="E972" t="str">
        <f>IF(Nike_Sales_Uncleaned!E1025="","NA",IF(OR(Nike_Sales_Uncleaned!E1025=0,Nike_Sales_Uncleaned!E1025=-1),"NA",UPPER(Nike_Sales_Uncleaned!E1025)))</f>
        <v>NA</v>
      </c>
      <c r="F972" cm="1">
        <f t="array" ref="F972">IF(Nike_Sales_Uncleaned!F1025="",MEDIAN(_xlfn._xlws.FILTER(Nike_Sales_Uncleaned!$F$2:$F$2501,Nike_Sales_Uncleaned!$F$2:$F$2501&gt;0)),Nike_Sales_Uncleaned!F1025)</f>
        <v>2</v>
      </c>
      <c r="G972" cm="1">
        <f t="array" ref="G972">IF(OR(Nike_Sales_Uncleaned!G1025="",Nike_Sales_Uncleaned!G1025&lt;=0),MEDIAN(_xlfn._xlws.FILTER(Nike_Sales_Uncleaned!$G$2:$G$2501,Nike_Sales_Uncleaned!$G$2:$G$2501&gt;0)),Nike_Sales_Uncleaned!G1025)</f>
        <v>2493.2800000000002</v>
      </c>
      <c r="H972">
        <f>IF(Nike_Sales_Uncleaned!H1025="",0,IF(AND(Nike_Sales_Uncleaned!H1025&gt;=0,Nike_Sales_Uncleaned!H1025&lt;=1),Nike_Sales_Uncleaned!H1025,0))</f>
        <v>0</v>
      </c>
      <c r="I972">
        <v>0</v>
      </c>
      <c r="J972" s="11" t="str">
        <f>IF(Nike_Sales_Uncleaned[[#This Row],[Order_Date]]="","",Nike_Sales_Uncleaned[[#This Row],[Order_Date]])</f>
        <v/>
      </c>
      <c r="K972" t="s">
        <v>22</v>
      </c>
      <c r="L972" t="s">
        <v>33</v>
      </c>
      <c r="M972">
        <v>708.93</v>
      </c>
    </row>
    <row r="973" spans="1:13" x14ac:dyDescent="0.3">
      <c r="A973">
        <v>3024</v>
      </c>
      <c r="B973" t="s">
        <v>13</v>
      </c>
      <c r="C973" t="s">
        <v>30</v>
      </c>
      <c r="D973" t="s">
        <v>50</v>
      </c>
      <c r="E973" t="str">
        <f>IF(Nike_Sales_Uncleaned!E1026="","NA",IF(OR(Nike_Sales_Uncleaned!E1026=0,Nike_Sales_Uncleaned!E1026=-1),"NA",UPPER(Nike_Sales_Uncleaned!E1026)))</f>
        <v>NA</v>
      </c>
      <c r="F973" cm="1">
        <f t="array" ref="F973">IF(Nike_Sales_Uncleaned!F1026="",MEDIAN(_xlfn._xlws.FILTER(Nike_Sales_Uncleaned!$F$2:$F$2501,Nike_Sales_Uncleaned!$F$2:$F$2501&gt;0)),Nike_Sales_Uncleaned!F1026)</f>
        <v>2</v>
      </c>
      <c r="G973" cm="1">
        <f t="array" ref="G973">IF(OR(Nike_Sales_Uncleaned!G1026="",Nike_Sales_Uncleaned!G1026&lt;=0),MEDIAN(_xlfn._xlws.FILTER(Nike_Sales_Uncleaned!$G$2:$G$2501,Nike_Sales_Uncleaned!$G$2:$G$2501&gt;0)),Nike_Sales_Uncleaned!G1026)</f>
        <v>6110.0300000000007</v>
      </c>
      <c r="H973">
        <f>IF(Nike_Sales_Uncleaned!H1026="",0,IF(AND(Nike_Sales_Uncleaned!H1026&gt;=0,Nike_Sales_Uncleaned!H1026&lt;=1),Nike_Sales_Uncleaned!H1026,0))</f>
        <v>0</v>
      </c>
      <c r="I973">
        <v>0</v>
      </c>
      <c r="J973" s="11">
        <f>IF(Nike_Sales_Uncleaned[[#This Row],[Order_Date]]="","",Nike_Sales_Uncleaned[[#This Row],[Order_Date]])</f>
        <v>45606</v>
      </c>
      <c r="K973" t="s">
        <v>17</v>
      </c>
      <c r="L973" t="s">
        <v>25</v>
      </c>
      <c r="M973">
        <v>-687.3</v>
      </c>
    </row>
    <row r="974" spans="1:13" x14ac:dyDescent="0.3">
      <c r="A974">
        <v>3025</v>
      </c>
      <c r="B974" t="s">
        <v>13</v>
      </c>
      <c r="C974" t="s">
        <v>26</v>
      </c>
      <c r="D974" t="s">
        <v>27</v>
      </c>
      <c r="E974" t="str">
        <f>IF(Nike_Sales_Uncleaned!E1027="","NA",IF(OR(Nike_Sales_Uncleaned!E1027=0,Nike_Sales_Uncleaned!E1027=-1),"NA",UPPER(Nike_Sales_Uncleaned!E1027)))</f>
        <v>L</v>
      </c>
      <c r="F974" cm="1">
        <f t="array" ref="F974">IF(Nike_Sales_Uncleaned!F1027="",MEDIAN(_xlfn._xlws.FILTER(Nike_Sales_Uncleaned!$F$2:$F$2501,Nike_Sales_Uncleaned!$F$2:$F$2501&gt;0)),Nike_Sales_Uncleaned!F1027)</f>
        <v>4</v>
      </c>
      <c r="G974" cm="1">
        <f t="array" ref="G974">IF(OR(Nike_Sales_Uncleaned!G1027="",Nike_Sales_Uncleaned!G1027&lt;=0),MEDIAN(_xlfn._xlws.FILTER(Nike_Sales_Uncleaned!$G$2:$G$2501,Nike_Sales_Uncleaned!$G$2:$G$2501&gt;0)),Nike_Sales_Uncleaned!G1027)</f>
        <v>6110.0300000000007</v>
      </c>
      <c r="H974">
        <f>IF(Nike_Sales_Uncleaned!H1027="",0,IF(AND(Nike_Sales_Uncleaned!H1027&gt;=0,Nike_Sales_Uncleaned!H1027&lt;=1),Nike_Sales_Uncleaned!H1027,0))</f>
        <v>0</v>
      </c>
      <c r="I974">
        <v>0</v>
      </c>
      <c r="J974" s="11">
        <f>IF(Nike_Sales_Uncleaned[[#This Row],[Order_Date]]="","",Nike_Sales_Uncleaned[[#This Row],[Order_Date]])</f>
        <v>45570</v>
      </c>
      <c r="K974" t="s">
        <v>22</v>
      </c>
      <c r="L974" t="s">
        <v>38</v>
      </c>
      <c r="M974">
        <v>3005.88</v>
      </c>
    </row>
    <row r="975" spans="1:13" x14ac:dyDescent="0.3">
      <c r="A975">
        <v>3026</v>
      </c>
      <c r="B975" t="s">
        <v>19</v>
      </c>
      <c r="C975" t="s">
        <v>26</v>
      </c>
      <c r="D975" t="s">
        <v>27</v>
      </c>
      <c r="E975" t="str">
        <f>IF(Nike_Sales_Uncleaned!E1028="","NA",IF(OR(Nike_Sales_Uncleaned!E1028=0,Nike_Sales_Uncleaned!E1028=-1),"NA",UPPER(Nike_Sales_Uncleaned!E1028)))</f>
        <v>10</v>
      </c>
      <c r="F975" cm="1">
        <f t="array" ref="F975">IF(Nike_Sales_Uncleaned!F1028="",MEDIAN(_xlfn._xlws.FILTER(Nike_Sales_Uncleaned!$F$2:$F$2501,Nike_Sales_Uncleaned!$F$2:$F$2501&gt;0)),Nike_Sales_Uncleaned!F1028)</f>
        <v>2</v>
      </c>
      <c r="G975" cm="1">
        <f t="array" ref="G975">IF(OR(Nike_Sales_Uncleaned!G1028="",Nike_Sales_Uncleaned!G1028&lt;=0),MEDIAN(_xlfn._xlws.FILTER(Nike_Sales_Uncleaned!$G$2:$G$2501,Nike_Sales_Uncleaned!$G$2:$G$2501&gt;0)),Nike_Sales_Uncleaned!G1028)</f>
        <v>6110.0300000000007</v>
      </c>
      <c r="H975">
        <f>IF(Nike_Sales_Uncleaned!H1028="",0,IF(AND(Nike_Sales_Uncleaned!H1028&gt;=0,Nike_Sales_Uncleaned!H1028&lt;=1),Nike_Sales_Uncleaned!H1028,0))</f>
        <v>0</v>
      </c>
      <c r="I975">
        <v>0</v>
      </c>
      <c r="J975" s="11">
        <f>IF(Nike_Sales_Uncleaned[[#This Row],[Order_Date]]="","",Nike_Sales_Uncleaned[[#This Row],[Order_Date]])</f>
        <v>45596</v>
      </c>
      <c r="K975" t="s">
        <v>17</v>
      </c>
      <c r="L975" t="s">
        <v>36</v>
      </c>
      <c r="M975">
        <v>-127.25</v>
      </c>
    </row>
    <row r="976" spans="1:13" x14ac:dyDescent="0.3">
      <c r="A976">
        <v>3027</v>
      </c>
      <c r="B976" t="s">
        <v>19</v>
      </c>
      <c r="C976" t="s">
        <v>14</v>
      </c>
      <c r="D976" t="s">
        <v>15</v>
      </c>
      <c r="E976" t="str">
        <f>IF(Nike_Sales_Uncleaned!E1029="","NA",IF(OR(Nike_Sales_Uncleaned!E1029=0,Nike_Sales_Uncleaned!E1029=-1),"NA",UPPER(Nike_Sales_Uncleaned!E1029)))</f>
        <v>L</v>
      </c>
      <c r="F976" cm="1">
        <f t="array" ref="F976">IF(Nike_Sales_Uncleaned!F1029="",MEDIAN(_xlfn._xlws.FILTER(Nike_Sales_Uncleaned!$F$2:$F$2501,Nike_Sales_Uncleaned!$F$2:$F$2501&gt;0)),Nike_Sales_Uncleaned!F1029)</f>
        <v>2</v>
      </c>
      <c r="G976" cm="1">
        <f t="array" ref="G976">IF(OR(Nike_Sales_Uncleaned!G1029="",Nike_Sales_Uncleaned!G1029&lt;=0),MEDIAN(_xlfn._xlws.FILTER(Nike_Sales_Uncleaned!$G$2:$G$2501,Nike_Sales_Uncleaned!$G$2:$G$2501&gt;0)),Nike_Sales_Uncleaned!G1029)</f>
        <v>9593.27</v>
      </c>
      <c r="H976">
        <f>IF(Nike_Sales_Uncleaned!H1029="",0,IF(AND(Nike_Sales_Uncleaned!H1029&gt;=0,Nike_Sales_Uncleaned!H1029&lt;=1),Nike_Sales_Uncleaned!H1029,0))</f>
        <v>0</v>
      </c>
      <c r="I976">
        <v>0</v>
      </c>
      <c r="J976" s="11" t="str">
        <f>IF(Nike_Sales_Uncleaned[[#This Row],[Order_Date]]="","",Nike_Sales_Uncleaned[[#This Row],[Order_Date]])</f>
        <v/>
      </c>
      <c r="K976" t="s">
        <v>22</v>
      </c>
      <c r="L976" t="s">
        <v>33</v>
      </c>
      <c r="M976">
        <v>-1038.79</v>
      </c>
    </row>
    <row r="977" spans="1:13" x14ac:dyDescent="0.3">
      <c r="A977">
        <v>3028</v>
      </c>
      <c r="B977" t="s">
        <v>13</v>
      </c>
      <c r="C977" t="s">
        <v>30</v>
      </c>
      <c r="D977" t="s">
        <v>48</v>
      </c>
      <c r="E977" t="str">
        <f>IF(Nike_Sales_Uncleaned!E1030="","NA",IF(OR(Nike_Sales_Uncleaned!E1030=0,Nike_Sales_Uncleaned!E1030=-1),"NA",UPPER(Nike_Sales_Uncleaned!E1030)))</f>
        <v>L</v>
      </c>
      <c r="F977" cm="1">
        <f t="array" ref="F977">IF(Nike_Sales_Uncleaned!F1030="",MEDIAN(_xlfn._xlws.FILTER(Nike_Sales_Uncleaned!$F$2:$F$2501,Nike_Sales_Uncleaned!$F$2:$F$2501&gt;0)),Nike_Sales_Uncleaned!F1030)</f>
        <v>4</v>
      </c>
      <c r="G977" cm="1">
        <f t="array" ref="G977">IF(OR(Nike_Sales_Uncleaned!G1030="",Nike_Sales_Uncleaned!G1030&lt;=0),MEDIAN(_xlfn._xlws.FILTER(Nike_Sales_Uncleaned!$G$2:$G$2501,Nike_Sales_Uncleaned!$G$2:$G$2501&gt;0)),Nike_Sales_Uncleaned!G1030)</f>
        <v>5837.53</v>
      </c>
      <c r="H977">
        <f>IF(Nike_Sales_Uncleaned!H1030="",0,IF(AND(Nike_Sales_Uncleaned!H1030&gt;=0,Nike_Sales_Uncleaned!H1030&lt;=1),Nike_Sales_Uncleaned!H1030,0))</f>
        <v>0</v>
      </c>
      <c r="I977">
        <v>0</v>
      </c>
      <c r="J977" s="11">
        <f>IF(Nike_Sales_Uncleaned[[#This Row],[Order_Date]]="","",Nike_Sales_Uncleaned[[#This Row],[Order_Date]])</f>
        <v>45606</v>
      </c>
      <c r="K977" t="s">
        <v>22</v>
      </c>
      <c r="L977" t="s">
        <v>45</v>
      </c>
      <c r="M977">
        <v>-471.86</v>
      </c>
    </row>
    <row r="978" spans="1:13" x14ac:dyDescent="0.3">
      <c r="A978">
        <v>3029</v>
      </c>
      <c r="B978" t="s">
        <v>13</v>
      </c>
      <c r="C978" t="s">
        <v>14</v>
      </c>
      <c r="D978" t="s">
        <v>54</v>
      </c>
      <c r="E978" t="str">
        <f>IF(Nike_Sales_Uncleaned!E1031="","NA",IF(OR(Nike_Sales_Uncleaned!E1031=0,Nike_Sales_Uncleaned!E1031=-1),"NA",UPPER(Nike_Sales_Uncleaned!E1031)))</f>
        <v>M</v>
      </c>
      <c r="F978" cm="1">
        <f t="array" ref="F978">IF(Nike_Sales_Uncleaned!F1031="",MEDIAN(_xlfn._xlws.FILTER(Nike_Sales_Uncleaned!$F$2:$F$2501,Nike_Sales_Uncleaned!$F$2:$F$2501&gt;0)),Nike_Sales_Uncleaned!F1031)</f>
        <v>2</v>
      </c>
      <c r="G978" cm="1">
        <f t="array" ref="G978">IF(OR(Nike_Sales_Uncleaned!G1031="",Nike_Sales_Uncleaned!G1031&lt;=0),MEDIAN(_xlfn._xlws.FILTER(Nike_Sales_Uncleaned!$G$2:$G$2501,Nike_Sales_Uncleaned!$G$2:$G$2501&gt;0)),Nike_Sales_Uncleaned!G1031)</f>
        <v>6110.0300000000007</v>
      </c>
      <c r="H978">
        <f>IF(Nike_Sales_Uncleaned!H1031="",0,IF(AND(Nike_Sales_Uncleaned!H1031&gt;=0,Nike_Sales_Uncleaned!H1031&lt;=1),Nike_Sales_Uncleaned!H1031,0))</f>
        <v>0</v>
      </c>
      <c r="I978">
        <v>0</v>
      </c>
      <c r="J978" s="11">
        <f>IF(Nike_Sales_Uncleaned[[#This Row],[Order_Date]]="","",Nike_Sales_Uncleaned[[#This Row],[Order_Date]])</f>
        <v>45512</v>
      </c>
      <c r="K978" t="s">
        <v>22</v>
      </c>
      <c r="L978" t="s">
        <v>36</v>
      </c>
      <c r="M978">
        <v>2696.49</v>
      </c>
    </row>
    <row r="979" spans="1:13" x14ac:dyDescent="0.3">
      <c r="A979">
        <v>3030</v>
      </c>
      <c r="B979" t="s">
        <v>35</v>
      </c>
      <c r="C979" t="s">
        <v>20</v>
      </c>
      <c r="D979" t="s">
        <v>39</v>
      </c>
      <c r="E979" t="str">
        <f>IF(Nike_Sales_Uncleaned!E1032="","NA",IF(OR(Nike_Sales_Uncleaned!E1032=0,Nike_Sales_Uncleaned!E1032=-1),"NA",UPPER(Nike_Sales_Uncleaned!E1032)))</f>
        <v>NA</v>
      </c>
      <c r="F979" cm="1">
        <f t="array" ref="F979">IF(Nike_Sales_Uncleaned!F1032="",MEDIAN(_xlfn._xlws.FILTER(Nike_Sales_Uncleaned!$F$2:$F$2501,Nike_Sales_Uncleaned!$F$2:$F$2501&gt;0)),Nike_Sales_Uncleaned!F1032)</f>
        <v>3</v>
      </c>
      <c r="G979" cm="1">
        <f t="array" ref="G979">IF(OR(Nike_Sales_Uncleaned!G1032="",Nike_Sales_Uncleaned!G1032&lt;=0),MEDIAN(_xlfn._xlws.FILTER(Nike_Sales_Uncleaned!$G$2:$G$2501,Nike_Sales_Uncleaned!$G$2:$G$2501&gt;0)),Nike_Sales_Uncleaned!G1032)</f>
        <v>6969.28</v>
      </c>
      <c r="H979">
        <f>IF(Nike_Sales_Uncleaned!H1032="",0,IF(AND(Nike_Sales_Uncleaned!H1032&gt;=0,Nike_Sales_Uncleaned!H1032&lt;=1),Nike_Sales_Uncleaned!H1032,0))</f>
        <v>0.57999999999999996</v>
      </c>
      <c r="I979">
        <v>8781.2900000000009</v>
      </c>
      <c r="J979" s="11" t="str">
        <f>IF(Nike_Sales_Uncleaned[[#This Row],[Order_Date]]="","",Nike_Sales_Uncleaned[[#This Row],[Order_Date]])</f>
        <v/>
      </c>
      <c r="K979" t="s">
        <v>17</v>
      </c>
      <c r="L979" t="s">
        <v>45</v>
      </c>
      <c r="M979">
        <v>98.19</v>
      </c>
    </row>
    <row r="980" spans="1:13" x14ac:dyDescent="0.3">
      <c r="A980">
        <v>3031</v>
      </c>
      <c r="B980" t="s">
        <v>13</v>
      </c>
      <c r="C980" t="s">
        <v>20</v>
      </c>
      <c r="D980" t="s">
        <v>24</v>
      </c>
      <c r="E980" t="str">
        <f>IF(Nike_Sales_Uncleaned!E1033="","NA",IF(OR(Nike_Sales_Uncleaned!E1033=0,Nike_Sales_Uncleaned!E1033=-1),"NA",UPPER(Nike_Sales_Uncleaned!E1033)))</f>
        <v>M</v>
      </c>
      <c r="F980" cm="1">
        <f t="array" ref="F980">IF(Nike_Sales_Uncleaned!F1033="",MEDIAN(_xlfn._xlws.FILTER(Nike_Sales_Uncleaned!$F$2:$F$2501,Nike_Sales_Uncleaned!$F$2:$F$2501&gt;0)),Nike_Sales_Uncleaned!F1033)</f>
        <v>4</v>
      </c>
      <c r="G980" cm="1">
        <f t="array" ref="G980">IF(OR(Nike_Sales_Uncleaned!G1033="",Nike_Sales_Uncleaned!G1033&lt;=0),MEDIAN(_xlfn._xlws.FILTER(Nike_Sales_Uncleaned!$G$2:$G$2501,Nike_Sales_Uncleaned!$G$2:$G$2501&gt;0)),Nike_Sales_Uncleaned!G1033)</f>
        <v>8588.14</v>
      </c>
      <c r="H980">
        <f>IF(Nike_Sales_Uncleaned!H1033="",0,IF(AND(Nike_Sales_Uncleaned!H1033&gt;=0,Nike_Sales_Uncleaned!H1033&lt;=1),Nike_Sales_Uncleaned!H1033,0))</f>
        <v>0</v>
      </c>
      <c r="I980">
        <v>0</v>
      </c>
      <c r="J980" s="11">
        <f>IF(Nike_Sales_Uncleaned[[#This Row],[Order_Date]]="","",Nike_Sales_Uncleaned[[#This Row],[Order_Date]])</f>
        <v>45761</v>
      </c>
      <c r="K980" t="s">
        <v>17</v>
      </c>
      <c r="L980" t="s">
        <v>45</v>
      </c>
      <c r="M980">
        <v>-117.68</v>
      </c>
    </row>
    <row r="981" spans="1:13" x14ac:dyDescent="0.3">
      <c r="A981">
        <v>3032</v>
      </c>
      <c r="B981" t="s">
        <v>35</v>
      </c>
      <c r="C981" t="s">
        <v>30</v>
      </c>
      <c r="D981" t="s">
        <v>31</v>
      </c>
      <c r="E981" t="str">
        <f>IF(Nike_Sales_Uncleaned!E1034="","NA",IF(OR(Nike_Sales_Uncleaned!E1034=0,Nike_Sales_Uncleaned!E1034=-1),"NA",UPPER(Nike_Sales_Uncleaned!E1034)))</f>
        <v>XL</v>
      </c>
      <c r="F981" cm="1">
        <f t="array" ref="F981">IF(Nike_Sales_Uncleaned!F1034="",MEDIAN(_xlfn._xlws.FILTER(Nike_Sales_Uncleaned!$F$2:$F$2501,Nike_Sales_Uncleaned!$F$2:$F$2501&gt;0)),Nike_Sales_Uncleaned!F1034)</f>
        <v>0</v>
      </c>
      <c r="G981" cm="1">
        <f t="array" ref="G981">IF(OR(Nike_Sales_Uncleaned!G1034="",Nike_Sales_Uncleaned!G1034&lt;=0),MEDIAN(_xlfn._xlws.FILTER(Nike_Sales_Uncleaned!$G$2:$G$2501,Nike_Sales_Uncleaned!$G$2:$G$2501&gt;0)),Nike_Sales_Uncleaned!G1034)</f>
        <v>6110.0300000000007</v>
      </c>
      <c r="H981">
        <f>IF(Nike_Sales_Uncleaned!H1034="",0,IF(AND(Nike_Sales_Uncleaned!H1034&gt;=0,Nike_Sales_Uncleaned!H1034&lt;=1),Nike_Sales_Uncleaned!H1034,0))</f>
        <v>0</v>
      </c>
      <c r="I981">
        <v>0</v>
      </c>
      <c r="J981" s="11" t="str">
        <f>IF(Nike_Sales_Uncleaned[[#This Row],[Order_Date]]="","",Nike_Sales_Uncleaned[[#This Row],[Order_Date]])</f>
        <v/>
      </c>
      <c r="K981" t="s">
        <v>17</v>
      </c>
      <c r="L981" t="s">
        <v>25</v>
      </c>
      <c r="M981">
        <v>450.75</v>
      </c>
    </row>
    <row r="982" spans="1:13" x14ac:dyDescent="0.3">
      <c r="A982">
        <v>3033</v>
      </c>
      <c r="B982" t="s">
        <v>35</v>
      </c>
      <c r="C982" t="s">
        <v>14</v>
      </c>
      <c r="D982" t="s">
        <v>54</v>
      </c>
      <c r="E982" t="str">
        <f>IF(Nike_Sales_Uncleaned!E1035="","NA",IF(OR(Nike_Sales_Uncleaned!E1035=0,Nike_Sales_Uncleaned!E1035=-1),"NA",UPPER(Nike_Sales_Uncleaned!E1035)))</f>
        <v>M</v>
      </c>
      <c r="F982" cm="1">
        <f t="array" ref="F982">IF(Nike_Sales_Uncleaned!F1035="",MEDIAN(_xlfn._xlws.FILTER(Nike_Sales_Uncleaned!$F$2:$F$2501,Nike_Sales_Uncleaned!$F$2:$F$2501&gt;0)),Nike_Sales_Uncleaned!F1035)</f>
        <v>2</v>
      </c>
      <c r="G982" cm="1">
        <f t="array" ref="G982">IF(OR(Nike_Sales_Uncleaned!G1035="",Nike_Sales_Uncleaned!G1035&lt;=0),MEDIAN(_xlfn._xlws.FILTER(Nike_Sales_Uncleaned!$G$2:$G$2501,Nike_Sales_Uncleaned!$G$2:$G$2501&gt;0)),Nike_Sales_Uncleaned!G1035)</f>
        <v>9397.68</v>
      </c>
      <c r="H982">
        <f>IF(Nike_Sales_Uncleaned!H1035="",0,IF(AND(Nike_Sales_Uncleaned!H1035&gt;=0,Nike_Sales_Uncleaned!H1035&lt;=1),Nike_Sales_Uncleaned!H1035,0))</f>
        <v>0.74</v>
      </c>
      <c r="I982">
        <v>0</v>
      </c>
      <c r="J982" s="11" t="str">
        <f>IF(Nike_Sales_Uncleaned[[#This Row],[Order_Date]]="","",Nike_Sales_Uncleaned[[#This Row],[Order_Date]])</f>
        <v/>
      </c>
      <c r="K982" t="s">
        <v>22</v>
      </c>
      <c r="L982" t="s">
        <v>38</v>
      </c>
      <c r="M982">
        <v>313.58</v>
      </c>
    </row>
    <row r="983" spans="1:13" x14ac:dyDescent="0.3">
      <c r="A983">
        <v>3034</v>
      </c>
      <c r="B983" t="s">
        <v>35</v>
      </c>
      <c r="C983" t="s">
        <v>20</v>
      </c>
      <c r="D983" t="s">
        <v>24</v>
      </c>
      <c r="E983" t="str">
        <f>IF(Nike_Sales_Uncleaned!E1036="","NA",IF(OR(Nike_Sales_Uncleaned!E1036=0,Nike_Sales_Uncleaned!E1036=-1),"NA",UPPER(Nike_Sales_Uncleaned!E1036)))</f>
        <v>M</v>
      </c>
      <c r="F983" cm="1">
        <f t="array" ref="F983">IF(Nike_Sales_Uncleaned!F1036="",MEDIAN(_xlfn._xlws.FILTER(Nike_Sales_Uncleaned!$F$2:$F$2501,Nike_Sales_Uncleaned!$F$2:$F$2501&gt;0)),Nike_Sales_Uncleaned!F1036)</f>
        <v>2</v>
      </c>
      <c r="G983" cm="1">
        <f t="array" ref="G983">IF(OR(Nike_Sales_Uncleaned!G1036="",Nike_Sales_Uncleaned!G1036&lt;=0),MEDIAN(_xlfn._xlws.FILTER(Nike_Sales_Uncleaned!$G$2:$G$2501,Nike_Sales_Uncleaned!$G$2:$G$2501&gt;0)),Nike_Sales_Uncleaned!G1036)</f>
        <v>6110.0300000000007</v>
      </c>
      <c r="H983">
        <f>IF(Nike_Sales_Uncleaned!H1036="",0,IF(AND(Nike_Sales_Uncleaned!H1036&gt;=0,Nike_Sales_Uncleaned!H1036&lt;=1),Nike_Sales_Uncleaned!H1036,0))</f>
        <v>0.79</v>
      </c>
      <c r="I983">
        <v>0</v>
      </c>
      <c r="J983" s="11">
        <f>IF(Nike_Sales_Uncleaned[[#This Row],[Order_Date]]="","",Nike_Sales_Uncleaned[[#This Row],[Order_Date]])</f>
        <v>45667</v>
      </c>
      <c r="K983" t="s">
        <v>17</v>
      </c>
      <c r="L983" t="s">
        <v>29</v>
      </c>
      <c r="M983">
        <v>460.06</v>
      </c>
    </row>
    <row r="984" spans="1:13" x14ac:dyDescent="0.3">
      <c r="A984">
        <v>3035</v>
      </c>
      <c r="B984" t="s">
        <v>13</v>
      </c>
      <c r="C984" t="s">
        <v>14</v>
      </c>
      <c r="D984" t="s">
        <v>34</v>
      </c>
      <c r="E984" t="str">
        <f>IF(Nike_Sales_Uncleaned!E1037="","NA",IF(OR(Nike_Sales_Uncleaned!E1037=0,Nike_Sales_Uncleaned!E1037=-1),"NA",UPPER(Nike_Sales_Uncleaned!E1037)))</f>
        <v>12</v>
      </c>
      <c r="F984" cm="1">
        <f t="array" ref="F984">IF(Nike_Sales_Uncleaned!F1037="",MEDIAN(_xlfn._xlws.FILTER(Nike_Sales_Uncleaned!$F$2:$F$2501,Nike_Sales_Uncleaned!$F$2:$F$2501&gt;0)),Nike_Sales_Uncleaned!F1037)</f>
        <v>4</v>
      </c>
      <c r="G984" cm="1">
        <f t="array" ref="G984">IF(OR(Nike_Sales_Uncleaned!G1037="",Nike_Sales_Uncleaned!G1037&lt;=0),MEDIAN(_xlfn._xlws.FILTER(Nike_Sales_Uncleaned!$G$2:$G$2501,Nike_Sales_Uncleaned!$G$2:$G$2501&gt;0)),Nike_Sales_Uncleaned!G1037)</f>
        <v>9625.4699999999993</v>
      </c>
      <c r="H984">
        <f>IF(Nike_Sales_Uncleaned!H1037="",0,IF(AND(Nike_Sales_Uncleaned!H1037&gt;=0,Nike_Sales_Uncleaned!H1037&lt;=1),Nike_Sales_Uncleaned!H1037,0))</f>
        <v>0</v>
      </c>
      <c r="I984">
        <v>0</v>
      </c>
      <c r="J984" s="11">
        <f>IF(Nike_Sales_Uncleaned[[#This Row],[Order_Date]]="","",Nike_Sales_Uncleaned[[#This Row],[Order_Date]])</f>
        <v>45815</v>
      </c>
      <c r="K984" t="s">
        <v>22</v>
      </c>
      <c r="L984" t="s">
        <v>38</v>
      </c>
      <c r="M984">
        <v>-419.24</v>
      </c>
    </row>
    <row r="985" spans="1:13" x14ac:dyDescent="0.3">
      <c r="A985">
        <v>3036</v>
      </c>
      <c r="B985" t="s">
        <v>13</v>
      </c>
      <c r="C985" t="s">
        <v>26</v>
      </c>
      <c r="D985" t="s">
        <v>58</v>
      </c>
      <c r="E985" t="str">
        <f>IF(Nike_Sales_Uncleaned!E1038="","NA",IF(OR(Nike_Sales_Uncleaned!E1038=0,Nike_Sales_Uncleaned!E1038=-1),"NA",UPPER(Nike_Sales_Uncleaned!E1038)))</f>
        <v>11</v>
      </c>
      <c r="F985" cm="1">
        <f t="array" ref="F985">IF(Nike_Sales_Uncleaned!F1038="",MEDIAN(_xlfn._xlws.FILTER(Nike_Sales_Uncleaned!$F$2:$F$2501,Nike_Sales_Uncleaned!$F$2:$F$2501&gt;0)),Nike_Sales_Uncleaned!F1038)</f>
        <v>2</v>
      </c>
      <c r="G985" cm="1">
        <f t="array" ref="G985">IF(OR(Nike_Sales_Uncleaned!G1038="",Nike_Sales_Uncleaned!G1038&lt;=0),MEDIAN(_xlfn._xlws.FILTER(Nike_Sales_Uncleaned!$G$2:$G$2501,Nike_Sales_Uncleaned!$G$2:$G$2501&gt;0)),Nike_Sales_Uncleaned!G1038)</f>
        <v>2879.09</v>
      </c>
      <c r="H985">
        <f>IF(Nike_Sales_Uncleaned!H1038="",0,IF(AND(Nike_Sales_Uncleaned!H1038&gt;=0,Nike_Sales_Uncleaned!H1038&lt;=1),Nike_Sales_Uncleaned!H1038,0))</f>
        <v>0</v>
      </c>
      <c r="I985">
        <v>0</v>
      </c>
      <c r="J985" s="11" t="str">
        <f>IF(Nike_Sales_Uncleaned[[#This Row],[Order_Date]]="","",Nike_Sales_Uncleaned[[#This Row],[Order_Date]])</f>
        <v/>
      </c>
      <c r="K985" t="s">
        <v>22</v>
      </c>
      <c r="L985" t="s">
        <v>38</v>
      </c>
      <c r="M985">
        <v>1129.1099999999999</v>
      </c>
    </row>
    <row r="986" spans="1:13" x14ac:dyDescent="0.3">
      <c r="A986">
        <v>3038</v>
      </c>
      <c r="B986" t="s">
        <v>13</v>
      </c>
      <c r="C986" t="s">
        <v>26</v>
      </c>
      <c r="D986" t="s">
        <v>60</v>
      </c>
      <c r="E986" t="str">
        <f>IF(Nike_Sales_Uncleaned!E1040="","NA",IF(OR(Nike_Sales_Uncleaned!E1040=0,Nike_Sales_Uncleaned!E1040=-1),"NA",UPPER(Nike_Sales_Uncleaned!E1040)))</f>
        <v>M</v>
      </c>
      <c r="F986" cm="1">
        <f t="array" ref="F986">IF(Nike_Sales_Uncleaned!F1040="",MEDIAN(_xlfn._xlws.FILTER(Nike_Sales_Uncleaned!$F$2:$F$2501,Nike_Sales_Uncleaned!$F$2:$F$2501&gt;0)),Nike_Sales_Uncleaned!F1040)</f>
        <v>0</v>
      </c>
      <c r="G986" cm="1">
        <f t="array" ref="G986">IF(OR(Nike_Sales_Uncleaned!G1040="",Nike_Sales_Uncleaned!G1040&lt;=0),MEDIAN(_xlfn._xlws.FILTER(Nike_Sales_Uncleaned!$G$2:$G$2501,Nike_Sales_Uncleaned!$G$2:$G$2501&gt;0)),Nike_Sales_Uncleaned!G1040)</f>
        <v>4195.03</v>
      </c>
      <c r="H986">
        <f>IF(Nike_Sales_Uncleaned!H1040="",0,IF(AND(Nike_Sales_Uncleaned!H1040&gt;=0,Nike_Sales_Uncleaned!H1040&lt;=1),Nike_Sales_Uncleaned!H1040,0))</f>
        <v>0</v>
      </c>
      <c r="I986">
        <v>0</v>
      </c>
      <c r="J986" s="11">
        <f>IF(Nike_Sales_Uncleaned[[#This Row],[Order_Date]]="","",Nike_Sales_Uncleaned[[#This Row],[Order_Date]])</f>
        <v>45541</v>
      </c>
      <c r="K986" t="s">
        <v>22</v>
      </c>
      <c r="L986" t="s">
        <v>33</v>
      </c>
      <c r="M986">
        <v>1068.18</v>
      </c>
    </row>
    <row r="987" spans="1:13" x14ac:dyDescent="0.3">
      <c r="A987">
        <v>3039</v>
      </c>
      <c r="B987" t="s">
        <v>13</v>
      </c>
      <c r="C987" t="s">
        <v>20</v>
      </c>
      <c r="D987" t="s">
        <v>24</v>
      </c>
      <c r="E987" t="str">
        <f>IF(Nike_Sales_Uncleaned!E1041="","NA",IF(OR(Nike_Sales_Uncleaned!E1041=0,Nike_Sales_Uncleaned!E1041=-1),"NA",UPPER(Nike_Sales_Uncleaned!E1041)))</f>
        <v>10</v>
      </c>
      <c r="F987" cm="1">
        <f t="array" ref="F987">IF(Nike_Sales_Uncleaned!F1041="",MEDIAN(_xlfn._xlws.FILTER(Nike_Sales_Uncleaned!$F$2:$F$2501,Nike_Sales_Uncleaned!$F$2:$F$2501&gt;0)),Nike_Sales_Uncleaned!F1041)</f>
        <v>2</v>
      </c>
      <c r="G987" cm="1">
        <f t="array" ref="G987">IF(OR(Nike_Sales_Uncleaned!G1041="",Nike_Sales_Uncleaned!G1041&lt;=0),MEDIAN(_xlfn._xlws.FILTER(Nike_Sales_Uncleaned!$G$2:$G$2501,Nike_Sales_Uncleaned!$G$2:$G$2501&gt;0)),Nike_Sales_Uncleaned!G1041)</f>
        <v>5366.19</v>
      </c>
      <c r="H987">
        <f>IF(Nike_Sales_Uncleaned!H1041="",0,IF(AND(Nike_Sales_Uncleaned!H1041&gt;=0,Nike_Sales_Uncleaned!H1041&lt;=1),Nike_Sales_Uncleaned!H1041,0))</f>
        <v>0</v>
      </c>
      <c r="I987">
        <v>0</v>
      </c>
      <c r="J987" s="11">
        <f>IF(Nike_Sales_Uncleaned[[#This Row],[Order_Date]]="","",Nike_Sales_Uncleaned[[#This Row],[Order_Date]])</f>
        <v>45428</v>
      </c>
      <c r="K987" t="s">
        <v>17</v>
      </c>
      <c r="L987" t="s">
        <v>29</v>
      </c>
      <c r="M987">
        <v>638.29999999999995</v>
      </c>
    </row>
    <row r="988" spans="1:13" x14ac:dyDescent="0.3">
      <c r="A988">
        <v>3040</v>
      </c>
      <c r="B988" t="s">
        <v>19</v>
      </c>
      <c r="C988" t="s">
        <v>26</v>
      </c>
      <c r="D988" t="s">
        <v>40</v>
      </c>
      <c r="E988" t="str">
        <f>IF(Nike_Sales_Uncleaned!E1042="","NA",IF(OR(Nike_Sales_Uncleaned!E1042=0,Nike_Sales_Uncleaned!E1042=-1),"NA",UPPER(Nike_Sales_Uncleaned!E1042)))</f>
        <v>XL</v>
      </c>
      <c r="F988" cm="1">
        <f t="array" ref="F988">IF(Nike_Sales_Uncleaned!F1042="",MEDIAN(_xlfn._xlws.FILTER(Nike_Sales_Uncleaned!$F$2:$F$2501,Nike_Sales_Uncleaned!$F$2:$F$2501&gt;0)),Nike_Sales_Uncleaned!F1042)</f>
        <v>2</v>
      </c>
      <c r="G988" cm="1">
        <f t="array" ref="G988">IF(OR(Nike_Sales_Uncleaned!G1042="",Nike_Sales_Uncleaned!G1042&lt;=0),MEDIAN(_xlfn._xlws.FILTER(Nike_Sales_Uncleaned!$G$2:$G$2501,Nike_Sales_Uncleaned!$G$2:$G$2501&gt;0)),Nike_Sales_Uncleaned!G1042)</f>
        <v>6110.0300000000007</v>
      </c>
      <c r="H988">
        <f>IF(Nike_Sales_Uncleaned!H1042="",0,IF(AND(Nike_Sales_Uncleaned!H1042&gt;=0,Nike_Sales_Uncleaned!H1042&lt;=1),Nike_Sales_Uncleaned!H1042,0))</f>
        <v>0</v>
      </c>
      <c r="I988">
        <v>0</v>
      </c>
      <c r="J988" s="11">
        <f>IF(Nike_Sales_Uncleaned[[#This Row],[Order_Date]]="","",Nike_Sales_Uncleaned[[#This Row],[Order_Date]])</f>
        <v>45757</v>
      </c>
      <c r="K988" t="s">
        <v>17</v>
      </c>
      <c r="L988" t="s">
        <v>38</v>
      </c>
      <c r="M988">
        <v>3833.04</v>
      </c>
    </row>
    <row r="989" spans="1:13" x14ac:dyDescent="0.3">
      <c r="A989">
        <v>3041</v>
      </c>
      <c r="B989" t="s">
        <v>13</v>
      </c>
      <c r="C989" t="s">
        <v>26</v>
      </c>
      <c r="D989" t="s">
        <v>40</v>
      </c>
      <c r="E989" t="str">
        <f>IF(Nike_Sales_Uncleaned!E1043="","NA",IF(OR(Nike_Sales_Uncleaned!E1043=0,Nike_Sales_Uncleaned!E1043=-1),"NA",UPPER(Nike_Sales_Uncleaned!E1043)))</f>
        <v>9</v>
      </c>
      <c r="F989" cm="1">
        <f t="array" ref="F989">IF(Nike_Sales_Uncleaned!F1043="",MEDIAN(_xlfn._xlws.FILTER(Nike_Sales_Uncleaned!$F$2:$F$2501,Nike_Sales_Uncleaned!$F$2:$F$2501&gt;0)),Nike_Sales_Uncleaned!F1043)</f>
        <v>2</v>
      </c>
      <c r="G989" cm="1">
        <f t="array" ref="G989">IF(OR(Nike_Sales_Uncleaned!G1043="",Nike_Sales_Uncleaned!G1043&lt;=0),MEDIAN(_xlfn._xlws.FILTER(Nike_Sales_Uncleaned!$G$2:$G$2501,Nike_Sales_Uncleaned!$G$2:$G$2501&gt;0)),Nike_Sales_Uncleaned!G1043)</f>
        <v>4884.55</v>
      </c>
      <c r="H989">
        <f>IF(Nike_Sales_Uncleaned!H1043="",0,IF(AND(Nike_Sales_Uncleaned!H1043&gt;=0,Nike_Sales_Uncleaned!H1043&lt;=1),Nike_Sales_Uncleaned!H1043,0))</f>
        <v>0</v>
      </c>
      <c r="I989">
        <v>0</v>
      </c>
      <c r="J989" s="11">
        <f>IF(Nike_Sales_Uncleaned[[#This Row],[Order_Date]]="","",Nike_Sales_Uncleaned[[#This Row],[Order_Date]])</f>
        <v>45512</v>
      </c>
      <c r="K989" t="s">
        <v>17</v>
      </c>
      <c r="L989" t="s">
        <v>36</v>
      </c>
      <c r="M989">
        <v>-1182.29</v>
      </c>
    </row>
    <row r="990" spans="1:13" x14ac:dyDescent="0.3">
      <c r="A990">
        <v>3042</v>
      </c>
      <c r="B990" t="s">
        <v>35</v>
      </c>
      <c r="C990" t="s">
        <v>26</v>
      </c>
      <c r="D990" t="s">
        <v>60</v>
      </c>
      <c r="E990" t="str">
        <f>IF(Nike_Sales_Uncleaned!E1044="","NA",IF(OR(Nike_Sales_Uncleaned!E1044=0,Nike_Sales_Uncleaned!E1044=-1),"NA",UPPER(Nike_Sales_Uncleaned!E1044)))</f>
        <v>M</v>
      </c>
      <c r="F990" cm="1">
        <f t="array" ref="F990">IF(Nike_Sales_Uncleaned!F1044="",MEDIAN(_xlfn._xlws.FILTER(Nike_Sales_Uncleaned!$F$2:$F$2501,Nike_Sales_Uncleaned!$F$2:$F$2501&gt;0)),Nike_Sales_Uncleaned!F1044)</f>
        <v>1</v>
      </c>
      <c r="G990" cm="1">
        <f t="array" ref="G990">IF(OR(Nike_Sales_Uncleaned!G1044="",Nike_Sales_Uncleaned!G1044&lt;=0),MEDIAN(_xlfn._xlws.FILTER(Nike_Sales_Uncleaned!$G$2:$G$2501,Nike_Sales_Uncleaned!$G$2:$G$2501&gt;0)),Nike_Sales_Uncleaned!G1044)</f>
        <v>6110.0300000000007</v>
      </c>
      <c r="H990">
        <f>IF(Nike_Sales_Uncleaned!H1044="",0,IF(AND(Nike_Sales_Uncleaned!H1044&gt;=0,Nike_Sales_Uncleaned!H1044&lt;=1),Nike_Sales_Uncleaned!H1044,0))</f>
        <v>0</v>
      </c>
      <c r="I990">
        <v>0</v>
      </c>
      <c r="J990" s="11">
        <f>IF(Nike_Sales_Uncleaned[[#This Row],[Order_Date]]="","",Nike_Sales_Uncleaned[[#This Row],[Order_Date]])</f>
        <v>45499</v>
      </c>
      <c r="K990" t="s">
        <v>17</v>
      </c>
      <c r="L990" t="s">
        <v>33</v>
      </c>
      <c r="M990">
        <v>3750.11</v>
      </c>
    </row>
    <row r="991" spans="1:13" x14ac:dyDescent="0.3">
      <c r="A991">
        <v>3043</v>
      </c>
      <c r="B991" t="s">
        <v>35</v>
      </c>
      <c r="C991" t="s">
        <v>30</v>
      </c>
      <c r="D991" t="s">
        <v>31</v>
      </c>
      <c r="E991" t="str">
        <f>IF(Nike_Sales_Uncleaned!E1045="","NA",IF(OR(Nike_Sales_Uncleaned!E1045=0,Nike_Sales_Uncleaned!E1045=-1),"NA",UPPER(Nike_Sales_Uncleaned!E1045)))</f>
        <v>L</v>
      </c>
      <c r="F991" cm="1">
        <f t="array" ref="F991">IF(Nike_Sales_Uncleaned!F1045="",MEDIAN(_xlfn._xlws.FILTER(Nike_Sales_Uncleaned!$F$2:$F$2501,Nike_Sales_Uncleaned!$F$2:$F$2501&gt;0)),Nike_Sales_Uncleaned!F1045)</f>
        <v>2</v>
      </c>
      <c r="G991" cm="1">
        <f t="array" ref="G991">IF(OR(Nike_Sales_Uncleaned!G1045="",Nike_Sales_Uncleaned!G1045&lt;=0),MEDIAN(_xlfn._xlws.FILTER(Nike_Sales_Uncleaned!$G$2:$G$2501,Nike_Sales_Uncleaned!$G$2:$G$2501&gt;0)),Nike_Sales_Uncleaned!G1045)</f>
        <v>6110.0300000000007</v>
      </c>
      <c r="H991">
        <f>IF(Nike_Sales_Uncleaned!H1045="",0,IF(AND(Nike_Sales_Uncleaned!H1045&gt;=0,Nike_Sales_Uncleaned!H1045&lt;=1),Nike_Sales_Uncleaned!H1045,0))</f>
        <v>0</v>
      </c>
      <c r="I991">
        <v>0</v>
      </c>
      <c r="J991" s="11">
        <f>IF(Nike_Sales_Uncleaned[[#This Row],[Order_Date]]="","",Nike_Sales_Uncleaned[[#This Row],[Order_Date]])</f>
        <v>45336</v>
      </c>
      <c r="K991" t="s">
        <v>22</v>
      </c>
      <c r="L991" t="s">
        <v>33</v>
      </c>
      <c r="M991">
        <v>147.79</v>
      </c>
    </row>
    <row r="992" spans="1:13" x14ac:dyDescent="0.3">
      <c r="A992">
        <v>3044</v>
      </c>
      <c r="B992" t="s">
        <v>13</v>
      </c>
      <c r="C992" t="s">
        <v>26</v>
      </c>
      <c r="D992" t="s">
        <v>60</v>
      </c>
      <c r="E992" t="str">
        <f>IF(Nike_Sales_Uncleaned!E1046="","NA",IF(OR(Nike_Sales_Uncleaned!E1046=0,Nike_Sales_Uncleaned!E1046=-1),"NA",UPPER(Nike_Sales_Uncleaned!E1046)))</f>
        <v>7</v>
      </c>
      <c r="F992" cm="1">
        <f t="array" ref="F992">IF(Nike_Sales_Uncleaned!F1046="",MEDIAN(_xlfn._xlws.FILTER(Nike_Sales_Uncleaned!$F$2:$F$2501,Nike_Sales_Uncleaned!$F$2:$F$2501&gt;0)),Nike_Sales_Uncleaned!F1046)</f>
        <v>3</v>
      </c>
      <c r="G992" cm="1">
        <f t="array" ref="G992">IF(OR(Nike_Sales_Uncleaned!G1046="",Nike_Sales_Uncleaned!G1046&lt;=0),MEDIAN(_xlfn._xlws.FILTER(Nike_Sales_Uncleaned!$G$2:$G$2501,Nike_Sales_Uncleaned!$G$2:$G$2501&gt;0)),Nike_Sales_Uncleaned!G1046)</f>
        <v>4222.2</v>
      </c>
      <c r="H992">
        <f>IF(Nike_Sales_Uncleaned!H1046="",0,IF(AND(Nike_Sales_Uncleaned!H1046&gt;=0,Nike_Sales_Uncleaned!H1046&lt;=1),Nike_Sales_Uncleaned!H1046,0))</f>
        <v>0</v>
      </c>
      <c r="I992">
        <v>0</v>
      </c>
      <c r="J992" s="11">
        <f>IF(Nike_Sales_Uncleaned[[#This Row],[Order_Date]]="","",Nike_Sales_Uncleaned[[#This Row],[Order_Date]])</f>
        <v>45558</v>
      </c>
      <c r="K992" t="s">
        <v>22</v>
      </c>
      <c r="L992" t="s">
        <v>38</v>
      </c>
      <c r="M992">
        <v>931.4</v>
      </c>
    </row>
    <row r="993" spans="1:13" x14ac:dyDescent="0.3">
      <c r="A993">
        <v>3045</v>
      </c>
      <c r="B993" t="s">
        <v>13</v>
      </c>
      <c r="C993" t="s">
        <v>20</v>
      </c>
      <c r="D993" t="s">
        <v>24</v>
      </c>
      <c r="E993" t="str">
        <f>IF(Nike_Sales_Uncleaned!E1047="","NA",IF(OR(Nike_Sales_Uncleaned!E1047=0,Nike_Sales_Uncleaned!E1047=-1),"NA",UPPER(Nike_Sales_Uncleaned!E1047)))</f>
        <v>XL</v>
      </c>
      <c r="F993" cm="1">
        <f t="array" ref="F993">IF(Nike_Sales_Uncleaned!F1047="",MEDIAN(_xlfn._xlws.FILTER(Nike_Sales_Uncleaned!$F$2:$F$2501,Nike_Sales_Uncleaned!$F$2:$F$2501&gt;0)),Nike_Sales_Uncleaned!F1047)</f>
        <v>1</v>
      </c>
      <c r="G993" cm="1">
        <f t="array" ref="G993">IF(OR(Nike_Sales_Uncleaned!G1047="",Nike_Sales_Uncleaned!G1047&lt;=0),MEDIAN(_xlfn._xlws.FILTER(Nike_Sales_Uncleaned!$G$2:$G$2501,Nike_Sales_Uncleaned!$G$2:$G$2501&gt;0)),Nike_Sales_Uncleaned!G1047)</f>
        <v>2196.1999999999998</v>
      </c>
      <c r="H993">
        <f>IF(Nike_Sales_Uncleaned!H1047="",0,IF(AND(Nike_Sales_Uncleaned!H1047&gt;=0,Nike_Sales_Uncleaned!H1047&lt;=1),Nike_Sales_Uncleaned!H1047,0))</f>
        <v>0</v>
      </c>
      <c r="I993">
        <v>0</v>
      </c>
      <c r="J993" s="11" t="str">
        <f>IF(Nike_Sales_Uncleaned[[#This Row],[Order_Date]]="","",Nike_Sales_Uncleaned[[#This Row],[Order_Date]])</f>
        <v/>
      </c>
      <c r="K993" t="s">
        <v>22</v>
      </c>
      <c r="L993" t="s">
        <v>36</v>
      </c>
      <c r="M993">
        <v>3809.54</v>
      </c>
    </row>
    <row r="994" spans="1:13" x14ac:dyDescent="0.3">
      <c r="A994">
        <v>3046</v>
      </c>
      <c r="B994" t="s">
        <v>35</v>
      </c>
      <c r="C994" t="s">
        <v>43</v>
      </c>
      <c r="D994" t="s">
        <v>44</v>
      </c>
      <c r="E994" t="str">
        <f>IF(Nike_Sales_Uncleaned!E1048="","NA",IF(OR(Nike_Sales_Uncleaned!E1048=0,Nike_Sales_Uncleaned!E1048=-1),"NA",UPPER(Nike_Sales_Uncleaned!E1048)))</f>
        <v>11</v>
      </c>
      <c r="F994" cm="1">
        <f t="array" ref="F994">IF(Nike_Sales_Uncleaned!F1048="",MEDIAN(_xlfn._xlws.FILTER(Nike_Sales_Uncleaned!$F$2:$F$2501,Nike_Sales_Uncleaned!$F$2:$F$2501&gt;0)),Nike_Sales_Uncleaned!F1048)</f>
        <v>2</v>
      </c>
      <c r="G994" cm="1">
        <f t="array" ref="G994">IF(OR(Nike_Sales_Uncleaned!G1048="",Nike_Sales_Uncleaned!G1048&lt;=0),MEDIAN(_xlfn._xlws.FILTER(Nike_Sales_Uncleaned!$G$2:$G$2501,Nike_Sales_Uncleaned!$G$2:$G$2501&gt;0)),Nike_Sales_Uncleaned!G1048)</f>
        <v>4597.2299999999996</v>
      </c>
      <c r="H994">
        <f>IF(Nike_Sales_Uncleaned!H1048="",0,IF(AND(Nike_Sales_Uncleaned!H1048&gt;=0,Nike_Sales_Uncleaned!H1048&lt;=1),Nike_Sales_Uncleaned!H1048,0))</f>
        <v>0</v>
      </c>
      <c r="I994">
        <v>0</v>
      </c>
      <c r="J994" s="11">
        <f>IF(Nike_Sales_Uncleaned[[#This Row],[Order_Date]]="","",Nike_Sales_Uncleaned[[#This Row],[Order_Date]])</f>
        <v>45589</v>
      </c>
      <c r="K994" t="s">
        <v>17</v>
      </c>
      <c r="L994" t="s">
        <v>36</v>
      </c>
      <c r="M994">
        <v>3277.67</v>
      </c>
    </row>
    <row r="995" spans="1:13" x14ac:dyDescent="0.3">
      <c r="A995">
        <v>3047</v>
      </c>
      <c r="B995" t="s">
        <v>19</v>
      </c>
      <c r="C995" t="s">
        <v>43</v>
      </c>
      <c r="D995" t="s">
        <v>51</v>
      </c>
      <c r="E995" t="str">
        <f>IF(Nike_Sales_Uncleaned!E1049="","NA",IF(OR(Nike_Sales_Uncleaned!E1049=0,Nike_Sales_Uncleaned!E1049=-1),"NA",UPPER(Nike_Sales_Uncleaned!E1049)))</f>
        <v>NA</v>
      </c>
      <c r="F995" cm="1">
        <f t="array" ref="F995">IF(Nike_Sales_Uncleaned!F1049="",MEDIAN(_xlfn._xlws.FILTER(Nike_Sales_Uncleaned!$F$2:$F$2501,Nike_Sales_Uncleaned!$F$2:$F$2501&gt;0)),Nike_Sales_Uncleaned!F1049)</f>
        <v>3</v>
      </c>
      <c r="G995" cm="1">
        <f t="array" ref="G995">IF(OR(Nike_Sales_Uncleaned!G1049="",Nike_Sales_Uncleaned!G1049&lt;=0),MEDIAN(_xlfn._xlws.FILTER(Nike_Sales_Uncleaned!$G$2:$G$2501,Nike_Sales_Uncleaned!$G$2:$G$2501&gt;0)),Nike_Sales_Uncleaned!G1049)</f>
        <v>6175.84</v>
      </c>
      <c r="H995">
        <f>IF(Nike_Sales_Uncleaned!H1049="",0,IF(AND(Nike_Sales_Uncleaned!H1049&gt;=0,Nike_Sales_Uncleaned!H1049&lt;=1),Nike_Sales_Uncleaned!H1049,0))</f>
        <v>0.9</v>
      </c>
      <c r="I995">
        <v>1852.75</v>
      </c>
      <c r="J995" s="11">
        <f>IF(Nike_Sales_Uncleaned[[#This Row],[Order_Date]]="","",Nike_Sales_Uncleaned[[#This Row],[Order_Date]])</f>
        <v>45578</v>
      </c>
      <c r="K995" t="s">
        <v>17</v>
      </c>
      <c r="L995" t="s">
        <v>38</v>
      </c>
      <c r="M995">
        <v>-960.94</v>
      </c>
    </row>
    <row r="996" spans="1:13" x14ac:dyDescent="0.3">
      <c r="A996">
        <v>3048</v>
      </c>
      <c r="B996" t="s">
        <v>19</v>
      </c>
      <c r="C996" t="s">
        <v>26</v>
      </c>
      <c r="D996" t="s">
        <v>40</v>
      </c>
      <c r="E996" t="str">
        <f>IF(Nike_Sales_Uncleaned!E1050="","NA",IF(OR(Nike_Sales_Uncleaned!E1050=0,Nike_Sales_Uncleaned!E1050=-1),"NA",UPPER(Nike_Sales_Uncleaned!E1050)))</f>
        <v>6</v>
      </c>
      <c r="F996" cm="1">
        <f t="array" ref="F996">IF(Nike_Sales_Uncleaned!F1050="",MEDIAN(_xlfn._xlws.FILTER(Nike_Sales_Uncleaned!$F$2:$F$2501,Nike_Sales_Uncleaned!$F$2:$F$2501&gt;0)),Nike_Sales_Uncleaned!F1050)</f>
        <v>1</v>
      </c>
      <c r="G996" cm="1">
        <f t="array" ref="G996">IF(OR(Nike_Sales_Uncleaned!G1050="",Nike_Sales_Uncleaned!G1050&lt;=0),MEDIAN(_xlfn._xlws.FILTER(Nike_Sales_Uncleaned!$G$2:$G$2501,Nike_Sales_Uncleaned!$G$2:$G$2501&gt;0)),Nike_Sales_Uncleaned!G1050)</f>
        <v>6110.0300000000007</v>
      </c>
      <c r="H996">
        <f>IF(Nike_Sales_Uncleaned!H1050="",0,IF(AND(Nike_Sales_Uncleaned!H1050&gt;=0,Nike_Sales_Uncleaned!H1050&lt;=1),Nike_Sales_Uncleaned!H1050,0))</f>
        <v>0.23</v>
      </c>
      <c r="I996">
        <v>0</v>
      </c>
      <c r="J996" s="11">
        <f>IF(Nike_Sales_Uncleaned[[#This Row],[Order_Date]]="","",Nike_Sales_Uncleaned[[#This Row],[Order_Date]])</f>
        <v>45633</v>
      </c>
      <c r="K996" t="s">
        <v>22</v>
      </c>
      <c r="L996" t="s">
        <v>38</v>
      </c>
      <c r="M996">
        <v>517.16999999999996</v>
      </c>
    </row>
    <row r="997" spans="1:13" x14ac:dyDescent="0.3">
      <c r="A997">
        <v>3049</v>
      </c>
      <c r="B997" t="s">
        <v>13</v>
      </c>
      <c r="C997" t="s">
        <v>26</v>
      </c>
      <c r="D997" t="s">
        <v>60</v>
      </c>
      <c r="E997" t="str">
        <f>IF(Nike_Sales_Uncleaned!E1051="","NA",IF(OR(Nike_Sales_Uncleaned!E1051=0,Nike_Sales_Uncleaned!E1051=-1),"NA",UPPER(Nike_Sales_Uncleaned!E1051)))</f>
        <v>11</v>
      </c>
      <c r="F997" cm="1">
        <f t="array" ref="F997">IF(Nike_Sales_Uncleaned!F1051="",MEDIAN(_xlfn._xlws.FILTER(Nike_Sales_Uncleaned!$F$2:$F$2501,Nike_Sales_Uncleaned!$F$2:$F$2501&gt;0)),Nike_Sales_Uncleaned!F1051)</f>
        <v>2</v>
      </c>
      <c r="G997" cm="1">
        <f t="array" ref="G997">IF(OR(Nike_Sales_Uncleaned!G1051="",Nike_Sales_Uncleaned!G1051&lt;=0),MEDIAN(_xlfn._xlws.FILTER(Nike_Sales_Uncleaned!$G$2:$G$2501,Nike_Sales_Uncleaned!$G$2:$G$2501&gt;0)),Nike_Sales_Uncleaned!G1051)</f>
        <v>6110.0300000000007</v>
      </c>
      <c r="H997">
        <f>IF(Nike_Sales_Uncleaned!H1051="",0,IF(AND(Nike_Sales_Uncleaned!H1051&gt;=0,Nike_Sales_Uncleaned!H1051&lt;=1),Nike_Sales_Uncleaned!H1051,0))</f>
        <v>0</v>
      </c>
      <c r="I997">
        <v>0</v>
      </c>
      <c r="J997" s="11" t="str">
        <f>IF(Nike_Sales_Uncleaned[[#This Row],[Order_Date]]="","",Nike_Sales_Uncleaned[[#This Row],[Order_Date]])</f>
        <v/>
      </c>
      <c r="K997" t="s">
        <v>17</v>
      </c>
      <c r="L997" t="s">
        <v>29</v>
      </c>
      <c r="M997">
        <v>-156.44999999999999</v>
      </c>
    </row>
    <row r="998" spans="1:13" x14ac:dyDescent="0.3">
      <c r="A998">
        <v>3050</v>
      </c>
      <c r="B998" t="s">
        <v>13</v>
      </c>
      <c r="C998" t="s">
        <v>43</v>
      </c>
      <c r="D998" t="s">
        <v>51</v>
      </c>
      <c r="E998" t="str">
        <f>IF(Nike_Sales_Uncleaned!E1052="","NA",IF(OR(Nike_Sales_Uncleaned!E1052=0,Nike_Sales_Uncleaned!E1052=-1),"NA",UPPER(Nike_Sales_Uncleaned!E1052)))</f>
        <v>NA</v>
      </c>
      <c r="F998" cm="1">
        <f t="array" ref="F998">IF(Nike_Sales_Uncleaned!F1052="",MEDIAN(_xlfn._xlws.FILTER(Nike_Sales_Uncleaned!$F$2:$F$2501,Nike_Sales_Uncleaned!$F$2:$F$2501&gt;0)),Nike_Sales_Uncleaned!F1052)</f>
        <v>4</v>
      </c>
      <c r="G998" cm="1">
        <f t="array" ref="G998">IF(OR(Nike_Sales_Uncleaned!G1052="",Nike_Sales_Uncleaned!G1052&lt;=0),MEDIAN(_xlfn._xlws.FILTER(Nike_Sales_Uncleaned!$G$2:$G$2501,Nike_Sales_Uncleaned!$G$2:$G$2501&gt;0)),Nike_Sales_Uncleaned!G1052)</f>
        <v>6110.0300000000007</v>
      </c>
      <c r="H998">
        <f>IF(Nike_Sales_Uncleaned!H1052="",0,IF(AND(Nike_Sales_Uncleaned!H1052&gt;=0,Nike_Sales_Uncleaned!H1052&lt;=1),Nike_Sales_Uncleaned!H1052,0))</f>
        <v>0</v>
      </c>
      <c r="I998">
        <v>0</v>
      </c>
      <c r="J998" s="11">
        <f>IF(Nike_Sales_Uncleaned[[#This Row],[Order_Date]]="","",Nike_Sales_Uncleaned[[#This Row],[Order_Date]])</f>
        <v>45839</v>
      </c>
      <c r="K998" t="s">
        <v>17</v>
      </c>
      <c r="L998" t="s">
        <v>33</v>
      </c>
      <c r="M998">
        <v>205.25</v>
      </c>
    </row>
    <row r="999" spans="1:13" x14ac:dyDescent="0.3">
      <c r="A999">
        <v>3051</v>
      </c>
      <c r="B999" t="s">
        <v>35</v>
      </c>
      <c r="C999" t="s">
        <v>14</v>
      </c>
      <c r="D999" t="s">
        <v>47</v>
      </c>
      <c r="E999" t="str">
        <f>IF(Nike_Sales_Uncleaned!E1053="","NA",IF(OR(Nike_Sales_Uncleaned!E1053=0,Nike_Sales_Uncleaned!E1053=-1),"NA",UPPER(Nike_Sales_Uncleaned!E1053)))</f>
        <v>M</v>
      </c>
      <c r="F999" cm="1">
        <f t="array" ref="F999">IF(Nike_Sales_Uncleaned!F1053="",MEDIAN(_xlfn._xlws.FILTER(Nike_Sales_Uncleaned!$F$2:$F$2501,Nike_Sales_Uncleaned!$F$2:$F$2501&gt;0)),Nike_Sales_Uncleaned!F1053)</f>
        <v>2</v>
      </c>
      <c r="G999" cm="1">
        <f t="array" ref="G999">IF(OR(Nike_Sales_Uncleaned!G1053="",Nike_Sales_Uncleaned!G1053&lt;=0),MEDIAN(_xlfn._xlws.FILTER(Nike_Sales_Uncleaned!$G$2:$G$2501,Nike_Sales_Uncleaned!$G$2:$G$2501&gt;0)),Nike_Sales_Uncleaned!G1053)</f>
        <v>6110.0300000000007</v>
      </c>
      <c r="H999">
        <f>IF(Nike_Sales_Uncleaned!H1053="",0,IF(AND(Nike_Sales_Uncleaned!H1053&gt;=0,Nike_Sales_Uncleaned!H1053&lt;=1),Nike_Sales_Uncleaned!H1053,0))</f>
        <v>0</v>
      </c>
      <c r="I999">
        <v>0</v>
      </c>
      <c r="J999" s="11">
        <f>IF(Nike_Sales_Uncleaned[[#This Row],[Order_Date]]="","",Nike_Sales_Uncleaned[[#This Row],[Order_Date]])</f>
        <v>45578</v>
      </c>
      <c r="K999" t="s">
        <v>17</v>
      </c>
      <c r="L999" t="s">
        <v>36</v>
      </c>
      <c r="M999">
        <v>166.42</v>
      </c>
    </row>
    <row r="1000" spans="1:13" x14ac:dyDescent="0.3">
      <c r="A1000">
        <v>3052</v>
      </c>
      <c r="B1000" t="s">
        <v>13</v>
      </c>
      <c r="C1000" t="s">
        <v>30</v>
      </c>
      <c r="D1000" t="s">
        <v>31</v>
      </c>
      <c r="E1000" t="str">
        <f>IF(Nike_Sales_Uncleaned!E1054="","NA",IF(OR(Nike_Sales_Uncleaned!E1054=0,Nike_Sales_Uncleaned!E1054=-1),"NA",UPPER(Nike_Sales_Uncleaned!E1054)))</f>
        <v>M</v>
      </c>
      <c r="F1000" cm="1">
        <f t="array" ref="F1000">IF(Nike_Sales_Uncleaned!F1054="",MEDIAN(_xlfn._xlws.FILTER(Nike_Sales_Uncleaned!$F$2:$F$2501,Nike_Sales_Uncleaned!$F$2:$F$2501&gt;0)),Nike_Sales_Uncleaned!F1054)</f>
        <v>2</v>
      </c>
      <c r="G1000" cm="1">
        <f t="array" ref="G1000">IF(OR(Nike_Sales_Uncleaned!G1054="",Nike_Sales_Uncleaned!G1054&lt;=0),MEDIAN(_xlfn._xlws.FILTER(Nike_Sales_Uncleaned!$G$2:$G$2501,Nike_Sales_Uncleaned!$G$2:$G$2501&gt;0)),Nike_Sales_Uncleaned!G1054)</f>
        <v>9448.34</v>
      </c>
      <c r="H1000">
        <f>IF(Nike_Sales_Uncleaned!H1054="",0,IF(AND(Nike_Sales_Uncleaned!H1054&gt;=0,Nike_Sales_Uncleaned!H1054&lt;=1),Nike_Sales_Uncleaned!H1054,0))</f>
        <v>0.78</v>
      </c>
      <c r="I1000">
        <v>0</v>
      </c>
      <c r="J1000" s="11">
        <f>IF(Nike_Sales_Uncleaned[[#This Row],[Order_Date]]="","",Nike_Sales_Uncleaned[[#This Row],[Order_Date]])</f>
        <v>45813</v>
      </c>
      <c r="K1000" t="s">
        <v>17</v>
      </c>
      <c r="L1000" t="s">
        <v>33</v>
      </c>
      <c r="M1000">
        <v>-871.1</v>
      </c>
    </row>
    <row r="1001" spans="1:13" x14ac:dyDescent="0.3">
      <c r="A1001">
        <v>3053</v>
      </c>
      <c r="B1001" t="s">
        <v>19</v>
      </c>
      <c r="C1001" t="s">
        <v>26</v>
      </c>
      <c r="D1001" t="s">
        <v>60</v>
      </c>
      <c r="E1001" t="str">
        <f>IF(Nike_Sales_Uncleaned!E1055="","NA",IF(OR(Nike_Sales_Uncleaned!E1055=0,Nike_Sales_Uncleaned!E1055=-1),"NA",UPPER(Nike_Sales_Uncleaned!E1055)))</f>
        <v>L</v>
      </c>
      <c r="F1001" cm="1">
        <f t="array" ref="F1001">IF(Nike_Sales_Uncleaned!F1055="",MEDIAN(_xlfn._xlws.FILTER(Nike_Sales_Uncleaned!$F$2:$F$2501,Nike_Sales_Uncleaned!$F$2:$F$2501&gt;0)),Nike_Sales_Uncleaned!F1055)</f>
        <v>2</v>
      </c>
      <c r="G1001" cm="1">
        <f t="array" ref="G1001">IF(OR(Nike_Sales_Uncleaned!G1055="",Nike_Sales_Uncleaned!G1055&lt;=0),MEDIAN(_xlfn._xlws.FILTER(Nike_Sales_Uncleaned!$G$2:$G$2501,Nike_Sales_Uncleaned!$G$2:$G$2501&gt;0)),Nike_Sales_Uncleaned!G1055)</f>
        <v>6323.09</v>
      </c>
      <c r="H1001">
        <f>IF(Nike_Sales_Uncleaned!H1055="",0,IF(AND(Nike_Sales_Uncleaned!H1055&gt;=0,Nike_Sales_Uncleaned!H1055&lt;=1),Nike_Sales_Uncleaned!H1055,0))</f>
        <v>1</v>
      </c>
      <c r="I1001">
        <v>0</v>
      </c>
      <c r="J1001" s="11" t="str">
        <f>IF(Nike_Sales_Uncleaned[[#This Row],[Order_Date]]="","",Nike_Sales_Uncleaned[[#This Row],[Order_Date]])</f>
        <v/>
      </c>
      <c r="K1001" t="s">
        <v>22</v>
      </c>
      <c r="L1001" t="s">
        <v>25</v>
      </c>
      <c r="M1001">
        <v>1283.6199999999999</v>
      </c>
    </row>
    <row r="1002" spans="1:13" x14ac:dyDescent="0.3">
      <c r="A1002">
        <v>3054</v>
      </c>
      <c r="B1002" t="s">
        <v>35</v>
      </c>
      <c r="C1002" t="s">
        <v>20</v>
      </c>
      <c r="D1002" t="s">
        <v>24</v>
      </c>
      <c r="E1002" t="str">
        <f>IF(Nike_Sales_Uncleaned!E1056="","NA",IF(OR(Nike_Sales_Uncleaned!E1056=0,Nike_Sales_Uncleaned!E1056=-1),"NA",UPPER(Nike_Sales_Uncleaned!E1056)))</f>
        <v>M</v>
      </c>
      <c r="F1002" cm="1">
        <f t="array" ref="F1002">IF(Nike_Sales_Uncleaned!F1056="",MEDIAN(_xlfn._xlws.FILTER(Nike_Sales_Uncleaned!$F$2:$F$2501,Nike_Sales_Uncleaned!$F$2:$F$2501&gt;0)),Nike_Sales_Uncleaned!F1056)</f>
        <v>2</v>
      </c>
      <c r="G1002" cm="1">
        <f t="array" ref="G1002">IF(OR(Nike_Sales_Uncleaned!G1056="",Nike_Sales_Uncleaned!G1056&lt;=0),MEDIAN(_xlfn._xlws.FILTER(Nike_Sales_Uncleaned!$G$2:$G$2501,Nike_Sales_Uncleaned!$G$2:$G$2501&gt;0)),Nike_Sales_Uncleaned!G1056)</f>
        <v>6667.47</v>
      </c>
      <c r="H1002">
        <f>IF(Nike_Sales_Uncleaned!H1056="",0,IF(AND(Nike_Sales_Uncleaned!H1056&gt;=0,Nike_Sales_Uncleaned!H1056&lt;=1),Nike_Sales_Uncleaned!H1056,0))</f>
        <v>0</v>
      </c>
      <c r="I1002">
        <v>0</v>
      </c>
      <c r="J1002" s="11" t="str">
        <f>IF(Nike_Sales_Uncleaned[[#This Row],[Order_Date]]="","",Nike_Sales_Uncleaned[[#This Row],[Order_Date]])</f>
        <v/>
      </c>
      <c r="K1002" t="s">
        <v>22</v>
      </c>
      <c r="L1002" t="s">
        <v>29</v>
      </c>
      <c r="M1002">
        <v>-402.6</v>
      </c>
    </row>
    <row r="1003" spans="1:13" x14ac:dyDescent="0.3">
      <c r="A1003">
        <v>3056</v>
      </c>
      <c r="B1003" t="s">
        <v>35</v>
      </c>
      <c r="C1003" t="s">
        <v>14</v>
      </c>
      <c r="D1003" t="s">
        <v>54</v>
      </c>
      <c r="E1003" t="str">
        <f>IF(Nike_Sales_Uncleaned!E1058="","NA",IF(OR(Nike_Sales_Uncleaned!E1058=0,Nike_Sales_Uncleaned!E1058=-1),"NA",UPPER(Nike_Sales_Uncleaned!E1058)))</f>
        <v>12</v>
      </c>
      <c r="F1003" cm="1">
        <f t="array" ref="F1003">IF(Nike_Sales_Uncleaned!F1058="",MEDIAN(_xlfn._xlws.FILTER(Nike_Sales_Uncleaned!$F$2:$F$2501,Nike_Sales_Uncleaned!$F$2:$F$2501&gt;0)),Nike_Sales_Uncleaned!F1058)</f>
        <v>2</v>
      </c>
      <c r="G1003" cm="1">
        <f t="array" ref="G1003">IF(OR(Nike_Sales_Uncleaned!G1058="",Nike_Sales_Uncleaned!G1058&lt;=0),MEDIAN(_xlfn._xlws.FILTER(Nike_Sales_Uncleaned!$G$2:$G$2501,Nike_Sales_Uncleaned!$G$2:$G$2501&gt;0)),Nike_Sales_Uncleaned!G1058)</f>
        <v>6110.0300000000007</v>
      </c>
      <c r="H1003">
        <f>IF(Nike_Sales_Uncleaned!H1058="",0,IF(AND(Nike_Sales_Uncleaned!H1058&gt;=0,Nike_Sales_Uncleaned!H1058&lt;=1),Nike_Sales_Uncleaned!H1058,0))</f>
        <v>0</v>
      </c>
      <c r="I1003">
        <v>0</v>
      </c>
      <c r="J1003" s="11">
        <f>IF(Nike_Sales_Uncleaned[[#This Row],[Order_Date]]="","",Nike_Sales_Uncleaned[[#This Row],[Order_Date]])</f>
        <v>45316</v>
      </c>
      <c r="K1003" t="s">
        <v>17</v>
      </c>
      <c r="L1003" t="s">
        <v>25</v>
      </c>
      <c r="M1003">
        <v>544.14</v>
      </c>
    </row>
    <row r="1004" spans="1:13" x14ac:dyDescent="0.3">
      <c r="A1004">
        <v>3057</v>
      </c>
      <c r="B1004" t="s">
        <v>19</v>
      </c>
      <c r="C1004" t="s">
        <v>20</v>
      </c>
      <c r="D1004" t="s">
        <v>39</v>
      </c>
      <c r="E1004" t="str">
        <f>IF(Nike_Sales_Uncleaned!E1059="","NA",IF(OR(Nike_Sales_Uncleaned!E1059=0,Nike_Sales_Uncleaned!E1059=-1),"NA",UPPER(Nike_Sales_Uncleaned!E1059)))</f>
        <v>NA</v>
      </c>
      <c r="F1004" cm="1">
        <f t="array" ref="F1004">IF(Nike_Sales_Uncleaned!F1059="",MEDIAN(_xlfn._xlws.FILTER(Nike_Sales_Uncleaned!$F$2:$F$2501,Nike_Sales_Uncleaned!$F$2:$F$2501&gt;0)),Nike_Sales_Uncleaned!F1059)</f>
        <v>2</v>
      </c>
      <c r="G1004" cm="1">
        <f t="array" ref="G1004">IF(OR(Nike_Sales_Uncleaned!G1059="",Nike_Sales_Uncleaned!G1059&lt;=0),MEDIAN(_xlfn._xlws.FILTER(Nike_Sales_Uncleaned!$G$2:$G$2501,Nike_Sales_Uncleaned!$G$2:$G$2501&gt;0)),Nike_Sales_Uncleaned!G1059)</f>
        <v>4244.95</v>
      </c>
      <c r="H1004">
        <f>IF(Nike_Sales_Uncleaned!H1059="",0,IF(AND(Nike_Sales_Uncleaned!H1059&gt;=0,Nike_Sales_Uncleaned!H1059&lt;=1),Nike_Sales_Uncleaned!H1059,0))</f>
        <v>0</v>
      </c>
      <c r="I1004">
        <v>0</v>
      </c>
      <c r="J1004" s="11">
        <f>IF(Nike_Sales_Uncleaned[[#This Row],[Order_Date]]="","",Nike_Sales_Uncleaned[[#This Row],[Order_Date]])</f>
        <v>45618</v>
      </c>
      <c r="K1004" t="s">
        <v>22</v>
      </c>
      <c r="L1004" t="s">
        <v>36</v>
      </c>
      <c r="M1004">
        <v>3693.98</v>
      </c>
    </row>
    <row r="1005" spans="1:13" x14ac:dyDescent="0.3">
      <c r="A1005">
        <v>3058</v>
      </c>
      <c r="B1005" t="s">
        <v>35</v>
      </c>
      <c r="C1005" t="s">
        <v>20</v>
      </c>
      <c r="D1005" t="s">
        <v>55</v>
      </c>
      <c r="E1005" t="str">
        <f>IF(Nike_Sales_Uncleaned!E1060="","NA",IF(OR(Nike_Sales_Uncleaned!E1060=0,Nike_Sales_Uncleaned!E1060=-1),"NA",UPPER(Nike_Sales_Uncleaned!E1060)))</f>
        <v>M</v>
      </c>
      <c r="F1005" cm="1">
        <f t="array" ref="F1005">IF(Nike_Sales_Uncleaned!F1060="",MEDIAN(_xlfn._xlws.FILTER(Nike_Sales_Uncleaned!$F$2:$F$2501,Nike_Sales_Uncleaned!$F$2:$F$2501&gt;0)),Nike_Sales_Uncleaned!F1060)</f>
        <v>-1</v>
      </c>
      <c r="G1005" cm="1">
        <f t="array" ref="G1005">IF(OR(Nike_Sales_Uncleaned!G1060="",Nike_Sales_Uncleaned!G1060&lt;=0),MEDIAN(_xlfn._xlws.FILTER(Nike_Sales_Uncleaned!$G$2:$G$2501,Nike_Sales_Uncleaned!$G$2:$G$2501&gt;0)),Nike_Sales_Uncleaned!G1060)</f>
        <v>8048.66</v>
      </c>
      <c r="H1005">
        <f>IF(Nike_Sales_Uncleaned!H1060="",0,IF(AND(Nike_Sales_Uncleaned!H1060&gt;=0,Nike_Sales_Uncleaned!H1060&lt;=1),Nike_Sales_Uncleaned!H1060,0))</f>
        <v>0</v>
      </c>
      <c r="I1005">
        <v>0</v>
      </c>
      <c r="J1005" s="11">
        <f>IF(Nike_Sales_Uncleaned[[#This Row],[Order_Date]]="","",Nike_Sales_Uncleaned[[#This Row],[Order_Date]])</f>
        <v>45141</v>
      </c>
      <c r="K1005" t="s">
        <v>22</v>
      </c>
      <c r="L1005" t="s">
        <v>45</v>
      </c>
      <c r="M1005">
        <v>3860.59</v>
      </c>
    </row>
    <row r="1006" spans="1:13" x14ac:dyDescent="0.3">
      <c r="A1006">
        <v>3059</v>
      </c>
      <c r="B1006" t="s">
        <v>19</v>
      </c>
      <c r="C1006" t="s">
        <v>30</v>
      </c>
      <c r="D1006" t="s">
        <v>31</v>
      </c>
      <c r="E1006" t="str">
        <f>IF(Nike_Sales_Uncleaned!E1061="","NA",IF(OR(Nike_Sales_Uncleaned!E1061=0,Nike_Sales_Uncleaned!E1061=-1),"NA",UPPER(Nike_Sales_Uncleaned!E1061)))</f>
        <v>L</v>
      </c>
      <c r="F1006" cm="1">
        <f t="array" ref="F1006">IF(Nike_Sales_Uncleaned!F1061="",MEDIAN(_xlfn._xlws.FILTER(Nike_Sales_Uncleaned!$F$2:$F$2501,Nike_Sales_Uncleaned!$F$2:$F$2501&gt;0)),Nike_Sales_Uncleaned!F1061)</f>
        <v>3</v>
      </c>
      <c r="G1006" cm="1">
        <f t="array" ref="G1006">IF(OR(Nike_Sales_Uncleaned!G1061="",Nike_Sales_Uncleaned!G1061&lt;=0),MEDIAN(_xlfn._xlws.FILTER(Nike_Sales_Uncleaned!$G$2:$G$2501,Nike_Sales_Uncleaned!$G$2:$G$2501&gt;0)),Nike_Sales_Uncleaned!G1061)</f>
        <v>6110.0300000000007</v>
      </c>
      <c r="H1006">
        <f>IF(Nike_Sales_Uncleaned!H1061="",0,IF(AND(Nike_Sales_Uncleaned!H1061&gt;=0,Nike_Sales_Uncleaned!H1061&lt;=1),Nike_Sales_Uncleaned!H1061,0))</f>
        <v>1</v>
      </c>
      <c r="I1006">
        <v>0</v>
      </c>
      <c r="J1006" s="11" t="str">
        <f>IF(Nike_Sales_Uncleaned[[#This Row],[Order_Date]]="","",Nike_Sales_Uncleaned[[#This Row],[Order_Date]])</f>
        <v/>
      </c>
      <c r="K1006" t="s">
        <v>17</v>
      </c>
      <c r="L1006" t="s">
        <v>38</v>
      </c>
      <c r="M1006">
        <v>3692.43</v>
      </c>
    </row>
    <row r="1007" spans="1:13" x14ac:dyDescent="0.3">
      <c r="A1007">
        <v>3060</v>
      </c>
      <c r="B1007" t="s">
        <v>19</v>
      </c>
      <c r="C1007" t="s">
        <v>30</v>
      </c>
      <c r="D1007" t="s">
        <v>50</v>
      </c>
      <c r="E1007" t="str">
        <f>IF(Nike_Sales_Uncleaned!E1062="","NA",IF(OR(Nike_Sales_Uncleaned!E1062=0,Nike_Sales_Uncleaned!E1062=-1),"NA",UPPER(Nike_Sales_Uncleaned!E1062)))</f>
        <v>L</v>
      </c>
      <c r="F1007" cm="1">
        <f t="array" ref="F1007">IF(Nike_Sales_Uncleaned!F1062="",MEDIAN(_xlfn._xlws.FILTER(Nike_Sales_Uncleaned!$F$2:$F$2501,Nike_Sales_Uncleaned!$F$2:$F$2501&gt;0)),Nike_Sales_Uncleaned!F1062)</f>
        <v>2</v>
      </c>
      <c r="G1007" cm="1">
        <f t="array" ref="G1007">IF(OR(Nike_Sales_Uncleaned!G1062="",Nike_Sales_Uncleaned!G1062&lt;=0),MEDIAN(_xlfn._xlws.FILTER(Nike_Sales_Uncleaned!$G$2:$G$2501,Nike_Sales_Uncleaned!$G$2:$G$2501&gt;0)),Nike_Sales_Uncleaned!G1062)</f>
        <v>6110.0300000000007</v>
      </c>
      <c r="H1007">
        <f>IF(Nike_Sales_Uncleaned!H1062="",0,IF(AND(Nike_Sales_Uncleaned!H1062&gt;=0,Nike_Sales_Uncleaned!H1062&lt;=1),Nike_Sales_Uncleaned!H1062,0))</f>
        <v>0</v>
      </c>
      <c r="I1007">
        <v>0</v>
      </c>
      <c r="J1007" s="11">
        <f>IF(Nike_Sales_Uncleaned[[#This Row],[Order_Date]]="","",Nike_Sales_Uncleaned[[#This Row],[Order_Date]])</f>
        <v>45770</v>
      </c>
      <c r="K1007" t="s">
        <v>22</v>
      </c>
      <c r="L1007" t="s">
        <v>36</v>
      </c>
      <c r="M1007">
        <v>-1137.29</v>
      </c>
    </row>
    <row r="1008" spans="1:13" x14ac:dyDescent="0.3">
      <c r="A1008">
        <v>3061</v>
      </c>
      <c r="B1008" t="s">
        <v>13</v>
      </c>
      <c r="C1008" t="s">
        <v>30</v>
      </c>
      <c r="D1008" t="s">
        <v>56</v>
      </c>
      <c r="E1008" t="str">
        <f>IF(Nike_Sales_Uncleaned!E1063="","NA",IF(OR(Nike_Sales_Uncleaned!E1063=0,Nike_Sales_Uncleaned!E1063=-1),"NA",UPPER(Nike_Sales_Uncleaned!E1063)))</f>
        <v>XL</v>
      </c>
      <c r="F1008" cm="1">
        <f t="array" ref="F1008">IF(Nike_Sales_Uncleaned!F1063="",MEDIAN(_xlfn._xlws.FILTER(Nike_Sales_Uncleaned!$F$2:$F$2501,Nike_Sales_Uncleaned!$F$2:$F$2501&gt;0)),Nike_Sales_Uncleaned!F1063)</f>
        <v>2</v>
      </c>
      <c r="G1008" cm="1">
        <f t="array" ref="G1008">IF(OR(Nike_Sales_Uncleaned!G1063="",Nike_Sales_Uncleaned!G1063&lt;=0),MEDIAN(_xlfn._xlws.FILTER(Nike_Sales_Uncleaned!$G$2:$G$2501,Nike_Sales_Uncleaned!$G$2:$G$2501&gt;0)),Nike_Sales_Uncleaned!G1063)</f>
        <v>6110.0300000000007</v>
      </c>
      <c r="H1008">
        <f>IF(Nike_Sales_Uncleaned!H1063="",0,IF(AND(Nike_Sales_Uncleaned!H1063&gt;=0,Nike_Sales_Uncleaned!H1063&lt;=1),Nike_Sales_Uncleaned!H1063,0))</f>
        <v>0</v>
      </c>
      <c r="I1008">
        <v>0</v>
      </c>
      <c r="J1008" s="11" t="str">
        <f>IF(Nike_Sales_Uncleaned[[#This Row],[Order_Date]]="","",Nike_Sales_Uncleaned[[#This Row],[Order_Date]])</f>
        <v/>
      </c>
      <c r="K1008" t="s">
        <v>22</v>
      </c>
      <c r="L1008" t="s">
        <v>25</v>
      </c>
      <c r="M1008">
        <v>-549.04999999999995</v>
      </c>
    </row>
    <row r="1009" spans="1:13" x14ac:dyDescent="0.3">
      <c r="A1009">
        <v>3062</v>
      </c>
      <c r="B1009" t="s">
        <v>19</v>
      </c>
      <c r="C1009" t="s">
        <v>20</v>
      </c>
      <c r="D1009" t="s">
        <v>55</v>
      </c>
      <c r="E1009" t="str">
        <f>IF(Nike_Sales_Uncleaned!E1064="","NA",IF(OR(Nike_Sales_Uncleaned!E1064=0,Nike_Sales_Uncleaned!E1064=-1),"NA",UPPER(Nike_Sales_Uncleaned!E1064)))</f>
        <v>NA</v>
      </c>
      <c r="F1009" cm="1">
        <f t="array" ref="F1009">IF(Nike_Sales_Uncleaned!F1064="",MEDIAN(_xlfn._xlws.FILTER(Nike_Sales_Uncleaned!$F$2:$F$2501,Nike_Sales_Uncleaned!$F$2:$F$2501&gt;0)),Nike_Sales_Uncleaned!F1064)</f>
        <v>1</v>
      </c>
      <c r="G1009" cm="1">
        <f t="array" ref="G1009">IF(OR(Nike_Sales_Uncleaned!G1064="",Nike_Sales_Uncleaned!G1064&lt;=0),MEDIAN(_xlfn._xlws.FILTER(Nike_Sales_Uncleaned!$G$2:$G$2501,Nike_Sales_Uncleaned!$G$2:$G$2501&gt;0)),Nike_Sales_Uncleaned!G1064)</f>
        <v>6936.34</v>
      </c>
      <c r="H1009">
        <f>IF(Nike_Sales_Uncleaned!H1064="",0,IF(AND(Nike_Sales_Uncleaned!H1064&gt;=0,Nike_Sales_Uncleaned!H1064&lt;=1),Nike_Sales_Uncleaned!H1064,0))</f>
        <v>0.46</v>
      </c>
      <c r="I1009">
        <v>3745.62</v>
      </c>
      <c r="J1009" s="11">
        <f>IF(Nike_Sales_Uncleaned[[#This Row],[Order_Date]]="","",Nike_Sales_Uncleaned[[#This Row],[Order_Date]])</f>
        <v>45807</v>
      </c>
      <c r="K1009" t="s">
        <v>22</v>
      </c>
      <c r="L1009" t="s">
        <v>25</v>
      </c>
      <c r="M1009">
        <v>1647.34</v>
      </c>
    </row>
    <row r="1010" spans="1:13" x14ac:dyDescent="0.3">
      <c r="A1010">
        <v>3063</v>
      </c>
      <c r="B1010" t="s">
        <v>13</v>
      </c>
      <c r="C1010" t="s">
        <v>30</v>
      </c>
      <c r="D1010" t="s">
        <v>48</v>
      </c>
      <c r="E1010" t="str">
        <f>IF(Nike_Sales_Uncleaned!E1065="","NA",IF(OR(Nike_Sales_Uncleaned!E1065=0,Nike_Sales_Uncleaned!E1065=-1),"NA",UPPER(Nike_Sales_Uncleaned!E1065)))</f>
        <v>M</v>
      </c>
      <c r="F1010" cm="1">
        <f t="array" ref="F1010">IF(Nike_Sales_Uncleaned!F1065="",MEDIAN(_xlfn._xlws.FILTER(Nike_Sales_Uncleaned!$F$2:$F$2501,Nike_Sales_Uncleaned!$F$2:$F$2501&gt;0)),Nike_Sales_Uncleaned!F1065)</f>
        <v>2</v>
      </c>
      <c r="G1010" cm="1">
        <f t="array" ref="G1010">IF(OR(Nike_Sales_Uncleaned!G1065="",Nike_Sales_Uncleaned!G1065&lt;=0),MEDIAN(_xlfn._xlws.FILTER(Nike_Sales_Uncleaned!$G$2:$G$2501,Nike_Sales_Uncleaned!$G$2:$G$2501&gt;0)),Nike_Sales_Uncleaned!G1065)</f>
        <v>9676.61</v>
      </c>
      <c r="H1010">
        <f>IF(Nike_Sales_Uncleaned!H1065="",0,IF(AND(Nike_Sales_Uncleaned!H1065&gt;=0,Nike_Sales_Uncleaned!H1065&lt;=1),Nike_Sales_Uncleaned!H1065,0))</f>
        <v>0</v>
      </c>
      <c r="I1010">
        <v>0</v>
      </c>
      <c r="J1010" s="11" t="str">
        <f>IF(Nike_Sales_Uncleaned[[#This Row],[Order_Date]]="","",Nike_Sales_Uncleaned[[#This Row],[Order_Date]])</f>
        <v/>
      </c>
      <c r="K1010" t="s">
        <v>17</v>
      </c>
      <c r="L1010" t="s">
        <v>25</v>
      </c>
      <c r="M1010">
        <v>3674.74</v>
      </c>
    </row>
    <row r="1011" spans="1:13" x14ac:dyDescent="0.3">
      <c r="A1011">
        <v>3064</v>
      </c>
      <c r="B1011" t="s">
        <v>35</v>
      </c>
      <c r="C1011" t="s">
        <v>20</v>
      </c>
      <c r="D1011" t="s">
        <v>21</v>
      </c>
      <c r="E1011" t="str">
        <f>IF(Nike_Sales_Uncleaned!E1066="","NA",IF(OR(Nike_Sales_Uncleaned!E1066=0,Nike_Sales_Uncleaned!E1066=-1),"NA",UPPER(Nike_Sales_Uncleaned!E1066)))</f>
        <v>NA</v>
      </c>
      <c r="F1011" cm="1">
        <f t="array" ref="F1011">IF(Nike_Sales_Uncleaned!F1066="",MEDIAN(_xlfn._xlws.FILTER(Nike_Sales_Uncleaned!$F$2:$F$2501,Nike_Sales_Uncleaned!$F$2:$F$2501&gt;0)),Nike_Sales_Uncleaned!F1066)</f>
        <v>2</v>
      </c>
      <c r="G1011" cm="1">
        <f t="array" ref="G1011">IF(OR(Nike_Sales_Uncleaned!G1066="",Nike_Sales_Uncleaned!G1066&lt;=0),MEDIAN(_xlfn._xlws.FILTER(Nike_Sales_Uncleaned!$G$2:$G$2501,Nike_Sales_Uncleaned!$G$2:$G$2501&gt;0)),Nike_Sales_Uncleaned!G1066)</f>
        <v>6041.3</v>
      </c>
      <c r="H1011">
        <f>IF(Nike_Sales_Uncleaned!H1066="",0,IF(AND(Nike_Sales_Uncleaned!H1066&gt;=0,Nike_Sales_Uncleaned!H1066&lt;=1),Nike_Sales_Uncleaned!H1066,0))</f>
        <v>0</v>
      </c>
      <c r="I1011">
        <v>0</v>
      </c>
      <c r="J1011" s="11">
        <f>IF(Nike_Sales_Uncleaned[[#This Row],[Order_Date]]="","",Nike_Sales_Uncleaned[[#This Row],[Order_Date]])</f>
        <v>45519</v>
      </c>
      <c r="K1011" t="s">
        <v>22</v>
      </c>
      <c r="L1011" t="s">
        <v>29</v>
      </c>
      <c r="M1011">
        <v>-1048.54</v>
      </c>
    </row>
    <row r="1012" spans="1:13" x14ac:dyDescent="0.3">
      <c r="A1012">
        <v>3065</v>
      </c>
      <c r="B1012" t="s">
        <v>19</v>
      </c>
      <c r="C1012" t="s">
        <v>30</v>
      </c>
      <c r="D1012" t="s">
        <v>50</v>
      </c>
      <c r="E1012" t="str">
        <f>IF(Nike_Sales_Uncleaned!E1067="","NA",IF(OR(Nike_Sales_Uncleaned!E1067=0,Nike_Sales_Uncleaned!E1067=-1),"NA",UPPER(Nike_Sales_Uncleaned!E1067)))</f>
        <v>12</v>
      </c>
      <c r="F1012" cm="1">
        <f t="array" ref="F1012">IF(Nike_Sales_Uncleaned!F1067="",MEDIAN(_xlfn._xlws.FILTER(Nike_Sales_Uncleaned!$F$2:$F$2501,Nike_Sales_Uncleaned!$F$2:$F$2501&gt;0)),Nike_Sales_Uncleaned!F1067)</f>
        <v>2</v>
      </c>
      <c r="G1012" cm="1">
        <f t="array" ref="G1012">IF(OR(Nike_Sales_Uncleaned!G1067="",Nike_Sales_Uncleaned!G1067&lt;=0),MEDIAN(_xlfn._xlws.FILTER(Nike_Sales_Uncleaned!$G$2:$G$2501,Nike_Sales_Uncleaned!$G$2:$G$2501&gt;0)),Nike_Sales_Uncleaned!G1067)</f>
        <v>6110.0300000000007</v>
      </c>
      <c r="H1012">
        <f>IF(Nike_Sales_Uncleaned!H1067="",0,IF(AND(Nike_Sales_Uncleaned!H1067&gt;=0,Nike_Sales_Uncleaned!H1067&lt;=1),Nike_Sales_Uncleaned!H1067,0))</f>
        <v>0</v>
      </c>
      <c r="I1012">
        <v>0</v>
      </c>
      <c r="J1012" s="11">
        <f>IF(Nike_Sales_Uncleaned[[#This Row],[Order_Date]]="","",Nike_Sales_Uncleaned[[#This Row],[Order_Date]])</f>
        <v>45782</v>
      </c>
      <c r="K1012" t="s">
        <v>17</v>
      </c>
      <c r="L1012" t="s">
        <v>45</v>
      </c>
      <c r="M1012">
        <v>3909.92</v>
      </c>
    </row>
    <row r="1013" spans="1:13" x14ac:dyDescent="0.3">
      <c r="A1013">
        <v>3066</v>
      </c>
      <c r="B1013" t="s">
        <v>13</v>
      </c>
      <c r="C1013" t="s">
        <v>14</v>
      </c>
      <c r="D1013" t="s">
        <v>54</v>
      </c>
      <c r="E1013" t="str">
        <f>IF(Nike_Sales_Uncleaned!E1068="","NA",IF(OR(Nike_Sales_Uncleaned!E1068=0,Nike_Sales_Uncleaned!E1068=-1),"NA",UPPER(Nike_Sales_Uncleaned!E1068)))</f>
        <v>L</v>
      </c>
      <c r="F1013" cm="1">
        <f t="array" ref="F1013">IF(Nike_Sales_Uncleaned!F1068="",MEDIAN(_xlfn._xlws.FILTER(Nike_Sales_Uncleaned!$F$2:$F$2501,Nike_Sales_Uncleaned!$F$2:$F$2501&gt;0)),Nike_Sales_Uncleaned!F1068)</f>
        <v>2</v>
      </c>
      <c r="G1013" cm="1">
        <f t="array" ref="G1013">IF(OR(Nike_Sales_Uncleaned!G1068="",Nike_Sales_Uncleaned!G1068&lt;=0),MEDIAN(_xlfn._xlws.FILTER(Nike_Sales_Uncleaned!$G$2:$G$2501,Nike_Sales_Uncleaned!$G$2:$G$2501&gt;0)),Nike_Sales_Uncleaned!G1068)</f>
        <v>6110.0300000000007</v>
      </c>
      <c r="H1013">
        <f>IF(Nike_Sales_Uncleaned!H1068="",0,IF(AND(Nike_Sales_Uncleaned!H1068&gt;=0,Nike_Sales_Uncleaned!H1068&lt;=1),Nike_Sales_Uncleaned!H1068,0))</f>
        <v>0</v>
      </c>
      <c r="I1013">
        <v>0</v>
      </c>
      <c r="J1013" s="11" t="str">
        <f>IF(Nike_Sales_Uncleaned[[#This Row],[Order_Date]]="","",Nike_Sales_Uncleaned[[#This Row],[Order_Date]])</f>
        <v/>
      </c>
      <c r="K1013" t="s">
        <v>17</v>
      </c>
      <c r="L1013" t="s">
        <v>25</v>
      </c>
      <c r="M1013">
        <v>1383.01</v>
      </c>
    </row>
    <row r="1014" spans="1:13" x14ac:dyDescent="0.3">
      <c r="A1014">
        <v>3067</v>
      </c>
      <c r="B1014" t="s">
        <v>35</v>
      </c>
      <c r="C1014" t="s">
        <v>26</v>
      </c>
      <c r="D1014" t="s">
        <v>27</v>
      </c>
      <c r="E1014" t="str">
        <f>IF(Nike_Sales_Uncleaned!E1069="","NA",IF(OR(Nike_Sales_Uncleaned!E1069=0,Nike_Sales_Uncleaned!E1069=-1),"NA",UPPER(Nike_Sales_Uncleaned!E1069)))</f>
        <v>9</v>
      </c>
      <c r="F1014" cm="1">
        <f t="array" ref="F1014">IF(Nike_Sales_Uncleaned!F1069="",MEDIAN(_xlfn._xlws.FILTER(Nike_Sales_Uncleaned!$F$2:$F$2501,Nike_Sales_Uncleaned!$F$2:$F$2501&gt;0)),Nike_Sales_Uncleaned!F1069)</f>
        <v>4</v>
      </c>
      <c r="G1014" cm="1">
        <f t="array" ref="G1014">IF(OR(Nike_Sales_Uncleaned!G1069="",Nike_Sales_Uncleaned!G1069&lt;=0),MEDIAN(_xlfn._xlws.FILTER(Nike_Sales_Uncleaned!$G$2:$G$2501,Nike_Sales_Uncleaned!$G$2:$G$2501&gt;0)),Nike_Sales_Uncleaned!G1069)</f>
        <v>6110.0300000000007</v>
      </c>
      <c r="H1014">
        <f>IF(Nike_Sales_Uncleaned!H1069="",0,IF(AND(Nike_Sales_Uncleaned!H1069&gt;=0,Nike_Sales_Uncleaned!H1069&lt;=1),Nike_Sales_Uncleaned!H1069,0))</f>
        <v>0</v>
      </c>
      <c r="I1014">
        <v>0</v>
      </c>
      <c r="J1014" s="11" t="str">
        <f>IF(Nike_Sales_Uncleaned[[#This Row],[Order_Date]]="","",Nike_Sales_Uncleaned[[#This Row],[Order_Date]])</f>
        <v/>
      </c>
      <c r="K1014" t="s">
        <v>22</v>
      </c>
      <c r="L1014" t="s">
        <v>38</v>
      </c>
      <c r="M1014">
        <v>1939.56</v>
      </c>
    </row>
    <row r="1015" spans="1:13" x14ac:dyDescent="0.3">
      <c r="A1015">
        <v>3068</v>
      </c>
      <c r="B1015" t="s">
        <v>13</v>
      </c>
      <c r="C1015" t="s">
        <v>26</v>
      </c>
      <c r="D1015" t="s">
        <v>60</v>
      </c>
      <c r="E1015" t="str">
        <f>IF(Nike_Sales_Uncleaned!E1070="","NA",IF(OR(Nike_Sales_Uncleaned!E1070=0,Nike_Sales_Uncleaned!E1070=-1),"NA",UPPER(Nike_Sales_Uncleaned!E1070)))</f>
        <v>L</v>
      </c>
      <c r="F1015" cm="1">
        <f t="array" ref="F1015">IF(Nike_Sales_Uncleaned!F1070="",MEDIAN(_xlfn._xlws.FILTER(Nike_Sales_Uncleaned!$F$2:$F$2501,Nike_Sales_Uncleaned!$F$2:$F$2501&gt;0)),Nike_Sales_Uncleaned!F1070)</f>
        <v>4</v>
      </c>
      <c r="G1015" cm="1">
        <f t="array" ref="G1015">IF(OR(Nike_Sales_Uncleaned!G1070="",Nike_Sales_Uncleaned!G1070&lt;=0),MEDIAN(_xlfn._xlws.FILTER(Nike_Sales_Uncleaned!$G$2:$G$2501,Nike_Sales_Uncleaned!$G$2:$G$2501&gt;0)),Nike_Sales_Uncleaned!G1070)</f>
        <v>4867.07</v>
      </c>
      <c r="H1015">
        <f>IF(Nike_Sales_Uncleaned!H1070="",0,IF(AND(Nike_Sales_Uncleaned!H1070&gt;=0,Nike_Sales_Uncleaned!H1070&lt;=1),Nike_Sales_Uncleaned!H1070,0))</f>
        <v>0</v>
      </c>
      <c r="I1015">
        <v>-4088.34</v>
      </c>
      <c r="J1015" s="11">
        <f>IF(Nike_Sales_Uncleaned[[#This Row],[Order_Date]]="","",Nike_Sales_Uncleaned[[#This Row],[Order_Date]])</f>
        <v>45824</v>
      </c>
      <c r="K1015" t="s">
        <v>17</v>
      </c>
      <c r="L1015" t="s">
        <v>33</v>
      </c>
      <c r="M1015">
        <v>2863.56</v>
      </c>
    </row>
    <row r="1016" spans="1:13" x14ac:dyDescent="0.3">
      <c r="A1016">
        <v>3069</v>
      </c>
      <c r="B1016" t="s">
        <v>35</v>
      </c>
      <c r="C1016" t="s">
        <v>14</v>
      </c>
      <c r="D1016" t="s">
        <v>47</v>
      </c>
      <c r="E1016" t="str">
        <f>IF(Nike_Sales_Uncleaned!E1071="","NA",IF(OR(Nike_Sales_Uncleaned!E1071=0,Nike_Sales_Uncleaned!E1071=-1),"NA",UPPER(Nike_Sales_Uncleaned!E1071)))</f>
        <v>L</v>
      </c>
      <c r="F1016" cm="1">
        <f t="array" ref="F1016">IF(Nike_Sales_Uncleaned!F1071="",MEDIAN(_xlfn._xlws.FILTER(Nike_Sales_Uncleaned!$F$2:$F$2501,Nike_Sales_Uncleaned!$F$2:$F$2501&gt;0)),Nike_Sales_Uncleaned!F1071)</f>
        <v>1</v>
      </c>
      <c r="G1016" cm="1">
        <f t="array" ref="G1016">IF(OR(Nike_Sales_Uncleaned!G1071="",Nike_Sales_Uncleaned!G1071&lt;=0),MEDIAN(_xlfn._xlws.FILTER(Nike_Sales_Uncleaned!$G$2:$G$2501,Nike_Sales_Uncleaned!$G$2:$G$2501&gt;0)),Nike_Sales_Uncleaned!G1071)</f>
        <v>6110.0300000000007</v>
      </c>
      <c r="H1016">
        <f>IF(Nike_Sales_Uncleaned!H1071="",0,IF(AND(Nike_Sales_Uncleaned!H1071&gt;=0,Nike_Sales_Uncleaned!H1071&lt;=1),Nike_Sales_Uncleaned!H1071,0))</f>
        <v>0</v>
      </c>
      <c r="I1016">
        <v>0</v>
      </c>
      <c r="J1016" s="11">
        <f>IF(Nike_Sales_Uncleaned[[#This Row],[Order_Date]]="","",Nike_Sales_Uncleaned[[#This Row],[Order_Date]])</f>
        <v>45687</v>
      </c>
      <c r="K1016" t="s">
        <v>17</v>
      </c>
      <c r="L1016" t="s">
        <v>38</v>
      </c>
      <c r="M1016">
        <v>-6.91</v>
      </c>
    </row>
    <row r="1017" spans="1:13" x14ac:dyDescent="0.3">
      <c r="A1017">
        <v>3070</v>
      </c>
      <c r="B1017" t="s">
        <v>19</v>
      </c>
      <c r="C1017" t="s">
        <v>30</v>
      </c>
      <c r="D1017" t="s">
        <v>48</v>
      </c>
      <c r="E1017" t="str">
        <f>IF(Nike_Sales_Uncleaned!E1072="","NA",IF(OR(Nike_Sales_Uncleaned!E1072=0,Nike_Sales_Uncleaned!E1072=-1),"NA",UPPER(Nike_Sales_Uncleaned!E1072)))</f>
        <v>M</v>
      </c>
      <c r="F1017" cm="1">
        <f t="array" ref="F1017">IF(Nike_Sales_Uncleaned!F1072="",MEDIAN(_xlfn._xlws.FILTER(Nike_Sales_Uncleaned!$F$2:$F$2501,Nike_Sales_Uncleaned!$F$2:$F$2501&gt;0)),Nike_Sales_Uncleaned!F1072)</f>
        <v>2</v>
      </c>
      <c r="G1017" cm="1">
        <f t="array" ref="G1017">IF(OR(Nike_Sales_Uncleaned!G1072="",Nike_Sales_Uncleaned!G1072&lt;=0),MEDIAN(_xlfn._xlws.FILTER(Nike_Sales_Uncleaned!$G$2:$G$2501,Nike_Sales_Uncleaned!$G$2:$G$2501&gt;0)),Nike_Sales_Uncleaned!G1072)</f>
        <v>6737.19</v>
      </c>
      <c r="H1017">
        <f>IF(Nike_Sales_Uncleaned!H1072="",0,IF(AND(Nike_Sales_Uncleaned!H1072&gt;=0,Nike_Sales_Uncleaned!H1072&lt;=1),Nike_Sales_Uncleaned!H1072,0))</f>
        <v>0</v>
      </c>
      <c r="I1017">
        <v>0</v>
      </c>
      <c r="J1017" s="11" t="str">
        <f>IF(Nike_Sales_Uncleaned[[#This Row],[Order_Date]]="","",Nike_Sales_Uncleaned[[#This Row],[Order_Date]])</f>
        <v/>
      </c>
      <c r="K1017" t="s">
        <v>17</v>
      </c>
      <c r="L1017" t="s">
        <v>38</v>
      </c>
      <c r="M1017">
        <v>2150.16</v>
      </c>
    </row>
    <row r="1018" spans="1:13" x14ac:dyDescent="0.3">
      <c r="A1018">
        <v>3071</v>
      </c>
      <c r="B1018" t="s">
        <v>19</v>
      </c>
      <c r="C1018" t="s">
        <v>30</v>
      </c>
      <c r="D1018" t="s">
        <v>48</v>
      </c>
      <c r="E1018" t="str">
        <f>IF(Nike_Sales_Uncleaned!E1073="","NA",IF(OR(Nike_Sales_Uncleaned!E1073=0,Nike_Sales_Uncleaned!E1073=-1),"NA",UPPER(Nike_Sales_Uncleaned!E1073)))</f>
        <v>NA</v>
      </c>
      <c r="F1018" cm="1">
        <f t="array" ref="F1018">IF(Nike_Sales_Uncleaned!F1073="",MEDIAN(_xlfn._xlws.FILTER(Nike_Sales_Uncleaned!$F$2:$F$2501,Nike_Sales_Uncleaned!$F$2:$F$2501&gt;0)),Nike_Sales_Uncleaned!F1073)</f>
        <v>2</v>
      </c>
      <c r="G1018" cm="1">
        <f t="array" ref="G1018">IF(OR(Nike_Sales_Uncleaned!G1073="",Nike_Sales_Uncleaned!G1073&lt;=0),MEDIAN(_xlfn._xlws.FILTER(Nike_Sales_Uncleaned!$G$2:$G$2501,Nike_Sales_Uncleaned!$G$2:$G$2501&gt;0)),Nike_Sales_Uncleaned!G1073)</f>
        <v>5081.53</v>
      </c>
      <c r="H1018">
        <f>IF(Nike_Sales_Uncleaned!H1073="",0,IF(AND(Nike_Sales_Uncleaned!H1073&gt;=0,Nike_Sales_Uncleaned!H1073&lt;=1),Nike_Sales_Uncleaned!H1073,0))</f>
        <v>0</v>
      </c>
      <c r="I1018">
        <v>0</v>
      </c>
      <c r="J1018" s="11">
        <f>IF(Nike_Sales_Uncleaned[[#This Row],[Order_Date]]="","",Nike_Sales_Uncleaned[[#This Row],[Order_Date]])</f>
        <v>45535</v>
      </c>
      <c r="K1018" t="s">
        <v>17</v>
      </c>
      <c r="L1018" t="s">
        <v>25</v>
      </c>
      <c r="M1018">
        <v>-663.86</v>
      </c>
    </row>
    <row r="1019" spans="1:13" x14ac:dyDescent="0.3">
      <c r="A1019">
        <v>3072</v>
      </c>
      <c r="B1019" t="s">
        <v>35</v>
      </c>
      <c r="C1019" t="s">
        <v>14</v>
      </c>
      <c r="D1019" t="s">
        <v>34</v>
      </c>
      <c r="E1019" t="str">
        <f>IF(Nike_Sales_Uncleaned!E1074="","NA",IF(OR(Nike_Sales_Uncleaned!E1074=0,Nike_Sales_Uncleaned!E1074=-1),"NA",UPPER(Nike_Sales_Uncleaned!E1074)))</f>
        <v>9</v>
      </c>
      <c r="F1019" cm="1">
        <f t="array" ref="F1019">IF(Nike_Sales_Uncleaned!F1074="",MEDIAN(_xlfn._xlws.FILTER(Nike_Sales_Uncleaned!$F$2:$F$2501,Nike_Sales_Uncleaned!$F$2:$F$2501&gt;0)),Nike_Sales_Uncleaned!F1074)</f>
        <v>2</v>
      </c>
      <c r="G1019" cm="1">
        <f t="array" ref="G1019">IF(OR(Nike_Sales_Uncleaned!G1074="",Nike_Sales_Uncleaned!G1074&lt;=0),MEDIAN(_xlfn._xlws.FILTER(Nike_Sales_Uncleaned!$G$2:$G$2501,Nike_Sales_Uncleaned!$G$2:$G$2501&gt;0)),Nike_Sales_Uncleaned!G1074)</f>
        <v>6110.0300000000007</v>
      </c>
      <c r="H1019">
        <f>IF(Nike_Sales_Uncleaned!H1074="",0,IF(AND(Nike_Sales_Uncleaned!H1074&gt;=0,Nike_Sales_Uncleaned!H1074&lt;=1),Nike_Sales_Uncleaned!H1074,0))</f>
        <v>0</v>
      </c>
      <c r="I1019">
        <v>0</v>
      </c>
      <c r="J1019" s="11" t="str">
        <f>IF(Nike_Sales_Uncleaned[[#This Row],[Order_Date]]="","",Nike_Sales_Uncleaned[[#This Row],[Order_Date]])</f>
        <v/>
      </c>
      <c r="K1019" t="s">
        <v>22</v>
      </c>
      <c r="L1019" t="s">
        <v>25</v>
      </c>
      <c r="M1019">
        <v>2621.5</v>
      </c>
    </row>
    <row r="1020" spans="1:13" x14ac:dyDescent="0.3">
      <c r="A1020">
        <v>3073</v>
      </c>
      <c r="B1020" t="s">
        <v>35</v>
      </c>
      <c r="C1020" t="s">
        <v>14</v>
      </c>
      <c r="D1020" t="s">
        <v>54</v>
      </c>
      <c r="E1020" t="str">
        <f>IF(Nike_Sales_Uncleaned!E1075="","NA",IF(OR(Nike_Sales_Uncleaned!E1075=0,Nike_Sales_Uncleaned!E1075=-1),"NA",UPPER(Nike_Sales_Uncleaned!E1075)))</f>
        <v>NA</v>
      </c>
      <c r="F1020" cm="1">
        <f t="array" ref="F1020">IF(Nike_Sales_Uncleaned!F1075="",MEDIAN(_xlfn._xlws.FILTER(Nike_Sales_Uncleaned!$F$2:$F$2501,Nike_Sales_Uncleaned!$F$2:$F$2501&gt;0)),Nike_Sales_Uncleaned!F1075)</f>
        <v>2</v>
      </c>
      <c r="G1020" cm="1">
        <f t="array" ref="G1020">IF(OR(Nike_Sales_Uncleaned!G1075="",Nike_Sales_Uncleaned!G1075&lt;=0),MEDIAN(_xlfn._xlws.FILTER(Nike_Sales_Uncleaned!$G$2:$G$2501,Nike_Sales_Uncleaned!$G$2:$G$2501&gt;0)),Nike_Sales_Uncleaned!G1075)</f>
        <v>6110.0300000000007</v>
      </c>
      <c r="H1020">
        <f>IF(Nike_Sales_Uncleaned!H1075="",0,IF(AND(Nike_Sales_Uncleaned!H1075&gt;=0,Nike_Sales_Uncleaned!H1075&lt;=1),Nike_Sales_Uncleaned!H1075,0))</f>
        <v>0</v>
      </c>
      <c r="I1020">
        <v>0</v>
      </c>
      <c r="J1020" s="11">
        <f>IF(Nike_Sales_Uncleaned[[#This Row],[Order_Date]]="","",Nike_Sales_Uncleaned[[#This Row],[Order_Date]])</f>
        <v>45526</v>
      </c>
      <c r="K1020" t="s">
        <v>22</v>
      </c>
      <c r="L1020" t="s">
        <v>25</v>
      </c>
      <c r="M1020">
        <v>1992.12</v>
      </c>
    </row>
    <row r="1021" spans="1:13" x14ac:dyDescent="0.3">
      <c r="A1021">
        <v>3074</v>
      </c>
      <c r="B1021" t="s">
        <v>19</v>
      </c>
      <c r="C1021" t="s">
        <v>30</v>
      </c>
      <c r="D1021" t="s">
        <v>50</v>
      </c>
      <c r="E1021" t="str">
        <f>IF(Nike_Sales_Uncleaned!E1076="","NA",IF(OR(Nike_Sales_Uncleaned!E1076=0,Nike_Sales_Uncleaned!E1076=-1),"NA",UPPER(Nike_Sales_Uncleaned!E1076)))</f>
        <v>M</v>
      </c>
      <c r="F1021" cm="1">
        <f t="array" ref="F1021">IF(Nike_Sales_Uncleaned!F1076="",MEDIAN(_xlfn._xlws.FILTER(Nike_Sales_Uncleaned!$F$2:$F$2501,Nike_Sales_Uncleaned!$F$2:$F$2501&gt;0)),Nike_Sales_Uncleaned!F1076)</f>
        <v>2</v>
      </c>
      <c r="G1021" cm="1">
        <f t="array" ref="G1021">IF(OR(Nike_Sales_Uncleaned!G1076="",Nike_Sales_Uncleaned!G1076&lt;=0),MEDIAN(_xlfn._xlws.FILTER(Nike_Sales_Uncleaned!$G$2:$G$2501,Nike_Sales_Uncleaned!$G$2:$G$2501&gt;0)),Nike_Sales_Uncleaned!G1076)</f>
        <v>6110.0300000000007</v>
      </c>
      <c r="H1021">
        <f>IF(Nike_Sales_Uncleaned!H1076="",0,IF(AND(Nike_Sales_Uncleaned!H1076&gt;=0,Nike_Sales_Uncleaned!H1076&lt;=1),Nike_Sales_Uncleaned!H1076,0))</f>
        <v>0</v>
      </c>
      <c r="I1021">
        <v>0</v>
      </c>
      <c r="J1021" s="11">
        <f>IF(Nike_Sales_Uncleaned[[#This Row],[Order_Date]]="","",Nike_Sales_Uncleaned[[#This Row],[Order_Date]])</f>
        <v>45279</v>
      </c>
      <c r="K1021" t="s">
        <v>17</v>
      </c>
      <c r="L1021" t="s">
        <v>38</v>
      </c>
      <c r="M1021">
        <v>1216.3399999999999</v>
      </c>
    </row>
    <row r="1022" spans="1:13" x14ac:dyDescent="0.3">
      <c r="A1022">
        <v>3075</v>
      </c>
      <c r="B1022" t="s">
        <v>13</v>
      </c>
      <c r="C1022" t="s">
        <v>20</v>
      </c>
      <c r="D1022" t="s">
        <v>24</v>
      </c>
      <c r="E1022" t="str">
        <f>IF(Nike_Sales_Uncleaned!E1077="","NA",IF(OR(Nike_Sales_Uncleaned!E1077=0,Nike_Sales_Uncleaned!E1077=-1),"NA",UPPER(Nike_Sales_Uncleaned!E1077)))</f>
        <v>L</v>
      </c>
      <c r="F1022" cm="1">
        <f t="array" ref="F1022">IF(Nike_Sales_Uncleaned!F1077="",MEDIAN(_xlfn._xlws.FILTER(Nike_Sales_Uncleaned!$F$2:$F$2501,Nike_Sales_Uncleaned!$F$2:$F$2501&gt;0)),Nike_Sales_Uncleaned!F1077)</f>
        <v>2</v>
      </c>
      <c r="G1022" cm="1">
        <f t="array" ref="G1022">IF(OR(Nike_Sales_Uncleaned!G1077="",Nike_Sales_Uncleaned!G1077&lt;=0),MEDIAN(_xlfn._xlws.FILTER(Nike_Sales_Uncleaned!$G$2:$G$2501,Nike_Sales_Uncleaned!$G$2:$G$2501&gt;0)),Nike_Sales_Uncleaned!G1077)</f>
        <v>6110.0300000000007</v>
      </c>
      <c r="H1022">
        <f>IF(Nike_Sales_Uncleaned!H1077="",0,IF(AND(Nike_Sales_Uncleaned!H1077&gt;=0,Nike_Sales_Uncleaned!H1077&lt;=1),Nike_Sales_Uncleaned!H1077,0))</f>
        <v>0.91</v>
      </c>
      <c r="I1022">
        <v>0</v>
      </c>
      <c r="J1022" s="11" t="str">
        <f>IF(Nike_Sales_Uncleaned[[#This Row],[Order_Date]]="","",Nike_Sales_Uncleaned[[#This Row],[Order_Date]])</f>
        <v/>
      </c>
      <c r="K1022" t="s">
        <v>22</v>
      </c>
      <c r="L1022" t="s">
        <v>25</v>
      </c>
      <c r="M1022">
        <v>3594.94</v>
      </c>
    </row>
    <row r="1023" spans="1:13" x14ac:dyDescent="0.3">
      <c r="A1023">
        <v>3077</v>
      </c>
      <c r="B1023" t="s">
        <v>35</v>
      </c>
      <c r="C1023" t="s">
        <v>26</v>
      </c>
      <c r="D1023" t="s">
        <v>58</v>
      </c>
      <c r="E1023" t="str">
        <f>IF(Nike_Sales_Uncleaned!E1079="","NA",IF(OR(Nike_Sales_Uncleaned!E1079=0,Nike_Sales_Uncleaned!E1079=-1),"NA",UPPER(Nike_Sales_Uncleaned!E1079)))</f>
        <v>XL</v>
      </c>
      <c r="F1023" cm="1">
        <f t="array" ref="F1023">IF(Nike_Sales_Uncleaned!F1079="",MEDIAN(_xlfn._xlws.FILTER(Nike_Sales_Uncleaned!$F$2:$F$2501,Nike_Sales_Uncleaned!$F$2:$F$2501&gt;0)),Nike_Sales_Uncleaned!F1079)</f>
        <v>2</v>
      </c>
      <c r="G1023" cm="1">
        <f t="array" ref="G1023">IF(OR(Nike_Sales_Uncleaned!G1079="",Nike_Sales_Uncleaned!G1079&lt;=0),MEDIAN(_xlfn._xlws.FILTER(Nike_Sales_Uncleaned!$G$2:$G$2501,Nike_Sales_Uncleaned!$G$2:$G$2501&gt;0)),Nike_Sales_Uncleaned!G1079)</f>
        <v>6110.0300000000007</v>
      </c>
      <c r="H1023">
        <f>IF(Nike_Sales_Uncleaned!H1079="",0,IF(AND(Nike_Sales_Uncleaned!H1079&gt;=0,Nike_Sales_Uncleaned!H1079&lt;=1),Nike_Sales_Uncleaned!H1079,0))</f>
        <v>0.46</v>
      </c>
      <c r="I1023">
        <v>0</v>
      </c>
      <c r="J1023" s="11">
        <f>IF(Nike_Sales_Uncleaned[[#This Row],[Order_Date]]="","",Nike_Sales_Uncleaned[[#This Row],[Order_Date]])</f>
        <v>45190</v>
      </c>
      <c r="K1023" t="s">
        <v>17</v>
      </c>
      <c r="L1023" t="s">
        <v>29</v>
      </c>
      <c r="M1023">
        <v>3700.77</v>
      </c>
    </row>
    <row r="1024" spans="1:13" x14ac:dyDescent="0.3">
      <c r="A1024">
        <v>3078</v>
      </c>
      <c r="B1024" t="s">
        <v>35</v>
      </c>
      <c r="C1024" t="s">
        <v>30</v>
      </c>
      <c r="D1024" t="s">
        <v>50</v>
      </c>
      <c r="E1024" t="str">
        <f>IF(Nike_Sales_Uncleaned!E1080="","NA",IF(OR(Nike_Sales_Uncleaned!E1080=0,Nike_Sales_Uncleaned!E1080=-1),"NA",UPPER(Nike_Sales_Uncleaned!E1080)))</f>
        <v>M</v>
      </c>
      <c r="F1024" cm="1">
        <f t="array" ref="F1024">IF(Nike_Sales_Uncleaned!F1080="",MEDIAN(_xlfn._xlws.FILTER(Nike_Sales_Uncleaned!$F$2:$F$2501,Nike_Sales_Uncleaned!$F$2:$F$2501&gt;0)),Nike_Sales_Uncleaned!F1080)</f>
        <v>1</v>
      </c>
      <c r="G1024" cm="1">
        <f t="array" ref="G1024">IF(OR(Nike_Sales_Uncleaned!G1080="",Nike_Sales_Uncleaned!G1080&lt;=0),MEDIAN(_xlfn._xlws.FILTER(Nike_Sales_Uncleaned!$G$2:$G$2501,Nike_Sales_Uncleaned!$G$2:$G$2501&gt;0)),Nike_Sales_Uncleaned!G1080)</f>
        <v>2555.1799999999998</v>
      </c>
      <c r="H1024">
        <f>IF(Nike_Sales_Uncleaned!H1080="",0,IF(AND(Nike_Sales_Uncleaned!H1080&gt;=0,Nike_Sales_Uncleaned!H1080&lt;=1),Nike_Sales_Uncleaned!H1080,0))</f>
        <v>0</v>
      </c>
      <c r="I1024">
        <v>0</v>
      </c>
      <c r="J1024" s="11">
        <f>IF(Nike_Sales_Uncleaned[[#This Row],[Order_Date]]="","",Nike_Sales_Uncleaned[[#This Row],[Order_Date]])</f>
        <v>45791</v>
      </c>
      <c r="K1024" t="s">
        <v>17</v>
      </c>
      <c r="L1024" t="s">
        <v>33</v>
      </c>
      <c r="M1024">
        <v>1820.38</v>
      </c>
    </row>
    <row r="1025" spans="1:13" x14ac:dyDescent="0.3">
      <c r="A1025">
        <v>3079</v>
      </c>
      <c r="B1025" t="s">
        <v>19</v>
      </c>
      <c r="C1025" t="s">
        <v>30</v>
      </c>
      <c r="D1025" t="s">
        <v>31</v>
      </c>
      <c r="E1025" t="str">
        <f>IF(Nike_Sales_Uncleaned!E1081="","NA",IF(OR(Nike_Sales_Uncleaned!E1081=0,Nike_Sales_Uncleaned!E1081=-1),"NA",UPPER(Nike_Sales_Uncleaned!E1081)))</f>
        <v>L</v>
      </c>
      <c r="F1025" cm="1">
        <f t="array" ref="F1025">IF(Nike_Sales_Uncleaned!F1081="",MEDIAN(_xlfn._xlws.FILTER(Nike_Sales_Uncleaned!$F$2:$F$2501,Nike_Sales_Uncleaned!$F$2:$F$2501&gt;0)),Nike_Sales_Uncleaned!F1081)</f>
        <v>2</v>
      </c>
      <c r="G1025" cm="1">
        <f t="array" ref="G1025">IF(OR(Nike_Sales_Uncleaned!G1081="",Nike_Sales_Uncleaned!G1081&lt;=0),MEDIAN(_xlfn._xlws.FILTER(Nike_Sales_Uncleaned!$G$2:$G$2501,Nike_Sales_Uncleaned!$G$2:$G$2501&gt;0)),Nike_Sales_Uncleaned!G1081)</f>
        <v>6110.0300000000007</v>
      </c>
      <c r="H1025">
        <f>IF(Nike_Sales_Uncleaned!H1081="",0,IF(AND(Nike_Sales_Uncleaned!H1081&gt;=0,Nike_Sales_Uncleaned!H1081&lt;=1),Nike_Sales_Uncleaned!H1081,0))</f>
        <v>0</v>
      </c>
      <c r="I1025">
        <v>0</v>
      </c>
      <c r="J1025" s="11">
        <f>IF(Nike_Sales_Uncleaned[[#This Row],[Order_Date]]="","",Nike_Sales_Uncleaned[[#This Row],[Order_Date]])</f>
        <v>45431</v>
      </c>
      <c r="K1025" t="s">
        <v>22</v>
      </c>
      <c r="L1025" t="s">
        <v>36</v>
      </c>
      <c r="M1025">
        <v>2815.43</v>
      </c>
    </row>
    <row r="1026" spans="1:13" x14ac:dyDescent="0.3">
      <c r="A1026">
        <v>3080</v>
      </c>
      <c r="B1026" t="s">
        <v>13</v>
      </c>
      <c r="C1026" t="s">
        <v>30</v>
      </c>
      <c r="D1026" t="s">
        <v>48</v>
      </c>
      <c r="E1026" t="str">
        <f>IF(Nike_Sales_Uncleaned!E1082="","NA",IF(OR(Nike_Sales_Uncleaned!E1082=0,Nike_Sales_Uncleaned!E1082=-1),"NA",UPPER(Nike_Sales_Uncleaned!E1082)))</f>
        <v>L</v>
      </c>
      <c r="F1026" cm="1">
        <f t="array" ref="F1026">IF(Nike_Sales_Uncleaned!F1082="",MEDIAN(_xlfn._xlws.FILTER(Nike_Sales_Uncleaned!$F$2:$F$2501,Nike_Sales_Uncleaned!$F$2:$F$2501&gt;0)),Nike_Sales_Uncleaned!F1082)</f>
        <v>4</v>
      </c>
      <c r="G1026" cm="1">
        <f t="array" ref="G1026">IF(OR(Nike_Sales_Uncleaned!G1082="",Nike_Sales_Uncleaned!G1082&lt;=0),MEDIAN(_xlfn._xlws.FILTER(Nike_Sales_Uncleaned!$G$2:$G$2501,Nike_Sales_Uncleaned!$G$2:$G$2501&gt;0)),Nike_Sales_Uncleaned!G1082)</f>
        <v>3317.71</v>
      </c>
      <c r="H1026">
        <f>IF(Nike_Sales_Uncleaned!H1082="",0,IF(AND(Nike_Sales_Uncleaned!H1082&gt;=0,Nike_Sales_Uncleaned!H1082&lt;=1),Nike_Sales_Uncleaned!H1082,0))</f>
        <v>0</v>
      </c>
      <c r="I1026">
        <v>0</v>
      </c>
      <c r="J1026" s="11">
        <f>IF(Nike_Sales_Uncleaned[[#This Row],[Order_Date]]="","",Nike_Sales_Uncleaned[[#This Row],[Order_Date]])</f>
        <v>45633</v>
      </c>
      <c r="K1026" t="s">
        <v>17</v>
      </c>
      <c r="L1026" t="s">
        <v>38</v>
      </c>
      <c r="M1026">
        <v>-198</v>
      </c>
    </row>
    <row r="1027" spans="1:13" x14ac:dyDescent="0.3">
      <c r="A1027">
        <v>3081</v>
      </c>
      <c r="B1027" t="s">
        <v>13</v>
      </c>
      <c r="C1027" t="s">
        <v>14</v>
      </c>
      <c r="D1027" t="s">
        <v>34</v>
      </c>
      <c r="E1027" t="str">
        <f>IF(Nike_Sales_Uncleaned!E1083="","NA",IF(OR(Nike_Sales_Uncleaned!E1083=0,Nike_Sales_Uncleaned!E1083=-1),"NA",UPPER(Nike_Sales_Uncleaned!E1083)))</f>
        <v>6</v>
      </c>
      <c r="F1027" cm="1">
        <f t="array" ref="F1027">IF(Nike_Sales_Uncleaned!F1083="",MEDIAN(_xlfn._xlws.FILTER(Nike_Sales_Uncleaned!$F$2:$F$2501,Nike_Sales_Uncleaned!$F$2:$F$2501&gt;0)),Nike_Sales_Uncleaned!F1083)</f>
        <v>2</v>
      </c>
      <c r="G1027" cm="1">
        <f t="array" ref="G1027">IF(OR(Nike_Sales_Uncleaned!G1083="",Nike_Sales_Uncleaned!G1083&lt;=0),MEDIAN(_xlfn._xlws.FILTER(Nike_Sales_Uncleaned!$G$2:$G$2501,Nike_Sales_Uncleaned!$G$2:$G$2501&gt;0)),Nike_Sales_Uncleaned!G1083)</f>
        <v>8442.39</v>
      </c>
      <c r="H1027">
        <f>IF(Nike_Sales_Uncleaned!H1083="",0,IF(AND(Nike_Sales_Uncleaned!H1083&gt;=0,Nike_Sales_Uncleaned!H1083&lt;=1),Nike_Sales_Uncleaned!H1083,0))</f>
        <v>0</v>
      </c>
      <c r="I1027">
        <v>0</v>
      </c>
      <c r="J1027" s="11">
        <f>IF(Nike_Sales_Uncleaned[[#This Row],[Order_Date]]="","",Nike_Sales_Uncleaned[[#This Row],[Order_Date]])</f>
        <v>45529</v>
      </c>
      <c r="K1027" t="s">
        <v>22</v>
      </c>
      <c r="L1027" t="s">
        <v>25</v>
      </c>
      <c r="M1027">
        <v>3126.66</v>
      </c>
    </row>
    <row r="1028" spans="1:13" x14ac:dyDescent="0.3">
      <c r="A1028">
        <v>3082</v>
      </c>
      <c r="B1028" t="s">
        <v>35</v>
      </c>
      <c r="C1028" t="s">
        <v>14</v>
      </c>
      <c r="D1028" t="s">
        <v>47</v>
      </c>
      <c r="E1028" t="str">
        <f>IF(Nike_Sales_Uncleaned!E1084="","NA",IF(OR(Nike_Sales_Uncleaned!E1084=0,Nike_Sales_Uncleaned!E1084=-1),"NA",UPPER(Nike_Sales_Uncleaned!E1084)))</f>
        <v>L</v>
      </c>
      <c r="F1028" cm="1">
        <f t="array" ref="F1028">IF(Nike_Sales_Uncleaned!F1084="",MEDIAN(_xlfn._xlws.FILTER(Nike_Sales_Uncleaned!$F$2:$F$2501,Nike_Sales_Uncleaned!$F$2:$F$2501&gt;0)),Nike_Sales_Uncleaned!F1084)</f>
        <v>-1</v>
      </c>
      <c r="G1028" cm="1">
        <f t="array" ref="G1028">IF(OR(Nike_Sales_Uncleaned!G1084="",Nike_Sales_Uncleaned!G1084&lt;=0),MEDIAN(_xlfn._xlws.FILTER(Nike_Sales_Uncleaned!$G$2:$G$2501,Nike_Sales_Uncleaned!$G$2:$G$2501&gt;0)),Nike_Sales_Uncleaned!G1084)</f>
        <v>6110.0300000000007</v>
      </c>
      <c r="H1028">
        <f>IF(Nike_Sales_Uncleaned!H1084="",0,IF(AND(Nike_Sales_Uncleaned!H1084&gt;=0,Nike_Sales_Uncleaned!H1084&lt;=1),Nike_Sales_Uncleaned!H1084,0))</f>
        <v>0</v>
      </c>
      <c r="I1028">
        <v>0</v>
      </c>
      <c r="J1028" s="11">
        <f>IF(Nike_Sales_Uncleaned[[#This Row],[Order_Date]]="","",Nike_Sales_Uncleaned[[#This Row],[Order_Date]])</f>
        <v>45728</v>
      </c>
      <c r="K1028" t="s">
        <v>17</v>
      </c>
      <c r="L1028" t="s">
        <v>33</v>
      </c>
      <c r="M1028">
        <v>-65.959999999999994</v>
      </c>
    </row>
    <row r="1029" spans="1:13" x14ac:dyDescent="0.3">
      <c r="A1029">
        <v>3083</v>
      </c>
      <c r="B1029" t="s">
        <v>13</v>
      </c>
      <c r="C1029" t="s">
        <v>14</v>
      </c>
      <c r="D1029" t="s">
        <v>54</v>
      </c>
      <c r="E1029" t="str">
        <f>IF(Nike_Sales_Uncleaned!E1085="","NA",IF(OR(Nike_Sales_Uncleaned!E1085=0,Nike_Sales_Uncleaned!E1085=-1),"NA",UPPER(Nike_Sales_Uncleaned!E1085)))</f>
        <v>XL</v>
      </c>
      <c r="F1029" cm="1">
        <f t="array" ref="F1029">IF(Nike_Sales_Uncleaned!F1085="",MEDIAN(_xlfn._xlws.FILTER(Nike_Sales_Uncleaned!$F$2:$F$2501,Nike_Sales_Uncleaned!$F$2:$F$2501&gt;0)),Nike_Sales_Uncleaned!F1085)</f>
        <v>2</v>
      </c>
      <c r="G1029" cm="1">
        <f t="array" ref="G1029">IF(OR(Nike_Sales_Uncleaned!G1085="",Nike_Sales_Uncleaned!G1085&lt;=0),MEDIAN(_xlfn._xlws.FILTER(Nike_Sales_Uncleaned!$G$2:$G$2501,Nike_Sales_Uncleaned!$G$2:$G$2501&gt;0)),Nike_Sales_Uncleaned!G1085)</f>
        <v>8535.31</v>
      </c>
      <c r="H1029">
        <f>IF(Nike_Sales_Uncleaned!H1085="",0,IF(AND(Nike_Sales_Uncleaned!H1085&gt;=0,Nike_Sales_Uncleaned!H1085&lt;=1),Nike_Sales_Uncleaned!H1085,0))</f>
        <v>0</v>
      </c>
      <c r="I1029">
        <v>0</v>
      </c>
      <c r="J1029" s="11">
        <f>IF(Nike_Sales_Uncleaned[[#This Row],[Order_Date]]="","",Nike_Sales_Uncleaned[[#This Row],[Order_Date]])</f>
        <v>45590</v>
      </c>
      <c r="K1029" t="s">
        <v>22</v>
      </c>
      <c r="L1029" t="s">
        <v>33</v>
      </c>
      <c r="M1029">
        <v>1159.57</v>
      </c>
    </row>
    <row r="1030" spans="1:13" x14ac:dyDescent="0.3">
      <c r="A1030">
        <v>3084</v>
      </c>
      <c r="B1030" t="s">
        <v>19</v>
      </c>
      <c r="C1030" t="s">
        <v>26</v>
      </c>
      <c r="D1030" t="s">
        <v>27</v>
      </c>
      <c r="E1030" t="str">
        <f>IF(Nike_Sales_Uncleaned!E1086="","NA",IF(OR(Nike_Sales_Uncleaned!E1086=0,Nike_Sales_Uncleaned!E1086=-1),"NA",UPPER(Nike_Sales_Uncleaned!E1086)))</f>
        <v>L</v>
      </c>
      <c r="F1030" cm="1">
        <f t="array" ref="F1030">IF(Nike_Sales_Uncleaned!F1086="",MEDIAN(_xlfn._xlws.FILTER(Nike_Sales_Uncleaned!$F$2:$F$2501,Nike_Sales_Uncleaned!$F$2:$F$2501&gt;0)),Nike_Sales_Uncleaned!F1086)</f>
        <v>2</v>
      </c>
      <c r="G1030" cm="1">
        <f t="array" ref="G1030">IF(OR(Nike_Sales_Uncleaned!G1086="",Nike_Sales_Uncleaned!G1086&lt;=0),MEDIAN(_xlfn._xlws.FILTER(Nike_Sales_Uncleaned!$G$2:$G$2501,Nike_Sales_Uncleaned!$G$2:$G$2501&gt;0)),Nike_Sales_Uncleaned!G1086)</f>
        <v>8955.52</v>
      </c>
      <c r="H1030">
        <f>IF(Nike_Sales_Uncleaned!H1086="",0,IF(AND(Nike_Sales_Uncleaned!H1086&gt;=0,Nike_Sales_Uncleaned!H1086&lt;=1),Nike_Sales_Uncleaned!H1086,0))</f>
        <v>0</v>
      </c>
      <c r="I1030">
        <v>0</v>
      </c>
      <c r="J1030" s="11">
        <f>IF(Nike_Sales_Uncleaned[[#This Row],[Order_Date]]="","",Nike_Sales_Uncleaned[[#This Row],[Order_Date]])</f>
        <v>45686</v>
      </c>
      <c r="K1030" t="s">
        <v>22</v>
      </c>
      <c r="L1030" t="s">
        <v>29</v>
      </c>
      <c r="M1030">
        <v>491.85</v>
      </c>
    </row>
    <row r="1031" spans="1:13" x14ac:dyDescent="0.3">
      <c r="A1031">
        <v>3085</v>
      </c>
      <c r="B1031" t="s">
        <v>35</v>
      </c>
      <c r="C1031" t="s">
        <v>20</v>
      </c>
      <c r="D1031" t="s">
        <v>55</v>
      </c>
      <c r="E1031" t="str">
        <f>IF(Nike_Sales_Uncleaned!E1087="","NA",IF(OR(Nike_Sales_Uncleaned!E1087=0,Nike_Sales_Uncleaned!E1087=-1),"NA",UPPER(Nike_Sales_Uncleaned!E1087)))</f>
        <v>L</v>
      </c>
      <c r="F1031" cm="1">
        <f t="array" ref="F1031">IF(Nike_Sales_Uncleaned!F1087="",MEDIAN(_xlfn._xlws.FILTER(Nike_Sales_Uncleaned!$F$2:$F$2501,Nike_Sales_Uncleaned!$F$2:$F$2501&gt;0)),Nike_Sales_Uncleaned!F1087)</f>
        <v>2</v>
      </c>
      <c r="G1031" cm="1">
        <f t="array" ref="G1031">IF(OR(Nike_Sales_Uncleaned!G1087="",Nike_Sales_Uncleaned!G1087&lt;=0),MEDIAN(_xlfn._xlws.FILTER(Nike_Sales_Uncleaned!$G$2:$G$2501,Nike_Sales_Uncleaned!$G$2:$G$2501&gt;0)),Nike_Sales_Uncleaned!G1087)</f>
        <v>6110.0300000000007</v>
      </c>
      <c r="H1031">
        <f>IF(Nike_Sales_Uncleaned!H1087="",0,IF(AND(Nike_Sales_Uncleaned!H1087&gt;=0,Nike_Sales_Uncleaned!H1087&lt;=1),Nike_Sales_Uncleaned!H1087,0))</f>
        <v>0</v>
      </c>
      <c r="I1031">
        <v>0</v>
      </c>
      <c r="J1031" s="11" t="str">
        <f>IF(Nike_Sales_Uncleaned[[#This Row],[Order_Date]]="","",Nike_Sales_Uncleaned[[#This Row],[Order_Date]])</f>
        <v/>
      </c>
      <c r="K1031" t="s">
        <v>17</v>
      </c>
      <c r="L1031" t="s">
        <v>33</v>
      </c>
      <c r="M1031">
        <v>2484.31</v>
      </c>
    </row>
    <row r="1032" spans="1:13" x14ac:dyDescent="0.3">
      <c r="A1032">
        <v>3086</v>
      </c>
      <c r="B1032" t="s">
        <v>13</v>
      </c>
      <c r="C1032" t="s">
        <v>43</v>
      </c>
      <c r="D1032" t="s">
        <v>51</v>
      </c>
      <c r="E1032" t="str">
        <f>IF(Nike_Sales_Uncleaned!E1088="","NA",IF(OR(Nike_Sales_Uncleaned!E1088=0,Nike_Sales_Uncleaned!E1088=-1),"NA",UPPER(Nike_Sales_Uncleaned!E1088)))</f>
        <v>9</v>
      </c>
      <c r="F1032" cm="1">
        <f t="array" ref="F1032">IF(Nike_Sales_Uncleaned!F1088="",MEDIAN(_xlfn._xlws.FILTER(Nike_Sales_Uncleaned!$F$2:$F$2501,Nike_Sales_Uncleaned!$F$2:$F$2501&gt;0)),Nike_Sales_Uncleaned!F1088)</f>
        <v>-1</v>
      </c>
      <c r="G1032" cm="1">
        <f t="array" ref="G1032">IF(OR(Nike_Sales_Uncleaned!G1088="",Nike_Sales_Uncleaned!G1088&lt;=0),MEDIAN(_xlfn._xlws.FILTER(Nike_Sales_Uncleaned!$G$2:$G$2501,Nike_Sales_Uncleaned!$G$2:$G$2501&gt;0)),Nike_Sales_Uncleaned!G1088)</f>
        <v>6110.0300000000007</v>
      </c>
      <c r="H1032">
        <f>IF(Nike_Sales_Uncleaned!H1088="",0,IF(AND(Nike_Sales_Uncleaned!H1088&gt;=0,Nike_Sales_Uncleaned!H1088&lt;=1),Nike_Sales_Uncleaned!H1088,0))</f>
        <v>0</v>
      </c>
      <c r="I1032">
        <v>0</v>
      </c>
      <c r="J1032" s="11">
        <f>IF(Nike_Sales_Uncleaned[[#This Row],[Order_Date]]="","",Nike_Sales_Uncleaned[[#This Row],[Order_Date]])</f>
        <v>45146</v>
      </c>
      <c r="K1032" t="s">
        <v>22</v>
      </c>
      <c r="L1032" t="s">
        <v>36</v>
      </c>
      <c r="M1032">
        <v>-592.41</v>
      </c>
    </row>
    <row r="1033" spans="1:13" x14ac:dyDescent="0.3">
      <c r="A1033">
        <v>3087</v>
      </c>
      <c r="B1033" t="s">
        <v>13</v>
      </c>
      <c r="C1033" t="s">
        <v>26</v>
      </c>
      <c r="D1033" t="s">
        <v>40</v>
      </c>
      <c r="E1033" t="str">
        <f>IF(Nike_Sales_Uncleaned!E1089="","NA",IF(OR(Nike_Sales_Uncleaned!E1089=0,Nike_Sales_Uncleaned!E1089=-1),"NA",UPPER(Nike_Sales_Uncleaned!E1089)))</f>
        <v>M</v>
      </c>
      <c r="F1033" cm="1">
        <f t="array" ref="F1033">IF(Nike_Sales_Uncleaned!F1089="",MEDIAN(_xlfn._xlws.FILTER(Nike_Sales_Uncleaned!$F$2:$F$2501,Nike_Sales_Uncleaned!$F$2:$F$2501&gt;0)),Nike_Sales_Uncleaned!F1089)</f>
        <v>3</v>
      </c>
      <c r="G1033" cm="1">
        <f t="array" ref="G1033">IF(OR(Nike_Sales_Uncleaned!G1089="",Nike_Sales_Uncleaned!G1089&lt;=0),MEDIAN(_xlfn._xlws.FILTER(Nike_Sales_Uncleaned!$G$2:$G$2501,Nike_Sales_Uncleaned!$G$2:$G$2501&gt;0)),Nike_Sales_Uncleaned!G1089)</f>
        <v>2765.77</v>
      </c>
      <c r="H1033">
        <f>IF(Nike_Sales_Uncleaned!H1089="",0,IF(AND(Nike_Sales_Uncleaned!H1089&gt;=0,Nike_Sales_Uncleaned!H1089&lt;=1),Nike_Sales_Uncleaned!H1089,0))</f>
        <v>0</v>
      </c>
      <c r="I1033">
        <v>0</v>
      </c>
      <c r="J1033" s="11">
        <f>IF(Nike_Sales_Uncleaned[[#This Row],[Order_Date]]="","",Nike_Sales_Uncleaned[[#This Row],[Order_Date]])</f>
        <v>45210</v>
      </c>
      <c r="K1033" t="s">
        <v>22</v>
      </c>
      <c r="L1033" t="s">
        <v>36</v>
      </c>
      <c r="M1033">
        <v>2785.94</v>
      </c>
    </row>
    <row r="1034" spans="1:13" x14ac:dyDescent="0.3">
      <c r="A1034">
        <v>3088</v>
      </c>
      <c r="B1034" t="s">
        <v>13</v>
      </c>
      <c r="C1034" t="s">
        <v>14</v>
      </c>
      <c r="D1034" t="s">
        <v>54</v>
      </c>
      <c r="E1034" t="str">
        <f>IF(Nike_Sales_Uncleaned!E1090="","NA",IF(OR(Nike_Sales_Uncleaned!E1090=0,Nike_Sales_Uncleaned!E1090=-1),"NA",UPPER(Nike_Sales_Uncleaned!E1090)))</f>
        <v>XL</v>
      </c>
      <c r="F1034" cm="1">
        <f t="array" ref="F1034">IF(Nike_Sales_Uncleaned!F1090="",MEDIAN(_xlfn._xlws.FILTER(Nike_Sales_Uncleaned!$F$2:$F$2501,Nike_Sales_Uncleaned!$F$2:$F$2501&gt;0)),Nike_Sales_Uncleaned!F1090)</f>
        <v>3</v>
      </c>
      <c r="G1034" cm="1">
        <f t="array" ref="G1034">IF(OR(Nike_Sales_Uncleaned!G1090="",Nike_Sales_Uncleaned!G1090&lt;=0),MEDIAN(_xlfn._xlws.FILTER(Nike_Sales_Uncleaned!$G$2:$G$2501,Nike_Sales_Uncleaned!$G$2:$G$2501&gt;0)),Nike_Sales_Uncleaned!G1090)</f>
        <v>6110.0300000000007</v>
      </c>
      <c r="H1034">
        <f>IF(Nike_Sales_Uncleaned!H1090="",0,IF(AND(Nike_Sales_Uncleaned!H1090&gt;=0,Nike_Sales_Uncleaned!H1090&lt;=1),Nike_Sales_Uncleaned!H1090,0))</f>
        <v>0</v>
      </c>
      <c r="I1034">
        <v>0</v>
      </c>
      <c r="J1034" s="11">
        <f>IF(Nike_Sales_Uncleaned[[#This Row],[Order_Date]]="","",Nike_Sales_Uncleaned[[#This Row],[Order_Date]])</f>
        <v>45673</v>
      </c>
      <c r="K1034" t="s">
        <v>17</v>
      </c>
      <c r="L1034" t="s">
        <v>33</v>
      </c>
      <c r="M1034">
        <v>2418.7399999999998</v>
      </c>
    </row>
    <row r="1035" spans="1:13" x14ac:dyDescent="0.3">
      <c r="A1035">
        <v>3089</v>
      </c>
      <c r="B1035" t="s">
        <v>19</v>
      </c>
      <c r="C1035" t="s">
        <v>43</v>
      </c>
      <c r="D1035" t="s">
        <v>52</v>
      </c>
      <c r="E1035" t="str">
        <f>IF(Nike_Sales_Uncleaned!E1091="","NA",IF(OR(Nike_Sales_Uncleaned!E1091=0,Nike_Sales_Uncleaned!E1091=-1),"NA",UPPER(Nike_Sales_Uncleaned!E1091)))</f>
        <v>XL</v>
      </c>
      <c r="F1035" cm="1">
        <f t="array" ref="F1035">IF(Nike_Sales_Uncleaned!F1091="",MEDIAN(_xlfn._xlws.FILTER(Nike_Sales_Uncleaned!$F$2:$F$2501,Nike_Sales_Uncleaned!$F$2:$F$2501&gt;0)),Nike_Sales_Uncleaned!F1091)</f>
        <v>2</v>
      </c>
      <c r="G1035" cm="1">
        <f t="array" ref="G1035">IF(OR(Nike_Sales_Uncleaned!G1091="",Nike_Sales_Uncleaned!G1091&lt;=0),MEDIAN(_xlfn._xlws.FILTER(Nike_Sales_Uncleaned!$G$2:$G$2501,Nike_Sales_Uncleaned!$G$2:$G$2501&gt;0)),Nike_Sales_Uncleaned!G1091)</f>
        <v>8399.35</v>
      </c>
      <c r="H1035">
        <f>IF(Nike_Sales_Uncleaned!H1091="",0,IF(AND(Nike_Sales_Uncleaned!H1091&gt;=0,Nike_Sales_Uncleaned!H1091&lt;=1),Nike_Sales_Uncleaned!H1091,0))</f>
        <v>0</v>
      </c>
      <c r="I1035">
        <v>0</v>
      </c>
      <c r="J1035" s="11">
        <f>IF(Nike_Sales_Uncleaned[[#This Row],[Order_Date]]="","",Nike_Sales_Uncleaned[[#This Row],[Order_Date]])</f>
        <v>45617</v>
      </c>
      <c r="K1035" t="s">
        <v>17</v>
      </c>
      <c r="L1035" t="s">
        <v>25</v>
      </c>
      <c r="M1035">
        <v>2967.22</v>
      </c>
    </row>
    <row r="1036" spans="1:13" x14ac:dyDescent="0.3">
      <c r="A1036">
        <v>3090</v>
      </c>
      <c r="B1036" t="s">
        <v>19</v>
      </c>
      <c r="C1036" t="s">
        <v>43</v>
      </c>
      <c r="D1036" t="s">
        <v>61</v>
      </c>
      <c r="E1036" t="str">
        <f>IF(Nike_Sales_Uncleaned!E1092="","NA",IF(OR(Nike_Sales_Uncleaned!E1092=0,Nike_Sales_Uncleaned!E1092=-1),"NA",UPPER(Nike_Sales_Uncleaned!E1092)))</f>
        <v>NA</v>
      </c>
      <c r="F1036" cm="1">
        <f t="array" ref="F1036">IF(Nike_Sales_Uncleaned!F1092="",MEDIAN(_xlfn._xlws.FILTER(Nike_Sales_Uncleaned!$F$2:$F$2501,Nike_Sales_Uncleaned!$F$2:$F$2501&gt;0)),Nike_Sales_Uncleaned!F1092)</f>
        <v>2</v>
      </c>
      <c r="G1036" cm="1">
        <f t="array" ref="G1036">IF(OR(Nike_Sales_Uncleaned!G1092="",Nike_Sales_Uncleaned!G1092&lt;=0),MEDIAN(_xlfn._xlws.FILTER(Nike_Sales_Uncleaned!$G$2:$G$2501,Nike_Sales_Uncleaned!$G$2:$G$2501&gt;0)),Nike_Sales_Uncleaned!G1092)</f>
        <v>8187.65</v>
      </c>
      <c r="H1036">
        <f>IF(Nike_Sales_Uncleaned!H1092="",0,IF(AND(Nike_Sales_Uncleaned!H1092&gt;=0,Nike_Sales_Uncleaned!H1092&lt;=1),Nike_Sales_Uncleaned!H1092,0))</f>
        <v>0</v>
      </c>
      <c r="I1036">
        <v>0</v>
      </c>
      <c r="J1036" s="11" t="str">
        <f>IF(Nike_Sales_Uncleaned[[#This Row],[Order_Date]]="","",Nike_Sales_Uncleaned[[#This Row],[Order_Date]])</f>
        <v/>
      </c>
      <c r="K1036" t="s">
        <v>22</v>
      </c>
      <c r="L1036" t="s">
        <v>29</v>
      </c>
      <c r="M1036">
        <v>196.88</v>
      </c>
    </row>
    <row r="1037" spans="1:13" x14ac:dyDescent="0.3">
      <c r="A1037">
        <v>3091</v>
      </c>
      <c r="B1037" t="s">
        <v>19</v>
      </c>
      <c r="C1037" t="s">
        <v>43</v>
      </c>
      <c r="D1037" t="s">
        <v>44</v>
      </c>
      <c r="E1037" t="str">
        <f>IF(Nike_Sales_Uncleaned!E1093="","NA",IF(OR(Nike_Sales_Uncleaned!E1093=0,Nike_Sales_Uncleaned!E1093=-1),"NA",UPPER(Nike_Sales_Uncleaned!E1093)))</f>
        <v>NA</v>
      </c>
      <c r="F1037" cm="1">
        <f t="array" ref="F1037">IF(Nike_Sales_Uncleaned!F1093="",MEDIAN(_xlfn._xlws.FILTER(Nike_Sales_Uncleaned!$F$2:$F$2501,Nike_Sales_Uncleaned!$F$2:$F$2501&gt;0)),Nike_Sales_Uncleaned!F1093)</f>
        <v>1</v>
      </c>
      <c r="G1037" cm="1">
        <f t="array" ref="G1037">IF(OR(Nike_Sales_Uncleaned!G1093="",Nike_Sales_Uncleaned!G1093&lt;=0),MEDIAN(_xlfn._xlws.FILTER(Nike_Sales_Uncleaned!$G$2:$G$2501,Nike_Sales_Uncleaned!$G$2:$G$2501&gt;0)),Nike_Sales_Uncleaned!G1093)</f>
        <v>8666.84</v>
      </c>
      <c r="H1037">
        <f>IF(Nike_Sales_Uncleaned!H1093="",0,IF(AND(Nike_Sales_Uncleaned!H1093&gt;=0,Nike_Sales_Uncleaned!H1093&lt;=1),Nike_Sales_Uncleaned!H1093,0))</f>
        <v>0.3</v>
      </c>
      <c r="I1037">
        <v>6066.79</v>
      </c>
      <c r="J1037" s="11" t="str">
        <f>IF(Nike_Sales_Uncleaned[[#This Row],[Order_Date]]="","",Nike_Sales_Uncleaned[[#This Row],[Order_Date]])</f>
        <v/>
      </c>
      <c r="K1037" t="s">
        <v>17</v>
      </c>
      <c r="L1037" t="s">
        <v>38</v>
      </c>
      <c r="M1037">
        <v>204.77</v>
      </c>
    </row>
    <row r="1038" spans="1:13" x14ac:dyDescent="0.3">
      <c r="A1038">
        <v>3092</v>
      </c>
      <c r="B1038" t="s">
        <v>13</v>
      </c>
      <c r="C1038" t="s">
        <v>14</v>
      </c>
      <c r="D1038" t="s">
        <v>47</v>
      </c>
      <c r="E1038" t="str">
        <f>IF(Nike_Sales_Uncleaned!E1094="","NA",IF(OR(Nike_Sales_Uncleaned!E1094=0,Nike_Sales_Uncleaned!E1094=-1),"NA",UPPER(Nike_Sales_Uncleaned!E1094)))</f>
        <v>L</v>
      </c>
      <c r="F1038" cm="1">
        <f t="array" ref="F1038">IF(Nike_Sales_Uncleaned!F1094="",MEDIAN(_xlfn._xlws.FILTER(Nike_Sales_Uncleaned!$F$2:$F$2501,Nike_Sales_Uncleaned!$F$2:$F$2501&gt;0)),Nike_Sales_Uncleaned!F1094)</f>
        <v>2</v>
      </c>
      <c r="G1038" cm="1">
        <f t="array" ref="G1038">IF(OR(Nike_Sales_Uncleaned!G1094="",Nike_Sales_Uncleaned!G1094&lt;=0),MEDIAN(_xlfn._xlws.FILTER(Nike_Sales_Uncleaned!$G$2:$G$2501,Nike_Sales_Uncleaned!$G$2:$G$2501&gt;0)),Nike_Sales_Uncleaned!G1094)</f>
        <v>3005.37</v>
      </c>
      <c r="H1038">
        <f>IF(Nike_Sales_Uncleaned!H1094="",0,IF(AND(Nike_Sales_Uncleaned!H1094&gt;=0,Nike_Sales_Uncleaned!H1094&lt;=1),Nike_Sales_Uncleaned!H1094,0))</f>
        <v>0</v>
      </c>
      <c r="I1038">
        <v>0</v>
      </c>
      <c r="J1038" s="11">
        <f>IF(Nike_Sales_Uncleaned[[#This Row],[Order_Date]]="","",Nike_Sales_Uncleaned[[#This Row],[Order_Date]])</f>
        <v>45580</v>
      </c>
      <c r="K1038" t="s">
        <v>22</v>
      </c>
      <c r="L1038" t="s">
        <v>45</v>
      </c>
      <c r="M1038">
        <v>-288.77</v>
      </c>
    </row>
    <row r="1039" spans="1:13" x14ac:dyDescent="0.3">
      <c r="A1039">
        <v>3093</v>
      </c>
      <c r="B1039" t="s">
        <v>19</v>
      </c>
      <c r="C1039" t="s">
        <v>20</v>
      </c>
      <c r="D1039" t="s">
        <v>21</v>
      </c>
      <c r="E1039" t="str">
        <f>IF(Nike_Sales_Uncleaned!E1095="","NA",IF(OR(Nike_Sales_Uncleaned!E1095=0,Nike_Sales_Uncleaned!E1095=-1),"NA",UPPER(Nike_Sales_Uncleaned!E1095)))</f>
        <v>10</v>
      </c>
      <c r="F1039" cm="1">
        <f t="array" ref="F1039">IF(Nike_Sales_Uncleaned!F1095="",MEDIAN(_xlfn._xlws.FILTER(Nike_Sales_Uncleaned!$F$2:$F$2501,Nike_Sales_Uncleaned!$F$2:$F$2501&gt;0)),Nike_Sales_Uncleaned!F1095)</f>
        <v>3</v>
      </c>
      <c r="G1039" cm="1">
        <f t="array" ref="G1039">IF(OR(Nike_Sales_Uncleaned!G1095="",Nike_Sales_Uncleaned!G1095&lt;=0),MEDIAN(_xlfn._xlws.FILTER(Nike_Sales_Uncleaned!$G$2:$G$2501,Nike_Sales_Uncleaned!$G$2:$G$2501&gt;0)),Nike_Sales_Uncleaned!G1095)</f>
        <v>6110.0300000000007</v>
      </c>
      <c r="H1039">
        <f>IF(Nike_Sales_Uncleaned!H1095="",0,IF(AND(Nike_Sales_Uncleaned!H1095&gt;=0,Nike_Sales_Uncleaned!H1095&lt;=1),Nike_Sales_Uncleaned!H1095,0))</f>
        <v>0</v>
      </c>
      <c r="I1039">
        <v>0</v>
      </c>
      <c r="J1039" s="11">
        <f>IF(Nike_Sales_Uncleaned[[#This Row],[Order_Date]]="","",Nike_Sales_Uncleaned[[#This Row],[Order_Date]])</f>
        <v>45679</v>
      </c>
      <c r="K1039" t="s">
        <v>22</v>
      </c>
      <c r="L1039" t="s">
        <v>45</v>
      </c>
      <c r="M1039">
        <v>28.77</v>
      </c>
    </row>
    <row r="1040" spans="1:13" x14ac:dyDescent="0.3">
      <c r="A1040">
        <v>3094</v>
      </c>
      <c r="B1040" t="s">
        <v>35</v>
      </c>
      <c r="C1040" t="s">
        <v>43</v>
      </c>
      <c r="D1040" t="s">
        <v>52</v>
      </c>
      <c r="E1040" t="str">
        <f>IF(Nike_Sales_Uncleaned!E1096="","NA",IF(OR(Nike_Sales_Uncleaned!E1096=0,Nike_Sales_Uncleaned!E1096=-1),"NA",UPPER(Nike_Sales_Uncleaned!E1096)))</f>
        <v>NA</v>
      </c>
      <c r="F1040" cm="1">
        <f t="array" ref="F1040">IF(Nike_Sales_Uncleaned!F1096="",MEDIAN(_xlfn._xlws.FILTER(Nike_Sales_Uncleaned!$F$2:$F$2501,Nike_Sales_Uncleaned!$F$2:$F$2501&gt;0)),Nike_Sales_Uncleaned!F1096)</f>
        <v>2</v>
      </c>
      <c r="G1040" cm="1">
        <f t="array" ref="G1040">IF(OR(Nike_Sales_Uncleaned!G1096="",Nike_Sales_Uncleaned!G1096&lt;=0),MEDIAN(_xlfn._xlws.FILTER(Nike_Sales_Uncleaned!$G$2:$G$2501,Nike_Sales_Uncleaned!$G$2:$G$2501&gt;0)),Nike_Sales_Uncleaned!G1096)</f>
        <v>4731.54</v>
      </c>
      <c r="H1040">
        <f>IF(Nike_Sales_Uncleaned!H1096="",0,IF(AND(Nike_Sales_Uncleaned!H1096&gt;=0,Nike_Sales_Uncleaned!H1096&lt;=1),Nike_Sales_Uncleaned!H1096,0))</f>
        <v>0</v>
      </c>
      <c r="I1040">
        <v>0</v>
      </c>
      <c r="J1040" s="11">
        <f>IF(Nike_Sales_Uncleaned[[#This Row],[Order_Date]]="","",Nike_Sales_Uncleaned[[#This Row],[Order_Date]])</f>
        <v>45684</v>
      </c>
      <c r="K1040" t="s">
        <v>17</v>
      </c>
      <c r="L1040" t="s">
        <v>33</v>
      </c>
      <c r="M1040">
        <v>3485.33</v>
      </c>
    </row>
    <row r="1041" spans="1:13" x14ac:dyDescent="0.3">
      <c r="A1041">
        <v>3095</v>
      </c>
      <c r="B1041" t="s">
        <v>35</v>
      </c>
      <c r="C1041" t="s">
        <v>30</v>
      </c>
      <c r="D1041" t="s">
        <v>50</v>
      </c>
      <c r="E1041" t="str">
        <f>IF(Nike_Sales_Uncleaned!E1097="","NA",IF(OR(Nike_Sales_Uncleaned!E1097=0,Nike_Sales_Uncleaned!E1097=-1),"NA",UPPER(Nike_Sales_Uncleaned!E1097)))</f>
        <v>L</v>
      </c>
      <c r="F1041" cm="1">
        <f t="array" ref="F1041">IF(Nike_Sales_Uncleaned!F1097="",MEDIAN(_xlfn._xlws.FILTER(Nike_Sales_Uncleaned!$F$2:$F$2501,Nike_Sales_Uncleaned!$F$2:$F$2501&gt;0)),Nike_Sales_Uncleaned!F1097)</f>
        <v>2</v>
      </c>
      <c r="G1041" cm="1">
        <f t="array" ref="G1041">IF(OR(Nike_Sales_Uncleaned!G1097="",Nike_Sales_Uncleaned!G1097&lt;=0),MEDIAN(_xlfn._xlws.FILTER(Nike_Sales_Uncleaned!$G$2:$G$2501,Nike_Sales_Uncleaned!$G$2:$G$2501&gt;0)),Nike_Sales_Uncleaned!G1097)</f>
        <v>9297.64</v>
      </c>
      <c r="H1041">
        <f>IF(Nike_Sales_Uncleaned!H1097="",0,IF(AND(Nike_Sales_Uncleaned!H1097&gt;=0,Nike_Sales_Uncleaned!H1097&lt;=1),Nike_Sales_Uncleaned!H1097,0))</f>
        <v>0.16</v>
      </c>
      <c r="I1041">
        <v>0</v>
      </c>
      <c r="J1041" s="11">
        <f>IF(Nike_Sales_Uncleaned[[#This Row],[Order_Date]]="","",Nike_Sales_Uncleaned[[#This Row],[Order_Date]])</f>
        <v>45368</v>
      </c>
      <c r="K1041" t="s">
        <v>22</v>
      </c>
      <c r="L1041" t="s">
        <v>33</v>
      </c>
      <c r="M1041">
        <v>36.700000000000003</v>
      </c>
    </row>
    <row r="1042" spans="1:13" x14ac:dyDescent="0.3">
      <c r="A1042">
        <v>3096</v>
      </c>
      <c r="B1042" t="s">
        <v>35</v>
      </c>
      <c r="C1042" t="s">
        <v>14</v>
      </c>
      <c r="D1042" t="s">
        <v>54</v>
      </c>
      <c r="E1042" t="str">
        <f>IF(Nike_Sales_Uncleaned!E1098="","NA",IF(OR(Nike_Sales_Uncleaned!E1098=0,Nike_Sales_Uncleaned!E1098=-1),"NA",UPPER(Nike_Sales_Uncleaned!E1098)))</f>
        <v>NA</v>
      </c>
      <c r="F1042" cm="1">
        <f t="array" ref="F1042">IF(Nike_Sales_Uncleaned!F1098="",MEDIAN(_xlfn._xlws.FILTER(Nike_Sales_Uncleaned!$F$2:$F$2501,Nike_Sales_Uncleaned!$F$2:$F$2501&gt;0)),Nike_Sales_Uncleaned!F1098)</f>
        <v>4</v>
      </c>
      <c r="G1042" cm="1">
        <f t="array" ref="G1042">IF(OR(Nike_Sales_Uncleaned!G1098="",Nike_Sales_Uncleaned!G1098&lt;=0),MEDIAN(_xlfn._xlws.FILTER(Nike_Sales_Uncleaned!$G$2:$G$2501,Nike_Sales_Uncleaned!$G$2:$G$2501&gt;0)),Nike_Sales_Uncleaned!G1098)</f>
        <v>6110.0300000000007</v>
      </c>
      <c r="H1042">
        <f>IF(Nike_Sales_Uncleaned!H1098="",0,IF(AND(Nike_Sales_Uncleaned!H1098&gt;=0,Nike_Sales_Uncleaned!H1098&lt;=1),Nike_Sales_Uncleaned!H1098,0))</f>
        <v>0.9</v>
      </c>
      <c r="I1042">
        <v>0</v>
      </c>
      <c r="J1042" s="11">
        <f>IF(Nike_Sales_Uncleaned[[#This Row],[Order_Date]]="","",Nike_Sales_Uncleaned[[#This Row],[Order_Date]])</f>
        <v>45516</v>
      </c>
      <c r="K1042" t="s">
        <v>17</v>
      </c>
      <c r="L1042" t="s">
        <v>38</v>
      </c>
      <c r="M1042">
        <v>20.309999999999999</v>
      </c>
    </row>
    <row r="1043" spans="1:13" x14ac:dyDescent="0.3">
      <c r="A1043">
        <v>3097</v>
      </c>
      <c r="B1043" t="s">
        <v>35</v>
      </c>
      <c r="C1043" t="s">
        <v>26</v>
      </c>
      <c r="D1043" t="s">
        <v>27</v>
      </c>
      <c r="E1043" t="str">
        <f>IF(Nike_Sales_Uncleaned!E1099="","NA",IF(OR(Nike_Sales_Uncleaned!E1099=0,Nike_Sales_Uncleaned!E1099=-1),"NA",UPPER(Nike_Sales_Uncleaned!E1099)))</f>
        <v>L</v>
      </c>
      <c r="F1043" cm="1">
        <f t="array" ref="F1043">IF(Nike_Sales_Uncleaned!F1099="",MEDIAN(_xlfn._xlws.FILTER(Nike_Sales_Uncleaned!$F$2:$F$2501,Nike_Sales_Uncleaned!$F$2:$F$2501&gt;0)),Nike_Sales_Uncleaned!F1099)</f>
        <v>2</v>
      </c>
      <c r="G1043" cm="1">
        <f t="array" ref="G1043">IF(OR(Nike_Sales_Uncleaned!G1099="",Nike_Sales_Uncleaned!G1099&lt;=0),MEDIAN(_xlfn._xlws.FILTER(Nike_Sales_Uncleaned!$G$2:$G$2501,Nike_Sales_Uncleaned!$G$2:$G$2501&gt;0)),Nike_Sales_Uncleaned!G1099)</f>
        <v>6110.0300000000007</v>
      </c>
      <c r="H1043">
        <f>IF(Nike_Sales_Uncleaned!H1099="",0,IF(AND(Nike_Sales_Uncleaned!H1099&gt;=0,Nike_Sales_Uncleaned!H1099&lt;=1),Nike_Sales_Uncleaned!H1099,0))</f>
        <v>0.5</v>
      </c>
      <c r="I1043">
        <v>0</v>
      </c>
      <c r="J1043" s="11">
        <f>IF(Nike_Sales_Uncleaned[[#This Row],[Order_Date]]="","",Nike_Sales_Uncleaned[[#This Row],[Order_Date]])</f>
        <v>45660</v>
      </c>
      <c r="K1043" t="s">
        <v>17</v>
      </c>
      <c r="L1043" t="s">
        <v>38</v>
      </c>
      <c r="M1043">
        <v>3419.32</v>
      </c>
    </row>
    <row r="1044" spans="1:13" x14ac:dyDescent="0.3">
      <c r="A1044">
        <v>3098</v>
      </c>
      <c r="B1044" t="s">
        <v>19</v>
      </c>
      <c r="C1044" t="s">
        <v>43</v>
      </c>
      <c r="D1044" t="s">
        <v>51</v>
      </c>
      <c r="E1044" t="str">
        <f>IF(Nike_Sales_Uncleaned!E1100="","NA",IF(OR(Nike_Sales_Uncleaned!E1100=0,Nike_Sales_Uncleaned!E1100=-1),"NA",UPPER(Nike_Sales_Uncleaned!E1100)))</f>
        <v>M</v>
      </c>
      <c r="F1044" cm="1">
        <f t="array" ref="F1044">IF(Nike_Sales_Uncleaned!F1100="",MEDIAN(_xlfn._xlws.FILTER(Nike_Sales_Uncleaned!$F$2:$F$2501,Nike_Sales_Uncleaned!$F$2:$F$2501&gt;0)),Nike_Sales_Uncleaned!F1100)</f>
        <v>2</v>
      </c>
      <c r="G1044" cm="1">
        <f t="array" ref="G1044">IF(OR(Nike_Sales_Uncleaned!G1100="",Nike_Sales_Uncleaned!G1100&lt;=0),MEDIAN(_xlfn._xlws.FILTER(Nike_Sales_Uncleaned!$G$2:$G$2501,Nike_Sales_Uncleaned!$G$2:$G$2501&gt;0)),Nike_Sales_Uncleaned!G1100)</f>
        <v>5562.46</v>
      </c>
      <c r="H1044">
        <f>IF(Nike_Sales_Uncleaned!H1100="",0,IF(AND(Nike_Sales_Uncleaned!H1100&gt;=0,Nike_Sales_Uncleaned!H1100&lt;=1),Nike_Sales_Uncleaned!H1100,0))</f>
        <v>0</v>
      </c>
      <c r="I1044">
        <v>0</v>
      </c>
      <c r="J1044" s="11" t="str">
        <f>IF(Nike_Sales_Uncleaned[[#This Row],[Order_Date]]="","",Nike_Sales_Uncleaned[[#This Row],[Order_Date]])</f>
        <v/>
      </c>
      <c r="K1044" t="s">
        <v>22</v>
      </c>
      <c r="L1044" t="s">
        <v>45</v>
      </c>
      <c r="M1044">
        <v>1090.52</v>
      </c>
    </row>
    <row r="1045" spans="1:13" x14ac:dyDescent="0.3">
      <c r="A1045">
        <v>3099</v>
      </c>
      <c r="B1045" t="s">
        <v>19</v>
      </c>
      <c r="C1045" t="s">
        <v>26</v>
      </c>
      <c r="D1045" t="s">
        <v>40</v>
      </c>
      <c r="E1045" t="str">
        <f>IF(Nike_Sales_Uncleaned!E1101="","NA",IF(OR(Nike_Sales_Uncleaned!E1101=0,Nike_Sales_Uncleaned!E1101=-1),"NA",UPPER(Nike_Sales_Uncleaned!E1101)))</f>
        <v>L</v>
      </c>
      <c r="F1045" cm="1">
        <f t="array" ref="F1045">IF(Nike_Sales_Uncleaned!F1101="",MEDIAN(_xlfn._xlws.FILTER(Nike_Sales_Uncleaned!$F$2:$F$2501,Nike_Sales_Uncleaned!$F$2:$F$2501&gt;0)),Nike_Sales_Uncleaned!F1101)</f>
        <v>2</v>
      </c>
      <c r="G1045" cm="1">
        <f t="array" ref="G1045">IF(OR(Nike_Sales_Uncleaned!G1101="",Nike_Sales_Uncleaned!G1101&lt;=0),MEDIAN(_xlfn._xlws.FILTER(Nike_Sales_Uncleaned!$G$2:$G$2501,Nike_Sales_Uncleaned!$G$2:$G$2501&gt;0)),Nike_Sales_Uncleaned!G1101)</f>
        <v>8462.09</v>
      </c>
      <c r="H1045">
        <f>IF(Nike_Sales_Uncleaned!H1101="",0,IF(AND(Nike_Sales_Uncleaned!H1101&gt;=0,Nike_Sales_Uncleaned!H1101&lt;=1),Nike_Sales_Uncleaned!H1101,0))</f>
        <v>0.08</v>
      </c>
      <c r="I1045">
        <v>0</v>
      </c>
      <c r="J1045" s="11">
        <f>IF(Nike_Sales_Uncleaned[[#This Row],[Order_Date]]="","",Nike_Sales_Uncleaned[[#This Row],[Order_Date]])</f>
        <v>45758</v>
      </c>
      <c r="K1045" t="s">
        <v>17</v>
      </c>
      <c r="L1045" t="s">
        <v>25</v>
      </c>
      <c r="M1045">
        <v>1720.4</v>
      </c>
    </row>
    <row r="1046" spans="1:13" x14ac:dyDescent="0.3">
      <c r="A1046">
        <v>3100</v>
      </c>
      <c r="B1046" t="s">
        <v>19</v>
      </c>
      <c r="C1046" t="s">
        <v>14</v>
      </c>
      <c r="D1046" t="s">
        <v>54</v>
      </c>
      <c r="E1046" t="str">
        <f>IF(Nike_Sales_Uncleaned!E1102="","NA",IF(OR(Nike_Sales_Uncleaned!E1102=0,Nike_Sales_Uncleaned!E1102=-1),"NA",UPPER(Nike_Sales_Uncleaned!E1102)))</f>
        <v>7</v>
      </c>
      <c r="F1046" cm="1">
        <f t="array" ref="F1046">IF(Nike_Sales_Uncleaned!F1102="",MEDIAN(_xlfn._xlws.FILTER(Nike_Sales_Uncleaned!$F$2:$F$2501,Nike_Sales_Uncleaned!$F$2:$F$2501&gt;0)),Nike_Sales_Uncleaned!F1102)</f>
        <v>4</v>
      </c>
      <c r="G1046" cm="1">
        <f t="array" ref="G1046">IF(OR(Nike_Sales_Uncleaned!G1102="",Nike_Sales_Uncleaned!G1102&lt;=0),MEDIAN(_xlfn._xlws.FILTER(Nike_Sales_Uncleaned!$G$2:$G$2501,Nike_Sales_Uncleaned!$G$2:$G$2501&gt;0)),Nike_Sales_Uncleaned!G1102)</f>
        <v>6110.0300000000007</v>
      </c>
      <c r="H1046">
        <f>IF(Nike_Sales_Uncleaned!H1102="",0,IF(AND(Nike_Sales_Uncleaned!H1102&gt;=0,Nike_Sales_Uncleaned!H1102&lt;=1),Nike_Sales_Uncleaned!H1102,0))</f>
        <v>0.97</v>
      </c>
      <c r="I1046">
        <v>0</v>
      </c>
      <c r="J1046" s="11" t="str">
        <f>IF(Nike_Sales_Uncleaned[[#This Row],[Order_Date]]="","",Nike_Sales_Uncleaned[[#This Row],[Order_Date]])</f>
        <v/>
      </c>
      <c r="K1046" t="s">
        <v>22</v>
      </c>
      <c r="L1046" t="s">
        <v>25</v>
      </c>
      <c r="M1046">
        <v>1861.15</v>
      </c>
    </row>
    <row r="1047" spans="1:13" x14ac:dyDescent="0.3">
      <c r="A1047">
        <v>3102</v>
      </c>
      <c r="B1047" t="s">
        <v>13</v>
      </c>
      <c r="C1047" t="s">
        <v>43</v>
      </c>
      <c r="D1047" t="s">
        <v>61</v>
      </c>
      <c r="E1047" t="str">
        <f>IF(Nike_Sales_Uncleaned!E1104="","NA",IF(OR(Nike_Sales_Uncleaned!E1104=0,Nike_Sales_Uncleaned!E1104=-1),"NA",UPPER(Nike_Sales_Uncleaned!E1104)))</f>
        <v>M</v>
      </c>
      <c r="F1047" cm="1">
        <f t="array" ref="F1047">IF(Nike_Sales_Uncleaned!F1104="",MEDIAN(_xlfn._xlws.FILTER(Nike_Sales_Uncleaned!$F$2:$F$2501,Nike_Sales_Uncleaned!$F$2:$F$2501&gt;0)),Nike_Sales_Uncleaned!F1104)</f>
        <v>2</v>
      </c>
      <c r="G1047" cm="1">
        <f t="array" ref="G1047">IF(OR(Nike_Sales_Uncleaned!G1104="",Nike_Sales_Uncleaned!G1104&lt;=0),MEDIAN(_xlfn._xlws.FILTER(Nike_Sales_Uncleaned!$G$2:$G$2501,Nike_Sales_Uncleaned!$G$2:$G$2501&gt;0)),Nike_Sales_Uncleaned!G1104)</f>
        <v>6110.0300000000007</v>
      </c>
      <c r="H1047">
        <f>IF(Nike_Sales_Uncleaned!H1104="",0,IF(AND(Nike_Sales_Uncleaned!H1104&gt;=0,Nike_Sales_Uncleaned!H1104&lt;=1),Nike_Sales_Uncleaned!H1104,0))</f>
        <v>0</v>
      </c>
      <c r="I1047">
        <v>0</v>
      </c>
      <c r="J1047" s="11" t="str">
        <f>IF(Nike_Sales_Uncleaned[[#This Row],[Order_Date]]="","",Nike_Sales_Uncleaned[[#This Row],[Order_Date]])</f>
        <v/>
      </c>
      <c r="K1047" t="s">
        <v>22</v>
      </c>
      <c r="L1047" t="s">
        <v>36</v>
      </c>
      <c r="M1047">
        <v>-1117.98</v>
      </c>
    </row>
    <row r="1048" spans="1:13" x14ac:dyDescent="0.3">
      <c r="A1048">
        <v>3103</v>
      </c>
      <c r="B1048" t="s">
        <v>13</v>
      </c>
      <c r="C1048" t="s">
        <v>26</v>
      </c>
      <c r="D1048" t="s">
        <v>27</v>
      </c>
      <c r="E1048" t="str">
        <f>IF(Nike_Sales_Uncleaned!E1105="","NA",IF(OR(Nike_Sales_Uncleaned!E1105=0,Nike_Sales_Uncleaned!E1105=-1),"NA",UPPER(Nike_Sales_Uncleaned!E1105)))</f>
        <v>NA</v>
      </c>
      <c r="F1048" cm="1">
        <f t="array" ref="F1048">IF(Nike_Sales_Uncleaned!F1105="",MEDIAN(_xlfn._xlws.FILTER(Nike_Sales_Uncleaned!$F$2:$F$2501,Nike_Sales_Uncleaned!$F$2:$F$2501&gt;0)),Nike_Sales_Uncleaned!F1105)</f>
        <v>2</v>
      </c>
      <c r="G1048" cm="1">
        <f t="array" ref="G1048">IF(OR(Nike_Sales_Uncleaned!G1105="",Nike_Sales_Uncleaned!G1105&lt;=0),MEDIAN(_xlfn._xlws.FILTER(Nike_Sales_Uncleaned!$G$2:$G$2501,Nike_Sales_Uncleaned!$G$2:$G$2501&gt;0)),Nike_Sales_Uncleaned!G1105)</f>
        <v>6110.0300000000007</v>
      </c>
      <c r="H1048">
        <f>IF(Nike_Sales_Uncleaned!H1105="",0,IF(AND(Nike_Sales_Uncleaned!H1105&gt;=0,Nike_Sales_Uncleaned!H1105&lt;=1),Nike_Sales_Uncleaned!H1105,0))</f>
        <v>0</v>
      </c>
      <c r="I1048">
        <v>0</v>
      </c>
      <c r="J1048" s="11">
        <f>IF(Nike_Sales_Uncleaned[[#This Row],[Order_Date]]="","",Nike_Sales_Uncleaned[[#This Row],[Order_Date]])</f>
        <v>45803</v>
      </c>
      <c r="K1048" t="s">
        <v>17</v>
      </c>
      <c r="L1048" t="s">
        <v>25</v>
      </c>
      <c r="M1048">
        <v>1567.18</v>
      </c>
    </row>
    <row r="1049" spans="1:13" x14ac:dyDescent="0.3">
      <c r="A1049">
        <v>3104</v>
      </c>
      <c r="B1049" t="s">
        <v>35</v>
      </c>
      <c r="C1049" t="s">
        <v>30</v>
      </c>
      <c r="D1049" t="s">
        <v>50</v>
      </c>
      <c r="E1049" t="str">
        <f>IF(Nike_Sales_Uncleaned!E1106="","NA",IF(OR(Nike_Sales_Uncleaned!E1106=0,Nike_Sales_Uncleaned!E1106=-1),"NA",UPPER(Nike_Sales_Uncleaned!E1106)))</f>
        <v>L</v>
      </c>
      <c r="F1049" cm="1">
        <f t="array" ref="F1049">IF(Nike_Sales_Uncleaned!F1106="",MEDIAN(_xlfn._xlws.FILTER(Nike_Sales_Uncleaned!$F$2:$F$2501,Nike_Sales_Uncleaned!$F$2:$F$2501&gt;0)),Nike_Sales_Uncleaned!F1106)</f>
        <v>0</v>
      </c>
      <c r="G1049" cm="1">
        <f t="array" ref="G1049">IF(OR(Nike_Sales_Uncleaned!G1106="",Nike_Sales_Uncleaned!G1106&lt;=0),MEDIAN(_xlfn._xlws.FILTER(Nike_Sales_Uncleaned!$G$2:$G$2501,Nike_Sales_Uncleaned!$G$2:$G$2501&gt;0)),Nike_Sales_Uncleaned!G1106)</f>
        <v>7734.26</v>
      </c>
      <c r="H1049">
        <f>IF(Nike_Sales_Uncleaned!H1106="",0,IF(AND(Nike_Sales_Uncleaned!H1106&gt;=0,Nike_Sales_Uncleaned!H1106&lt;=1),Nike_Sales_Uncleaned!H1106,0))</f>
        <v>0.47</v>
      </c>
      <c r="I1049">
        <v>0</v>
      </c>
      <c r="J1049" s="11">
        <f>IF(Nike_Sales_Uncleaned[[#This Row],[Order_Date]]="","",Nike_Sales_Uncleaned[[#This Row],[Order_Date]])</f>
        <v>45579</v>
      </c>
      <c r="K1049" t="s">
        <v>17</v>
      </c>
      <c r="L1049" t="s">
        <v>36</v>
      </c>
      <c r="M1049">
        <v>1921.82</v>
      </c>
    </row>
    <row r="1050" spans="1:13" x14ac:dyDescent="0.3">
      <c r="A1050">
        <v>3105</v>
      </c>
      <c r="B1050" t="s">
        <v>19</v>
      </c>
      <c r="C1050" t="s">
        <v>20</v>
      </c>
      <c r="D1050" t="s">
        <v>55</v>
      </c>
      <c r="E1050" t="str">
        <f>IF(Nike_Sales_Uncleaned!E1107="","NA",IF(OR(Nike_Sales_Uncleaned!E1107=0,Nike_Sales_Uncleaned!E1107=-1),"NA",UPPER(Nike_Sales_Uncleaned!E1107)))</f>
        <v>L</v>
      </c>
      <c r="F1050" cm="1">
        <f t="array" ref="F1050">IF(Nike_Sales_Uncleaned!F1107="",MEDIAN(_xlfn._xlws.FILTER(Nike_Sales_Uncleaned!$F$2:$F$2501,Nike_Sales_Uncleaned!$F$2:$F$2501&gt;0)),Nike_Sales_Uncleaned!F1107)</f>
        <v>4</v>
      </c>
      <c r="G1050" cm="1">
        <f t="array" ref="G1050">IF(OR(Nike_Sales_Uncleaned!G1107="",Nike_Sales_Uncleaned!G1107&lt;=0),MEDIAN(_xlfn._xlws.FILTER(Nike_Sales_Uncleaned!$G$2:$G$2501,Nike_Sales_Uncleaned!$G$2:$G$2501&gt;0)),Nike_Sales_Uncleaned!G1107)</f>
        <v>6110.0300000000007</v>
      </c>
      <c r="H1050">
        <f>IF(Nike_Sales_Uncleaned!H1107="",0,IF(AND(Nike_Sales_Uncleaned!H1107&gt;=0,Nike_Sales_Uncleaned!H1107&lt;=1),Nike_Sales_Uncleaned!H1107,0))</f>
        <v>0.56999999999999995</v>
      </c>
      <c r="I1050">
        <v>0</v>
      </c>
      <c r="J1050" s="11">
        <f>IF(Nike_Sales_Uncleaned[[#This Row],[Order_Date]]="","",Nike_Sales_Uncleaned[[#This Row],[Order_Date]])</f>
        <v>45855</v>
      </c>
      <c r="K1050" t="s">
        <v>17</v>
      </c>
      <c r="L1050" t="s">
        <v>29</v>
      </c>
      <c r="M1050">
        <v>3176.71</v>
      </c>
    </row>
    <row r="1051" spans="1:13" x14ac:dyDescent="0.3">
      <c r="A1051">
        <v>3106</v>
      </c>
      <c r="B1051" t="s">
        <v>35</v>
      </c>
      <c r="C1051" t="s">
        <v>30</v>
      </c>
      <c r="D1051" t="s">
        <v>56</v>
      </c>
      <c r="E1051" t="str">
        <f>IF(Nike_Sales_Uncleaned!E1108="","NA",IF(OR(Nike_Sales_Uncleaned!E1108=0,Nike_Sales_Uncleaned!E1108=-1),"NA",UPPER(Nike_Sales_Uncleaned!E1108)))</f>
        <v>NA</v>
      </c>
      <c r="F1051" cm="1">
        <f t="array" ref="F1051">IF(Nike_Sales_Uncleaned!F1108="",MEDIAN(_xlfn._xlws.FILTER(Nike_Sales_Uncleaned!$F$2:$F$2501,Nike_Sales_Uncleaned!$F$2:$F$2501&gt;0)),Nike_Sales_Uncleaned!F1108)</f>
        <v>2</v>
      </c>
      <c r="G1051" cm="1">
        <f t="array" ref="G1051">IF(OR(Nike_Sales_Uncleaned!G1108="",Nike_Sales_Uncleaned!G1108&lt;=0),MEDIAN(_xlfn._xlws.FILTER(Nike_Sales_Uncleaned!$G$2:$G$2501,Nike_Sales_Uncleaned!$G$2:$G$2501&gt;0)),Nike_Sales_Uncleaned!G1108)</f>
        <v>6110.0300000000007</v>
      </c>
      <c r="H1051">
        <f>IF(Nike_Sales_Uncleaned!H1108="",0,IF(AND(Nike_Sales_Uncleaned!H1108&gt;=0,Nike_Sales_Uncleaned!H1108&lt;=1),Nike_Sales_Uncleaned!H1108,0))</f>
        <v>0</v>
      </c>
      <c r="I1051">
        <v>0</v>
      </c>
      <c r="J1051" s="11">
        <f>IF(Nike_Sales_Uncleaned[[#This Row],[Order_Date]]="","",Nike_Sales_Uncleaned[[#This Row],[Order_Date]])</f>
        <v>45830</v>
      </c>
      <c r="K1051" t="s">
        <v>17</v>
      </c>
      <c r="L1051" t="s">
        <v>36</v>
      </c>
      <c r="M1051">
        <v>3276.53</v>
      </c>
    </row>
    <row r="1052" spans="1:13" x14ac:dyDescent="0.3">
      <c r="A1052">
        <v>3107</v>
      </c>
      <c r="B1052" t="s">
        <v>35</v>
      </c>
      <c r="C1052" t="s">
        <v>30</v>
      </c>
      <c r="D1052" t="s">
        <v>56</v>
      </c>
      <c r="E1052" t="str">
        <f>IF(Nike_Sales_Uncleaned!E1109="","NA",IF(OR(Nike_Sales_Uncleaned!E1109=0,Nike_Sales_Uncleaned!E1109=-1),"NA",UPPER(Nike_Sales_Uncleaned!E1109)))</f>
        <v>11</v>
      </c>
      <c r="F1052" cm="1">
        <f t="array" ref="F1052">IF(Nike_Sales_Uncleaned!F1109="",MEDIAN(_xlfn._xlws.FILTER(Nike_Sales_Uncleaned!$F$2:$F$2501,Nike_Sales_Uncleaned!$F$2:$F$2501&gt;0)),Nike_Sales_Uncleaned!F1109)</f>
        <v>2</v>
      </c>
      <c r="G1052" cm="1">
        <f t="array" ref="G1052">IF(OR(Nike_Sales_Uncleaned!G1109="",Nike_Sales_Uncleaned!G1109&lt;=0),MEDIAN(_xlfn._xlws.FILTER(Nike_Sales_Uncleaned!$G$2:$G$2501,Nike_Sales_Uncleaned!$G$2:$G$2501&gt;0)),Nike_Sales_Uncleaned!G1109)</f>
        <v>9572.44</v>
      </c>
      <c r="H1052">
        <f>IF(Nike_Sales_Uncleaned!H1109="",0,IF(AND(Nike_Sales_Uncleaned!H1109&gt;=0,Nike_Sales_Uncleaned!H1109&lt;=1),Nike_Sales_Uncleaned!H1109,0))</f>
        <v>0</v>
      </c>
      <c r="I1052">
        <v>0</v>
      </c>
      <c r="J1052" s="11" t="str">
        <f>IF(Nike_Sales_Uncleaned[[#This Row],[Order_Date]]="","",Nike_Sales_Uncleaned[[#This Row],[Order_Date]])</f>
        <v/>
      </c>
      <c r="K1052" t="s">
        <v>22</v>
      </c>
      <c r="L1052" t="s">
        <v>38</v>
      </c>
      <c r="M1052">
        <v>-694.97</v>
      </c>
    </row>
    <row r="1053" spans="1:13" x14ac:dyDescent="0.3">
      <c r="A1053">
        <v>3108</v>
      </c>
      <c r="B1053" t="s">
        <v>13</v>
      </c>
      <c r="C1053" t="s">
        <v>20</v>
      </c>
      <c r="D1053" t="s">
        <v>55</v>
      </c>
      <c r="E1053" t="str">
        <f>IF(Nike_Sales_Uncleaned!E1110="","NA",IF(OR(Nike_Sales_Uncleaned!E1110=0,Nike_Sales_Uncleaned!E1110=-1),"NA",UPPER(Nike_Sales_Uncleaned!E1110)))</f>
        <v>M</v>
      </c>
      <c r="F1053" cm="1">
        <f t="array" ref="F1053">IF(Nike_Sales_Uncleaned!F1110="",MEDIAN(_xlfn._xlws.FILTER(Nike_Sales_Uncleaned!$F$2:$F$2501,Nike_Sales_Uncleaned!$F$2:$F$2501&gt;0)),Nike_Sales_Uncleaned!F1110)</f>
        <v>-1</v>
      </c>
      <c r="G1053" cm="1">
        <f t="array" ref="G1053">IF(OR(Nike_Sales_Uncleaned!G1110="",Nike_Sales_Uncleaned!G1110&lt;=0),MEDIAN(_xlfn._xlws.FILTER(Nike_Sales_Uncleaned!$G$2:$G$2501,Nike_Sales_Uncleaned!$G$2:$G$2501&gt;0)),Nike_Sales_Uncleaned!G1110)</f>
        <v>6110.0300000000007</v>
      </c>
      <c r="H1053">
        <f>IF(Nike_Sales_Uncleaned!H1110="",0,IF(AND(Nike_Sales_Uncleaned!H1110&gt;=0,Nike_Sales_Uncleaned!H1110&lt;=1),Nike_Sales_Uncleaned!H1110,0))</f>
        <v>0.38</v>
      </c>
      <c r="I1053">
        <v>0</v>
      </c>
      <c r="J1053" s="11">
        <f>IF(Nike_Sales_Uncleaned[[#This Row],[Order_Date]]="","",Nike_Sales_Uncleaned[[#This Row],[Order_Date]])</f>
        <v>45501</v>
      </c>
      <c r="K1053" t="s">
        <v>17</v>
      </c>
      <c r="L1053" t="s">
        <v>25</v>
      </c>
      <c r="M1053">
        <v>1350.25</v>
      </c>
    </row>
    <row r="1054" spans="1:13" x14ac:dyDescent="0.3">
      <c r="A1054">
        <v>3109</v>
      </c>
      <c r="B1054" t="s">
        <v>35</v>
      </c>
      <c r="C1054" t="s">
        <v>30</v>
      </c>
      <c r="D1054" t="s">
        <v>31</v>
      </c>
      <c r="E1054" t="str">
        <f>IF(Nike_Sales_Uncleaned!E1111="","NA",IF(OR(Nike_Sales_Uncleaned!E1111=0,Nike_Sales_Uncleaned!E1111=-1),"NA",UPPER(Nike_Sales_Uncleaned!E1111)))</f>
        <v>XL</v>
      </c>
      <c r="F1054" cm="1">
        <f t="array" ref="F1054">IF(Nike_Sales_Uncleaned!F1111="",MEDIAN(_xlfn._xlws.FILTER(Nike_Sales_Uncleaned!$F$2:$F$2501,Nike_Sales_Uncleaned!$F$2:$F$2501&gt;0)),Nike_Sales_Uncleaned!F1111)</f>
        <v>2</v>
      </c>
      <c r="G1054" cm="1">
        <f t="array" ref="G1054">IF(OR(Nike_Sales_Uncleaned!G1111="",Nike_Sales_Uncleaned!G1111&lt;=0),MEDIAN(_xlfn._xlws.FILTER(Nike_Sales_Uncleaned!$G$2:$G$2501,Nike_Sales_Uncleaned!$G$2:$G$2501&gt;0)),Nike_Sales_Uncleaned!G1111)</f>
        <v>6323.74</v>
      </c>
      <c r="H1054">
        <f>IF(Nike_Sales_Uncleaned!H1111="",0,IF(AND(Nike_Sales_Uncleaned!H1111&gt;=0,Nike_Sales_Uncleaned!H1111&lt;=1),Nike_Sales_Uncleaned!H1111,0))</f>
        <v>0.8</v>
      </c>
      <c r="I1054">
        <v>0</v>
      </c>
      <c r="J1054" s="11">
        <f>IF(Nike_Sales_Uncleaned[[#This Row],[Order_Date]]="","",Nike_Sales_Uncleaned[[#This Row],[Order_Date]])</f>
        <v>45719</v>
      </c>
      <c r="K1054" t="s">
        <v>22</v>
      </c>
      <c r="L1054" t="s">
        <v>45</v>
      </c>
      <c r="M1054">
        <v>492.62</v>
      </c>
    </row>
    <row r="1055" spans="1:13" x14ac:dyDescent="0.3">
      <c r="A1055">
        <v>3110</v>
      </c>
      <c r="B1055" t="s">
        <v>35</v>
      </c>
      <c r="C1055" t="s">
        <v>30</v>
      </c>
      <c r="D1055" t="s">
        <v>31</v>
      </c>
      <c r="E1055" t="str">
        <f>IF(Nike_Sales_Uncleaned!E1112="","NA",IF(OR(Nike_Sales_Uncleaned!E1112=0,Nike_Sales_Uncleaned!E1112=-1),"NA",UPPER(Nike_Sales_Uncleaned!E1112)))</f>
        <v>L</v>
      </c>
      <c r="F1055" cm="1">
        <f t="array" ref="F1055">IF(Nike_Sales_Uncleaned!F1112="",MEDIAN(_xlfn._xlws.FILTER(Nike_Sales_Uncleaned!$F$2:$F$2501,Nike_Sales_Uncleaned!$F$2:$F$2501&gt;0)),Nike_Sales_Uncleaned!F1112)</f>
        <v>2</v>
      </c>
      <c r="G1055" cm="1">
        <f t="array" ref="G1055">IF(OR(Nike_Sales_Uncleaned!G1112="",Nike_Sales_Uncleaned!G1112&lt;=0),MEDIAN(_xlfn._xlws.FILTER(Nike_Sales_Uncleaned!$G$2:$G$2501,Nike_Sales_Uncleaned!$G$2:$G$2501&gt;0)),Nike_Sales_Uncleaned!G1112)</f>
        <v>8431.5499999999993</v>
      </c>
      <c r="H1055">
        <f>IF(Nike_Sales_Uncleaned!H1112="",0,IF(AND(Nike_Sales_Uncleaned!H1112&gt;=0,Nike_Sales_Uncleaned!H1112&lt;=1),Nike_Sales_Uncleaned!H1112,0))</f>
        <v>0</v>
      </c>
      <c r="I1055">
        <v>0</v>
      </c>
      <c r="J1055" s="11">
        <f>IF(Nike_Sales_Uncleaned[[#This Row],[Order_Date]]="","",Nike_Sales_Uncleaned[[#This Row],[Order_Date]])</f>
        <v>45553</v>
      </c>
      <c r="K1055" t="s">
        <v>22</v>
      </c>
      <c r="L1055" t="s">
        <v>25</v>
      </c>
      <c r="M1055">
        <v>3977.41</v>
      </c>
    </row>
    <row r="1056" spans="1:13" x14ac:dyDescent="0.3">
      <c r="A1056">
        <v>3111</v>
      </c>
      <c r="B1056" t="s">
        <v>19</v>
      </c>
      <c r="C1056" t="s">
        <v>43</v>
      </c>
      <c r="D1056" t="s">
        <v>44</v>
      </c>
      <c r="E1056" t="str">
        <f>IF(Nike_Sales_Uncleaned!E1113="","NA",IF(OR(Nike_Sales_Uncleaned!E1113=0,Nike_Sales_Uncleaned!E1113=-1),"NA",UPPER(Nike_Sales_Uncleaned!E1113)))</f>
        <v>XL</v>
      </c>
      <c r="F1056" cm="1">
        <f t="array" ref="F1056">IF(Nike_Sales_Uncleaned!F1113="",MEDIAN(_xlfn._xlws.FILTER(Nike_Sales_Uncleaned!$F$2:$F$2501,Nike_Sales_Uncleaned!$F$2:$F$2501&gt;0)),Nike_Sales_Uncleaned!F1113)</f>
        <v>3</v>
      </c>
      <c r="G1056" cm="1">
        <f t="array" ref="G1056">IF(OR(Nike_Sales_Uncleaned!G1113="",Nike_Sales_Uncleaned!G1113&lt;=0),MEDIAN(_xlfn._xlws.FILTER(Nike_Sales_Uncleaned!$G$2:$G$2501,Nike_Sales_Uncleaned!$G$2:$G$2501&gt;0)),Nike_Sales_Uncleaned!G1113)</f>
        <v>6110.0300000000007</v>
      </c>
      <c r="H1056">
        <f>IF(Nike_Sales_Uncleaned!H1113="",0,IF(AND(Nike_Sales_Uncleaned!H1113&gt;=0,Nike_Sales_Uncleaned!H1113&lt;=1),Nike_Sales_Uncleaned!H1113,0))</f>
        <v>0</v>
      </c>
      <c r="I1056">
        <v>0</v>
      </c>
      <c r="J1056" s="11">
        <f>IF(Nike_Sales_Uncleaned[[#This Row],[Order_Date]]="","",Nike_Sales_Uncleaned[[#This Row],[Order_Date]])</f>
        <v>45643</v>
      </c>
      <c r="K1056" t="s">
        <v>22</v>
      </c>
      <c r="L1056" t="s">
        <v>38</v>
      </c>
      <c r="M1056">
        <v>2732.23</v>
      </c>
    </row>
    <row r="1057" spans="1:13" x14ac:dyDescent="0.3">
      <c r="A1057">
        <v>3112</v>
      </c>
      <c r="B1057" t="s">
        <v>35</v>
      </c>
      <c r="C1057" t="s">
        <v>43</v>
      </c>
      <c r="D1057" t="s">
        <v>51</v>
      </c>
      <c r="E1057" t="str">
        <f>IF(Nike_Sales_Uncleaned!E1114="","NA",IF(OR(Nike_Sales_Uncleaned!E1114=0,Nike_Sales_Uncleaned!E1114=-1),"NA",UPPER(Nike_Sales_Uncleaned!E1114)))</f>
        <v>L</v>
      </c>
      <c r="F1057" cm="1">
        <f t="array" ref="F1057">IF(Nike_Sales_Uncleaned!F1114="",MEDIAN(_xlfn._xlws.FILTER(Nike_Sales_Uncleaned!$F$2:$F$2501,Nike_Sales_Uncleaned!$F$2:$F$2501&gt;0)),Nike_Sales_Uncleaned!F1114)</f>
        <v>1</v>
      </c>
      <c r="G1057" cm="1">
        <f t="array" ref="G1057">IF(OR(Nike_Sales_Uncleaned!G1114="",Nike_Sales_Uncleaned!G1114&lt;=0),MEDIAN(_xlfn._xlws.FILTER(Nike_Sales_Uncleaned!$G$2:$G$2501,Nike_Sales_Uncleaned!$G$2:$G$2501&gt;0)),Nike_Sales_Uncleaned!G1114)</f>
        <v>6110.0300000000007</v>
      </c>
      <c r="H1057">
        <f>IF(Nike_Sales_Uncleaned!H1114="",0,IF(AND(Nike_Sales_Uncleaned!H1114&gt;=0,Nike_Sales_Uncleaned!H1114&lt;=1),Nike_Sales_Uncleaned!H1114,0))</f>
        <v>0.49</v>
      </c>
      <c r="I1057">
        <v>0</v>
      </c>
      <c r="J1057" s="11" t="str">
        <f>IF(Nike_Sales_Uncleaned[[#This Row],[Order_Date]]="","",Nike_Sales_Uncleaned[[#This Row],[Order_Date]])</f>
        <v/>
      </c>
      <c r="K1057" t="s">
        <v>22</v>
      </c>
      <c r="L1057" t="s">
        <v>33</v>
      </c>
      <c r="M1057">
        <v>-532.65</v>
      </c>
    </row>
    <row r="1058" spans="1:13" x14ac:dyDescent="0.3">
      <c r="A1058">
        <v>3113</v>
      </c>
      <c r="B1058" t="s">
        <v>19</v>
      </c>
      <c r="C1058" t="s">
        <v>20</v>
      </c>
      <c r="D1058" t="s">
        <v>21</v>
      </c>
      <c r="E1058" t="str">
        <f>IF(Nike_Sales_Uncleaned!E1115="","NA",IF(OR(Nike_Sales_Uncleaned!E1115=0,Nike_Sales_Uncleaned!E1115=-1),"NA",UPPER(Nike_Sales_Uncleaned!E1115)))</f>
        <v>11</v>
      </c>
      <c r="F1058" cm="1">
        <f t="array" ref="F1058">IF(Nike_Sales_Uncleaned!F1115="",MEDIAN(_xlfn._xlws.FILTER(Nike_Sales_Uncleaned!$F$2:$F$2501,Nike_Sales_Uncleaned!$F$2:$F$2501&gt;0)),Nike_Sales_Uncleaned!F1115)</f>
        <v>2</v>
      </c>
      <c r="G1058" cm="1">
        <f t="array" ref="G1058">IF(OR(Nike_Sales_Uncleaned!G1115="",Nike_Sales_Uncleaned!G1115&lt;=0),MEDIAN(_xlfn._xlws.FILTER(Nike_Sales_Uncleaned!$G$2:$G$2501,Nike_Sales_Uncleaned!$G$2:$G$2501&gt;0)),Nike_Sales_Uncleaned!G1115)</f>
        <v>6110.0300000000007</v>
      </c>
      <c r="H1058">
        <f>IF(Nike_Sales_Uncleaned!H1115="",0,IF(AND(Nike_Sales_Uncleaned!H1115&gt;=0,Nike_Sales_Uncleaned!H1115&lt;=1),Nike_Sales_Uncleaned!H1115,0))</f>
        <v>0</v>
      </c>
      <c r="I1058">
        <v>0</v>
      </c>
      <c r="J1058" s="11" t="str">
        <f>IF(Nike_Sales_Uncleaned[[#This Row],[Order_Date]]="","",Nike_Sales_Uncleaned[[#This Row],[Order_Date]])</f>
        <v/>
      </c>
      <c r="K1058" t="s">
        <v>17</v>
      </c>
      <c r="L1058" t="s">
        <v>36</v>
      </c>
      <c r="M1058">
        <v>1328.68</v>
      </c>
    </row>
    <row r="1059" spans="1:13" x14ac:dyDescent="0.3">
      <c r="A1059">
        <v>3114</v>
      </c>
      <c r="B1059" t="s">
        <v>19</v>
      </c>
      <c r="C1059" t="s">
        <v>30</v>
      </c>
      <c r="D1059" t="s">
        <v>31</v>
      </c>
      <c r="E1059" t="str">
        <f>IF(Nike_Sales_Uncleaned!E1116="","NA",IF(OR(Nike_Sales_Uncleaned!E1116=0,Nike_Sales_Uncleaned!E1116=-1),"NA",UPPER(Nike_Sales_Uncleaned!E1116)))</f>
        <v>L</v>
      </c>
      <c r="F1059" cm="1">
        <f t="array" ref="F1059">IF(Nike_Sales_Uncleaned!F1116="",MEDIAN(_xlfn._xlws.FILTER(Nike_Sales_Uncleaned!$F$2:$F$2501,Nike_Sales_Uncleaned!$F$2:$F$2501&gt;0)),Nike_Sales_Uncleaned!F1116)</f>
        <v>1</v>
      </c>
      <c r="G1059" cm="1">
        <f t="array" ref="G1059">IF(OR(Nike_Sales_Uncleaned!G1116="",Nike_Sales_Uncleaned!G1116&lt;=0),MEDIAN(_xlfn._xlws.FILTER(Nike_Sales_Uncleaned!$G$2:$G$2501,Nike_Sales_Uncleaned!$G$2:$G$2501&gt;0)),Nike_Sales_Uncleaned!G1116)</f>
        <v>7627.37</v>
      </c>
      <c r="H1059">
        <f>IF(Nike_Sales_Uncleaned!H1116="",0,IF(AND(Nike_Sales_Uncleaned!H1116&gt;=0,Nike_Sales_Uncleaned!H1116&lt;=1),Nike_Sales_Uncleaned!H1116,0))</f>
        <v>0</v>
      </c>
      <c r="I1059">
        <v>0</v>
      </c>
      <c r="J1059" s="11">
        <f>IF(Nike_Sales_Uncleaned[[#This Row],[Order_Date]]="","",Nike_Sales_Uncleaned[[#This Row],[Order_Date]])</f>
        <v>45678</v>
      </c>
      <c r="K1059" t="s">
        <v>22</v>
      </c>
      <c r="L1059" t="s">
        <v>36</v>
      </c>
      <c r="M1059">
        <v>2752.18</v>
      </c>
    </row>
    <row r="1060" spans="1:13" x14ac:dyDescent="0.3">
      <c r="A1060">
        <v>3115</v>
      </c>
      <c r="B1060" t="s">
        <v>35</v>
      </c>
      <c r="C1060" t="s">
        <v>30</v>
      </c>
      <c r="D1060" t="s">
        <v>31</v>
      </c>
      <c r="E1060" t="str">
        <f>IF(Nike_Sales_Uncleaned!E1117="","NA",IF(OR(Nike_Sales_Uncleaned!E1117=0,Nike_Sales_Uncleaned!E1117=-1),"NA",UPPER(Nike_Sales_Uncleaned!E1117)))</f>
        <v>6</v>
      </c>
      <c r="F1060" cm="1">
        <f t="array" ref="F1060">IF(Nike_Sales_Uncleaned!F1117="",MEDIAN(_xlfn._xlws.FILTER(Nike_Sales_Uncleaned!$F$2:$F$2501,Nike_Sales_Uncleaned!$F$2:$F$2501&gt;0)),Nike_Sales_Uncleaned!F1117)</f>
        <v>4</v>
      </c>
      <c r="G1060" cm="1">
        <f t="array" ref="G1060">IF(OR(Nike_Sales_Uncleaned!G1117="",Nike_Sales_Uncleaned!G1117&lt;=0),MEDIAN(_xlfn._xlws.FILTER(Nike_Sales_Uncleaned!$G$2:$G$2501,Nike_Sales_Uncleaned!$G$2:$G$2501&gt;0)),Nike_Sales_Uncleaned!G1117)</f>
        <v>6110.0300000000007</v>
      </c>
      <c r="H1060">
        <f>IF(Nike_Sales_Uncleaned!H1117="",0,IF(AND(Nike_Sales_Uncleaned!H1117&gt;=0,Nike_Sales_Uncleaned!H1117&lt;=1),Nike_Sales_Uncleaned!H1117,0))</f>
        <v>0</v>
      </c>
      <c r="I1060">
        <v>0</v>
      </c>
      <c r="J1060" s="11">
        <f>IF(Nike_Sales_Uncleaned[[#This Row],[Order_Date]]="","",Nike_Sales_Uncleaned[[#This Row],[Order_Date]])</f>
        <v>45139</v>
      </c>
      <c r="K1060" t="s">
        <v>22</v>
      </c>
      <c r="L1060" t="s">
        <v>33</v>
      </c>
      <c r="M1060">
        <v>693.29</v>
      </c>
    </row>
    <row r="1061" spans="1:13" x14ac:dyDescent="0.3">
      <c r="A1061">
        <v>3116</v>
      </c>
      <c r="B1061" t="s">
        <v>13</v>
      </c>
      <c r="C1061" t="s">
        <v>43</v>
      </c>
      <c r="D1061" t="s">
        <v>52</v>
      </c>
      <c r="E1061" t="str">
        <f>IF(Nike_Sales_Uncleaned!E1118="","NA",IF(OR(Nike_Sales_Uncleaned!E1118=0,Nike_Sales_Uncleaned!E1118=-1),"NA",UPPER(Nike_Sales_Uncleaned!E1118)))</f>
        <v>M</v>
      </c>
      <c r="F1061" cm="1">
        <f t="array" ref="F1061">IF(Nike_Sales_Uncleaned!F1118="",MEDIAN(_xlfn._xlws.FILTER(Nike_Sales_Uncleaned!$F$2:$F$2501,Nike_Sales_Uncleaned!$F$2:$F$2501&gt;0)),Nike_Sales_Uncleaned!F1118)</f>
        <v>3</v>
      </c>
      <c r="G1061" cm="1">
        <f t="array" ref="G1061">IF(OR(Nike_Sales_Uncleaned!G1118="",Nike_Sales_Uncleaned!G1118&lt;=0),MEDIAN(_xlfn._xlws.FILTER(Nike_Sales_Uncleaned!$G$2:$G$2501,Nike_Sales_Uncleaned!$G$2:$G$2501&gt;0)),Nike_Sales_Uncleaned!G1118)</f>
        <v>6110.0300000000007</v>
      </c>
      <c r="H1061">
        <f>IF(Nike_Sales_Uncleaned!H1118="",0,IF(AND(Nike_Sales_Uncleaned!H1118&gt;=0,Nike_Sales_Uncleaned!H1118&lt;=1),Nike_Sales_Uncleaned!H1118,0))</f>
        <v>0.06</v>
      </c>
      <c r="I1061">
        <v>0</v>
      </c>
      <c r="J1061" s="11">
        <f>IF(Nike_Sales_Uncleaned[[#This Row],[Order_Date]]="","",Nike_Sales_Uncleaned[[#This Row],[Order_Date]])</f>
        <v>45827</v>
      </c>
      <c r="K1061" t="s">
        <v>22</v>
      </c>
      <c r="L1061" t="s">
        <v>45</v>
      </c>
      <c r="M1061">
        <v>-236.15</v>
      </c>
    </row>
    <row r="1062" spans="1:13" x14ac:dyDescent="0.3">
      <c r="A1062">
        <v>3117</v>
      </c>
      <c r="B1062" t="s">
        <v>35</v>
      </c>
      <c r="C1062" t="s">
        <v>43</v>
      </c>
      <c r="D1062" t="s">
        <v>44</v>
      </c>
      <c r="E1062" t="str">
        <f>IF(Nike_Sales_Uncleaned!E1119="","NA",IF(OR(Nike_Sales_Uncleaned!E1119=0,Nike_Sales_Uncleaned!E1119=-1),"NA",UPPER(Nike_Sales_Uncleaned!E1119)))</f>
        <v>M</v>
      </c>
      <c r="F1062" cm="1">
        <f t="array" ref="F1062">IF(Nike_Sales_Uncleaned!F1119="",MEDIAN(_xlfn._xlws.FILTER(Nike_Sales_Uncleaned!$F$2:$F$2501,Nike_Sales_Uncleaned!$F$2:$F$2501&gt;0)),Nike_Sales_Uncleaned!F1119)</f>
        <v>2</v>
      </c>
      <c r="G1062" cm="1">
        <f t="array" ref="G1062">IF(OR(Nike_Sales_Uncleaned!G1119="",Nike_Sales_Uncleaned!G1119&lt;=0),MEDIAN(_xlfn._xlws.FILTER(Nike_Sales_Uncleaned!$G$2:$G$2501,Nike_Sales_Uncleaned!$G$2:$G$2501&gt;0)),Nike_Sales_Uncleaned!G1119)</f>
        <v>6435.2</v>
      </c>
      <c r="H1062">
        <f>IF(Nike_Sales_Uncleaned!H1119="",0,IF(AND(Nike_Sales_Uncleaned!H1119&gt;=0,Nike_Sales_Uncleaned!H1119&lt;=1),Nike_Sales_Uncleaned!H1119,0))</f>
        <v>0</v>
      </c>
      <c r="I1062">
        <v>0</v>
      </c>
      <c r="J1062" s="11">
        <f>IF(Nike_Sales_Uncleaned[[#This Row],[Order_Date]]="","",Nike_Sales_Uncleaned[[#This Row],[Order_Date]])</f>
        <v>45544</v>
      </c>
      <c r="K1062" t="s">
        <v>22</v>
      </c>
      <c r="L1062" t="s">
        <v>33</v>
      </c>
      <c r="M1062">
        <v>-1181.06</v>
      </c>
    </row>
    <row r="1063" spans="1:13" x14ac:dyDescent="0.3">
      <c r="A1063">
        <v>3118</v>
      </c>
      <c r="B1063" t="s">
        <v>13</v>
      </c>
      <c r="C1063" t="s">
        <v>26</v>
      </c>
      <c r="D1063" t="s">
        <v>60</v>
      </c>
      <c r="E1063" t="str">
        <f>IF(Nike_Sales_Uncleaned!E1120="","NA",IF(OR(Nike_Sales_Uncleaned!E1120=0,Nike_Sales_Uncleaned!E1120=-1),"NA",UPPER(Nike_Sales_Uncleaned!E1120)))</f>
        <v>8</v>
      </c>
      <c r="F1063" cm="1">
        <f t="array" ref="F1063">IF(Nike_Sales_Uncleaned!F1120="",MEDIAN(_xlfn._xlws.FILTER(Nike_Sales_Uncleaned!$F$2:$F$2501,Nike_Sales_Uncleaned!$F$2:$F$2501&gt;0)),Nike_Sales_Uncleaned!F1120)</f>
        <v>2</v>
      </c>
      <c r="G1063" cm="1">
        <f t="array" ref="G1063">IF(OR(Nike_Sales_Uncleaned!G1120="",Nike_Sales_Uncleaned!G1120&lt;=0),MEDIAN(_xlfn._xlws.FILTER(Nike_Sales_Uncleaned!$G$2:$G$2501,Nike_Sales_Uncleaned!$G$2:$G$2501&gt;0)),Nike_Sales_Uncleaned!G1120)</f>
        <v>6110.0300000000007</v>
      </c>
      <c r="H1063">
        <f>IF(Nike_Sales_Uncleaned!H1120="",0,IF(AND(Nike_Sales_Uncleaned!H1120&gt;=0,Nike_Sales_Uncleaned!H1120&lt;=1),Nike_Sales_Uncleaned!H1120,0))</f>
        <v>0</v>
      </c>
      <c r="I1063">
        <v>0</v>
      </c>
      <c r="J1063" s="11" t="str">
        <f>IF(Nike_Sales_Uncleaned[[#This Row],[Order_Date]]="","",Nike_Sales_Uncleaned[[#This Row],[Order_Date]])</f>
        <v/>
      </c>
      <c r="K1063" t="s">
        <v>17</v>
      </c>
      <c r="L1063" t="s">
        <v>36</v>
      </c>
      <c r="M1063">
        <v>2058.9899999999998</v>
      </c>
    </row>
    <row r="1064" spans="1:13" x14ac:dyDescent="0.3">
      <c r="A1064">
        <v>3119</v>
      </c>
      <c r="B1064" t="s">
        <v>13</v>
      </c>
      <c r="C1064" t="s">
        <v>26</v>
      </c>
      <c r="D1064" t="s">
        <v>60</v>
      </c>
      <c r="E1064" t="str">
        <f>IF(Nike_Sales_Uncleaned!E1121="","NA",IF(OR(Nike_Sales_Uncleaned!E1121=0,Nike_Sales_Uncleaned!E1121=-1),"NA",UPPER(Nike_Sales_Uncleaned!E1121)))</f>
        <v>NA</v>
      </c>
      <c r="F1064" cm="1">
        <f t="array" ref="F1064">IF(Nike_Sales_Uncleaned!F1121="",MEDIAN(_xlfn._xlws.FILTER(Nike_Sales_Uncleaned!$F$2:$F$2501,Nike_Sales_Uncleaned!$F$2:$F$2501&gt;0)),Nike_Sales_Uncleaned!F1121)</f>
        <v>2</v>
      </c>
      <c r="G1064" cm="1">
        <f t="array" ref="G1064">IF(OR(Nike_Sales_Uncleaned!G1121="",Nike_Sales_Uncleaned!G1121&lt;=0),MEDIAN(_xlfn._xlws.FILTER(Nike_Sales_Uncleaned!$G$2:$G$2501,Nike_Sales_Uncleaned!$G$2:$G$2501&gt;0)),Nike_Sales_Uncleaned!G1121)</f>
        <v>6110.0300000000007</v>
      </c>
      <c r="H1064">
        <f>IF(Nike_Sales_Uncleaned!H1121="",0,IF(AND(Nike_Sales_Uncleaned!H1121&gt;=0,Nike_Sales_Uncleaned!H1121&lt;=1),Nike_Sales_Uncleaned!H1121,0))</f>
        <v>0</v>
      </c>
      <c r="I1064">
        <v>0</v>
      </c>
      <c r="J1064" s="11">
        <f>IF(Nike_Sales_Uncleaned[[#This Row],[Order_Date]]="","",Nike_Sales_Uncleaned[[#This Row],[Order_Date]])</f>
        <v>45735</v>
      </c>
      <c r="K1064" t="s">
        <v>17</v>
      </c>
      <c r="L1064" t="s">
        <v>38</v>
      </c>
      <c r="M1064">
        <v>3995.49</v>
      </c>
    </row>
    <row r="1065" spans="1:13" x14ac:dyDescent="0.3">
      <c r="A1065">
        <v>3120</v>
      </c>
      <c r="B1065" t="s">
        <v>13</v>
      </c>
      <c r="C1065" t="s">
        <v>43</v>
      </c>
      <c r="D1065" t="s">
        <v>51</v>
      </c>
      <c r="E1065" t="str">
        <f>IF(Nike_Sales_Uncleaned!E1122="","NA",IF(OR(Nike_Sales_Uncleaned!E1122=0,Nike_Sales_Uncleaned!E1122=-1),"NA",UPPER(Nike_Sales_Uncleaned!E1122)))</f>
        <v>XL</v>
      </c>
      <c r="F1065" cm="1">
        <f t="array" ref="F1065">IF(Nike_Sales_Uncleaned!F1122="",MEDIAN(_xlfn._xlws.FILTER(Nike_Sales_Uncleaned!$F$2:$F$2501,Nike_Sales_Uncleaned!$F$2:$F$2501&gt;0)),Nike_Sales_Uncleaned!F1122)</f>
        <v>2</v>
      </c>
      <c r="G1065" cm="1">
        <f t="array" ref="G1065">IF(OR(Nike_Sales_Uncleaned!G1122="",Nike_Sales_Uncleaned!G1122&lt;=0),MEDIAN(_xlfn._xlws.FILTER(Nike_Sales_Uncleaned!$G$2:$G$2501,Nike_Sales_Uncleaned!$G$2:$G$2501&gt;0)),Nike_Sales_Uncleaned!G1122)</f>
        <v>8869.93</v>
      </c>
      <c r="H1065">
        <f>IF(Nike_Sales_Uncleaned!H1122="",0,IF(AND(Nike_Sales_Uncleaned!H1122&gt;=0,Nike_Sales_Uncleaned!H1122&lt;=1),Nike_Sales_Uncleaned!H1122,0))</f>
        <v>0</v>
      </c>
      <c r="I1065">
        <v>0</v>
      </c>
      <c r="J1065" s="11">
        <f>IF(Nike_Sales_Uncleaned[[#This Row],[Order_Date]]="","",Nike_Sales_Uncleaned[[#This Row],[Order_Date]])</f>
        <v>45767</v>
      </c>
      <c r="K1065" t="s">
        <v>22</v>
      </c>
      <c r="L1065" t="s">
        <v>36</v>
      </c>
      <c r="M1065">
        <v>551.46</v>
      </c>
    </row>
    <row r="1066" spans="1:13" x14ac:dyDescent="0.3">
      <c r="A1066">
        <v>3121</v>
      </c>
      <c r="B1066" t="s">
        <v>13</v>
      </c>
      <c r="C1066" t="s">
        <v>14</v>
      </c>
      <c r="D1066" t="s">
        <v>34</v>
      </c>
      <c r="E1066" t="str">
        <f>IF(Nike_Sales_Uncleaned!E1123="","NA",IF(OR(Nike_Sales_Uncleaned!E1123=0,Nike_Sales_Uncleaned!E1123=-1),"NA",UPPER(Nike_Sales_Uncleaned!E1123)))</f>
        <v>8</v>
      </c>
      <c r="F1066" cm="1">
        <f t="array" ref="F1066">IF(Nike_Sales_Uncleaned!F1123="",MEDIAN(_xlfn._xlws.FILTER(Nike_Sales_Uncleaned!$F$2:$F$2501,Nike_Sales_Uncleaned!$F$2:$F$2501&gt;0)),Nike_Sales_Uncleaned!F1123)</f>
        <v>2</v>
      </c>
      <c r="G1066" cm="1">
        <f t="array" ref="G1066">IF(OR(Nike_Sales_Uncleaned!G1123="",Nike_Sales_Uncleaned!G1123&lt;=0),MEDIAN(_xlfn._xlws.FILTER(Nike_Sales_Uncleaned!$G$2:$G$2501,Nike_Sales_Uncleaned!$G$2:$G$2501&gt;0)),Nike_Sales_Uncleaned!G1123)</f>
        <v>2514</v>
      </c>
      <c r="H1066">
        <f>IF(Nike_Sales_Uncleaned!H1123="",0,IF(AND(Nike_Sales_Uncleaned!H1123&gt;=0,Nike_Sales_Uncleaned!H1123&lt;=1),Nike_Sales_Uncleaned!H1123,0))</f>
        <v>0.69</v>
      </c>
      <c r="I1066">
        <v>0</v>
      </c>
      <c r="J1066" s="11">
        <f>IF(Nike_Sales_Uncleaned[[#This Row],[Order_Date]]="","",Nike_Sales_Uncleaned[[#This Row],[Order_Date]])</f>
        <v>45302</v>
      </c>
      <c r="K1066" t="s">
        <v>17</v>
      </c>
      <c r="L1066" t="s">
        <v>45</v>
      </c>
      <c r="M1066">
        <v>1345.4</v>
      </c>
    </row>
    <row r="1067" spans="1:13" x14ac:dyDescent="0.3">
      <c r="A1067">
        <v>3122</v>
      </c>
      <c r="B1067" t="s">
        <v>19</v>
      </c>
      <c r="C1067" t="s">
        <v>43</v>
      </c>
      <c r="D1067" t="s">
        <v>44</v>
      </c>
      <c r="E1067" t="str">
        <f>IF(Nike_Sales_Uncleaned!E1124="","NA",IF(OR(Nike_Sales_Uncleaned!E1124=0,Nike_Sales_Uncleaned!E1124=-1),"NA",UPPER(Nike_Sales_Uncleaned!E1124)))</f>
        <v>8</v>
      </c>
      <c r="F1067" cm="1">
        <f t="array" ref="F1067">IF(Nike_Sales_Uncleaned!F1124="",MEDIAN(_xlfn._xlws.FILTER(Nike_Sales_Uncleaned!$F$2:$F$2501,Nike_Sales_Uncleaned!$F$2:$F$2501&gt;0)),Nike_Sales_Uncleaned!F1124)</f>
        <v>1</v>
      </c>
      <c r="G1067" cm="1">
        <f t="array" ref="G1067">IF(OR(Nike_Sales_Uncleaned!G1124="",Nike_Sales_Uncleaned!G1124&lt;=0),MEDIAN(_xlfn._xlws.FILTER(Nike_Sales_Uncleaned!$G$2:$G$2501,Nike_Sales_Uncleaned!$G$2:$G$2501&gt;0)),Nike_Sales_Uncleaned!G1124)</f>
        <v>5835.6</v>
      </c>
      <c r="H1067">
        <f>IF(Nike_Sales_Uncleaned!H1124="",0,IF(AND(Nike_Sales_Uncleaned!H1124&gt;=0,Nike_Sales_Uncleaned!H1124&lt;=1),Nike_Sales_Uncleaned!H1124,0))</f>
        <v>0</v>
      </c>
      <c r="I1067">
        <v>-233.42</v>
      </c>
      <c r="J1067" s="11" t="str">
        <f>IF(Nike_Sales_Uncleaned[[#This Row],[Order_Date]]="","",Nike_Sales_Uncleaned[[#This Row],[Order_Date]])</f>
        <v/>
      </c>
      <c r="K1067" t="s">
        <v>17</v>
      </c>
      <c r="L1067" t="s">
        <v>45</v>
      </c>
      <c r="M1067">
        <v>-1197.5999999999999</v>
      </c>
    </row>
    <row r="1068" spans="1:13" x14ac:dyDescent="0.3">
      <c r="A1068">
        <v>3123</v>
      </c>
      <c r="B1068" t="s">
        <v>13</v>
      </c>
      <c r="C1068" t="s">
        <v>30</v>
      </c>
      <c r="D1068" t="s">
        <v>50</v>
      </c>
      <c r="E1068" t="str">
        <f>IF(Nike_Sales_Uncleaned!E1125="","NA",IF(OR(Nike_Sales_Uncleaned!E1125=0,Nike_Sales_Uncleaned!E1125=-1),"NA",UPPER(Nike_Sales_Uncleaned!E1125)))</f>
        <v>L</v>
      </c>
      <c r="F1068" cm="1">
        <f t="array" ref="F1068">IF(Nike_Sales_Uncleaned!F1125="",MEDIAN(_xlfn._xlws.FILTER(Nike_Sales_Uncleaned!$F$2:$F$2501,Nike_Sales_Uncleaned!$F$2:$F$2501&gt;0)),Nike_Sales_Uncleaned!F1125)</f>
        <v>2</v>
      </c>
      <c r="G1068" cm="1">
        <f t="array" ref="G1068">IF(OR(Nike_Sales_Uncleaned!G1125="",Nike_Sales_Uncleaned!G1125&lt;=0),MEDIAN(_xlfn._xlws.FILTER(Nike_Sales_Uncleaned!$G$2:$G$2501,Nike_Sales_Uncleaned!$G$2:$G$2501&gt;0)),Nike_Sales_Uncleaned!G1125)</f>
        <v>9804.7800000000007</v>
      </c>
      <c r="H1068">
        <f>IF(Nike_Sales_Uncleaned!H1125="",0,IF(AND(Nike_Sales_Uncleaned!H1125&gt;=0,Nike_Sales_Uncleaned!H1125&lt;=1),Nike_Sales_Uncleaned!H1125,0))</f>
        <v>0</v>
      </c>
      <c r="I1068">
        <v>0</v>
      </c>
      <c r="J1068" s="11">
        <f>IF(Nike_Sales_Uncleaned[[#This Row],[Order_Date]]="","",Nike_Sales_Uncleaned[[#This Row],[Order_Date]])</f>
        <v>45352</v>
      </c>
      <c r="K1068" t="s">
        <v>17</v>
      </c>
      <c r="L1068" t="s">
        <v>29</v>
      </c>
      <c r="M1068">
        <v>-965.5</v>
      </c>
    </row>
    <row r="1069" spans="1:13" x14ac:dyDescent="0.3">
      <c r="A1069">
        <v>3124</v>
      </c>
      <c r="B1069" t="s">
        <v>13</v>
      </c>
      <c r="C1069" t="s">
        <v>20</v>
      </c>
      <c r="D1069" t="s">
        <v>39</v>
      </c>
      <c r="E1069" t="str">
        <f>IF(Nike_Sales_Uncleaned!E1126="","NA",IF(OR(Nike_Sales_Uncleaned!E1126=0,Nike_Sales_Uncleaned!E1126=-1),"NA",UPPER(Nike_Sales_Uncleaned!E1126)))</f>
        <v>NA</v>
      </c>
      <c r="F1069" cm="1">
        <f t="array" ref="F1069">IF(Nike_Sales_Uncleaned!F1126="",MEDIAN(_xlfn._xlws.FILTER(Nike_Sales_Uncleaned!$F$2:$F$2501,Nike_Sales_Uncleaned!$F$2:$F$2501&gt;0)),Nike_Sales_Uncleaned!F1126)</f>
        <v>2</v>
      </c>
      <c r="G1069" cm="1">
        <f t="array" ref="G1069">IF(OR(Nike_Sales_Uncleaned!G1126="",Nike_Sales_Uncleaned!G1126&lt;=0),MEDIAN(_xlfn._xlws.FILTER(Nike_Sales_Uncleaned!$G$2:$G$2501,Nike_Sales_Uncleaned!$G$2:$G$2501&gt;0)),Nike_Sales_Uncleaned!G1126)</f>
        <v>7538.96</v>
      </c>
      <c r="H1069">
        <f>IF(Nike_Sales_Uncleaned!H1126="",0,IF(AND(Nike_Sales_Uncleaned!H1126&gt;=0,Nike_Sales_Uncleaned!H1126&lt;=1),Nike_Sales_Uncleaned!H1126,0))</f>
        <v>0</v>
      </c>
      <c r="I1069">
        <v>0</v>
      </c>
      <c r="J1069" s="11">
        <f>IF(Nike_Sales_Uncleaned[[#This Row],[Order_Date]]="","",Nike_Sales_Uncleaned[[#This Row],[Order_Date]])</f>
        <v>45356</v>
      </c>
      <c r="K1069" t="s">
        <v>17</v>
      </c>
      <c r="L1069" t="s">
        <v>33</v>
      </c>
      <c r="M1069">
        <v>2407.4</v>
      </c>
    </row>
    <row r="1070" spans="1:13" x14ac:dyDescent="0.3">
      <c r="A1070">
        <v>3125</v>
      </c>
      <c r="B1070" t="s">
        <v>13</v>
      </c>
      <c r="C1070" t="s">
        <v>20</v>
      </c>
      <c r="D1070" t="s">
        <v>55</v>
      </c>
      <c r="E1070" t="str">
        <f>IF(Nike_Sales_Uncleaned!E1127="","NA",IF(OR(Nike_Sales_Uncleaned!E1127=0,Nike_Sales_Uncleaned!E1127=-1),"NA",UPPER(Nike_Sales_Uncleaned!E1127)))</f>
        <v>XL</v>
      </c>
      <c r="F1070" cm="1">
        <f t="array" ref="F1070">IF(Nike_Sales_Uncleaned!F1127="",MEDIAN(_xlfn._xlws.FILTER(Nike_Sales_Uncleaned!$F$2:$F$2501,Nike_Sales_Uncleaned!$F$2:$F$2501&gt;0)),Nike_Sales_Uncleaned!F1127)</f>
        <v>2</v>
      </c>
      <c r="G1070" cm="1">
        <f t="array" ref="G1070">IF(OR(Nike_Sales_Uncleaned!G1127="",Nike_Sales_Uncleaned!G1127&lt;=0),MEDIAN(_xlfn._xlws.FILTER(Nike_Sales_Uncleaned!$G$2:$G$2501,Nike_Sales_Uncleaned!$G$2:$G$2501&gt;0)),Nike_Sales_Uncleaned!G1127)</f>
        <v>6110.0300000000007</v>
      </c>
      <c r="H1070">
        <f>IF(Nike_Sales_Uncleaned!H1127="",0,IF(AND(Nike_Sales_Uncleaned!H1127&gt;=0,Nike_Sales_Uncleaned!H1127&lt;=1),Nike_Sales_Uncleaned!H1127,0))</f>
        <v>0.7</v>
      </c>
      <c r="I1070">
        <v>0</v>
      </c>
      <c r="J1070" s="11">
        <f>IF(Nike_Sales_Uncleaned[[#This Row],[Order_Date]]="","",Nike_Sales_Uncleaned[[#This Row],[Order_Date]])</f>
        <v>45802</v>
      </c>
      <c r="K1070" t="s">
        <v>17</v>
      </c>
      <c r="L1070" t="s">
        <v>36</v>
      </c>
      <c r="M1070">
        <v>1561.59</v>
      </c>
    </row>
    <row r="1071" spans="1:13" x14ac:dyDescent="0.3">
      <c r="A1071">
        <v>3126</v>
      </c>
      <c r="B1071" t="s">
        <v>13</v>
      </c>
      <c r="C1071" t="s">
        <v>30</v>
      </c>
      <c r="D1071" t="s">
        <v>31</v>
      </c>
      <c r="E1071" t="str">
        <f>IF(Nike_Sales_Uncleaned!E1128="","NA",IF(OR(Nike_Sales_Uncleaned!E1128=0,Nike_Sales_Uncleaned!E1128=-1),"NA",UPPER(Nike_Sales_Uncleaned!E1128)))</f>
        <v>NA</v>
      </c>
      <c r="F1071" cm="1">
        <f t="array" ref="F1071">IF(Nike_Sales_Uncleaned!F1128="",MEDIAN(_xlfn._xlws.FILTER(Nike_Sales_Uncleaned!$F$2:$F$2501,Nike_Sales_Uncleaned!$F$2:$F$2501&gt;0)),Nike_Sales_Uncleaned!F1128)</f>
        <v>2</v>
      </c>
      <c r="G1071" cm="1">
        <f t="array" ref="G1071">IF(OR(Nike_Sales_Uncleaned!G1128="",Nike_Sales_Uncleaned!G1128&lt;=0),MEDIAN(_xlfn._xlws.FILTER(Nike_Sales_Uncleaned!$G$2:$G$2501,Nike_Sales_Uncleaned!$G$2:$G$2501&gt;0)),Nike_Sales_Uncleaned!G1128)</f>
        <v>6110.0300000000007</v>
      </c>
      <c r="H1071">
        <f>IF(Nike_Sales_Uncleaned!H1128="",0,IF(AND(Nike_Sales_Uncleaned!H1128&gt;=0,Nike_Sales_Uncleaned!H1128&lt;=1),Nike_Sales_Uncleaned!H1128,0))</f>
        <v>0</v>
      </c>
      <c r="I1071">
        <v>0</v>
      </c>
      <c r="J1071" s="11">
        <f>IF(Nike_Sales_Uncleaned[[#This Row],[Order_Date]]="","",Nike_Sales_Uncleaned[[#This Row],[Order_Date]])</f>
        <v>45760</v>
      </c>
      <c r="K1071" t="s">
        <v>17</v>
      </c>
      <c r="L1071" t="s">
        <v>36</v>
      </c>
      <c r="M1071">
        <v>2772.69</v>
      </c>
    </row>
    <row r="1072" spans="1:13" x14ac:dyDescent="0.3">
      <c r="A1072">
        <v>3127</v>
      </c>
      <c r="B1072" t="s">
        <v>35</v>
      </c>
      <c r="C1072" t="s">
        <v>14</v>
      </c>
      <c r="D1072" t="s">
        <v>54</v>
      </c>
      <c r="E1072" t="str">
        <f>IF(Nike_Sales_Uncleaned!E1129="","NA",IF(OR(Nike_Sales_Uncleaned!E1129=0,Nike_Sales_Uncleaned!E1129=-1),"NA",UPPER(Nike_Sales_Uncleaned!E1129)))</f>
        <v>XL</v>
      </c>
      <c r="F1072" cm="1">
        <f t="array" ref="F1072">IF(Nike_Sales_Uncleaned!F1129="",MEDIAN(_xlfn._xlws.FILTER(Nike_Sales_Uncleaned!$F$2:$F$2501,Nike_Sales_Uncleaned!$F$2:$F$2501&gt;0)),Nike_Sales_Uncleaned!F1129)</f>
        <v>1</v>
      </c>
      <c r="G1072" cm="1">
        <f t="array" ref="G1072">IF(OR(Nike_Sales_Uncleaned!G1129="",Nike_Sales_Uncleaned!G1129&lt;=0),MEDIAN(_xlfn._xlws.FILTER(Nike_Sales_Uncleaned!$G$2:$G$2501,Nike_Sales_Uncleaned!$G$2:$G$2501&gt;0)),Nike_Sales_Uncleaned!G1129)</f>
        <v>4614.33</v>
      </c>
      <c r="H1072">
        <f>IF(Nike_Sales_Uncleaned!H1129="",0,IF(AND(Nike_Sales_Uncleaned!H1129&gt;=0,Nike_Sales_Uncleaned!H1129&lt;=1),Nike_Sales_Uncleaned!H1129,0))</f>
        <v>0.47</v>
      </c>
      <c r="I1072">
        <v>2445.59</v>
      </c>
      <c r="J1072" s="11" t="str">
        <f>IF(Nike_Sales_Uncleaned[[#This Row],[Order_Date]]="","",Nike_Sales_Uncleaned[[#This Row],[Order_Date]])</f>
        <v/>
      </c>
      <c r="K1072" t="s">
        <v>17</v>
      </c>
      <c r="L1072" t="s">
        <v>29</v>
      </c>
      <c r="M1072">
        <v>-440.44</v>
      </c>
    </row>
    <row r="1073" spans="1:13" x14ac:dyDescent="0.3">
      <c r="A1073">
        <v>3128</v>
      </c>
      <c r="B1073" t="s">
        <v>35</v>
      </c>
      <c r="C1073" t="s">
        <v>30</v>
      </c>
      <c r="D1073" t="s">
        <v>48</v>
      </c>
      <c r="E1073" t="str">
        <f>IF(Nike_Sales_Uncleaned!E1130="","NA",IF(OR(Nike_Sales_Uncleaned!E1130=0,Nike_Sales_Uncleaned!E1130=-1),"NA",UPPER(Nike_Sales_Uncleaned!E1130)))</f>
        <v>M</v>
      </c>
      <c r="F1073" cm="1">
        <f t="array" ref="F1073">IF(Nike_Sales_Uncleaned!F1130="",MEDIAN(_xlfn._xlws.FILTER(Nike_Sales_Uncleaned!$F$2:$F$2501,Nike_Sales_Uncleaned!$F$2:$F$2501&gt;0)),Nike_Sales_Uncleaned!F1130)</f>
        <v>2</v>
      </c>
      <c r="G1073" cm="1">
        <f t="array" ref="G1073">IF(OR(Nike_Sales_Uncleaned!G1130="",Nike_Sales_Uncleaned!G1130&lt;=0),MEDIAN(_xlfn._xlws.FILTER(Nike_Sales_Uncleaned!$G$2:$G$2501,Nike_Sales_Uncleaned!$G$2:$G$2501&gt;0)),Nike_Sales_Uncleaned!G1130)</f>
        <v>6110.0300000000007</v>
      </c>
      <c r="H1073">
        <f>IF(Nike_Sales_Uncleaned!H1130="",0,IF(AND(Nike_Sales_Uncleaned!H1130&gt;=0,Nike_Sales_Uncleaned!H1130&lt;=1),Nike_Sales_Uncleaned!H1130,0))</f>
        <v>0</v>
      </c>
      <c r="I1073">
        <v>0</v>
      </c>
      <c r="J1073" s="11">
        <f>IF(Nike_Sales_Uncleaned[[#This Row],[Order_Date]]="","",Nike_Sales_Uncleaned[[#This Row],[Order_Date]])</f>
        <v>45220</v>
      </c>
      <c r="K1073" t="s">
        <v>22</v>
      </c>
      <c r="L1073" t="s">
        <v>45</v>
      </c>
      <c r="M1073">
        <v>2219.8200000000002</v>
      </c>
    </row>
    <row r="1074" spans="1:13" x14ac:dyDescent="0.3">
      <c r="A1074">
        <v>3129</v>
      </c>
      <c r="B1074" t="s">
        <v>13</v>
      </c>
      <c r="C1074" t="s">
        <v>43</v>
      </c>
      <c r="D1074" t="s">
        <v>51</v>
      </c>
      <c r="E1074" t="str">
        <f>IF(Nike_Sales_Uncleaned!E1131="","NA",IF(OR(Nike_Sales_Uncleaned!E1131=0,Nike_Sales_Uncleaned!E1131=-1),"NA",UPPER(Nike_Sales_Uncleaned!E1131)))</f>
        <v>XL</v>
      </c>
      <c r="F1074" cm="1">
        <f t="array" ref="F1074">IF(Nike_Sales_Uncleaned!F1131="",MEDIAN(_xlfn._xlws.FILTER(Nike_Sales_Uncleaned!$F$2:$F$2501,Nike_Sales_Uncleaned!$F$2:$F$2501&gt;0)),Nike_Sales_Uncleaned!F1131)</f>
        <v>2</v>
      </c>
      <c r="G1074" cm="1">
        <f t="array" ref="G1074">IF(OR(Nike_Sales_Uncleaned!G1131="",Nike_Sales_Uncleaned!G1131&lt;=0),MEDIAN(_xlfn._xlws.FILTER(Nike_Sales_Uncleaned!$G$2:$G$2501,Nike_Sales_Uncleaned!$G$2:$G$2501&gt;0)),Nike_Sales_Uncleaned!G1131)</f>
        <v>5732.66</v>
      </c>
      <c r="H1074">
        <f>IF(Nike_Sales_Uncleaned!H1131="",0,IF(AND(Nike_Sales_Uncleaned!H1131&gt;=0,Nike_Sales_Uncleaned!H1131&lt;=1),Nike_Sales_Uncleaned!H1131,0))</f>
        <v>0</v>
      </c>
      <c r="I1074">
        <v>0</v>
      </c>
      <c r="J1074" s="11">
        <f>IF(Nike_Sales_Uncleaned[[#This Row],[Order_Date]]="","",Nike_Sales_Uncleaned[[#This Row],[Order_Date]])</f>
        <v>45530</v>
      </c>
      <c r="K1074" t="s">
        <v>22</v>
      </c>
      <c r="L1074" t="s">
        <v>33</v>
      </c>
      <c r="M1074">
        <v>3187.59</v>
      </c>
    </row>
    <row r="1075" spans="1:13" x14ac:dyDescent="0.3">
      <c r="A1075">
        <v>3130</v>
      </c>
      <c r="B1075" t="s">
        <v>35</v>
      </c>
      <c r="C1075" t="s">
        <v>43</v>
      </c>
      <c r="D1075" t="s">
        <v>44</v>
      </c>
      <c r="E1075" t="str">
        <f>IF(Nike_Sales_Uncleaned!E1132="","NA",IF(OR(Nike_Sales_Uncleaned!E1132=0,Nike_Sales_Uncleaned!E1132=-1),"NA",UPPER(Nike_Sales_Uncleaned!E1132)))</f>
        <v>XL</v>
      </c>
      <c r="F1075" cm="1">
        <f t="array" ref="F1075">IF(Nike_Sales_Uncleaned!F1132="",MEDIAN(_xlfn._xlws.FILTER(Nike_Sales_Uncleaned!$F$2:$F$2501,Nike_Sales_Uncleaned!$F$2:$F$2501&gt;0)),Nike_Sales_Uncleaned!F1132)</f>
        <v>2</v>
      </c>
      <c r="G1075" cm="1">
        <f t="array" ref="G1075">IF(OR(Nike_Sales_Uncleaned!G1132="",Nike_Sales_Uncleaned!G1132&lt;=0),MEDIAN(_xlfn._xlws.FILTER(Nike_Sales_Uncleaned!$G$2:$G$2501,Nike_Sales_Uncleaned!$G$2:$G$2501&gt;0)),Nike_Sales_Uncleaned!G1132)</f>
        <v>3015.02</v>
      </c>
      <c r="H1075">
        <f>IF(Nike_Sales_Uncleaned!H1132="",0,IF(AND(Nike_Sales_Uncleaned!H1132&gt;=0,Nike_Sales_Uncleaned!H1132&lt;=1),Nike_Sales_Uncleaned!H1132,0))</f>
        <v>0</v>
      </c>
      <c r="I1075">
        <v>0</v>
      </c>
      <c r="J1075" s="11">
        <f>IF(Nike_Sales_Uncleaned[[#This Row],[Order_Date]]="","",Nike_Sales_Uncleaned[[#This Row],[Order_Date]])</f>
        <v>45822</v>
      </c>
      <c r="K1075" t="s">
        <v>17</v>
      </c>
      <c r="L1075" t="s">
        <v>29</v>
      </c>
      <c r="M1075">
        <v>2868.91</v>
      </c>
    </row>
    <row r="1076" spans="1:13" x14ac:dyDescent="0.3">
      <c r="A1076">
        <v>3131</v>
      </c>
      <c r="B1076" t="s">
        <v>13</v>
      </c>
      <c r="C1076" t="s">
        <v>14</v>
      </c>
      <c r="D1076" t="s">
        <v>15</v>
      </c>
      <c r="E1076" t="str">
        <f>IF(Nike_Sales_Uncleaned!E1133="","NA",IF(OR(Nike_Sales_Uncleaned!E1133=0,Nike_Sales_Uncleaned!E1133=-1),"NA",UPPER(Nike_Sales_Uncleaned!E1133)))</f>
        <v>10</v>
      </c>
      <c r="F1076" cm="1">
        <f t="array" ref="F1076">IF(Nike_Sales_Uncleaned!F1133="",MEDIAN(_xlfn._xlws.FILTER(Nike_Sales_Uncleaned!$F$2:$F$2501,Nike_Sales_Uncleaned!$F$2:$F$2501&gt;0)),Nike_Sales_Uncleaned!F1133)</f>
        <v>2</v>
      </c>
      <c r="G1076" cm="1">
        <f t="array" ref="G1076">IF(OR(Nike_Sales_Uncleaned!G1133="",Nike_Sales_Uncleaned!G1133&lt;=0),MEDIAN(_xlfn._xlws.FILTER(Nike_Sales_Uncleaned!$G$2:$G$2501,Nike_Sales_Uncleaned!$G$2:$G$2501&gt;0)),Nike_Sales_Uncleaned!G1133)</f>
        <v>5171.4399999999996</v>
      </c>
      <c r="H1076">
        <f>IF(Nike_Sales_Uncleaned!H1133="",0,IF(AND(Nike_Sales_Uncleaned!H1133&gt;=0,Nike_Sales_Uncleaned!H1133&lt;=1),Nike_Sales_Uncleaned!H1133,0))</f>
        <v>0.33</v>
      </c>
      <c r="I1076">
        <v>0</v>
      </c>
      <c r="J1076" s="11" t="str">
        <f>IF(Nike_Sales_Uncleaned[[#This Row],[Order_Date]]="","",Nike_Sales_Uncleaned[[#This Row],[Order_Date]])</f>
        <v/>
      </c>
      <c r="K1076" t="s">
        <v>17</v>
      </c>
      <c r="L1076" t="s">
        <v>29</v>
      </c>
      <c r="M1076">
        <v>634.64</v>
      </c>
    </row>
    <row r="1077" spans="1:13" x14ac:dyDescent="0.3">
      <c r="A1077">
        <v>3132</v>
      </c>
      <c r="B1077" t="s">
        <v>13</v>
      </c>
      <c r="C1077" t="s">
        <v>26</v>
      </c>
      <c r="D1077" t="s">
        <v>58</v>
      </c>
      <c r="E1077" t="str">
        <f>IF(Nike_Sales_Uncleaned!E1134="","NA",IF(OR(Nike_Sales_Uncleaned!E1134=0,Nike_Sales_Uncleaned!E1134=-1),"NA",UPPER(Nike_Sales_Uncleaned!E1134)))</f>
        <v>NA</v>
      </c>
      <c r="F1077" cm="1">
        <f t="array" ref="F1077">IF(Nike_Sales_Uncleaned!F1134="",MEDIAN(_xlfn._xlws.FILTER(Nike_Sales_Uncleaned!$F$2:$F$2501,Nike_Sales_Uncleaned!$F$2:$F$2501&gt;0)),Nike_Sales_Uncleaned!F1134)</f>
        <v>2</v>
      </c>
      <c r="G1077" cm="1">
        <f t="array" ref="G1077">IF(OR(Nike_Sales_Uncleaned!G1134="",Nike_Sales_Uncleaned!G1134&lt;=0),MEDIAN(_xlfn._xlws.FILTER(Nike_Sales_Uncleaned!$G$2:$G$2501,Nike_Sales_Uncleaned!$G$2:$G$2501&gt;0)),Nike_Sales_Uncleaned!G1134)</f>
        <v>5073.6899999999996</v>
      </c>
      <c r="H1077">
        <f>IF(Nike_Sales_Uncleaned!H1134="",0,IF(AND(Nike_Sales_Uncleaned!H1134&gt;=0,Nike_Sales_Uncleaned!H1134&lt;=1),Nike_Sales_Uncleaned!H1134,0))</f>
        <v>0</v>
      </c>
      <c r="I1077">
        <v>0</v>
      </c>
      <c r="J1077" s="11">
        <f>IF(Nike_Sales_Uncleaned[[#This Row],[Order_Date]]="","",Nike_Sales_Uncleaned[[#This Row],[Order_Date]])</f>
        <v>45805</v>
      </c>
      <c r="K1077" t="s">
        <v>17</v>
      </c>
      <c r="L1077" t="s">
        <v>38</v>
      </c>
      <c r="M1077">
        <v>-1033.3499999999999</v>
      </c>
    </row>
    <row r="1078" spans="1:13" x14ac:dyDescent="0.3">
      <c r="A1078">
        <v>3133</v>
      </c>
      <c r="B1078" t="s">
        <v>13</v>
      </c>
      <c r="C1078" t="s">
        <v>20</v>
      </c>
      <c r="D1078" t="s">
        <v>39</v>
      </c>
      <c r="E1078" t="str">
        <f>IF(Nike_Sales_Uncleaned!E1135="","NA",IF(OR(Nike_Sales_Uncleaned!E1135=0,Nike_Sales_Uncleaned!E1135=-1),"NA",UPPER(Nike_Sales_Uncleaned!E1135)))</f>
        <v>L</v>
      </c>
      <c r="F1078" cm="1">
        <f t="array" ref="F1078">IF(Nike_Sales_Uncleaned!F1135="",MEDIAN(_xlfn._xlws.FILTER(Nike_Sales_Uncleaned!$F$2:$F$2501,Nike_Sales_Uncleaned!$F$2:$F$2501&gt;0)),Nike_Sales_Uncleaned!F1135)</f>
        <v>2</v>
      </c>
      <c r="G1078" cm="1">
        <f t="array" ref="G1078">IF(OR(Nike_Sales_Uncleaned!G1135="",Nike_Sales_Uncleaned!G1135&lt;=0),MEDIAN(_xlfn._xlws.FILTER(Nike_Sales_Uncleaned!$G$2:$G$2501,Nike_Sales_Uncleaned!$G$2:$G$2501&gt;0)),Nike_Sales_Uncleaned!G1135)</f>
        <v>6110.0300000000007</v>
      </c>
      <c r="H1078">
        <f>IF(Nike_Sales_Uncleaned!H1135="",0,IF(AND(Nike_Sales_Uncleaned!H1135&gt;=0,Nike_Sales_Uncleaned!H1135&lt;=1),Nike_Sales_Uncleaned!H1135,0))</f>
        <v>0.77</v>
      </c>
      <c r="I1078">
        <v>0</v>
      </c>
      <c r="J1078" s="11" t="str">
        <f>IF(Nike_Sales_Uncleaned[[#This Row],[Order_Date]]="","",Nike_Sales_Uncleaned[[#This Row],[Order_Date]])</f>
        <v/>
      </c>
      <c r="K1078" t="s">
        <v>22</v>
      </c>
      <c r="L1078" t="s">
        <v>33</v>
      </c>
      <c r="M1078">
        <v>88.55</v>
      </c>
    </row>
    <row r="1079" spans="1:13" x14ac:dyDescent="0.3">
      <c r="A1079">
        <v>3134</v>
      </c>
      <c r="B1079" t="s">
        <v>35</v>
      </c>
      <c r="C1079" t="s">
        <v>43</v>
      </c>
      <c r="D1079" t="s">
        <v>44</v>
      </c>
      <c r="E1079" t="str">
        <f>IF(Nike_Sales_Uncleaned!E1136="","NA",IF(OR(Nike_Sales_Uncleaned!E1136=0,Nike_Sales_Uncleaned!E1136=-1),"NA",UPPER(Nike_Sales_Uncleaned!E1136)))</f>
        <v>L</v>
      </c>
      <c r="F1079" cm="1">
        <f t="array" ref="F1079">IF(Nike_Sales_Uncleaned!F1136="",MEDIAN(_xlfn._xlws.FILTER(Nike_Sales_Uncleaned!$F$2:$F$2501,Nike_Sales_Uncleaned!$F$2:$F$2501&gt;0)),Nike_Sales_Uncleaned!F1136)</f>
        <v>2</v>
      </c>
      <c r="G1079" cm="1">
        <f t="array" ref="G1079">IF(OR(Nike_Sales_Uncleaned!G1136="",Nike_Sales_Uncleaned!G1136&lt;=0),MEDIAN(_xlfn._xlws.FILTER(Nike_Sales_Uncleaned!$G$2:$G$2501,Nike_Sales_Uncleaned!$G$2:$G$2501&gt;0)),Nike_Sales_Uncleaned!G1136)</f>
        <v>6110.0300000000007</v>
      </c>
      <c r="H1079">
        <f>IF(Nike_Sales_Uncleaned!H1136="",0,IF(AND(Nike_Sales_Uncleaned!H1136&gt;=0,Nike_Sales_Uncleaned!H1136&lt;=1),Nike_Sales_Uncleaned!H1136,0))</f>
        <v>0.19</v>
      </c>
      <c r="I1079">
        <v>0</v>
      </c>
      <c r="J1079" s="11" t="str">
        <f>IF(Nike_Sales_Uncleaned[[#This Row],[Order_Date]]="","",Nike_Sales_Uncleaned[[#This Row],[Order_Date]])</f>
        <v/>
      </c>
      <c r="K1079" t="s">
        <v>22</v>
      </c>
      <c r="L1079" t="s">
        <v>33</v>
      </c>
      <c r="M1079">
        <v>31.3</v>
      </c>
    </row>
    <row r="1080" spans="1:13" x14ac:dyDescent="0.3">
      <c r="A1080">
        <v>3135</v>
      </c>
      <c r="B1080" t="s">
        <v>19</v>
      </c>
      <c r="C1080" t="s">
        <v>20</v>
      </c>
      <c r="D1080" t="s">
        <v>39</v>
      </c>
      <c r="E1080" t="str">
        <f>IF(Nike_Sales_Uncleaned!E1137="","NA",IF(OR(Nike_Sales_Uncleaned!E1137=0,Nike_Sales_Uncleaned!E1137=-1),"NA",UPPER(Nike_Sales_Uncleaned!E1137)))</f>
        <v>XL</v>
      </c>
      <c r="F1080" cm="1">
        <f t="array" ref="F1080">IF(Nike_Sales_Uncleaned!F1137="",MEDIAN(_xlfn._xlws.FILTER(Nike_Sales_Uncleaned!$F$2:$F$2501,Nike_Sales_Uncleaned!$F$2:$F$2501&gt;0)),Nike_Sales_Uncleaned!F1137)</f>
        <v>3</v>
      </c>
      <c r="G1080" cm="1">
        <f t="array" ref="G1080">IF(OR(Nike_Sales_Uncleaned!G1137="",Nike_Sales_Uncleaned!G1137&lt;=0),MEDIAN(_xlfn._xlws.FILTER(Nike_Sales_Uncleaned!$G$2:$G$2501,Nike_Sales_Uncleaned!$G$2:$G$2501&gt;0)),Nike_Sales_Uncleaned!G1137)</f>
        <v>4009.47</v>
      </c>
      <c r="H1080">
        <f>IF(Nike_Sales_Uncleaned!H1137="",0,IF(AND(Nike_Sales_Uncleaned!H1137&gt;=0,Nike_Sales_Uncleaned!H1137&lt;=1),Nike_Sales_Uncleaned!H1137,0))</f>
        <v>0</v>
      </c>
      <c r="I1080">
        <v>-2525.9699999999998</v>
      </c>
      <c r="J1080" s="11">
        <f>IF(Nike_Sales_Uncleaned[[#This Row],[Order_Date]]="","",Nike_Sales_Uncleaned[[#This Row],[Order_Date]])</f>
        <v>45549</v>
      </c>
      <c r="K1080" t="s">
        <v>17</v>
      </c>
      <c r="L1080" t="s">
        <v>29</v>
      </c>
      <c r="M1080">
        <v>2434.87</v>
      </c>
    </row>
    <row r="1081" spans="1:13" x14ac:dyDescent="0.3">
      <c r="A1081">
        <v>3136</v>
      </c>
      <c r="B1081" t="s">
        <v>13</v>
      </c>
      <c r="C1081" t="s">
        <v>26</v>
      </c>
      <c r="D1081" t="s">
        <v>27</v>
      </c>
      <c r="E1081" t="str">
        <f>IF(Nike_Sales_Uncleaned!E1138="","NA",IF(OR(Nike_Sales_Uncleaned!E1138=0,Nike_Sales_Uncleaned!E1138=-1),"NA",UPPER(Nike_Sales_Uncleaned!E1138)))</f>
        <v>NA</v>
      </c>
      <c r="F1081" cm="1">
        <f t="array" ref="F1081">IF(Nike_Sales_Uncleaned!F1138="",MEDIAN(_xlfn._xlws.FILTER(Nike_Sales_Uncleaned!$F$2:$F$2501,Nike_Sales_Uncleaned!$F$2:$F$2501&gt;0)),Nike_Sales_Uncleaned!F1138)</f>
        <v>2</v>
      </c>
      <c r="G1081" cm="1">
        <f t="array" ref="G1081">IF(OR(Nike_Sales_Uncleaned!G1138="",Nike_Sales_Uncleaned!G1138&lt;=0),MEDIAN(_xlfn._xlws.FILTER(Nike_Sales_Uncleaned!$G$2:$G$2501,Nike_Sales_Uncleaned!$G$2:$G$2501&gt;0)),Nike_Sales_Uncleaned!G1138)</f>
        <v>6110.0300000000007</v>
      </c>
      <c r="H1081">
        <f>IF(Nike_Sales_Uncleaned!H1138="",0,IF(AND(Nike_Sales_Uncleaned!H1138&gt;=0,Nike_Sales_Uncleaned!H1138&lt;=1),Nike_Sales_Uncleaned!H1138,0))</f>
        <v>0</v>
      </c>
      <c r="I1081">
        <v>0</v>
      </c>
      <c r="J1081" s="11">
        <f>IF(Nike_Sales_Uncleaned[[#This Row],[Order_Date]]="","",Nike_Sales_Uncleaned[[#This Row],[Order_Date]])</f>
        <v>45301</v>
      </c>
      <c r="K1081" t="s">
        <v>22</v>
      </c>
      <c r="L1081" t="s">
        <v>25</v>
      </c>
      <c r="M1081">
        <v>-518.65</v>
      </c>
    </row>
    <row r="1082" spans="1:13" x14ac:dyDescent="0.3">
      <c r="A1082">
        <v>3137</v>
      </c>
      <c r="B1082" t="s">
        <v>13</v>
      </c>
      <c r="C1082" t="s">
        <v>20</v>
      </c>
      <c r="D1082" t="s">
        <v>24</v>
      </c>
      <c r="E1082" t="str">
        <f>IF(Nike_Sales_Uncleaned!E1139="","NA",IF(OR(Nike_Sales_Uncleaned!E1139=0,Nike_Sales_Uncleaned!E1139=-1),"NA",UPPER(Nike_Sales_Uncleaned!E1139)))</f>
        <v>NA</v>
      </c>
      <c r="F1082" cm="1">
        <f t="array" ref="F1082">IF(Nike_Sales_Uncleaned!F1139="",MEDIAN(_xlfn._xlws.FILTER(Nike_Sales_Uncleaned!$F$2:$F$2501,Nike_Sales_Uncleaned!$F$2:$F$2501&gt;0)),Nike_Sales_Uncleaned!F1139)</f>
        <v>2</v>
      </c>
      <c r="G1082" cm="1">
        <f t="array" ref="G1082">IF(OR(Nike_Sales_Uncleaned!G1139="",Nike_Sales_Uncleaned!G1139&lt;=0),MEDIAN(_xlfn._xlws.FILTER(Nike_Sales_Uncleaned!$G$2:$G$2501,Nike_Sales_Uncleaned!$G$2:$G$2501&gt;0)),Nike_Sales_Uncleaned!G1139)</f>
        <v>7176.21</v>
      </c>
      <c r="H1082">
        <f>IF(Nike_Sales_Uncleaned!H1139="",0,IF(AND(Nike_Sales_Uncleaned!H1139&gt;=0,Nike_Sales_Uncleaned!H1139&lt;=1),Nike_Sales_Uncleaned!H1139,0))</f>
        <v>0</v>
      </c>
      <c r="I1082">
        <v>0</v>
      </c>
      <c r="J1082" s="11" t="str">
        <f>IF(Nike_Sales_Uncleaned[[#This Row],[Order_Date]]="","",Nike_Sales_Uncleaned[[#This Row],[Order_Date]])</f>
        <v/>
      </c>
      <c r="K1082" t="s">
        <v>17</v>
      </c>
      <c r="L1082" t="s">
        <v>36</v>
      </c>
      <c r="M1082">
        <v>659.4</v>
      </c>
    </row>
    <row r="1083" spans="1:13" x14ac:dyDescent="0.3">
      <c r="A1083">
        <v>3138</v>
      </c>
      <c r="B1083" t="s">
        <v>13</v>
      </c>
      <c r="C1083" t="s">
        <v>26</v>
      </c>
      <c r="D1083" t="s">
        <v>27</v>
      </c>
      <c r="E1083" t="str">
        <f>IF(Nike_Sales_Uncleaned!E1140="","NA",IF(OR(Nike_Sales_Uncleaned!E1140=0,Nike_Sales_Uncleaned!E1140=-1),"NA",UPPER(Nike_Sales_Uncleaned!E1140)))</f>
        <v>L</v>
      </c>
      <c r="F1083" cm="1">
        <f t="array" ref="F1083">IF(Nike_Sales_Uncleaned!F1140="",MEDIAN(_xlfn._xlws.FILTER(Nike_Sales_Uncleaned!$F$2:$F$2501,Nike_Sales_Uncleaned!$F$2:$F$2501&gt;0)),Nike_Sales_Uncleaned!F1140)</f>
        <v>2</v>
      </c>
      <c r="G1083" cm="1">
        <f t="array" ref="G1083">IF(OR(Nike_Sales_Uncleaned!G1140="",Nike_Sales_Uncleaned!G1140&lt;=0),MEDIAN(_xlfn._xlws.FILTER(Nike_Sales_Uncleaned!$G$2:$G$2501,Nike_Sales_Uncleaned!$G$2:$G$2501&gt;0)),Nike_Sales_Uncleaned!G1140)</f>
        <v>3911.84</v>
      </c>
      <c r="H1083">
        <f>IF(Nike_Sales_Uncleaned!H1140="",0,IF(AND(Nike_Sales_Uncleaned!H1140&gt;=0,Nike_Sales_Uncleaned!H1140&lt;=1),Nike_Sales_Uncleaned!H1140,0))</f>
        <v>0.42</v>
      </c>
      <c r="I1083">
        <v>0</v>
      </c>
      <c r="J1083" s="11">
        <f>IF(Nike_Sales_Uncleaned[[#This Row],[Order_Date]]="","",Nike_Sales_Uncleaned[[#This Row],[Order_Date]])</f>
        <v>45698</v>
      </c>
      <c r="K1083" t="s">
        <v>17</v>
      </c>
      <c r="L1083" t="s">
        <v>38</v>
      </c>
      <c r="M1083">
        <v>3601.48</v>
      </c>
    </row>
    <row r="1084" spans="1:13" x14ac:dyDescent="0.3">
      <c r="A1084">
        <v>3139</v>
      </c>
      <c r="B1084" t="s">
        <v>13</v>
      </c>
      <c r="C1084" t="s">
        <v>26</v>
      </c>
      <c r="D1084" t="s">
        <v>27</v>
      </c>
      <c r="E1084" t="str">
        <f>IF(Nike_Sales_Uncleaned!E1141="","NA",IF(OR(Nike_Sales_Uncleaned!E1141=0,Nike_Sales_Uncleaned!E1141=-1),"NA",UPPER(Nike_Sales_Uncleaned!E1141)))</f>
        <v>XL</v>
      </c>
      <c r="F1084" cm="1">
        <f t="array" ref="F1084">IF(Nike_Sales_Uncleaned!F1141="",MEDIAN(_xlfn._xlws.FILTER(Nike_Sales_Uncleaned!$F$2:$F$2501,Nike_Sales_Uncleaned!$F$2:$F$2501&gt;0)),Nike_Sales_Uncleaned!F1141)</f>
        <v>2</v>
      </c>
      <c r="G1084" cm="1">
        <f t="array" ref="G1084">IF(OR(Nike_Sales_Uncleaned!G1141="",Nike_Sales_Uncleaned!G1141&lt;=0),MEDIAN(_xlfn._xlws.FILTER(Nike_Sales_Uncleaned!$G$2:$G$2501,Nike_Sales_Uncleaned!$G$2:$G$2501&gt;0)),Nike_Sales_Uncleaned!G1141)</f>
        <v>9682.4599999999991</v>
      </c>
      <c r="H1084">
        <f>IF(Nike_Sales_Uncleaned!H1141="",0,IF(AND(Nike_Sales_Uncleaned!H1141&gt;=0,Nike_Sales_Uncleaned!H1141&lt;=1),Nike_Sales_Uncleaned!H1141,0))</f>
        <v>0</v>
      </c>
      <c r="I1084">
        <v>0</v>
      </c>
      <c r="J1084" s="11">
        <f>IF(Nike_Sales_Uncleaned[[#This Row],[Order_Date]]="","",Nike_Sales_Uncleaned[[#This Row],[Order_Date]])</f>
        <v>45515</v>
      </c>
      <c r="K1084" t="s">
        <v>17</v>
      </c>
      <c r="L1084" t="s">
        <v>36</v>
      </c>
      <c r="M1084">
        <v>3095.64</v>
      </c>
    </row>
    <row r="1085" spans="1:13" x14ac:dyDescent="0.3">
      <c r="A1085">
        <v>3140</v>
      </c>
      <c r="B1085" t="s">
        <v>19</v>
      </c>
      <c r="C1085" t="s">
        <v>26</v>
      </c>
      <c r="D1085" t="s">
        <v>27</v>
      </c>
      <c r="E1085" t="str">
        <f>IF(Nike_Sales_Uncleaned!E1142="","NA",IF(OR(Nike_Sales_Uncleaned!E1142=0,Nike_Sales_Uncleaned!E1142=-1),"NA",UPPER(Nike_Sales_Uncleaned!E1142)))</f>
        <v>L</v>
      </c>
      <c r="F1085" cm="1">
        <f t="array" ref="F1085">IF(Nike_Sales_Uncleaned!F1142="",MEDIAN(_xlfn._xlws.FILTER(Nike_Sales_Uncleaned!$F$2:$F$2501,Nike_Sales_Uncleaned!$F$2:$F$2501&gt;0)),Nike_Sales_Uncleaned!F1142)</f>
        <v>2</v>
      </c>
      <c r="G1085" cm="1">
        <f t="array" ref="G1085">IF(OR(Nike_Sales_Uncleaned!G1142="",Nike_Sales_Uncleaned!G1142&lt;=0),MEDIAN(_xlfn._xlws.FILTER(Nike_Sales_Uncleaned!$G$2:$G$2501,Nike_Sales_Uncleaned!$G$2:$G$2501&gt;0)),Nike_Sales_Uncleaned!G1142)</f>
        <v>6110.0300000000007</v>
      </c>
      <c r="H1085">
        <f>IF(Nike_Sales_Uncleaned!H1142="",0,IF(AND(Nike_Sales_Uncleaned!H1142&gt;=0,Nike_Sales_Uncleaned!H1142&lt;=1),Nike_Sales_Uncleaned!H1142,0))</f>
        <v>0</v>
      </c>
      <c r="I1085">
        <v>0</v>
      </c>
      <c r="J1085" s="11">
        <f>IF(Nike_Sales_Uncleaned[[#This Row],[Order_Date]]="","",Nike_Sales_Uncleaned[[#This Row],[Order_Date]])</f>
        <v>45533</v>
      </c>
      <c r="K1085" t="s">
        <v>22</v>
      </c>
      <c r="L1085" t="s">
        <v>36</v>
      </c>
      <c r="M1085">
        <v>3855.21</v>
      </c>
    </row>
    <row r="1086" spans="1:13" x14ac:dyDescent="0.3">
      <c r="A1086">
        <v>3141</v>
      </c>
      <c r="B1086" t="s">
        <v>19</v>
      </c>
      <c r="C1086" t="s">
        <v>14</v>
      </c>
      <c r="D1086" t="s">
        <v>54</v>
      </c>
      <c r="E1086" t="str">
        <f>IF(Nike_Sales_Uncleaned!E1143="","NA",IF(OR(Nike_Sales_Uncleaned!E1143=0,Nike_Sales_Uncleaned!E1143=-1),"NA",UPPER(Nike_Sales_Uncleaned!E1143)))</f>
        <v>11</v>
      </c>
      <c r="F1086" cm="1">
        <f t="array" ref="F1086">IF(Nike_Sales_Uncleaned!F1143="",MEDIAN(_xlfn._xlws.FILTER(Nike_Sales_Uncleaned!$F$2:$F$2501,Nike_Sales_Uncleaned!$F$2:$F$2501&gt;0)),Nike_Sales_Uncleaned!F1143)</f>
        <v>-1</v>
      </c>
      <c r="G1086" cm="1">
        <f t="array" ref="G1086">IF(OR(Nike_Sales_Uncleaned!G1143="",Nike_Sales_Uncleaned!G1143&lt;=0),MEDIAN(_xlfn._xlws.FILTER(Nike_Sales_Uncleaned!$G$2:$G$2501,Nike_Sales_Uncleaned!$G$2:$G$2501&gt;0)),Nike_Sales_Uncleaned!G1143)</f>
        <v>6110.0300000000007</v>
      </c>
      <c r="H1086">
        <f>IF(Nike_Sales_Uncleaned!H1143="",0,IF(AND(Nike_Sales_Uncleaned!H1143&gt;=0,Nike_Sales_Uncleaned!H1143&lt;=1),Nike_Sales_Uncleaned!H1143,0))</f>
        <v>0</v>
      </c>
      <c r="I1086">
        <v>0</v>
      </c>
      <c r="J1086" s="11" t="str">
        <f>IF(Nike_Sales_Uncleaned[[#This Row],[Order_Date]]="","",Nike_Sales_Uncleaned[[#This Row],[Order_Date]])</f>
        <v/>
      </c>
      <c r="K1086" t="s">
        <v>22</v>
      </c>
      <c r="L1086" t="s">
        <v>45</v>
      </c>
      <c r="M1086">
        <v>-734.72</v>
      </c>
    </row>
    <row r="1087" spans="1:13" x14ac:dyDescent="0.3">
      <c r="A1087">
        <v>3142</v>
      </c>
      <c r="B1087" t="s">
        <v>13</v>
      </c>
      <c r="C1087" t="s">
        <v>20</v>
      </c>
      <c r="D1087" t="s">
        <v>55</v>
      </c>
      <c r="E1087" t="str">
        <f>IF(Nike_Sales_Uncleaned!E1144="","NA",IF(OR(Nike_Sales_Uncleaned!E1144=0,Nike_Sales_Uncleaned!E1144=-1),"NA",UPPER(Nike_Sales_Uncleaned!E1144)))</f>
        <v>XL</v>
      </c>
      <c r="F1087" cm="1">
        <f t="array" ref="F1087">IF(Nike_Sales_Uncleaned!F1144="",MEDIAN(_xlfn._xlws.FILTER(Nike_Sales_Uncleaned!$F$2:$F$2501,Nike_Sales_Uncleaned!$F$2:$F$2501&gt;0)),Nike_Sales_Uncleaned!F1144)</f>
        <v>2</v>
      </c>
      <c r="G1087" cm="1">
        <f t="array" ref="G1087">IF(OR(Nike_Sales_Uncleaned!G1144="",Nike_Sales_Uncleaned!G1144&lt;=0),MEDIAN(_xlfn._xlws.FILTER(Nike_Sales_Uncleaned!$G$2:$G$2501,Nike_Sales_Uncleaned!$G$2:$G$2501&gt;0)),Nike_Sales_Uncleaned!G1144)</f>
        <v>6110.0300000000007</v>
      </c>
      <c r="H1087">
        <f>IF(Nike_Sales_Uncleaned!H1144="",0,IF(AND(Nike_Sales_Uncleaned!H1144&gt;=0,Nike_Sales_Uncleaned!H1144&lt;=1),Nike_Sales_Uncleaned!H1144,0))</f>
        <v>0</v>
      </c>
      <c r="I1087">
        <v>0</v>
      </c>
      <c r="J1087" s="11" t="str">
        <f>IF(Nike_Sales_Uncleaned[[#This Row],[Order_Date]]="","",Nike_Sales_Uncleaned[[#This Row],[Order_Date]])</f>
        <v/>
      </c>
      <c r="K1087" t="s">
        <v>17</v>
      </c>
      <c r="L1087" t="s">
        <v>33</v>
      </c>
      <c r="M1087">
        <v>2520.02</v>
      </c>
    </row>
    <row r="1088" spans="1:13" x14ac:dyDescent="0.3">
      <c r="A1088">
        <v>3143</v>
      </c>
      <c r="B1088" t="s">
        <v>35</v>
      </c>
      <c r="C1088" t="s">
        <v>14</v>
      </c>
      <c r="D1088" t="s">
        <v>34</v>
      </c>
      <c r="E1088" t="str">
        <f>IF(Nike_Sales_Uncleaned!E1145="","NA",IF(OR(Nike_Sales_Uncleaned!E1145=0,Nike_Sales_Uncleaned!E1145=-1),"NA",UPPER(Nike_Sales_Uncleaned!E1145)))</f>
        <v>7</v>
      </c>
      <c r="F1088" cm="1">
        <f t="array" ref="F1088">IF(Nike_Sales_Uncleaned!F1145="",MEDIAN(_xlfn._xlws.FILTER(Nike_Sales_Uncleaned!$F$2:$F$2501,Nike_Sales_Uncleaned!$F$2:$F$2501&gt;0)),Nike_Sales_Uncleaned!F1145)</f>
        <v>3</v>
      </c>
      <c r="G1088" cm="1">
        <f t="array" ref="G1088">IF(OR(Nike_Sales_Uncleaned!G1145="",Nike_Sales_Uncleaned!G1145&lt;=0),MEDIAN(_xlfn._xlws.FILTER(Nike_Sales_Uncleaned!$G$2:$G$2501,Nike_Sales_Uncleaned!$G$2:$G$2501&gt;0)),Nike_Sales_Uncleaned!G1145)</f>
        <v>3938.59</v>
      </c>
      <c r="H1088">
        <f>IF(Nike_Sales_Uncleaned!H1145="",0,IF(AND(Nike_Sales_Uncleaned!H1145&gt;=0,Nike_Sales_Uncleaned!H1145&lt;=1),Nike_Sales_Uncleaned!H1145,0))</f>
        <v>0.98</v>
      </c>
      <c r="I1088">
        <v>236.32</v>
      </c>
      <c r="J1088" s="11" t="str">
        <f>IF(Nike_Sales_Uncleaned[[#This Row],[Order_Date]]="","",Nike_Sales_Uncleaned[[#This Row],[Order_Date]])</f>
        <v/>
      </c>
      <c r="K1088" t="s">
        <v>17</v>
      </c>
      <c r="L1088" t="s">
        <v>25</v>
      </c>
      <c r="M1088">
        <v>635.39</v>
      </c>
    </row>
    <row r="1089" spans="1:13" x14ac:dyDescent="0.3">
      <c r="A1089">
        <v>3144</v>
      </c>
      <c r="B1089" t="s">
        <v>19</v>
      </c>
      <c r="C1089" t="s">
        <v>30</v>
      </c>
      <c r="D1089" t="s">
        <v>50</v>
      </c>
      <c r="E1089" t="str">
        <f>IF(Nike_Sales_Uncleaned!E1146="","NA",IF(OR(Nike_Sales_Uncleaned!E1146=0,Nike_Sales_Uncleaned!E1146=-1),"NA",UPPER(Nike_Sales_Uncleaned!E1146)))</f>
        <v>7</v>
      </c>
      <c r="F1089" cm="1">
        <f t="array" ref="F1089">IF(Nike_Sales_Uncleaned!F1146="",MEDIAN(_xlfn._xlws.FILTER(Nike_Sales_Uncleaned!$F$2:$F$2501,Nike_Sales_Uncleaned!$F$2:$F$2501&gt;0)),Nike_Sales_Uncleaned!F1146)</f>
        <v>2</v>
      </c>
      <c r="G1089" cm="1">
        <f t="array" ref="G1089">IF(OR(Nike_Sales_Uncleaned!G1146="",Nike_Sales_Uncleaned!G1146&lt;=0),MEDIAN(_xlfn._xlws.FILTER(Nike_Sales_Uncleaned!$G$2:$G$2501,Nike_Sales_Uncleaned!$G$2:$G$2501&gt;0)),Nike_Sales_Uncleaned!G1146)</f>
        <v>8613.08</v>
      </c>
      <c r="H1089">
        <f>IF(Nike_Sales_Uncleaned!H1146="",0,IF(AND(Nike_Sales_Uncleaned!H1146&gt;=0,Nike_Sales_Uncleaned!H1146&lt;=1),Nike_Sales_Uncleaned!H1146,0))</f>
        <v>0</v>
      </c>
      <c r="I1089">
        <v>0</v>
      </c>
      <c r="J1089" s="11">
        <f>IF(Nike_Sales_Uncleaned[[#This Row],[Order_Date]]="","",Nike_Sales_Uncleaned[[#This Row],[Order_Date]])</f>
        <v>45665</v>
      </c>
      <c r="K1089" t="s">
        <v>22</v>
      </c>
      <c r="L1089" t="s">
        <v>38</v>
      </c>
      <c r="M1089">
        <v>-1049.73</v>
      </c>
    </row>
    <row r="1090" spans="1:13" x14ac:dyDescent="0.3">
      <c r="A1090">
        <v>3145</v>
      </c>
      <c r="B1090" t="s">
        <v>19</v>
      </c>
      <c r="C1090" t="s">
        <v>43</v>
      </c>
      <c r="D1090" t="s">
        <v>44</v>
      </c>
      <c r="E1090" t="str">
        <f>IF(Nike_Sales_Uncleaned!E1147="","NA",IF(OR(Nike_Sales_Uncleaned!E1147=0,Nike_Sales_Uncleaned!E1147=-1),"NA",UPPER(Nike_Sales_Uncleaned!E1147)))</f>
        <v>9</v>
      </c>
      <c r="F1090" cm="1">
        <f t="array" ref="F1090">IF(Nike_Sales_Uncleaned!F1147="",MEDIAN(_xlfn._xlws.FILTER(Nike_Sales_Uncleaned!$F$2:$F$2501,Nike_Sales_Uncleaned!$F$2:$F$2501&gt;0)),Nike_Sales_Uncleaned!F1147)</f>
        <v>2</v>
      </c>
      <c r="G1090" cm="1">
        <f t="array" ref="G1090">IF(OR(Nike_Sales_Uncleaned!G1147="",Nike_Sales_Uncleaned!G1147&lt;=0),MEDIAN(_xlfn._xlws.FILTER(Nike_Sales_Uncleaned!$G$2:$G$2501,Nike_Sales_Uncleaned!$G$2:$G$2501&gt;0)),Nike_Sales_Uncleaned!G1147)</f>
        <v>3427.03</v>
      </c>
      <c r="H1090">
        <f>IF(Nike_Sales_Uncleaned!H1147="",0,IF(AND(Nike_Sales_Uncleaned!H1147&gt;=0,Nike_Sales_Uncleaned!H1147&lt;=1),Nike_Sales_Uncleaned!H1147,0))</f>
        <v>0.37</v>
      </c>
      <c r="I1090">
        <v>0</v>
      </c>
      <c r="J1090" s="11" t="str">
        <f>IF(Nike_Sales_Uncleaned[[#This Row],[Order_Date]]="","",Nike_Sales_Uncleaned[[#This Row],[Order_Date]])</f>
        <v/>
      </c>
      <c r="K1090" t="s">
        <v>22</v>
      </c>
      <c r="L1090" t="s">
        <v>29</v>
      </c>
      <c r="M1090">
        <v>2527.96</v>
      </c>
    </row>
    <row r="1091" spans="1:13" x14ac:dyDescent="0.3">
      <c r="A1091">
        <v>3146</v>
      </c>
      <c r="B1091" t="s">
        <v>19</v>
      </c>
      <c r="C1091" t="s">
        <v>20</v>
      </c>
      <c r="D1091" t="s">
        <v>24</v>
      </c>
      <c r="E1091" t="str">
        <f>IF(Nike_Sales_Uncleaned!E1148="","NA",IF(OR(Nike_Sales_Uncleaned!E1148=0,Nike_Sales_Uncleaned!E1148=-1),"NA",UPPER(Nike_Sales_Uncleaned!E1148)))</f>
        <v>XL</v>
      </c>
      <c r="F1091" cm="1">
        <f t="array" ref="F1091">IF(Nike_Sales_Uncleaned!F1148="",MEDIAN(_xlfn._xlws.FILTER(Nike_Sales_Uncleaned!$F$2:$F$2501,Nike_Sales_Uncleaned!$F$2:$F$2501&gt;0)),Nike_Sales_Uncleaned!F1148)</f>
        <v>1</v>
      </c>
      <c r="G1091" cm="1">
        <f t="array" ref="G1091">IF(OR(Nike_Sales_Uncleaned!G1148="",Nike_Sales_Uncleaned!G1148&lt;=0),MEDIAN(_xlfn._xlws.FILTER(Nike_Sales_Uncleaned!$G$2:$G$2501,Nike_Sales_Uncleaned!$G$2:$G$2501&gt;0)),Nike_Sales_Uncleaned!G1148)</f>
        <v>6110.0300000000007</v>
      </c>
      <c r="H1091">
        <f>IF(Nike_Sales_Uncleaned!H1148="",0,IF(AND(Nike_Sales_Uncleaned!H1148&gt;=0,Nike_Sales_Uncleaned!H1148&lt;=1),Nike_Sales_Uncleaned!H1148,0))</f>
        <v>0</v>
      </c>
      <c r="I1091">
        <v>0</v>
      </c>
      <c r="J1091" s="11">
        <f>IF(Nike_Sales_Uncleaned[[#This Row],[Order_Date]]="","",Nike_Sales_Uncleaned[[#This Row],[Order_Date]])</f>
        <v>45808</v>
      </c>
      <c r="K1091" t="s">
        <v>22</v>
      </c>
      <c r="L1091" t="s">
        <v>38</v>
      </c>
      <c r="M1091">
        <v>1087.27</v>
      </c>
    </row>
    <row r="1092" spans="1:13" x14ac:dyDescent="0.3">
      <c r="A1092">
        <v>3147</v>
      </c>
      <c r="B1092" t="s">
        <v>13</v>
      </c>
      <c r="C1092" t="s">
        <v>14</v>
      </c>
      <c r="D1092" t="s">
        <v>15</v>
      </c>
      <c r="E1092" t="str">
        <f>IF(Nike_Sales_Uncleaned!E1149="","NA",IF(OR(Nike_Sales_Uncleaned!E1149=0,Nike_Sales_Uncleaned!E1149=-1),"NA",UPPER(Nike_Sales_Uncleaned!E1149)))</f>
        <v>11</v>
      </c>
      <c r="F1092" cm="1">
        <f t="array" ref="F1092">IF(Nike_Sales_Uncleaned!F1149="",MEDIAN(_xlfn._xlws.FILTER(Nike_Sales_Uncleaned!$F$2:$F$2501,Nike_Sales_Uncleaned!$F$2:$F$2501&gt;0)),Nike_Sales_Uncleaned!F1149)</f>
        <v>2</v>
      </c>
      <c r="G1092" cm="1">
        <f t="array" ref="G1092">IF(OR(Nike_Sales_Uncleaned!G1149="",Nike_Sales_Uncleaned!G1149&lt;=0),MEDIAN(_xlfn._xlws.FILTER(Nike_Sales_Uncleaned!$G$2:$G$2501,Nike_Sales_Uncleaned!$G$2:$G$2501&gt;0)),Nike_Sales_Uncleaned!G1149)</f>
        <v>2579.36</v>
      </c>
      <c r="H1092">
        <f>IF(Nike_Sales_Uncleaned!H1149="",0,IF(AND(Nike_Sales_Uncleaned!H1149&gt;=0,Nike_Sales_Uncleaned!H1149&lt;=1),Nike_Sales_Uncleaned!H1149,0))</f>
        <v>0</v>
      </c>
      <c r="I1092">
        <v>0</v>
      </c>
      <c r="J1092" s="11">
        <f>IF(Nike_Sales_Uncleaned[[#This Row],[Order_Date]]="","",Nike_Sales_Uncleaned[[#This Row],[Order_Date]])</f>
        <v>45271</v>
      </c>
      <c r="K1092" t="s">
        <v>17</v>
      </c>
      <c r="L1092" t="s">
        <v>25</v>
      </c>
      <c r="M1092">
        <v>939.38</v>
      </c>
    </row>
    <row r="1093" spans="1:13" x14ac:dyDescent="0.3">
      <c r="A1093">
        <v>3148</v>
      </c>
      <c r="B1093" t="s">
        <v>13</v>
      </c>
      <c r="C1093" t="s">
        <v>20</v>
      </c>
      <c r="D1093" t="s">
        <v>21</v>
      </c>
      <c r="E1093" t="str">
        <f>IF(Nike_Sales_Uncleaned!E1150="","NA",IF(OR(Nike_Sales_Uncleaned!E1150=0,Nike_Sales_Uncleaned!E1150=-1),"NA",UPPER(Nike_Sales_Uncleaned!E1150)))</f>
        <v>8</v>
      </c>
      <c r="F1093" cm="1">
        <f t="array" ref="F1093">IF(Nike_Sales_Uncleaned!F1150="",MEDIAN(_xlfn._xlws.FILTER(Nike_Sales_Uncleaned!$F$2:$F$2501,Nike_Sales_Uncleaned!$F$2:$F$2501&gt;0)),Nike_Sales_Uncleaned!F1150)</f>
        <v>3</v>
      </c>
      <c r="G1093" cm="1">
        <f t="array" ref="G1093">IF(OR(Nike_Sales_Uncleaned!G1150="",Nike_Sales_Uncleaned!G1150&lt;=0),MEDIAN(_xlfn._xlws.FILTER(Nike_Sales_Uncleaned!$G$2:$G$2501,Nike_Sales_Uncleaned!$G$2:$G$2501&gt;0)),Nike_Sales_Uncleaned!G1150)</f>
        <v>6110.0300000000007</v>
      </c>
      <c r="H1093">
        <f>IF(Nike_Sales_Uncleaned!H1150="",0,IF(AND(Nike_Sales_Uncleaned!H1150&gt;=0,Nike_Sales_Uncleaned!H1150&lt;=1),Nike_Sales_Uncleaned!H1150,0))</f>
        <v>0</v>
      </c>
      <c r="I1093">
        <v>0</v>
      </c>
      <c r="J1093" s="11">
        <f>IF(Nike_Sales_Uncleaned[[#This Row],[Order_Date]]="","",Nike_Sales_Uncleaned[[#This Row],[Order_Date]])</f>
        <v>45701</v>
      </c>
      <c r="K1093" t="s">
        <v>22</v>
      </c>
      <c r="L1093" t="s">
        <v>36</v>
      </c>
      <c r="M1093">
        <v>1125.29</v>
      </c>
    </row>
    <row r="1094" spans="1:13" x14ac:dyDescent="0.3">
      <c r="A1094">
        <v>3149</v>
      </c>
      <c r="B1094" t="s">
        <v>13</v>
      </c>
      <c r="C1094" t="s">
        <v>20</v>
      </c>
      <c r="D1094" t="s">
        <v>24</v>
      </c>
      <c r="E1094" t="str">
        <f>IF(Nike_Sales_Uncleaned!E1151="","NA",IF(OR(Nike_Sales_Uncleaned!E1151=0,Nike_Sales_Uncleaned!E1151=-1),"NA",UPPER(Nike_Sales_Uncleaned!E1151)))</f>
        <v>L</v>
      </c>
      <c r="F1094" cm="1">
        <f t="array" ref="F1094">IF(Nike_Sales_Uncleaned!F1151="",MEDIAN(_xlfn._xlws.FILTER(Nike_Sales_Uncleaned!$F$2:$F$2501,Nike_Sales_Uncleaned!$F$2:$F$2501&gt;0)),Nike_Sales_Uncleaned!F1151)</f>
        <v>2</v>
      </c>
      <c r="G1094" cm="1">
        <f t="array" ref="G1094">IF(OR(Nike_Sales_Uncleaned!G1151="",Nike_Sales_Uncleaned!G1151&lt;=0),MEDIAN(_xlfn._xlws.FILTER(Nike_Sales_Uncleaned!$G$2:$G$2501,Nike_Sales_Uncleaned!$G$2:$G$2501&gt;0)),Nike_Sales_Uncleaned!G1151)</f>
        <v>6110.0300000000007</v>
      </c>
      <c r="H1094">
        <f>IF(Nike_Sales_Uncleaned!H1151="",0,IF(AND(Nike_Sales_Uncleaned!H1151&gt;=0,Nike_Sales_Uncleaned!H1151&lt;=1),Nike_Sales_Uncleaned!H1151,0))</f>
        <v>0</v>
      </c>
      <c r="I1094">
        <v>0</v>
      </c>
      <c r="J1094" s="11">
        <f>IF(Nike_Sales_Uncleaned[[#This Row],[Order_Date]]="","",Nike_Sales_Uncleaned[[#This Row],[Order_Date]])</f>
        <v>45725</v>
      </c>
      <c r="K1094" t="s">
        <v>22</v>
      </c>
      <c r="L1094" t="s">
        <v>45</v>
      </c>
      <c r="M1094">
        <v>3435.01</v>
      </c>
    </row>
    <row r="1095" spans="1:13" x14ac:dyDescent="0.3">
      <c r="A1095">
        <v>3150</v>
      </c>
      <c r="B1095" t="s">
        <v>19</v>
      </c>
      <c r="C1095" t="s">
        <v>26</v>
      </c>
      <c r="D1095" t="s">
        <v>58</v>
      </c>
      <c r="E1095" t="str">
        <f>IF(Nike_Sales_Uncleaned!E1152="","NA",IF(OR(Nike_Sales_Uncleaned!E1152=0,Nike_Sales_Uncleaned!E1152=-1),"NA",UPPER(Nike_Sales_Uncleaned!E1152)))</f>
        <v>NA</v>
      </c>
      <c r="F1095" cm="1">
        <f t="array" ref="F1095">IF(Nike_Sales_Uncleaned!F1152="",MEDIAN(_xlfn._xlws.FILTER(Nike_Sales_Uncleaned!$F$2:$F$2501,Nike_Sales_Uncleaned!$F$2:$F$2501&gt;0)),Nike_Sales_Uncleaned!F1152)</f>
        <v>0</v>
      </c>
      <c r="G1095" cm="1">
        <f t="array" ref="G1095">IF(OR(Nike_Sales_Uncleaned!G1152="",Nike_Sales_Uncleaned!G1152&lt;=0),MEDIAN(_xlfn._xlws.FILTER(Nike_Sales_Uncleaned!$G$2:$G$2501,Nike_Sales_Uncleaned!$G$2:$G$2501&gt;0)),Nike_Sales_Uncleaned!G1152)</f>
        <v>6110.0300000000007</v>
      </c>
      <c r="H1095">
        <f>IF(Nike_Sales_Uncleaned!H1152="",0,IF(AND(Nike_Sales_Uncleaned!H1152&gt;=0,Nike_Sales_Uncleaned!H1152&lt;=1),Nike_Sales_Uncleaned!H1152,0))</f>
        <v>0</v>
      </c>
      <c r="I1095">
        <v>0</v>
      </c>
      <c r="J1095" s="11">
        <f>IF(Nike_Sales_Uncleaned[[#This Row],[Order_Date]]="","",Nike_Sales_Uncleaned[[#This Row],[Order_Date]])</f>
        <v>45837</v>
      </c>
      <c r="K1095" t="s">
        <v>17</v>
      </c>
      <c r="L1095" t="s">
        <v>45</v>
      </c>
      <c r="M1095">
        <v>-848.63</v>
      </c>
    </row>
    <row r="1096" spans="1:13" x14ac:dyDescent="0.3">
      <c r="A1096">
        <v>3151</v>
      </c>
      <c r="B1096" t="s">
        <v>35</v>
      </c>
      <c r="C1096" t="s">
        <v>26</v>
      </c>
      <c r="D1096" t="s">
        <v>60</v>
      </c>
      <c r="E1096" t="str">
        <f>IF(Nike_Sales_Uncleaned!E1153="","NA",IF(OR(Nike_Sales_Uncleaned!E1153=0,Nike_Sales_Uncleaned!E1153=-1),"NA",UPPER(Nike_Sales_Uncleaned!E1153)))</f>
        <v>L</v>
      </c>
      <c r="F1096" cm="1">
        <f t="array" ref="F1096">IF(Nike_Sales_Uncleaned!F1153="",MEDIAN(_xlfn._xlws.FILTER(Nike_Sales_Uncleaned!$F$2:$F$2501,Nike_Sales_Uncleaned!$F$2:$F$2501&gt;0)),Nike_Sales_Uncleaned!F1153)</f>
        <v>2</v>
      </c>
      <c r="G1096" cm="1">
        <f t="array" ref="G1096">IF(OR(Nike_Sales_Uncleaned!G1153="",Nike_Sales_Uncleaned!G1153&lt;=0),MEDIAN(_xlfn._xlws.FILTER(Nike_Sales_Uncleaned!$G$2:$G$2501,Nike_Sales_Uncleaned!$G$2:$G$2501&gt;0)),Nike_Sales_Uncleaned!G1153)</f>
        <v>6110.0300000000007</v>
      </c>
      <c r="H1096">
        <f>IF(Nike_Sales_Uncleaned!H1153="",0,IF(AND(Nike_Sales_Uncleaned!H1153&gt;=0,Nike_Sales_Uncleaned!H1153&lt;=1),Nike_Sales_Uncleaned!H1153,0))</f>
        <v>0</v>
      </c>
      <c r="I1096">
        <v>0</v>
      </c>
      <c r="J1096" s="11">
        <f>IF(Nike_Sales_Uncleaned[[#This Row],[Order_Date]]="","",Nike_Sales_Uncleaned[[#This Row],[Order_Date]])</f>
        <v>45484</v>
      </c>
      <c r="K1096" t="s">
        <v>17</v>
      </c>
      <c r="L1096" t="s">
        <v>45</v>
      </c>
      <c r="M1096">
        <v>2968.24</v>
      </c>
    </row>
    <row r="1097" spans="1:13" x14ac:dyDescent="0.3">
      <c r="A1097">
        <v>3152</v>
      </c>
      <c r="B1097" t="s">
        <v>13</v>
      </c>
      <c r="C1097" t="s">
        <v>30</v>
      </c>
      <c r="D1097" t="s">
        <v>50</v>
      </c>
      <c r="E1097" t="str">
        <f>IF(Nike_Sales_Uncleaned!E1154="","NA",IF(OR(Nike_Sales_Uncleaned!E1154=0,Nike_Sales_Uncleaned!E1154=-1),"NA",UPPER(Nike_Sales_Uncleaned!E1154)))</f>
        <v>NA</v>
      </c>
      <c r="F1097" cm="1">
        <f t="array" ref="F1097">IF(Nike_Sales_Uncleaned!F1154="",MEDIAN(_xlfn._xlws.FILTER(Nike_Sales_Uncleaned!$F$2:$F$2501,Nike_Sales_Uncleaned!$F$2:$F$2501&gt;0)),Nike_Sales_Uncleaned!F1154)</f>
        <v>2</v>
      </c>
      <c r="G1097" cm="1">
        <f t="array" ref="G1097">IF(OR(Nike_Sales_Uncleaned!G1154="",Nike_Sales_Uncleaned!G1154&lt;=0),MEDIAN(_xlfn._xlws.FILTER(Nike_Sales_Uncleaned!$G$2:$G$2501,Nike_Sales_Uncleaned!$G$2:$G$2501&gt;0)),Nike_Sales_Uncleaned!G1154)</f>
        <v>2415.31</v>
      </c>
      <c r="H1097">
        <f>IF(Nike_Sales_Uncleaned!H1154="",0,IF(AND(Nike_Sales_Uncleaned!H1154&gt;=0,Nike_Sales_Uncleaned!H1154&lt;=1),Nike_Sales_Uncleaned!H1154,0))</f>
        <v>0</v>
      </c>
      <c r="I1097">
        <v>0</v>
      </c>
      <c r="J1097" s="11">
        <f>IF(Nike_Sales_Uncleaned[[#This Row],[Order_Date]]="","",Nike_Sales_Uncleaned[[#This Row],[Order_Date]])</f>
        <v>45704</v>
      </c>
      <c r="K1097" t="s">
        <v>22</v>
      </c>
      <c r="L1097" t="s">
        <v>33</v>
      </c>
      <c r="M1097">
        <v>2077.98</v>
      </c>
    </row>
    <row r="1098" spans="1:13" x14ac:dyDescent="0.3">
      <c r="A1098">
        <v>3153</v>
      </c>
      <c r="B1098" t="s">
        <v>19</v>
      </c>
      <c r="C1098" t="s">
        <v>14</v>
      </c>
      <c r="D1098" t="s">
        <v>15</v>
      </c>
      <c r="E1098" t="str">
        <f>IF(Nike_Sales_Uncleaned!E1155="","NA",IF(OR(Nike_Sales_Uncleaned!E1155=0,Nike_Sales_Uncleaned!E1155=-1),"NA",UPPER(Nike_Sales_Uncleaned!E1155)))</f>
        <v>NA</v>
      </c>
      <c r="F1098" cm="1">
        <f t="array" ref="F1098">IF(Nike_Sales_Uncleaned!F1155="",MEDIAN(_xlfn._xlws.FILTER(Nike_Sales_Uncleaned!$F$2:$F$2501,Nike_Sales_Uncleaned!$F$2:$F$2501&gt;0)),Nike_Sales_Uncleaned!F1155)</f>
        <v>2</v>
      </c>
      <c r="G1098" cm="1">
        <f t="array" ref="G1098">IF(OR(Nike_Sales_Uncleaned!G1155="",Nike_Sales_Uncleaned!G1155&lt;=0),MEDIAN(_xlfn._xlws.FILTER(Nike_Sales_Uncleaned!$G$2:$G$2501,Nike_Sales_Uncleaned!$G$2:$G$2501&gt;0)),Nike_Sales_Uncleaned!G1155)</f>
        <v>3693.3</v>
      </c>
      <c r="H1098">
        <f>IF(Nike_Sales_Uncleaned!H1155="",0,IF(AND(Nike_Sales_Uncleaned!H1155&gt;=0,Nike_Sales_Uncleaned!H1155&lt;=1),Nike_Sales_Uncleaned!H1155,0))</f>
        <v>0</v>
      </c>
      <c r="I1098">
        <v>0</v>
      </c>
      <c r="J1098" s="11">
        <f>IF(Nike_Sales_Uncleaned[[#This Row],[Order_Date]]="","",Nike_Sales_Uncleaned[[#This Row],[Order_Date]])</f>
        <v>45721</v>
      </c>
      <c r="K1098" t="s">
        <v>17</v>
      </c>
      <c r="L1098" t="s">
        <v>36</v>
      </c>
      <c r="M1098">
        <v>1480.99</v>
      </c>
    </row>
    <row r="1099" spans="1:13" x14ac:dyDescent="0.3">
      <c r="A1099">
        <v>3154</v>
      </c>
      <c r="B1099" t="s">
        <v>13</v>
      </c>
      <c r="C1099" t="s">
        <v>30</v>
      </c>
      <c r="D1099" t="s">
        <v>50</v>
      </c>
      <c r="E1099" t="str">
        <f>IF(Nike_Sales_Uncleaned!E1156="","NA",IF(OR(Nike_Sales_Uncleaned!E1156=0,Nike_Sales_Uncleaned!E1156=-1),"NA",UPPER(Nike_Sales_Uncleaned!E1156)))</f>
        <v>L</v>
      </c>
      <c r="F1099" cm="1">
        <f t="array" ref="F1099">IF(Nike_Sales_Uncleaned!F1156="",MEDIAN(_xlfn._xlws.FILTER(Nike_Sales_Uncleaned!$F$2:$F$2501,Nike_Sales_Uncleaned!$F$2:$F$2501&gt;0)),Nike_Sales_Uncleaned!F1156)</f>
        <v>2</v>
      </c>
      <c r="G1099" cm="1">
        <f t="array" ref="G1099">IF(OR(Nike_Sales_Uncleaned!G1156="",Nike_Sales_Uncleaned!G1156&lt;=0),MEDIAN(_xlfn._xlws.FILTER(Nike_Sales_Uncleaned!$G$2:$G$2501,Nike_Sales_Uncleaned!$G$2:$G$2501&gt;0)),Nike_Sales_Uncleaned!G1156)</f>
        <v>6110.0300000000007</v>
      </c>
      <c r="H1099">
        <f>IF(Nike_Sales_Uncleaned!H1156="",0,IF(AND(Nike_Sales_Uncleaned!H1156&gt;=0,Nike_Sales_Uncleaned!H1156&lt;=1),Nike_Sales_Uncleaned!H1156,0))</f>
        <v>0.95</v>
      </c>
      <c r="I1099">
        <v>0</v>
      </c>
      <c r="J1099" s="11">
        <f>IF(Nike_Sales_Uncleaned[[#This Row],[Order_Date]]="","",Nike_Sales_Uncleaned[[#This Row],[Order_Date]])</f>
        <v>45681</v>
      </c>
      <c r="K1099" t="s">
        <v>17</v>
      </c>
      <c r="L1099" t="s">
        <v>33</v>
      </c>
      <c r="M1099">
        <v>-1100.45</v>
      </c>
    </row>
    <row r="1100" spans="1:13" x14ac:dyDescent="0.3">
      <c r="A1100">
        <v>3155</v>
      </c>
      <c r="B1100" t="s">
        <v>19</v>
      </c>
      <c r="C1100" t="s">
        <v>26</v>
      </c>
      <c r="D1100" t="s">
        <v>40</v>
      </c>
      <c r="E1100" t="str">
        <f>IF(Nike_Sales_Uncleaned!E1157="","NA",IF(OR(Nike_Sales_Uncleaned!E1157=0,Nike_Sales_Uncleaned!E1157=-1),"NA",UPPER(Nike_Sales_Uncleaned!E1157)))</f>
        <v>L</v>
      </c>
      <c r="F1100" cm="1">
        <f t="array" ref="F1100">IF(Nike_Sales_Uncleaned!F1157="",MEDIAN(_xlfn._xlws.FILTER(Nike_Sales_Uncleaned!$F$2:$F$2501,Nike_Sales_Uncleaned!$F$2:$F$2501&gt;0)),Nike_Sales_Uncleaned!F1157)</f>
        <v>2</v>
      </c>
      <c r="G1100" cm="1">
        <f t="array" ref="G1100">IF(OR(Nike_Sales_Uncleaned!G1157="",Nike_Sales_Uncleaned!G1157&lt;=0),MEDIAN(_xlfn._xlws.FILTER(Nike_Sales_Uncleaned!$G$2:$G$2501,Nike_Sales_Uncleaned!$G$2:$G$2501&gt;0)),Nike_Sales_Uncleaned!G1157)</f>
        <v>6110.0300000000007</v>
      </c>
      <c r="H1100">
        <f>IF(Nike_Sales_Uncleaned!H1157="",0,IF(AND(Nike_Sales_Uncleaned!H1157&gt;=0,Nike_Sales_Uncleaned!H1157&lt;=1),Nike_Sales_Uncleaned!H1157,0))</f>
        <v>0</v>
      </c>
      <c r="I1100">
        <v>0</v>
      </c>
      <c r="J1100" s="11">
        <f>IF(Nike_Sales_Uncleaned[[#This Row],[Order_Date]]="","",Nike_Sales_Uncleaned[[#This Row],[Order_Date]])</f>
        <v>45761</v>
      </c>
      <c r="K1100" t="s">
        <v>22</v>
      </c>
      <c r="L1100" t="s">
        <v>36</v>
      </c>
      <c r="M1100">
        <v>2013.96</v>
      </c>
    </row>
    <row r="1101" spans="1:13" x14ac:dyDescent="0.3">
      <c r="A1101">
        <v>3156</v>
      </c>
      <c r="B1101" t="s">
        <v>19</v>
      </c>
      <c r="C1101" t="s">
        <v>20</v>
      </c>
      <c r="D1101" t="s">
        <v>55</v>
      </c>
      <c r="E1101" t="str">
        <f>IF(Nike_Sales_Uncleaned!E1158="","NA",IF(OR(Nike_Sales_Uncleaned!E1158=0,Nike_Sales_Uncleaned!E1158=-1),"NA",UPPER(Nike_Sales_Uncleaned!E1158)))</f>
        <v>XL</v>
      </c>
      <c r="F1101" cm="1">
        <f t="array" ref="F1101">IF(Nike_Sales_Uncleaned!F1158="",MEDIAN(_xlfn._xlws.FILTER(Nike_Sales_Uncleaned!$F$2:$F$2501,Nike_Sales_Uncleaned!$F$2:$F$2501&gt;0)),Nike_Sales_Uncleaned!F1158)</f>
        <v>2</v>
      </c>
      <c r="G1101" cm="1">
        <f t="array" ref="G1101">IF(OR(Nike_Sales_Uncleaned!G1158="",Nike_Sales_Uncleaned!G1158&lt;=0),MEDIAN(_xlfn._xlws.FILTER(Nike_Sales_Uncleaned!$G$2:$G$2501,Nike_Sales_Uncleaned!$G$2:$G$2501&gt;0)),Nike_Sales_Uncleaned!G1158)</f>
        <v>6700.68</v>
      </c>
      <c r="H1101">
        <f>IF(Nike_Sales_Uncleaned!H1158="",0,IF(AND(Nike_Sales_Uncleaned!H1158&gt;=0,Nike_Sales_Uncleaned!H1158&lt;=1),Nike_Sales_Uncleaned!H1158,0))</f>
        <v>0</v>
      </c>
      <c r="I1101">
        <v>0</v>
      </c>
      <c r="J1101" s="11">
        <f>IF(Nike_Sales_Uncleaned[[#This Row],[Order_Date]]="","",Nike_Sales_Uncleaned[[#This Row],[Order_Date]])</f>
        <v>45586</v>
      </c>
      <c r="K1101" t="s">
        <v>22</v>
      </c>
      <c r="L1101" t="s">
        <v>25</v>
      </c>
      <c r="M1101">
        <v>611.80999999999995</v>
      </c>
    </row>
    <row r="1102" spans="1:13" x14ac:dyDescent="0.3">
      <c r="A1102">
        <v>3157</v>
      </c>
      <c r="B1102" t="s">
        <v>13</v>
      </c>
      <c r="C1102" t="s">
        <v>30</v>
      </c>
      <c r="D1102" t="s">
        <v>56</v>
      </c>
      <c r="E1102" t="str">
        <f>IF(Nike_Sales_Uncleaned!E1159="","NA",IF(OR(Nike_Sales_Uncleaned!E1159=0,Nike_Sales_Uncleaned!E1159=-1),"NA",UPPER(Nike_Sales_Uncleaned!E1159)))</f>
        <v>7</v>
      </c>
      <c r="F1102" cm="1">
        <f t="array" ref="F1102">IF(Nike_Sales_Uncleaned!F1159="",MEDIAN(_xlfn._xlws.FILTER(Nike_Sales_Uncleaned!$F$2:$F$2501,Nike_Sales_Uncleaned!$F$2:$F$2501&gt;0)),Nike_Sales_Uncleaned!F1159)</f>
        <v>2</v>
      </c>
      <c r="G1102" cm="1">
        <f t="array" ref="G1102">IF(OR(Nike_Sales_Uncleaned!G1159="",Nike_Sales_Uncleaned!G1159&lt;=0),MEDIAN(_xlfn._xlws.FILTER(Nike_Sales_Uncleaned!$G$2:$G$2501,Nike_Sales_Uncleaned!$G$2:$G$2501&gt;0)),Nike_Sales_Uncleaned!G1159)</f>
        <v>2991.75</v>
      </c>
      <c r="H1102">
        <f>IF(Nike_Sales_Uncleaned!H1159="",0,IF(AND(Nike_Sales_Uncleaned!H1159&gt;=0,Nike_Sales_Uncleaned!H1159&lt;=1),Nike_Sales_Uncleaned!H1159,0))</f>
        <v>0</v>
      </c>
      <c r="I1102">
        <v>0</v>
      </c>
      <c r="J1102" s="11">
        <f>IF(Nike_Sales_Uncleaned[[#This Row],[Order_Date]]="","",Nike_Sales_Uncleaned[[#This Row],[Order_Date]])</f>
        <v>45838</v>
      </c>
      <c r="K1102" t="s">
        <v>17</v>
      </c>
      <c r="L1102" t="s">
        <v>36</v>
      </c>
      <c r="M1102">
        <v>-92.45</v>
      </c>
    </row>
    <row r="1103" spans="1:13" x14ac:dyDescent="0.3">
      <c r="A1103">
        <v>3158</v>
      </c>
      <c r="B1103" t="s">
        <v>13</v>
      </c>
      <c r="C1103" t="s">
        <v>26</v>
      </c>
      <c r="D1103" t="s">
        <v>60</v>
      </c>
      <c r="E1103" t="str">
        <f>IF(Nike_Sales_Uncleaned!E1160="","NA",IF(OR(Nike_Sales_Uncleaned!E1160=0,Nike_Sales_Uncleaned!E1160=-1),"NA",UPPER(Nike_Sales_Uncleaned!E1160)))</f>
        <v>12</v>
      </c>
      <c r="F1103" cm="1">
        <f t="array" ref="F1103">IF(Nike_Sales_Uncleaned!F1160="",MEDIAN(_xlfn._xlws.FILTER(Nike_Sales_Uncleaned!$F$2:$F$2501,Nike_Sales_Uncleaned!$F$2:$F$2501&gt;0)),Nike_Sales_Uncleaned!F1160)</f>
        <v>2</v>
      </c>
      <c r="G1103" cm="1">
        <f t="array" ref="G1103">IF(OR(Nike_Sales_Uncleaned!G1160="",Nike_Sales_Uncleaned!G1160&lt;=0),MEDIAN(_xlfn._xlws.FILTER(Nike_Sales_Uncleaned!$G$2:$G$2501,Nike_Sales_Uncleaned!$G$2:$G$2501&gt;0)),Nike_Sales_Uncleaned!G1160)</f>
        <v>6110.0300000000007</v>
      </c>
      <c r="H1103">
        <f>IF(Nike_Sales_Uncleaned!H1160="",0,IF(AND(Nike_Sales_Uncleaned!H1160&gt;=0,Nike_Sales_Uncleaned!H1160&lt;=1),Nike_Sales_Uncleaned!H1160,0))</f>
        <v>0</v>
      </c>
      <c r="I1103">
        <v>0</v>
      </c>
      <c r="J1103" s="11">
        <f>IF(Nike_Sales_Uncleaned[[#This Row],[Order_Date]]="","",Nike_Sales_Uncleaned[[#This Row],[Order_Date]])</f>
        <v>45830</v>
      </c>
      <c r="K1103" t="s">
        <v>17</v>
      </c>
      <c r="L1103" t="s">
        <v>29</v>
      </c>
      <c r="M1103">
        <v>324.37</v>
      </c>
    </row>
    <row r="1104" spans="1:13" x14ac:dyDescent="0.3">
      <c r="A1104">
        <v>3159</v>
      </c>
      <c r="B1104" t="s">
        <v>19</v>
      </c>
      <c r="C1104" t="s">
        <v>30</v>
      </c>
      <c r="D1104" t="s">
        <v>48</v>
      </c>
      <c r="E1104" t="str">
        <f>IF(Nike_Sales_Uncleaned!E1161="","NA",IF(OR(Nike_Sales_Uncleaned!E1161=0,Nike_Sales_Uncleaned!E1161=-1),"NA",UPPER(Nike_Sales_Uncleaned!E1161)))</f>
        <v>10</v>
      </c>
      <c r="F1104" cm="1">
        <f t="array" ref="F1104">IF(Nike_Sales_Uncleaned!F1161="",MEDIAN(_xlfn._xlws.FILTER(Nike_Sales_Uncleaned!$F$2:$F$2501,Nike_Sales_Uncleaned!$F$2:$F$2501&gt;0)),Nike_Sales_Uncleaned!F1161)</f>
        <v>-1</v>
      </c>
      <c r="G1104" cm="1">
        <f t="array" ref="G1104">IF(OR(Nike_Sales_Uncleaned!G1161="",Nike_Sales_Uncleaned!G1161&lt;=0),MEDIAN(_xlfn._xlws.FILTER(Nike_Sales_Uncleaned!$G$2:$G$2501,Nike_Sales_Uncleaned!$G$2:$G$2501&gt;0)),Nike_Sales_Uncleaned!G1161)</f>
        <v>6110.0300000000007</v>
      </c>
      <c r="H1104">
        <f>IF(Nike_Sales_Uncleaned!H1161="",0,IF(AND(Nike_Sales_Uncleaned!H1161&gt;=0,Nike_Sales_Uncleaned!H1161&lt;=1),Nike_Sales_Uncleaned!H1161,0))</f>
        <v>0</v>
      </c>
      <c r="I1104">
        <v>0</v>
      </c>
      <c r="J1104" s="11">
        <f>IF(Nike_Sales_Uncleaned[[#This Row],[Order_Date]]="","",Nike_Sales_Uncleaned[[#This Row],[Order_Date]])</f>
        <v>45826</v>
      </c>
      <c r="K1104" t="s">
        <v>22</v>
      </c>
      <c r="L1104" t="s">
        <v>29</v>
      </c>
      <c r="M1104">
        <v>2494.21</v>
      </c>
    </row>
    <row r="1105" spans="1:13" x14ac:dyDescent="0.3">
      <c r="A1105">
        <v>3160</v>
      </c>
      <c r="B1105" t="s">
        <v>19</v>
      </c>
      <c r="C1105" t="s">
        <v>43</v>
      </c>
      <c r="D1105" t="s">
        <v>44</v>
      </c>
      <c r="E1105" t="str">
        <f>IF(Nike_Sales_Uncleaned!E1162="","NA",IF(OR(Nike_Sales_Uncleaned!E1162=0,Nike_Sales_Uncleaned!E1162=-1),"NA",UPPER(Nike_Sales_Uncleaned!E1162)))</f>
        <v>M</v>
      </c>
      <c r="F1105" cm="1">
        <f t="array" ref="F1105">IF(Nike_Sales_Uncleaned!F1162="",MEDIAN(_xlfn._xlws.FILTER(Nike_Sales_Uncleaned!$F$2:$F$2501,Nike_Sales_Uncleaned!$F$2:$F$2501&gt;0)),Nike_Sales_Uncleaned!F1162)</f>
        <v>2</v>
      </c>
      <c r="G1105" cm="1">
        <f t="array" ref="G1105">IF(OR(Nike_Sales_Uncleaned!G1162="",Nike_Sales_Uncleaned!G1162&lt;=0),MEDIAN(_xlfn._xlws.FILTER(Nike_Sales_Uncleaned!$G$2:$G$2501,Nike_Sales_Uncleaned!$G$2:$G$2501&gt;0)),Nike_Sales_Uncleaned!G1162)</f>
        <v>6110.0300000000007</v>
      </c>
      <c r="H1105">
        <f>IF(Nike_Sales_Uncleaned!H1162="",0,IF(AND(Nike_Sales_Uncleaned!H1162&gt;=0,Nike_Sales_Uncleaned!H1162&lt;=1),Nike_Sales_Uncleaned!H1162,0))</f>
        <v>0</v>
      </c>
      <c r="I1105">
        <v>0</v>
      </c>
      <c r="J1105" s="11">
        <f>IF(Nike_Sales_Uncleaned[[#This Row],[Order_Date]]="","",Nike_Sales_Uncleaned[[#This Row],[Order_Date]])</f>
        <v>45663</v>
      </c>
      <c r="K1105" t="s">
        <v>22</v>
      </c>
      <c r="L1105" t="s">
        <v>33</v>
      </c>
      <c r="M1105">
        <v>888.87</v>
      </c>
    </row>
    <row r="1106" spans="1:13" x14ac:dyDescent="0.3">
      <c r="A1106">
        <v>3161</v>
      </c>
      <c r="B1106" t="s">
        <v>35</v>
      </c>
      <c r="C1106" t="s">
        <v>30</v>
      </c>
      <c r="D1106" t="s">
        <v>31</v>
      </c>
      <c r="E1106" t="str">
        <f>IF(Nike_Sales_Uncleaned!E1163="","NA",IF(OR(Nike_Sales_Uncleaned!E1163=0,Nike_Sales_Uncleaned!E1163=-1),"NA",UPPER(Nike_Sales_Uncleaned!E1163)))</f>
        <v>NA</v>
      </c>
      <c r="F1106" cm="1">
        <f t="array" ref="F1106">IF(Nike_Sales_Uncleaned!F1163="",MEDIAN(_xlfn._xlws.FILTER(Nike_Sales_Uncleaned!$F$2:$F$2501,Nike_Sales_Uncleaned!$F$2:$F$2501&gt;0)),Nike_Sales_Uncleaned!F1163)</f>
        <v>2</v>
      </c>
      <c r="G1106" cm="1">
        <f t="array" ref="G1106">IF(OR(Nike_Sales_Uncleaned!G1163="",Nike_Sales_Uncleaned!G1163&lt;=0),MEDIAN(_xlfn._xlws.FILTER(Nike_Sales_Uncleaned!$G$2:$G$2501,Nike_Sales_Uncleaned!$G$2:$G$2501&gt;0)),Nike_Sales_Uncleaned!G1163)</f>
        <v>8369.2999999999993</v>
      </c>
      <c r="H1106">
        <f>IF(Nike_Sales_Uncleaned!H1163="",0,IF(AND(Nike_Sales_Uncleaned!H1163&gt;=0,Nike_Sales_Uncleaned!H1163&lt;=1),Nike_Sales_Uncleaned!H1163,0))</f>
        <v>0</v>
      </c>
      <c r="I1106">
        <v>0</v>
      </c>
      <c r="J1106" s="11">
        <f>IF(Nike_Sales_Uncleaned[[#This Row],[Order_Date]]="","",Nike_Sales_Uncleaned[[#This Row],[Order_Date]])</f>
        <v>45697</v>
      </c>
      <c r="K1106" t="s">
        <v>17</v>
      </c>
      <c r="L1106" t="s">
        <v>38</v>
      </c>
      <c r="M1106">
        <v>1663.79</v>
      </c>
    </row>
    <row r="1107" spans="1:13" x14ac:dyDescent="0.3">
      <c r="A1107">
        <v>3162</v>
      </c>
      <c r="B1107" t="s">
        <v>35</v>
      </c>
      <c r="C1107" t="s">
        <v>20</v>
      </c>
      <c r="D1107" t="s">
        <v>21</v>
      </c>
      <c r="E1107" t="str">
        <f>IF(Nike_Sales_Uncleaned!E1164="","NA",IF(OR(Nike_Sales_Uncleaned!E1164=0,Nike_Sales_Uncleaned!E1164=-1),"NA",UPPER(Nike_Sales_Uncleaned!E1164)))</f>
        <v>XL</v>
      </c>
      <c r="F1107" cm="1">
        <f t="array" ref="F1107">IF(Nike_Sales_Uncleaned!F1164="",MEDIAN(_xlfn._xlws.FILTER(Nike_Sales_Uncleaned!$F$2:$F$2501,Nike_Sales_Uncleaned!$F$2:$F$2501&gt;0)),Nike_Sales_Uncleaned!F1164)</f>
        <v>2</v>
      </c>
      <c r="G1107" cm="1">
        <f t="array" ref="G1107">IF(OR(Nike_Sales_Uncleaned!G1164="",Nike_Sales_Uncleaned!G1164&lt;=0),MEDIAN(_xlfn._xlws.FILTER(Nike_Sales_Uncleaned!$G$2:$G$2501,Nike_Sales_Uncleaned!$G$2:$G$2501&gt;0)),Nike_Sales_Uncleaned!G1164)</f>
        <v>6110.0300000000007</v>
      </c>
      <c r="H1107">
        <f>IF(Nike_Sales_Uncleaned!H1164="",0,IF(AND(Nike_Sales_Uncleaned!H1164&gt;=0,Nike_Sales_Uncleaned!H1164&lt;=1),Nike_Sales_Uncleaned!H1164,0))</f>
        <v>0</v>
      </c>
      <c r="I1107">
        <v>0</v>
      </c>
      <c r="J1107" s="11">
        <f>IF(Nike_Sales_Uncleaned[[#This Row],[Order_Date]]="","",Nike_Sales_Uncleaned[[#This Row],[Order_Date]])</f>
        <v>45626</v>
      </c>
      <c r="K1107" t="s">
        <v>17</v>
      </c>
      <c r="L1107" t="s">
        <v>29</v>
      </c>
      <c r="M1107">
        <v>1686.78</v>
      </c>
    </row>
    <row r="1108" spans="1:13" x14ac:dyDescent="0.3">
      <c r="A1108">
        <v>3163</v>
      </c>
      <c r="B1108" t="s">
        <v>19</v>
      </c>
      <c r="C1108" t="s">
        <v>30</v>
      </c>
      <c r="D1108" t="s">
        <v>50</v>
      </c>
      <c r="E1108" t="str">
        <f>IF(Nike_Sales_Uncleaned!E1165="","NA",IF(OR(Nike_Sales_Uncleaned!E1165=0,Nike_Sales_Uncleaned!E1165=-1),"NA",UPPER(Nike_Sales_Uncleaned!E1165)))</f>
        <v>NA</v>
      </c>
      <c r="F1108" cm="1">
        <f t="array" ref="F1108">IF(Nike_Sales_Uncleaned!F1165="",MEDIAN(_xlfn._xlws.FILTER(Nike_Sales_Uncleaned!$F$2:$F$2501,Nike_Sales_Uncleaned!$F$2:$F$2501&gt;0)),Nike_Sales_Uncleaned!F1165)</f>
        <v>2</v>
      </c>
      <c r="G1108" cm="1">
        <f t="array" ref="G1108">IF(OR(Nike_Sales_Uncleaned!G1165="",Nike_Sales_Uncleaned!G1165&lt;=0),MEDIAN(_xlfn._xlws.FILTER(Nike_Sales_Uncleaned!$G$2:$G$2501,Nike_Sales_Uncleaned!$G$2:$G$2501&gt;0)),Nike_Sales_Uncleaned!G1165)</f>
        <v>8204.14</v>
      </c>
      <c r="H1108">
        <f>IF(Nike_Sales_Uncleaned!H1165="",0,IF(AND(Nike_Sales_Uncleaned!H1165&gt;=0,Nike_Sales_Uncleaned!H1165&lt;=1),Nike_Sales_Uncleaned!H1165,0))</f>
        <v>0</v>
      </c>
      <c r="I1108">
        <v>0</v>
      </c>
      <c r="J1108" s="11">
        <f>IF(Nike_Sales_Uncleaned[[#This Row],[Order_Date]]="","",Nike_Sales_Uncleaned[[#This Row],[Order_Date]])</f>
        <v>45725</v>
      </c>
      <c r="K1108" t="s">
        <v>22</v>
      </c>
      <c r="L1108" t="s">
        <v>33</v>
      </c>
      <c r="M1108">
        <v>961.65</v>
      </c>
    </row>
    <row r="1109" spans="1:13" x14ac:dyDescent="0.3">
      <c r="A1109">
        <v>3164</v>
      </c>
      <c r="B1109" t="s">
        <v>35</v>
      </c>
      <c r="C1109" t="s">
        <v>20</v>
      </c>
      <c r="D1109" t="s">
        <v>24</v>
      </c>
      <c r="E1109" t="str">
        <f>IF(Nike_Sales_Uncleaned!E1166="","NA",IF(OR(Nike_Sales_Uncleaned!E1166=0,Nike_Sales_Uncleaned!E1166=-1),"NA",UPPER(Nike_Sales_Uncleaned!E1166)))</f>
        <v>NA</v>
      </c>
      <c r="F1109" cm="1">
        <f t="array" ref="F1109">IF(Nike_Sales_Uncleaned!F1166="",MEDIAN(_xlfn._xlws.FILTER(Nike_Sales_Uncleaned!$F$2:$F$2501,Nike_Sales_Uncleaned!$F$2:$F$2501&gt;0)),Nike_Sales_Uncleaned!F1166)</f>
        <v>4</v>
      </c>
      <c r="G1109" cm="1">
        <f t="array" ref="G1109">IF(OR(Nike_Sales_Uncleaned!G1166="",Nike_Sales_Uncleaned!G1166&lt;=0),MEDIAN(_xlfn._xlws.FILTER(Nike_Sales_Uncleaned!$G$2:$G$2501,Nike_Sales_Uncleaned!$G$2:$G$2501&gt;0)),Nike_Sales_Uncleaned!G1166)</f>
        <v>6110.0300000000007</v>
      </c>
      <c r="H1109">
        <f>IF(Nike_Sales_Uncleaned!H1166="",0,IF(AND(Nike_Sales_Uncleaned!H1166&gt;=0,Nike_Sales_Uncleaned!H1166&lt;=1),Nike_Sales_Uncleaned!H1166,0))</f>
        <v>0</v>
      </c>
      <c r="I1109">
        <v>0</v>
      </c>
      <c r="J1109" s="11">
        <f>IF(Nike_Sales_Uncleaned[[#This Row],[Order_Date]]="","",Nike_Sales_Uncleaned[[#This Row],[Order_Date]])</f>
        <v>45724</v>
      </c>
      <c r="K1109" t="s">
        <v>17</v>
      </c>
      <c r="L1109" t="s">
        <v>36</v>
      </c>
      <c r="M1109">
        <v>-382.88</v>
      </c>
    </row>
    <row r="1110" spans="1:13" x14ac:dyDescent="0.3">
      <c r="A1110">
        <v>3165</v>
      </c>
      <c r="B1110" t="s">
        <v>19</v>
      </c>
      <c r="C1110" t="s">
        <v>20</v>
      </c>
      <c r="D1110" t="s">
        <v>55</v>
      </c>
      <c r="E1110" t="str">
        <f>IF(Nike_Sales_Uncleaned!E1167="","NA",IF(OR(Nike_Sales_Uncleaned!E1167=0,Nike_Sales_Uncleaned!E1167=-1),"NA",UPPER(Nike_Sales_Uncleaned!E1167)))</f>
        <v>XL</v>
      </c>
      <c r="F1110" cm="1">
        <f t="array" ref="F1110">IF(Nike_Sales_Uncleaned!F1167="",MEDIAN(_xlfn._xlws.FILTER(Nike_Sales_Uncleaned!$F$2:$F$2501,Nike_Sales_Uncleaned!$F$2:$F$2501&gt;0)),Nike_Sales_Uncleaned!F1167)</f>
        <v>2</v>
      </c>
      <c r="G1110" cm="1">
        <f t="array" ref="G1110">IF(OR(Nike_Sales_Uncleaned!G1167="",Nike_Sales_Uncleaned!G1167&lt;=0),MEDIAN(_xlfn._xlws.FILTER(Nike_Sales_Uncleaned!$G$2:$G$2501,Nike_Sales_Uncleaned!$G$2:$G$2501&gt;0)),Nike_Sales_Uncleaned!G1167)</f>
        <v>2530.29</v>
      </c>
      <c r="H1110">
        <f>IF(Nike_Sales_Uncleaned!H1167="",0,IF(AND(Nike_Sales_Uncleaned!H1167&gt;=0,Nike_Sales_Uncleaned!H1167&lt;=1),Nike_Sales_Uncleaned!H1167,0))</f>
        <v>0.28999999999999998</v>
      </c>
      <c r="I1110">
        <v>3593.01</v>
      </c>
      <c r="J1110" s="11">
        <f>IF(Nike_Sales_Uncleaned[[#This Row],[Order_Date]]="","",Nike_Sales_Uncleaned[[#This Row],[Order_Date]])</f>
        <v>45642</v>
      </c>
      <c r="K1110" t="s">
        <v>17</v>
      </c>
      <c r="L1110" t="s">
        <v>45</v>
      </c>
      <c r="M1110">
        <v>3264.03</v>
      </c>
    </row>
    <row r="1111" spans="1:13" x14ac:dyDescent="0.3">
      <c r="A1111">
        <v>3166</v>
      </c>
      <c r="B1111" t="s">
        <v>35</v>
      </c>
      <c r="C1111" t="s">
        <v>20</v>
      </c>
      <c r="D1111" t="s">
        <v>24</v>
      </c>
      <c r="E1111" t="str">
        <f>IF(Nike_Sales_Uncleaned!E1168="","NA",IF(OR(Nike_Sales_Uncleaned!E1168=0,Nike_Sales_Uncleaned!E1168=-1),"NA",UPPER(Nike_Sales_Uncleaned!E1168)))</f>
        <v>NA</v>
      </c>
      <c r="F1111" cm="1">
        <f t="array" ref="F1111">IF(Nike_Sales_Uncleaned!F1168="",MEDIAN(_xlfn._xlws.FILTER(Nike_Sales_Uncleaned!$F$2:$F$2501,Nike_Sales_Uncleaned!$F$2:$F$2501&gt;0)),Nike_Sales_Uncleaned!F1168)</f>
        <v>2</v>
      </c>
      <c r="G1111" cm="1">
        <f t="array" ref="G1111">IF(OR(Nike_Sales_Uncleaned!G1168="",Nike_Sales_Uncleaned!G1168&lt;=0),MEDIAN(_xlfn._xlws.FILTER(Nike_Sales_Uncleaned!$G$2:$G$2501,Nike_Sales_Uncleaned!$G$2:$G$2501&gt;0)),Nike_Sales_Uncleaned!G1168)</f>
        <v>6110.0300000000007</v>
      </c>
      <c r="H1111">
        <f>IF(Nike_Sales_Uncleaned!H1168="",0,IF(AND(Nike_Sales_Uncleaned!H1168&gt;=0,Nike_Sales_Uncleaned!H1168&lt;=1),Nike_Sales_Uncleaned!H1168,0))</f>
        <v>0</v>
      </c>
      <c r="I1111">
        <v>0</v>
      </c>
      <c r="J1111" s="11" t="str">
        <f>IF(Nike_Sales_Uncleaned[[#This Row],[Order_Date]]="","",Nike_Sales_Uncleaned[[#This Row],[Order_Date]])</f>
        <v/>
      </c>
      <c r="K1111" t="s">
        <v>17</v>
      </c>
      <c r="L1111" t="s">
        <v>38</v>
      </c>
      <c r="M1111">
        <v>-209.36</v>
      </c>
    </row>
    <row r="1112" spans="1:13" x14ac:dyDescent="0.3">
      <c r="A1112">
        <v>3167</v>
      </c>
      <c r="B1112" t="s">
        <v>19</v>
      </c>
      <c r="C1112" t="s">
        <v>43</v>
      </c>
      <c r="D1112" t="s">
        <v>52</v>
      </c>
      <c r="E1112" t="str">
        <f>IF(Nike_Sales_Uncleaned!E1169="","NA",IF(OR(Nike_Sales_Uncleaned!E1169=0,Nike_Sales_Uncleaned!E1169=-1),"NA",UPPER(Nike_Sales_Uncleaned!E1169)))</f>
        <v>12</v>
      </c>
      <c r="F1112" cm="1">
        <f t="array" ref="F1112">IF(Nike_Sales_Uncleaned!F1169="",MEDIAN(_xlfn._xlws.FILTER(Nike_Sales_Uncleaned!$F$2:$F$2501,Nike_Sales_Uncleaned!$F$2:$F$2501&gt;0)),Nike_Sales_Uncleaned!F1169)</f>
        <v>2</v>
      </c>
      <c r="G1112" cm="1">
        <f t="array" ref="G1112">IF(OR(Nike_Sales_Uncleaned!G1169="",Nike_Sales_Uncleaned!G1169&lt;=0),MEDIAN(_xlfn._xlws.FILTER(Nike_Sales_Uncleaned!$G$2:$G$2501,Nike_Sales_Uncleaned!$G$2:$G$2501&gt;0)),Nike_Sales_Uncleaned!G1169)</f>
        <v>3212.74</v>
      </c>
      <c r="H1112">
        <f>IF(Nike_Sales_Uncleaned!H1169="",0,IF(AND(Nike_Sales_Uncleaned!H1169&gt;=0,Nike_Sales_Uncleaned!H1169&lt;=1),Nike_Sales_Uncleaned!H1169,0))</f>
        <v>0</v>
      </c>
      <c r="I1112">
        <v>0</v>
      </c>
      <c r="J1112" s="11">
        <f>IF(Nike_Sales_Uncleaned[[#This Row],[Order_Date]]="","",Nike_Sales_Uncleaned[[#This Row],[Order_Date]])</f>
        <v>45578</v>
      </c>
      <c r="K1112" t="s">
        <v>17</v>
      </c>
      <c r="L1112" t="s">
        <v>38</v>
      </c>
      <c r="M1112">
        <v>3517.65</v>
      </c>
    </row>
    <row r="1113" spans="1:13" x14ac:dyDescent="0.3">
      <c r="A1113">
        <v>3168</v>
      </c>
      <c r="B1113" t="s">
        <v>19</v>
      </c>
      <c r="C1113" t="s">
        <v>26</v>
      </c>
      <c r="D1113" t="s">
        <v>60</v>
      </c>
      <c r="E1113" t="str">
        <f>IF(Nike_Sales_Uncleaned!E1170="","NA",IF(OR(Nike_Sales_Uncleaned!E1170=0,Nike_Sales_Uncleaned!E1170=-1),"NA",UPPER(Nike_Sales_Uncleaned!E1170)))</f>
        <v>7</v>
      </c>
      <c r="F1113" cm="1">
        <f t="array" ref="F1113">IF(Nike_Sales_Uncleaned!F1170="",MEDIAN(_xlfn._xlws.FILTER(Nike_Sales_Uncleaned!$F$2:$F$2501,Nike_Sales_Uncleaned!$F$2:$F$2501&gt;0)),Nike_Sales_Uncleaned!F1170)</f>
        <v>2</v>
      </c>
      <c r="G1113" cm="1">
        <f t="array" ref="G1113">IF(OR(Nike_Sales_Uncleaned!G1170="",Nike_Sales_Uncleaned!G1170&lt;=0),MEDIAN(_xlfn._xlws.FILTER(Nike_Sales_Uncleaned!$G$2:$G$2501,Nike_Sales_Uncleaned!$G$2:$G$2501&gt;0)),Nike_Sales_Uncleaned!G1170)</f>
        <v>6125.15</v>
      </c>
      <c r="H1113">
        <f>IF(Nike_Sales_Uncleaned!H1170="",0,IF(AND(Nike_Sales_Uncleaned!H1170&gt;=0,Nike_Sales_Uncleaned!H1170&lt;=1),Nike_Sales_Uncleaned!H1170,0))</f>
        <v>0</v>
      </c>
      <c r="I1113">
        <v>0</v>
      </c>
      <c r="J1113" s="11" t="str">
        <f>IF(Nike_Sales_Uncleaned[[#This Row],[Order_Date]]="","",Nike_Sales_Uncleaned[[#This Row],[Order_Date]])</f>
        <v/>
      </c>
      <c r="K1113" t="s">
        <v>22</v>
      </c>
      <c r="L1113" t="s">
        <v>33</v>
      </c>
      <c r="M1113">
        <v>61.83</v>
      </c>
    </row>
    <row r="1114" spans="1:13" x14ac:dyDescent="0.3">
      <c r="A1114">
        <v>3169</v>
      </c>
      <c r="B1114" t="s">
        <v>35</v>
      </c>
      <c r="C1114" t="s">
        <v>26</v>
      </c>
      <c r="D1114" t="s">
        <v>27</v>
      </c>
      <c r="E1114" t="str">
        <f>IF(Nike_Sales_Uncleaned!E1171="","NA",IF(OR(Nike_Sales_Uncleaned!E1171=0,Nike_Sales_Uncleaned!E1171=-1),"NA",UPPER(Nike_Sales_Uncleaned!E1171)))</f>
        <v>M</v>
      </c>
      <c r="F1114" cm="1">
        <f t="array" ref="F1114">IF(Nike_Sales_Uncleaned!F1171="",MEDIAN(_xlfn._xlws.FILTER(Nike_Sales_Uncleaned!$F$2:$F$2501,Nike_Sales_Uncleaned!$F$2:$F$2501&gt;0)),Nike_Sales_Uncleaned!F1171)</f>
        <v>2</v>
      </c>
      <c r="G1114" cm="1">
        <f t="array" ref="G1114">IF(OR(Nike_Sales_Uncleaned!G1171="",Nike_Sales_Uncleaned!G1171&lt;=0),MEDIAN(_xlfn._xlws.FILTER(Nike_Sales_Uncleaned!$G$2:$G$2501,Nike_Sales_Uncleaned!$G$2:$G$2501&gt;0)),Nike_Sales_Uncleaned!G1171)</f>
        <v>6110.0300000000007</v>
      </c>
      <c r="H1114">
        <f>IF(Nike_Sales_Uncleaned!H1171="",0,IF(AND(Nike_Sales_Uncleaned!H1171&gt;=0,Nike_Sales_Uncleaned!H1171&lt;=1),Nike_Sales_Uncleaned!H1171,0))</f>
        <v>0</v>
      </c>
      <c r="I1114">
        <v>0</v>
      </c>
      <c r="J1114" s="11" t="str">
        <f>IF(Nike_Sales_Uncleaned[[#This Row],[Order_Date]]="","",Nike_Sales_Uncleaned[[#This Row],[Order_Date]])</f>
        <v/>
      </c>
      <c r="K1114" t="s">
        <v>22</v>
      </c>
      <c r="L1114" t="s">
        <v>33</v>
      </c>
      <c r="M1114">
        <v>-744.54</v>
      </c>
    </row>
    <row r="1115" spans="1:13" x14ac:dyDescent="0.3">
      <c r="A1115">
        <v>3170</v>
      </c>
      <c r="B1115" t="s">
        <v>35</v>
      </c>
      <c r="C1115" t="s">
        <v>14</v>
      </c>
      <c r="D1115" t="s">
        <v>34</v>
      </c>
      <c r="E1115" t="str">
        <f>IF(Nike_Sales_Uncleaned!E1172="","NA",IF(OR(Nike_Sales_Uncleaned!E1172=0,Nike_Sales_Uncleaned!E1172=-1),"NA",UPPER(Nike_Sales_Uncleaned!E1172)))</f>
        <v>L</v>
      </c>
      <c r="F1115" cm="1">
        <f t="array" ref="F1115">IF(Nike_Sales_Uncleaned!F1172="",MEDIAN(_xlfn._xlws.FILTER(Nike_Sales_Uncleaned!$F$2:$F$2501,Nike_Sales_Uncleaned!$F$2:$F$2501&gt;0)),Nike_Sales_Uncleaned!F1172)</f>
        <v>2</v>
      </c>
      <c r="G1115" cm="1">
        <f t="array" ref="G1115">IF(OR(Nike_Sales_Uncleaned!G1172="",Nike_Sales_Uncleaned!G1172&lt;=0),MEDIAN(_xlfn._xlws.FILTER(Nike_Sales_Uncleaned!$G$2:$G$2501,Nike_Sales_Uncleaned!$G$2:$G$2501&gt;0)),Nike_Sales_Uncleaned!G1172)</f>
        <v>6110.0300000000007</v>
      </c>
      <c r="H1115">
        <f>IF(Nike_Sales_Uncleaned!H1172="",0,IF(AND(Nike_Sales_Uncleaned!H1172&gt;=0,Nike_Sales_Uncleaned!H1172&lt;=1),Nike_Sales_Uncleaned!H1172,0))</f>
        <v>0</v>
      </c>
      <c r="I1115">
        <v>0</v>
      </c>
      <c r="J1115" s="11" t="str">
        <f>IF(Nike_Sales_Uncleaned[[#This Row],[Order_Date]]="","",Nike_Sales_Uncleaned[[#This Row],[Order_Date]])</f>
        <v/>
      </c>
      <c r="K1115" t="s">
        <v>17</v>
      </c>
      <c r="L1115" t="s">
        <v>29</v>
      </c>
      <c r="M1115">
        <v>-367.73</v>
      </c>
    </row>
    <row r="1116" spans="1:13" x14ac:dyDescent="0.3">
      <c r="A1116">
        <v>3171</v>
      </c>
      <c r="B1116" t="s">
        <v>35</v>
      </c>
      <c r="C1116" t="s">
        <v>26</v>
      </c>
      <c r="D1116" t="s">
        <v>60</v>
      </c>
      <c r="E1116" t="str">
        <f>IF(Nike_Sales_Uncleaned!E1173="","NA",IF(OR(Nike_Sales_Uncleaned!E1173=0,Nike_Sales_Uncleaned!E1173=-1),"NA",UPPER(Nike_Sales_Uncleaned!E1173)))</f>
        <v>NA</v>
      </c>
      <c r="F1116" cm="1">
        <f t="array" ref="F1116">IF(Nike_Sales_Uncleaned!F1173="",MEDIAN(_xlfn._xlws.FILTER(Nike_Sales_Uncleaned!$F$2:$F$2501,Nike_Sales_Uncleaned!$F$2:$F$2501&gt;0)),Nike_Sales_Uncleaned!F1173)</f>
        <v>2</v>
      </c>
      <c r="G1116" cm="1">
        <f t="array" ref="G1116">IF(OR(Nike_Sales_Uncleaned!G1173="",Nike_Sales_Uncleaned!G1173&lt;=0),MEDIAN(_xlfn._xlws.FILTER(Nike_Sales_Uncleaned!$G$2:$G$2501,Nike_Sales_Uncleaned!$G$2:$G$2501&gt;0)),Nike_Sales_Uncleaned!G1173)</f>
        <v>6110.0300000000007</v>
      </c>
      <c r="H1116">
        <f>IF(Nike_Sales_Uncleaned!H1173="",0,IF(AND(Nike_Sales_Uncleaned!H1173&gt;=0,Nike_Sales_Uncleaned!H1173&lt;=1),Nike_Sales_Uncleaned!H1173,0))</f>
        <v>0</v>
      </c>
      <c r="I1116">
        <v>0</v>
      </c>
      <c r="J1116" s="11">
        <f>IF(Nike_Sales_Uncleaned[[#This Row],[Order_Date]]="","",Nike_Sales_Uncleaned[[#This Row],[Order_Date]])</f>
        <v>45743</v>
      </c>
      <c r="K1116" t="s">
        <v>17</v>
      </c>
      <c r="L1116" t="s">
        <v>36</v>
      </c>
      <c r="M1116">
        <v>-445.89</v>
      </c>
    </row>
    <row r="1117" spans="1:13" x14ac:dyDescent="0.3">
      <c r="A1117">
        <v>3172</v>
      </c>
      <c r="B1117" t="s">
        <v>35</v>
      </c>
      <c r="C1117" t="s">
        <v>14</v>
      </c>
      <c r="D1117" t="s">
        <v>47</v>
      </c>
      <c r="E1117" t="str">
        <f>IF(Nike_Sales_Uncleaned!E1174="","NA",IF(OR(Nike_Sales_Uncleaned!E1174=0,Nike_Sales_Uncleaned!E1174=-1),"NA",UPPER(Nike_Sales_Uncleaned!E1174)))</f>
        <v>9</v>
      </c>
      <c r="F1117" cm="1">
        <f t="array" ref="F1117">IF(Nike_Sales_Uncleaned!F1174="",MEDIAN(_xlfn._xlws.FILTER(Nike_Sales_Uncleaned!$F$2:$F$2501,Nike_Sales_Uncleaned!$F$2:$F$2501&gt;0)),Nike_Sales_Uncleaned!F1174)</f>
        <v>-1</v>
      </c>
      <c r="G1117" cm="1">
        <f t="array" ref="G1117">IF(OR(Nike_Sales_Uncleaned!G1174="",Nike_Sales_Uncleaned!G1174&lt;=0),MEDIAN(_xlfn._xlws.FILTER(Nike_Sales_Uncleaned!$G$2:$G$2501,Nike_Sales_Uncleaned!$G$2:$G$2501&gt;0)),Nike_Sales_Uncleaned!G1174)</f>
        <v>6110.0300000000007</v>
      </c>
      <c r="H1117">
        <f>IF(Nike_Sales_Uncleaned!H1174="",0,IF(AND(Nike_Sales_Uncleaned!H1174&gt;=0,Nike_Sales_Uncleaned!H1174&lt;=1),Nike_Sales_Uncleaned!H1174,0))</f>
        <v>0.39</v>
      </c>
      <c r="I1117">
        <v>0</v>
      </c>
      <c r="J1117" s="11" t="str">
        <f>IF(Nike_Sales_Uncleaned[[#This Row],[Order_Date]]="","",Nike_Sales_Uncleaned[[#This Row],[Order_Date]])</f>
        <v/>
      </c>
      <c r="K1117" t="s">
        <v>22</v>
      </c>
      <c r="L1117" t="s">
        <v>29</v>
      </c>
      <c r="M1117">
        <v>1877.19</v>
      </c>
    </row>
    <row r="1118" spans="1:13" x14ac:dyDescent="0.3">
      <c r="A1118">
        <v>3173</v>
      </c>
      <c r="B1118" t="s">
        <v>19</v>
      </c>
      <c r="C1118" t="s">
        <v>20</v>
      </c>
      <c r="D1118" t="s">
        <v>24</v>
      </c>
      <c r="E1118" t="str">
        <f>IF(Nike_Sales_Uncleaned!E1175="","NA",IF(OR(Nike_Sales_Uncleaned!E1175=0,Nike_Sales_Uncleaned!E1175=-1),"NA",UPPER(Nike_Sales_Uncleaned!E1175)))</f>
        <v>XL</v>
      </c>
      <c r="F1118" cm="1">
        <f t="array" ref="F1118">IF(Nike_Sales_Uncleaned!F1175="",MEDIAN(_xlfn._xlws.FILTER(Nike_Sales_Uncleaned!$F$2:$F$2501,Nike_Sales_Uncleaned!$F$2:$F$2501&gt;0)),Nike_Sales_Uncleaned!F1175)</f>
        <v>2</v>
      </c>
      <c r="G1118" cm="1">
        <f t="array" ref="G1118">IF(OR(Nike_Sales_Uncleaned!G1175="",Nike_Sales_Uncleaned!G1175&lt;=0),MEDIAN(_xlfn._xlws.FILTER(Nike_Sales_Uncleaned!$G$2:$G$2501,Nike_Sales_Uncleaned!$G$2:$G$2501&gt;0)),Nike_Sales_Uncleaned!G1175)</f>
        <v>6110.0300000000007</v>
      </c>
      <c r="H1118">
        <f>IF(Nike_Sales_Uncleaned!H1175="",0,IF(AND(Nike_Sales_Uncleaned!H1175&gt;=0,Nike_Sales_Uncleaned!H1175&lt;=1),Nike_Sales_Uncleaned!H1175,0))</f>
        <v>0</v>
      </c>
      <c r="I1118">
        <v>0</v>
      </c>
      <c r="J1118" s="11">
        <f>IF(Nike_Sales_Uncleaned[[#This Row],[Order_Date]]="","",Nike_Sales_Uncleaned[[#This Row],[Order_Date]])</f>
        <v>45617</v>
      </c>
      <c r="K1118" t="s">
        <v>22</v>
      </c>
      <c r="L1118" t="s">
        <v>29</v>
      </c>
      <c r="M1118">
        <v>1560.81</v>
      </c>
    </row>
    <row r="1119" spans="1:13" x14ac:dyDescent="0.3">
      <c r="A1119">
        <v>3174</v>
      </c>
      <c r="B1119" t="s">
        <v>35</v>
      </c>
      <c r="C1119" t="s">
        <v>20</v>
      </c>
      <c r="D1119" t="s">
        <v>55</v>
      </c>
      <c r="E1119" t="str">
        <f>IF(Nike_Sales_Uncleaned!E1176="","NA",IF(OR(Nike_Sales_Uncleaned!E1176=0,Nike_Sales_Uncleaned!E1176=-1),"NA",UPPER(Nike_Sales_Uncleaned!E1176)))</f>
        <v>NA</v>
      </c>
      <c r="F1119" cm="1">
        <f t="array" ref="F1119">IF(Nike_Sales_Uncleaned!F1176="",MEDIAN(_xlfn._xlws.FILTER(Nike_Sales_Uncleaned!$F$2:$F$2501,Nike_Sales_Uncleaned!$F$2:$F$2501&gt;0)),Nike_Sales_Uncleaned!F1176)</f>
        <v>2</v>
      </c>
      <c r="G1119" cm="1">
        <f t="array" ref="G1119">IF(OR(Nike_Sales_Uncleaned!G1176="",Nike_Sales_Uncleaned!G1176&lt;=0),MEDIAN(_xlfn._xlws.FILTER(Nike_Sales_Uncleaned!$G$2:$G$2501,Nike_Sales_Uncleaned!$G$2:$G$2501&gt;0)),Nike_Sales_Uncleaned!G1176)</f>
        <v>6110.0300000000007</v>
      </c>
      <c r="H1119">
        <f>IF(Nike_Sales_Uncleaned!H1176="",0,IF(AND(Nike_Sales_Uncleaned!H1176&gt;=0,Nike_Sales_Uncleaned!H1176&lt;=1),Nike_Sales_Uncleaned!H1176,0))</f>
        <v>0</v>
      </c>
      <c r="I1119">
        <v>0</v>
      </c>
      <c r="J1119" s="11">
        <f>IF(Nike_Sales_Uncleaned[[#This Row],[Order_Date]]="","",Nike_Sales_Uncleaned[[#This Row],[Order_Date]])</f>
        <v>45556</v>
      </c>
      <c r="K1119" t="s">
        <v>17</v>
      </c>
      <c r="L1119" t="s">
        <v>38</v>
      </c>
      <c r="M1119">
        <v>1570.71</v>
      </c>
    </row>
    <row r="1120" spans="1:13" x14ac:dyDescent="0.3">
      <c r="A1120">
        <v>3175</v>
      </c>
      <c r="B1120" t="s">
        <v>19</v>
      </c>
      <c r="C1120" t="s">
        <v>26</v>
      </c>
      <c r="D1120" t="s">
        <v>58</v>
      </c>
      <c r="E1120" t="str">
        <f>IF(Nike_Sales_Uncleaned!E1177="","NA",IF(OR(Nike_Sales_Uncleaned!E1177=0,Nike_Sales_Uncleaned!E1177=-1),"NA",UPPER(Nike_Sales_Uncleaned!E1177)))</f>
        <v>10</v>
      </c>
      <c r="F1120" cm="1">
        <f t="array" ref="F1120">IF(Nike_Sales_Uncleaned!F1177="",MEDIAN(_xlfn._xlws.FILTER(Nike_Sales_Uncleaned!$F$2:$F$2501,Nike_Sales_Uncleaned!$F$2:$F$2501&gt;0)),Nike_Sales_Uncleaned!F1177)</f>
        <v>-1</v>
      </c>
      <c r="G1120" cm="1">
        <f t="array" ref="G1120">IF(OR(Nike_Sales_Uncleaned!G1177="",Nike_Sales_Uncleaned!G1177&lt;=0),MEDIAN(_xlfn._xlws.FILTER(Nike_Sales_Uncleaned!$G$2:$G$2501,Nike_Sales_Uncleaned!$G$2:$G$2501&gt;0)),Nike_Sales_Uncleaned!G1177)</f>
        <v>6583.76</v>
      </c>
      <c r="H1120">
        <f>IF(Nike_Sales_Uncleaned!H1177="",0,IF(AND(Nike_Sales_Uncleaned!H1177&gt;=0,Nike_Sales_Uncleaned!H1177&lt;=1),Nike_Sales_Uncleaned!H1177,0))</f>
        <v>0.71</v>
      </c>
      <c r="I1120">
        <v>-1909.29</v>
      </c>
      <c r="J1120" s="11" t="str">
        <f>IF(Nike_Sales_Uncleaned[[#This Row],[Order_Date]]="","",Nike_Sales_Uncleaned[[#This Row],[Order_Date]])</f>
        <v/>
      </c>
      <c r="K1120" t="s">
        <v>22</v>
      </c>
      <c r="L1120" t="s">
        <v>25</v>
      </c>
      <c r="M1120">
        <v>2194.69</v>
      </c>
    </row>
    <row r="1121" spans="1:13" x14ac:dyDescent="0.3">
      <c r="A1121">
        <v>3176</v>
      </c>
      <c r="B1121" t="s">
        <v>35</v>
      </c>
      <c r="C1121" t="s">
        <v>26</v>
      </c>
      <c r="D1121" t="s">
        <v>27</v>
      </c>
      <c r="E1121" t="str">
        <f>IF(Nike_Sales_Uncleaned!E1178="","NA",IF(OR(Nike_Sales_Uncleaned!E1178=0,Nike_Sales_Uncleaned!E1178=-1),"NA",UPPER(Nike_Sales_Uncleaned!E1178)))</f>
        <v>NA</v>
      </c>
      <c r="F1121" cm="1">
        <f t="array" ref="F1121">IF(Nike_Sales_Uncleaned!F1178="",MEDIAN(_xlfn._xlws.FILTER(Nike_Sales_Uncleaned!$F$2:$F$2501,Nike_Sales_Uncleaned!$F$2:$F$2501&gt;0)),Nike_Sales_Uncleaned!F1178)</f>
        <v>2</v>
      </c>
      <c r="G1121" cm="1">
        <f t="array" ref="G1121">IF(OR(Nike_Sales_Uncleaned!G1178="",Nike_Sales_Uncleaned!G1178&lt;=0),MEDIAN(_xlfn._xlws.FILTER(Nike_Sales_Uncleaned!$G$2:$G$2501,Nike_Sales_Uncleaned!$G$2:$G$2501&gt;0)),Nike_Sales_Uncleaned!G1178)</f>
        <v>9352.6200000000008</v>
      </c>
      <c r="H1121">
        <f>IF(Nike_Sales_Uncleaned!H1178="",0,IF(AND(Nike_Sales_Uncleaned!H1178&gt;=0,Nike_Sales_Uncleaned!H1178&lt;=1),Nike_Sales_Uncleaned!H1178,0))</f>
        <v>0.97</v>
      </c>
      <c r="I1121">
        <v>0</v>
      </c>
      <c r="J1121" s="11">
        <f>IF(Nike_Sales_Uncleaned[[#This Row],[Order_Date]]="","",Nike_Sales_Uncleaned[[#This Row],[Order_Date]])</f>
        <v>45150</v>
      </c>
      <c r="K1121" t="s">
        <v>22</v>
      </c>
      <c r="L1121" t="s">
        <v>36</v>
      </c>
      <c r="M1121">
        <v>903.31</v>
      </c>
    </row>
    <row r="1122" spans="1:13" x14ac:dyDescent="0.3">
      <c r="A1122">
        <v>3177</v>
      </c>
      <c r="B1122" t="s">
        <v>13</v>
      </c>
      <c r="C1122" t="s">
        <v>26</v>
      </c>
      <c r="D1122" t="s">
        <v>60</v>
      </c>
      <c r="E1122" t="str">
        <f>IF(Nike_Sales_Uncleaned!E1179="","NA",IF(OR(Nike_Sales_Uncleaned!E1179=0,Nike_Sales_Uncleaned!E1179=-1),"NA",UPPER(Nike_Sales_Uncleaned!E1179)))</f>
        <v>L</v>
      </c>
      <c r="F1122" cm="1">
        <f t="array" ref="F1122">IF(Nike_Sales_Uncleaned!F1179="",MEDIAN(_xlfn._xlws.FILTER(Nike_Sales_Uncleaned!$F$2:$F$2501,Nike_Sales_Uncleaned!$F$2:$F$2501&gt;0)),Nike_Sales_Uncleaned!F1179)</f>
        <v>3</v>
      </c>
      <c r="G1122" cm="1">
        <f t="array" ref="G1122">IF(OR(Nike_Sales_Uncleaned!G1179="",Nike_Sales_Uncleaned!G1179&lt;=0),MEDIAN(_xlfn._xlws.FILTER(Nike_Sales_Uncleaned!$G$2:$G$2501,Nike_Sales_Uncleaned!$G$2:$G$2501&gt;0)),Nike_Sales_Uncleaned!G1179)</f>
        <v>7042.12</v>
      </c>
      <c r="H1122">
        <f>IF(Nike_Sales_Uncleaned!H1179="",0,IF(AND(Nike_Sales_Uncleaned!H1179&gt;=0,Nike_Sales_Uncleaned!H1179&lt;=1),Nike_Sales_Uncleaned!H1179,0))</f>
        <v>0.89</v>
      </c>
      <c r="I1122">
        <v>2323.9</v>
      </c>
      <c r="J1122" s="11" t="str">
        <f>IF(Nike_Sales_Uncleaned[[#This Row],[Order_Date]]="","",Nike_Sales_Uncleaned[[#This Row],[Order_Date]])</f>
        <v/>
      </c>
      <c r="K1122" t="s">
        <v>17</v>
      </c>
      <c r="L1122" t="s">
        <v>25</v>
      </c>
      <c r="M1122">
        <v>-411.55</v>
      </c>
    </row>
    <row r="1123" spans="1:13" x14ac:dyDescent="0.3">
      <c r="A1123">
        <v>3178</v>
      </c>
      <c r="B1123" t="s">
        <v>19</v>
      </c>
      <c r="C1123" t="s">
        <v>14</v>
      </c>
      <c r="D1123" t="s">
        <v>15</v>
      </c>
      <c r="E1123" t="str">
        <f>IF(Nike_Sales_Uncleaned!E1180="","NA",IF(OR(Nike_Sales_Uncleaned!E1180=0,Nike_Sales_Uncleaned!E1180=-1),"NA",UPPER(Nike_Sales_Uncleaned!E1180)))</f>
        <v>11</v>
      </c>
      <c r="F1123" cm="1">
        <f t="array" ref="F1123">IF(Nike_Sales_Uncleaned!F1180="",MEDIAN(_xlfn._xlws.FILTER(Nike_Sales_Uncleaned!$F$2:$F$2501,Nike_Sales_Uncleaned!$F$2:$F$2501&gt;0)),Nike_Sales_Uncleaned!F1180)</f>
        <v>2</v>
      </c>
      <c r="G1123" cm="1">
        <f t="array" ref="G1123">IF(OR(Nike_Sales_Uncleaned!G1180="",Nike_Sales_Uncleaned!G1180&lt;=0),MEDIAN(_xlfn._xlws.FILTER(Nike_Sales_Uncleaned!$G$2:$G$2501,Nike_Sales_Uncleaned!$G$2:$G$2501&gt;0)),Nike_Sales_Uncleaned!G1180)</f>
        <v>6110.0300000000007</v>
      </c>
      <c r="H1123">
        <f>IF(Nike_Sales_Uncleaned!H1180="",0,IF(AND(Nike_Sales_Uncleaned!H1180&gt;=0,Nike_Sales_Uncleaned!H1180&lt;=1),Nike_Sales_Uncleaned!H1180,0))</f>
        <v>0</v>
      </c>
      <c r="I1123">
        <v>0</v>
      </c>
      <c r="J1123" s="11">
        <f>IF(Nike_Sales_Uncleaned[[#This Row],[Order_Date]]="","",Nike_Sales_Uncleaned[[#This Row],[Order_Date]])</f>
        <v>45722</v>
      </c>
      <c r="K1123" t="s">
        <v>22</v>
      </c>
      <c r="L1123" t="s">
        <v>33</v>
      </c>
      <c r="M1123">
        <v>-271.02999999999997</v>
      </c>
    </row>
    <row r="1124" spans="1:13" x14ac:dyDescent="0.3">
      <c r="A1124">
        <v>3179</v>
      </c>
      <c r="B1124" t="s">
        <v>19</v>
      </c>
      <c r="C1124" t="s">
        <v>14</v>
      </c>
      <c r="D1124" t="s">
        <v>15</v>
      </c>
      <c r="E1124" t="str">
        <f>IF(Nike_Sales_Uncleaned!E1181="","NA",IF(OR(Nike_Sales_Uncleaned!E1181=0,Nike_Sales_Uncleaned!E1181=-1),"NA",UPPER(Nike_Sales_Uncleaned!E1181)))</f>
        <v>NA</v>
      </c>
      <c r="F1124" cm="1">
        <f t="array" ref="F1124">IF(Nike_Sales_Uncleaned!F1181="",MEDIAN(_xlfn._xlws.FILTER(Nike_Sales_Uncleaned!$F$2:$F$2501,Nike_Sales_Uncleaned!$F$2:$F$2501&gt;0)),Nike_Sales_Uncleaned!F1181)</f>
        <v>3</v>
      </c>
      <c r="G1124" cm="1">
        <f t="array" ref="G1124">IF(OR(Nike_Sales_Uncleaned!G1181="",Nike_Sales_Uncleaned!G1181&lt;=0),MEDIAN(_xlfn._xlws.FILTER(Nike_Sales_Uncleaned!$G$2:$G$2501,Nike_Sales_Uncleaned!$G$2:$G$2501&gt;0)),Nike_Sales_Uncleaned!G1181)</f>
        <v>6110.0300000000007</v>
      </c>
      <c r="H1124">
        <f>IF(Nike_Sales_Uncleaned!H1181="",0,IF(AND(Nike_Sales_Uncleaned!H1181&gt;=0,Nike_Sales_Uncleaned!H1181&lt;=1),Nike_Sales_Uncleaned!H1181,0))</f>
        <v>0.36</v>
      </c>
      <c r="I1124">
        <v>0</v>
      </c>
      <c r="J1124" s="11" t="str">
        <f>IF(Nike_Sales_Uncleaned[[#This Row],[Order_Date]]="","",Nike_Sales_Uncleaned[[#This Row],[Order_Date]])</f>
        <v/>
      </c>
      <c r="K1124" t="s">
        <v>17</v>
      </c>
      <c r="L1124" t="s">
        <v>25</v>
      </c>
      <c r="M1124">
        <v>517.77</v>
      </c>
    </row>
    <row r="1125" spans="1:13" x14ac:dyDescent="0.3">
      <c r="A1125">
        <v>3180</v>
      </c>
      <c r="B1125" t="s">
        <v>35</v>
      </c>
      <c r="C1125" t="s">
        <v>43</v>
      </c>
      <c r="D1125" t="s">
        <v>52</v>
      </c>
      <c r="E1125" t="str">
        <f>IF(Nike_Sales_Uncleaned!E1182="","NA",IF(OR(Nike_Sales_Uncleaned!E1182=0,Nike_Sales_Uncleaned!E1182=-1),"NA",UPPER(Nike_Sales_Uncleaned!E1182)))</f>
        <v>XL</v>
      </c>
      <c r="F1125" cm="1">
        <f t="array" ref="F1125">IF(Nike_Sales_Uncleaned!F1182="",MEDIAN(_xlfn._xlws.FILTER(Nike_Sales_Uncleaned!$F$2:$F$2501,Nike_Sales_Uncleaned!$F$2:$F$2501&gt;0)),Nike_Sales_Uncleaned!F1182)</f>
        <v>2</v>
      </c>
      <c r="G1125" cm="1">
        <f t="array" ref="G1125">IF(OR(Nike_Sales_Uncleaned!G1182="",Nike_Sales_Uncleaned!G1182&lt;=0),MEDIAN(_xlfn._xlws.FILTER(Nike_Sales_Uncleaned!$G$2:$G$2501,Nike_Sales_Uncleaned!$G$2:$G$2501&gt;0)),Nike_Sales_Uncleaned!G1182)</f>
        <v>6110.0300000000007</v>
      </c>
      <c r="H1125">
        <f>IF(Nike_Sales_Uncleaned!H1182="",0,IF(AND(Nike_Sales_Uncleaned!H1182&gt;=0,Nike_Sales_Uncleaned!H1182&lt;=1),Nike_Sales_Uncleaned!H1182,0))</f>
        <v>0.65</v>
      </c>
      <c r="I1125">
        <v>0</v>
      </c>
      <c r="J1125" s="11">
        <f>IF(Nike_Sales_Uncleaned[[#This Row],[Order_Date]]="","",Nike_Sales_Uncleaned[[#This Row],[Order_Date]])</f>
        <v>45803</v>
      </c>
      <c r="K1125" t="s">
        <v>17</v>
      </c>
      <c r="L1125" t="s">
        <v>29</v>
      </c>
      <c r="M1125">
        <v>1603.13</v>
      </c>
    </row>
    <row r="1126" spans="1:13" x14ac:dyDescent="0.3">
      <c r="A1126">
        <v>3181</v>
      </c>
      <c r="B1126" t="s">
        <v>19</v>
      </c>
      <c r="C1126" t="s">
        <v>30</v>
      </c>
      <c r="D1126" t="s">
        <v>48</v>
      </c>
      <c r="E1126" t="str">
        <f>IF(Nike_Sales_Uncleaned!E1183="","NA",IF(OR(Nike_Sales_Uncleaned!E1183=0,Nike_Sales_Uncleaned!E1183=-1),"NA",UPPER(Nike_Sales_Uncleaned!E1183)))</f>
        <v>XL</v>
      </c>
      <c r="F1126" cm="1">
        <f t="array" ref="F1126">IF(Nike_Sales_Uncleaned!F1183="",MEDIAN(_xlfn._xlws.FILTER(Nike_Sales_Uncleaned!$F$2:$F$2501,Nike_Sales_Uncleaned!$F$2:$F$2501&gt;0)),Nike_Sales_Uncleaned!F1183)</f>
        <v>1</v>
      </c>
      <c r="G1126" cm="1">
        <f t="array" ref="G1126">IF(OR(Nike_Sales_Uncleaned!G1183="",Nike_Sales_Uncleaned!G1183&lt;=0),MEDIAN(_xlfn._xlws.FILTER(Nike_Sales_Uncleaned!$G$2:$G$2501,Nike_Sales_Uncleaned!$G$2:$G$2501&gt;0)),Nike_Sales_Uncleaned!G1183)</f>
        <v>6110.0300000000007</v>
      </c>
      <c r="H1126">
        <f>IF(Nike_Sales_Uncleaned!H1183="",0,IF(AND(Nike_Sales_Uncleaned!H1183&gt;=0,Nike_Sales_Uncleaned!H1183&lt;=1),Nike_Sales_Uncleaned!H1183,0))</f>
        <v>0</v>
      </c>
      <c r="I1126">
        <v>0</v>
      </c>
      <c r="J1126" s="11">
        <f>IF(Nike_Sales_Uncleaned[[#This Row],[Order_Date]]="","",Nike_Sales_Uncleaned[[#This Row],[Order_Date]])</f>
        <v>45747</v>
      </c>
      <c r="K1126" t="s">
        <v>22</v>
      </c>
      <c r="L1126" t="s">
        <v>33</v>
      </c>
      <c r="M1126">
        <v>2808</v>
      </c>
    </row>
    <row r="1127" spans="1:13" x14ac:dyDescent="0.3">
      <c r="A1127">
        <v>3182</v>
      </c>
      <c r="B1127" t="s">
        <v>35</v>
      </c>
      <c r="C1127" t="s">
        <v>20</v>
      </c>
      <c r="D1127" t="s">
        <v>24</v>
      </c>
      <c r="E1127" t="str">
        <f>IF(Nike_Sales_Uncleaned!E1184="","NA",IF(OR(Nike_Sales_Uncleaned!E1184=0,Nike_Sales_Uncleaned!E1184=-1),"NA",UPPER(Nike_Sales_Uncleaned!E1184)))</f>
        <v>L</v>
      </c>
      <c r="F1127" cm="1">
        <f t="array" ref="F1127">IF(Nike_Sales_Uncleaned!F1184="",MEDIAN(_xlfn._xlws.FILTER(Nike_Sales_Uncleaned!$F$2:$F$2501,Nike_Sales_Uncleaned!$F$2:$F$2501&gt;0)),Nike_Sales_Uncleaned!F1184)</f>
        <v>2</v>
      </c>
      <c r="G1127" cm="1">
        <f t="array" ref="G1127">IF(OR(Nike_Sales_Uncleaned!G1184="",Nike_Sales_Uncleaned!G1184&lt;=0),MEDIAN(_xlfn._xlws.FILTER(Nike_Sales_Uncleaned!$G$2:$G$2501,Nike_Sales_Uncleaned!$G$2:$G$2501&gt;0)),Nike_Sales_Uncleaned!G1184)</f>
        <v>6110.0300000000007</v>
      </c>
      <c r="H1127">
        <f>IF(Nike_Sales_Uncleaned!H1184="",0,IF(AND(Nike_Sales_Uncleaned!H1184&gt;=0,Nike_Sales_Uncleaned!H1184&lt;=1),Nike_Sales_Uncleaned!H1184,0))</f>
        <v>0</v>
      </c>
      <c r="I1127">
        <v>0</v>
      </c>
      <c r="J1127" s="11">
        <f>IF(Nike_Sales_Uncleaned[[#This Row],[Order_Date]]="","",Nike_Sales_Uncleaned[[#This Row],[Order_Date]])</f>
        <v>45726</v>
      </c>
      <c r="K1127" t="s">
        <v>22</v>
      </c>
      <c r="L1127" t="s">
        <v>25</v>
      </c>
      <c r="M1127">
        <v>42.14</v>
      </c>
    </row>
    <row r="1128" spans="1:13" x14ac:dyDescent="0.3">
      <c r="A1128">
        <v>3183</v>
      </c>
      <c r="B1128" t="s">
        <v>13</v>
      </c>
      <c r="C1128" t="s">
        <v>20</v>
      </c>
      <c r="D1128" t="s">
        <v>55</v>
      </c>
      <c r="E1128" t="str">
        <f>IF(Nike_Sales_Uncleaned!E1185="","NA",IF(OR(Nike_Sales_Uncleaned!E1185=0,Nike_Sales_Uncleaned!E1185=-1),"NA",UPPER(Nike_Sales_Uncleaned!E1185)))</f>
        <v>XL</v>
      </c>
      <c r="F1128" cm="1">
        <f t="array" ref="F1128">IF(Nike_Sales_Uncleaned!F1185="",MEDIAN(_xlfn._xlws.FILTER(Nike_Sales_Uncleaned!$F$2:$F$2501,Nike_Sales_Uncleaned!$F$2:$F$2501&gt;0)),Nike_Sales_Uncleaned!F1185)</f>
        <v>2</v>
      </c>
      <c r="G1128" cm="1">
        <f t="array" ref="G1128">IF(OR(Nike_Sales_Uncleaned!G1185="",Nike_Sales_Uncleaned!G1185&lt;=0),MEDIAN(_xlfn._xlws.FILTER(Nike_Sales_Uncleaned!$G$2:$G$2501,Nike_Sales_Uncleaned!$G$2:$G$2501&gt;0)),Nike_Sales_Uncleaned!G1185)</f>
        <v>8074.82</v>
      </c>
      <c r="H1128">
        <f>IF(Nike_Sales_Uncleaned!H1185="",0,IF(AND(Nike_Sales_Uncleaned!H1185&gt;=0,Nike_Sales_Uncleaned!H1185&lt;=1),Nike_Sales_Uncleaned!H1185,0))</f>
        <v>0</v>
      </c>
      <c r="I1128">
        <v>0</v>
      </c>
      <c r="J1128" s="11">
        <f>IF(Nike_Sales_Uncleaned[[#This Row],[Order_Date]]="","",Nike_Sales_Uncleaned[[#This Row],[Order_Date]])</f>
        <v>45453</v>
      </c>
      <c r="K1128" t="s">
        <v>22</v>
      </c>
      <c r="L1128" t="s">
        <v>25</v>
      </c>
      <c r="M1128">
        <v>2968.78</v>
      </c>
    </row>
    <row r="1129" spans="1:13" x14ac:dyDescent="0.3">
      <c r="A1129">
        <v>3184</v>
      </c>
      <c r="B1129" t="s">
        <v>35</v>
      </c>
      <c r="C1129" t="s">
        <v>14</v>
      </c>
      <c r="D1129" t="s">
        <v>54</v>
      </c>
      <c r="E1129" t="str">
        <f>IF(Nike_Sales_Uncleaned!E1186="","NA",IF(OR(Nike_Sales_Uncleaned!E1186=0,Nike_Sales_Uncleaned!E1186=-1),"NA",UPPER(Nike_Sales_Uncleaned!E1186)))</f>
        <v>M</v>
      </c>
      <c r="F1129" cm="1">
        <f t="array" ref="F1129">IF(Nike_Sales_Uncleaned!F1186="",MEDIAN(_xlfn._xlws.FILTER(Nike_Sales_Uncleaned!$F$2:$F$2501,Nike_Sales_Uncleaned!$F$2:$F$2501&gt;0)),Nike_Sales_Uncleaned!F1186)</f>
        <v>2</v>
      </c>
      <c r="G1129" cm="1">
        <f t="array" ref="G1129">IF(OR(Nike_Sales_Uncleaned!G1186="",Nike_Sales_Uncleaned!G1186&lt;=0),MEDIAN(_xlfn._xlws.FILTER(Nike_Sales_Uncleaned!$G$2:$G$2501,Nike_Sales_Uncleaned!$G$2:$G$2501&gt;0)),Nike_Sales_Uncleaned!G1186)</f>
        <v>6110.0300000000007</v>
      </c>
      <c r="H1129">
        <f>IF(Nike_Sales_Uncleaned!H1186="",0,IF(AND(Nike_Sales_Uncleaned!H1186&gt;=0,Nike_Sales_Uncleaned!H1186&lt;=1),Nike_Sales_Uncleaned!H1186,0))</f>
        <v>0.42</v>
      </c>
      <c r="I1129">
        <v>0</v>
      </c>
      <c r="J1129" s="11">
        <f>IF(Nike_Sales_Uncleaned[[#This Row],[Order_Date]]="","",Nike_Sales_Uncleaned[[#This Row],[Order_Date]])</f>
        <v>45572</v>
      </c>
      <c r="K1129" t="s">
        <v>17</v>
      </c>
      <c r="L1129" t="s">
        <v>25</v>
      </c>
      <c r="M1129">
        <v>-760.63</v>
      </c>
    </row>
    <row r="1130" spans="1:13" x14ac:dyDescent="0.3">
      <c r="A1130">
        <v>3185</v>
      </c>
      <c r="B1130" t="s">
        <v>13</v>
      </c>
      <c r="C1130" t="s">
        <v>14</v>
      </c>
      <c r="D1130" t="s">
        <v>15</v>
      </c>
      <c r="E1130" t="str">
        <f>IF(Nike_Sales_Uncleaned!E1187="","NA",IF(OR(Nike_Sales_Uncleaned!E1187=0,Nike_Sales_Uncleaned!E1187=-1),"NA",UPPER(Nike_Sales_Uncleaned!E1187)))</f>
        <v>NA</v>
      </c>
      <c r="F1130" cm="1">
        <f t="array" ref="F1130">IF(Nike_Sales_Uncleaned!F1187="",MEDIAN(_xlfn._xlws.FILTER(Nike_Sales_Uncleaned!$F$2:$F$2501,Nike_Sales_Uncleaned!$F$2:$F$2501&gt;0)),Nike_Sales_Uncleaned!F1187)</f>
        <v>2</v>
      </c>
      <c r="G1130" cm="1">
        <f t="array" ref="G1130">IF(OR(Nike_Sales_Uncleaned!G1187="",Nike_Sales_Uncleaned!G1187&lt;=0),MEDIAN(_xlfn._xlws.FILTER(Nike_Sales_Uncleaned!$G$2:$G$2501,Nike_Sales_Uncleaned!$G$2:$G$2501&gt;0)),Nike_Sales_Uncleaned!G1187)</f>
        <v>9715.85</v>
      </c>
      <c r="H1130">
        <f>IF(Nike_Sales_Uncleaned!H1187="",0,IF(AND(Nike_Sales_Uncleaned!H1187&gt;=0,Nike_Sales_Uncleaned!H1187&lt;=1),Nike_Sales_Uncleaned!H1187,0))</f>
        <v>0</v>
      </c>
      <c r="I1130">
        <v>0</v>
      </c>
      <c r="J1130" s="11" t="str">
        <f>IF(Nike_Sales_Uncleaned[[#This Row],[Order_Date]]="","",Nike_Sales_Uncleaned[[#This Row],[Order_Date]])</f>
        <v/>
      </c>
      <c r="K1130" t="s">
        <v>17</v>
      </c>
      <c r="L1130" t="s">
        <v>29</v>
      </c>
      <c r="M1130">
        <v>-542.20000000000005</v>
      </c>
    </row>
    <row r="1131" spans="1:13" x14ac:dyDescent="0.3">
      <c r="A1131">
        <v>3186</v>
      </c>
      <c r="B1131" t="s">
        <v>35</v>
      </c>
      <c r="C1131" t="s">
        <v>43</v>
      </c>
      <c r="D1131" t="s">
        <v>52</v>
      </c>
      <c r="E1131" t="str">
        <f>IF(Nike_Sales_Uncleaned!E1188="","NA",IF(OR(Nike_Sales_Uncleaned!E1188=0,Nike_Sales_Uncleaned!E1188=-1),"NA",UPPER(Nike_Sales_Uncleaned!E1188)))</f>
        <v>NA</v>
      </c>
      <c r="F1131" cm="1">
        <f t="array" ref="F1131">IF(Nike_Sales_Uncleaned!F1188="",MEDIAN(_xlfn._xlws.FILTER(Nike_Sales_Uncleaned!$F$2:$F$2501,Nike_Sales_Uncleaned!$F$2:$F$2501&gt;0)),Nike_Sales_Uncleaned!F1188)</f>
        <v>2</v>
      </c>
      <c r="G1131" cm="1">
        <f t="array" ref="G1131">IF(OR(Nike_Sales_Uncleaned!G1188="",Nike_Sales_Uncleaned!G1188&lt;=0),MEDIAN(_xlfn._xlws.FILTER(Nike_Sales_Uncleaned!$G$2:$G$2501,Nike_Sales_Uncleaned!$G$2:$G$2501&gt;0)),Nike_Sales_Uncleaned!G1188)</f>
        <v>3156.31</v>
      </c>
      <c r="H1131">
        <f>IF(Nike_Sales_Uncleaned!H1188="",0,IF(AND(Nike_Sales_Uncleaned!H1188&gt;=0,Nike_Sales_Uncleaned!H1188&lt;=1),Nike_Sales_Uncleaned!H1188,0))</f>
        <v>0</v>
      </c>
      <c r="I1131">
        <v>0</v>
      </c>
      <c r="J1131" s="11">
        <f>IF(Nike_Sales_Uncleaned[[#This Row],[Order_Date]]="","",Nike_Sales_Uncleaned[[#This Row],[Order_Date]])</f>
        <v>45321</v>
      </c>
      <c r="K1131" t="s">
        <v>22</v>
      </c>
      <c r="L1131" t="s">
        <v>33</v>
      </c>
      <c r="M1131">
        <v>540.77</v>
      </c>
    </row>
    <row r="1132" spans="1:13" x14ac:dyDescent="0.3">
      <c r="A1132">
        <v>3187</v>
      </c>
      <c r="B1132" t="s">
        <v>13</v>
      </c>
      <c r="C1132" t="s">
        <v>30</v>
      </c>
      <c r="D1132" t="s">
        <v>48</v>
      </c>
      <c r="E1132" t="str">
        <f>IF(Nike_Sales_Uncleaned!E1189="","NA",IF(OR(Nike_Sales_Uncleaned!E1189=0,Nike_Sales_Uncleaned!E1189=-1),"NA",UPPER(Nike_Sales_Uncleaned!E1189)))</f>
        <v>NA</v>
      </c>
      <c r="F1132" cm="1">
        <f t="array" ref="F1132">IF(Nike_Sales_Uncleaned!F1189="",MEDIAN(_xlfn._xlws.FILTER(Nike_Sales_Uncleaned!$F$2:$F$2501,Nike_Sales_Uncleaned!$F$2:$F$2501&gt;0)),Nike_Sales_Uncleaned!F1189)</f>
        <v>0</v>
      </c>
      <c r="G1132" cm="1">
        <f t="array" ref="G1132">IF(OR(Nike_Sales_Uncleaned!G1189="",Nike_Sales_Uncleaned!G1189&lt;=0),MEDIAN(_xlfn._xlws.FILTER(Nike_Sales_Uncleaned!$G$2:$G$2501,Nike_Sales_Uncleaned!$G$2:$G$2501&gt;0)),Nike_Sales_Uncleaned!G1189)</f>
        <v>8979.4500000000007</v>
      </c>
      <c r="H1132">
        <f>IF(Nike_Sales_Uncleaned!H1189="",0,IF(AND(Nike_Sales_Uncleaned!H1189&gt;=0,Nike_Sales_Uncleaned!H1189&lt;=1),Nike_Sales_Uncleaned!H1189,0))</f>
        <v>0</v>
      </c>
      <c r="I1132">
        <v>0</v>
      </c>
      <c r="J1132" s="11">
        <f>IF(Nike_Sales_Uncleaned[[#This Row],[Order_Date]]="","",Nike_Sales_Uncleaned[[#This Row],[Order_Date]])</f>
        <v>45793</v>
      </c>
      <c r="K1132" t="s">
        <v>17</v>
      </c>
      <c r="L1132" t="s">
        <v>38</v>
      </c>
      <c r="M1132">
        <v>1709.08</v>
      </c>
    </row>
    <row r="1133" spans="1:13" x14ac:dyDescent="0.3">
      <c r="A1133">
        <v>3188</v>
      </c>
      <c r="B1133" t="s">
        <v>13</v>
      </c>
      <c r="C1133" t="s">
        <v>26</v>
      </c>
      <c r="D1133" t="s">
        <v>60</v>
      </c>
      <c r="E1133" t="str">
        <f>IF(Nike_Sales_Uncleaned!E1190="","NA",IF(OR(Nike_Sales_Uncleaned!E1190=0,Nike_Sales_Uncleaned!E1190=-1),"NA",UPPER(Nike_Sales_Uncleaned!E1190)))</f>
        <v>L</v>
      </c>
      <c r="F1133" cm="1">
        <f t="array" ref="F1133">IF(Nike_Sales_Uncleaned!F1190="",MEDIAN(_xlfn._xlws.FILTER(Nike_Sales_Uncleaned!$F$2:$F$2501,Nike_Sales_Uncleaned!$F$2:$F$2501&gt;0)),Nike_Sales_Uncleaned!F1190)</f>
        <v>2</v>
      </c>
      <c r="G1133" cm="1">
        <f t="array" ref="G1133">IF(OR(Nike_Sales_Uncleaned!G1190="",Nike_Sales_Uncleaned!G1190&lt;=0),MEDIAN(_xlfn._xlws.FILTER(Nike_Sales_Uncleaned!$G$2:$G$2501,Nike_Sales_Uncleaned!$G$2:$G$2501&gt;0)),Nike_Sales_Uncleaned!G1190)</f>
        <v>8024.17</v>
      </c>
      <c r="H1133">
        <f>IF(Nike_Sales_Uncleaned!H1190="",0,IF(AND(Nike_Sales_Uncleaned!H1190&gt;=0,Nike_Sales_Uncleaned!H1190&lt;=1),Nike_Sales_Uncleaned!H1190,0))</f>
        <v>0.6</v>
      </c>
      <c r="I1133">
        <v>0</v>
      </c>
      <c r="J1133" s="11">
        <f>IF(Nike_Sales_Uncleaned[[#This Row],[Order_Date]]="","",Nike_Sales_Uncleaned[[#This Row],[Order_Date]])</f>
        <v>45804</v>
      </c>
      <c r="K1133" t="s">
        <v>22</v>
      </c>
      <c r="L1133" t="s">
        <v>29</v>
      </c>
      <c r="M1133">
        <v>2328.33</v>
      </c>
    </row>
    <row r="1134" spans="1:13" x14ac:dyDescent="0.3">
      <c r="A1134">
        <v>3189</v>
      </c>
      <c r="B1134" t="s">
        <v>35</v>
      </c>
      <c r="C1134" t="s">
        <v>43</v>
      </c>
      <c r="D1134" t="s">
        <v>61</v>
      </c>
      <c r="E1134" t="str">
        <f>IF(Nike_Sales_Uncleaned!E1191="","NA",IF(OR(Nike_Sales_Uncleaned!E1191=0,Nike_Sales_Uncleaned!E1191=-1),"NA",UPPER(Nike_Sales_Uncleaned!E1191)))</f>
        <v>L</v>
      </c>
      <c r="F1134" cm="1">
        <f t="array" ref="F1134">IF(Nike_Sales_Uncleaned!F1191="",MEDIAN(_xlfn._xlws.FILTER(Nike_Sales_Uncleaned!$F$2:$F$2501,Nike_Sales_Uncleaned!$F$2:$F$2501&gt;0)),Nike_Sales_Uncleaned!F1191)</f>
        <v>3</v>
      </c>
      <c r="G1134" cm="1">
        <f t="array" ref="G1134">IF(OR(Nike_Sales_Uncleaned!G1191="",Nike_Sales_Uncleaned!G1191&lt;=0),MEDIAN(_xlfn._xlws.FILTER(Nike_Sales_Uncleaned!$G$2:$G$2501,Nike_Sales_Uncleaned!$G$2:$G$2501&gt;0)),Nike_Sales_Uncleaned!G1191)</f>
        <v>6730.48</v>
      </c>
      <c r="H1134">
        <f>IF(Nike_Sales_Uncleaned!H1191="",0,IF(AND(Nike_Sales_Uncleaned!H1191&gt;=0,Nike_Sales_Uncleaned!H1191&lt;=1),Nike_Sales_Uncleaned!H1191,0))</f>
        <v>0.33</v>
      </c>
      <c r="I1134">
        <v>13528.26</v>
      </c>
      <c r="J1134" s="11">
        <f>IF(Nike_Sales_Uncleaned[[#This Row],[Order_Date]]="","",Nike_Sales_Uncleaned[[#This Row],[Order_Date]])</f>
        <v>45850</v>
      </c>
      <c r="K1134" t="s">
        <v>17</v>
      </c>
      <c r="L1134" t="s">
        <v>45</v>
      </c>
      <c r="M1134">
        <v>1456.87</v>
      </c>
    </row>
    <row r="1135" spans="1:13" x14ac:dyDescent="0.3">
      <c r="A1135">
        <v>3190</v>
      </c>
      <c r="B1135" t="s">
        <v>19</v>
      </c>
      <c r="C1135" t="s">
        <v>20</v>
      </c>
      <c r="D1135" t="s">
        <v>55</v>
      </c>
      <c r="E1135" t="str">
        <f>IF(Nike_Sales_Uncleaned!E1192="","NA",IF(OR(Nike_Sales_Uncleaned!E1192=0,Nike_Sales_Uncleaned!E1192=-1),"NA",UPPER(Nike_Sales_Uncleaned!E1192)))</f>
        <v>7</v>
      </c>
      <c r="F1135" cm="1">
        <f t="array" ref="F1135">IF(Nike_Sales_Uncleaned!F1192="",MEDIAN(_xlfn._xlws.FILTER(Nike_Sales_Uncleaned!$F$2:$F$2501,Nike_Sales_Uncleaned!$F$2:$F$2501&gt;0)),Nike_Sales_Uncleaned!F1192)</f>
        <v>2</v>
      </c>
      <c r="G1135" cm="1">
        <f t="array" ref="G1135">IF(OR(Nike_Sales_Uncleaned!G1192="",Nike_Sales_Uncleaned!G1192&lt;=0),MEDIAN(_xlfn._xlws.FILTER(Nike_Sales_Uncleaned!$G$2:$G$2501,Nike_Sales_Uncleaned!$G$2:$G$2501&gt;0)),Nike_Sales_Uncleaned!G1192)</f>
        <v>6110.0300000000007</v>
      </c>
      <c r="H1135">
        <f>IF(Nike_Sales_Uncleaned!H1192="",0,IF(AND(Nike_Sales_Uncleaned!H1192&gt;=0,Nike_Sales_Uncleaned!H1192&lt;=1),Nike_Sales_Uncleaned!H1192,0))</f>
        <v>0</v>
      </c>
      <c r="I1135">
        <v>0</v>
      </c>
      <c r="J1135" s="11">
        <f>IF(Nike_Sales_Uncleaned[[#This Row],[Order_Date]]="","",Nike_Sales_Uncleaned[[#This Row],[Order_Date]])</f>
        <v>45397</v>
      </c>
      <c r="K1135" t="s">
        <v>17</v>
      </c>
      <c r="L1135" t="s">
        <v>45</v>
      </c>
      <c r="M1135">
        <v>457.93</v>
      </c>
    </row>
    <row r="1136" spans="1:13" x14ac:dyDescent="0.3">
      <c r="A1136">
        <v>3191</v>
      </c>
      <c r="B1136" t="s">
        <v>13</v>
      </c>
      <c r="C1136" t="s">
        <v>20</v>
      </c>
      <c r="D1136" t="s">
        <v>39</v>
      </c>
      <c r="E1136" t="str">
        <f>IF(Nike_Sales_Uncleaned!E1193="","NA",IF(OR(Nike_Sales_Uncleaned!E1193=0,Nike_Sales_Uncleaned!E1193=-1),"NA",UPPER(Nike_Sales_Uncleaned!E1193)))</f>
        <v>L</v>
      </c>
      <c r="F1136" cm="1">
        <f t="array" ref="F1136">IF(Nike_Sales_Uncleaned!F1193="",MEDIAN(_xlfn._xlws.FILTER(Nike_Sales_Uncleaned!$F$2:$F$2501,Nike_Sales_Uncleaned!$F$2:$F$2501&gt;0)),Nike_Sales_Uncleaned!F1193)</f>
        <v>4</v>
      </c>
      <c r="G1136" cm="1">
        <f t="array" ref="G1136">IF(OR(Nike_Sales_Uncleaned!G1193="",Nike_Sales_Uncleaned!G1193&lt;=0),MEDIAN(_xlfn._xlws.FILTER(Nike_Sales_Uncleaned!$G$2:$G$2501,Nike_Sales_Uncleaned!$G$2:$G$2501&gt;0)),Nike_Sales_Uncleaned!G1193)</f>
        <v>6110.0300000000007</v>
      </c>
      <c r="H1136">
        <f>IF(Nike_Sales_Uncleaned!H1193="",0,IF(AND(Nike_Sales_Uncleaned!H1193&gt;=0,Nike_Sales_Uncleaned!H1193&lt;=1),Nike_Sales_Uncleaned!H1193,0))</f>
        <v>0</v>
      </c>
      <c r="I1136">
        <v>0</v>
      </c>
      <c r="J1136" s="11">
        <f>IF(Nike_Sales_Uncleaned[[#This Row],[Order_Date]]="","",Nike_Sales_Uncleaned[[#This Row],[Order_Date]])</f>
        <v>45791</v>
      </c>
      <c r="K1136" t="s">
        <v>22</v>
      </c>
      <c r="L1136" t="s">
        <v>29</v>
      </c>
      <c r="M1136">
        <v>2709.18</v>
      </c>
    </row>
    <row r="1137" spans="1:13" x14ac:dyDescent="0.3">
      <c r="A1137">
        <v>3192</v>
      </c>
      <c r="B1137" t="s">
        <v>13</v>
      </c>
      <c r="C1137" t="s">
        <v>30</v>
      </c>
      <c r="D1137" t="s">
        <v>50</v>
      </c>
      <c r="E1137" t="str">
        <f>IF(Nike_Sales_Uncleaned!E1194="","NA",IF(OR(Nike_Sales_Uncleaned!E1194=0,Nike_Sales_Uncleaned!E1194=-1),"NA",UPPER(Nike_Sales_Uncleaned!E1194)))</f>
        <v>M</v>
      </c>
      <c r="F1137" cm="1">
        <f t="array" ref="F1137">IF(Nike_Sales_Uncleaned!F1194="",MEDIAN(_xlfn._xlws.FILTER(Nike_Sales_Uncleaned!$F$2:$F$2501,Nike_Sales_Uncleaned!$F$2:$F$2501&gt;0)),Nike_Sales_Uncleaned!F1194)</f>
        <v>1</v>
      </c>
      <c r="G1137" cm="1">
        <f t="array" ref="G1137">IF(OR(Nike_Sales_Uncleaned!G1194="",Nike_Sales_Uncleaned!G1194&lt;=0),MEDIAN(_xlfn._xlws.FILTER(Nike_Sales_Uncleaned!$G$2:$G$2501,Nike_Sales_Uncleaned!$G$2:$G$2501&gt;0)),Nike_Sales_Uncleaned!G1194)</f>
        <v>6110.0300000000007</v>
      </c>
      <c r="H1137">
        <f>IF(Nike_Sales_Uncleaned!H1194="",0,IF(AND(Nike_Sales_Uncleaned!H1194&gt;=0,Nike_Sales_Uncleaned!H1194&lt;=1),Nike_Sales_Uncleaned!H1194,0))</f>
        <v>0</v>
      </c>
      <c r="I1137">
        <v>0</v>
      </c>
      <c r="J1137" s="11">
        <f>IF(Nike_Sales_Uncleaned[[#This Row],[Order_Date]]="","",Nike_Sales_Uncleaned[[#This Row],[Order_Date]])</f>
        <v>45532</v>
      </c>
      <c r="K1137" t="s">
        <v>17</v>
      </c>
      <c r="L1137" t="s">
        <v>29</v>
      </c>
      <c r="M1137">
        <v>2055.67</v>
      </c>
    </row>
    <row r="1138" spans="1:13" x14ac:dyDescent="0.3">
      <c r="A1138">
        <v>3193</v>
      </c>
      <c r="B1138" t="s">
        <v>13</v>
      </c>
      <c r="C1138" t="s">
        <v>30</v>
      </c>
      <c r="D1138" t="s">
        <v>56</v>
      </c>
      <c r="E1138" t="str">
        <f>IF(Nike_Sales_Uncleaned!E1195="","NA",IF(OR(Nike_Sales_Uncleaned!E1195=0,Nike_Sales_Uncleaned!E1195=-1),"NA",UPPER(Nike_Sales_Uncleaned!E1195)))</f>
        <v>11</v>
      </c>
      <c r="F1138" cm="1">
        <f t="array" ref="F1138">IF(Nike_Sales_Uncleaned!F1195="",MEDIAN(_xlfn._xlws.FILTER(Nike_Sales_Uncleaned!$F$2:$F$2501,Nike_Sales_Uncleaned!$F$2:$F$2501&gt;0)),Nike_Sales_Uncleaned!F1195)</f>
        <v>2</v>
      </c>
      <c r="G1138" cm="1">
        <f t="array" ref="G1138">IF(OR(Nike_Sales_Uncleaned!G1195="",Nike_Sales_Uncleaned!G1195&lt;=0),MEDIAN(_xlfn._xlws.FILTER(Nike_Sales_Uncleaned!$G$2:$G$2501,Nike_Sales_Uncleaned!$G$2:$G$2501&gt;0)),Nike_Sales_Uncleaned!G1195)</f>
        <v>8581.98</v>
      </c>
      <c r="H1138">
        <f>IF(Nike_Sales_Uncleaned!H1195="",0,IF(AND(Nike_Sales_Uncleaned!H1195&gt;=0,Nike_Sales_Uncleaned!H1195&lt;=1),Nike_Sales_Uncleaned!H1195,0))</f>
        <v>0</v>
      </c>
      <c r="I1138">
        <v>0</v>
      </c>
      <c r="J1138" s="11" t="str">
        <f>IF(Nike_Sales_Uncleaned[[#This Row],[Order_Date]]="","",Nike_Sales_Uncleaned[[#This Row],[Order_Date]])</f>
        <v/>
      </c>
      <c r="K1138" t="s">
        <v>22</v>
      </c>
      <c r="L1138" t="s">
        <v>29</v>
      </c>
      <c r="M1138">
        <v>3969.18</v>
      </c>
    </row>
    <row r="1139" spans="1:13" x14ac:dyDescent="0.3">
      <c r="A1139">
        <v>3194</v>
      </c>
      <c r="B1139" t="s">
        <v>13</v>
      </c>
      <c r="C1139" t="s">
        <v>14</v>
      </c>
      <c r="D1139" t="s">
        <v>15</v>
      </c>
      <c r="E1139" t="str">
        <f>IF(Nike_Sales_Uncleaned!E1196="","NA",IF(OR(Nike_Sales_Uncleaned!E1196=0,Nike_Sales_Uncleaned!E1196=-1),"NA",UPPER(Nike_Sales_Uncleaned!E1196)))</f>
        <v>M</v>
      </c>
      <c r="F1139" cm="1">
        <f t="array" ref="F1139">IF(Nike_Sales_Uncleaned!F1196="",MEDIAN(_xlfn._xlws.FILTER(Nike_Sales_Uncleaned!$F$2:$F$2501,Nike_Sales_Uncleaned!$F$2:$F$2501&gt;0)),Nike_Sales_Uncleaned!F1196)</f>
        <v>-1</v>
      </c>
      <c r="G1139" cm="1">
        <f t="array" ref="G1139">IF(OR(Nike_Sales_Uncleaned!G1196="",Nike_Sales_Uncleaned!G1196&lt;=0),MEDIAN(_xlfn._xlws.FILTER(Nike_Sales_Uncleaned!$G$2:$G$2501,Nike_Sales_Uncleaned!$G$2:$G$2501&gt;0)),Nike_Sales_Uncleaned!G1196)</f>
        <v>6110.0300000000007</v>
      </c>
      <c r="H1139">
        <f>IF(Nike_Sales_Uncleaned!H1196="",0,IF(AND(Nike_Sales_Uncleaned!H1196&gt;=0,Nike_Sales_Uncleaned!H1196&lt;=1),Nike_Sales_Uncleaned!H1196,0))</f>
        <v>0</v>
      </c>
      <c r="I1139">
        <v>0</v>
      </c>
      <c r="J1139" s="11">
        <f>IF(Nike_Sales_Uncleaned[[#This Row],[Order_Date]]="","",Nike_Sales_Uncleaned[[#This Row],[Order_Date]])</f>
        <v>45846</v>
      </c>
      <c r="K1139" t="s">
        <v>17</v>
      </c>
      <c r="L1139" t="s">
        <v>38</v>
      </c>
      <c r="M1139">
        <v>896.94</v>
      </c>
    </row>
    <row r="1140" spans="1:13" x14ac:dyDescent="0.3">
      <c r="A1140">
        <v>3195</v>
      </c>
      <c r="B1140" t="s">
        <v>35</v>
      </c>
      <c r="C1140" t="s">
        <v>26</v>
      </c>
      <c r="D1140" t="s">
        <v>27</v>
      </c>
      <c r="E1140" t="str">
        <f>IF(Nike_Sales_Uncleaned!E1197="","NA",IF(OR(Nike_Sales_Uncleaned!E1197=0,Nike_Sales_Uncleaned!E1197=-1),"NA",UPPER(Nike_Sales_Uncleaned!E1197)))</f>
        <v>NA</v>
      </c>
      <c r="F1140" cm="1">
        <f t="array" ref="F1140">IF(Nike_Sales_Uncleaned!F1197="",MEDIAN(_xlfn._xlws.FILTER(Nike_Sales_Uncleaned!$F$2:$F$2501,Nike_Sales_Uncleaned!$F$2:$F$2501&gt;0)),Nike_Sales_Uncleaned!F1197)</f>
        <v>1</v>
      </c>
      <c r="G1140" cm="1">
        <f t="array" ref="G1140">IF(OR(Nike_Sales_Uncleaned!G1197="",Nike_Sales_Uncleaned!G1197&lt;=0),MEDIAN(_xlfn._xlws.FILTER(Nike_Sales_Uncleaned!$G$2:$G$2501,Nike_Sales_Uncleaned!$G$2:$G$2501&gt;0)),Nike_Sales_Uncleaned!G1197)</f>
        <v>3259.95</v>
      </c>
      <c r="H1140">
        <f>IF(Nike_Sales_Uncleaned!H1197="",0,IF(AND(Nike_Sales_Uncleaned!H1197&gt;=0,Nike_Sales_Uncleaned!H1197&lt;=1),Nike_Sales_Uncleaned!H1197,0))</f>
        <v>0</v>
      </c>
      <c r="I1140">
        <v>0</v>
      </c>
      <c r="J1140" s="11">
        <f>IF(Nike_Sales_Uncleaned[[#This Row],[Order_Date]]="","",Nike_Sales_Uncleaned[[#This Row],[Order_Date]])</f>
        <v>45605</v>
      </c>
      <c r="K1140" t="s">
        <v>22</v>
      </c>
      <c r="L1140" t="s">
        <v>33</v>
      </c>
      <c r="M1140">
        <v>1423.92</v>
      </c>
    </row>
    <row r="1141" spans="1:13" x14ac:dyDescent="0.3">
      <c r="A1141">
        <v>3196</v>
      </c>
      <c r="B1141" t="s">
        <v>19</v>
      </c>
      <c r="C1141" t="s">
        <v>14</v>
      </c>
      <c r="D1141" t="s">
        <v>54</v>
      </c>
      <c r="E1141" t="str">
        <f>IF(Nike_Sales_Uncleaned!E1198="","NA",IF(OR(Nike_Sales_Uncleaned!E1198=0,Nike_Sales_Uncleaned!E1198=-1),"NA",UPPER(Nike_Sales_Uncleaned!E1198)))</f>
        <v>11</v>
      </c>
      <c r="F1141" cm="1">
        <f t="array" ref="F1141">IF(Nike_Sales_Uncleaned!F1198="",MEDIAN(_xlfn._xlws.FILTER(Nike_Sales_Uncleaned!$F$2:$F$2501,Nike_Sales_Uncleaned!$F$2:$F$2501&gt;0)),Nike_Sales_Uncleaned!F1198)</f>
        <v>1</v>
      </c>
      <c r="G1141" cm="1">
        <f t="array" ref="G1141">IF(OR(Nike_Sales_Uncleaned!G1198="",Nike_Sales_Uncleaned!G1198&lt;=0),MEDIAN(_xlfn._xlws.FILTER(Nike_Sales_Uncleaned!$G$2:$G$2501,Nike_Sales_Uncleaned!$G$2:$G$2501&gt;0)),Nike_Sales_Uncleaned!G1198)</f>
        <v>6110.0300000000007</v>
      </c>
      <c r="H1141">
        <f>IF(Nike_Sales_Uncleaned!H1198="",0,IF(AND(Nike_Sales_Uncleaned!H1198&gt;=0,Nike_Sales_Uncleaned!H1198&lt;=1),Nike_Sales_Uncleaned!H1198,0))</f>
        <v>0</v>
      </c>
      <c r="I1141">
        <v>0</v>
      </c>
      <c r="J1141" s="11" t="str">
        <f>IF(Nike_Sales_Uncleaned[[#This Row],[Order_Date]]="","",Nike_Sales_Uncleaned[[#This Row],[Order_Date]])</f>
        <v/>
      </c>
      <c r="K1141" t="s">
        <v>22</v>
      </c>
      <c r="L1141" t="s">
        <v>45</v>
      </c>
      <c r="M1141">
        <v>425.5</v>
      </c>
    </row>
    <row r="1142" spans="1:13" x14ac:dyDescent="0.3">
      <c r="A1142">
        <v>3197</v>
      </c>
      <c r="B1142" t="s">
        <v>35</v>
      </c>
      <c r="C1142" t="s">
        <v>14</v>
      </c>
      <c r="D1142" t="s">
        <v>47</v>
      </c>
      <c r="E1142" t="str">
        <f>IF(Nike_Sales_Uncleaned!E1199="","NA",IF(OR(Nike_Sales_Uncleaned!E1199=0,Nike_Sales_Uncleaned!E1199=-1),"NA",UPPER(Nike_Sales_Uncleaned!E1199)))</f>
        <v>M</v>
      </c>
      <c r="F1142" cm="1">
        <f t="array" ref="F1142">IF(Nike_Sales_Uncleaned!F1199="",MEDIAN(_xlfn._xlws.FILTER(Nike_Sales_Uncleaned!$F$2:$F$2501,Nike_Sales_Uncleaned!$F$2:$F$2501&gt;0)),Nike_Sales_Uncleaned!F1199)</f>
        <v>-1</v>
      </c>
      <c r="G1142" cm="1">
        <f t="array" ref="G1142">IF(OR(Nike_Sales_Uncleaned!G1199="",Nike_Sales_Uncleaned!G1199&lt;=0),MEDIAN(_xlfn._xlws.FILTER(Nike_Sales_Uncleaned!$G$2:$G$2501,Nike_Sales_Uncleaned!$G$2:$G$2501&gt;0)),Nike_Sales_Uncleaned!G1199)</f>
        <v>6110.0300000000007</v>
      </c>
      <c r="H1142">
        <f>IF(Nike_Sales_Uncleaned!H1199="",0,IF(AND(Nike_Sales_Uncleaned!H1199&gt;=0,Nike_Sales_Uncleaned!H1199&lt;=1),Nike_Sales_Uncleaned!H1199,0))</f>
        <v>0</v>
      </c>
      <c r="I1142">
        <v>0</v>
      </c>
      <c r="J1142" s="11">
        <f>IF(Nike_Sales_Uncleaned[[#This Row],[Order_Date]]="","",Nike_Sales_Uncleaned[[#This Row],[Order_Date]])</f>
        <v>45249</v>
      </c>
      <c r="K1142" t="s">
        <v>17</v>
      </c>
      <c r="L1142" t="s">
        <v>33</v>
      </c>
      <c r="M1142">
        <v>751.76</v>
      </c>
    </row>
    <row r="1143" spans="1:13" x14ac:dyDescent="0.3">
      <c r="A1143">
        <v>3198</v>
      </c>
      <c r="B1143" t="s">
        <v>19</v>
      </c>
      <c r="C1143" t="s">
        <v>30</v>
      </c>
      <c r="D1143" t="s">
        <v>48</v>
      </c>
      <c r="E1143" t="str">
        <f>IF(Nike_Sales_Uncleaned!E1200="","NA",IF(OR(Nike_Sales_Uncleaned!E1200=0,Nike_Sales_Uncleaned!E1200=-1),"NA",UPPER(Nike_Sales_Uncleaned!E1200)))</f>
        <v>XL</v>
      </c>
      <c r="F1143" cm="1">
        <f t="array" ref="F1143">IF(Nike_Sales_Uncleaned!F1200="",MEDIAN(_xlfn._xlws.FILTER(Nike_Sales_Uncleaned!$F$2:$F$2501,Nike_Sales_Uncleaned!$F$2:$F$2501&gt;0)),Nike_Sales_Uncleaned!F1200)</f>
        <v>2</v>
      </c>
      <c r="G1143" cm="1">
        <f t="array" ref="G1143">IF(OR(Nike_Sales_Uncleaned!G1200="",Nike_Sales_Uncleaned!G1200&lt;=0),MEDIAN(_xlfn._xlws.FILTER(Nike_Sales_Uncleaned!$G$2:$G$2501,Nike_Sales_Uncleaned!$G$2:$G$2501&gt;0)),Nike_Sales_Uncleaned!G1200)</f>
        <v>6110.0300000000007</v>
      </c>
      <c r="H1143">
        <f>IF(Nike_Sales_Uncleaned!H1200="",0,IF(AND(Nike_Sales_Uncleaned!H1200&gt;=0,Nike_Sales_Uncleaned!H1200&lt;=1),Nike_Sales_Uncleaned!H1200,0))</f>
        <v>0</v>
      </c>
      <c r="I1143">
        <v>0</v>
      </c>
      <c r="J1143" s="11" t="str">
        <f>IF(Nike_Sales_Uncleaned[[#This Row],[Order_Date]]="","",Nike_Sales_Uncleaned[[#This Row],[Order_Date]])</f>
        <v/>
      </c>
      <c r="K1143" t="s">
        <v>17</v>
      </c>
      <c r="L1143" t="s">
        <v>33</v>
      </c>
      <c r="M1143">
        <v>2009.69</v>
      </c>
    </row>
    <row r="1144" spans="1:13" x14ac:dyDescent="0.3">
      <c r="A1144">
        <v>3199</v>
      </c>
      <c r="B1144" t="s">
        <v>19</v>
      </c>
      <c r="C1144" t="s">
        <v>14</v>
      </c>
      <c r="D1144" t="s">
        <v>54</v>
      </c>
      <c r="E1144" t="str">
        <f>IF(Nike_Sales_Uncleaned!E1201="","NA",IF(OR(Nike_Sales_Uncleaned!E1201=0,Nike_Sales_Uncleaned!E1201=-1),"NA",UPPER(Nike_Sales_Uncleaned!E1201)))</f>
        <v>NA</v>
      </c>
      <c r="F1144" cm="1">
        <f t="array" ref="F1144">IF(Nike_Sales_Uncleaned!F1201="",MEDIAN(_xlfn._xlws.FILTER(Nike_Sales_Uncleaned!$F$2:$F$2501,Nike_Sales_Uncleaned!$F$2:$F$2501&gt;0)),Nike_Sales_Uncleaned!F1201)</f>
        <v>2</v>
      </c>
      <c r="G1144" cm="1">
        <f t="array" ref="G1144">IF(OR(Nike_Sales_Uncleaned!G1201="",Nike_Sales_Uncleaned!G1201&lt;=0),MEDIAN(_xlfn._xlws.FILTER(Nike_Sales_Uncleaned!$G$2:$G$2501,Nike_Sales_Uncleaned!$G$2:$G$2501&gt;0)),Nike_Sales_Uncleaned!G1201)</f>
        <v>6110.0300000000007</v>
      </c>
      <c r="H1144">
        <f>IF(Nike_Sales_Uncleaned!H1201="",0,IF(AND(Nike_Sales_Uncleaned!H1201&gt;=0,Nike_Sales_Uncleaned!H1201&lt;=1),Nike_Sales_Uncleaned!H1201,0))</f>
        <v>0</v>
      </c>
      <c r="I1144">
        <v>0</v>
      </c>
      <c r="J1144" s="11">
        <f>IF(Nike_Sales_Uncleaned[[#This Row],[Order_Date]]="","",Nike_Sales_Uncleaned[[#This Row],[Order_Date]])</f>
        <v>45577</v>
      </c>
      <c r="K1144" t="s">
        <v>17</v>
      </c>
      <c r="L1144" t="s">
        <v>45</v>
      </c>
      <c r="M1144">
        <v>3873.48</v>
      </c>
    </row>
    <row r="1145" spans="1:13" x14ac:dyDescent="0.3">
      <c r="A1145">
        <v>3200</v>
      </c>
      <c r="B1145" t="s">
        <v>35</v>
      </c>
      <c r="C1145" t="s">
        <v>20</v>
      </c>
      <c r="D1145" t="s">
        <v>24</v>
      </c>
      <c r="E1145" t="str">
        <f>IF(Nike_Sales_Uncleaned!E1202="","NA",IF(OR(Nike_Sales_Uncleaned!E1202=0,Nike_Sales_Uncleaned!E1202=-1),"NA",UPPER(Nike_Sales_Uncleaned!E1202)))</f>
        <v>L</v>
      </c>
      <c r="F1145" cm="1">
        <f t="array" ref="F1145">IF(Nike_Sales_Uncleaned!F1202="",MEDIAN(_xlfn._xlws.FILTER(Nike_Sales_Uncleaned!$F$2:$F$2501,Nike_Sales_Uncleaned!$F$2:$F$2501&gt;0)),Nike_Sales_Uncleaned!F1202)</f>
        <v>2</v>
      </c>
      <c r="G1145" cm="1">
        <f t="array" ref="G1145">IF(OR(Nike_Sales_Uncleaned!G1202="",Nike_Sales_Uncleaned!G1202&lt;=0),MEDIAN(_xlfn._xlws.FILTER(Nike_Sales_Uncleaned!$G$2:$G$2501,Nike_Sales_Uncleaned!$G$2:$G$2501&gt;0)),Nike_Sales_Uncleaned!G1202)</f>
        <v>6308.83</v>
      </c>
      <c r="H1145">
        <f>IF(Nike_Sales_Uncleaned!H1202="",0,IF(AND(Nike_Sales_Uncleaned!H1202&gt;=0,Nike_Sales_Uncleaned!H1202&lt;=1),Nike_Sales_Uncleaned!H1202,0))</f>
        <v>0</v>
      </c>
      <c r="I1145">
        <v>0</v>
      </c>
      <c r="J1145" s="11">
        <f>IF(Nike_Sales_Uncleaned[[#This Row],[Order_Date]]="","",Nike_Sales_Uncleaned[[#This Row],[Order_Date]])</f>
        <v>45527</v>
      </c>
      <c r="K1145" t="s">
        <v>22</v>
      </c>
      <c r="L1145" t="s">
        <v>29</v>
      </c>
      <c r="M1145">
        <v>-582.02</v>
      </c>
    </row>
    <row r="1146" spans="1:13" x14ac:dyDescent="0.3">
      <c r="A1146">
        <v>3201</v>
      </c>
      <c r="B1146" t="s">
        <v>19</v>
      </c>
      <c r="C1146" t="s">
        <v>14</v>
      </c>
      <c r="D1146" t="s">
        <v>34</v>
      </c>
      <c r="E1146" t="str">
        <f>IF(Nike_Sales_Uncleaned!E1203="","NA",IF(OR(Nike_Sales_Uncleaned!E1203=0,Nike_Sales_Uncleaned!E1203=-1),"NA",UPPER(Nike_Sales_Uncleaned!E1203)))</f>
        <v>L</v>
      </c>
      <c r="F1146" cm="1">
        <f t="array" ref="F1146">IF(Nike_Sales_Uncleaned!F1203="",MEDIAN(_xlfn._xlws.FILTER(Nike_Sales_Uncleaned!$F$2:$F$2501,Nike_Sales_Uncleaned!$F$2:$F$2501&gt;0)),Nike_Sales_Uncleaned!F1203)</f>
        <v>2</v>
      </c>
      <c r="G1146" cm="1">
        <f t="array" ref="G1146">IF(OR(Nike_Sales_Uncleaned!G1203="",Nike_Sales_Uncleaned!G1203&lt;=0),MEDIAN(_xlfn._xlws.FILTER(Nike_Sales_Uncleaned!$G$2:$G$2501,Nike_Sales_Uncleaned!$G$2:$G$2501&gt;0)),Nike_Sales_Uncleaned!G1203)</f>
        <v>9608.99</v>
      </c>
      <c r="H1146">
        <f>IF(Nike_Sales_Uncleaned!H1203="",0,IF(AND(Nike_Sales_Uncleaned!H1203&gt;=0,Nike_Sales_Uncleaned!H1203&lt;=1),Nike_Sales_Uncleaned!H1203,0))</f>
        <v>0</v>
      </c>
      <c r="I1146">
        <v>0</v>
      </c>
      <c r="J1146" s="11">
        <f>IF(Nike_Sales_Uncleaned[[#This Row],[Order_Date]]="","",Nike_Sales_Uncleaned[[#This Row],[Order_Date]])</f>
        <v>45180</v>
      </c>
      <c r="K1146" t="s">
        <v>22</v>
      </c>
      <c r="L1146" t="s">
        <v>25</v>
      </c>
      <c r="M1146">
        <v>2866.39</v>
      </c>
    </row>
    <row r="1147" spans="1:13" x14ac:dyDescent="0.3">
      <c r="A1147">
        <v>3202</v>
      </c>
      <c r="B1147" t="s">
        <v>13</v>
      </c>
      <c r="C1147" t="s">
        <v>30</v>
      </c>
      <c r="D1147" t="s">
        <v>56</v>
      </c>
      <c r="E1147" t="str">
        <f>IF(Nike_Sales_Uncleaned!E1204="","NA",IF(OR(Nike_Sales_Uncleaned!E1204=0,Nike_Sales_Uncleaned!E1204=-1),"NA",UPPER(Nike_Sales_Uncleaned!E1204)))</f>
        <v>10</v>
      </c>
      <c r="F1147" cm="1">
        <f t="array" ref="F1147">IF(Nike_Sales_Uncleaned!F1204="",MEDIAN(_xlfn._xlws.FILTER(Nike_Sales_Uncleaned!$F$2:$F$2501,Nike_Sales_Uncleaned!$F$2:$F$2501&gt;0)),Nike_Sales_Uncleaned!F1204)</f>
        <v>2</v>
      </c>
      <c r="G1147" cm="1">
        <f t="array" ref="G1147">IF(OR(Nike_Sales_Uncleaned!G1204="",Nike_Sales_Uncleaned!G1204&lt;=0),MEDIAN(_xlfn._xlws.FILTER(Nike_Sales_Uncleaned!$G$2:$G$2501,Nike_Sales_Uncleaned!$G$2:$G$2501&gt;0)),Nike_Sales_Uncleaned!G1204)</f>
        <v>8926.14</v>
      </c>
      <c r="H1147">
        <f>IF(Nike_Sales_Uncleaned!H1204="",0,IF(AND(Nike_Sales_Uncleaned!H1204&gt;=0,Nike_Sales_Uncleaned!H1204&lt;=1),Nike_Sales_Uncleaned!H1204,0))</f>
        <v>0</v>
      </c>
      <c r="I1147">
        <v>0</v>
      </c>
      <c r="J1147" s="11">
        <f>IF(Nike_Sales_Uncleaned[[#This Row],[Order_Date]]="","",Nike_Sales_Uncleaned[[#This Row],[Order_Date]])</f>
        <v>45690</v>
      </c>
      <c r="K1147" t="s">
        <v>17</v>
      </c>
      <c r="L1147" t="s">
        <v>36</v>
      </c>
      <c r="M1147">
        <v>1565.51</v>
      </c>
    </row>
    <row r="1148" spans="1:13" x14ac:dyDescent="0.3">
      <c r="A1148">
        <v>3203</v>
      </c>
      <c r="B1148" t="s">
        <v>19</v>
      </c>
      <c r="C1148" t="s">
        <v>14</v>
      </c>
      <c r="D1148" t="s">
        <v>15</v>
      </c>
      <c r="E1148" t="str">
        <f>IF(Nike_Sales_Uncleaned!E1205="","NA",IF(OR(Nike_Sales_Uncleaned!E1205=0,Nike_Sales_Uncleaned!E1205=-1),"NA",UPPER(Nike_Sales_Uncleaned!E1205)))</f>
        <v>11</v>
      </c>
      <c r="F1148" cm="1">
        <f t="array" ref="F1148">IF(Nike_Sales_Uncleaned!F1205="",MEDIAN(_xlfn._xlws.FILTER(Nike_Sales_Uncleaned!$F$2:$F$2501,Nike_Sales_Uncleaned!$F$2:$F$2501&gt;0)),Nike_Sales_Uncleaned!F1205)</f>
        <v>2</v>
      </c>
      <c r="G1148" cm="1">
        <f t="array" ref="G1148">IF(OR(Nike_Sales_Uncleaned!G1205="",Nike_Sales_Uncleaned!G1205&lt;=0),MEDIAN(_xlfn._xlws.FILTER(Nike_Sales_Uncleaned!$G$2:$G$2501,Nike_Sales_Uncleaned!$G$2:$G$2501&gt;0)),Nike_Sales_Uncleaned!G1205)</f>
        <v>6110.0300000000007</v>
      </c>
      <c r="H1148">
        <f>IF(Nike_Sales_Uncleaned!H1205="",0,IF(AND(Nike_Sales_Uncleaned!H1205&gt;=0,Nike_Sales_Uncleaned!H1205&lt;=1),Nike_Sales_Uncleaned!H1205,0))</f>
        <v>0</v>
      </c>
      <c r="I1148">
        <v>0</v>
      </c>
      <c r="J1148" s="11">
        <f>IF(Nike_Sales_Uncleaned[[#This Row],[Order_Date]]="","",Nike_Sales_Uncleaned[[#This Row],[Order_Date]])</f>
        <v>45655</v>
      </c>
      <c r="K1148" t="s">
        <v>22</v>
      </c>
      <c r="L1148" t="s">
        <v>29</v>
      </c>
      <c r="M1148">
        <v>2854.21</v>
      </c>
    </row>
    <row r="1149" spans="1:13" x14ac:dyDescent="0.3">
      <c r="A1149">
        <v>3204</v>
      </c>
      <c r="B1149" t="s">
        <v>35</v>
      </c>
      <c r="C1149" t="s">
        <v>20</v>
      </c>
      <c r="D1149" t="s">
        <v>55</v>
      </c>
      <c r="E1149" t="str">
        <f>IF(Nike_Sales_Uncleaned!E1206="","NA",IF(OR(Nike_Sales_Uncleaned!E1206=0,Nike_Sales_Uncleaned!E1206=-1),"NA",UPPER(Nike_Sales_Uncleaned!E1206)))</f>
        <v>NA</v>
      </c>
      <c r="F1149" cm="1">
        <f t="array" ref="F1149">IF(Nike_Sales_Uncleaned!F1206="",MEDIAN(_xlfn._xlws.FILTER(Nike_Sales_Uncleaned!$F$2:$F$2501,Nike_Sales_Uncleaned!$F$2:$F$2501&gt;0)),Nike_Sales_Uncleaned!F1206)</f>
        <v>2</v>
      </c>
      <c r="G1149" cm="1">
        <f t="array" ref="G1149">IF(OR(Nike_Sales_Uncleaned!G1206="",Nike_Sales_Uncleaned!G1206&lt;=0),MEDIAN(_xlfn._xlws.FILTER(Nike_Sales_Uncleaned!$G$2:$G$2501,Nike_Sales_Uncleaned!$G$2:$G$2501&gt;0)),Nike_Sales_Uncleaned!G1206)</f>
        <v>6110.0300000000007</v>
      </c>
      <c r="H1149">
        <f>IF(Nike_Sales_Uncleaned!H1206="",0,IF(AND(Nike_Sales_Uncleaned!H1206&gt;=0,Nike_Sales_Uncleaned!H1206&lt;=1),Nike_Sales_Uncleaned!H1206,0))</f>
        <v>0.18</v>
      </c>
      <c r="I1149">
        <v>0</v>
      </c>
      <c r="J1149" s="11">
        <f>IF(Nike_Sales_Uncleaned[[#This Row],[Order_Date]]="","",Nike_Sales_Uncleaned[[#This Row],[Order_Date]])</f>
        <v>45729</v>
      </c>
      <c r="K1149" t="s">
        <v>17</v>
      </c>
      <c r="L1149" t="s">
        <v>45</v>
      </c>
      <c r="M1149">
        <v>3367.72</v>
      </c>
    </row>
    <row r="1150" spans="1:13" x14ac:dyDescent="0.3">
      <c r="A1150">
        <v>3206</v>
      </c>
      <c r="B1150" t="s">
        <v>13</v>
      </c>
      <c r="C1150" t="s">
        <v>43</v>
      </c>
      <c r="D1150" t="s">
        <v>51</v>
      </c>
      <c r="E1150" t="str">
        <f>IF(Nike_Sales_Uncleaned!E1208="","NA",IF(OR(Nike_Sales_Uncleaned!E1208=0,Nike_Sales_Uncleaned!E1208=-1),"NA",UPPER(Nike_Sales_Uncleaned!E1208)))</f>
        <v>L</v>
      </c>
      <c r="F1150" cm="1">
        <f t="array" ref="F1150">IF(Nike_Sales_Uncleaned!F1208="",MEDIAN(_xlfn._xlws.FILTER(Nike_Sales_Uncleaned!$F$2:$F$2501,Nike_Sales_Uncleaned!$F$2:$F$2501&gt;0)),Nike_Sales_Uncleaned!F1208)</f>
        <v>-1</v>
      </c>
      <c r="G1150" cm="1">
        <f t="array" ref="G1150">IF(OR(Nike_Sales_Uncleaned!G1208="",Nike_Sales_Uncleaned!G1208&lt;=0),MEDIAN(_xlfn._xlws.FILTER(Nike_Sales_Uncleaned!$G$2:$G$2501,Nike_Sales_Uncleaned!$G$2:$G$2501&gt;0)),Nike_Sales_Uncleaned!G1208)</f>
        <v>4694.72</v>
      </c>
      <c r="H1150">
        <f>IF(Nike_Sales_Uncleaned!H1208="",0,IF(AND(Nike_Sales_Uncleaned!H1208&gt;=0,Nike_Sales_Uncleaned!H1208&lt;=1),Nike_Sales_Uncleaned!H1208,0))</f>
        <v>0.57999999999999996</v>
      </c>
      <c r="I1150">
        <v>-1971.78</v>
      </c>
      <c r="J1150" s="11" t="str">
        <f>IF(Nike_Sales_Uncleaned[[#This Row],[Order_Date]]="","",Nike_Sales_Uncleaned[[#This Row],[Order_Date]])</f>
        <v/>
      </c>
      <c r="K1150" t="s">
        <v>22</v>
      </c>
      <c r="L1150" t="s">
        <v>36</v>
      </c>
      <c r="M1150">
        <v>3611.24</v>
      </c>
    </row>
    <row r="1151" spans="1:13" x14ac:dyDescent="0.3">
      <c r="A1151">
        <v>3207</v>
      </c>
      <c r="B1151" t="s">
        <v>13</v>
      </c>
      <c r="C1151" t="s">
        <v>14</v>
      </c>
      <c r="D1151" t="s">
        <v>15</v>
      </c>
      <c r="E1151" t="str">
        <f>IF(Nike_Sales_Uncleaned!E1209="","NA",IF(OR(Nike_Sales_Uncleaned!E1209=0,Nike_Sales_Uncleaned!E1209=-1),"NA",UPPER(Nike_Sales_Uncleaned!E1209)))</f>
        <v>NA</v>
      </c>
      <c r="F1151" cm="1">
        <f t="array" ref="F1151">IF(Nike_Sales_Uncleaned!F1209="",MEDIAN(_xlfn._xlws.FILTER(Nike_Sales_Uncleaned!$F$2:$F$2501,Nike_Sales_Uncleaned!$F$2:$F$2501&gt;0)),Nike_Sales_Uncleaned!F1209)</f>
        <v>2</v>
      </c>
      <c r="G1151" cm="1">
        <f t="array" ref="G1151">IF(OR(Nike_Sales_Uncleaned!G1209="",Nike_Sales_Uncleaned!G1209&lt;=0),MEDIAN(_xlfn._xlws.FILTER(Nike_Sales_Uncleaned!$G$2:$G$2501,Nike_Sales_Uncleaned!$G$2:$G$2501&gt;0)),Nike_Sales_Uncleaned!G1209)</f>
        <v>6110.0300000000007</v>
      </c>
      <c r="H1151">
        <f>IF(Nike_Sales_Uncleaned!H1209="",0,IF(AND(Nike_Sales_Uncleaned!H1209&gt;=0,Nike_Sales_Uncleaned!H1209&lt;=1),Nike_Sales_Uncleaned!H1209,0))</f>
        <v>0</v>
      </c>
      <c r="I1151">
        <v>0</v>
      </c>
      <c r="J1151" s="11" t="str">
        <f>IF(Nike_Sales_Uncleaned[[#This Row],[Order_Date]]="","",Nike_Sales_Uncleaned[[#This Row],[Order_Date]])</f>
        <v/>
      </c>
      <c r="K1151" t="s">
        <v>22</v>
      </c>
      <c r="L1151" t="s">
        <v>29</v>
      </c>
      <c r="M1151">
        <v>3909.06</v>
      </c>
    </row>
    <row r="1152" spans="1:13" x14ac:dyDescent="0.3">
      <c r="A1152">
        <v>3208</v>
      </c>
      <c r="B1152" t="s">
        <v>13</v>
      </c>
      <c r="C1152" t="s">
        <v>14</v>
      </c>
      <c r="D1152" t="s">
        <v>47</v>
      </c>
      <c r="E1152" t="str">
        <f>IF(Nike_Sales_Uncleaned!E1210="","NA",IF(OR(Nike_Sales_Uncleaned!E1210=0,Nike_Sales_Uncleaned!E1210=-1),"NA",UPPER(Nike_Sales_Uncleaned!E1210)))</f>
        <v>NA</v>
      </c>
      <c r="F1152" cm="1">
        <f t="array" ref="F1152">IF(Nike_Sales_Uncleaned!F1210="",MEDIAN(_xlfn._xlws.FILTER(Nike_Sales_Uncleaned!$F$2:$F$2501,Nike_Sales_Uncleaned!$F$2:$F$2501&gt;0)),Nike_Sales_Uncleaned!F1210)</f>
        <v>0</v>
      </c>
      <c r="G1152" cm="1">
        <f t="array" ref="G1152">IF(OR(Nike_Sales_Uncleaned!G1210="",Nike_Sales_Uncleaned!G1210&lt;=0),MEDIAN(_xlfn._xlws.FILTER(Nike_Sales_Uncleaned!$G$2:$G$2501,Nike_Sales_Uncleaned!$G$2:$G$2501&gt;0)),Nike_Sales_Uncleaned!G1210)</f>
        <v>6110.0300000000007</v>
      </c>
      <c r="H1152">
        <f>IF(Nike_Sales_Uncleaned!H1210="",0,IF(AND(Nike_Sales_Uncleaned!H1210&gt;=0,Nike_Sales_Uncleaned!H1210&lt;=1),Nike_Sales_Uncleaned!H1210,0))</f>
        <v>0.97</v>
      </c>
      <c r="I1152">
        <v>0</v>
      </c>
      <c r="J1152" s="11">
        <f>IF(Nike_Sales_Uncleaned[[#This Row],[Order_Date]]="","",Nike_Sales_Uncleaned[[#This Row],[Order_Date]])</f>
        <v>45569</v>
      </c>
      <c r="K1152" t="s">
        <v>22</v>
      </c>
      <c r="L1152" t="s">
        <v>25</v>
      </c>
      <c r="M1152">
        <v>2190.7199999999998</v>
      </c>
    </row>
    <row r="1153" spans="1:13" x14ac:dyDescent="0.3">
      <c r="A1153">
        <v>3209</v>
      </c>
      <c r="B1153" t="s">
        <v>19</v>
      </c>
      <c r="C1153" t="s">
        <v>14</v>
      </c>
      <c r="D1153" t="s">
        <v>34</v>
      </c>
      <c r="E1153" t="str">
        <f>IF(Nike_Sales_Uncleaned!E1211="","NA",IF(OR(Nike_Sales_Uncleaned!E1211=0,Nike_Sales_Uncleaned!E1211=-1),"NA",UPPER(Nike_Sales_Uncleaned!E1211)))</f>
        <v>M</v>
      </c>
      <c r="F1153" cm="1">
        <f t="array" ref="F1153">IF(Nike_Sales_Uncleaned!F1211="",MEDIAN(_xlfn._xlws.FILTER(Nike_Sales_Uncleaned!$F$2:$F$2501,Nike_Sales_Uncleaned!$F$2:$F$2501&gt;0)),Nike_Sales_Uncleaned!F1211)</f>
        <v>2</v>
      </c>
      <c r="G1153" cm="1">
        <f t="array" ref="G1153">IF(OR(Nike_Sales_Uncleaned!G1211="",Nike_Sales_Uncleaned!G1211&lt;=0),MEDIAN(_xlfn._xlws.FILTER(Nike_Sales_Uncleaned!$G$2:$G$2501,Nike_Sales_Uncleaned!$G$2:$G$2501&gt;0)),Nike_Sales_Uncleaned!G1211)</f>
        <v>6110.0300000000007</v>
      </c>
      <c r="H1153">
        <f>IF(Nike_Sales_Uncleaned!H1211="",0,IF(AND(Nike_Sales_Uncleaned!H1211&gt;=0,Nike_Sales_Uncleaned!H1211&lt;=1),Nike_Sales_Uncleaned!H1211,0))</f>
        <v>0.17</v>
      </c>
      <c r="I1153">
        <v>0</v>
      </c>
      <c r="J1153" s="11">
        <f>IF(Nike_Sales_Uncleaned[[#This Row],[Order_Date]]="","",Nike_Sales_Uncleaned[[#This Row],[Order_Date]])</f>
        <v>45857</v>
      </c>
      <c r="K1153" t="s">
        <v>22</v>
      </c>
      <c r="L1153" t="s">
        <v>36</v>
      </c>
      <c r="M1153">
        <v>1986.27</v>
      </c>
    </row>
    <row r="1154" spans="1:13" x14ac:dyDescent="0.3">
      <c r="A1154">
        <v>3210</v>
      </c>
      <c r="B1154" t="s">
        <v>19</v>
      </c>
      <c r="C1154" t="s">
        <v>14</v>
      </c>
      <c r="D1154" t="s">
        <v>15</v>
      </c>
      <c r="E1154" t="str">
        <f>IF(Nike_Sales_Uncleaned!E1212="","NA",IF(OR(Nike_Sales_Uncleaned!E1212=0,Nike_Sales_Uncleaned!E1212=-1),"NA",UPPER(Nike_Sales_Uncleaned!E1212)))</f>
        <v>M</v>
      </c>
      <c r="F1154" cm="1">
        <f t="array" ref="F1154">IF(Nike_Sales_Uncleaned!F1212="",MEDIAN(_xlfn._xlws.FILTER(Nike_Sales_Uncleaned!$F$2:$F$2501,Nike_Sales_Uncleaned!$F$2:$F$2501&gt;0)),Nike_Sales_Uncleaned!F1212)</f>
        <v>4</v>
      </c>
      <c r="G1154" cm="1">
        <f t="array" ref="G1154">IF(OR(Nike_Sales_Uncleaned!G1212="",Nike_Sales_Uncleaned!G1212&lt;=0),MEDIAN(_xlfn._xlws.FILTER(Nike_Sales_Uncleaned!$G$2:$G$2501,Nike_Sales_Uncleaned!$G$2:$G$2501&gt;0)),Nike_Sales_Uncleaned!G1212)</f>
        <v>6344.63</v>
      </c>
      <c r="H1154">
        <f>IF(Nike_Sales_Uncleaned!H1212="",0,IF(AND(Nike_Sales_Uncleaned!H1212&gt;=0,Nike_Sales_Uncleaned!H1212&lt;=1),Nike_Sales_Uncleaned!H1212,0))</f>
        <v>0</v>
      </c>
      <c r="I1154">
        <v>0</v>
      </c>
      <c r="J1154" s="11" t="str">
        <f>IF(Nike_Sales_Uncleaned[[#This Row],[Order_Date]]="","",Nike_Sales_Uncleaned[[#This Row],[Order_Date]])</f>
        <v/>
      </c>
      <c r="K1154" t="s">
        <v>17</v>
      </c>
      <c r="L1154" t="s">
        <v>25</v>
      </c>
      <c r="M1154">
        <v>160.72999999999999</v>
      </c>
    </row>
    <row r="1155" spans="1:13" x14ac:dyDescent="0.3">
      <c r="A1155">
        <v>3211</v>
      </c>
      <c r="B1155" t="s">
        <v>19</v>
      </c>
      <c r="C1155" t="s">
        <v>26</v>
      </c>
      <c r="D1155" t="s">
        <v>27</v>
      </c>
      <c r="E1155" t="str">
        <f>IF(Nike_Sales_Uncleaned!E1213="","NA",IF(OR(Nike_Sales_Uncleaned!E1213=0,Nike_Sales_Uncleaned!E1213=-1),"NA",UPPER(Nike_Sales_Uncleaned!E1213)))</f>
        <v>L</v>
      </c>
      <c r="F1155" cm="1">
        <f t="array" ref="F1155">IF(Nike_Sales_Uncleaned!F1213="",MEDIAN(_xlfn._xlws.FILTER(Nike_Sales_Uncleaned!$F$2:$F$2501,Nike_Sales_Uncleaned!$F$2:$F$2501&gt;0)),Nike_Sales_Uncleaned!F1213)</f>
        <v>2</v>
      </c>
      <c r="G1155" cm="1">
        <f t="array" ref="G1155">IF(OR(Nike_Sales_Uncleaned!G1213="",Nike_Sales_Uncleaned!G1213&lt;=0),MEDIAN(_xlfn._xlws.FILTER(Nike_Sales_Uncleaned!$G$2:$G$2501,Nike_Sales_Uncleaned!$G$2:$G$2501&gt;0)),Nike_Sales_Uncleaned!G1213)</f>
        <v>8346.17</v>
      </c>
      <c r="H1155">
        <f>IF(Nike_Sales_Uncleaned!H1213="",0,IF(AND(Nike_Sales_Uncleaned!H1213&gt;=0,Nike_Sales_Uncleaned!H1213&lt;=1),Nike_Sales_Uncleaned!H1213,0))</f>
        <v>0.82</v>
      </c>
      <c r="I1155">
        <v>0</v>
      </c>
      <c r="J1155" s="11">
        <f>IF(Nike_Sales_Uncleaned[[#This Row],[Order_Date]]="","",Nike_Sales_Uncleaned[[#This Row],[Order_Date]])</f>
        <v>45552</v>
      </c>
      <c r="K1155" t="s">
        <v>22</v>
      </c>
      <c r="L1155" t="s">
        <v>45</v>
      </c>
      <c r="M1155">
        <v>1368.59</v>
      </c>
    </row>
    <row r="1156" spans="1:13" x14ac:dyDescent="0.3">
      <c r="A1156">
        <v>3212</v>
      </c>
      <c r="B1156" t="s">
        <v>13</v>
      </c>
      <c r="C1156" t="s">
        <v>20</v>
      </c>
      <c r="D1156" t="s">
        <v>39</v>
      </c>
      <c r="E1156" t="str">
        <f>IF(Nike_Sales_Uncleaned!E1214="","NA",IF(OR(Nike_Sales_Uncleaned!E1214=0,Nike_Sales_Uncleaned!E1214=-1),"NA",UPPER(Nike_Sales_Uncleaned!E1214)))</f>
        <v>M</v>
      </c>
      <c r="F1156" cm="1">
        <f t="array" ref="F1156">IF(Nike_Sales_Uncleaned!F1214="",MEDIAN(_xlfn._xlws.FILTER(Nike_Sales_Uncleaned!$F$2:$F$2501,Nike_Sales_Uncleaned!$F$2:$F$2501&gt;0)),Nike_Sales_Uncleaned!F1214)</f>
        <v>4</v>
      </c>
      <c r="G1156" cm="1">
        <f t="array" ref="G1156">IF(OR(Nike_Sales_Uncleaned!G1214="",Nike_Sales_Uncleaned!G1214&lt;=0),MEDIAN(_xlfn._xlws.FILTER(Nike_Sales_Uncleaned!$G$2:$G$2501,Nike_Sales_Uncleaned!$G$2:$G$2501&gt;0)),Nike_Sales_Uncleaned!G1214)</f>
        <v>7670.57</v>
      </c>
      <c r="H1156">
        <f>IF(Nike_Sales_Uncleaned!H1214="",0,IF(AND(Nike_Sales_Uncleaned!H1214&gt;=0,Nike_Sales_Uncleaned!H1214&lt;=1),Nike_Sales_Uncleaned!H1214,0))</f>
        <v>0</v>
      </c>
      <c r="I1156">
        <v>0</v>
      </c>
      <c r="J1156" s="11">
        <f>IF(Nike_Sales_Uncleaned[[#This Row],[Order_Date]]="","",Nike_Sales_Uncleaned[[#This Row],[Order_Date]])</f>
        <v>45768</v>
      </c>
      <c r="K1156" t="s">
        <v>22</v>
      </c>
      <c r="L1156" t="s">
        <v>45</v>
      </c>
      <c r="M1156">
        <v>2025.11</v>
      </c>
    </row>
    <row r="1157" spans="1:13" x14ac:dyDescent="0.3">
      <c r="A1157">
        <v>3213</v>
      </c>
      <c r="B1157" t="s">
        <v>35</v>
      </c>
      <c r="C1157" t="s">
        <v>30</v>
      </c>
      <c r="D1157" t="s">
        <v>48</v>
      </c>
      <c r="E1157" t="str">
        <f>IF(Nike_Sales_Uncleaned!E1215="","NA",IF(OR(Nike_Sales_Uncleaned!E1215=0,Nike_Sales_Uncleaned!E1215=-1),"NA",UPPER(Nike_Sales_Uncleaned!E1215)))</f>
        <v>XL</v>
      </c>
      <c r="F1157" cm="1">
        <f t="array" ref="F1157">IF(Nike_Sales_Uncleaned!F1215="",MEDIAN(_xlfn._xlws.FILTER(Nike_Sales_Uncleaned!$F$2:$F$2501,Nike_Sales_Uncleaned!$F$2:$F$2501&gt;0)),Nike_Sales_Uncleaned!F1215)</f>
        <v>2</v>
      </c>
      <c r="G1157" cm="1">
        <f t="array" ref="G1157">IF(OR(Nike_Sales_Uncleaned!G1215="",Nike_Sales_Uncleaned!G1215&lt;=0),MEDIAN(_xlfn._xlws.FILTER(Nike_Sales_Uncleaned!$G$2:$G$2501,Nike_Sales_Uncleaned!$G$2:$G$2501&gt;0)),Nike_Sales_Uncleaned!G1215)</f>
        <v>6110.0300000000007</v>
      </c>
      <c r="H1157">
        <f>IF(Nike_Sales_Uncleaned!H1215="",0,IF(AND(Nike_Sales_Uncleaned!H1215&gt;=0,Nike_Sales_Uncleaned!H1215&lt;=1),Nike_Sales_Uncleaned!H1215,0))</f>
        <v>0</v>
      </c>
      <c r="I1157">
        <v>0</v>
      </c>
      <c r="J1157" s="11" t="str">
        <f>IF(Nike_Sales_Uncleaned[[#This Row],[Order_Date]]="","",Nike_Sales_Uncleaned[[#This Row],[Order_Date]])</f>
        <v/>
      </c>
      <c r="K1157" t="s">
        <v>17</v>
      </c>
      <c r="L1157" t="s">
        <v>45</v>
      </c>
      <c r="M1157">
        <v>3221.7</v>
      </c>
    </row>
    <row r="1158" spans="1:13" x14ac:dyDescent="0.3">
      <c r="A1158">
        <v>3214</v>
      </c>
      <c r="B1158" t="s">
        <v>13</v>
      </c>
      <c r="C1158" t="s">
        <v>26</v>
      </c>
      <c r="D1158" t="s">
        <v>58</v>
      </c>
      <c r="E1158" t="str">
        <f>IF(Nike_Sales_Uncleaned!E1216="","NA",IF(OR(Nike_Sales_Uncleaned!E1216=0,Nike_Sales_Uncleaned!E1216=-1),"NA",UPPER(Nike_Sales_Uncleaned!E1216)))</f>
        <v>XL</v>
      </c>
      <c r="F1158" cm="1">
        <f t="array" ref="F1158">IF(Nike_Sales_Uncleaned!F1216="",MEDIAN(_xlfn._xlws.FILTER(Nike_Sales_Uncleaned!$F$2:$F$2501,Nike_Sales_Uncleaned!$F$2:$F$2501&gt;0)),Nike_Sales_Uncleaned!F1216)</f>
        <v>2</v>
      </c>
      <c r="G1158" cm="1">
        <f t="array" ref="G1158">IF(OR(Nike_Sales_Uncleaned!G1216="",Nike_Sales_Uncleaned!G1216&lt;=0),MEDIAN(_xlfn._xlws.FILTER(Nike_Sales_Uncleaned!$G$2:$G$2501,Nike_Sales_Uncleaned!$G$2:$G$2501&gt;0)),Nike_Sales_Uncleaned!G1216)</f>
        <v>6110.0300000000007</v>
      </c>
      <c r="H1158">
        <f>IF(Nike_Sales_Uncleaned!H1216="",0,IF(AND(Nike_Sales_Uncleaned!H1216&gt;=0,Nike_Sales_Uncleaned!H1216&lt;=1),Nike_Sales_Uncleaned!H1216,0))</f>
        <v>0</v>
      </c>
      <c r="I1158">
        <v>0</v>
      </c>
      <c r="J1158" s="11">
        <f>IF(Nike_Sales_Uncleaned[[#This Row],[Order_Date]]="","",Nike_Sales_Uncleaned[[#This Row],[Order_Date]])</f>
        <v>45668</v>
      </c>
      <c r="K1158" t="s">
        <v>17</v>
      </c>
      <c r="L1158" t="s">
        <v>45</v>
      </c>
      <c r="M1158">
        <v>-857.15</v>
      </c>
    </row>
    <row r="1159" spans="1:13" x14ac:dyDescent="0.3">
      <c r="A1159">
        <v>3215</v>
      </c>
      <c r="B1159" t="s">
        <v>35</v>
      </c>
      <c r="C1159" t="s">
        <v>20</v>
      </c>
      <c r="D1159" t="s">
        <v>55</v>
      </c>
      <c r="E1159" t="str">
        <f>IF(Nike_Sales_Uncleaned!E1217="","NA",IF(OR(Nike_Sales_Uncleaned!E1217=0,Nike_Sales_Uncleaned!E1217=-1),"NA",UPPER(Nike_Sales_Uncleaned!E1217)))</f>
        <v>XL</v>
      </c>
      <c r="F1159" cm="1">
        <f t="array" ref="F1159">IF(Nike_Sales_Uncleaned!F1217="",MEDIAN(_xlfn._xlws.FILTER(Nike_Sales_Uncleaned!$F$2:$F$2501,Nike_Sales_Uncleaned!$F$2:$F$2501&gt;0)),Nike_Sales_Uncleaned!F1217)</f>
        <v>2</v>
      </c>
      <c r="G1159" cm="1">
        <f t="array" ref="G1159">IF(OR(Nike_Sales_Uncleaned!G1217="",Nike_Sales_Uncleaned!G1217&lt;=0),MEDIAN(_xlfn._xlws.FILTER(Nike_Sales_Uncleaned!$G$2:$G$2501,Nike_Sales_Uncleaned!$G$2:$G$2501&gt;0)),Nike_Sales_Uncleaned!G1217)</f>
        <v>6110.0300000000007</v>
      </c>
      <c r="H1159">
        <f>IF(Nike_Sales_Uncleaned!H1217="",0,IF(AND(Nike_Sales_Uncleaned!H1217&gt;=0,Nike_Sales_Uncleaned!H1217&lt;=1),Nike_Sales_Uncleaned!H1217,0))</f>
        <v>0</v>
      </c>
      <c r="I1159">
        <v>0</v>
      </c>
      <c r="J1159" s="11" t="str">
        <f>IF(Nike_Sales_Uncleaned[[#This Row],[Order_Date]]="","",Nike_Sales_Uncleaned[[#This Row],[Order_Date]])</f>
        <v/>
      </c>
      <c r="K1159" t="s">
        <v>17</v>
      </c>
      <c r="L1159" t="s">
        <v>45</v>
      </c>
      <c r="M1159">
        <v>2109.6799999999998</v>
      </c>
    </row>
    <row r="1160" spans="1:13" x14ac:dyDescent="0.3">
      <c r="A1160">
        <v>3216</v>
      </c>
      <c r="B1160" t="s">
        <v>35</v>
      </c>
      <c r="C1160" t="s">
        <v>43</v>
      </c>
      <c r="D1160" t="s">
        <v>44</v>
      </c>
      <c r="E1160" t="str">
        <f>IF(Nike_Sales_Uncleaned!E1218="","NA",IF(OR(Nike_Sales_Uncleaned!E1218=0,Nike_Sales_Uncleaned!E1218=-1),"NA",UPPER(Nike_Sales_Uncleaned!E1218)))</f>
        <v>XL</v>
      </c>
      <c r="F1160" cm="1">
        <f t="array" ref="F1160">IF(Nike_Sales_Uncleaned!F1218="",MEDIAN(_xlfn._xlws.FILTER(Nike_Sales_Uncleaned!$F$2:$F$2501,Nike_Sales_Uncleaned!$F$2:$F$2501&gt;0)),Nike_Sales_Uncleaned!F1218)</f>
        <v>2</v>
      </c>
      <c r="G1160" cm="1">
        <f t="array" ref="G1160">IF(OR(Nike_Sales_Uncleaned!G1218="",Nike_Sales_Uncleaned!G1218&lt;=0),MEDIAN(_xlfn._xlws.FILTER(Nike_Sales_Uncleaned!$G$2:$G$2501,Nike_Sales_Uncleaned!$G$2:$G$2501&gt;0)),Nike_Sales_Uncleaned!G1218)</f>
        <v>6110.0300000000007</v>
      </c>
      <c r="H1160">
        <f>IF(Nike_Sales_Uncleaned!H1218="",0,IF(AND(Nike_Sales_Uncleaned!H1218&gt;=0,Nike_Sales_Uncleaned!H1218&lt;=1),Nike_Sales_Uncleaned!H1218,0))</f>
        <v>0</v>
      </c>
      <c r="I1160">
        <v>0</v>
      </c>
      <c r="J1160" s="11" t="str">
        <f>IF(Nike_Sales_Uncleaned[[#This Row],[Order_Date]]="","",Nike_Sales_Uncleaned[[#This Row],[Order_Date]])</f>
        <v/>
      </c>
      <c r="K1160" t="s">
        <v>17</v>
      </c>
      <c r="L1160" t="s">
        <v>25</v>
      </c>
      <c r="M1160">
        <v>2508.13</v>
      </c>
    </row>
    <row r="1161" spans="1:13" x14ac:dyDescent="0.3">
      <c r="A1161">
        <v>3217</v>
      </c>
      <c r="B1161" t="s">
        <v>35</v>
      </c>
      <c r="C1161" t="s">
        <v>20</v>
      </c>
      <c r="D1161" t="s">
        <v>21</v>
      </c>
      <c r="E1161" t="str">
        <f>IF(Nike_Sales_Uncleaned!E1219="","NA",IF(OR(Nike_Sales_Uncleaned!E1219=0,Nike_Sales_Uncleaned!E1219=-1),"NA",UPPER(Nike_Sales_Uncleaned!E1219)))</f>
        <v>6</v>
      </c>
      <c r="F1161" cm="1">
        <f t="array" ref="F1161">IF(Nike_Sales_Uncleaned!F1219="",MEDIAN(_xlfn._xlws.FILTER(Nike_Sales_Uncleaned!$F$2:$F$2501,Nike_Sales_Uncleaned!$F$2:$F$2501&gt;0)),Nike_Sales_Uncleaned!F1219)</f>
        <v>1</v>
      </c>
      <c r="G1161" cm="1">
        <f t="array" ref="G1161">IF(OR(Nike_Sales_Uncleaned!G1219="",Nike_Sales_Uncleaned!G1219&lt;=0),MEDIAN(_xlfn._xlws.FILTER(Nike_Sales_Uncleaned!$G$2:$G$2501,Nike_Sales_Uncleaned!$G$2:$G$2501&gt;0)),Nike_Sales_Uncleaned!G1219)</f>
        <v>4819.75</v>
      </c>
      <c r="H1161">
        <f>IF(Nike_Sales_Uncleaned!H1219="",0,IF(AND(Nike_Sales_Uncleaned!H1219&gt;=0,Nike_Sales_Uncleaned!H1219&lt;=1),Nike_Sales_Uncleaned!H1219,0))</f>
        <v>0.22</v>
      </c>
      <c r="I1161">
        <v>3759.41</v>
      </c>
      <c r="J1161" s="11">
        <f>IF(Nike_Sales_Uncleaned[[#This Row],[Order_Date]]="","",Nike_Sales_Uncleaned[[#This Row],[Order_Date]])</f>
        <v>45755</v>
      </c>
      <c r="K1161" t="s">
        <v>22</v>
      </c>
      <c r="L1161" t="s">
        <v>29</v>
      </c>
      <c r="M1161">
        <v>-514.9</v>
      </c>
    </row>
    <row r="1162" spans="1:13" x14ac:dyDescent="0.3">
      <c r="A1162">
        <v>3218</v>
      </c>
      <c r="B1162" t="s">
        <v>35</v>
      </c>
      <c r="C1162" t="s">
        <v>30</v>
      </c>
      <c r="D1162" t="s">
        <v>48</v>
      </c>
      <c r="E1162" t="str">
        <f>IF(Nike_Sales_Uncleaned!E1220="","NA",IF(OR(Nike_Sales_Uncleaned!E1220=0,Nike_Sales_Uncleaned!E1220=-1),"NA",UPPER(Nike_Sales_Uncleaned!E1220)))</f>
        <v>6</v>
      </c>
      <c r="F1162" cm="1">
        <f t="array" ref="F1162">IF(Nike_Sales_Uncleaned!F1220="",MEDIAN(_xlfn._xlws.FILTER(Nike_Sales_Uncleaned!$F$2:$F$2501,Nike_Sales_Uncleaned!$F$2:$F$2501&gt;0)),Nike_Sales_Uncleaned!F1220)</f>
        <v>2</v>
      </c>
      <c r="G1162" cm="1">
        <f t="array" ref="G1162">IF(OR(Nike_Sales_Uncleaned!G1220="",Nike_Sales_Uncleaned!G1220&lt;=0),MEDIAN(_xlfn._xlws.FILTER(Nike_Sales_Uncleaned!$G$2:$G$2501,Nike_Sales_Uncleaned!$G$2:$G$2501&gt;0)),Nike_Sales_Uncleaned!G1220)</f>
        <v>4854.18</v>
      </c>
      <c r="H1162">
        <f>IF(Nike_Sales_Uncleaned!H1220="",0,IF(AND(Nike_Sales_Uncleaned!H1220&gt;=0,Nike_Sales_Uncleaned!H1220&lt;=1),Nike_Sales_Uncleaned!H1220,0))</f>
        <v>0</v>
      </c>
      <c r="I1162">
        <v>0</v>
      </c>
      <c r="J1162" s="11">
        <f>IF(Nike_Sales_Uncleaned[[#This Row],[Order_Date]]="","",Nike_Sales_Uncleaned[[#This Row],[Order_Date]])</f>
        <v>45498</v>
      </c>
      <c r="K1162" t="s">
        <v>22</v>
      </c>
      <c r="L1162" t="s">
        <v>45</v>
      </c>
      <c r="M1162">
        <v>3807.88</v>
      </c>
    </row>
    <row r="1163" spans="1:13" x14ac:dyDescent="0.3">
      <c r="A1163">
        <v>3219</v>
      </c>
      <c r="B1163" t="s">
        <v>19</v>
      </c>
      <c r="C1163" t="s">
        <v>43</v>
      </c>
      <c r="D1163" t="s">
        <v>44</v>
      </c>
      <c r="E1163" t="str">
        <f>IF(Nike_Sales_Uncleaned!E1221="","NA",IF(OR(Nike_Sales_Uncleaned!E1221=0,Nike_Sales_Uncleaned!E1221=-1),"NA",UPPER(Nike_Sales_Uncleaned!E1221)))</f>
        <v>XL</v>
      </c>
      <c r="F1163" cm="1">
        <f t="array" ref="F1163">IF(Nike_Sales_Uncleaned!F1221="",MEDIAN(_xlfn._xlws.FILTER(Nike_Sales_Uncleaned!$F$2:$F$2501,Nike_Sales_Uncleaned!$F$2:$F$2501&gt;0)),Nike_Sales_Uncleaned!F1221)</f>
        <v>2</v>
      </c>
      <c r="G1163" cm="1">
        <f t="array" ref="G1163">IF(OR(Nike_Sales_Uncleaned!G1221="",Nike_Sales_Uncleaned!G1221&lt;=0),MEDIAN(_xlfn._xlws.FILTER(Nike_Sales_Uncleaned!$G$2:$G$2501,Nike_Sales_Uncleaned!$G$2:$G$2501&gt;0)),Nike_Sales_Uncleaned!G1221)</f>
        <v>2277.83</v>
      </c>
      <c r="H1163">
        <f>IF(Nike_Sales_Uncleaned!H1221="",0,IF(AND(Nike_Sales_Uncleaned!H1221&gt;=0,Nike_Sales_Uncleaned!H1221&lt;=1),Nike_Sales_Uncleaned!H1221,0))</f>
        <v>0</v>
      </c>
      <c r="I1163">
        <v>0</v>
      </c>
      <c r="J1163" s="11">
        <f>IF(Nike_Sales_Uncleaned[[#This Row],[Order_Date]]="","",Nike_Sales_Uncleaned[[#This Row],[Order_Date]])</f>
        <v>45842</v>
      </c>
      <c r="K1163" t="s">
        <v>17</v>
      </c>
      <c r="L1163" t="s">
        <v>33</v>
      </c>
      <c r="M1163">
        <v>1151.76</v>
      </c>
    </row>
    <row r="1164" spans="1:13" x14ac:dyDescent="0.3">
      <c r="A1164">
        <v>3220</v>
      </c>
      <c r="B1164" t="s">
        <v>19</v>
      </c>
      <c r="C1164" t="s">
        <v>26</v>
      </c>
      <c r="D1164" t="s">
        <v>58</v>
      </c>
      <c r="E1164" t="str">
        <f>IF(Nike_Sales_Uncleaned!E1222="","NA",IF(OR(Nike_Sales_Uncleaned!E1222=0,Nike_Sales_Uncleaned!E1222=-1),"NA",UPPER(Nike_Sales_Uncleaned!E1222)))</f>
        <v>11</v>
      </c>
      <c r="F1164" cm="1">
        <f t="array" ref="F1164">IF(Nike_Sales_Uncleaned!F1222="",MEDIAN(_xlfn._xlws.FILTER(Nike_Sales_Uncleaned!$F$2:$F$2501,Nike_Sales_Uncleaned!$F$2:$F$2501&gt;0)),Nike_Sales_Uncleaned!F1222)</f>
        <v>2</v>
      </c>
      <c r="G1164" cm="1">
        <f t="array" ref="G1164">IF(OR(Nike_Sales_Uncleaned!G1222="",Nike_Sales_Uncleaned!G1222&lt;=0),MEDIAN(_xlfn._xlws.FILTER(Nike_Sales_Uncleaned!$G$2:$G$2501,Nike_Sales_Uncleaned!$G$2:$G$2501&gt;0)),Nike_Sales_Uncleaned!G1222)</f>
        <v>6110.0300000000007</v>
      </c>
      <c r="H1164">
        <f>IF(Nike_Sales_Uncleaned!H1222="",0,IF(AND(Nike_Sales_Uncleaned!H1222&gt;=0,Nike_Sales_Uncleaned!H1222&lt;=1),Nike_Sales_Uncleaned!H1222,0))</f>
        <v>0</v>
      </c>
      <c r="I1164">
        <v>0</v>
      </c>
      <c r="J1164" s="11">
        <f>IF(Nike_Sales_Uncleaned[[#This Row],[Order_Date]]="","",Nike_Sales_Uncleaned[[#This Row],[Order_Date]])</f>
        <v>45346</v>
      </c>
      <c r="K1164" t="s">
        <v>17</v>
      </c>
      <c r="L1164" t="s">
        <v>36</v>
      </c>
      <c r="M1164">
        <v>2731.04</v>
      </c>
    </row>
    <row r="1165" spans="1:13" x14ac:dyDescent="0.3">
      <c r="A1165">
        <v>3221</v>
      </c>
      <c r="B1165" t="s">
        <v>19</v>
      </c>
      <c r="C1165" t="s">
        <v>43</v>
      </c>
      <c r="D1165" t="s">
        <v>61</v>
      </c>
      <c r="E1165" t="str">
        <f>IF(Nike_Sales_Uncleaned!E1223="","NA",IF(OR(Nike_Sales_Uncleaned!E1223=0,Nike_Sales_Uncleaned!E1223=-1),"NA",UPPER(Nike_Sales_Uncleaned!E1223)))</f>
        <v>NA</v>
      </c>
      <c r="F1165" cm="1">
        <f t="array" ref="F1165">IF(Nike_Sales_Uncleaned!F1223="",MEDIAN(_xlfn._xlws.FILTER(Nike_Sales_Uncleaned!$F$2:$F$2501,Nike_Sales_Uncleaned!$F$2:$F$2501&gt;0)),Nike_Sales_Uncleaned!F1223)</f>
        <v>2</v>
      </c>
      <c r="G1165" cm="1">
        <f t="array" ref="G1165">IF(OR(Nike_Sales_Uncleaned!G1223="",Nike_Sales_Uncleaned!G1223&lt;=0),MEDIAN(_xlfn._xlws.FILTER(Nike_Sales_Uncleaned!$G$2:$G$2501,Nike_Sales_Uncleaned!$G$2:$G$2501&gt;0)),Nike_Sales_Uncleaned!G1223)</f>
        <v>9682.68</v>
      </c>
      <c r="H1165">
        <f>IF(Nike_Sales_Uncleaned!H1223="",0,IF(AND(Nike_Sales_Uncleaned!H1223&gt;=0,Nike_Sales_Uncleaned!H1223&lt;=1),Nike_Sales_Uncleaned!H1223,0))</f>
        <v>0.88</v>
      </c>
      <c r="I1165">
        <v>2323.84</v>
      </c>
      <c r="J1165" s="11">
        <f>IF(Nike_Sales_Uncleaned[[#This Row],[Order_Date]]="","",Nike_Sales_Uncleaned[[#This Row],[Order_Date]])</f>
        <v>45830</v>
      </c>
      <c r="K1165" t="s">
        <v>17</v>
      </c>
      <c r="L1165" t="s">
        <v>29</v>
      </c>
      <c r="M1165">
        <v>1650.44</v>
      </c>
    </row>
    <row r="1166" spans="1:13" x14ac:dyDescent="0.3">
      <c r="A1166">
        <v>3222</v>
      </c>
      <c r="B1166" t="s">
        <v>13</v>
      </c>
      <c r="C1166" t="s">
        <v>43</v>
      </c>
      <c r="D1166" t="s">
        <v>44</v>
      </c>
      <c r="E1166" t="str">
        <f>IF(Nike_Sales_Uncleaned!E1224="","NA",IF(OR(Nike_Sales_Uncleaned!E1224=0,Nike_Sales_Uncleaned!E1224=-1),"NA",UPPER(Nike_Sales_Uncleaned!E1224)))</f>
        <v>XL</v>
      </c>
      <c r="F1166" cm="1">
        <f t="array" ref="F1166">IF(Nike_Sales_Uncleaned!F1224="",MEDIAN(_xlfn._xlws.FILTER(Nike_Sales_Uncleaned!$F$2:$F$2501,Nike_Sales_Uncleaned!$F$2:$F$2501&gt;0)),Nike_Sales_Uncleaned!F1224)</f>
        <v>-1</v>
      </c>
      <c r="G1166" cm="1">
        <f t="array" ref="G1166">IF(OR(Nike_Sales_Uncleaned!G1224="",Nike_Sales_Uncleaned!G1224&lt;=0),MEDIAN(_xlfn._xlws.FILTER(Nike_Sales_Uncleaned!$G$2:$G$2501,Nike_Sales_Uncleaned!$G$2:$G$2501&gt;0)),Nike_Sales_Uncleaned!G1224)</f>
        <v>5300.32</v>
      </c>
      <c r="H1166">
        <f>IF(Nike_Sales_Uncleaned!H1224="",0,IF(AND(Nike_Sales_Uncleaned!H1224&gt;=0,Nike_Sales_Uncleaned!H1224&lt;=1),Nike_Sales_Uncleaned!H1224,0))</f>
        <v>0</v>
      </c>
      <c r="I1166">
        <v>0</v>
      </c>
      <c r="J1166" s="11">
        <f>IF(Nike_Sales_Uncleaned[[#This Row],[Order_Date]]="","",Nike_Sales_Uncleaned[[#This Row],[Order_Date]])</f>
        <v>45775</v>
      </c>
      <c r="K1166" t="s">
        <v>17</v>
      </c>
      <c r="L1166" t="s">
        <v>36</v>
      </c>
      <c r="M1166">
        <v>2593.48</v>
      </c>
    </row>
    <row r="1167" spans="1:13" x14ac:dyDescent="0.3">
      <c r="A1167">
        <v>3223</v>
      </c>
      <c r="B1167" t="s">
        <v>35</v>
      </c>
      <c r="C1167" t="s">
        <v>20</v>
      </c>
      <c r="D1167" t="s">
        <v>39</v>
      </c>
      <c r="E1167" t="str">
        <f>IF(Nike_Sales_Uncleaned!E1225="","NA",IF(OR(Nike_Sales_Uncleaned!E1225=0,Nike_Sales_Uncleaned!E1225=-1),"NA",UPPER(Nike_Sales_Uncleaned!E1225)))</f>
        <v>M</v>
      </c>
      <c r="F1167" cm="1">
        <f t="array" ref="F1167">IF(Nike_Sales_Uncleaned!F1225="",MEDIAN(_xlfn._xlws.FILTER(Nike_Sales_Uncleaned!$F$2:$F$2501,Nike_Sales_Uncleaned!$F$2:$F$2501&gt;0)),Nike_Sales_Uncleaned!F1225)</f>
        <v>2</v>
      </c>
      <c r="G1167" cm="1">
        <f t="array" ref="G1167">IF(OR(Nike_Sales_Uncleaned!G1225="",Nike_Sales_Uncleaned!G1225&lt;=0),MEDIAN(_xlfn._xlws.FILTER(Nike_Sales_Uncleaned!$G$2:$G$2501,Nike_Sales_Uncleaned!$G$2:$G$2501&gt;0)),Nike_Sales_Uncleaned!G1225)</f>
        <v>6110.0300000000007</v>
      </c>
      <c r="H1167">
        <f>IF(Nike_Sales_Uncleaned!H1225="",0,IF(AND(Nike_Sales_Uncleaned!H1225&gt;=0,Nike_Sales_Uncleaned!H1225&lt;=1),Nike_Sales_Uncleaned!H1225,0))</f>
        <v>0</v>
      </c>
      <c r="I1167">
        <v>0</v>
      </c>
      <c r="J1167" s="11">
        <f>IF(Nike_Sales_Uncleaned[[#This Row],[Order_Date]]="","",Nike_Sales_Uncleaned[[#This Row],[Order_Date]])</f>
        <v>45705</v>
      </c>
      <c r="K1167" t="s">
        <v>17</v>
      </c>
      <c r="L1167" t="s">
        <v>33</v>
      </c>
      <c r="M1167">
        <v>3088.54</v>
      </c>
    </row>
    <row r="1168" spans="1:13" x14ac:dyDescent="0.3">
      <c r="A1168">
        <v>3224</v>
      </c>
      <c r="B1168" t="s">
        <v>19</v>
      </c>
      <c r="C1168" t="s">
        <v>20</v>
      </c>
      <c r="D1168" t="s">
        <v>55</v>
      </c>
      <c r="E1168" t="str">
        <f>IF(Nike_Sales_Uncleaned!E1226="","NA",IF(OR(Nike_Sales_Uncleaned!E1226=0,Nike_Sales_Uncleaned!E1226=-1),"NA",UPPER(Nike_Sales_Uncleaned!E1226)))</f>
        <v>NA</v>
      </c>
      <c r="F1168" cm="1">
        <f t="array" ref="F1168">IF(Nike_Sales_Uncleaned!F1226="",MEDIAN(_xlfn._xlws.FILTER(Nike_Sales_Uncleaned!$F$2:$F$2501,Nike_Sales_Uncleaned!$F$2:$F$2501&gt;0)),Nike_Sales_Uncleaned!F1226)</f>
        <v>1</v>
      </c>
      <c r="G1168" cm="1">
        <f t="array" ref="G1168">IF(OR(Nike_Sales_Uncleaned!G1226="",Nike_Sales_Uncleaned!G1226&lt;=0),MEDIAN(_xlfn._xlws.FILTER(Nike_Sales_Uncleaned!$G$2:$G$2501,Nike_Sales_Uncleaned!$G$2:$G$2501&gt;0)),Nike_Sales_Uncleaned!G1226)</f>
        <v>9872.3799999999992</v>
      </c>
      <c r="H1168">
        <f>IF(Nike_Sales_Uncleaned!H1226="",0,IF(AND(Nike_Sales_Uncleaned!H1226&gt;=0,Nike_Sales_Uncleaned!H1226&lt;=1),Nike_Sales_Uncleaned!H1226,0))</f>
        <v>0.18</v>
      </c>
      <c r="I1168">
        <v>8095.35</v>
      </c>
      <c r="J1168" s="11">
        <f>IF(Nike_Sales_Uncleaned[[#This Row],[Order_Date]]="","",Nike_Sales_Uncleaned[[#This Row],[Order_Date]])</f>
        <v>45599</v>
      </c>
      <c r="K1168" t="s">
        <v>22</v>
      </c>
      <c r="L1168" t="s">
        <v>29</v>
      </c>
      <c r="M1168">
        <v>233.85</v>
      </c>
    </row>
    <row r="1169" spans="1:13" x14ac:dyDescent="0.3">
      <c r="A1169">
        <v>3225</v>
      </c>
      <c r="B1169" t="s">
        <v>13</v>
      </c>
      <c r="C1169" t="s">
        <v>43</v>
      </c>
      <c r="D1169" t="s">
        <v>51</v>
      </c>
      <c r="E1169" t="str">
        <f>IF(Nike_Sales_Uncleaned!E1227="","NA",IF(OR(Nike_Sales_Uncleaned!E1227=0,Nike_Sales_Uncleaned!E1227=-1),"NA",UPPER(Nike_Sales_Uncleaned!E1227)))</f>
        <v>L</v>
      </c>
      <c r="F1169" cm="1">
        <f t="array" ref="F1169">IF(Nike_Sales_Uncleaned!F1227="",MEDIAN(_xlfn._xlws.FILTER(Nike_Sales_Uncleaned!$F$2:$F$2501,Nike_Sales_Uncleaned!$F$2:$F$2501&gt;0)),Nike_Sales_Uncleaned!F1227)</f>
        <v>2</v>
      </c>
      <c r="G1169" cm="1">
        <f t="array" ref="G1169">IF(OR(Nike_Sales_Uncleaned!G1227="",Nike_Sales_Uncleaned!G1227&lt;=0),MEDIAN(_xlfn._xlws.FILTER(Nike_Sales_Uncleaned!$G$2:$G$2501,Nike_Sales_Uncleaned!$G$2:$G$2501&gt;0)),Nike_Sales_Uncleaned!G1227)</f>
        <v>7364.6</v>
      </c>
      <c r="H1169">
        <f>IF(Nike_Sales_Uncleaned!H1227="",0,IF(AND(Nike_Sales_Uncleaned!H1227&gt;=0,Nike_Sales_Uncleaned!H1227&lt;=1),Nike_Sales_Uncleaned!H1227,0))</f>
        <v>0</v>
      </c>
      <c r="I1169">
        <v>0</v>
      </c>
      <c r="J1169" s="11" t="str">
        <f>IF(Nike_Sales_Uncleaned[[#This Row],[Order_Date]]="","",Nike_Sales_Uncleaned[[#This Row],[Order_Date]])</f>
        <v/>
      </c>
      <c r="K1169" t="s">
        <v>22</v>
      </c>
      <c r="L1169" t="s">
        <v>45</v>
      </c>
      <c r="M1169">
        <v>-458.05</v>
      </c>
    </row>
    <row r="1170" spans="1:13" x14ac:dyDescent="0.3">
      <c r="A1170">
        <v>3226</v>
      </c>
      <c r="B1170" t="s">
        <v>35</v>
      </c>
      <c r="C1170" t="s">
        <v>20</v>
      </c>
      <c r="D1170" t="s">
        <v>39</v>
      </c>
      <c r="E1170" t="str">
        <f>IF(Nike_Sales_Uncleaned!E1228="","NA",IF(OR(Nike_Sales_Uncleaned!E1228=0,Nike_Sales_Uncleaned!E1228=-1),"NA",UPPER(Nike_Sales_Uncleaned!E1228)))</f>
        <v>NA</v>
      </c>
      <c r="F1170" cm="1">
        <f t="array" ref="F1170">IF(Nike_Sales_Uncleaned!F1228="",MEDIAN(_xlfn._xlws.FILTER(Nike_Sales_Uncleaned!$F$2:$F$2501,Nike_Sales_Uncleaned!$F$2:$F$2501&gt;0)),Nike_Sales_Uncleaned!F1228)</f>
        <v>2</v>
      </c>
      <c r="G1170" cm="1">
        <f t="array" ref="G1170">IF(OR(Nike_Sales_Uncleaned!G1228="",Nike_Sales_Uncleaned!G1228&lt;=0),MEDIAN(_xlfn._xlws.FILTER(Nike_Sales_Uncleaned!$G$2:$G$2501,Nike_Sales_Uncleaned!$G$2:$G$2501&gt;0)),Nike_Sales_Uncleaned!G1228)</f>
        <v>4585.7700000000004</v>
      </c>
      <c r="H1170">
        <f>IF(Nike_Sales_Uncleaned!H1228="",0,IF(AND(Nike_Sales_Uncleaned!H1228&gt;=0,Nike_Sales_Uncleaned!H1228&lt;=1),Nike_Sales_Uncleaned!H1228,0))</f>
        <v>0</v>
      </c>
      <c r="I1170">
        <v>0</v>
      </c>
      <c r="J1170" s="11">
        <f>IF(Nike_Sales_Uncleaned[[#This Row],[Order_Date]]="","",Nike_Sales_Uncleaned[[#This Row],[Order_Date]])</f>
        <v>45716</v>
      </c>
      <c r="K1170" t="s">
        <v>22</v>
      </c>
      <c r="L1170" t="s">
        <v>29</v>
      </c>
      <c r="M1170">
        <v>-241.59</v>
      </c>
    </row>
    <row r="1171" spans="1:13" x14ac:dyDescent="0.3">
      <c r="A1171">
        <v>3227</v>
      </c>
      <c r="B1171" t="s">
        <v>19</v>
      </c>
      <c r="C1171" t="s">
        <v>14</v>
      </c>
      <c r="D1171" t="s">
        <v>54</v>
      </c>
      <c r="E1171" t="str">
        <f>IF(Nike_Sales_Uncleaned!E1229="","NA",IF(OR(Nike_Sales_Uncleaned!E1229=0,Nike_Sales_Uncleaned!E1229=-1),"NA",UPPER(Nike_Sales_Uncleaned!E1229)))</f>
        <v>7</v>
      </c>
      <c r="F1171" cm="1">
        <f t="array" ref="F1171">IF(Nike_Sales_Uncleaned!F1229="",MEDIAN(_xlfn._xlws.FILTER(Nike_Sales_Uncleaned!$F$2:$F$2501,Nike_Sales_Uncleaned!$F$2:$F$2501&gt;0)),Nike_Sales_Uncleaned!F1229)</f>
        <v>1</v>
      </c>
      <c r="G1171" cm="1">
        <f t="array" ref="G1171">IF(OR(Nike_Sales_Uncleaned!G1229="",Nike_Sales_Uncleaned!G1229&lt;=0),MEDIAN(_xlfn._xlws.FILTER(Nike_Sales_Uncleaned!$G$2:$G$2501,Nike_Sales_Uncleaned!$G$2:$G$2501&gt;0)),Nike_Sales_Uncleaned!G1229)</f>
        <v>6110.0300000000007</v>
      </c>
      <c r="H1171">
        <f>IF(Nike_Sales_Uncleaned!H1229="",0,IF(AND(Nike_Sales_Uncleaned!H1229&gt;=0,Nike_Sales_Uncleaned!H1229&lt;=1),Nike_Sales_Uncleaned!H1229,0))</f>
        <v>0.2</v>
      </c>
      <c r="I1171">
        <v>0</v>
      </c>
      <c r="J1171" s="11">
        <f>IF(Nike_Sales_Uncleaned[[#This Row],[Order_Date]]="","",Nike_Sales_Uncleaned[[#This Row],[Order_Date]])</f>
        <v>45575</v>
      </c>
      <c r="K1171" t="s">
        <v>17</v>
      </c>
      <c r="L1171" t="s">
        <v>33</v>
      </c>
      <c r="M1171">
        <v>-604.23</v>
      </c>
    </row>
    <row r="1172" spans="1:13" x14ac:dyDescent="0.3">
      <c r="A1172">
        <v>3228</v>
      </c>
      <c r="B1172" t="s">
        <v>13</v>
      </c>
      <c r="C1172" t="s">
        <v>43</v>
      </c>
      <c r="D1172" t="s">
        <v>61</v>
      </c>
      <c r="E1172" t="str">
        <f>IF(Nike_Sales_Uncleaned!E1230="","NA",IF(OR(Nike_Sales_Uncleaned!E1230=0,Nike_Sales_Uncleaned!E1230=-1),"NA",UPPER(Nike_Sales_Uncleaned!E1230)))</f>
        <v>XL</v>
      </c>
      <c r="F1172" cm="1">
        <f t="array" ref="F1172">IF(Nike_Sales_Uncleaned!F1230="",MEDIAN(_xlfn._xlws.FILTER(Nike_Sales_Uncleaned!$F$2:$F$2501,Nike_Sales_Uncleaned!$F$2:$F$2501&gt;0)),Nike_Sales_Uncleaned!F1230)</f>
        <v>2</v>
      </c>
      <c r="G1172" cm="1">
        <f t="array" ref="G1172">IF(OR(Nike_Sales_Uncleaned!G1230="",Nike_Sales_Uncleaned!G1230&lt;=0),MEDIAN(_xlfn._xlws.FILTER(Nike_Sales_Uncleaned!$G$2:$G$2501,Nike_Sales_Uncleaned!$G$2:$G$2501&gt;0)),Nike_Sales_Uncleaned!G1230)</f>
        <v>6745.63</v>
      </c>
      <c r="H1172">
        <f>IF(Nike_Sales_Uncleaned!H1230="",0,IF(AND(Nike_Sales_Uncleaned!H1230&gt;=0,Nike_Sales_Uncleaned!H1230&lt;=1),Nike_Sales_Uncleaned!H1230,0))</f>
        <v>0</v>
      </c>
      <c r="I1172">
        <v>0</v>
      </c>
      <c r="J1172" s="11">
        <f>IF(Nike_Sales_Uncleaned[[#This Row],[Order_Date]]="","",Nike_Sales_Uncleaned[[#This Row],[Order_Date]])</f>
        <v>45792</v>
      </c>
      <c r="K1172" t="s">
        <v>22</v>
      </c>
      <c r="L1172" t="s">
        <v>36</v>
      </c>
      <c r="M1172">
        <v>3620.9</v>
      </c>
    </row>
    <row r="1173" spans="1:13" x14ac:dyDescent="0.3">
      <c r="A1173">
        <v>3229</v>
      </c>
      <c r="B1173" t="s">
        <v>13</v>
      </c>
      <c r="C1173" t="s">
        <v>30</v>
      </c>
      <c r="D1173" t="s">
        <v>50</v>
      </c>
      <c r="E1173" t="str">
        <f>IF(Nike_Sales_Uncleaned!E1231="","NA",IF(OR(Nike_Sales_Uncleaned!E1231=0,Nike_Sales_Uncleaned!E1231=-1),"NA",UPPER(Nike_Sales_Uncleaned!E1231)))</f>
        <v>NA</v>
      </c>
      <c r="F1173" cm="1">
        <f t="array" ref="F1173">IF(Nike_Sales_Uncleaned!F1231="",MEDIAN(_xlfn._xlws.FILTER(Nike_Sales_Uncleaned!$F$2:$F$2501,Nike_Sales_Uncleaned!$F$2:$F$2501&gt;0)),Nike_Sales_Uncleaned!F1231)</f>
        <v>2</v>
      </c>
      <c r="G1173" cm="1">
        <f t="array" ref="G1173">IF(OR(Nike_Sales_Uncleaned!G1231="",Nike_Sales_Uncleaned!G1231&lt;=0),MEDIAN(_xlfn._xlws.FILTER(Nike_Sales_Uncleaned!$G$2:$G$2501,Nike_Sales_Uncleaned!$G$2:$G$2501&gt;0)),Nike_Sales_Uncleaned!G1231)</f>
        <v>6110.0300000000007</v>
      </c>
      <c r="H1173">
        <f>IF(Nike_Sales_Uncleaned!H1231="",0,IF(AND(Nike_Sales_Uncleaned!H1231&gt;=0,Nike_Sales_Uncleaned!H1231&lt;=1),Nike_Sales_Uncleaned!H1231,0))</f>
        <v>1</v>
      </c>
      <c r="I1173">
        <v>0</v>
      </c>
      <c r="J1173" s="11">
        <f>IF(Nike_Sales_Uncleaned[[#This Row],[Order_Date]]="","",Nike_Sales_Uncleaned[[#This Row],[Order_Date]])</f>
        <v>45246</v>
      </c>
      <c r="K1173" t="s">
        <v>22</v>
      </c>
      <c r="L1173" t="s">
        <v>29</v>
      </c>
      <c r="M1173">
        <v>188.96</v>
      </c>
    </row>
    <row r="1174" spans="1:13" x14ac:dyDescent="0.3">
      <c r="A1174">
        <v>3230</v>
      </c>
      <c r="B1174" t="s">
        <v>35</v>
      </c>
      <c r="C1174" t="s">
        <v>20</v>
      </c>
      <c r="D1174" t="s">
        <v>55</v>
      </c>
      <c r="E1174" t="str">
        <f>IF(Nike_Sales_Uncleaned!E1232="","NA",IF(OR(Nike_Sales_Uncleaned!E1232=0,Nike_Sales_Uncleaned!E1232=-1),"NA",UPPER(Nike_Sales_Uncleaned!E1232)))</f>
        <v>XL</v>
      </c>
      <c r="F1174" cm="1">
        <f t="array" ref="F1174">IF(Nike_Sales_Uncleaned!F1232="",MEDIAN(_xlfn._xlws.FILTER(Nike_Sales_Uncleaned!$F$2:$F$2501,Nike_Sales_Uncleaned!$F$2:$F$2501&gt;0)),Nike_Sales_Uncleaned!F1232)</f>
        <v>2</v>
      </c>
      <c r="G1174" cm="1">
        <f t="array" ref="G1174">IF(OR(Nike_Sales_Uncleaned!G1232="",Nike_Sales_Uncleaned!G1232&lt;=0),MEDIAN(_xlfn._xlws.FILTER(Nike_Sales_Uncleaned!$G$2:$G$2501,Nike_Sales_Uncleaned!$G$2:$G$2501&gt;0)),Nike_Sales_Uncleaned!G1232)</f>
        <v>7398.98</v>
      </c>
      <c r="H1174">
        <f>IF(Nike_Sales_Uncleaned!H1232="",0,IF(AND(Nike_Sales_Uncleaned!H1232&gt;=0,Nike_Sales_Uncleaned!H1232&lt;=1),Nike_Sales_Uncleaned!H1232,0))</f>
        <v>0.87</v>
      </c>
      <c r="I1174">
        <v>0</v>
      </c>
      <c r="J1174" s="11">
        <f>IF(Nike_Sales_Uncleaned[[#This Row],[Order_Date]]="","",Nike_Sales_Uncleaned[[#This Row],[Order_Date]])</f>
        <v>45244</v>
      </c>
      <c r="K1174" t="s">
        <v>22</v>
      </c>
      <c r="L1174" t="s">
        <v>33</v>
      </c>
      <c r="M1174">
        <v>3634.75</v>
      </c>
    </row>
    <row r="1175" spans="1:13" x14ac:dyDescent="0.3">
      <c r="A1175">
        <v>3231</v>
      </c>
      <c r="B1175" t="s">
        <v>35</v>
      </c>
      <c r="C1175" t="s">
        <v>26</v>
      </c>
      <c r="D1175" t="s">
        <v>58</v>
      </c>
      <c r="E1175" t="str">
        <f>IF(Nike_Sales_Uncleaned!E1233="","NA",IF(OR(Nike_Sales_Uncleaned!E1233=0,Nike_Sales_Uncleaned!E1233=-1),"NA",UPPER(Nike_Sales_Uncleaned!E1233)))</f>
        <v>L</v>
      </c>
      <c r="F1175" cm="1">
        <f t="array" ref="F1175">IF(Nike_Sales_Uncleaned!F1233="",MEDIAN(_xlfn._xlws.FILTER(Nike_Sales_Uncleaned!$F$2:$F$2501,Nike_Sales_Uncleaned!$F$2:$F$2501&gt;0)),Nike_Sales_Uncleaned!F1233)</f>
        <v>2</v>
      </c>
      <c r="G1175" cm="1">
        <f t="array" ref="G1175">IF(OR(Nike_Sales_Uncleaned!G1233="",Nike_Sales_Uncleaned!G1233&lt;=0),MEDIAN(_xlfn._xlws.FILTER(Nike_Sales_Uncleaned!$G$2:$G$2501,Nike_Sales_Uncleaned!$G$2:$G$2501&gt;0)),Nike_Sales_Uncleaned!G1233)</f>
        <v>6406.53</v>
      </c>
      <c r="H1175">
        <f>IF(Nike_Sales_Uncleaned!H1233="",0,IF(AND(Nike_Sales_Uncleaned!H1233&gt;=0,Nike_Sales_Uncleaned!H1233&lt;=1),Nike_Sales_Uncleaned!H1233,0))</f>
        <v>0.9</v>
      </c>
      <c r="I1175">
        <v>0</v>
      </c>
      <c r="J1175" s="11">
        <f>IF(Nike_Sales_Uncleaned[[#This Row],[Order_Date]]="","",Nike_Sales_Uncleaned[[#This Row],[Order_Date]])</f>
        <v>45600</v>
      </c>
      <c r="K1175" t="s">
        <v>17</v>
      </c>
      <c r="L1175" t="s">
        <v>45</v>
      </c>
      <c r="M1175">
        <v>2859.55</v>
      </c>
    </row>
    <row r="1176" spans="1:13" x14ac:dyDescent="0.3">
      <c r="A1176">
        <v>3232</v>
      </c>
      <c r="B1176" t="s">
        <v>13</v>
      </c>
      <c r="C1176" t="s">
        <v>26</v>
      </c>
      <c r="D1176" t="s">
        <v>60</v>
      </c>
      <c r="E1176" t="str">
        <f>IF(Nike_Sales_Uncleaned!E1234="","NA",IF(OR(Nike_Sales_Uncleaned!E1234=0,Nike_Sales_Uncleaned!E1234=-1),"NA",UPPER(Nike_Sales_Uncleaned!E1234)))</f>
        <v>NA</v>
      </c>
      <c r="F1176" cm="1">
        <f t="array" ref="F1176">IF(Nike_Sales_Uncleaned!F1234="",MEDIAN(_xlfn._xlws.FILTER(Nike_Sales_Uncleaned!$F$2:$F$2501,Nike_Sales_Uncleaned!$F$2:$F$2501&gt;0)),Nike_Sales_Uncleaned!F1234)</f>
        <v>0</v>
      </c>
      <c r="G1176" cm="1">
        <f t="array" ref="G1176">IF(OR(Nike_Sales_Uncleaned!G1234="",Nike_Sales_Uncleaned!G1234&lt;=0),MEDIAN(_xlfn._xlws.FILTER(Nike_Sales_Uncleaned!$G$2:$G$2501,Nike_Sales_Uncleaned!$G$2:$G$2501&gt;0)),Nike_Sales_Uncleaned!G1234)</f>
        <v>6110.0300000000007</v>
      </c>
      <c r="H1176">
        <f>IF(Nike_Sales_Uncleaned!H1234="",0,IF(AND(Nike_Sales_Uncleaned!H1234&gt;=0,Nike_Sales_Uncleaned!H1234&lt;=1),Nike_Sales_Uncleaned!H1234,0))</f>
        <v>0</v>
      </c>
      <c r="I1176">
        <v>0</v>
      </c>
      <c r="J1176" s="11" t="str">
        <f>IF(Nike_Sales_Uncleaned[[#This Row],[Order_Date]]="","",Nike_Sales_Uncleaned[[#This Row],[Order_Date]])</f>
        <v/>
      </c>
      <c r="K1176" t="s">
        <v>17</v>
      </c>
      <c r="L1176" t="s">
        <v>29</v>
      </c>
      <c r="M1176">
        <v>2083.5700000000002</v>
      </c>
    </row>
    <row r="1177" spans="1:13" x14ac:dyDescent="0.3">
      <c r="A1177">
        <v>3233</v>
      </c>
      <c r="B1177" t="s">
        <v>35</v>
      </c>
      <c r="C1177" t="s">
        <v>20</v>
      </c>
      <c r="D1177" t="s">
        <v>55</v>
      </c>
      <c r="E1177" t="str">
        <f>IF(Nike_Sales_Uncleaned!E1235="","NA",IF(OR(Nike_Sales_Uncleaned!E1235=0,Nike_Sales_Uncleaned!E1235=-1),"NA",UPPER(Nike_Sales_Uncleaned!E1235)))</f>
        <v>M</v>
      </c>
      <c r="F1177" cm="1">
        <f t="array" ref="F1177">IF(Nike_Sales_Uncleaned!F1235="",MEDIAN(_xlfn._xlws.FILTER(Nike_Sales_Uncleaned!$F$2:$F$2501,Nike_Sales_Uncleaned!$F$2:$F$2501&gt;0)),Nike_Sales_Uncleaned!F1235)</f>
        <v>1</v>
      </c>
      <c r="G1177" cm="1">
        <f t="array" ref="G1177">IF(OR(Nike_Sales_Uncleaned!G1235="",Nike_Sales_Uncleaned!G1235&lt;=0),MEDIAN(_xlfn._xlws.FILTER(Nike_Sales_Uncleaned!$G$2:$G$2501,Nike_Sales_Uncleaned!$G$2:$G$2501&gt;0)),Nike_Sales_Uncleaned!G1235)</f>
        <v>4091.68</v>
      </c>
      <c r="H1177">
        <f>IF(Nike_Sales_Uncleaned!H1235="",0,IF(AND(Nike_Sales_Uncleaned!H1235&gt;=0,Nike_Sales_Uncleaned!H1235&lt;=1),Nike_Sales_Uncleaned!H1235,0))</f>
        <v>0</v>
      </c>
      <c r="I1177">
        <v>0</v>
      </c>
      <c r="J1177" s="11">
        <f>IF(Nike_Sales_Uncleaned[[#This Row],[Order_Date]]="","",Nike_Sales_Uncleaned[[#This Row],[Order_Date]])</f>
        <v>45635</v>
      </c>
      <c r="K1177" t="s">
        <v>22</v>
      </c>
      <c r="L1177" t="s">
        <v>38</v>
      </c>
      <c r="M1177">
        <v>571.79999999999995</v>
      </c>
    </row>
    <row r="1178" spans="1:13" x14ac:dyDescent="0.3">
      <c r="A1178">
        <v>3234</v>
      </c>
      <c r="B1178" t="s">
        <v>13</v>
      </c>
      <c r="C1178" t="s">
        <v>20</v>
      </c>
      <c r="D1178" t="s">
        <v>55</v>
      </c>
      <c r="E1178" t="str">
        <f>IF(Nike_Sales_Uncleaned!E1236="","NA",IF(OR(Nike_Sales_Uncleaned!E1236=0,Nike_Sales_Uncleaned!E1236=-1),"NA",UPPER(Nike_Sales_Uncleaned!E1236)))</f>
        <v>XL</v>
      </c>
      <c r="F1178" cm="1">
        <f t="array" ref="F1178">IF(Nike_Sales_Uncleaned!F1236="",MEDIAN(_xlfn._xlws.FILTER(Nike_Sales_Uncleaned!$F$2:$F$2501,Nike_Sales_Uncleaned!$F$2:$F$2501&gt;0)),Nike_Sales_Uncleaned!F1236)</f>
        <v>2</v>
      </c>
      <c r="G1178" cm="1">
        <f t="array" ref="G1178">IF(OR(Nike_Sales_Uncleaned!G1236="",Nike_Sales_Uncleaned!G1236&lt;=0),MEDIAN(_xlfn._xlws.FILTER(Nike_Sales_Uncleaned!$G$2:$G$2501,Nike_Sales_Uncleaned!$G$2:$G$2501&gt;0)),Nike_Sales_Uncleaned!G1236)</f>
        <v>6110.0300000000007</v>
      </c>
      <c r="H1178">
        <f>IF(Nike_Sales_Uncleaned!H1236="",0,IF(AND(Nike_Sales_Uncleaned!H1236&gt;=0,Nike_Sales_Uncleaned!H1236&lt;=1),Nike_Sales_Uncleaned!H1236,0))</f>
        <v>0</v>
      </c>
      <c r="I1178">
        <v>0</v>
      </c>
      <c r="J1178" s="11">
        <f>IF(Nike_Sales_Uncleaned[[#This Row],[Order_Date]]="","",Nike_Sales_Uncleaned[[#This Row],[Order_Date]])</f>
        <v>45677</v>
      </c>
      <c r="K1178" t="s">
        <v>17</v>
      </c>
      <c r="L1178" t="s">
        <v>33</v>
      </c>
      <c r="M1178">
        <v>327.76</v>
      </c>
    </row>
    <row r="1179" spans="1:13" x14ac:dyDescent="0.3">
      <c r="A1179">
        <v>3235</v>
      </c>
      <c r="B1179" t="s">
        <v>19</v>
      </c>
      <c r="C1179" t="s">
        <v>14</v>
      </c>
      <c r="D1179" t="s">
        <v>15</v>
      </c>
      <c r="E1179" t="str">
        <f>IF(Nike_Sales_Uncleaned!E1237="","NA",IF(OR(Nike_Sales_Uncleaned!E1237=0,Nike_Sales_Uncleaned!E1237=-1),"NA",UPPER(Nike_Sales_Uncleaned!E1237)))</f>
        <v>NA</v>
      </c>
      <c r="F1179" cm="1">
        <f t="array" ref="F1179">IF(Nike_Sales_Uncleaned!F1237="",MEDIAN(_xlfn._xlws.FILTER(Nike_Sales_Uncleaned!$F$2:$F$2501,Nike_Sales_Uncleaned!$F$2:$F$2501&gt;0)),Nike_Sales_Uncleaned!F1237)</f>
        <v>0</v>
      </c>
      <c r="G1179" cm="1">
        <f t="array" ref="G1179">IF(OR(Nike_Sales_Uncleaned!G1237="",Nike_Sales_Uncleaned!G1237&lt;=0),MEDIAN(_xlfn._xlws.FILTER(Nike_Sales_Uncleaned!$G$2:$G$2501,Nike_Sales_Uncleaned!$G$2:$G$2501&gt;0)),Nike_Sales_Uncleaned!G1237)</f>
        <v>6110.0300000000007</v>
      </c>
      <c r="H1179">
        <f>IF(Nike_Sales_Uncleaned!H1237="",0,IF(AND(Nike_Sales_Uncleaned!H1237&gt;=0,Nike_Sales_Uncleaned!H1237&lt;=1),Nike_Sales_Uncleaned!H1237,0))</f>
        <v>0.75</v>
      </c>
      <c r="I1179">
        <v>0</v>
      </c>
      <c r="J1179" s="11" t="str">
        <f>IF(Nike_Sales_Uncleaned[[#This Row],[Order_Date]]="","",Nike_Sales_Uncleaned[[#This Row],[Order_Date]])</f>
        <v/>
      </c>
      <c r="K1179" t="s">
        <v>22</v>
      </c>
      <c r="L1179" t="s">
        <v>38</v>
      </c>
      <c r="M1179">
        <v>1899.62</v>
      </c>
    </row>
    <row r="1180" spans="1:13" x14ac:dyDescent="0.3">
      <c r="A1180">
        <v>3236</v>
      </c>
      <c r="B1180" t="s">
        <v>13</v>
      </c>
      <c r="C1180" t="s">
        <v>26</v>
      </c>
      <c r="D1180" t="s">
        <v>27</v>
      </c>
      <c r="E1180" t="str">
        <f>IF(Nike_Sales_Uncleaned!E1238="","NA",IF(OR(Nike_Sales_Uncleaned!E1238=0,Nike_Sales_Uncleaned!E1238=-1),"NA",UPPER(Nike_Sales_Uncleaned!E1238)))</f>
        <v>NA</v>
      </c>
      <c r="F1180" cm="1">
        <f t="array" ref="F1180">IF(Nike_Sales_Uncleaned!F1238="",MEDIAN(_xlfn._xlws.FILTER(Nike_Sales_Uncleaned!$F$2:$F$2501,Nike_Sales_Uncleaned!$F$2:$F$2501&gt;0)),Nike_Sales_Uncleaned!F1238)</f>
        <v>4</v>
      </c>
      <c r="G1180" cm="1">
        <f t="array" ref="G1180">IF(OR(Nike_Sales_Uncleaned!G1238="",Nike_Sales_Uncleaned!G1238&lt;=0),MEDIAN(_xlfn._xlws.FILTER(Nike_Sales_Uncleaned!$G$2:$G$2501,Nike_Sales_Uncleaned!$G$2:$G$2501&gt;0)),Nike_Sales_Uncleaned!G1238)</f>
        <v>6110.0300000000007</v>
      </c>
      <c r="H1180">
        <f>IF(Nike_Sales_Uncleaned!H1238="",0,IF(AND(Nike_Sales_Uncleaned!H1238&gt;=0,Nike_Sales_Uncleaned!H1238&lt;=1),Nike_Sales_Uncleaned!H1238,0))</f>
        <v>0.68</v>
      </c>
      <c r="I1180">
        <v>0</v>
      </c>
      <c r="J1180" s="11">
        <f>IF(Nike_Sales_Uncleaned[[#This Row],[Order_Date]]="","",Nike_Sales_Uncleaned[[#This Row],[Order_Date]])</f>
        <v>45554</v>
      </c>
      <c r="K1180" t="s">
        <v>22</v>
      </c>
      <c r="L1180" t="s">
        <v>38</v>
      </c>
      <c r="M1180">
        <v>-37.369999999999997</v>
      </c>
    </row>
    <row r="1181" spans="1:13" x14ac:dyDescent="0.3">
      <c r="A1181">
        <v>3237</v>
      </c>
      <c r="B1181" t="s">
        <v>13</v>
      </c>
      <c r="C1181" t="s">
        <v>43</v>
      </c>
      <c r="D1181" t="s">
        <v>61</v>
      </c>
      <c r="E1181" t="str">
        <f>IF(Nike_Sales_Uncleaned!E1239="","NA",IF(OR(Nike_Sales_Uncleaned!E1239=0,Nike_Sales_Uncleaned!E1239=-1),"NA",UPPER(Nike_Sales_Uncleaned!E1239)))</f>
        <v>L</v>
      </c>
      <c r="F1181" cm="1">
        <f t="array" ref="F1181">IF(Nike_Sales_Uncleaned!F1239="",MEDIAN(_xlfn._xlws.FILTER(Nike_Sales_Uncleaned!$F$2:$F$2501,Nike_Sales_Uncleaned!$F$2:$F$2501&gt;0)),Nike_Sales_Uncleaned!F1239)</f>
        <v>3</v>
      </c>
      <c r="G1181" cm="1">
        <f t="array" ref="G1181">IF(OR(Nike_Sales_Uncleaned!G1239="",Nike_Sales_Uncleaned!G1239&lt;=0),MEDIAN(_xlfn._xlws.FILTER(Nike_Sales_Uncleaned!$G$2:$G$2501,Nike_Sales_Uncleaned!$G$2:$G$2501&gt;0)),Nike_Sales_Uncleaned!G1239)</f>
        <v>5596.52</v>
      </c>
      <c r="H1181">
        <f>IF(Nike_Sales_Uncleaned!H1239="",0,IF(AND(Nike_Sales_Uncleaned!H1239&gt;=0,Nike_Sales_Uncleaned!H1239&lt;=1),Nike_Sales_Uncleaned!H1239,0))</f>
        <v>0</v>
      </c>
      <c r="I1181">
        <v>0</v>
      </c>
      <c r="J1181" s="11">
        <f>IF(Nike_Sales_Uncleaned[[#This Row],[Order_Date]]="","",Nike_Sales_Uncleaned[[#This Row],[Order_Date]])</f>
        <v>45771</v>
      </c>
      <c r="K1181" t="s">
        <v>22</v>
      </c>
      <c r="L1181" t="s">
        <v>25</v>
      </c>
      <c r="M1181">
        <v>2926.28</v>
      </c>
    </row>
    <row r="1182" spans="1:13" x14ac:dyDescent="0.3">
      <c r="A1182">
        <v>3238</v>
      </c>
      <c r="B1182" t="s">
        <v>19</v>
      </c>
      <c r="C1182" t="s">
        <v>14</v>
      </c>
      <c r="D1182" t="s">
        <v>15</v>
      </c>
      <c r="E1182" t="str">
        <f>IF(Nike_Sales_Uncleaned!E1240="","NA",IF(OR(Nike_Sales_Uncleaned!E1240=0,Nike_Sales_Uncleaned!E1240=-1),"NA",UPPER(Nike_Sales_Uncleaned!E1240)))</f>
        <v>XL</v>
      </c>
      <c r="F1182" cm="1">
        <f t="array" ref="F1182">IF(Nike_Sales_Uncleaned!F1240="",MEDIAN(_xlfn._xlws.FILTER(Nike_Sales_Uncleaned!$F$2:$F$2501,Nike_Sales_Uncleaned!$F$2:$F$2501&gt;0)),Nike_Sales_Uncleaned!F1240)</f>
        <v>1</v>
      </c>
      <c r="G1182" cm="1">
        <f t="array" ref="G1182">IF(OR(Nike_Sales_Uncleaned!G1240="",Nike_Sales_Uncleaned!G1240&lt;=0),MEDIAN(_xlfn._xlws.FILTER(Nike_Sales_Uncleaned!$G$2:$G$2501,Nike_Sales_Uncleaned!$G$2:$G$2501&gt;0)),Nike_Sales_Uncleaned!G1240)</f>
        <v>4420.21</v>
      </c>
      <c r="H1182">
        <f>IF(Nike_Sales_Uncleaned!H1240="",0,IF(AND(Nike_Sales_Uncleaned!H1240&gt;=0,Nike_Sales_Uncleaned!H1240&lt;=1),Nike_Sales_Uncleaned!H1240,0))</f>
        <v>0.32</v>
      </c>
      <c r="I1182">
        <v>3005.74</v>
      </c>
      <c r="J1182" s="11">
        <f>IF(Nike_Sales_Uncleaned[[#This Row],[Order_Date]]="","",Nike_Sales_Uncleaned[[#This Row],[Order_Date]])</f>
        <v>45721</v>
      </c>
      <c r="K1182" t="s">
        <v>22</v>
      </c>
      <c r="L1182" t="s">
        <v>25</v>
      </c>
      <c r="M1182">
        <v>705.58</v>
      </c>
    </row>
    <row r="1183" spans="1:13" x14ac:dyDescent="0.3">
      <c r="A1183">
        <v>3239</v>
      </c>
      <c r="B1183" t="s">
        <v>35</v>
      </c>
      <c r="C1183" t="s">
        <v>30</v>
      </c>
      <c r="D1183" t="s">
        <v>56</v>
      </c>
      <c r="E1183" t="str">
        <f>IF(Nike_Sales_Uncleaned!E1241="","NA",IF(OR(Nike_Sales_Uncleaned!E1241=0,Nike_Sales_Uncleaned!E1241=-1),"NA",UPPER(Nike_Sales_Uncleaned!E1241)))</f>
        <v>XL</v>
      </c>
      <c r="F1183" cm="1">
        <f t="array" ref="F1183">IF(Nike_Sales_Uncleaned!F1241="",MEDIAN(_xlfn._xlws.FILTER(Nike_Sales_Uncleaned!$F$2:$F$2501,Nike_Sales_Uncleaned!$F$2:$F$2501&gt;0)),Nike_Sales_Uncleaned!F1241)</f>
        <v>-1</v>
      </c>
      <c r="G1183" cm="1">
        <f t="array" ref="G1183">IF(OR(Nike_Sales_Uncleaned!G1241="",Nike_Sales_Uncleaned!G1241&lt;=0),MEDIAN(_xlfn._xlws.FILTER(Nike_Sales_Uncleaned!$G$2:$G$2501,Nike_Sales_Uncleaned!$G$2:$G$2501&gt;0)),Nike_Sales_Uncleaned!G1241)</f>
        <v>6110.0300000000007</v>
      </c>
      <c r="H1183">
        <f>IF(Nike_Sales_Uncleaned!H1241="",0,IF(AND(Nike_Sales_Uncleaned!H1241&gt;=0,Nike_Sales_Uncleaned!H1241&lt;=1),Nike_Sales_Uncleaned!H1241,0))</f>
        <v>0</v>
      </c>
      <c r="I1183">
        <v>0</v>
      </c>
      <c r="J1183" s="11" t="str">
        <f>IF(Nike_Sales_Uncleaned[[#This Row],[Order_Date]]="","",Nike_Sales_Uncleaned[[#This Row],[Order_Date]])</f>
        <v/>
      </c>
      <c r="K1183" t="s">
        <v>22</v>
      </c>
      <c r="L1183" t="s">
        <v>25</v>
      </c>
      <c r="M1183">
        <v>1810.07</v>
      </c>
    </row>
    <row r="1184" spans="1:13" x14ac:dyDescent="0.3">
      <c r="A1184">
        <v>3240</v>
      </c>
      <c r="B1184" t="s">
        <v>13</v>
      </c>
      <c r="C1184" t="s">
        <v>43</v>
      </c>
      <c r="D1184" t="s">
        <v>52</v>
      </c>
      <c r="E1184" t="str">
        <f>IF(Nike_Sales_Uncleaned!E1242="","NA",IF(OR(Nike_Sales_Uncleaned!E1242=0,Nike_Sales_Uncleaned!E1242=-1),"NA",UPPER(Nike_Sales_Uncleaned!E1242)))</f>
        <v>9</v>
      </c>
      <c r="F1184" cm="1">
        <f t="array" ref="F1184">IF(Nike_Sales_Uncleaned!F1242="",MEDIAN(_xlfn._xlws.FILTER(Nike_Sales_Uncleaned!$F$2:$F$2501,Nike_Sales_Uncleaned!$F$2:$F$2501&gt;0)),Nike_Sales_Uncleaned!F1242)</f>
        <v>-1</v>
      </c>
      <c r="G1184" cm="1">
        <f t="array" ref="G1184">IF(OR(Nike_Sales_Uncleaned!G1242="",Nike_Sales_Uncleaned!G1242&lt;=0),MEDIAN(_xlfn._xlws.FILTER(Nike_Sales_Uncleaned!$G$2:$G$2501,Nike_Sales_Uncleaned!$G$2:$G$2501&gt;0)),Nike_Sales_Uncleaned!G1242)</f>
        <v>8776.59</v>
      </c>
      <c r="H1184">
        <f>IF(Nike_Sales_Uncleaned!H1242="",0,IF(AND(Nike_Sales_Uncleaned!H1242&gt;=0,Nike_Sales_Uncleaned!H1242&lt;=1),Nike_Sales_Uncleaned!H1242,0))</f>
        <v>0</v>
      </c>
      <c r="I1184">
        <v>0</v>
      </c>
      <c r="J1184" s="11" t="str">
        <f>IF(Nike_Sales_Uncleaned[[#This Row],[Order_Date]]="","",Nike_Sales_Uncleaned[[#This Row],[Order_Date]])</f>
        <v/>
      </c>
      <c r="K1184" t="s">
        <v>22</v>
      </c>
      <c r="L1184" t="s">
        <v>38</v>
      </c>
      <c r="M1184">
        <v>-1020.05</v>
      </c>
    </row>
    <row r="1185" spans="1:13" x14ac:dyDescent="0.3">
      <c r="A1185">
        <v>3241</v>
      </c>
      <c r="B1185" t="s">
        <v>19</v>
      </c>
      <c r="C1185" t="s">
        <v>43</v>
      </c>
      <c r="D1185" t="s">
        <v>61</v>
      </c>
      <c r="E1185" t="str">
        <f>IF(Nike_Sales_Uncleaned!E1243="","NA",IF(OR(Nike_Sales_Uncleaned!E1243=0,Nike_Sales_Uncleaned!E1243=-1),"NA",UPPER(Nike_Sales_Uncleaned!E1243)))</f>
        <v>XL</v>
      </c>
      <c r="F1185" cm="1">
        <f t="array" ref="F1185">IF(Nike_Sales_Uncleaned!F1243="",MEDIAN(_xlfn._xlws.FILTER(Nike_Sales_Uncleaned!$F$2:$F$2501,Nike_Sales_Uncleaned!$F$2:$F$2501&gt;0)),Nike_Sales_Uncleaned!F1243)</f>
        <v>2</v>
      </c>
      <c r="G1185" cm="1">
        <f t="array" ref="G1185">IF(OR(Nike_Sales_Uncleaned!G1243="",Nike_Sales_Uncleaned!G1243&lt;=0),MEDIAN(_xlfn._xlws.FILTER(Nike_Sales_Uncleaned!$G$2:$G$2501,Nike_Sales_Uncleaned!$G$2:$G$2501&gt;0)),Nike_Sales_Uncleaned!G1243)</f>
        <v>7477.49</v>
      </c>
      <c r="H1185">
        <f>IF(Nike_Sales_Uncleaned!H1243="",0,IF(AND(Nike_Sales_Uncleaned!H1243&gt;=0,Nike_Sales_Uncleaned!H1243&lt;=1),Nike_Sales_Uncleaned!H1243,0))</f>
        <v>0</v>
      </c>
      <c r="I1185">
        <v>0</v>
      </c>
      <c r="J1185" s="11" t="str">
        <f>IF(Nike_Sales_Uncleaned[[#This Row],[Order_Date]]="","",Nike_Sales_Uncleaned[[#This Row],[Order_Date]])</f>
        <v/>
      </c>
      <c r="K1185" t="s">
        <v>22</v>
      </c>
      <c r="L1185" t="s">
        <v>36</v>
      </c>
      <c r="M1185">
        <v>3176.2</v>
      </c>
    </row>
    <row r="1186" spans="1:13" x14ac:dyDescent="0.3">
      <c r="A1186">
        <v>3242</v>
      </c>
      <c r="B1186" t="s">
        <v>35</v>
      </c>
      <c r="C1186" t="s">
        <v>43</v>
      </c>
      <c r="D1186" t="s">
        <v>61</v>
      </c>
      <c r="E1186" t="str">
        <f>IF(Nike_Sales_Uncleaned!E1244="","NA",IF(OR(Nike_Sales_Uncleaned!E1244=0,Nike_Sales_Uncleaned!E1244=-1),"NA",UPPER(Nike_Sales_Uncleaned!E1244)))</f>
        <v>L</v>
      </c>
      <c r="F1186" cm="1">
        <f t="array" ref="F1186">IF(Nike_Sales_Uncleaned!F1244="",MEDIAN(_xlfn._xlws.FILTER(Nike_Sales_Uncleaned!$F$2:$F$2501,Nike_Sales_Uncleaned!$F$2:$F$2501&gt;0)),Nike_Sales_Uncleaned!F1244)</f>
        <v>2</v>
      </c>
      <c r="G1186" cm="1">
        <f t="array" ref="G1186">IF(OR(Nike_Sales_Uncleaned!G1244="",Nike_Sales_Uncleaned!G1244&lt;=0),MEDIAN(_xlfn._xlws.FILTER(Nike_Sales_Uncleaned!$G$2:$G$2501,Nike_Sales_Uncleaned!$G$2:$G$2501&gt;0)),Nike_Sales_Uncleaned!G1244)</f>
        <v>9677.18</v>
      </c>
      <c r="H1186">
        <f>IF(Nike_Sales_Uncleaned!H1244="",0,IF(AND(Nike_Sales_Uncleaned!H1244&gt;=0,Nike_Sales_Uncleaned!H1244&lt;=1),Nike_Sales_Uncleaned!H1244,0))</f>
        <v>0.59</v>
      </c>
      <c r="I1186">
        <v>0</v>
      </c>
      <c r="J1186" s="11">
        <f>IF(Nike_Sales_Uncleaned[[#This Row],[Order_Date]]="","",Nike_Sales_Uncleaned[[#This Row],[Order_Date]])</f>
        <v>45580</v>
      </c>
      <c r="K1186" t="s">
        <v>22</v>
      </c>
      <c r="L1186" t="s">
        <v>36</v>
      </c>
      <c r="M1186">
        <v>609.45000000000005</v>
      </c>
    </row>
    <row r="1187" spans="1:13" x14ac:dyDescent="0.3">
      <c r="A1187">
        <v>3243</v>
      </c>
      <c r="B1187" t="s">
        <v>35</v>
      </c>
      <c r="C1187" t="s">
        <v>26</v>
      </c>
      <c r="D1187" t="s">
        <v>60</v>
      </c>
      <c r="E1187" t="str">
        <f>IF(Nike_Sales_Uncleaned!E1245="","NA",IF(OR(Nike_Sales_Uncleaned!E1245=0,Nike_Sales_Uncleaned!E1245=-1),"NA",UPPER(Nike_Sales_Uncleaned!E1245)))</f>
        <v>L</v>
      </c>
      <c r="F1187" cm="1">
        <f t="array" ref="F1187">IF(Nike_Sales_Uncleaned!F1245="",MEDIAN(_xlfn._xlws.FILTER(Nike_Sales_Uncleaned!$F$2:$F$2501,Nike_Sales_Uncleaned!$F$2:$F$2501&gt;0)),Nike_Sales_Uncleaned!F1245)</f>
        <v>3</v>
      </c>
      <c r="G1187" cm="1">
        <f t="array" ref="G1187">IF(OR(Nike_Sales_Uncleaned!G1245="",Nike_Sales_Uncleaned!G1245&lt;=0),MEDIAN(_xlfn._xlws.FILTER(Nike_Sales_Uncleaned!$G$2:$G$2501,Nike_Sales_Uncleaned!$G$2:$G$2501&gt;0)),Nike_Sales_Uncleaned!G1245)</f>
        <v>6110.0300000000007</v>
      </c>
      <c r="H1187">
        <f>IF(Nike_Sales_Uncleaned!H1245="",0,IF(AND(Nike_Sales_Uncleaned!H1245&gt;=0,Nike_Sales_Uncleaned!H1245&lt;=1),Nike_Sales_Uncleaned!H1245,0))</f>
        <v>0</v>
      </c>
      <c r="I1187">
        <v>0</v>
      </c>
      <c r="J1187" s="11">
        <f>IF(Nike_Sales_Uncleaned[[#This Row],[Order_Date]]="","",Nike_Sales_Uncleaned[[#This Row],[Order_Date]])</f>
        <v>45728</v>
      </c>
      <c r="K1187" t="s">
        <v>22</v>
      </c>
      <c r="L1187" t="s">
        <v>29</v>
      </c>
      <c r="M1187">
        <v>1943.22</v>
      </c>
    </row>
    <row r="1188" spans="1:13" x14ac:dyDescent="0.3">
      <c r="A1188">
        <v>3244</v>
      </c>
      <c r="B1188" t="s">
        <v>19</v>
      </c>
      <c r="C1188" t="s">
        <v>14</v>
      </c>
      <c r="D1188" t="s">
        <v>47</v>
      </c>
      <c r="E1188" t="str">
        <f>IF(Nike_Sales_Uncleaned!E1246="","NA",IF(OR(Nike_Sales_Uncleaned!E1246=0,Nike_Sales_Uncleaned!E1246=-1),"NA",UPPER(Nike_Sales_Uncleaned!E1246)))</f>
        <v>M</v>
      </c>
      <c r="F1188" cm="1">
        <f t="array" ref="F1188">IF(Nike_Sales_Uncleaned!F1246="",MEDIAN(_xlfn._xlws.FILTER(Nike_Sales_Uncleaned!$F$2:$F$2501,Nike_Sales_Uncleaned!$F$2:$F$2501&gt;0)),Nike_Sales_Uncleaned!F1246)</f>
        <v>0</v>
      </c>
      <c r="G1188" cm="1">
        <f t="array" ref="G1188">IF(OR(Nike_Sales_Uncleaned!G1246="",Nike_Sales_Uncleaned!G1246&lt;=0),MEDIAN(_xlfn._xlws.FILTER(Nike_Sales_Uncleaned!$G$2:$G$2501,Nike_Sales_Uncleaned!$G$2:$G$2501&gt;0)),Nike_Sales_Uncleaned!G1246)</f>
        <v>6110.0300000000007</v>
      </c>
      <c r="H1188">
        <f>IF(Nike_Sales_Uncleaned!H1246="",0,IF(AND(Nike_Sales_Uncleaned!H1246&gt;=0,Nike_Sales_Uncleaned!H1246&lt;=1),Nike_Sales_Uncleaned!H1246,0))</f>
        <v>0</v>
      </c>
      <c r="I1188">
        <v>0</v>
      </c>
      <c r="J1188" s="11">
        <f>IF(Nike_Sales_Uncleaned[[#This Row],[Order_Date]]="","",Nike_Sales_Uncleaned[[#This Row],[Order_Date]])</f>
        <v>45581</v>
      </c>
      <c r="K1188" t="s">
        <v>17</v>
      </c>
      <c r="L1188" t="s">
        <v>38</v>
      </c>
      <c r="M1188">
        <v>1750.18</v>
      </c>
    </row>
    <row r="1189" spans="1:13" x14ac:dyDescent="0.3">
      <c r="A1189">
        <v>3245</v>
      </c>
      <c r="B1189" t="s">
        <v>19</v>
      </c>
      <c r="C1189" t="s">
        <v>30</v>
      </c>
      <c r="D1189" t="s">
        <v>31</v>
      </c>
      <c r="E1189" t="str">
        <f>IF(Nike_Sales_Uncleaned!E1247="","NA",IF(OR(Nike_Sales_Uncleaned!E1247=0,Nike_Sales_Uncleaned!E1247=-1),"NA",UPPER(Nike_Sales_Uncleaned!E1247)))</f>
        <v>L</v>
      </c>
      <c r="F1189" cm="1">
        <f t="array" ref="F1189">IF(Nike_Sales_Uncleaned!F1247="",MEDIAN(_xlfn._xlws.FILTER(Nike_Sales_Uncleaned!$F$2:$F$2501,Nike_Sales_Uncleaned!$F$2:$F$2501&gt;0)),Nike_Sales_Uncleaned!F1247)</f>
        <v>3</v>
      </c>
      <c r="G1189" cm="1">
        <f t="array" ref="G1189">IF(OR(Nike_Sales_Uncleaned!G1247="",Nike_Sales_Uncleaned!G1247&lt;=0),MEDIAN(_xlfn._xlws.FILTER(Nike_Sales_Uncleaned!$G$2:$G$2501,Nike_Sales_Uncleaned!$G$2:$G$2501&gt;0)),Nike_Sales_Uncleaned!G1247)</f>
        <v>6110.0300000000007</v>
      </c>
      <c r="H1189">
        <f>IF(Nike_Sales_Uncleaned!H1247="",0,IF(AND(Nike_Sales_Uncleaned!H1247&gt;=0,Nike_Sales_Uncleaned!H1247&lt;=1),Nike_Sales_Uncleaned!H1247,0))</f>
        <v>0</v>
      </c>
      <c r="I1189">
        <v>0</v>
      </c>
      <c r="J1189" s="11">
        <f>IF(Nike_Sales_Uncleaned[[#This Row],[Order_Date]]="","",Nike_Sales_Uncleaned[[#This Row],[Order_Date]])</f>
        <v>45672</v>
      </c>
      <c r="K1189" t="s">
        <v>22</v>
      </c>
      <c r="L1189" t="s">
        <v>29</v>
      </c>
      <c r="M1189">
        <v>3102.91</v>
      </c>
    </row>
    <row r="1190" spans="1:13" x14ac:dyDescent="0.3">
      <c r="A1190">
        <v>3246</v>
      </c>
      <c r="B1190" t="s">
        <v>35</v>
      </c>
      <c r="C1190" t="s">
        <v>30</v>
      </c>
      <c r="D1190" t="s">
        <v>48</v>
      </c>
      <c r="E1190" t="str">
        <f>IF(Nike_Sales_Uncleaned!E1248="","NA",IF(OR(Nike_Sales_Uncleaned!E1248=0,Nike_Sales_Uncleaned!E1248=-1),"NA",UPPER(Nike_Sales_Uncleaned!E1248)))</f>
        <v>7</v>
      </c>
      <c r="F1190" cm="1">
        <f t="array" ref="F1190">IF(Nike_Sales_Uncleaned!F1248="",MEDIAN(_xlfn._xlws.FILTER(Nike_Sales_Uncleaned!$F$2:$F$2501,Nike_Sales_Uncleaned!$F$2:$F$2501&gt;0)),Nike_Sales_Uncleaned!F1248)</f>
        <v>2</v>
      </c>
      <c r="G1190" cm="1">
        <f t="array" ref="G1190">IF(OR(Nike_Sales_Uncleaned!G1248="",Nike_Sales_Uncleaned!G1248&lt;=0),MEDIAN(_xlfn._xlws.FILTER(Nike_Sales_Uncleaned!$G$2:$G$2501,Nike_Sales_Uncleaned!$G$2:$G$2501&gt;0)),Nike_Sales_Uncleaned!G1248)</f>
        <v>7787.74</v>
      </c>
      <c r="H1190">
        <f>IF(Nike_Sales_Uncleaned!H1248="",0,IF(AND(Nike_Sales_Uncleaned!H1248&gt;=0,Nike_Sales_Uncleaned!H1248&lt;=1),Nike_Sales_Uncleaned!H1248,0))</f>
        <v>0</v>
      </c>
      <c r="I1190">
        <v>0</v>
      </c>
      <c r="J1190" s="11">
        <f>IF(Nike_Sales_Uncleaned[[#This Row],[Order_Date]]="","",Nike_Sales_Uncleaned[[#This Row],[Order_Date]])</f>
        <v>45697</v>
      </c>
      <c r="K1190" t="s">
        <v>17</v>
      </c>
      <c r="L1190" t="s">
        <v>29</v>
      </c>
      <c r="M1190">
        <v>479.25</v>
      </c>
    </row>
    <row r="1191" spans="1:13" x14ac:dyDescent="0.3">
      <c r="A1191">
        <v>3247</v>
      </c>
      <c r="B1191" t="s">
        <v>35</v>
      </c>
      <c r="C1191" t="s">
        <v>14</v>
      </c>
      <c r="D1191" t="s">
        <v>54</v>
      </c>
      <c r="E1191" t="str">
        <f>IF(Nike_Sales_Uncleaned!E1249="","NA",IF(OR(Nike_Sales_Uncleaned!E1249=0,Nike_Sales_Uncleaned!E1249=-1),"NA",UPPER(Nike_Sales_Uncleaned!E1249)))</f>
        <v>NA</v>
      </c>
      <c r="F1191" cm="1">
        <f t="array" ref="F1191">IF(Nike_Sales_Uncleaned!F1249="",MEDIAN(_xlfn._xlws.FILTER(Nike_Sales_Uncleaned!$F$2:$F$2501,Nike_Sales_Uncleaned!$F$2:$F$2501&gt;0)),Nike_Sales_Uncleaned!F1249)</f>
        <v>1</v>
      </c>
      <c r="G1191" cm="1">
        <f t="array" ref="G1191">IF(OR(Nike_Sales_Uncleaned!G1249="",Nike_Sales_Uncleaned!G1249&lt;=0),MEDIAN(_xlfn._xlws.FILTER(Nike_Sales_Uncleaned!$G$2:$G$2501,Nike_Sales_Uncleaned!$G$2:$G$2501&gt;0)),Nike_Sales_Uncleaned!G1249)</f>
        <v>5888.37</v>
      </c>
      <c r="H1191">
        <f>IF(Nike_Sales_Uncleaned!H1249="",0,IF(AND(Nike_Sales_Uncleaned!H1249&gt;=0,Nike_Sales_Uncleaned!H1249&lt;=1),Nike_Sales_Uncleaned!H1249,0))</f>
        <v>0</v>
      </c>
      <c r="I1191">
        <v>0</v>
      </c>
      <c r="J1191" s="11">
        <f>IF(Nike_Sales_Uncleaned[[#This Row],[Order_Date]]="","",Nike_Sales_Uncleaned[[#This Row],[Order_Date]])</f>
        <v>45696</v>
      </c>
      <c r="K1191" t="s">
        <v>17</v>
      </c>
      <c r="L1191" t="s">
        <v>25</v>
      </c>
      <c r="M1191">
        <v>3687.47</v>
      </c>
    </row>
    <row r="1192" spans="1:13" x14ac:dyDescent="0.3">
      <c r="A1192">
        <v>3248</v>
      </c>
      <c r="B1192" t="s">
        <v>19</v>
      </c>
      <c r="C1192" t="s">
        <v>26</v>
      </c>
      <c r="D1192" t="s">
        <v>27</v>
      </c>
      <c r="E1192" t="str">
        <f>IF(Nike_Sales_Uncleaned!E1250="","NA",IF(OR(Nike_Sales_Uncleaned!E1250=0,Nike_Sales_Uncleaned!E1250=-1),"NA",UPPER(Nike_Sales_Uncleaned!E1250)))</f>
        <v>12</v>
      </c>
      <c r="F1192" cm="1">
        <f t="array" ref="F1192">IF(Nike_Sales_Uncleaned!F1250="",MEDIAN(_xlfn._xlws.FILTER(Nike_Sales_Uncleaned!$F$2:$F$2501,Nike_Sales_Uncleaned!$F$2:$F$2501&gt;0)),Nike_Sales_Uncleaned!F1250)</f>
        <v>0</v>
      </c>
      <c r="G1192" cm="1">
        <f t="array" ref="G1192">IF(OR(Nike_Sales_Uncleaned!G1250="",Nike_Sales_Uncleaned!G1250&lt;=0),MEDIAN(_xlfn._xlws.FILTER(Nike_Sales_Uncleaned!$G$2:$G$2501,Nike_Sales_Uncleaned!$G$2:$G$2501&gt;0)),Nike_Sales_Uncleaned!G1250)</f>
        <v>8234.91</v>
      </c>
      <c r="H1192">
        <f>IF(Nike_Sales_Uncleaned!H1250="",0,IF(AND(Nike_Sales_Uncleaned!H1250&gt;=0,Nike_Sales_Uncleaned!H1250&lt;=1),Nike_Sales_Uncleaned!H1250,0))</f>
        <v>0</v>
      </c>
      <c r="I1192">
        <v>0</v>
      </c>
      <c r="J1192" s="11" t="str">
        <f>IF(Nike_Sales_Uncleaned[[#This Row],[Order_Date]]="","",Nike_Sales_Uncleaned[[#This Row],[Order_Date]])</f>
        <v/>
      </c>
      <c r="K1192" t="s">
        <v>17</v>
      </c>
      <c r="L1192" t="s">
        <v>25</v>
      </c>
      <c r="M1192">
        <v>2984.1</v>
      </c>
    </row>
    <row r="1193" spans="1:13" x14ac:dyDescent="0.3">
      <c r="A1193">
        <v>3249</v>
      </c>
      <c r="B1193" t="s">
        <v>13</v>
      </c>
      <c r="C1193" t="s">
        <v>26</v>
      </c>
      <c r="D1193" t="s">
        <v>27</v>
      </c>
      <c r="E1193" t="str">
        <f>IF(Nike_Sales_Uncleaned!E1251="","NA",IF(OR(Nike_Sales_Uncleaned!E1251=0,Nike_Sales_Uncleaned!E1251=-1),"NA",UPPER(Nike_Sales_Uncleaned!E1251)))</f>
        <v>M</v>
      </c>
      <c r="F1193" cm="1">
        <f t="array" ref="F1193">IF(Nike_Sales_Uncleaned!F1251="",MEDIAN(_xlfn._xlws.FILTER(Nike_Sales_Uncleaned!$F$2:$F$2501,Nike_Sales_Uncleaned!$F$2:$F$2501&gt;0)),Nike_Sales_Uncleaned!F1251)</f>
        <v>1</v>
      </c>
      <c r="G1193" cm="1">
        <f t="array" ref="G1193">IF(OR(Nike_Sales_Uncleaned!G1251="",Nike_Sales_Uncleaned!G1251&lt;=0),MEDIAN(_xlfn._xlws.FILTER(Nike_Sales_Uncleaned!$G$2:$G$2501,Nike_Sales_Uncleaned!$G$2:$G$2501&gt;0)),Nike_Sales_Uncleaned!G1251)</f>
        <v>4738.25</v>
      </c>
      <c r="H1193">
        <f>IF(Nike_Sales_Uncleaned!H1251="",0,IF(AND(Nike_Sales_Uncleaned!H1251&gt;=0,Nike_Sales_Uncleaned!H1251&lt;=1),Nike_Sales_Uncleaned!H1251,0))</f>
        <v>0</v>
      </c>
      <c r="I1193">
        <v>0</v>
      </c>
      <c r="J1193" s="11">
        <f>IF(Nike_Sales_Uncleaned[[#This Row],[Order_Date]]="","",Nike_Sales_Uncleaned[[#This Row],[Order_Date]])</f>
        <v>45692</v>
      </c>
      <c r="K1193" t="s">
        <v>17</v>
      </c>
      <c r="L1193" t="s">
        <v>36</v>
      </c>
      <c r="M1193">
        <v>731.1</v>
      </c>
    </row>
    <row r="1194" spans="1:13" x14ac:dyDescent="0.3">
      <c r="A1194">
        <v>3250</v>
      </c>
      <c r="B1194" t="s">
        <v>19</v>
      </c>
      <c r="C1194" t="s">
        <v>26</v>
      </c>
      <c r="D1194" t="s">
        <v>60</v>
      </c>
      <c r="E1194" t="str">
        <f>IF(Nike_Sales_Uncleaned!E1252="","NA",IF(OR(Nike_Sales_Uncleaned!E1252=0,Nike_Sales_Uncleaned!E1252=-1),"NA",UPPER(Nike_Sales_Uncleaned!E1252)))</f>
        <v>L</v>
      </c>
      <c r="F1194" cm="1">
        <f t="array" ref="F1194">IF(Nike_Sales_Uncleaned!F1252="",MEDIAN(_xlfn._xlws.FILTER(Nike_Sales_Uncleaned!$F$2:$F$2501,Nike_Sales_Uncleaned!$F$2:$F$2501&gt;0)),Nike_Sales_Uncleaned!F1252)</f>
        <v>2</v>
      </c>
      <c r="G1194" cm="1">
        <f t="array" ref="G1194">IF(OR(Nike_Sales_Uncleaned!G1252="",Nike_Sales_Uncleaned!G1252&lt;=0),MEDIAN(_xlfn._xlws.FILTER(Nike_Sales_Uncleaned!$G$2:$G$2501,Nike_Sales_Uncleaned!$G$2:$G$2501&gt;0)),Nike_Sales_Uncleaned!G1252)</f>
        <v>6110.0300000000007</v>
      </c>
      <c r="H1194">
        <f>IF(Nike_Sales_Uncleaned!H1252="",0,IF(AND(Nike_Sales_Uncleaned!H1252&gt;=0,Nike_Sales_Uncleaned!H1252&lt;=1),Nike_Sales_Uncleaned!H1252,0))</f>
        <v>0</v>
      </c>
      <c r="I1194">
        <v>0</v>
      </c>
      <c r="J1194" s="11">
        <f>IF(Nike_Sales_Uncleaned[[#This Row],[Order_Date]]="","",Nike_Sales_Uncleaned[[#This Row],[Order_Date]])</f>
        <v>45732</v>
      </c>
      <c r="K1194" t="s">
        <v>17</v>
      </c>
      <c r="L1194" t="s">
        <v>29</v>
      </c>
      <c r="M1194">
        <v>1172.07</v>
      </c>
    </row>
    <row r="1195" spans="1:13" x14ac:dyDescent="0.3">
      <c r="A1195">
        <v>3251</v>
      </c>
      <c r="B1195" t="s">
        <v>35</v>
      </c>
      <c r="C1195" t="s">
        <v>20</v>
      </c>
      <c r="D1195" t="s">
        <v>24</v>
      </c>
      <c r="E1195" t="str">
        <f>IF(Nike_Sales_Uncleaned!E1253="","NA",IF(OR(Nike_Sales_Uncleaned!E1253=0,Nike_Sales_Uncleaned!E1253=-1),"NA",UPPER(Nike_Sales_Uncleaned!E1253)))</f>
        <v>7</v>
      </c>
      <c r="F1195" cm="1">
        <f t="array" ref="F1195">IF(Nike_Sales_Uncleaned!F1253="",MEDIAN(_xlfn._xlws.FILTER(Nike_Sales_Uncleaned!$F$2:$F$2501,Nike_Sales_Uncleaned!$F$2:$F$2501&gt;0)),Nike_Sales_Uncleaned!F1253)</f>
        <v>-1</v>
      </c>
      <c r="G1195" cm="1">
        <f t="array" ref="G1195">IF(OR(Nike_Sales_Uncleaned!G1253="",Nike_Sales_Uncleaned!G1253&lt;=0),MEDIAN(_xlfn._xlws.FILTER(Nike_Sales_Uncleaned!$G$2:$G$2501,Nike_Sales_Uncleaned!$G$2:$G$2501&gt;0)),Nike_Sales_Uncleaned!G1253)</f>
        <v>6735.33</v>
      </c>
      <c r="H1195">
        <f>IF(Nike_Sales_Uncleaned!H1253="",0,IF(AND(Nike_Sales_Uncleaned!H1253&gt;=0,Nike_Sales_Uncleaned!H1253&lt;=1),Nike_Sales_Uncleaned!H1253,0))</f>
        <v>0</v>
      </c>
      <c r="I1195">
        <v>0</v>
      </c>
      <c r="J1195" s="11">
        <f>IF(Nike_Sales_Uncleaned[[#This Row],[Order_Date]]="","",Nike_Sales_Uncleaned[[#This Row],[Order_Date]])</f>
        <v>45712</v>
      </c>
      <c r="K1195" t="s">
        <v>22</v>
      </c>
      <c r="L1195" t="s">
        <v>45</v>
      </c>
      <c r="M1195">
        <v>3462.04</v>
      </c>
    </row>
    <row r="1196" spans="1:13" x14ac:dyDescent="0.3">
      <c r="A1196">
        <v>3252</v>
      </c>
      <c r="B1196" t="s">
        <v>35</v>
      </c>
      <c r="C1196" t="s">
        <v>43</v>
      </c>
      <c r="D1196" t="s">
        <v>52</v>
      </c>
      <c r="E1196" t="str">
        <f>IF(Nike_Sales_Uncleaned!E1254="","NA",IF(OR(Nike_Sales_Uncleaned!E1254=0,Nike_Sales_Uncleaned!E1254=-1),"NA",UPPER(Nike_Sales_Uncleaned!E1254)))</f>
        <v>10</v>
      </c>
      <c r="F1196" cm="1">
        <f t="array" ref="F1196">IF(Nike_Sales_Uncleaned!F1254="",MEDIAN(_xlfn._xlws.FILTER(Nike_Sales_Uncleaned!$F$2:$F$2501,Nike_Sales_Uncleaned!$F$2:$F$2501&gt;0)),Nike_Sales_Uncleaned!F1254)</f>
        <v>1</v>
      </c>
      <c r="G1196" cm="1">
        <f t="array" ref="G1196">IF(OR(Nike_Sales_Uncleaned!G1254="",Nike_Sales_Uncleaned!G1254&lt;=0),MEDIAN(_xlfn._xlws.FILTER(Nike_Sales_Uncleaned!$G$2:$G$2501,Nike_Sales_Uncleaned!$G$2:$G$2501&gt;0)),Nike_Sales_Uncleaned!G1254)</f>
        <v>6110.0300000000007</v>
      </c>
      <c r="H1196">
        <f>IF(Nike_Sales_Uncleaned!H1254="",0,IF(AND(Nike_Sales_Uncleaned!H1254&gt;=0,Nike_Sales_Uncleaned!H1254&lt;=1),Nike_Sales_Uncleaned!H1254,0))</f>
        <v>0</v>
      </c>
      <c r="I1196">
        <v>0</v>
      </c>
      <c r="J1196" s="11">
        <f>IF(Nike_Sales_Uncleaned[[#This Row],[Order_Date]]="","",Nike_Sales_Uncleaned[[#This Row],[Order_Date]])</f>
        <v>45220</v>
      </c>
      <c r="K1196" t="s">
        <v>17</v>
      </c>
      <c r="L1196" t="s">
        <v>25</v>
      </c>
      <c r="M1196">
        <v>-563.83000000000004</v>
      </c>
    </row>
    <row r="1197" spans="1:13" x14ac:dyDescent="0.3">
      <c r="A1197">
        <v>3253</v>
      </c>
      <c r="B1197" t="s">
        <v>13</v>
      </c>
      <c r="C1197" t="s">
        <v>30</v>
      </c>
      <c r="D1197" t="s">
        <v>48</v>
      </c>
      <c r="E1197" t="str">
        <f>IF(Nike_Sales_Uncleaned!E1255="","NA",IF(OR(Nike_Sales_Uncleaned!E1255=0,Nike_Sales_Uncleaned!E1255=-1),"NA",UPPER(Nike_Sales_Uncleaned!E1255)))</f>
        <v>10</v>
      </c>
      <c r="F1197" cm="1">
        <f t="array" ref="F1197">IF(Nike_Sales_Uncleaned!F1255="",MEDIAN(_xlfn._xlws.FILTER(Nike_Sales_Uncleaned!$F$2:$F$2501,Nike_Sales_Uncleaned!$F$2:$F$2501&gt;0)),Nike_Sales_Uncleaned!F1255)</f>
        <v>2</v>
      </c>
      <c r="G1197" cm="1">
        <f t="array" ref="G1197">IF(OR(Nike_Sales_Uncleaned!G1255="",Nike_Sales_Uncleaned!G1255&lt;=0),MEDIAN(_xlfn._xlws.FILTER(Nike_Sales_Uncleaned!$G$2:$G$2501,Nike_Sales_Uncleaned!$G$2:$G$2501&gt;0)),Nike_Sales_Uncleaned!G1255)</f>
        <v>6110.0300000000007</v>
      </c>
      <c r="H1197">
        <f>IF(Nike_Sales_Uncleaned!H1255="",0,IF(AND(Nike_Sales_Uncleaned!H1255&gt;=0,Nike_Sales_Uncleaned!H1255&lt;=1),Nike_Sales_Uncleaned!H1255,0))</f>
        <v>0</v>
      </c>
      <c r="I1197">
        <v>0</v>
      </c>
      <c r="J1197" s="11">
        <f>IF(Nike_Sales_Uncleaned[[#This Row],[Order_Date]]="","",Nike_Sales_Uncleaned[[#This Row],[Order_Date]])</f>
        <v>45725</v>
      </c>
      <c r="K1197" t="s">
        <v>17</v>
      </c>
      <c r="L1197" t="s">
        <v>36</v>
      </c>
      <c r="M1197">
        <v>2267.92</v>
      </c>
    </row>
    <row r="1198" spans="1:13" x14ac:dyDescent="0.3">
      <c r="A1198">
        <v>3254</v>
      </c>
      <c r="B1198" t="s">
        <v>19</v>
      </c>
      <c r="C1198" t="s">
        <v>20</v>
      </c>
      <c r="D1198" t="s">
        <v>39</v>
      </c>
      <c r="E1198" t="str">
        <f>IF(Nike_Sales_Uncleaned!E1256="","NA",IF(OR(Nike_Sales_Uncleaned!E1256=0,Nike_Sales_Uncleaned!E1256=-1),"NA",UPPER(Nike_Sales_Uncleaned!E1256)))</f>
        <v>NA</v>
      </c>
      <c r="F1198" cm="1">
        <f t="array" ref="F1198">IF(Nike_Sales_Uncleaned!F1256="",MEDIAN(_xlfn._xlws.FILTER(Nike_Sales_Uncleaned!$F$2:$F$2501,Nike_Sales_Uncleaned!$F$2:$F$2501&gt;0)),Nike_Sales_Uncleaned!F1256)</f>
        <v>2</v>
      </c>
      <c r="G1198" cm="1">
        <f t="array" ref="G1198">IF(OR(Nike_Sales_Uncleaned!G1256="",Nike_Sales_Uncleaned!G1256&lt;=0),MEDIAN(_xlfn._xlws.FILTER(Nike_Sales_Uncleaned!$G$2:$G$2501,Nike_Sales_Uncleaned!$G$2:$G$2501&gt;0)),Nike_Sales_Uncleaned!G1256)</f>
        <v>6110.0300000000007</v>
      </c>
      <c r="H1198">
        <f>IF(Nike_Sales_Uncleaned!H1256="",0,IF(AND(Nike_Sales_Uncleaned!H1256&gt;=0,Nike_Sales_Uncleaned!H1256&lt;=1),Nike_Sales_Uncleaned!H1256,0))</f>
        <v>0.51</v>
      </c>
      <c r="I1198">
        <v>0</v>
      </c>
      <c r="J1198" s="11" t="str">
        <f>IF(Nike_Sales_Uncleaned[[#This Row],[Order_Date]]="","",Nike_Sales_Uncleaned[[#This Row],[Order_Date]])</f>
        <v/>
      </c>
      <c r="K1198" t="s">
        <v>22</v>
      </c>
      <c r="L1198" t="s">
        <v>25</v>
      </c>
      <c r="M1198">
        <v>3035.41</v>
      </c>
    </row>
    <row r="1199" spans="1:13" x14ac:dyDescent="0.3">
      <c r="A1199">
        <v>3255</v>
      </c>
      <c r="B1199" t="s">
        <v>13</v>
      </c>
      <c r="C1199" t="s">
        <v>43</v>
      </c>
      <c r="D1199" t="s">
        <v>44</v>
      </c>
      <c r="E1199" t="str">
        <f>IF(Nike_Sales_Uncleaned!E1257="","NA",IF(OR(Nike_Sales_Uncleaned!E1257=0,Nike_Sales_Uncleaned!E1257=-1),"NA",UPPER(Nike_Sales_Uncleaned!E1257)))</f>
        <v>XL</v>
      </c>
      <c r="F1199" cm="1">
        <f t="array" ref="F1199">IF(Nike_Sales_Uncleaned!F1257="",MEDIAN(_xlfn._xlws.FILTER(Nike_Sales_Uncleaned!$F$2:$F$2501,Nike_Sales_Uncleaned!$F$2:$F$2501&gt;0)),Nike_Sales_Uncleaned!F1257)</f>
        <v>-1</v>
      </c>
      <c r="G1199" cm="1">
        <f t="array" ref="G1199">IF(OR(Nike_Sales_Uncleaned!G1257="",Nike_Sales_Uncleaned!G1257&lt;=0),MEDIAN(_xlfn._xlws.FILTER(Nike_Sales_Uncleaned!$G$2:$G$2501,Nike_Sales_Uncleaned!$G$2:$G$2501&gt;0)),Nike_Sales_Uncleaned!G1257)</f>
        <v>6975.67</v>
      </c>
      <c r="H1199">
        <f>IF(Nike_Sales_Uncleaned!H1257="",0,IF(AND(Nike_Sales_Uncleaned!H1257&gt;=0,Nike_Sales_Uncleaned!H1257&lt;=1),Nike_Sales_Uncleaned!H1257,0))</f>
        <v>0</v>
      </c>
      <c r="I1199">
        <v>0</v>
      </c>
      <c r="J1199" s="11" t="str">
        <f>IF(Nike_Sales_Uncleaned[[#This Row],[Order_Date]]="","",Nike_Sales_Uncleaned[[#This Row],[Order_Date]])</f>
        <v/>
      </c>
      <c r="K1199" t="s">
        <v>17</v>
      </c>
      <c r="L1199" t="s">
        <v>36</v>
      </c>
      <c r="M1199">
        <v>960.65</v>
      </c>
    </row>
    <row r="1200" spans="1:13" x14ac:dyDescent="0.3">
      <c r="A1200">
        <v>3256</v>
      </c>
      <c r="B1200" t="s">
        <v>35</v>
      </c>
      <c r="C1200" t="s">
        <v>14</v>
      </c>
      <c r="D1200" t="s">
        <v>15</v>
      </c>
      <c r="E1200" t="str">
        <f>IF(Nike_Sales_Uncleaned!E1258="","NA",IF(OR(Nike_Sales_Uncleaned!E1258=0,Nike_Sales_Uncleaned!E1258=-1),"NA",UPPER(Nike_Sales_Uncleaned!E1258)))</f>
        <v>M</v>
      </c>
      <c r="F1200" cm="1">
        <f t="array" ref="F1200">IF(Nike_Sales_Uncleaned!F1258="",MEDIAN(_xlfn._xlws.FILTER(Nike_Sales_Uncleaned!$F$2:$F$2501,Nike_Sales_Uncleaned!$F$2:$F$2501&gt;0)),Nike_Sales_Uncleaned!F1258)</f>
        <v>2</v>
      </c>
      <c r="G1200" cm="1">
        <f t="array" ref="G1200">IF(OR(Nike_Sales_Uncleaned!G1258="",Nike_Sales_Uncleaned!G1258&lt;=0),MEDIAN(_xlfn._xlws.FILTER(Nike_Sales_Uncleaned!$G$2:$G$2501,Nike_Sales_Uncleaned!$G$2:$G$2501&gt;0)),Nike_Sales_Uncleaned!G1258)</f>
        <v>4814.32</v>
      </c>
      <c r="H1200">
        <f>IF(Nike_Sales_Uncleaned!H1258="",0,IF(AND(Nike_Sales_Uncleaned!H1258&gt;=0,Nike_Sales_Uncleaned!H1258&lt;=1),Nike_Sales_Uncleaned!H1258,0))</f>
        <v>0</v>
      </c>
      <c r="I1200">
        <v>0</v>
      </c>
      <c r="J1200" s="11" t="str">
        <f>IF(Nike_Sales_Uncleaned[[#This Row],[Order_Date]]="","",Nike_Sales_Uncleaned[[#This Row],[Order_Date]])</f>
        <v/>
      </c>
      <c r="K1200" t="s">
        <v>22</v>
      </c>
      <c r="L1200" t="s">
        <v>38</v>
      </c>
      <c r="M1200">
        <v>-583.08000000000004</v>
      </c>
    </row>
    <row r="1201" spans="1:13" x14ac:dyDescent="0.3">
      <c r="A1201">
        <v>3257</v>
      </c>
      <c r="B1201" t="s">
        <v>19</v>
      </c>
      <c r="C1201" t="s">
        <v>30</v>
      </c>
      <c r="D1201" t="s">
        <v>50</v>
      </c>
      <c r="E1201" t="str">
        <f>IF(Nike_Sales_Uncleaned!E1259="","NA",IF(OR(Nike_Sales_Uncleaned!E1259=0,Nike_Sales_Uncleaned!E1259=-1),"NA",UPPER(Nike_Sales_Uncleaned!E1259)))</f>
        <v>7</v>
      </c>
      <c r="F1201" cm="1">
        <f t="array" ref="F1201">IF(Nike_Sales_Uncleaned!F1259="",MEDIAN(_xlfn._xlws.FILTER(Nike_Sales_Uncleaned!$F$2:$F$2501,Nike_Sales_Uncleaned!$F$2:$F$2501&gt;0)),Nike_Sales_Uncleaned!F1259)</f>
        <v>-1</v>
      </c>
      <c r="G1201" cm="1">
        <f t="array" ref="G1201">IF(OR(Nike_Sales_Uncleaned!G1259="",Nike_Sales_Uncleaned!G1259&lt;=0),MEDIAN(_xlfn._xlws.FILTER(Nike_Sales_Uncleaned!$G$2:$G$2501,Nike_Sales_Uncleaned!$G$2:$G$2501&gt;0)),Nike_Sales_Uncleaned!G1259)</f>
        <v>7056.01</v>
      </c>
      <c r="H1201">
        <f>IF(Nike_Sales_Uncleaned!H1259="",0,IF(AND(Nike_Sales_Uncleaned!H1259&gt;=0,Nike_Sales_Uncleaned!H1259&lt;=1),Nike_Sales_Uncleaned!H1259,0))</f>
        <v>0</v>
      </c>
      <c r="I1201">
        <v>0</v>
      </c>
      <c r="J1201" s="11" t="str">
        <f>IF(Nike_Sales_Uncleaned[[#This Row],[Order_Date]]="","",Nike_Sales_Uncleaned[[#This Row],[Order_Date]])</f>
        <v/>
      </c>
      <c r="K1201" t="s">
        <v>22</v>
      </c>
      <c r="L1201" t="s">
        <v>45</v>
      </c>
      <c r="M1201">
        <v>1190.8900000000001</v>
      </c>
    </row>
    <row r="1202" spans="1:13" x14ac:dyDescent="0.3">
      <c r="A1202">
        <v>3258</v>
      </c>
      <c r="B1202" t="s">
        <v>35</v>
      </c>
      <c r="C1202" t="s">
        <v>26</v>
      </c>
      <c r="D1202" t="s">
        <v>58</v>
      </c>
      <c r="E1202" t="str">
        <f>IF(Nike_Sales_Uncleaned!E1260="","NA",IF(OR(Nike_Sales_Uncleaned!E1260=0,Nike_Sales_Uncleaned!E1260=-1),"NA",UPPER(Nike_Sales_Uncleaned!E1260)))</f>
        <v>M</v>
      </c>
      <c r="F1202" cm="1">
        <f t="array" ref="F1202">IF(Nike_Sales_Uncleaned!F1260="",MEDIAN(_xlfn._xlws.FILTER(Nike_Sales_Uncleaned!$F$2:$F$2501,Nike_Sales_Uncleaned!$F$2:$F$2501&gt;0)),Nike_Sales_Uncleaned!F1260)</f>
        <v>0</v>
      </c>
      <c r="G1202" cm="1">
        <f t="array" ref="G1202">IF(OR(Nike_Sales_Uncleaned!G1260="",Nike_Sales_Uncleaned!G1260&lt;=0),MEDIAN(_xlfn._xlws.FILTER(Nike_Sales_Uncleaned!$G$2:$G$2501,Nike_Sales_Uncleaned!$G$2:$G$2501&gt;0)),Nike_Sales_Uncleaned!G1260)</f>
        <v>6110.0300000000007</v>
      </c>
      <c r="H1202">
        <f>IF(Nike_Sales_Uncleaned!H1260="",0,IF(AND(Nike_Sales_Uncleaned!H1260&gt;=0,Nike_Sales_Uncleaned!H1260&lt;=1),Nike_Sales_Uncleaned!H1260,0))</f>
        <v>0</v>
      </c>
      <c r="I1202">
        <v>0</v>
      </c>
      <c r="J1202" s="11" t="str">
        <f>IF(Nike_Sales_Uncleaned[[#This Row],[Order_Date]]="","",Nike_Sales_Uncleaned[[#This Row],[Order_Date]])</f>
        <v/>
      </c>
      <c r="K1202" t="s">
        <v>17</v>
      </c>
      <c r="L1202" t="s">
        <v>25</v>
      </c>
      <c r="M1202">
        <v>853.35</v>
      </c>
    </row>
    <row r="1203" spans="1:13" x14ac:dyDescent="0.3">
      <c r="A1203">
        <v>3259</v>
      </c>
      <c r="B1203" t="s">
        <v>19</v>
      </c>
      <c r="C1203" t="s">
        <v>26</v>
      </c>
      <c r="D1203" t="s">
        <v>60</v>
      </c>
      <c r="E1203" t="str">
        <f>IF(Nike_Sales_Uncleaned!E1261="","NA",IF(OR(Nike_Sales_Uncleaned!E1261=0,Nike_Sales_Uncleaned!E1261=-1),"NA",UPPER(Nike_Sales_Uncleaned!E1261)))</f>
        <v>6</v>
      </c>
      <c r="F1203" cm="1">
        <f t="array" ref="F1203">IF(Nike_Sales_Uncleaned!F1261="",MEDIAN(_xlfn._xlws.FILTER(Nike_Sales_Uncleaned!$F$2:$F$2501,Nike_Sales_Uncleaned!$F$2:$F$2501&gt;0)),Nike_Sales_Uncleaned!F1261)</f>
        <v>0</v>
      </c>
      <c r="G1203" cm="1">
        <f t="array" ref="G1203">IF(OR(Nike_Sales_Uncleaned!G1261="",Nike_Sales_Uncleaned!G1261&lt;=0),MEDIAN(_xlfn._xlws.FILTER(Nike_Sales_Uncleaned!$G$2:$G$2501,Nike_Sales_Uncleaned!$G$2:$G$2501&gt;0)),Nike_Sales_Uncleaned!G1261)</f>
        <v>7305.78</v>
      </c>
      <c r="H1203">
        <f>IF(Nike_Sales_Uncleaned!H1261="",0,IF(AND(Nike_Sales_Uncleaned!H1261&gt;=0,Nike_Sales_Uncleaned!H1261&lt;=1),Nike_Sales_Uncleaned!H1261,0))</f>
        <v>0</v>
      </c>
      <c r="I1203">
        <v>0</v>
      </c>
      <c r="J1203" s="11" t="str">
        <f>IF(Nike_Sales_Uncleaned[[#This Row],[Order_Date]]="","",Nike_Sales_Uncleaned[[#This Row],[Order_Date]])</f>
        <v/>
      </c>
      <c r="K1203" t="s">
        <v>22</v>
      </c>
      <c r="L1203" t="s">
        <v>25</v>
      </c>
      <c r="M1203">
        <v>573.79</v>
      </c>
    </row>
    <row r="1204" spans="1:13" x14ac:dyDescent="0.3">
      <c r="A1204">
        <v>3260</v>
      </c>
      <c r="B1204" t="s">
        <v>35</v>
      </c>
      <c r="C1204" t="s">
        <v>20</v>
      </c>
      <c r="D1204" t="s">
        <v>39</v>
      </c>
      <c r="E1204" t="str">
        <f>IF(Nike_Sales_Uncleaned!E1262="","NA",IF(OR(Nike_Sales_Uncleaned!E1262=0,Nike_Sales_Uncleaned!E1262=-1),"NA",UPPER(Nike_Sales_Uncleaned!E1262)))</f>
        <v>7</v>
      </c>
      <c r="F1204" cm="1">
        <f t="array" ref="F1204">IF(Nike_Sales_Uncleaned!F1262="",MEDIAN(_xlfn._xlws.FILTER(Nike_Sales_Uncleaned!$F$2:$F$2501,Nike_Sales_Uncleaned!$F$2:$F$2501&gt;0)),Nike_Sales_Uncleaned!F1262)</f>
        <v>1</v>
      </c>
      <c r="G1204" cm="1">
        <f t="array" ref="G1204">IF(OR(Nike_Sales_Uncleaned!G1262="",Nike_Sales_Uncleaned!G1262&lt;=0),MEDIAN(_xlfn._xlws.FILTER(Nike_Sales_Uncleaned!$G$2:$G$2501,Nike_Sales_Uncleaned!$G$2:$G$2501&gt;0)),Nike_Sales_Uncleaned!G1262)</f>
        <v>6110.0300000000007</v>
      </c>
      <c r="H1204">
        <f>IF(Nike_Sales_Uncleaned!H1262="",0,IF(AND(Nike_Sales_Uncleaned!H1262&gt;=0,Nike_Sales_Uncleaned!H1262&lt;=1),Nike_Sales_Uncleaned!H1262,0))</f>
        <v>0</v>
      </c>
      <c r="I1204">
        <v>0</v>
      </c>
      <c r="J1204" s="11" t="str">
        <f>IF(Nike_Sales_Uncleaned[[#This Row],[Order_Date]]="","",Nike_Sales_Uncleaned[[#This Row],[Order_Date]])</f>
        <v/>
      </c>
      <c r="K1204" t="s">
        <v>17</v>
      </c>
      <c r="L1204" t="s">
        <v>25</v>
      </c>
      <c r="M1204">
        <v>1287.17</v>
      </c>
    </row>
    <row r="1205" spans="1:13" x14ac:dyDescent="0.3">
      <c r="A1205">
        <v>3261</v>
      </c>
      <c r="B1205" t="s">
        <v>35</v>
      </c>
      <c r="C1205" t="s">
        <v>43</v>
      </c>
      <c r="D1205" t="s">
        <v>44</v>
      </c>
      <c r="E1205" t="str">
        <f>IF(Nike_Sales_Uncleaned!E1263="","NA",IF(OR(Nike_Sales_Uncleaned!E1263=0,Nike_Sales_Uncleaned!E1263=-1),"NA",UPPER(Nike_Sales_Uncleaned!E1263)))</f>
        <v>XL</v>
      </c>
      <c r="F1205" cm="1">
        <f t="array" ref="F1205">IF(Nike_Sales_Uncleaned!F1263="",MEDIAN(_xlfn._xlws.FILTER(Nike_Sales_Uncleaned!$F$2:$F$2501,Nike_Sales_Uncleaned!$F$2:$F$2501&gt;0)),Nike_Sales_Uncleaned!F1263)</f>
        <v>2</v>
      </c>
      <c r="G1205" cm="1">
        <f t="array" ref="G1205">IF(OR(Nike_Sales_Uncleaned!G1263="",Nike_Sales_Uncleaned!G1263&lt;=0),MEDIAN(_xlfn._xlws.FILTER(Nike_Sales_Uncleaned!$G$2:$G$2501,Nike_Sales_Uncleaned!$G$2:$G$2501&gt;0)),Nike_Sales_Uncleaned!G1263)</f>
        <v>6110.0300000000007</v>
      </c>
      <c r="H1205">
        <f>IF(Nike_Sales_Uncleaned!H1263="",0,IF(AND(Nike_Sales_Uncleaned!H1263&gt;=0,Nike_Sales_Uncleaned!H1263&lt;=1),Nike_Sales_Uncleaned!H1263,0))</f>
        <v>0</v>
      </c>
      <c r="I1205">
        <v>0</v>
      </c>
      <c r="J1205" s="11">
        <f>IF(Nike_Sales_Uncleaned[[#This Row],[Order_Date]]="","",Nike_Sales_Uncleaned[[#This Row],[Order_Date]])</f>
        <v>45727</v>
      </c>
      <c r="K1205" t="s">
        <v>17</v>
      </c>
      <c r="L1205" t="s">
        <v>38</v>
      </c>
      <c r="M1205">
        <v>472.79</v>
      </c>
    </row>
    <row r="1206" spans="1:13" x14ac:dyDescent="0.3">
      <c r="A1206">
        <v>3262</v>
      </c>
      <c r="B1206" t="s">
        <v>19</v>
      </c>
      <c r="C1206" t="s">
        <v>43</v>
      </c>
      <c r="D1206" t="s">
        <v>61</v>
      </c>
      <c r="E1206" t="str">
        <f>IF(Nike_Sales_Uncleaned!E1264="","NA",IF(OR(Nike_Sales_Uncleaned!E1264=0,Nike_Sales_Uncleaned!E1264=-1),"NA",UPPER(Nike_Sales_Uncleaned!E1264)))</f>
        <v>6</v>
      </c>
      <c r="F1206" cm="1">
        <f t="array" ref="F1206">IF(Nike_Sales_Uncleaned!F1264="",MEDIAN(_xlfn._xlws.FILTER(Nike_Sales_Uncleaned!$F$2:$F$2501,Nike_Sales_Uncleaned!$F$2:$F$2501&gt;0)),Nike_Sales_Uncleaned!F1264)</f>
        <v>2</v>
      </c>
      <c r="G1206" cm="1">
        <f t="array" ref="G1206">IF(OR(Nike_Sales_Uncleaned!G1264="",Nike_Sales_Uncleaned!G1264&lt;=0),MEDIAN(_xlfn._xlws.FILTER(Nike_Sales_Uncleaned!$G$2:$G$2501,Nike_Sales_Uncleaned!$G$2:$G$2501&gt;0)),Nike_Sales_Uncleaned!G1264)</f>
        <v>6110.0300000000007</v>
      </c>
      <c r="H1206">
        <f>IF(Nike_Sales_Uncleaned!H1264="",0,IF(AND(Nike_Sales_Uncleaned!H1264&gt;=0,Nike_Sales_Uncleaned!H1264&lt;=1),Nike_Sales_Uncleaned!H1264,0))</f>
        <v>0</v>
      </c>
      <c r="I1206">
        <v>0</v>
      </c>
      <c r="J1206" s="11">
        <f>IF(Nike_Sales_Uncleaned[[#This Row],[Order_Date]]="","",Nike_Sales_Uncleaned[[#This Row],[Order_Date]])</f>
        <v>45635</v>
      </c>
      <c r="K1206" t="s">
        <v>22</v>
      </c>
      <c r="L1206" t="s">
        <v>36</v>
      </c>
      <c r="M1206">
        <v>1490.29</v>
      </c>
    </row>
    <row r="1207" spans="1:13" x14ac:dyDescent="0.3">
      <c r="A1207">
        <v>3263</v>
      </c>
      <c r="B1207" t="s">
        <v>19</v>
      </c>
      <c r="C1207" t="s">
        <v>30</v>
      </c>
      <c r="D1207" t="s">
        <v>31</v>
      </c>
      <c r="E1207" t="str">
        <f>IF(Nike_Sales_Uncleaned!E1265="","NA",IF(OR(Nike_Sales_Uncleaned!E1265=0,Nike_Sales_Uncleaned!E1265=-1),"NA",UPPER(Nike_Sales_Uncleaned!E1265)))</f>
        <v>L</v>
      </c>
      <c r="F1207" cm="1">
        <f t="array" ref="F1207">IF(Nike_Sales_Uncleaned!F1265="",MEDIAN(_xlfn._xlws.FILTER(Nike_Sales_Uncleaned!$F$2:$F$2501,Nike_Sales_Uncleaned!$F$2:$F$2501&gt;0)),Nike_Sales_Uncleaned!F1265)</f>
        <v>4</v>
      </c>
      <c r="G1207" cm="1">
        <f t="array" ref="G1207">IF(OR(Nike_Sales_Uncleaned!G1265="",Nike_Sales_Uncleaned!G1265&lt;=0),MEDIAN(_xlfn._xlws.FILTER(Nike_Sales_Uncleaned!$G$2:$G$2501,Nike_Sales_Uncleaned!$G$2:$G$2501&gt;0)),Nike_Sales_Uncleaned!G1265)</f>
        <v>6110.0300000000007</v>
      </c>
      <c r="H1207">
        <f>IF(Nike_Sales_Uncleaned!H1265="",0,IF(AND(Nike_Sales_Uncleaned!H1265&gt;=0,Nike_Sales_Uncleaned!H1265&lt;=1),Nike_Sales_Uncleaned!H1265,0))</f>
        <v>0</v>
      </c>
      <c r="I1207">
        <v>0</v>
      </c>
      <c r="J1207" s="11">
        <f>IF(Nike_Sales_Uncleaned[[#This Row],[Order_Date]]="","",Nike_Sales_Uncleaned[[#This Row],[Order_Date]])</f>
        <v>45637</v>
      </c>
      <c r="K1207" t="s">
        <v>17</v>
      </c>
      <c r="L1207" t="s">
        <v>25</v>
      </c>
      <c r="M1207">
        <v>2278.12</v>
      </c>
    </row>
    <row r="1208" spans="1:13" x14ac:dyDescent="0.3">
      <c r="A1208">
        <v>3264</v>
      </c>
      <c r="B1208" t="s">
        <v>35</v>
      </c>
      <c r="C1208" t="s">
        <v>14</v>
      </c>
      <c r="D1208" t="s">
        <v>47</v>
      </c>
      <c r="E1208" t="str">
        <f>IF(Nike_Sales_Uncleaned!E1266="","NA",IF(OR(Nike_Sales_Uncleaned!E1266=0,Nike_Sales_Uncleaned!E1266=-1),"NA",UPPER(Nike_Sales_Uncleaned!E1266)))</f>
        <v>NA</v>
      </c>
      <c r="F1208" cm="1">
        <f t="array" ref="F1208">IF(Nike_Sales_Uncleaned!F1266="",MEDIAN(_xlfn._xlws.FILTER(Nike_Sales_Uncleaned!$F$2:$F$2501,Nike_Sales_Uncleaned!$F$2:$F$2501&gt;0)),Nike_Sales_Uncleaned!F1266)</f>
        <v>2</v>
      </c>
      <c r="G1208" cm="1">
        <f t="array" ref="G1208">IF(OR(Nike_Sales_Uncleaned!G1266="",Nike_Sales_Uncleaned!G1266&lt;=0),MEDIAN(_xlfn._xlws.FILTER(Nike_Sales_Uncleaned!$G$2:$G$2501,Nike_Sales_Uncleaned!$G$2:$G$2501&gt;0)),Nike_Sales_Uncleaned!G1266)</f>
        <v>6110.0300000000007</v>
      </c>
      <c r="H1208">
        <f>IF(Nike_Sales_Uncleaned!H1266="",0,IF(AND(Nike_Sales_Uncleaned!H1266&gt;=0,Nike_Sales_Uncleaned!H1266&lt;=1),Nike_Sales_Uncleaned!H1266,0))</f>
        <v>0.13</v>
      </c>
      <c r="I1208">
        <v>0</v>
      </c>
      <c r="J1208" s="11">
        <f>IF(Nike_Sales_Uncleaned[[#This Row],[Order_Date]]="","",Nike_Sales_Uncleaned[[#This Row],[Order_Date]])</f>
        <v>45376</v>
      </c>
      <c r="K1208" t="s">
        <v>17</v>
      </c>
      <c r="L1208" t="s">
        <v>36</v>
      </c>
      <c r="M1208">
        <v>-992.25</v>
      </c>
    </row>
    <row r="1209" spans="1:13" x14ac:dyDescent="0.3">
      <c r="A1209">
        <v>3265</v>
      </c>
      <c r="B1209" t="s">
        <v>19</v>
      </c>
      <c r="C1209" t="s">
        <v>20</v>
      </c>
      <c r="D1209" t="s">
        <v>39</v>
      </c>
      <c r="E1209" t="str">
        <f>IF(Nike_Sales_Uncleaned!E1267="","NA",IF(OR(Nike_Sales_Uncleaned!E1267=0,Nike_Sales_Uncleaned!E1267=-1),"NA",UPPER(Nike_Sales_Uncleaned!E1267)))</f>
        <v>M</v>
      </c>
      <c r="F1209" cm="1">
        <f t="array" ref="F1209">IF(Nike_Sales_Uncleaned!F1267="",MEDIAN(_xlfn._xlws.FILTER(Nike_Sales_Uncleaned!$F$2:$F$2501,Nike_Sales_Uncleaned!$F$2:$F$2501&gt;0)),Nike_Sales_Uncleaned!F1267)</f>
        <v>4</v>
      </c>
      <c r="G1209" cm="1">
        <f t="array" ref="G1209">IF(OR(Nike_Sales_Uncleaned!G1267="",Nike_Sales_Uncleaned!G1267&lt;=0),MEDIAN(_xlfn._xlws.FILTER(Nike_Sales_Uncleaned!$G$2:$G$2501,Nike_Sales_Uncleaned!$G$2:$G$2501&gt;0)),Nike_Sales_Uncleaned!G1267)</f>
        <v>6110.0300000000007</v>
      </c>
      <c r="H1209">
        <f>IF(Nike_Sales_Uncleaned!H1267="",0,IF(AND(Nike_Sales_Uncleaned!H1267&gt;=0,Nike_Sales_Uncleaned!H1267&lt;=1),Nike_Sales_Uncleaned!H1267,0))</f>
        <v>0</v>
      </c>
      <c r="I1209">
        <v>0</v>
      </c>
      <c r="J1209" s="11" t="str">
        <f>IF(Nike_Sales_Uncleaned[[#This Row],[Order_Date]]="","",Nike_Sales_Uncleaned[[#This Row],[Order_Date]])</f>
        <v/>
      </c>
      <c r="K1209" t="s">
        <v>22</v>
      </c>
      <c r="L1209" t="s">
        <v>36</v>
      </c>
      <c r="M1209">
        <v>2860.71</v>
      </c>
    </row>
    <row r="1210" spans="1:13" x14ac:dyDescent="0.3">
      <c r="A1210">
        <v>3267</v>
      </c>
      <c r="B1210" t="s">
        <v>13</v>
      </c>
      <c r="C1210" t="s">
        <v>26</v>
      </c>
      <c r="D1210" t="s">
        <v>60</v>
      </c>
      <c r="E1210" t="str">
        <f>IF(Nike_Sales_Uncleaned!E1269="","NA",IF(OR(Nike_Sales_Uncleaned!E1269=0,Nike_Sales_Uncleaned!E1269=-1),"NA",UPPER(Nike_Sales_Uncleaned!E1269)))</f>
        <v>NA</v>
      </c>
      <c r="F1210" cm="1">
        <f t="array" ref="F1210">IF(Nike_Sales_Uncleaned!F1269="",MEDIAN(_xlfn._xlws.FILTER(Nike_Sales_Uncleaned!$F$2:$F$2501,Nike_Sales_Uncleaned!$F$2:$F$2501&gt;0)),Nike_Sales_Uncleaned!F1269)</f>
        <v>2</v>
      </c>
      <c r="G1210" cm="1">
        <f t="array" ref="G1210">IF(OR(Nike_Sales_Uncleaned!G1269="",Nike_Sales_Uncleaned!G1269&lt;=0),MEDIAN(_xlfn._xlws.FILTER(Nike_Sales_Uncleaned!$G$2:$G$2501,Nike_Sales_Uncleaned!$G$2:$G$2501&gt;0)),Nike_Sales_Uncleaned!G1269)</f>
        <v>6110.0300000000007</v>
      </c>
      <c r="H1210">
        <f>IF(Nike_Sales_Uncleaned!H1269="",0,IF(AND(Nike_Sales_Uncleaned!H1269&gt;=0,Nike_Sales_Uncleaned!H1269&lt;=1),Nike_Sales_Uncleaned!H1269,0))</f>
        <v>0.52</v>
      </c>
      <c r="I1210">
        <v>0</v>
      </c>
      <c r="J1210" s="11">
        <f>IF(Nike_Sales_Uncleaned[[#This Row],[Order_Date]]="","",Nike_Sales_Uncleaned[[#This Row],[Order_Date]])</f>
        <v>45759</v>
      </c>
      <c r="K1210" t="s">
        <v>22</v>
      </c>
      <c r="L1210" t="s">
        <v>29</v>
      </c>
      <c r="M1210">
        <v>345.92</v>
      </c>
    </row>
    <row r="1211" spans="1:13" x14ac:dyDescent="0.3">
      <c r="A1211">
        <v>3268</v>
      </c>
      <c r="B1211" t="s">
        <v>35</v>
      </c>
      <c r="C1211" t="s">
        <v>20</v>
      </c>
      <c r="D1211" t="s">
        <v>39</v>
      </c>
      <c r="E1211" t="str">
        <f>IF(Nike_Sales_Uncleaned!E1270="","NA",IF(OR(Nike_Sales_Uncleaned!E1270=0,Nike_Sales_Uncleaned!E1270=-1),"NA",UPPER(Nike_Sales_Uncleaned!E1270)))</f>
        <v>L</v>
      </c>
      <c r="F1211" cm="1">
        <f t="array" ref="F1211">IF(Nike_Sales_Uncleaned!F1270="",MEDIAN(_xlfn._xlws.FILTER(Nike_Sales_Uncleaned!$F$2:$F$2501,Nike_Sales_Uncleaned!$F$2:$F$2501&gt;0)),Nike_Sales_Uncleaned!F1270)</f>
        <v>2</v>
      </c>
      <c r="G1211" cm="1">
        <f t="array" ref="G1211">IF(OR(Nike_Sales_Uncleaned!G1270="",Nike_Sales_Uncleaned!G1270&lt;=0),MEDIAN(_xlfn._xlws.FILTER(Nike_Sales_Uncleaned!$G$2:$G$2501,Nike_Sales_Uncleaned!$G$2:$G$2501&gt;0)),Nike_Sales_Uncleaned!G1270)</f>
        <v>6110.0300000000007</v>
      </c>
      <c r="H1211">
        <f>IF(Nike_Sales_Uncleaned!H1270="",0,IF(AND(Nike_Sales_Uncleaned!H1270&gt;=0,Nike_Sales_Uncleaned!H1270&lt;=1),Nike_Sales_Uncleaned!H1270,0))</f>
        <v>0</v>
      </c>
      <c r="I1211">
        <v>0</v>
      </c>
      <c r="J1211" s="11">
        <f>IF(Nike_Sales_Uncleaned[[#This Row],[Order_Date]]="","",Nike_Sales_Uncleaned[[#This Row],[Order_Date]])</f>
        <v>45524</v>
      </c>
      <c r="K1211" t="s">
        <v>22</v>
      </c>
      <c r="L1211" t="s">
        <v>25</v>
      </c>
      <c r="M1211">
        <v>1586.4</v>
      </c>
    </row>
    <row r="1212" spans="1:13" x14ac:dyDescent="0.3">
      <c r="A1212">
        <v>3269</v>
      </c>
      <c r="B1212" t="s">
        <v>19</v>
      </c>
      <c r="C1212" t="s">
        <v>20</v>
      </c>
      <c r="D1212" t="s">
        <v>39</v>
      </c>
      <c r="E1212" t="str">
        <f>IF(Nike_Sales_Uncleaned!E1271="","NA",IF(OR(Nike_Sales_Uncleaned!E1271=0,Nike_Sales_Uncleaned!E1271=-1),"NA",UPPER(Nike_Sales_Uncleaned!E1271)))</f>
        <v>M</v>
      </c>
      <c r="F1212" cm="1">
        <f t="array" ref="F1212">IF(Nike_Sales_Uncleaned!F1271="",MEDIAN(_xlfn._xlws.FILTER(Nike_Sales_Uncleaned!$F$2:$F$2501,Nike_Sales_Uncleaned!$F$2:$F$2501&gt;0)),Nike_Sales_Uncleaned!F1271)</f>
        <v>2</v>
      </c>
      <c r="G1212" cm="1">
        <f t="array" ref="G1212">IF(OR(Nike_Sales_Uncleaned!G1271="",Nike_Sales_Uncleaned!G1271&lt;=0),MEDIAN(_xlfn._xlws.FILTER(Nike_Sales_Uncleaned!$G$2:$G$2501,Nike_Sales_Uncleaned!$G$2:$G$2501&gt;0)),Nike_Sales_Uncleaned!G1271)</f>
        <v>7268.31</v>
      </c>
      <c r="H1212">
        <f>IF(Nike_Sales_Uncleaned!H1271="",0,IF(AND(Nike_Sales_Uncleaned!H1271&gt;=0,Nike_Sales_Uncleaned!H1271&lt;=1),Nike_Sales_Uncleaned!H1271,0))</f>
        <v>0</v>
      </c>
      <c r="I1212">
        <v>0</v>
      </c>
      <c r="J1212" s="11" t="str">
        <f>IF(Nike_Sales_Uncleaned[[#This Row],[Order_Date]]="","",Nike_Sales_Uncleaned[[#This Row],[Order_Date]])</f>
        <v/>
      </c>
      <c r="K1212" t="s">
        <v>17</v>
      </c>
      <c r="L1212" t="s">
        <v>25</v>
      </c>
      <c r="M1212">
        <v>-719.57</v>
      </c>
    </row>
    <row r="1213" spans="1:13" x14ac:dyDescent="0.3">
      <c r="A1213">
        <v>3270</v>
      </c>
      <c r="B1213" t="s">
        <v>13</v>
      </c>
      <c r="C1213" t="s">
        <v>26</v>
      </c>
      <c r="D1213" t="s">
        <v>58</v>
      </c>
      <c r="E1213" t="str">
        <f>IF(Nike_Sales_Uncleaned!E1272="","NA",IF(OR(Nike_Sales_Uncleaned!E1272=0,Nike_Sales_Uncleaned!E1272=-1),"NA",UPPER(Nike_Sales_Uncleaned!E1272)))</f>
        <v>XL</v>
      </c>
      <c r="F1213" cm="1">
        <f t="array" ref="F1213">IF(Nike_Sales_Uncleaned!F1272="",MEDIAN(_xlfn._xlws.FILTER(Nike_Sales_Uncleaned!$F$2:$F$2501,Nike_Sales_Uncleaned!$F$2:$F$2501&gt;0)),Nike_Sales_Uncleaned!F1272)</f>
        <v>2</v>
      </c>
      <c r="G1213" cm="1">
        <f t="array" ref="G1213">IF(OR(Nike_Sales_Uncleaned!G1272="",Nike_Sales_Uncleaned!G1272&lt;=0),MEDIAN(_xlfn._xlws.FILTER(Nike_Sales_Uncleaned!$G$2:$G$2501,Nike_Sales_Uncleaned!$G$2:$G$2501&gt;0)),Nike_Sales_Uncleaned!G1272)</f>
        <v>6110.0300000000007</v>
      </c>
      <c r="H1213">
        <f>IF(Nike_Sales_Uncleaned!H1272="",0,IF(AND(Nike_Sales_Uncleaned!H1272&gt;=0,Nike_Sales_Uncleaned!H1272&lt;=1),Nike_Sales_Uncleaned!H1272,0))</f>
        <v>0</v>
      </c>
      <c r="I1213">
        <v>0</v>
      </c>
      <c r="J1213" s="11">
        <f>IF(Nike_Sales_Uncleaned[[#This Row],[Order_Date]]="","",Nike_Sales_Uncleaned[[#This Row],[Order_Date]])</f>
        <v>45506</v>
      </c>
      <c r="K1213" t="s">
        <v>17</v>
      </c>
      <c r="L1213" t="s">
        <v>29</v>
      </c>
      <c r="M1213">
        <v>3619.8</v>
      </c>
    </row>
    <row r="1214" spans="1:13" x14ac:dyDescent="0.3">
      <c r="A1214">
        <v>3271</v>
      </c>
      <c r="B1214" t="s">
        <v>35</v>
      </c>
      <c r="C1214" t="s">
        <v>43</v>
      </c>
      <c r="D1214" t="s">
        <v>61</v>
      </c>
      <c r="E1214" t="str">
        <f>IF(Nike_Sales_Uncleaned!E1273="","NA",IF(OR(Nike_Sales_Uncleaned!E1273=0,Nike_Sales_Uncleaned!E1273=-1),"NA",UPPER(Nike_Sales_Uncleaned!E1273)))</f>
        <v>6</v>
      </c>
      <c r="F1214" cm="1">
        <f t="array" ref="F1214">IF(Nike_Sales_Uncleaned!F1273="",MEDIAN(_xlfn._xlws.FILTER(Nike_Sales_Uncleaned!$F$2:$F$2501,Nike_Sales_Uncleaned!$F$2:$F$2501&gt;0)),Nike_Sales_Uncleaned!F1273)</f>
        <v>2</v>
      </c>
      <c r="G1214" cm="1">
        <f t="array" ref="G1214">IF(OR(Nike_Sales_Uncleaned!G1273="",Nike_Sales_Uncleaned!G1273&lt;=0),MEDIAN(_xlfn._xlws.FILTER(Nike_Sales_Uncleaned!$G$2:$G$2501,Nike_Sales_Uncleaned!$G$2:$G$2501&gt;0)),Nike_Sales_Uncleaned!G1273)</f>
        <v>6110.0300000000007</v>
      </c>
      <c r="H1214">
        <f>IF(Nike_Sales_Uncleaned!H1273="",0,IF(AND(Nike_Sales_Uncleaned!H1273&gt;=0,Nike_Sales_Uncleaned!H1273&lt;=1),Nike_Sales_Uncleaned!H1273,0))</f>
        <v>0</v>
      </c>
      <c r="I1214">
        <v>0</v>
      </c>
      <c r="J1214" s="11">
        <f>IF(Nike_Sales_Uncleaned[[#This Row],[Order_Date]]="","",Nike_Sales_Uncleaned[[#This Row],[Order_Date]])</f>
        <v>45570</v>
      </c>
      <c r="K1214" t="s">
        <v>22</v>
      </c>
      <c r="L1214" t="s">
        <v>38</v>
      </c>
      <c r="M1214">
        <v>545.1</v>
      </c>
    </row>
    <row r="1215" spans="1:13" x14ac:dyDescent="0.3">
      <c r="A1215">
        <v>3272</v>
      </c>
      <c r="B1215" t="s">
        <v>35</v>
      </c>
      <c r="C1215" t="s">
        <v>26</v>
      </c>
      <c r="D1215" t="s">
        <v>27</v>
      </c>
      <c r="E1215" t="str">
        <f>IF(Nike_Sales_Uncleaned!E1274="","NA",IF(OR(Nike_Sales_Uncleaned!E1274=0,Nike_Sales_Uncleaned!E1274=-1),"NA",UPPER(Nike_Sales_Uncleaned!E1274)))</f>
        <v>8</v>
      </c>
      <c r="F1215" cm="1">
        <f t="array" ref="F1215">IF(Nike_Sales_Uncleaned!F1274="",MEDIAN(_xlfn._xlws.FILTER(Nike_Sales_Uncleaned!$F$2:$F$2501,Nike_Sales_Uncleaned!$F$2:$F$2501&gt;0)),Nike_Sales_Uncleaned!F1274)</f>
        <v>2</v>
      </c>
      <c r="G1215" cm="1">
        <f t="array" ref="G1215">IF(OR(Nike_Sales_Uncleaned!G1274="",Nike_Sales_Uncleaned!G1274&lt;=0),MEDIAN(_xlfn._xlws.FILTER(Nike_Sales_Uncleaned!$G$2:$G$2501,Nike_Sales_Uncleaned!$G$2:$G$2501&gt;0)),Nike_Sales_Uncleaned!G1274)</f>
        <v>6110.0300000000007</v>
      </c>
      <c r="H1215">
        <f>IF(Nike_Sales_Uncleaned!H1274="",0,IF(AND(Nike_Sales_Uncleaned!H1274&gt;=0,Nike_Sales_Uncleaned!H1274&lt;=1),Nike_Sales_Uncleaned!H1274,0))</f>
        <v>0</v>
      </c>
      <c r="I1215">
        <v>0</v>
      </c>
      <c r="J1215" s="11">
        <f>IF(Nike_Sales_Uncleaned[[#This Row],[Order_Date]]="","",Nike_Sales_Uncleaned[[#This Row],[Order_Date]])</f>
        <v>45654</v>
      </c>
      <c r="K1215" t="s">
        <v>22</v>
      </c>
      <c r="L1215" t="s">
        <v>38</v>
      </c>
      <c r="M1215">
        <v>-321.24</v>
      </c>
    </row>
    <row r="1216" spans="1:13" x14ac:dyDescent="0.3">
      <c r="A1216">
        <v>3273</v>
      </c>
      <c r="B1216" t="s">
        <v>19</v>
      </c>
      <c r="C1216" t="s">
        <v>20</v>
      </c>
      <c r="D1216" t="s">
        <v>55</v>
      </c>
      <c r="E1216" t="str">
        <f>IF(Nike_Sales_Uncleaned!E1275="","NA",IF(OR(Nike_Sales_Uncleaned!E1275=0,Nike_Sales_Uncleaned!E1275=-1),"NA",UPPER(Nike_Sales_Uncleaned!E1275)))</f>
        <v>M</v>
      </c>
      <c r="F1216" cm="1">
        <f t="array" ref="F1216">IF(Nike_Sales_Uncleaned!F1275="",MEDIAN(_xlfn._xlws.FILTER(Nike_Sales_Uncleaned!$F$2:$F$2501,Nike_Sales_Uncleaned!$F$2:$F$2501&gt;0)),Nike_Sales_Uncleaned!F1275)</f>
        <v>-1</v>
      </c>
      <c r="G1216" cm="1">
        <f t="array" ref="G1216">IF(OR(Nike_Sales_Uncleaned!G1275="",Nike_Sales_Uncleaned!G1275&lt;=0),MEDIAN(_xlfn._xlws.FILTER(Nike_Sales_Uncleaned!$G$2:$G$2501,Nike_Sales_Uncleaned!$G$2:$G$2501&gt;0)),Nike_Sales_Uncleaned!G1275)</f>
        <v>5527.7</v>
      </c>
      <c r="H1216">
        <f>IF(Nike_Sales_Uncleaned!H1275="",0,IF(AND(Nike_Sales_Uncleaned!H1275&gt;=0,Nike_Sales_Uncleaned!H1275&lt;=1),Nike_Sales_Uncleaned!H1275,0))</f>
        <v>0.17</v>
      </c>
      <c r="I1216">
        <v>-4587.99</v>
      </c>
      <c r="J1216" s="11">
        <f>IF(Nike_Sales_Uncleaned[[#This Row],[Order_Date]]="","",Nike_Sales_Uncleaned[[#This Row],[Order_Date]])</f>
        <v>45546</v>
      </c>
      <c r="K1216" t="s">
        <v>17</v>
      </c>
      <c r="L1216" t="s">
        <v>36</v>
      </c>
      <c r="M1216">
        <v>2577.59</v>
      </c>
    </row>
    <row r="1217" spans="1:13" x14ac:dyDescent="0.3">
      <c r="A1217">
        <v>3274</v>
      </c>
      <c r="B1217" t="s">
        <v>35</v>
      </c>
      <c r="C1217" t="s">
        <v>14</v>
      </c>
      <c r="D1217" t="s">
        <v>15</v>
      </c>
      <c r="E1217" t="str">
        <f>IF(Nike_Sales_Uncleaned!E1276="","NA",IF(OR(Nike_Sales_Uncleaned!E1276=0,Nike_Sales_Uncleaned!E1276=-1),"NA",UPPER(Nike_Sales_Uncleaned!E1276)))</f>
        <v>L</v>
      </c>
      <c r="F1217" cm="1">
        <f t="array" ref="F1217">IF(Nike_Sales_Uncleaned!F1276="",MEDIAN(_xlfn._xlws.FILTER(Nike_Sales_Uncleaned!$F$2:$F$2501,Nike_Sales_Uncleaned!$F$2:$F$2501&gt;0)),Nike_Sales_Uncleaned!F1276)</f>
        <v>3</v>
      </c>
      <c r="G1217" cm="1">
        <f t="array" ref="G1217">IF(OR(Nike_Sales_Uncleaned!G1276="",Nike_Sales_Uncleaned!G1276&lt;=0),MEDIAN(_xlfn._xlws.FILTER(Nike_Sales_Uncleaned!$G$2:$G$2501,Nike_Sales_Uncleaned!$G$2:$G$2501&gt;0)),Nike_Sales_Uncleaned!G1276)</f>
        <v>6031.14</v>
      </c>
      <c r="H1217">
        <f>IF(Nike_Sales_Uncleaned!H1276="",0,IF(AND(Nike_Sales_Uncleaned!H1276&gt;=0,Nike_Sales_Uncleaned!H1276&lt;=1),Nike_Sales_Uncleaned!H1276,0))</f>
        <v>0.15</v>
      </c>
      <c r="I1217">
        <v>15379.41</v>
      </c>
      <c r="J1217" s="11">
        <f>IF(Nike_Sales_Uncleaned[[#This Row],[Order_Date]]="","",Nike_Sales_Uncleaned[[#This Row],[Order_Date]])</f>
        <v>45342</v>
      </c>
      <c r="K1217" t="s">
        <v>22</v>
      </c>
      <c r="L1217" t="s">
        <v>38</v>
      </c>
      <c r="M1217">
        <v>169.05</v>
      </c>
    </row>
    <row r="1218" spans="1:13" x14ac:dyDescent="0.3">
      <c r="A1218">
        <v>3275</v>
      </c>
      <c r="B1218" t="s">
        <v>19</v>
      </c>
      <c r="C1218" t="s">
        <v>20</v>
      </c>
      <c r="D1218" t="s">
        <v>24</v>
      </c>
      <c r="E1218" t="str">
        <f>IF(Nike_Sales_Uncleaned!E1277="","NA",IF(OR(Nike_Sales_Uncleaned!E1277=0,Nike_Sales_Uncleaned!E1277=-1),"NA",UPPER(Nike_Sales_Uncleaned!E1277)))</f>
        <v>L</v>
      </c>
      <c r="F1218" cm="1">
        <f t="array" ref="F1218">IF(Nike_Sales_Uncleaned!F1277="",MEDIAN(_xlfn._xlws.FILTER(Nike_Sales_Uncleaned!$F$2:$F$2501,Nike_Sales_Uncleaned!$F$2:$F$2501&gt;0)),Nike_Sales_Uncleaned!F1277)</f>
        <v>4</v>
      </c>
      <c r="G1218" cm="1">
        <f t="array" ref="G1218">IF(OR(Nike_Sales_Uncleaned!G1277="",Nike_Sales_Uncleaned!G1277&lt;=0),MEDIAN(_xlfn._xlws.FILTER(Nike_Sales_Uncleaned!$G$2:$G$2501,Nike_Sales_Uncleaned!$G$2:$G$2501&gt;0)),Nike_Sales_Uncleaned!G1277)</f>
        <v>6110.0300000000007</v>
      </c>
      <c r="H1218">
        <f>IF(Nike_Sales_Uncleaned!H1277="",0,IF(AND(Nike_Sales_Uncleaned!H1277&gt;=0,Nike_Sales_Uncleaned!H1277&lt;=1),Nike_Sales_Uncleaned!H1277,0))</f>
        <v>0</v>
      </c>
      <c r="I1218">
        <v>0</v>
      </c>
      <c r="J1218" s="11">
        <f>IF(Nike_Sales_Uncleaned[[#This Row],[Order_Date]]="","",Nike_Sales_Uncleaned[[#This Row],[Order_Date]])</f>
        <v>45152</v>
      </c>
      <c r="K1218" t="s">
        <v>22</v>
      </c>
      <c r="L1218" t="s">
        <v>38</v>
      </c>
      <c r="M1218">
        <v>1652.12</v>
      </c>
    </row>
    <row r="1219" spans="1:13" x14ac:dyDescent="0.3">
      <c r="A1219">
        <v>3277</v>
      </c>
      <c r="B1219" t="s">
        <v>35</v>
      </c>
      <c r="C1219" t="s">
        <v>14</v>
      </c>
      <c r="D1219" t="s">
        <v>15</v>
      </c>
      <c r="E1219" t="str">
        <f>IF(Nike_Sales_Uncleaned!E1279="","NA",IF(OR(Nike_Sales_Uncleaned!E1279=0,Nike_Sales_Uncleaned!E1279=-1),"NA",UPPER(Nike_Sales_Uncleaned!E1279)))</f>
        <v>NA</v>
      </c>
      <c r="F1219" cm="1">
        <f t="array" ref="F1219">IF(Nike_Sales_Uncleaned!F1279="",MEDIAN(_xlfn._xlws.FILTER(Nike_Sales_Uncleaned!$F$2:$F$2501,Nike_Sales_Uncleaned!$F$2:$F$2501&gt;0)),Nike_Sales_Uncleaned!F1279)</f>
        <v>4</v>
      </c>
      <c r="G1219" cm="1">
        <f t="array" ref="G1219">IF(OR(Nike_Sales_Uncleaned!G1279="",Nike_Sales_Uncleaned!G1279&lt;=0),MEDIAN(_xlfn._xlws.FILTER(Nike_Sales_Uncleaned!$G$2:$G$2501,Nike_Sales_Uncleaned!$G$2:$G$2501&gt;0)),Nike_Sales_Uncleaned!G1279)</f>
        <v>6110.0300000000007</v>
      </c>
      <c r="H1219">
        <f>IF(Nike_Sales_Uncleaned!H1279="",0,IF(AND(Nike_Sales_Uncleaned!H1279&gt;=0,Nike_Sales_Uncleaned!H1279&lt;=1),Nike_Sales_Uncleaned!H1279,0))</f>
        <v>0</v>
      </c>
      <c r="I1219">
        <v>0</v>
      </c>
      <c r="J1219" s="11">
        <f>IF(Nike_Sales_Uncleaned[[#This Row],[Order_Date]]="","",Nike_Sales_Uncleaned[[#This Row],[Order_Date]])</f>
        <v>45703</v>
      </c>
      <c r="K1219" t="s">
        <v>17</v>
      </c>
      <c r="L1219" t="s">
        <v>36</v>
      </c>
      <c r="M1219">
        <v>293.58999999999997</v>
      </c>
    </row>
    <row r="1220" spans="1:13" x14ac:dyDescent="0.3">
      <c r="A1220">
        <v>3278</v>
      </c>
      <c r="B1220" t="s">
        <v>13</v>
      </c>
      <c r="C1220" t="s">
        <v>26</v>
      </c>
      <c r="D1220" t="s">
        <v>58</v>
      </c>
      <c r="E1220" t="str">
        <f>IF(Nike_Sales_Uncleaned!E1280="","NA",IF(OR(Nike_Sales_Uncleaned!E1280=0,Nike_Sales_Uncleaned!E1280=-1),"NA",UPPER(Nike_Sales_Uncleaned!E1280)))</f>
        <v>L</v>
      </c>
      <c r="F1220" cm="1">
        <f t="array" ref="F1220">IF(Nike_Sales_Uncleaned!F1280="",MEDIAN(_xlfn._xlws.FILTER(Nike_Sales_Uncleaned!$F$2:$F$2501,Nike_Sales_Uncleaned!$F$2:$F$2501&gt;0)),Nike_Sales_Uncleaned!F1280)</f>
        <v>2</v>
      </c>
      <c r="G1220" cm="1">
        <f t="array" ref="G1220">IF(OR(Nike_Sales_Uncleaned!G1280="",Nike_Sales_Uncleaned!G1280&lt;=0),MEDIAN(_xlfn._xlws.FILTER(Nike_Sales_Uncleaned!$G$2:$G$2501,Nike_Sales_Uncleaned!$G$2:$G$2501&gt;0)),Nike_Sales_Uncleaned!G1280)</f>
        <v>6110.0300000000007</v>
      </c>
      <c r="H1220">
        <f>IF(Nike_Sales_Uncleaned!H1280="",0,IF(AND(Nike_Sales_Uncleaned!H1280&gt;=0,Nike_Sales_Uncleaned!H1280&lt;=1),Nike_Sales_Uncleaned!H1280,0))</f>
        <v>0</v>
      </c>
      <c r="I1220">
        <v>0</v>
      </c>
      <c r="J1220" s="11">
        <f>IF(Nike_Sales_Uncleaned[[#This Row],[Order_Date]]="","",Nike_Sales_Uncleaned[[#This Row],[Order_Date]])</f>
        <v>45564</v>
      </c>
      <c r="K1220" t="s">
        <v>22</v>
      </c>
      <c r="L1220" t="s">
        <v>29</v>
      </c>
      <c r="M1220">
        <v>107.83</v>
      </c>
    </row>
    <row r="1221" spans="1:13" x14ac:dyDescent="0.3">
      <c r="A1221">
        <v>3279</v>
      </c>
      <c r="B1221" t="s">
        <v>13</v>
      </c>
      <c r="C1221" t="s">
        <v>20</v>
      </c>
      <c r="D1221" t="s">
        <v>39</v>
      </c>
      <c r="E1221" t="str">
        <f>IF(Nike_Sales_Uncleaned!E1281="","NA",IF(OR(Nike_Sales_Uncleaned!E1281=0,Nike_Sales_Uncleaned!E1281=-1),"NA",UPPER(Nike_Sales_Uncleaned!E1281)))</f>
        <v>XL</v>
      </c>
      <c r="F1221" cm="1">
        <f t="array" ref="F1221">IF(Nike_Sales_Uncleaned!F1281="",MEDIAN(_xlfn._xlws.FILTER(Nike_Sales_Uncleaned!$F$2:$F$2501,Nike_Sales_Uncleaned!$F$2:$F$2501&gt;0)),Nike_Sales_Uncleaned!F1281)</f>
        <v>4</v>
      </c>
      <c r="G1221" cm="1">
        <f t="array" ref="G1221">IF(OR(Nike_Sales_Uncleaned!G1281="",Nike_Sales_Uncleaned!G1281&lt;=0),MEDIAN(_xlfn._xlws.FILTER(Nike_Sales_Uncleaned!$G$2:$G$2501,Nike_Sales_Uncleaned!$G$2:$G$2501&gt;0)),Nike_Sales_Uncleaned!G1281)</f>
        <v>2572.41</v>
      </c>
      <c r="H1221">
        <f>IF(Nike_Sales_Uncleaned!H1281="",0,IF(AND(Nike_Sales_Uncleaned!H1281&gt;=0,Nike_Sales_Uncleaned!H1281&lt;=1),Nike_Sales_Uncleaned!H1281,0))</f>
        <v>0.1</v>
      </c>
      <c r="I1221">
        <v>9260.68</v>
      </c>
      <c r="J1221" s="11">
        <f>IF(Nike_Sales_Uncleaned[[#This Row],[Order_Date]]="","",Nike_Sales_Uncleaned[[#This Row],[Order_Date]])</f>
        <v>45733</v>
      </c>
      <c r="K1221" t="s">
        <v>22</v>
      </c>
      <c r="L1221" t="s">
        <v>33</v>
      </c>
      <c r="M1221">
        <v>3098.28</v>
      </c>
    </row>
    <row r="1222" spans="1:13" x14ac:dyDescent="0.3">
      <c r="A1222">
        <v>3280</v>
      </c>
      <c r="B1222" t="s">
        <v>13</v>
      </c>
      <c r="C1222" t="s">
        <v>14</v>
      </c>
      <c r="D1222" t="s">
        <v>15</v>
      </c>
      <c r="E1222" t="str">
        <f>IF(Nike_Sales_Uncleaned!E1282="","NA",IF(OR(Nike_Sales_Uncleaned!E1282=0,Nike_Sales_Uncleaned!E1282=-1),"NA",UPPER(Nike_Sales_Uncleaned!E1282)))</f>
        <v>XL</v>
      </c>
      <c r="F1222" cm="1">
        <f t="array" ref="F1222">IF(Nike_Sales_Uncleaned!F1282="",MEDIAN(_xlfn._xlws.FILTER(Nike_Sales_Uncleaned!$F$2:$F$2501,Nike_Sales_Uncleaned!$F$2:$F$2501&gt;0)),Nike_Sales_Uncleaned!F1282)</f>
        <v>-1</v>
      </c>
      <c r="G1222" cm="1">
        <f t="array" ref="G1222">IF(OR(Nike_Sales_Uncleaned!G1282="",Nike_Sales_Uncleaned!G1282&lt;=0),MEDIAN(_xlfn._xlws.FILTER(Nike_Sales_Uncleaned!$G$2:$G$2501,Nike_Sales_Uncleaned!$G$2:$G$2501&gt;0)),Nike_Sales_Uncleaned!G1282)</f>
        <v>7709.7</v>
      </c>
      <c r="H1222">
        <f>IF(Nike_Sales_Uncleaned!H1282="",0,IF(AND(Nike_Sales_Uncleaned!H1282&gt;=0,Nike_Sales_Uncleaned!H1282&lt;=1),Nike_Sales_Uncleaned!H1282,0))</f>
        <v>0</v>
      </c>
      <c r="I1222">
        <v>0</v>
      </c>
      <c r="J1222" s="11">
        <f>IF(Nike_Sales_Uncleaned[[#This Row],[Order_Date]]="","",Nike_Sales_Uncleaned[[#This Row],[Order_Date]])</f>
        <v>45704</v>
      </c>
      <c r="K1222" t="s">
        <v>17</v>
      </c>
      <c r="L1222" t="s">
        <v>25</v>
      </c>
      <c r="M1222">
        <v>663.54</v>
      </c>
    </row>
    <row r="1223" spans="1:13" x14ac:dyDescent="0.3">
      <c r="A1223">
        <v>3281</v>
      </c>
      <c r="B1223" t="s">
        <v>35</v>
      </c>
      <c r="C1223" t="s">
        <v>20</v>
      </c>
      <c r="D1223" t="s">
        <v>39</v>
      </c>
      <c r="E1223" t="str">
        <f>IF(Nike_Sales_Uncleaned!E1283="","NA",IF(OR(Nike_Sales_Uncleaned!E1283=0,Nike_Sales_Uncleaned!E1283=-1),"NA",UPPER(Nike_Sales_Uncleaned!E1283)))</f>
        <v>L</v>
      </c>
      <c r="F1223" cm="1">
        <f t="array" ref="F1223">IF(Nike_Sales_Uncleaned!F1283="",MEDIAN(_xlfn._xlws.FILTER(Nike_Sales_Uncleaned!$F$2:$F$2501,Nike_Sales_Uncleaned!$F$2:$F$2501&gt;0)),Nike_Sales_Uncleaned!F1283)</f>
        <v>2</v>
      </c>
      <c r="G1223" cm="1">
        <f t="array" ref="G1223">IF(OR(Nike_Sales_Uncleaned!G1283="",Nike_Sales_Uncleaned!G1283&lt;=0),MEDIAN(_xlfn._xlws.FILTER(Nike_Sales_Uncleaned!$G$2:$G$2501,Nike_Sales_Uncleaned!$G$2:$G$2501&gt;0)),Nike_Sales_Uncleaned!G1283)</f>
        <v>6075.6</v>
      </c>
      <c r="H1223">
        <f>IF(Nike_Sales_Uncleaned!H1283="",0,IF(AND(Nike_Sales_Uncleaned!H1283&gt;=0,Nike_Sales_Uncleaned!H1283&lt;=1),Nike_Sales_Uncleaned!H1283,0))</f>
        <v>0</v>
      </c>
      <c r="I1223">
        <v>0</v>
      </c>
      <c r="J1223" s="11">
        <f>IF(Nike_Sales_Uncleaned[[#This Row],[Order_Date]]="","",Nike_Sales_Uncleaned[[#This Row],[Order_Date]])</f>
        <v>45556</v>
      </c>
      <c r="K1223" t="s">
        <v>22</v>
      </c>
      <c r="L1223" t="s">
        <v>29</v>
      </c>
      <c r="M1223">
        <v>93.8</v>
      </c>
    </row>
    <row r="1224" spans="1:13" x14ac:dyDescent="0.3">
      <c r="A1224">
        <v>3282</v>
      </c>
      <c r="B1224" t="s">
        <v>13</v>
      </c>
      <c r="C1224" t="s">
        <v>43</v>
      </c>
      <c r="D1224" t="s">
        <v>44</v>
      </c>
      <c r="E1224" t="str">
        <f>IF(Nike_Sales_Uncleaned!E1284="","NA",IF(OR(Nike_Sales_Uncleaned!E1284=0,Nike_Sales_Uncleaned!E1284=-1),"NA",UPPER(Nike_Sales_Uncleaned!E1284)))</f>
        <v>XL</v>
      </c>
      <c r="F1224" cm="1">
        <f t="array" ref="F1224">IF(Nike_Sales_Uncleaned!F1284="",MEDIAN(_xlfn._xlws.FILTER(Nike_Sales_Uncleaned!$F$2:$F$2501,Nike_Sales_Uncleaned!$F$2:$F$2501&gt;0)),Nike_Sales_Uncleaned!F1284)</f>
        <v>4</v>
      </c>
      <c r="G1224" cm="1">
        <f t="array" ref="G1224">IF(OR(Nike_Sales_Uncleaned!G1284="",Nike_Sales_Uncleaned!G1284&lt;=0),MEDIAN(_xlfn._xlws.FILTER(Nike_Sales_Uncleaned!$G$2:$G$2501,Nike_Sales_Uncleaned!$G$2:$G$2501&gt;0)),Nike_Sales_Uncleaned!G1284)</f>
        <v>6110.0300000000007</v>
      </c>
      <c r="H1224">
        <f>IF(Nike_Sales_Uncleaned!H1284="",0,IF(AND(Nike_Sales_Uncleaned!H1284&gt;=0,Nike_Sales_Uncleaned!H1284&lt;=1),Nike_Sales_Uncleaned!H1284,0))</f>
        <v>0.23</v>
      </c>
      <c r="I1224">
        <v>0</v>
      </c>
      <c r="J1224" s="11">
        <f>IF(Nike_Sales_Uncleaned[[#This Row],[Order_Date]]="","",Nike_Sales_Uncleaned[[#This Row],[Order_Date]])</f>
        <v>45573</v>
      </c>
      <c r="K1224" t="s">
        <v>22</v>
      </c>
      <c r="L1224" t="s">
        <v>33</v>
      </c>
      <c r="M1224">
        <v>-190.17</v>
      </c>
    </row>
    <row r="1225" spans="1:13" x14ac:dyDescent="0.3">
      <c r="A1225">
        <v>3283</v>
      </c>
      <c r="B1225" t="s">
        <v>35</v>
      </c>
      <c r="C1225" t="s">
        <v>20</v>
      </c>
      <c r="D1225" t="s">
        <v>24</v>
      </c>
      <c r="E1225" t="str">
        <f>IF(Nike_Sales_Uncleaned!E1285="","NA",IF(OR(Nike_Sales_Uncleaned!E1285=0,Nike_Sales_Uncleaned!E1285=-1),"NA",UPPER(Nike_Sales_Uncleaned!E1285)))</f>
        <v>XL</v>
      </c>
      <c r="F1225" cm="1">
        <f t="array" ref="F1225">IF(Nike_Sales_Uncleaned!F1285="",MEDIAN(_xlfn._xlws.FILTER(Nike_Sales_Uncleaned!$F$2:$F$2501,Nike_Sales_Uncleaned!$F$2:$F$2501&gt;0)),Nike_Sales_Uncleaned!F1285)</f>
        <v>2</v>
      </c>
      <c r="G1225" cm="1">
        <f t="array" ref="G1225">IF(OR(Nike_Sales_Uncleaned!G1285="",Nike_Sales_Uncleaned!G1285&lt;=0),MEDIAN(_xlfn._xlws.FILTER(Nike_Sales_Uncleaned!$G$2:$G$2501,Nike_Sales_Uncleaned!$G$2:$G$2501&gt;0)),Nike_Sales_Uncleaned!G1285)</f>
        <v>6110.0300000000007</v>
      </c>
      <c r="H1225">
        <f>IF(Nike_Sales_Uncleaned!H1285="",0,IF(AND(Nike_Sales_Uncleaned!H1285&gt;=0,Nike_Sales_Uncleaned!H1285&lt;=1),Nike_Sales_Uncleaned!H1285,0))</f>
        <v>0</v>
      </c>
      <c r="I1225">
        <v>0</v>
      </c>
      <c r="J1225" s="11" t="str">
        <f>IF(Nike_Sales_Uncleaned[[#This Row],[Order_Date]]="","",Nike_Sales_Uncleaned[[#This Row],[Order_Date]])</f>
        <v/>
      </c>
      <c r="K1225" t="s">
        <v>17</v>
      </c>
      <c r="L1225" t="s">
        <v>25</v>
      </c>
      <c r="M1225">
        <v>3871.51</v>
      </c>
    </row>
    <row r="1226" spans="1:13" x14ac:dyDescent="0.3">
      <c r="A1226">
        <v>3284</v>
      </c>
      <c r="B1226" t="s">
        <v>19</v>
      </c>
      <c r="C1226" t="s">
        <v>30</v>
      </c>
      <c r="D1226" t="s">
        <v>50</v>
      </c>
      <c r="E1226" t="str">
        <f>IF(Nike_Sales_Uncleaned!E1286="","NA",IF(OR(Nike_Sales_Uncleaned!E1286=0,Nike_Sales_Uncleaned!E1286=-1),"NA",UPPER(Nike_Sales_Uncleaned!E1286)))</f>
        <v>NA</v>
      </c>
      <c r="F1226" cm="1">
        <f t="array" ref="F1226">IF(Nike_Sales_Uncleaned!F1286="",MEDIAN(_xlfn._xlws.FILTER(Nike_Sales_Uncleaned!$F$2:$F$2501,Nike_Sales_Uncleaned!$F$2:$F$2501&gt;0)),Nike_Sales_Uncleaned!F1286)</f>
        <v>4</v>
      </c>
      <c r="G1226" cm="1">
        <f t="array" ref="G1226">IF(OR(Nike_Sales_Uncleaned!G1286="",Nike_Sales_Uncleaned!G1286&lt;=0),MEDIAN(_xlfn._xlws.FILTER(Nike_Sales_Uncleaned!$G$2:$G$2501,Nike_Sales_Uncleaned!$G$2:$G$2501&gt;0)),Nike_Sales_Uncleaned!G1286)</f>
        <v>5776.74</v>
      </c>
      <c r="H1226">
        <f>IF(Nike_Sales_Uncleaned!H1286="",0,IF(AND(Nike_Sales_Uncleaned!H1286&gt;=0,Nike_Sales_Uncleaned!H1286&lt;=1),Nike_Sales_Uncleaned!H1286,0))</f>
        <v>0</v>
      </c>
      <c r="I1226">
        <v>0</v>
      </c>
      <c r="J1226" s="11">
        <f>IF(Nike_Sales_Uncleaned[[#This Row],[Order_Date]]="","",Nike_Sales_Uncleaned[[#This Row],[Order_Date]])</f>
        <v>45734</v>
      </c>
      <c r="K1226" t="s">
        <v>17</v>
      </c>
      <c r="L1226" t="s">
        <v>45</v>
      </c>
      <c r="M1226">
        <v>210.83</v>
      </c>
    </row>
    <row r="1227" spans="1:13" x14ac:dyDescent="0.3">
      <c r="A1227">
        <v>3285</v>
      </c>
      <c r="B1227" t="s">
        <v>35</v>
      </c>
      <c r="C1227" t="s">
        <v>14</v>
      </c>
      <c r="D1227" t="s">
        <v>47</v>
      </c>
      <c r="E1227" t="str">
        <f>IF(Nike_Sales_Uncleaned!E1287="","NA",IF(OR(Nike_Sales_Uncleaned!E1287=0,Nike_Sales_Uncleaned!E1287=-1),"NA",UPPER(Nike_Sales_Uncleaned!E1287)))</f>
        <v>XL</v>
      </c>
      <c r="F1227" cm="1">
        <f t="array" ref="F1227">IF(Nike_Sales_Uncleaned!F1287="",MEDIAN(_xlfn._xlws.FILTER(Nike_Sales_Uncleaned!$F$2:$F$2501,Nike_Sales_Uncleaned!$F$2:$F$2501&gt;0)),Nike_Sales_Uncleaned!F1287)</f>
        <v>4</v>
      </c>
      <c r="G1227" cm="1">
        <f t="array" ref="G1227">IF(OR(Nike_Sales_Uncleaned!G1287="",Nike_Sales_Uncleaned!G1287&lt;=0),MEDIAN(_xlfn._xlws.FILTER(Nike_Sales_Uncleaned!$G$2:$G$2501,Nike_Sales_Uncleaned!$G$2:$G$2501&gt;0)),Nike_Sales_Uncleaned!G1287)</f>
        <v>6110.0300000000007</v>
      </c>
      <c r="H1227">
        <f>IF(Nike_Sales_Uncleaned!H1287="",0,IF(AND(Nike_Sales_Uncleaned!H1287&gt;=0,Nike_Sales_Uncleaned!H1287&lt;=1),Nike_Sales_Uncleaned!H1287,0))</f>
        <v>0</v>
      </c>
      <c r="I1227">
        <v>0</v>
      </c>
      <c r="J1227" s="11">
        <f>IF(Nike_Sales_Uncleaned[[#This Row],[Order_Date]]="","",Nike_Sales_Uncleaned[[#This Row],[Order_Date]])</f>
        <v>45280</v>
      </c>
      <c r="K1227" t="s">
        <v>17</v>
      </c>
      <c r="L1227" t="s">
        <v>38</v>
      </c>
      <c r="M1227">
        <v>-401.38</v>
      </c>
    </row>
    <row r="1228" spans="1:13" x14ac:dyDescent="0.3">
      <c r="A1228">
        <v>3286</v>
      </c>
      <c r="B1228" t="s">
        <v>13</v>
      </c>
      <c r="C1228" t="s">
        <v>43</v>
      </c>
      <c r="D1228" t="s">
        <v>61</v>
      </c>
      <c r="E1228" t="str">
        <f>IF(Nike_Sales_Uncleaned!E1288="","NA",IF(OR(Nike_Sales_Uncleaned!E1288=0,Nike_Sales_Uncleaned!E1288=-1),"NA",UPPER(Nike_Sales_Uncleaned!E1288)))</f>
        <v>NA</v>
      </c>
      <c r="F1228" cm="1">
        <f t="array" ref="F1228">IF(Nike_Sales_Uncleaned!F1288="",MEDIAN(_xlfn._xlws.FILTER(Nike_Sales_Uncleaned!$F$2:$F$2501,Nike_Sales_Uncleaned!$F$2:$F$2501&gt;0)),Nike_Sales_Uncleaned!F1288)</f>
        <v>0</v>
      </c>
      <c r="G1228" cm="1">
        <f t="array" ref="G1228">IF(OR(Nike_Sales_Uncleaned!G1288="",Nike_Sales_Uncleaned!G1288&lt;=0),MEDIAN(_xlfn._xlws.FILTER(Nike_Sales_Uncleaned!$G$2:$G$2501,Nike_Sales_Uncleaned!$G$2:$G$2501&gt;0)),Nike_Sales_Uncleaned!G1288)</f>
        <v>4323.8599999999997</v>
      </c>
      <c r="H1228">
        <f>IF(Nike_Sales_Uncleaned!H1288="",0,IF(AND(Nike_Sales_Uncleaned!H1288&gt;=0,Nike_Sales_Uncleaned!H1288&lt;=1),Nike_Sales_Uncleaned!H1288,0))</f>
        <v>0</v>
      </c>
      <c r="I1228">
        <v>0</v>
      </c>
      <c r="J1228" s="11">
        <f>IF(Nike_Sales_Uncleaned[[#This Row],[Order_Date]]="","",Nike_Sales_Uncleaned[[#This Row],[Order_Date]])</f>
        <v>45700</v>
      </c>
      <c r="K1228" t="s">
        <v>22</v>
      </c>
      <c r="L1228" t="s">
        <v>38</v>
      </c>
      <c r="M1228">
        <v>-577.54</v>
      </c>
    </row>
    <row r="1229" spans="1:13" x14ac:dyDescent="0.3">
      <c r="A1229">
        <v>3287</v>
      </c>
      <c r="B1229" t="s">
        <v>13</v>
      </c>
      <c r="C1229" t="s">
        <v>30</v>
      </c>
      <c r="D1229" t="s">
        <v>50</v>
      </c>
      <c r="E1229" t="str">
        <f>IF(Nike_Sales_Uncleaned!E1289="","NA",IF(OR(Nike_Sales_Uncleaned!E1289=0,Nike_Sales_Uncleaned!E1289=-1),"NA",UPPER(Nike_Sales_Uncleaned!E1289)))</f>
        <v>NA</v>
      </c>
      <c r="F1229" cm="1">
        <f t="array" ref="F1229">IF(Nike_Sales_Uncleaned!F1289="",MEDIAN(_xlfn._xlws.FILTER(Nike_Sales_Uncleaned!$F$2:$F$2501,Nike_Sales_Uncleaned!$F$2:$F$2501&gt;0)),Nike_Sales_Uncleaned!F1289)</f>
        <v>2</v>
      </c>
      <c r="G1229" cm="1">
        <f t="array" ref="G1229">IF(OR(Nike_Sales_Uncleaned!G1289="",Nike_Sales_Uncleaned!G1289&lt;=0),MEDIAN(_xlfn._xlws.FILTER(Nike_Sales_Uncleaned!$G$2:$G$2501,Nike_Sales_Uncleaned!$G$2:$G$2501&gt;0)),Nike_Sales_Uncleaned!G1289)</f>
        <v>6110.0300000000007</v>
      </c>
      <c r="H1229">
        <f>IF(Nike_Sales_Uncleaned!H1289="",0,IF(AND(Nike_Sales_Uncleaned!H1289&gt;=0,Nike_Sales_Uncleaned!H1289&lt;=1),Nike_Sales_Uncleaned!H1289,0))</f>
        <v>0</v>
      </c>
      <c r="I1229">
        <v>0</v>
      </c>
      <c r="J1229" s="11" t="str">
        <f>IF(Nike_Sales_Uncleaned[[#This Row],[Order_Date]]="","",Nike_Sales_Uncleaned[[#This Row],[Order_Date]])</f>
        <v/>
      </c>
      <c r="K1229" t="s">
        <v>22</v>
      </c>
      <c r="L1229" t="s">
        <v>25</v>
      </c>
      <c r="M1229">
        <v>-1184.98</v>
      </c>
    </row>
    <row r="1230" spans="1:13" x14ac:dyDescent="0.3">
      <c r="A1230">
        <v>3288</v>
      </c>
      <c r="B1230" t="s">
        <v>13</v>
      </c>
      <c r="C1230" t="s">
        <v>26</v>
      </c>
      <c r="D1230" t="s">
        <v>58</v>
      </c>
      <c r="E1230" t="str">
        <f>IF(Nike_Sales_Uncleaned!E1290="","NA",IF(OR(Nike_Sales_Uncleaned!E1290=0,Nike_Sales_Uncleaned!E1290=-1),"NA",UPPER(Nike_Sales_Uncleaned!E1290)))</f>
        <v>10</v>
      </c>
      <c r="F1230" cm="1">
        <f t="array" ref="F1230">IF(Nike_Sales_Uncleaned!F1290="",MEDIAN(_xlfn._xlws.FILTER(Nike_Sales_Uncleaned!$F$2:$F$2501,Nike_Sales_Uncleaned!$F$2:$F$2501&gt;0)),Nike_Sales_Uncleaned!F1290)</f>
        <v>4</v>
      </c>
      <c r="G1230" cm="1">
        <f t="array" ref="G1230">IF(OR(Nike_Sales_Uncleaned!G1290="",Nike_Sales_Uncleaned!G1290&lt;=0),MEDIAN(_xlfn._xlws.FILTER(Nike_Sales_Uncleaned!$G$2:$G$2501,Nike_Sales_Uncleaned!$G$2:$G$2501&gt;0)),Nike_Sales_Uncleaned!G1290)</f>
        <v>6110.0300000000007</v>
      </c>
      <c r="H1230">
        <f>IF(Nike_Sales_Uncleaned!H1290="",0,IF(AND(Nike_Sales_Uncleaned!H1290&gt;=0,Nike_Sales_Uncleaned!H1290&lt;=1),Nike_Sales_Uncleaned!H1290,0))</f>
        <v>0</v>
      </c>
      <c r="I1230">
        <v>0</v>
      </c>
      <c r="J1230" s="11">
        <f>IF(Nike_Sales_Uncleaned[[#This Row],[Order_Date]]="","",Nike_Sales_Uncleaned[[#This Row],[Order_Date]])</f>
        <v>45766</v>
      </c>
      <c r="K1230" t="s">
        <v>22</v>
      </c>
      <c r="L1230" t="s">
        <v>33</v>
      </c>
      <c r="M1230">
        <v>3852.98</v>
      </c>
    </row>
    <row r="1231" spans="1:13" x14ac:dyDescent="0.3">
      <c r="A1231">
        <v>3289</v>
      </c>
      <c r="B1231" t="s">
        <v>35</v>
      </c>
      <c r="C1231" t="s">
        <v>14</v>
      </c>
      <c r="D1231" t="s">
        <v>47</v>
      </c>
      <c r="E1231" t="str">
        <f>IF(Nike_Sales_Uncleaned!E1291="","NA",IF(OR(Nike_Sales_Uncleaned!E1291=0,Nike_Sales_Uncleaned!E1291=-1),"NA",UPPER(Nike_Sales_Uncleaned!E1291)))</f>
        <v>M</v>
      </c>
      <c r="F1231" cm="1">
        <f t="array" ref="F1231">IF(Nike_Sales_Uncleaned!F1291="",MEDIAN(_xlfn._xlws.FILTER(Nike_Sales_Uncleaned!$F$2:$F$2501,Nike_Sales_Uncleaned!$F$2:$F$2501&gt;0)),Nike_Sales_Uncleaned!F1291)</f>
        <v>-1</v>
      </c>
      <c r="G1231" cm="1">
        <f t="array" ref="G1231">IF(OR(Nike_Sales_Uncleaned!G1291="",Nike_Sales_Uncleaned!G1291&lt;=0),MEDIAN(_xlfn._xlws.FILTER(Nike_Sales_Uncleaned!$G$2:$G$2501,Nike_Sales_Uncleaned!$G$2:$G$2501&gt;0)),Nike_Sales_Uncleaned!G1291)</f>
        <v>6110.0300000000007</v>
      </c>
      <c r="H1231">
        <f>IF(Nike_Sales_Uncleaned!H1291="",0,IF(AND(Nike_Sales_Uncleaned!H1291&gt;=0,Nike_Sales_Uncleaned!H1291&lt;=1),Nike_Sales_Uncleaned!H1291,0))</f>
        <v>0</v>
      </c>
      <c r="I1231">
        <v>0</v>
      </c>
      <c r="J1231" s="11">
        <f>IF(Nike_Sales_Uncleaned[[#This Row],[Order_Date]]="","",Nike_Sales_Uncleaned[[#This Row],[Order_Date]])</f>
        <v>45523</v>
      </c>
      <c r="K1231" t="s">
        <v>17</v>
      </c>
      <c r="L1231" t="s">
        <v>29</v>
      </c>
      <c r="M1231">
        <v>-878.7</v>
      </c>
    </row>
    <row r="1232" spans="1:13" x14ac:dyDescent="0.3">
      <c r="A1232">
        <v>3290</v>
      </c>
      <c r="B1232" t="s">
        <v>13</v>
      </c>
      <c r="C1232" t="s">
        <v>26</v>
      </c>
      <c r="D1232" t="s">
        <v>60</v>
      </c>
      <c r="E1232" t="str">
        <f>IF(Nike_Sales_Uncleaned!E1292="","NA",IF(OR(Nike_Sales_Uncleaned!E1292=0,Nike_Sales_Uncleaned!E1292=-1),"NA",UPPER(Nike_Sales_Uncleaned!E1292)))</f>
        <v>XL</v>
      </c>
      <c r="F1232" cm="1">
        <f t="array" ref="F1232">IF(Nike_Sales_Uncleaned!F1292="",MEDIAN(_xlfn._xlws.FILTER(Nike_Sales_Uncleaned!$F$2:$F$2501,Nike_Sales_Uncleaned!$F$2:$F$2501&gt;0)),Nike_Sales_Uncleaned!F1292)</f>
        <v>2</v>
      </c>
      <c r="G1232" cm="1">
        <f t="array" ref="G1232">IF(OR(Nike_Sales_Uncleaned!G1292="",Nike_Sales_Uncleaned!G1292&lt;=0),MEDIAN(_xlfn._xlws.FILTER(Nike_Sales_Uncleaned!$G$2:$G$2501,Nike_Sales_Uncleaned!$G$2:$G$2501&gt;0)),Nike_Sales_Uncleaned!G1292)</f>
        <v>7377.71</v>
      </c>
      <c r="H1232">
        <f>IF(Nike_Sales_Uncleaned!H1292="",0,IF(AND(Nike_Sales_Uncleaned!H1292&gt;=0,Nike_Sales_Uncleaned!H1292&lt;=1),Nike_Sales_Uncleaned!H1292,0))</f>
        <v>0</v>
      </c>
      <c r="I1232">
        <v>0</v>
      </c>
      <c r="J1232" s="11" t="str">
        <f>IF(Nike_Sales_Uncleaned[[#This Row],[Order_Date]]="","",Nike_Sales_Uncleaned[[#This Row],[Order_Date]])</f>
        <v/>
      </c>
      <c r="K1232" t="s">
        <v>17</v>
      </c>
      <c r="L1232" t="s">
        <v>29</v>
      </c>
      <c r="M1232">
        <v>2588.85</v>
      </c>
    </row>
    <row r="1233" spans="1:13" x14ac:dyDescent="0.3">
      <c r="A1233">
        <v>3291</v>
      </c>
      <c r="B1233" t="s">
        <v>19</v>
      </c>
      <c r="C1233" t="s">
        <v>30</v>
      </c>
      <c r="D1233" t="s">
        <v>50</v>
      </c>
      <c r="E1233" t="str">
        <f>IF(Nike_Sales_Uncleaned!E1293="","NA",IF(OR(Nike_Sales_Uncleaned!E1293=0,Nike_Sales_Uncleaned!E1293=-1),"NA",UPPER(Nike_Sales_Uncleaned!E1293)))</f>
        <v>XL</v>
      </c>
      <c r="F1233" cm="1">
        <f t="array" ref="F1233">IF(Nike_Sales_Uncleaned!F1293="",MEDIAN(_xlfn._xlws.FILTER(Nike_Sales_Uncleaned!$F$2:$F$2501,Nike_Sales_Uncleaned!$F$2:$F$2501&gt;0)),Nike_Sales_Uncleaned!F1293)</f>
        <v>2</v>
      </c>
      <c r="G1233" cm="1">
        <f t="array" ref="G1233">IF(OR(Nike_Sales_Uncleaned!G1293="",Nike_Sales_Uncleaned!G1293&lt;=0),MEDIAN(_xlfn._xlws.FILTER(Nike_Sales_Uncleaned!$G$2:$G$2501,Nike_Sales_Uncleaned!$G$2:$G$2501&gt;0)),Nike_Sales_Uncleaned!G1293)</f>
        <v>6110.0300000000007</v>
      </c>
      <c r="H1233">
        <f>IF(Nike_Sales_Uncleaned!H1293="",0,IF(AND(Nike_Sales_Uncleaned!H1293&gt;=0,Nike_Sales_Uncleaned!H1293&lt;=1),Nike_Sales_Uncleaned!H1293,0))</f>
        <v>0</v>
      </c>
      <c r="I1233">
        <v>0</v>
      </c>
      <c r="J1233" s="11">
        <f>IF(Nike_Sales_Uncleaned[[#This Row],[Order_Date]]="","",Nike_Sales_Uncleaned[[#This Row],[Order_Date]])</f>
        <v>45643</v>
      </c>
      <c r="K1233" t="s">
        <v>22</v>
      </c>
      <c r="L1233" t="s">
        <v>38</v>
      </c>
      <c r="M1233">
        <v>-231.54</v>
      </c>
    </row>
    <row r="1234" spans="1:13" x14ac:dyDescent="0.3">
      <c r="A1234">
        <v>3292</v>
      </c>
      <c r="B1234" t="s">
        <v>19</v>
      </c>
      <c r="C1234" t="s">
        <v>14</v>
      </c>
      <c r="D1234" t="s">
        <v>47</v>
      </c>
      <c r="E1234" t="str">
        <f>IF(Nike_Sales_Uncleaned!E1294="","NA",IF(OR(Nike_Sales_Uncleaned!E1294=0,Nike_Sales_Uncleaned!E1294=-1),"NA",UPPER(Nike_Sales_Uncleaned!E1294)))</f>
        <v>M</v>
      </c>
      <c r="F1234" cm="1">
        <f t="array" ref="F1234">IF(Nike_Sales_Uncleaned!F1294="",MEDIAN(_xlfn._xlws.FILTER(Nike_Sales_Uncleaned!$F$2:$F$2501,Nike_Sales_Uncleaned!$F$2:$F$2501&gt;0)),Nike_Sales_Uncleaned!F1294)</f>
        <v>2</v>
      </c>
      <c r="G1234" cm="1">
        <f t="array" ref="G1234">IF(OR(Nike_Sales_Uncleaned!G1294="",Nike_Sales_Uncleaned!G1294&lt;=0),MEDIAN(_xlfn._xlws.FILTER(Nike_Sales_Uncleaned!$G$2:$G$2501,Nike_Sales_Uncleaned!$G$2:$G$2501&gt;0)),Nike_Sales_Uncleaned!G1294)</f>
        <v>6110.0300000000007</v>
      </c>
      <c r="H1234">
        <f>IF(Nike_Sales_Uncleaned!H1294="",0,IF(AND(Nike_Sales_Uncleaned!H1294&gt;=0,Nike_Sales_Uncleaned!H1294&lt;=1),Nike_Sales_Uncleaned!H1294,0))</f>
        <v>0</v>
      </c>
      <c r="I1234">
        <v>0</v>
      </c>
      <c r="J1234" s="11">
        <f>IF(Nike_Sales_Uncleaned[[#This Row],[Order_Date]]="","",Nike_Sales_Uncleaned[[#This Row],[Order_Date]])</f>
        <v>45241</v>
      </c>
      <c r="K1234" t="s">
        <v>17</v>
      </c>
      <c r="L1234" t="s">
        <v>38</v>
      </c>
      <c r="M1234">
        <v>2299.04</v>
      </c>
    </row>
    <row r="1235" spans="1:13" x14ac:dyDescent="0.3">
      <c r="A1235">
        <v>3293</v>
      </c>
      <c r="B1235" t="s">
        <v>13</v>
      </c>
      <c r="C1235" t="s">
        <v>26</v>
      </c>
      <c r="D1235" t="s">
        <v>27</v>
      </c>
      <c r="E1235" t="str">
        <f>IF(Nike_Sales_Uncleaned!E1295="","NA",IF(OR(Nike_Sales_Uncleaned!E1295=0,Nike_Sales_Uncleaned!E1295=-1),"NA",UPPER(Nike_Sales_Uncleaned!E1295)))</f>
        <v>NA</v>
      </c>
      <c r="F1235" cm="1">
        <f t="array" ref="F1235">IF(Nike_Sales_Uncleaned!F1295="",MEDIAN(_xlfn._xlws.FILTER(Nike_Sales_Uncleaned!$F$2:$F$2501,Nike_Sales_Uncleaned!$F$2:$F$2501&gt;0)),Nike_Sales_Uncleaned!F1295)</f>
        <v>2</v>
      </c>
      <c r="G1235" cm="1">
        <f t="array" ref="G1235">IF(OR(Nike_Sales_Uncleaned!G1295="",Nike_Sales_Uncleaned!G1295&lt;=0),MEDIAN(_xlfn._xlws.FILTER(Nike_Sales_Uncleaned!$G$2:$G$2501,Nike_Sales_Uncleaned!$G$2:$G$2501&gt;0)),Nike_Sales_Uncleaned!G1295)</f>
        <v>6110.0300000000007</v>
      </c>
      <c r="H1235">
        <f>IF(Nike_Sales_Uncleaned!H1295="",0,IF(AND(Nike_Sales_Uncleaned!H1295&gt;=0,Nike_Sales_Uncleaned!H1295&lt;=1),Nike_Sales_Uncleaned!H1295,0))</f>
        <v>0</v>
      </c>
      <c r="I1235">
        <v>0</v>
      </c>
      <c r="J1235" s="11">
        <f>IF(Nike_Sales_Uncleaned[[#This Row],[Order_Date]]="","",Nike_Sales_Uncleaned[[#This Row],[Order_Date]])</f>
        <v>45773</v>
      </c>
      <c r="K1235" t="s">
        <v>17</v>
      </c>
      <c r="L1235" t="s">
        <v>45</v>
      </c>
      <c r="M1235">
        <v>1013.24</v>
      </c>
    </row>
    <row r="1236" spans="1:13" x14ac:dyDescent="0.3">
      <c r="A1236">
        <v>3294</v>
      </c>
      <c r="B1236" t="s">
        <v>19</v>
      </c>
      <c r="C1236" t="s">
        <v>43</v>
      </c>
      <c r="D1236" t="s">
        <v>61</v>
      </c>
      <c r="E1236" t="str">
        <f>IF(Nike_Sales_Uncleaned!E1296="","NA",IF(OR(Nike_Sales_Uncleaned!E1296=0,Nike_Sales_Uncleaned!E1296=-1),"NA",UPPER(Nike_Sales_Uncleaned!E1296)))</f>
        <v>NA</v>
      </c>
      <c r="F1236" cm="1">
        <f t="array" ref="F1236">IF(Nike_Sales_Uncleaned!F1296="",MEDIAN(_xlfn._xlws.FILTER(Nike_Sales_Uncleaned!$F$2:$F$2501,Nike_Sales_Uncleaned!$F$2:$F$2501&gt;0)),Nike_Sales_Uncleaned!F1296)</f>
        <v>2</v>
      </c>
      <c r="G1236" cm="1">
        <f t="array" ref="G1236">IF(OR(Nike_Sales_Uncleaned!G1296="",Nike_Sales_Uncleaned!G1296&lt;=0),MEDIAN(_xlfn._xlws.FILTER(Nike_Sales_Uncleaned!$G$2:$G$2501,Nike_Sales_Uncleaned!$G$2:$G$2501&gt;0)),Nike_Sales_Uncleaned!G1296)</f>
        <v>6110.0300000000007</v>
      </c>
      <c r="H1236">
        <f>IF(Nike_Sales_Uncleaned!H1296="",0,IF(AND(Nike_Sales_Uncleaned!H1296&gt;=0,Nike_Sales_Uncleaned!H1296&lt;=1),Nike_Sales_Uncleaned!H1296,0))</f>
        <v>0</v>
      </c>
      <c r="I1236">
        <v>0</v>
      </c>
      <c r="J1236" s="11">
        <f>IF(Nike_Sales_Uncleaned[[#This Row],[Order_Date]]="","",Nike_Sales_Uncleaned[[#This Row],[Order_Date]])</f>
        <v>45791</v>
      </c>
      <c r="K1236" t="s">
        <v>22</v>
      </c>
      <c r="L1236" t="s">
        <v>45</v>
      </c>
      <c r="M1236">
        <v>-101.37</v>
      </c>
    </row>
    <row r="1237" spans="1:13" x14ac:dyDescent="0.3">
      <c r="A1237">
        <v>3295</v>
      </c>
      <c r="B1237" t="s">
        <v>19</v>
      </c>
      <c r="C1237" t="s">
        <v>14</v>
      </c>
      <c r="D1237" t="s">
        <v>15</v>
      </c>
      <c r="E1237" t="str">
        <f>IF(Nike_Sales_Uncleaned!E1297="","NA",IF(OR(Nike_Sales_Uncleaned!E1297=0,Nike_Sales_Uncleaned!E1297=-1),"NA",UPPER(Nike_Sales_Uncleaned!E1297)))</f>
        <v>10</v>
      </c>
      <c r="F1237" cm="1">
        <f t="array" ref="F1237">IF(Nike_Sales_Uncleaned!F1297="",MEDIAN(_xlfn._xlws.FILTER(Nike_Sales_Uncleaned!$F$2:$F$2501,Nike_Sales_Uncleaned!$F$2:$F$2501&gt;0)),Nike_Sales_Uncleaned!F1297)</f>
        <v>2</v>
      </c>
      <c r="G1237" cm="1">
        <f t="array" ref="G1237">IF(OR(Nike_Sales_Uncleaned!G1297="",Nike_Sales_Uncleaned!G1297&lt;=0),MEDIAN(_xlfn._xlws.FILTER(Nike_Sales_Uncleaned!$G$2:$G$2501,Nike_Sales_Uncleaned!$G$2:$G$2501&gt;0)),Nike_Sales_Uncleaned!G1297)</f>
        <v>2983.6</v>
      </c>
      <c r="H1237">
        <f>IF(Nike_Sales_Uncleaned!H1297="",0,IF(AND(Nike_Sales_Uncleaned!H1297&gt;=0,Nike_Sales_Uncleaned!H1297&lt;=1),Nike_Sales_Uncleaned!H1297,0))</f>
        <v>0</v>
      </c>
      <c r="I1237">
        <v>0</v>
      </c>
      <c r="J1237" s="11" t="str">
        <f>IF(Nike_Sales_Uncleaned[[#This Row],[Order_Date]]="","",Nike_Sales_Uncleaned[[#This Row],[Order_Date]])</f>
        <v/>
      </c>
      <c r="K1237" t="s">
        <v>17</v>
      </c>
      <c r="L1237" t="s">
        <v>33</v>
      </c>
      <c r="M1237">
        <v>3650.65</v>
      </c>
    </row>
    <row r="1238" spans="1:13" x14ac:dyDescent="0.3">
      <c r="A1238">
        <v>3297</v>
      </c>
      <c r="B1238" t="s">
        <v>35</v>
      </c>
      <c r="C1238" t="s">
        <v>26</v>
      </c>
      <c r="D1238" t="s">
        <v>60</v>
      </c>
      <c r="E1238" t="str">
        <f>IF(Nike_Sales_Uncleaned!E1299="","NA",IF(OR(Nike_Sales_Uncleaned!E1299=0,Nike_Sales_Uncleaned!E1299=-1),"NA",UPPER(Nike_Sales_Uncleaned!E1299)))</f>
        <v>L</v>
      </c>
      <c r="F1238" cm="1">
        <f t="array" ref="F1238">IF(Nike_Sales_Uncleaned!F1299="",MEDIAN(_xlfn._xlws.FILTER(Nike_Sales_Uncleaned!$F$2:$F$2501,Nike_Sales_Uncleaned!$F$2:$F$2501&gt;0)),Nike_Sales_Uncleaned!F1299)</f>
        <v>2</v>
      </c>
      <c r="G1238" cm="1">
        <f t="array" ref="G1238">IF(OR(Nike_Sales_Uncleaned!G1299="",Nike_Sales_Uncleaned!G1299&lt;=0),MEDIAN(_xlfn._xlws.FILTER(Nike_Sales_Uncleaned!$G$2:$G$2501,Nike_Sales_Uncleaned!$G$2:$G$2501&gt;0)),Nike_Sales_Uncleaned!G1299)</f>
        <v>5875.99</v>
      </c>
      <c r="H1238">
        <f>IF(Nike_Sales_Uncleaned!H1299="",0,IF(AND(Nike_Sales_Uncleaned!H1299&gt;=0,Nike_Sales_Uncleaned!H1299&lt;=1),Nike_Sales_Uncleaned!H1299,0))</f>
        <v>0</v>
      </c>
      <c r="I1238">
        <v>0</v>
      </c>
      <c r="J1238" s="11">
        <f>IF(Nike_Sales_Uncleaned[[#This Row],[Order_Date]]="","",Nike_Sales_Uncleaned[[#This Row],[Order_Date]])</f>
        <v>45859</v>
      </c>
      <c r="K1238" t="s">
        <v>17</v>
      </c>
      <c r="L1238" t="s">
        <v>33</v>
      </c>
      <c r="M1238">
        <v>3803.18</v>
      </c>
    </row>
    <row r="1239" spans="1:13" x14ac:dyDescent="0.3">
      <c r="A1239">
        <v>3298</v>
      </c>
      <c r="B1239" t="s">
        <v>35</v>
      </c>
      <c r="C1239" t="s">
        <v>14</v>
      </c>
      <c r="D1239" t="s">
        <v>54</v>
      </c>
      <c r="E1239" t="str">
        <f>IF(Nike_Sales_Uncleaned!E1300="","NA",IF(OR(Nike_Sales_Uncleaned!E1300=0,Nike_Sales_Uncleaned!E1300=-1),"NA",UPPER(Nike_Sales_Uncleaned!E1300)))</f>
        <v>NA</v>
      </c>
      <c r="F1239" cm="1">
        <f t="array" ref="F1239">IF(Nike_Sales_Uncleaned!F1300="",MEDIAN(_xlfn._xlws.FILTER(Nike_Sales_Uncleaned!$F$2:$F$2501,Nike_Sales_Uncleaned!$F$2:$F$2501&gt;0)),Nike_Sales_Uncleaned!F1300)</f>
        <v>4</v>
      </c>
      <c r="G1239" cm="1">
        <f t="array" ref="G1239">IF(OR(Nike_Sales_Uncleaned!G1300="",Nike_Sales_Uncleaned!G1300&lt;=0),MEDIAN(_xlfn._xlws.FILTER(Nike_Sales_Uncleaned!$G$2:$G$2501,Nike_Sales_Uncleaned!$G$2:$G$2501&gt;0)),Nike_Sales_Uncleaned!G1300)</f>
        <v>9716.0300000000007</v>
      </c>
      <c r="H1239">
        <f>IF(Nike_Sales_Uncleaned!H1300="",0,IF(AND(Nike_Sales_Uncleaned!H1300&gt;=0,Nike_Sales_Uncleaned!H1300&lt;=1),Nike_Sales_Uncleaned!H1300,0))</f>
        <v>0</v>
      </c>
      <c r="I1239">
        <v>0</v>
      </c>
      <c r="J1239" s="11">
        <f>IF(Nike_Sales_Uncleaned[[#This Row],[Order_Date]]="","",Nike_Sales_Uncleaned[[#This Row],[Order_Date]])</f>
        <v>45520</v>
      </c>
      <c r="K1239" t="s">
        <v>17</v>
      </c>
      <c r="L1239" t="s">
        <v>25</v>
      </c>
      <c r="M1239">
        <v>2961.23</v>
      </c>
    </row>
    <row r="1240" spans="1:13" x14ac:dyDescent="0.3">
      <c r="A1240">
        <v>3299</v>
      </c>
      <c r="B1240" t="s">
        <v>35</v>
      </c>
      <c r="C1240" t="s">
        <v>43</v>
      </c>
      <c r="D1240" t="s">
        <v>51</v>
      </c>
      <c r="E1240" t="str">
        <f>IF(Nike_Sales_Uncleaned!E1301="","NA",IF(OR(Nike_Sales_Uncleaned!E1301=0,Nike_Sales_Uncleaned!E1301=-1),"NA",UPPER(Nike_Sales_Uncleaned!E1301)))</f>
        <v>NA</v>
      </c>
      <c r="F1240" cm="1">
        <f t="array" ref="F1240">IF(Nike_Sales_Uncleaned!F1301="",MEDIAN(_xlfn._xlws.FILTER(Nike_Sales_Uncleaned!$F$2:$F$2501,Nike_Sales_Uncleaned!$F$2:$F$2501&gt;0)),Nike_Sales_Uncleaned!F1301)</f>
        <v>2</v>
      </c>
      <c r="G1240" cm="1">
        <f t="array" ref="G1240">IF(OR(Nike_Sales_Uncleaned!G1301="",Nike_Sales_Uncleaned!G1301&lt;=0),MEDIAN(_xlfn._xlws.FILTER(Nike_Sales_Uncleaned!$G$2:$G$2501,Nike_Sales_Uncleaned!$G$2:$G$2501&gt;0)),Nike_Sales_Uncleaned!G1301)</f>
        <v>6110.0300000000007</v>
      </c>
      <c r="H1240">
        <f>IF(Nike_Sales_Uncleaned!H1301="",0,IF(AND(Nike_Sales_Uncleaned!H1301&gt;=0,Nike_Sales_Uncleaned!H1301&lt;=1),Nike_Sales_Uncleaned!H1301,0))</f>
        <v>0.68</v>
      </c>
      <c r="I1240">
        <v>0</v>
      </c>
      <c r="J1240" s="11" t="str">
        <f>IF(Nike_Sales_Uncleaned[[#This Row],[Order_Date]]="","",Nike_Sales_Uncleaned[[#This Row],[Order_Date]])</f>
        <v/>
      </c>
      <c r="K1240" t="s">
        <v>22</v>
      </c>
      <c r="L1240" t="s">
        <v>36</v>
      </c>
      <c r="M1240">
        <v>1517.07</v>
      </c>
    </row>
    <row r="1241" spans="1:13" x14ac:dyDescent="0.3">
      <c r="A1241">
        <v>3300</v>
      </c>
      <c r="B1241" t="s">
        <v>19</v>
      </c>
      <c r="C1241" t="s">
        <v>43</v>
      </c>
      <c r="D1241" t="s">
        <v>44</v>
      </c>
      <c r="E1241" t="str">
        <f>IF(Nike_Sales_Uncleaned!E1302="","NA",IF(OR(Nike_Sales_Uncleaned!E1302=0,Nike_Sales_Uncleaned!E1302=-1),"NA",UPPER(Nike_Sales_Uncleaned!E1302)))</f>
        <v>L</v>
      </c>
      <c r="F1241" cm="1">
        <f t="array" ref="F1241">IF(Nike_Sales_Uncleaned!F1302="",MEDIAN(_xlfn._xlws.FILTER(Nike_Sales_Uncleaned!$F$2:$F$2501,Nike_Sales_Uncleaned!$F$2:$F$2501&gt;0)),Nike_Sales_Uncleaned!F1302)</f>
        <v>2</v>
      </c>
      <c r="G1241" cm="1">
        <f t="array" ref="G1241">IF(OR(Nike_Sales_Uncleaned!G1302="",Nike_Sales_Uncleaned!G1302&lt;=0),MEDIAN(_xlfn._xlws.FILTER(Nike_Sales_Uncleaned!$G$2:$G$2501,Nike_Sales_Uncleaned!$G$2:$G$2501&gt;0)),Nike_Sales_Uncleaned!G1302)</f>
        <v>6110.0300000000007</v>
      </c>
      <c r="H1241">
        <f>IF(Nike_Sales_Uncleaned!H1302="",0,IF(AND(Nike_Sales_Uncleaned!H1302&gt;=0,Nike_Sales_Uncleaned!H1302&lt;=1),Nike_Sales_Uncleaned!H1302,0))</f>
        <v>0</v>
      </c>
      <c r="I1241">
        <v>0</v>
      </c>
      <c r="J1241" s="11" t="str">
        <f>IF(Nike_Sales_Uncleaned[[#This Row],[Order_Date]]="","",Nike_Sales_Uncleaned[[#This Row],[Order_Date]])</f>
        <v/>
      </c>
      <c r="K1241" t="s">
        <v>22</v>
      </c>
      <c r="L1241" t="s">
        <v>36</v>
      </c>
      <c r="M1241">
        <v>3436.23</v>
      </c>
    </row>
    <row r="1242" spans="1:13" x14ac:dyDescent="0.3">
      <c r="A1242">
        <v>3301</v>
      </c>
      <c r="B1242" t="s">
        <v>19</v>
      </c>
      <c r="C1242" t="s">
        <v>26</v>
      </c>
      <c r="D1242" t="s">
        <v>40</v>
      </c>
      <c r="E1242" t="str">
        <f>IF(Nike_Sales_Uncleaned!E1303="","NA",IF(OR(Nike_Sales_Uncleaned!E1303=0,Nike_Sales_Uncleaned!E1303=-1),"NA",UPPER(Nike_Sales_Uncleaned!E1303)))</f>
        <v>L</v>
      </c>
      <c r="F1242" cm="1">
        <f t="array" ref="F1242">IF(Nike_Sales_Uncleaned!F1303="",MEDIAN(_xlfn._xlws.FILTER(Nike_Sales_Uncleaned!$F$2:$F$2501,Nike_Sales_Uncleaned!$F$2:$F$2501&gt;0)),Nike_Sales_Uncleaned!F1303)</f>
        <v>0</v>
      </c>
      <c r="G1242" cm="1">
        <f t="array" ref="G1242">IF(OR(Nike_Sales_Uncleaned!G1303="",Nike_Sales_Uncleaned!G1303&lt;=0),MEDIAN(_xlfn._xlws.FILTER(Nike_Sales_Uncleaned!$G$2:$G$2501,Nike_Sales_Uncleaned!$G$2:$G$2501&gt;0)),Nike_Sales_Uncleaned!G1303)</f>
        <v>4492.46</v>
      </c>
      <c r="H1242">
        <f>IF(Nike_Sales_Uncleaned!H1303="",0,IF(AND(Nike_Sales_Uncleaned!H1303&gt;=0,Nike_Sales_Uncleaned!H1303&lt;=1),Nike_Sales_Uncleaned!H1303,0))</f>
        <v>0</v>
      </c>
      <c r="I1242">
        <v>0</v>
      </c>
      <c r="J1242" s="11">
        <f>IF(Nike_Sales_Uncleaned[[#This Row],[Order_Date]]="","",Nike_Sales_Uncleaned[[#This Row],[Order_Date]])</f>
        <v>45439</v>
      </c>
      <c r="K1242" t="s">
        <v>22</v>
      </c>
      <c r="L1242" t="s">
        <v>38</v>
      </c>
      <c r="M1242">
        <v>1018.52</v>
      </c>
    </row>
    <row r="1243" spans="1:13" x14ac:dyDescent="0.3">
      <c r="A1243">
        <v>3302</v>
      </c>
      <c r="B1243" t="s">
        <v>19</v>
      </c>
      <c r="C1243" t="s">
        <v>20</v>
      </c>
      <c r="D1243" t="s">
        <v>21</v>
      </c>
      <c r="E1243" t="str">
        <f>IF(Nike_Sales_Uncleaned!E1304="","NA",IF(OR(Nike_Sales_Uncleaned!E1304=0,Nike_Sales_Uncleaned!E1304=-1),"NA",UPPER(Nike_Sales_Uncleaned!E1304)))</f>
        <v>M</v>
      </c>
      <c r="F1243" cm="1">
        <f t="array" ref="F1243">IF(Nike_Sales_Uncleaned!F1304="",MEDIAN(_xlfn._xlws.FILTER(Nike_Sales_Uncleaned!$F$2:$F$2501,Nike_Sales_Uncleaned!$F$2:$F$2501&gt;0)),Nike_Sales_Uncleaned!F1304)</f>
        <v>2</v>
      </c>
      <c r="G1243" cm="1">
        <f t="array" ref="G1243">IF(OR(Nike_Sales_Uncleaned!G1304="",Nike_Sales_Uncleaned!G1304&lt;=0),MEDIAN(_xlfn._xlws.FILTER(Nike_Sales_Uncleaned!$G$2:$G$2501,Nike_Sales_Uncleaned!$G$2:$G$2501&gt;0)),Nike_Sales_Uncleaned!G1304)</f>
        <v>6226.74</v>
      </c>
      <c r="H1243">
        <f>IF(Nike_Sales_Uncleaned!H1304="",0,IF(AND(Nike_Sales_Uncleaned!H1304&gt;=0,Nike_Sales_Uncleaned!H1304&lt;=1),Nike_Sales_Uncleaned!H1304,0))</f>
        <v>0</v>
      </c>
      <c r="I1243">
        <v>0</v>
      </c>
      <c r="J1243" s="11">
        <f>IF(Nike_Sales_Uncleaned[[#This Row],[Order_Date]]="","",Nike_Sales_Uncleaned[[#This Row],[Order_Date]])</f>
        <v>45628</v>
      </c>
      <c r="K1243" t="s">
        <v>22</v>
      </c>
      <c r="L1243" t="s">
        <v>29</v>
      </c>
      <c r="M1243">
        <v>-316.51</v>
      </c>
    </row>
    <row r="1244" spans="1:13" x14ac:dyDescent="0.3">
      <c r="A1244">
        <v>3303</v>
      </c>
      <c r="B1244" t="s">
        <v>13</v>
      </c>
      <c r="C1244" t="s">
        <v>20</v>
      </c>
      <c r="D1244" t="s">
        <v>21</v>
      </c>
      <c r="E1244" t="str">
        <f>IF(Nike_Sales_Uncleaned!E1305="","NA",IF(OR(Nike_Sales_Uncleaned!E1305=0,Nike_Sales_Uncleaned!E1305=-1),"NA",UPPER(Nike_Sales_Uncleaned!E1305)))</f>
        <v>9</v>
      </c>
      <c r="F1244" cm="1">
        <f t="array" ref="F1244">IF(Nike_Sales_Uncleaned!F1305="",MEDIAN(_xlfn._xlws.FILTER(Nike_Sales_Uncleaned!$F$2:$F$2501,Nike_Sales_Uncleaned!$F$2:$F$2501&gt;0)),Nike_Sales_Uncleaned!F1305)</f>
        <v>2</v>
      </c>
      <c r="G1244" cm="1">
        <f t="array" ref="G1244">IF(OR(Nike_Sales_Uncleaned!G1305="",Nike_Sales_Uncleaned!G1305&lt;=0),MEDIAN(_xlfn._xlws.FILTER(Nike_Sales_Uncleaned!$G$2:$G$2501,Nike_Sales_Uncleaned!$G$2:$G$2501&gt;0)),Nike_Sales_Uncleaned!G1305)</f>
        <v>6380.5</v>
      </c>
      <c r="H1244">
        <f>IF(Nike_Sales_Uncleaned!H1305="",0,IF(AND(Nike_Sales_Uncleaned!H1305&gt;=0,Nike_Sales_Uncleaned!H1305&lt;=1),Nike_Sales_Uncleaned!H1305,0))</f>
        <v>0</v>
      </c>
      <c r="I1244">
        <v>0</v>
      </c>
      <c r="J1244" s="11">
        <f>IF(Nike_Sales_Uncleaned[[#This Row],[Order_Date]]="","",Nike_Sales_Uncleaned[[#This Row],[Order_Date]])</f>
        <v>45528</v>
      </c>
      <c r="K1244" t="s">
        <v>17</v>
      </c>
      <c r="L1244" t="s">
        <v>45</v>
      </c>
      <c r="M1244">
        <v>2846.02</v>
      </c>
    </row>
    <row r="1245" spans="1:13" x14ac:dyDescent="0.3">
      <c r="A1245">
        <v>3304</v>
      </c>
      <c r="B1245" t="s">
        <v>19</v>
      </c>
      <c r="C1245" t="s">
        <v>30</v>
      </c>
      <c r="D1245" t="s">
        <v>31</v>
      </c>
      <c r="E1245" t="str">
        <f>IF(Nike_Sales_Uncleaned!E1306="","NA",IF(OR(Nike_Sales_Uncleaned!E1306=0,Nike_Sales_Uncleaned!E1306=-1),"NA",UPPER(Nike_Sales_Uncleaned!E1306)))</f>
        <v>M</v>
      </c>
      <c r="F1245" cm="1">
        <f t="array" ref="F1245">IF(Nike_Sales_Uncleaned!F1306="",MEDIAN(_xlfn._xlws.FILTER(Nike_Sales_Uncleaned!$F$2:$F$2501,Nike_Sales_Uncleaned!$F$2:$F$2501&gt;0)),Nike_Sales_Uncleaned!F1306)</f>
        <v>2</v>
      </c>
      <c r="G1245" cm="1">
        <f t="array" ref="G1245">IF(OR(Nike_Sales_Uncleaned!G1306="",Nike_Sales_Uncleaned!G1306&lt;=0),MEDIAN(_xlfn._xlws.FILTER(Nike_Sales_Uncleaned!$G$2:$G$2501,Nike_Sales_Uncleaned!$G$2:$G$2501&gt;0)),Nike_Sales_Uncleaned!G1306)</f>
        <v>6110.0300000000007</v>
      </c>
      <c r="H1245">
        <f>IF(Nike_Sales_Uncleaned!H1306="",0,IF(AND(Nike_Sales_Uncleaned!H1306&gt;=0,Nike_Sales_Uncleaned!H1306&lt;=1),Nike_Sales_Uncleaned!H1306,0))</f>
        <v>0.65</v>
      </c>
      <c r="I1245">
        <v>0</v>
      </c>
      <c r="J1245" s="11">
        <f>IF(Nike_Sales_Uncleaned[[#This Row],[Order_Date]]="","",Nike_Sales_Uncleaned[[#This Row],[Order_Date]])</f>
        <v>45590</v>
      </c>
      <c r="K1245" t="s">
        <v>17</v>
      </c>
      <c r="L1245" t="s">
        <v>25</v>
      </c>
      <c r="M1245">
        <v>2405.3000000000002</v>
      </c>
    </row>
    <row r="1246" spans="1:13" x14ac:dyDescent="0.3">
      <c r="A1246">
        <v>3305</v>
      </c>
      <c r="B1246" t="s">
        <v>13</v>
      </c>
      <c r="C1246" t="s">
        <v>30</v>
      </c>
      <c r="D1246" t="s">
        <v>50</v>
      </c>
      <c r="E1246" t="str">
        <f>IF(Nike_Sales_Uncleaned!E1307="","NA",IF(OR(Nike_Sales_Uncleaned!E1307=0,Nike_Sales_Uncleaned!E1307=-1),"NA",UPPER(Nike_Sales_Uncleaned!E1307)))</f>
        <v>NA</v>
      </c>
      <c r="F1246" cm="1">
        <f t="array" ref="F1246">IF(Nike_Sales_Uncleaned!F1307="",MEDIAN(_xlfn._xlws.FILTER(Nike_Sales_Uncleaned!$F$2:$F$2501,Nike_Sales_Uncleaned!$F$2:$F$2501&gt;0)),Nike_Sales_Uncleaned!F1307)</f>
        <v>2</v>
      </c>
      <c r="G1246" cm="1">
        <f t="array" ref="G1246">IF(OR(Nike_Sales_Uncleaned!G1307="",Nike_Sales_Uncleaned!G1307&lt;=0),MEDIAN(_xlfn._xlws.FILTER(Nike_Sales_Uncleaned!$G$2:$G$2501,Nike_Sales_Uncleaned!$G$2:$G$2501&gt;0)),Nike_Sales_Uncleaned!G1307)</f>
        <v>4216.1400000000003</v>
      </c>
      <c r="H1246">
        <f>IF(Nike_Sales_Uncleaned!H1307="",0,IF(AND(Nike_Sales_Uncleaned!H1307&gt;=0,Nike_Sales_Uncleaned!H1307&lt;=1),Nike_Sales_Uncleaned!H1307,0))</f>
        <v>0</v>
      </c>
      <c r="I1246">
        <v>0</v>
      </c>
      <c r="J1246" s="11">
        <f>IF(Nike_Sales_Uncleaned[[#This Row],[Order_Date]]="","",Nike_Sales_Uncleaned[[#This Row],[Order_Date]])</f>
        <v>45729</v>
      </c>
      <c r="K1246" t="s">
        <v>22</v>
      </c>
      <c r="L1246" t="s">
        <v>38</v>
      </c>
      <c r="M1246">
        <v>-687.95</v>
      </c>
    </row>
    <row r="1247" spans="1:13" x14ac:dyDescent="0.3">
      <c r="A1247">
        <v>3306</v>
      </c>
      <c r="B1247" t="s">
        <v>13</v>
      </c>
      <c r="C1247" t="s">
        <v>43</v>
      </c>
      <c r="D1247" t="s">
        <v>61</v>
      </c>
      <c r="E1247" t="str">
        <f>IF(Nike_Sales_Uncleaned!E1308="","NA",IF(OR(Nike_Sales_Uncleaned!E1308=0,Nike_Sales_Uncleaned!E1308=-1),"NA",UPPER(Nike_Sales_Uncleaned!E1308)))</f>
        <v>L</v>
      </c>
      <c r="F1247" cm="1">
        <f t="array" ref="F1247">IF(Nike_Sales_Uncleaned!F1308="",MEDIAN(_xlfn._xlws.FILTER(Nike_Sales_Uncleaned!$F$2:$F$2501,Nike_Sales_Uncleaned!$F$2:$F$2501&gt;0)),Nike_Sales_Uncleaned!F1308)</f>
        <v>2</v>
      </c>
      <c r="G1247" cm="1">
        <f t="array" ref="G1247">IF(OR(Nike_Sales_Uncleaned!G1308="",Nike_Sales_Uncleaned!G1308&lt;=0),MEDIAN(_xlfn._xlws.FILTER(Nike_Sales_Uncleaned!$G$2:$G$2501,Nike_Sales_Uncleaned!$G$2:$G$2501&gt;0)),Nike_Sales_Uncleaned!G1308)</f>
        <v>6110.0300000000007</v>
      </c>
      <c r="H1247">
        <f>IF(Nike_Sales_Uncleaned!H1308="",0,IF(AND(Nike_Sales_Uncleaned!H1308&gt;=0,Nike_Sales_Uncleaned!H1308&lt;=1),Nike_Sales_Uncleaned!H1308,0))</f>
        <v>0.25</v>
      </c>
      <c r="I1247">
        <v>0</v>
      </c>
      <c r="J1247" s="11">
        <f>IF(Nike_Sales_Uncleaned[[#This Row],[Order_Date]]="","",Nike_Sales_Uncleaned[[#This Row],[Order_Date]])</f>
        <v>45431</v>
      </c>
      <c r="K1247" t="s">
        <v>22</v>
      </c>
      <c r="L1247" t="s">
        <v>25</v>
      </c>
      <c r="M1247">
        <v>3052.49</v>
      </c>
    </row>
    <row r="1248" spans="1:13" x14ac:dyDescent="0.3">
      <c r="A1248">
        <v>3307</v>
      </c>
      <c r="B1248" t="s">
        <v>19</v>
      </c>
      <c r="C1248" t="s">
        <v>20</v>
      </c>
      <c r="D1248" t="s">
        <v>39</v>
      </c>
      <c r="E1248" t="str">
        <f>IF(Nike_Sales_Uncleaned!E1309="","NA",IF(OR(Nike_Sales_Uncleaned!E1309=0,Nike_Sales_Uncleaned!E1309=-1),"NA",UPPER(Nike_Sales_Uncleaned!E1309)))</f>
        <v>M</v>
      </c>
      <c r="F1248" cm="1">
        <f t="array" ref="F1248">IF(Nike_Sales_Uncleaned!F1309="",MEDIAN(_xlfn._xlws.FILTER(Nike_Sales_Uncleaned!$F$2:$F$2501,Nike_Sales_Uncleaned!$F$2:$F$2501&gt;0)),Nike_Sales_Uncleaned!F1309)</f>
        <v>2</v>
      </c>
      <c r="G1248" cm="1">
        <f t="array" ref="G1248">IF(OR(Nike_Sales_Uncleaned!G1309="",Nike_Sales_Uncleaned!G1309&lt;=0),MEDIAN(_xlfn._xlws.FILTER(Nike_Sales_Uncleaned!$G$2:$G$2501,Nike_Sales_Uncleaned!$G$2:$G$2501&gt;0)),Nike_Sales_Uncleaned!G1309)</f>
        <v>7127.99</v>
      </c>
      <c r="H1248">
        <f>IF(Nike_Sales_Uncleaned!H1309="",0,IF(AND(Nike_Sales_Uncleaned!H1309&gt;=0,Nike_Sales_Uncleaned!H1309&lt;=1),Nike_Sales_Uncleaned!H1309,0))</f>
        <v>0</v>
      </c>
      <c r="I1248">
        <v>0</v>
      </c>
      <c r="J1248" s="11">
        <f>IF(Nike_Sales_Uncleaned[[#This Row],[Order_Date]]="","",Nike_Sales_Uncleaned[[#This Row],[Order_Date]])</f>
        <v>45791</v>
      </c>
      <c r="K1248" t="s">
        <v>17</v>
      </c>
      <c r="L1248" t="s">
        <v>25</v>
      </c>
      <c r="M1248">
        <v>818.55</v>
      </c>
    </row>
    <row r="1249" spans="1:13" x14ac:dyDescent="0.3">
      <c r="A1249">
        <v>3308</v>
      </c>
      <c r="B1249" t="s">
        <v>35</v>
      </c>
      <c r="C1249" t="s">
        <v>14</v>
      </c>
      <c r="D1249" t="s">
        <v>54</v>
      </c>
      <c r="E1249" t="str">
        <f>IF(Nike_Sales_Uncleaned!E1310="","NA",IF(OR(Nike_Sales_Uncleaned!E1310=0,Nike_Sales_Uncleaned!E1310=-1),"NA",UPPER(Nike_Sales_Uncleaned!E1310)))</f>
        <v>NA</v>
      </c>
      <c r="F1249" cm="1">
        <f t="array" ref="F1249">IF(Nike_Sales_Uncleaned!F1310="",MEDIAN(_xlfn._xlws.FILTER(Nike_Sales_Uncleaned!$F$2:$F$2501,Nike_Sales_Uncleaned!$F$2:$F$2501&gt;0)),Nike_Sales_Uncleaned!F1310)</f>
        <v>0</v>
      </c>
      <c r="G1249" cm="1">
        <f t="array" ref="G1249">IF(OR(Nike_Sales_Uncleaned!G1310="",Nike_Sales_Uncleaned!G1310&lt;=0),MEDIAN(_xlfn._xlws.FILTER(Nike_Sales_Uncleaned!$G$2:$G$2501,Nike_Sales_Uncleaned!$G$2:$G$2501&gt;0)),Nike_Sales_Uncleaned!G1310)</f>
        <v>6110.0300000000007</v>
      </c>
      <c r="H1249">
        <f>IF(Nike_Sales_Uncleaned!H1310="",0,IF(AND(Nike_Sales_Uncleaned!H1310&gt;=0,Nike_Sales_Uncleaned!H1310&lt;=1),Nike_Sales_Uncleaned!H1310,0))</f>
        <v>0.85</v>
      </c>
      <c r="I1249">
        <v>0</v>
      </c>
      <c r="J1249" s="11" t="str">
        <f>IF(Nike_Sales_Uncleaned[[#This Row],[Order_Date]]="","",Nike_Sales_Uncleaned[[#This Row],[Order_Date]])</f>
        <v/>
      </c>
      <c r="K1249" t="s">
        <v>17</v>
      </c>
      <c r="L1249" t="s">
        <v>36</v>
      </c>
      <c r="M1249">
        <v>2625.19</v>
      </c>
    </row>
    <row r="1250" spans="1:13" x14ac:dyDescent="0.3">
      <c r="A1250">
        <v>3309</v>
      </c>
      <c r="B1250" t="s">
        <v>35</v>
      </c>
      <c r="C1250" t="s">
        <v>26</v>
      </c>
      <c r="D1250" t="s">
        <v>60</v>
      </c>
      <c r="E1250" t="str">
        <f>IF(Nike_Sales_Uncleaned!E1311="","NA",IF(OR(Nike_Sales_Uncleaned!E1311=0,Nike_Sales_Uncleaned!E1311=-1),"NA",UPPER(Nike_Sales_Uncleaned!E1311)))</f>
        <v>NA</v>
      </c>
      <c r="F1250" cm="1">
        <f t="array" ref="F1250">IF(Nike_Sales_Uncleaned!F1311="",MEDIAN(_xlfn._xlws.FILTER(Nike_Sales_Uncleaned!$F$2:$F$2501,Nike_Sales_Uncleaned!$F$2:$F$2501&gt;0)),Nike_Sales_Uncleaned!F1311)</f>
        <v>2</v>
      </c>
      <c r="G1250" cm="1">
        <f t="array" ref="G1250">IF(OR(Nike_Sales_Uncleaned!G1311="",Nike_Sales_Uncleaned!G1311&lt;=0),MEDIAN(_xlfn._xlws.FILTER(Nike_Sales_Uncleaned!$G$2:$G$2501,Nike_Sales_Uncleaned!$G$2:$G$2501&gt;0)),Nike_Sales_Uncleaned!G1311)</f>
        <v>5594.08</v>
      </c>
      <c r="H1250">
        <f>IF(Nike_Sales_Uncleaned!H1311="",0,IF(AND(Nike_Sales_Uncleaned!H1311&gt;=0,Nike_Sales_Uncleaned!H1311&lt;=1),Nike_Sales_Uncleaned!H1311,0))</f>
        <v>0</v>
      </c>
      <c r="I1250">
        <v>0</v>
      </c>
      <c r="J1250" s="11">
        <f>IF(Nike_Sales_Uncleaned[[#This Row],[Order_Date]]="","",Nike_Sales_Uncleaned[[#This Row],[Order_Date]])</f>
        <v>45620</v>
      </c>
      <c r="K1250" t="s">
        <v>22</v>
      </c>
      <c r="L1250" t="s">
        <v>38</v>
      </c>
      <c r="M1250">
        <v>626.95000000000005</v>
      </c>
    </row>
    <row r="1251" spans="1:13" x14ac:dyDescent="0.3">
      <c r="A1251">
        <v>3310</v>
      </c>
      <c r="B1251" t="s">
        <v>19</v>
      </c>
      <c r="C1251" t="s">
        <v>30</v>
      </c>
      <c r="D1251" t="s">
        <v>50</v>
      </c>
      <c r="E1251" t="str">
        <f>IF(Nike_Sales_Uncleaned!E1312="","NA",IF(OR(Nike_Sales_Uncleaned!E1312=0,Nike_Sales_Uncleaned!E1312=-1),"NA",UPPER(Nike_Sales_Uncleaned!E1312)))</f>
        <v>M</v>
      </c>
      <c r="F1251" cm="1">
        <f t="array" ref="F1251">IF(Nike_Sales_Uncleaned!F1312="",MEDIAN(_xlfn._xlws.FILTER(Nike_Sales_Uncleaned!$F$2:$F$2501,Nike_Sales_Uncleaned!$F$2:$F$2501&gt;0)),Nike_Sales_Uncleaned!F1312)</f>
        <v>4</v>
      </c>
      <c r="G1251" cm="1">
        <f t="array" ref="G1251">IF(OR(Nike_Sales_Uncleaned!G1312="",Nike_Sales_Uncleaned!G1312&lt;=0),MEDIAN(_xlfn._xlws.FILTER(Nike_Sales_Uncleaned!$G$2:$G$2501,Nike_Sales_Uncleaned!$G$2:$G$2501&gt;0)),Nike_Sales_Uncleaned!G1312)</f>
        <v>6110.0300000000007</v>
      </c>
      <c r="H1251">
        <f>IF(Nike_Sales_Uncleaned!H1312="",0,IF(AND(Nike_Sales_Uncleaned!H1312&gt;=0,Nike_Sales_Uncleaned!H1312&lt;=1),Nike_Sales_Uncleaned!H1312,0))</f>
        <v>0.21</v>
      </c>
      <c r="I1251">
        <v>0</v>
      </c>
      <c r="J1251" s="11">
        <f>IF(Nike_Sales_Uncleaned[[#This Row],[Order_Date]]="","",Nike_Sales_Uncleaned[[#This Row],[Order_Date]])</f>
        <v>45713</v>
      </c>
      <c r="K1251" t="s">
        <v>22</v>
      </c>
      <c r="L1251" t="s">
        <v>45</v>
      </c>
      <c r="M1251">
        <v>2856.16</v>
      </c>
    </row>
    <row r="1252" spans="1:13" x14ac:dyDescent="0.3">
      <c r="A1252">
        <v>3311</v>
      </c>
      <c r="B1252" t="s">
        <v>13</v>
      </c>
      <c r="C1252" t="s">
        <v>20</v>
      </c>
      <c r="D1252" t="s">
        <v>24</v>
      </c>
      <c r="E1252" t="str">
        <f>IF(Nike_Sales_Uncleaned!E1313="","NA",IF(OR(Nike_Sales_Uncleaned!E1313=0,Nike_Sales_Uncleaned!E1313=-1),"NA",UPPER(Nike_Sales_Uncleaned!E1313)))</f>
        <v>M</v>
      </c>
      <c r="F1252" cm="1">
        <f t="array" ref="F1252">IF(Nike_Sales_Uncleaned!F1313="",MEDIAN(_xlfn._xlws.FILTER(Nike_Sales_Uncleaned!$F$2:$F$2501,Nike_Sales_Uncleaned!$F$2:$F$2501&gt;0)),Nike_Sales_Uncleaned!F1313)</f>
        <v>0</v>
      </c>
      <c r="G1252" cm="1">
        <f t="array" ref="G1252">IF(OR(Nike_Sales_Uncleaned!G1313="",Nike_Sales_Uncleaned!G1313&lt;=0),MEDIAN(_xlfn._xlws.FILTER(Nike_Sales_Uncleaned!$G$2:$G$2501,Nike_Sales_Uncleaned!$G$2:$G$2501&gt;0)),Nike_Sales_Uncleaned!G1313)</f>
        <v>6110.0300000000007</v>
      </c>
      <c r="H1252">
        <f>IF(Nike_Sales_Uncleaned!H1313="",0,IF(AND(Nike_Sales_Uncleaned!H1313&gt;=0,Nike_Sales_Uncleaned!H1313&lt;=1),Nike_Sales_Uncleaned!H1313,0))</f>
        <v>0.04</v>
      </c>
      <c r="I1252">
        <v>0</v>
      </c>
      <c r="J1252" s="11">
        <f>IF(Nike_Sales_Uncleaned[[#This Row],[Order_Date]]="","",Nike_Sales_Uncleaned[[#This Row],[Order_Date]])</f>
        <v>45553</v>
      </c>
      <c r="K1252" t="s">
        <v>17</v>
      </c>
      <c r="L1252" t="s">
        <v>33</v>
      </c>
      <c r="M1252">
        <v>3152.21</v>
      </c>
    </row>
    <row r="1253" spans="1:13" x14ac:dyDescent="0.3">
      <c r="A1253">
        <v>3312</v>
      </c>
      <c r="B1253" t="s">
        <v>19</v>
      </c>
      <c r="C1253" t="s">
        <v>43</v>
      </c>
      <c r="D1253" t="s">
        <v>52</v>
      </c>
      <c r="E1253" t="str">
        <f>IF(Nike_Sales_Uncleaned!E1314="","NA",IF(OR(Nike_Sales_Uncleaned!E1314=0,Nike_Sales_Uncleaned!E1314=-1),"NA",UPPER(Nike_Sales_Uncleaned!E1314)))</f>
        <v>M</v>
      </c>
      <c r="F1253" cm="1">
        <f t="array" ref="F1253">IF(Nike_Sales_Uncleaned!F1314="",MEDIAN(_xlfn._xlws.FILTER(Nike_Sales_Uncleaned!$F$2:$F$2501,Nike_Sales_Uncleaned!$F$2:$F$2501&gt;0)),Nike_Sales_Uncleaned!F1314)</f>
        <v>1</v>
      </c>
      <c r="G1253" cm="1">
        <f t="array" ref="G1253">IF(OR(Nike_Sales_Uncleaned!G1314="",Nike_Sales_Uncleaned!G1314&lt;=0),MEDIAN(_xlfn._xlws.FILTER(Nike_Sales_Uncleaned!$G$2:$G$2501,Nike_Sales_Uncleaned!$G$2:$G$2501&gt;0)),Nike_Sales_Uncleaned!G1314)</f>
        <v>8069.3</v>
      </c>
      <c r="H1253">
        <f>IF(Nike_Sales_Uncleaned!H1314="",0,IF(AND(Nike_Sales_Uncleaned!H1314&gt;=0,Nike_Sales_Uncleaned!H1314&lt;=1),Nike_Sales_Uncleaned!H1314,0))</f>
        <v>0</v>
      </c>
      <c r="I1253">
        <v>0</v>
      </c>
      <c r="J1253" s="11">
        <f>IF(Nike_Sales_Uncleaned[[#This Row],[Order_Date]]="","",Nike_Sales_Uncleaned[[#This Row],[Order_Date]])</f>
        <v>45566</v>
      </c>
      <c r="K1253" t="s">
        <v>22</v>
      </c>
      <c r="L1253" t="s">
        <v>29</v>
      </c>
      <c r="M1253">
        <v>-95.96</v>
      </c>
    </row>
    <row r="1254" spans="1:13" x14ac:dyDescent="0.3">
      <c r="A1254">
        <v>3313</v>
      </c>
      <c r="B1254" t="s">
        <v>13</v>
      </c>
      <c r="C1254" t="s">
        <v>43</v>
      </c>
      <c r="D1254" t="s">
        <v>51</v>
      </c>
      <c r="E1254" t="str">
        <f>IF(Nike_Sales_Uncleaned!E1315="","NA",IF(OR(Nike_Sales_Uncleaned!E1315=0,Nike_Sales_Uncleaned!E1315=-1),"NA",UPPER(Nike_Sales_Uncleaned!E1315)))</f>
        <v>8</v>
      </c>
      <c r="F1254" cm="1">
        <f t="array" ref="F1254">IF(Nike_Sales_Uncleaned!F1315="",MEDIAN(_xlfn._xlws.FILTER(Nike_Sales_Uncleaned!$F$2:$F$2501,Nike_Sales_Uncleaned!$F$2:$F$2501&gt;0)),Nike_Sales_Uncleaned!F1315)</f>
        <v>0</v>
      </c>
      <c r="G1254" cm="1">
        <f t="array" ref="G1254">IF(OR(Nike_Sales_Uncleaned!G1315="",Nike_Sales_Uncleaned!G1315&lt;=0),MEDIAN(_xlfn._xlws.FILTER(Nike_Sales_Uncleaned!$G$2:$G$2501,Nike_Sales_Uncleaned!$G$2:$G$2501&gt;0)),Nike_Sales_Uncleaned!G1315)</f>
        <v>9460.52</v>
      </c>
      <c r="H1254">
        <f>IF(Nike_Sales_Uncleaned!H1315="",0,IF(AND(Nike_Sales_Uncleaned!H1315&gt;=0,Nike_Sales_Uncleaned!H1315&lt;=1),Nike_Sales_Uncleaned!H1315,0))</f>
        <v>0</v>
      </c>
      <c r="I1254">
        <v>0</v>
      </c>
      <c r="J1254" s="11">
        <f>IF(Nike_Sales_Uncleaned[[#This Row],[Order_Date]]="","",Nike_Sales_Uncleaned[[#This Row],[Order_Date]])</f>
        <v>45377</v>
      </c>
      <c r="K1254" t="s">
        <v>22</v>
      </c>
      <c r="L1254" t="s">
        <v>38</v>
      </c>
      <c r="M1254">
        <v>-476.54</v>
      </c>
    </row>
    <row r="1255" spans="1:13" x14ac:dyDescent="0.3">
      <c r="A1255">
        <v>3314</v>
      </c>
      <c r="B1255" t="s">
        <v>35</v>
      </c>
      <c r="C1255" t="s">
        <v>14</v>
      </c>
      <c r="D1255" t="s">
        <v>54</v>
      </c>
      <c r="E1255" t="str">
        <f>IF(Nike_Sales_Uncleaned!E1316="","NA",IF(OR(Nike_Sales_Uncleaned!E1316=0,Nike_Sales_Uncleaned!E1316=-1),"NA",UPPER(Nike_Sales_Uncleaned!E1316)))</f>
        <v>9</v>
      </c>
      <c r="F1255" cm="1">
        <f t="array" ref="F1255">IF(Nike_Sales_Uncleaned!F1316="",MEDIAN(_xlfn._xlws.FILTER(Nike_Sales_Uncleaned!$F$2:$F$2501,Nike_Sales_Uncleaned!$F$2:$F$2501&gt;0)),Nike_Sales_Uncleaned!F1316)</f>
        <v>2</v>
      </c>
      <c r="G1255" cm="1">
        <f t="array" ref="G1255">IF(OR(Nike_Sales_Uncleaned!G1316="",Nike_Sales_Uncleaned!G1316&lt;=0),MEDIAN(_xlfn._xlws.FILTER(Nike_Sales_Uncleaned!$G$2:$G$2501,Nike_Sales_Uncleaned!$G$2:$G$2501&gt;0)),Nike_Sales_Uncleaned!G1316)</f>
        <v>7050.14</v>
      </c>
      <c r="H1255">
        <f>IF(Nike_Sales_Uncleaned!H1316="",0,IF(AND(Nike_Sales_Uncleaned!H1316&gt;=0,Nike_Sales_Uncleaned!H1316&lt;=1),Nike_Sales_Uncleaned!H1316,0))</f>
        <v>0</v>
      </c>
      <c r="I1255">
        <v>0</v>
      </c>
      <c r="J1255" s="11">
        <f>IF(Nike_Sales_Uncleaned[[#This Row],[Order_Date]]="","",Nike_Sales_Uncleaned[[#This Row],[Order_Date]])</f>
        <v>45764</v>
      </c>
      <c r="K1255" t="s">
        <v>22</v>
      </c>
      <c r="L1255" t="s">
        <v>38</v>
      </c>
      <c r="M1255">
        <v>-815.54</v>
      </c>
    </row>
    <row r="1256" spans="1:13" x14ac:dyDescent="0.3">
      <c r="A1256">
        <v>3315</v>
      </c>
      <c r="B1256" t="s">
        <v>19</v>
      </c>
      <c r="C1256" t="s">
        <v>14</v>
      </c>
      <c r="D1256" t="s">
        <v>47</v>
      </c>
      <c r="E1256" t="str">
        <f>IF(Nike_Sales_Uncleaned!E1317="","NA",IF(OR(Nike_Sales_Uncleaned!E1317=0,Nike_Sales_Uncleaned!E1317=-1),"NA",UPPER(Nike_Sales_Uncleaned!E1317)))</f>
        <v>XL</v>
      </c>
      <c r="F1256" cm="1">
        <f t="array" ref="F1256">IF(Nike_Sales_Uncleaned!F1317="",MEDIAN(_xlfn._xlws.FILTER(Nike_Sales_Uncleaned!$F$2:$F$2501,Nike_Sales_Uncleaned!$F$2:$F$2501&gt;0)),Nike_Sales_Uncleaned!F1317)</f>
        <v>2</v>
      </c>
      <c r="G1256" cm="1">
        <f t="array" ref="G1256">IF(OR(Nike_Sales_Uncleaned!G1317="",Nike_Sales_Uncleaned!G1317&lt;=0),MEDIAN(_xlfn._xlws.FILTER(Nike_Sales_Uncleaned!$G$2:$G$2501,Nike_Sales_Uncleaned!$G$2:$G$2501&gt;0)),Nike_Sales_Uncleaned!G1317)</f>
        <v>6110.0300000000007</v>
      </c>
      <c r="H1256">
        <f>IF(Nike_Sales_Uncleaned!H1317="",0,IF(AND(Nike_Sales_Uncleaned!H1317&gt;=0,Nike_Sales_Uncleaned!H1317&lt;=1),Nike_Sales_Uncleaned!H1317,0))</f>
        <v>0</v>
      </c>
      <c r="I1256">
        <v>0</v>
      </c>
      <c r="J1256" s="11">
        <f>IF(Nike_Sales_Uncleaned[[#This Row],[Order_Date]]="","",Nike_Sales_Uncleaned[[#This Row],[Order_Date]])</f>
        <v>45600</v>
      </c>
      <c r="K1256" t="s">
        <v>22</v>
      </c>
      <c r="L1256" t="s">
        <v>36</v>
      </c>
      <c r="M1256">
        <v>1345.26</v>
      </c>
    </row>
    <row r="1257" spans="1:13" x14ac:dyDescent="0.3">
      <c r="A1257">
        <v>3316</v>
      </c>
      <c r="B1257" t="s">
        <v>19</v>
      </c>
      <c r="C1257" t="s">
        <v>30</v>
      </c>
      <c r="D1257" t="s">
        <v>31</v>
      </c>
      <c r="E1257" t="str">
        <f>IF(Nike_Sales_Uncleaned!E1318="","NA",IF(OR(Nike_Sales_Uncleaned!E1318=0,Nike_Sales_Uncleaned!E1318=-1),"NA",UPPER(Nike_Sales_Uncleaned!E1318)))</f>
        <v>L</v>
      </c>
      <c r="F1257" cm="1">
        <f t="array" ref="F1257">IF(Nike_Sales_Uncleaned!F1318="",MEDIAN(_xlfn._xlws.FILTER(Nike_Sales_Uncleaned!$F$2:$F$2501,Nike_Sales_Uncleaned!$F$2:$F$2501&gt;0)),Nike_Sales_Uncleaned!F1318)</f>
        <v>2</v>
      </c>
      <c r="G1257" cm="1">
        <f t="array" ref="G1257">IF(OR(Nike_Sales_Uncleaned!G1318="",Nike_Sales_Uncleaned!G1318&lt;=0),MEDIAN(_xlfn._xlws.FILTER(Nike_Sales_Uncleaned!$G$2:$G$2501,Nike_Sales_Uncleaned!$G$2:$G$2501&gt;0)),Nike_Sales_Uncleaned!G1318)</f>
        <v>6110.0300000000007</v>
      </c>
      <c r="H1257">
        <f>IF(Nike_Sales_Uncleaned!H1318="",0,IF(AND(Nike_Sales_Uncleaned!H1318&gt;=0,Nike_Sales_Uncleaned!H1318&lt;=1),Nike_Sales_Uncleaned!H1318,0))</f>
        <v>0</v>
      </c>
      <c r="I1257">
        <v>0</v>
      </c>
      <c r="J1257" s="11">
        <f>IF(Nike_Sales_Uncleaned[[#This Row],[Order_Date]]="","",Nike_Sales_Uncleaned[[#This Row],[Order_Date]])</f>
        <v>45718</v>
      </c>
      <c r="K1257" t="s">
        <v>17</v>
      </c>
      <c r="L1257" t="s">
        <v>36</v>
      </c>
      <c r="M1257">
        <v>27.15</v>
      </c>
    </row>
    <row r="1258" spans="1:13" x14ac:dyDescent="0.3">
      <c r="A1258">
        <v>3317</v>
      </c>
      <c r="B1258" t="s">
        <v>13</v>
      </c>
      <c r="C1258" t="s">
        <v>43</v>
      </c>
      <c r="D1258" t="s">
        <v>44</v>
      </c>
      <c r="E1258" t="str">
        <f>IF(Nike_Sales_Uncleaned!E1319="","NA",IF(OR(Nike_Sales_Uncleaned!E1319=0,Nike_Sales_Uncleaned!E1319=-1),"NA",UPPER(Nike_Sales_Uncleaned!E1319)))</f>
        <v>10</v>
      </c>
      <c r="F1258" cm="1">
        <f t="array" ref="F1258">IF(Nike_Sales_Uncleaned!F1319="",MEDIAN(_xlfn._xlws.FILTER(Nike_Sales_Uncleaned!$F$2:$F$2501,Nike_Sales_Uncleaned!$F$2:$F$2501&gt;0)),Nike_Sales_Uncleaned!F1319)</f>
        <v>3</v>
      </c>
      <c r="G1258" cm="1">
        <f t="array" ref="G1258">IF(OR(Nike_Sales_Uncleaned!G1319="",Nike_Sales_Uncleaned!G1319&lt;=0),MEDIAN(_xlfn._xlws.FILTER(Nike_Sales_Uncleaned!$G$2:$G$2501,Nike_Sales_Uncleaned!$G$2:$G$2501&gt;0)),Nike_Sales_Uncleaned!G1319)</f>
        <v>6110.0300000000007</v>
      </c>
      <c r="H1258">
        <f>IF(Nike_Sales_Uncleaned!H1319="",0,IF(AND(Nike_Sales_Uncleaned!H1319&gt;=0,Nike_Sales_Uncleaned!H1319&lt;=1),Nike_Sales_Uncleaned!H1319,0))</f>
        <v>0</v>
      </c>
      <c r="I1258">
        <v>0</v>
      </c>
      <c r="J1258" s="11" t="str">
        <f>IF(Nike_Sales_Uncleaned[[#This Row],[Order_Date]]="","",Nike_Sales_Uncleaned[[#This Row],[Order_Date]])</f>
        <v/>
      </c>
      <c r="K1258" t="s">
        <v>17</v>
      </c>
      <c r="L1258" t="s">
        <v>38</v>
      </c>
      <c r="M1258">
        <v>3852.52</v>
      </c>
    </row>
    <row r="1259" spans="1:13" x14ac:dyDescent="0.3">
      <c r="A1259">
        <v>3318</v>
      </c>
      <c r="B1259" t="s">
        <v>35</v>
      </c>
      <c r="C1259" t="s">
        <v>14</v>
      </c>
      <c r="D1259" t="s">
        <v>34</v>
      </c>
      <c r="E1259" t="str">
        <f>IF(Nike_Sales_Uncleaned!E1320="","NA",IF(OR(Nike_Sales_Uncleaned!E1320=0,Nike_Sales_Uncleaned!E1320=-1),"NA",UPPER(Nike_Sales_Uncleaned!E1320)))</f>
        <v>XL</v>
      </c>
      <c r="F1259" cm="1">
        <f t="array" ref="F1259">IF(Nike_Sales_Uncleaned!F1320="",MEDIAN(_xlfn._xlws.FILTER(Nike_Sales_Uncleaned!$F$2:$F$2501,Nike_Sales_Uncleaned!$F$2:$F$2501&gt;0)),Nike_Sales_Uncleaned!F1320)</f>
        <v>2</v>
      </c>
      <c r="G1259" cm="1">
        <f t="array" ref="G1259">IF(OR(Nike_Sales_Uncleaned!G1320="",Nike_Sales_Uncleaned!G1320&lt;=0),MEDIAN(_xlfn._xlws.FILTER(Nike_Sales_Uncleaned!$G$2:$G$2501,Nike_Sales_Uncleaned!$G$2:$G$2501&gt;0)),Nike_Sales_Uncleaned!G1320)</f>
        <v>6110.0300000000007</v>
      </c>
      <c r="H1259">
        <f>IF(Nike_Sales_Uncleaned!H1320="",0,IF(AND(Nike_Sales_Uncleaned!H1320&gt;=0,Nike_Sales_Uncleaned!H1320&lt;=1),Nike_Sales_Uncleaned!H1320,0))</f>
        <v>0</v>
      </c>
      <c r="I1259">
        <v>0</v>
      </c>
      <c r="J1259" s="11">
        <f>IF(Nike_Sales_Uncleaned[[#This Row],[Order_Date]]="","",Nike_Sales_Uncleaned[[#This Row],[Order_Date]])</f>
        <v>45676</v>
      </c>
      <c r="K1259" t="s">
        <v>17</v>
      </c>
      <c r="L1259" t="s">
        <v>33</v>
      </c>
      <c r="M1259">
        <v>1096.06</v>
      </c>
    </row>
    <row r="1260" spans="1:13" x14ac:dyDescent="0.3">
      <c r="A1260">
        <v>3319</v>
      </c>
      <c r="B1260" t="s">
        <v>19</v>
      </c>
      <c r="C1260" t="s">
        <v>30</v>
      </c>
      <c r="D1260" t="s">
        <v>48</v>
      </c>
      <c r="E1260" t="str">
        <f>IF(Nike_Sales_Uncleaned!E1321="","NA",IF(OR(Nike_Sales_Uncleaned!E1321=0,Nike_Sales_Uncleaned!E1321=-1),"NA",UPPER(Nike_Sales_Uncleaned!E1321)))</f>
        <v>XL</v>
      </c>
      <c r="F1260" cm="1">
        <f t="array" ref="F1260">IF(Nike_Sales_Uncleaned!F1321="",MEDIAN(_xlfn._xlws.FILTER(Nike_Sales_Uncleaned!$F$2:$F$2501,Nike_Sales_Uncleaned!$F$2:$F$2501&gt;0)),Nike_Sales_Uncleaned!F1321)</f>
        <v>2</v>
      </c>
      <c r="G1260" cm="1">
        <f t="array" ref="G1260">IF(OR(Nike_Sales_Uncleaned!G1321="",Nike_Sales_Uncleaned!G1321&lt;=0),MEDIAN(_xlfn._xlws.FILTER(Nike_Sales_Uncleaned!$G$2:$G$2501,Nike_Sales_Uncleaned!$G$2:$G$2501&gt;0)),Nike_Sales_Uncleaned!G1321)</f>
        <v>6109.1</v>
      </c>
      <c r="H1260">
        <f>IF(Nike_Sales_Uncleaned!H1321="",0,IF(AND(Nike_Sales_Uncleaned!H1321&gt;=0,Nike_Sales_Uncleaned!H1321&lt;=1),Nike_Sales_Uncleaned!H1321,0))</f>
        <v>0.37</v>
      </c>
      <c r="I1260">
        <v>0</v>
      </c>
      <c r="J1260" s="11" t="str">
        <f>IF(Nike_Sales_Uncleaned[[#This Row],[Order_Date]]="","",Nike_Sales_Uncleaned[[#This Row],[Order_Date]])</f>
        <v/>
      </c>
      <c r="K1260" t="s">
        <v>22</v>
      </c>
      <c r="L1260" t="s">
        <v>25</v>
      </c>
      <c r="M1260">
        <v>-846.73</v>
      </c>
    </row>
    <row r="1261" spans="1:13" x14ac:dyDescent="0.3">
      <c r="A1261">
        <v>3320</v>
      </c>
      <c r="B1261" t="s">
        <v>13</v>
      </c>
      <c r="C1261" t="s">
        <v>43</v>
      </c>
      <c r="D1261" t="s">
        <v>44</v>
      </c>
      <c r="E1261" t="str">
        <f>IF(Nike_Sales_Uncleaned!E1322="","NA",IF(OR(Nike_Sales_Uncleaned!E1322=0,Nike_Sales_Uncleaned!E1322=-1),"NA",UPPER(Nike_Sales_Uncleaned!E1322)))</f>
        <v>NA</v>
      </c>
      <c r="F1261" cm="1">
        <f t="array" ref="F1261">IF(Nike_Sales_Uncleaned!F1322="",MEDIAN(_xlfn._xlws.FILTER(Nike_Sales_Uncleaned!$F$2:$F$2501,Nike_Sales_Uncleaned!$F$2:$F$2501&gt;0)),Nike_Sales_Uncleaned!F1322)</f>
        <v>2</v>
      </c>
      <c r="G1261" cm="1">
        <f t="array" ref="G1261">IF(OR(Nike_Sales_Uncleaned!G1322="",Nike_Sales_Uncleaned!G1322&lt;=0),MEDIAN(_xlfn._xlws.FILTER(Nike_Sales_Uncleaned!$G$2:$G$2501,Nike_Sales_Uncleaned!$G$2:$G$2501&gt;0)),Nike_Sales_Uncleaned!G1322)</f>
        <v>8046.47</v>
      </c>
      <c r="H1261">
        <f>IF(Nike_Sales_Uncleaned!H1322="",0,IF(AND(Nike_Sales_Uncleaned!H1322&gt;=0,Nike_Sales_Uncleaned!H1322&lt;=1),Nike_Sales_Uncleaned!H1322,0))</f>
        <v>0.05</v>
      </c>
      <c r="I1261">
        <v>0</v>
      </c>
      <c r="J1261" s="11">
        <f>IF(Nike_Sales_Uncleaned[[#This Row],[Order_Date]]="","",Nike_Sales_Uncleaned[[#This Row],[Order_Date]])</f>
        <v>45842</v>
      </c>
      <c r="K1261" t="s">
        <v>17</v>
      </c>
      <c r="L1261" t="s">
        <v>45</v>
      </c>
      <c r="M1261">
        <v>-274.91000000000003</v>
      </c>
    </row>
    <row r="1262" spans="1:13" x14ac:dyDescent="0.3">
      <c r="A1262">
        <v>3321</v>
      </c>
      <c r="B1262" t="s">
        <v>13</v>
      </c>
      <c r="C1262" t="s">
        <v>20</v>
      </c>
      <c r="D1262" t="s">
        <v>21</v>
      </c>
      <c r="E1262" t="str">
        <f>IF(Nike_Sales_Uncleaned!E1323="","NA",IF(OR(Nike_Sales_Uncleaned!E1323=0,Nike_Sales_Uncleaned!E1323=-1),"NA",UPPER(Nike_Sales_Uncleaned!E1323)))</f>
        <v>M</v>
      </c>
      <c r="F1262" cm="1">
        <f t="array" ref="F1262">IF(Nike_Sales_Uncleaned!F1323="",MEDIAN(_xlfn._xlws.FILTER(Nike_Sales_Uncleaned!$F$2:$F$2501,Nike_Sales_Uncleaned!$F$2:$F$2501&gt;0)),Nike_Sales_Uncleaned!F1323)</f>
        <v>4</v>
      </c>
      <c r="G1262" cm="1">
        <f t="array" ref="G1262">IF(OR(Nike_Sales_Uncleaned!G1323="",Nike_Sales_Uncleaned!G1323&lt;=0),MEDIAN(_xlfn._xlws.FILTER(Nike_Sales_Uncleaned!$G$2:$G$2501,Nike_Sales_Uncleaned!$G$2:$G$2501&gt;0)),Nike_Sales_Uncleaned!G1323)</f>
        <v>4986.67</v>
      </c>
      <c r="H1262">
        <f>IF(Nike_Sales_Uncleaned!H1323="",0,IF(AND(Nike_Sales_Uncleaned!H1323&gt;=0,Nike_Sales_Uncleaned!H1323&lt;=1),Nike_Sales_Uncleaned!H1323,0))</f>
        <v>0</v>
      </c>
      <c r="I1262">
        <v>-1396.27</v>
      </c>
      <c r="J1262" s="11">
        <f>IF(Nike_Sales_Uncleaned[[#This Row],[Order_Date]]="","",Nike_Sales_Uncleaned[[#This Row],[Order_Date]])</f>
        <v>45836</v>
      </c>
      <c r="K1262" t="s">
        <v>22</v>
      </c>
      <c r="L1262" t="s">
        <v>25</v>
      </c>
      <c r="M1262">
        <v>3170.16</v>
      </c>
    </row>
    <row r="1263" spans="1:13" x14ac:dyDescent="0.3">
      <c r="A1263">
        <v>3322</v>
      </c>
      <c r="B1263" t="s">
        <v>35</v>
      </c>
      <c r="C1263" t="s">
        <v>14</v>
      </c>
      <c r="D1263" t="s">
        <v>47</v>
      </c>
      <c r="E1263" t="str">
        <f>IF(Nike_Sales_Uncleaned!E1324="","NA",IF(OR(Nike_Sales_Uncleaned!E1324=0,Nike_Sales_Uncleaned!E1324=-1),"NA",UPPER(Nike_Sales_Uncleaned!E1324)))</f>
        <v>M</v>
      </c>
      <c r="F1263" cm="1">
        <f t="array" ref="F1263">IF(Nike_Sales_Uncleaned!F1324="",MEDIAN(_xlfn._xlws.FILTER(Nike_Sales_Uncleaned!$F$2:$F$2501,Nike_Sales_Uncleaned!$F$2:$F$2501&gt;0)),Nike_Sales_Uncleaned!F1324)</f>
        <v>2</v>
      </c>
      <c r="G1263" cm="1">
        <f t="array" ref="G1263">IF(OR(Nike_Sales_Uncleaned!G1324="",Nike_Sales_Uncleaned!G1324&lt;=0),MEDIAN(_xlfn._xlws.FILTER(Nike_Sales_Uncleaned!$G$2:$G$2501,Nike_Sales_Uncleaned!$G$2:$G$2501&gt;0)),Nike_Sales_Uncleaned!G1324)</f>
        <v>6110.0300000000007</v>
      </c>
      <c r="H1263">
        <f>IF(Nike_Sales_Uncleaned!H1324="",0,IF(AND(Nike_Sales_Uncleaned!H1324&gt;=0,Nike_Sales_Uncleaned!H1324&lt;=1),Nike_Sales_Uncleaned!H1324,0))</f>
        <v>0</v>
      </c>
      <c r="I1263">
        <v>0</v>
      </c>
      <c r="J1263" s="11">
        <f>IF(Nike_Sales_Uncleaned[[#This Row],[Order_Date]]="","",Nike_Sales_Uncleaned[[#This Row],[Order_Date]])</f>
        <v>45622</v>
      </c>
      <c r="K1263" t="s">
        <v>17</v>
      </c>
      <c r="L1263" t="s">
        <v>38</v>
      </c>
      <c r="M1263">
        <v>864.55</v>
      </c>
    </row>
    <row r="1264" spans="1:13" x14ac:dyDescent="0.3">
      <c r="A1264">
        <v>3323</v>
      </c>
      <c r="B1264" t="s">
        <v>35</v>
      </c>
      <c r="C1264" t="s">
        <v>30</v>
      </c>
      <c r="D1264" t="s">
        <v>48</v>
      </c>
      <c r="E1264" t="str">
        <f>IF(Nike_Sales_Uncleaned!E1325="","NA",IF(OR(Nike_Sales_Uncleaned!E1325=0,Nike_Sales_Uncleaned!E1325=-1),"NA",UPPER(Nike_Sales_Uncleaned!E1325)))</f>
        <v>NA</v>
      </c>
      <c r="F1264" cm="1">
        <f t="array" ref="F1264">IF(Nike_Sales_Uncleaned!F1325="",MEDIAN(_xlfn._xlws.FILTER(Nike_Sales_Uncleaned!$F$2:$F$2501,Nike_Sales_Uncleaned!$F$2:$F$2501&gt;0)),Nike_Sales_Uncleaned!F1325)</f>
        <v>-1</v>
      </c>
      <c r="G1264" cm="1">
        <f t="array" ref="G1264">IF(OR(Nike_Sales_Uncleaned!G1325="",Nike_Sales_Uncleaned!G1325&lt;=0),MEDIAN(_xlfn._xlws.FILTER(Nike_Sales_Uncleaned!$G$2:$G$2501,Nike_Sales_Uncleaned!$G$2:$G$2501&gt;0)),Nike_Sales_Uncleaned!G1325)</f>
        <v>8130.74</v>
      </c>
      <c r="H1264">
        <f>IF(Nike_Sales_Uncleaned!H1325="",0,IF(AND(Nike_Sales_Uncleaned!H1325&gt;=0,Nike_Sales_Uncleaned!H1325&lt;=1),Nike_Sales_Uncleaned!H1325,0))</f>
        <v>7.0000000000000007E-2</v>
      </c>
      <c r="I1264">
        <v>-7561.59</v>
      </c>
      <c r="J1264" s="11">
        <f>IF(Nike_Sales_Uncleaned[[#This Row],[Order_Date]]="","",Nike_Sales_Uncleaned[[#This Row],[Order_Date]])</f>
        <v>45652</v>
      </c>
      <c r="K1264" t="s">
        <v>22</v>
      </c>
      <c r="L1264" t="s">
        <v>33</v>
      </c>
      <c r="M1264">
        <v>-687.56</v>
      </c>
    </row>
    <row r="1265" spans="1:13" x14ac:dyDescent="0.3">
      <c r="A1265">
        <v>3324</v>
      </c>
      <c r="B1265" t="s">
        <v>19</v>
      </c>
      <c r="C1265" t="s">
        <v>26</v>
      </c>
      <c r="D1265" t="s">
        <v>58</v>
      </c>
      <c r="E1265" t="str">
        <f>IF(Nike_Sales_Uncleaned!E1326="","NA",IF(OR(Nike_Sales_Uncleaned!E1326=0,Nike_Sales_Uncleaned!E1326=-1),"NA",UPPER(Nike_Sales_Uncleaned!E1326)))</f>
        <v>NA</v>
      </c>
      <c r="F1265" cm="1">
        <f t="array" ref="F1265">IF(Nike_Sales_Uncleaned!F1326="",MEDIAN(_xlfn._xlws.FILTER(Nike_Sales_Uncleaned!$F$2:$F$2501,Nike_Sales_Uncleaned!$F$2:$F$2501&gt;0)),Nike_Sales_Uncleaned!F1326)</f>
        <v>2</v>
      </c>
      <c r="G1265" cm="1">
        <f t="array" ref="G1265">IF(OR(Nike_Sales_Uncleaned!G1326="",Nike_Sales_Uncleaned!G1326&lt;=0),MEDIAN(_xlfn._xlws.FILTER(Nike_Sales_Uncleaned!$G$2:$G$2501,Nike_Sales_Uncleaned!$G$2:$G$2501&gt;0)),Nike_Sales_Uncleaned!G1326)</f>
        <v>6110.0300000000007</v>
      </c>
      <c r="H1265">
        <f>IF(Nike_Sales_Uncleaned!H1326="",0,IF(AND(Nike_Sales_Uncleaned!H1326&gt;=0,Nike_Sales_Uncleaned!H1326&lt;=1),Nike_Sales_Uncleaned!H1326,0))</f>
        <v>0</v>
      </c>
      <c r="I1265">
        <v>0</v>
      </c>
      <c r="J1265" s="11">
        <f>IF(Nike_Sales_Uncleaned[[#This Row],[Order_Date]]="","",Nike_Sales_Uncleaned[[#This Row],[Order_Date]])</f>
        <v>45711</v>
      </c>
      <c r="K1265" t="s">
        <v>22</v>
      </c>
      <c r="L1265" t="s">
        <v>38</v>
      </c>
      <c r="M1265">
        <v>-871.48</v>
      </c>
    </row>
    <row r="1266" spans="1:13" x14ac:dyDescent="0.3">
      <c r="A1266">
        <v>3325</v>
      </c>
      <c r="B1266" t="s">
        <v>13</v>
      </c>
      <c r="C1266" t="s">
        <v>43</v>
      </c>
      <c r="D1266" t="s">
        <v>61</v>
      </c>
      <c r="E1266" t="str">
        <f>IF(Nike_Sales_Uncleaned!E1327="","NA",IF(OR(Nike_Sales_Uncleaned!E1327=0,Nike_Sales_Uncleaned!E1327=-1),"NA",UPPER(Nike_Sales_Uncleaned!E1327)))</f>
        <v>L</v>
      </c>
      <c r="F1266" cm="1">
        <f t="array" ref="F1266">IF(Nike_Sales_Uncleaned!F1327="",MEDIAN(_xlfn._xlws.FILTER(Nike_Sales_Uncleaned!$F$2:$F$2501,Nike_Sales_Uncleaned!$F$2:$F$2501&gt;0)),Nike_Sales_Uncleaned!F1327)</f>
        <v>2</v>
      </c>
      <c r="G1266" cm="1">
        <f t="array" ref="G1266">IF(OR(Nike_Sales_Uncleaned!G1327="",Nike_Sales_Uncleaned!G1327&lt;=0),MEDIAN(_xlfn._xlws.FILTER(Nike_Sales_Uncleaned!$G$2:$G$2501,Nike_Sales_Uncleaned!$G$2:$G$2501&gt;0)),Nike_Sales_Uncleaned!G1327)</f>
        <v>6110.0300000000007</v>
      </c>
      <c r="H1266">
        <f>IF(Nike_Sales_Uncleaned!H1327="",0,IF(AND(Nike_Sales_Uncleaned!H1327&gt;=0,Nike_Sales_Uncleaned!H1327&lt;=1),Nike_Sales_Uncleaned!H1327,0))</f>
        <v>0</v>
      </c>
      <c r="I1266">
        <v>0</v>
      </c>
      <c r="J1266" s="11">
        <f>IF(Nike_Sales_Uncleaned[[#This Row],[Order_Date]]="","",Nike_Sales_Uncleaned[[#This Row],[Order_Date]])</f>
        <v>45816</v>
      </c>
      <c r="K1266" t="s">
        <v>17</v>
      </c>
      <c r="L1266" t="s">
        <v>38</v>
      </c>
      <c r="M1266">
        <v>1115.7</v>
      </c>
    </row>
    <row r="1267" spans="1:13" x14ac:dyDescent="0.3">
      <c r="A1267">
        <v>3326</v>
      </c>
      <c r="B1267" t="s">
        <v>35</v>
      </c>
      <c r="C1267" t="s">
        <v>14</v>
      </c>
      <c r="D1267" t="s">
        <v>15</v>
      </c>
      <c r="E1267" t="str">
        <f>IF(Nike_Sales_Uncleaned!E1328="","NA",IF(OR(Nike_Sales_Uncleaned!E1328=0,Nike_Sales_Uncleaned!E1328=-1),"NA",UPPER(Nike_Sales_Uncleaned!E1328)))</f>
        <v>M</v>
      </c>
      <c r="F1267" cm="1">
        <f t="array" ref="F1267">IF(Nike_Sales_Uncleaned!F1328="",MEDIAN(_xlfn._xlws.FILTER(Nike_Sales_Uncleaned!$F$2:$F$2501,Nike_Sales_Uncleaned!$F$2:$F$2501&gt;0)),Nike_Sales_Uncleaned!F1328)</f>
        <v>2</v>
      </c>
      <c r="G1267" cm="1">
        <f t="array" ref="G1267">IF(OR(Nike_Sales_Uncleaned!G1328="",Nike_Sales_Uncleaned!G1328&lt;=0),MEDIAN(_xlfn._xlws.FILTER(Nike_Sales_Uncleaned!$G$2:$G$2501,Nike_Sales_Uncleaned!$G$2:$G$2501&gt;0)),Nike_Sales_Uncleaned!G1328)</f>
        <v>6110.0300000000007</v>
      </c>
      <c r="H1267">
        <f>IF(Nike_Sales_Uncleaned!H1328="",0,IF(AND(Nike_Sales_Uncleaned!H1328&gt;=0,Nike_Sales_Uncleaned!H1328&lt;=1),Nike_Sales_Uncleaned!H1328,0))</f>
        <v>0.88</v>
      </c>
      <c r="I1267">
        <v>0</v>
      </c>
      <c r="J1267" s="11">
        <f>IF(Nike_Sales_Uncleaned[[#This Row],[Order_Date]]="","",Nike_Sales_Uncleaned[[#This Row],[Order_Date]])</f>
        <v>45557</v>
      </c>
      <c r="K1267" t="s">
        <v>17</v>
      </c>
      <c r="L1267" t="s">
        <v>25</v>
      </c>
      <c r="M1267">
        <v>991.04</v>
      </c>
    </row>
    <row r="1268" spans="1:13" x14ac:dyDescent="0.3">
      <c r="A1268">
        <v>3327</v>
      </c>
      <c r="B1268" t="s">
        <v>35</v>
      </c>
      <c r="C1268" t="s">
        <v>14</v>
      </c>
      <c r="D1268" t="s">
        <v>34</v>
      </c>
      <c r="E1268" t="str">
        <f>IF(Nike_Sales_Uncleaned!E1329="","NA",IF(OR(Nike_Sales_Uncleaned!E1329=0,Nike_Sales_Uncleaned!E1329=-1),"NA",UPPER(Nike_Sales_Uncleaned!E1329)))</f>
        <v>12</v>
      </c>
      <c r="F1268" cm="1">
        <f t="array" ref="F1268">IF(Nike_Sales_Uncleaned!F1329="",MEDIAN(_xlfn._xlws.FILTER(Nike_Sales_Uncleaned!$F$2:$F$2501,Nike_Sales_Uncleaned!$F$2:$F$2501&gt;0)),Nike_Sales_Uncleaned!F1329)</f>
        <v>3</v>
      </c>
      <c r="G1268" cm="1">
        <f t="array" ref="G1268">IF(OR(Nike_Sales_Uncleaned!G1329="",Nike_Sales_Uncleaned!G1329&lt;=0),MEDIAN(_xlfn._xlws.FILTER(Nike_Sales_Uncleaned!$G$2:$G$2501,Nike_Sales_Uncleaned!$G$2:$G$2501&gt;0)),Nike_Sales_Uncleaned!G1329)</f>
        <v>6110.0300000000007</v>
      </c>
      <c r="H1268">
        <f>IF(Nike_Sales_Uncleaned!H1329="",0,IF(AND(Nike_Sales_Uncleaned!H1329&gt;=0,Nike_Sales_Uncleaned!H1329&lt;=1),Nike_Sales_Uncleaned!H1329,0))</f>
        <v>0</v>
      </c>
      <c r="I1268">
        <v>0</v>
      </c>
      <c r="J1268" s="11" t="str">
        <f>IF(Nike_Sales_Uncleaned[[#This Row],[Order_Date]]="","",Nike_Sales_Uncleaned[[#This Row],[Order_Date]])</f>
        <v/>
      </c>
      <c r="K1268" t="s">
        <v>17</v>
      </c>
      <c r="L1268" t="s">
        <v>36</v>
      </c>
      <c r="M1268">
        <v>-1155.6099999999999</v>
      </c>
    </row>
    <row r="1269" spans="1:13" x14ac:dyDescent="0.3">
      <c r="A1269">
        <v>3328</v>
      </c>
      <c r="B1269" t="s">
        <v>19</v>
      </c>
      <c r="C1269" t="s">
        <v>20</v>
      </c>
      <c r="D1269" t="s">
        <v>55</v>
      </c>
      <c r="E1269" t="str">
        <f>IF(Nike_Sales_Uncleaned!E1330="","NA",IF(OR(Nike_Sales_Uncleaned!E1330=0,Nike_Sales_Uncleaned!E1330=-1),"NA",UPPER(Nike_Sales_Uncleaned!E1330)))</f>
        <v>NA</v>
      </c>
      <c r="F1269" cm="1">
        <f t="array" ref="F1269">IF(Nike_Sales_Uncleaned!F1330="",MEDIAN(_xlfn._xlws.FILTER(Nike_Sales_Uncleaned!$F$2:$F$2501,Nike_Sales_Uncleaned!$F$2:$F$2501&gt;0)),Nike_Sales_Uncleaned!F1330)</f>
        <v>-1</v>
      </c>
      <c r="G1269" cm="1">
        <f t="array" ref="G1269">IF(OR(Nike_Sales_Uncleaned!G1330="",Nike_Sales_Uncleaned!G1330&lt;=0),MEDIAN(_xlfn._xlws.FILTER(Nike_Sales_Uncleaned!$G$2:$G$2501,Nike_Sales_Uncleaned!$G$2:$G$2501&gt;0)),Nike_Sales_Uncleaned!G1330)</f>
        <v>6110.0300000000007</v>
      </c>
      <c r="H1269">
        <f>IF(Nike_Sales_Uncleaned!H1330="",0,IF(AND(Nike_Sales_Uncleaned!H1330&gt;=0,Nike_Sales_Uncleaned!H1330&lt;=1),Nike_Sales_Uncleaned!H1330,0))</f>
        <v>0.25</v>
      </c>
      <c r="I1269">
        <v>0</v>
      </c>
      <c r="J1269" s="11">
        <f>IF(Nike_Sales_Uncleaned[[#This Row],[Order_Date]]="","",Nike_Sales_Uncleaned[[#This Row],[Order_Date]])</f>
        <v>45703</v>
      </c>
      <c r="K1269" t="s">
        <v>17</v>
      </c>
      <c r="L1269" t="s">
        <v>29</v>
      </c>
      <c r="M1269">
        <v>2132.4899999999998</v>
      </c>
    </row>
    <row r="1270" spans="1:13" x14ac:dyDescent="0.3">
      <c r="A1270">
        <v>3329</v>
      </c>
      <c r="B1270" t="s">
        <v>13</v>
      </c>
      <c r="C1270" t="s">
        <v>14</v>
      </c>
      <c r="D1270" t="s">
        <v>54</v>
      </c>
      <c r="E1270" t="str">
        <f>IF(Nike_Sales_Uncleaned!E1331="","NA",IF(OR(Nike_Sales_Uncleaned!E1331=0,Nike_Sales_Uncleaned!E1331=-1),"NA",UPPER(Nike_Sales_Uncleaned!E1331)))</f>
        <v>M</v>
      </c>
      <c r="F1270" cm="1">
        <f t="array" ref="F1270">IF(Nike_Sales_Uncleaned!F1331="",MEDIAN(_xlfn._xlws.FILTER(Nike_Sales_Uncleaned!$F$2:$F$2501,Nike_Sales_Uncleaned!$F$2:$F$2501&gt;0)),Nike_Sales_Uncleaned!F1331)</f>
        <v>2</v>
      </c>
      <c r="G1270" cm="1">
        <f t="array" ref="G1270">IF(OR(Nike_Sales_Uncleaned!G1331="",Nike_Sales_Uncleaned!G1331&lt;=0),MEDIAN(_xlfn._xlws.FILTER(Nike_Sales_Uncleaned!$G$2:$G$2501,Nike_Sales_Uncleaned!$G$2:$G$2501&gt;0)),Nike_Sales_Uncleaned!G1331)</f>
        <v>6110.0300000000007</v>
      </c>
      <c r="H1270">
        <f>IF(Nike_Sales_Uncleaned!H1331="",0,IF(AND(Nike_Sales_Uncleaned!H1331&gt;=0,Nike_Sales_Uncleaned!H1331&lt;=1),Nike_Sales_Uncleaned!H1331,0))</f>
        <v>0</v>
      </c>
      <c r="I1270">
        <v>0</v>
      </c>
      <c r="J1270" s="11">
        <f>IF(Nike_Sales_Uncleaned[[#This Row],[Order_Date]]="","",Nike_Sales_Uncleaned[[#This Row],[Order_Date]])</f>
        <v>45849</v>
      </c>
      <c r="K1270" t="s">
        <v>22</v>
      </c>
      <c r="L1270" t="s">
        <v>45</v>
      </c>
      <c r="M1270">
        <v>530.29</v>
      </c>
    </row>
    <row r="1271" spans="1:13" x14ac:dyDescent="0.3">
      <c r="A1271">
        <v>3330</v>
      </c>
      <c r="B1271" t="s">
        <v>19</v>
      </c>
      <c r="C1271" t="s">
        <v>14</v>
      </c>
      <c r="D1271" t="s">
        <v>47</v>
      </c>
      <c r="E1271" t="str">
        <f>IF(Nike_Sales_Uncleaned!E1332="","NA",IF(OR(Nike_Sales_Uncleaned!E1332=0,Nike_Sales_Uncleaned!E1332=-1),"NA",UPPER(Nike_Sales_Uncleaned!E1332)))</f>
        <v>M</v>
      </c>
      <c r="F1271" cm="1">
        <f t="array" ref="F1271">IF(Nike_Sales_Uncleaned!F1332="",MEDIAN(_xlfn._xlws.FILTER(Nike_Sales_Uncleaned!$F$2:$F$2501,Nike_Sales_Uncleaned!$F$2:$F$2501&gt;0)),Nike_Sales_Uncleaned!F1332)</f>
        <v>-1</v>
      </c>
      <c r="G1271" cm="1">
        <f t="array" ref="G1271">IF(OR(Nike_Sales_Uncleaned!G1332="",Nike_Sales_Uncleaned!G1332&lt;=0),MEDIAN(_xlfn._xlws.FILTER(Nike_Sales_Uncleaned!$G$2:$G$2501,Nike_Sales_Uncleaned!$G$2:$G$2501&gt;0)),Nike_Sales_Uncleaned!G1332)</f>
        <v>6110.0300000000007</v>
      </c>
      <c r="H1271">
        <f>IF(Nike_Sales_Uncleaned!H1332="",0,IF(AND(Nike_Sales_Uncleaned!H1332&gt;=0,Nike_Sales_Uncleaned!H1332&lt;=1),Nike_Sales_Uncleaned!H1332,0))</f>
        <v>0.85</v>
      </c>
      <c r="I1271">
        <v>0</v>
      </c>
      <c r="J1271" s="11">
        <f>IF(Nike_Sales_Uncleaned[[#This Row],[Order_Date]]="","",Nike_Sales_Uncleaned[[#This Row],[Order_Date]])</f>
        <v>45629</v>
      </c>
      <c r="K1271" t="s">
        <v>17</v>
      </c>
      <c r="L1271" t="s">
        <v>45</v>
      </c>
      <c r="M1271">
        <v>1714.75</v>
      </c>
    </row>
    <row r="1272" spans="1:13" x14ac:dyDescent="0.3">
      <c r="A1272">
        <v>3331</v>
      </c>
      <c r="B1272" t="s">
        <v>13</v>
      </c>
      <c r="C1272" t="s">
        <v>20</v>
      </c>
      <c r="D1272" t="s">
        <v>55</v>
      </c>
      <c r="E1272" t="str">
        <f>IF(Nike_Sales_Uncleaned!E1333="","NA",IF(OR(Nike_Sales_Uncleaned!E1333=0,Nike_Sales_Uncleaned!E1333=-1),"NA",UPPER(Nike_Sales_Uncleaned!E1333)))</f>
        <v>L</v>
      </c>
      <c r="F1272" cm="1">
        <f t="array" ref="F1272">IF(Nike_Sales_Uncleaned!F1333="",MEDIAN(_xlfn._xlws.FILTER(Nike_Sales_Uncleaned!$F$2:$F$2501,Nike_Sales_Uncleaned!$F$2:$F$2501&gt;0)),Nike_Sales_Uncleaned!F1333)</f>
        <v>-1</v>
      </c>
      <c r="G1272" cm="1">
        <f t="array" ref="G1272">IF(OR(Nike_Sales_Uncleaned!G1333="",Nike_Sales_Uncleaned!G1333&lt;=0),MEDIAN(_xlfn._xlws.FILTER(Nike_Sales_Uncleaned!$G$2:$G$2501,Nike_Sales_Uncleaned!$G$2:$G$2501&gt;0)),Nike_Sales_Uncleaned!G1333)</f>
        <v>9040.5499999999993</v>
      </c>
      <c r="H1272">
        <f>IF(Nike_Sales_Uncleaned!H1333="",0,IF(AND(Nike_Sales_Uncleaned!H1333&gt;=0,Nike_Sales_Uncleaned!H1333&lt;=1),Nike_Sales_Uncleaned!H1333,0))</f>
        <v>0</v>
      </c>
      <c r="I1272">
        <v>0</v>
      </c>
      <c r="J1272" s="11">
        <f>IF(Nike_Sales_Uncleaned[[#This Row],[Order_Date]]="","",Nike_Sales_Uncleaned[[#This Row],[Order_Date]])</f>
        <v>45811</v>
      </c>
      <c r="K1272" t="s">
        <v>22</v>
      </c>
      <c r="L1272" t="s">
        <v>25</v>
      </c>
      <c r="M1272">
        <v>2233.5700000000002</v>
      </c>
    </row>
    <row r="1273" spans="1:13" x14ac:dyDescent="0.3">
      <c r="A1273">
        <v>3332</v>
      </c>
      <c r="B1273" t="s">
        <v>35</v>
      </c>
      <c r="C1273" t="s">
        <v>14</v>
      </c>
      <c r="D1273" t="s">
        <v>15</v>
      </c>
      <c r="E1273" t="str">
        <f>IF(Nike_Sales_Uncleaned!E1334="","NA",IF(OR(Nike_Sales_Uncleaned!E1334=0,Nike_Sales_Uncleaned!E1334=-1),"NA",UPPER(Nike_Sales_Uncleaned!E1334)))</f>
        <v>L</v>
      </c>
      <c r="F1273" cm="1">
        <f t="array" ref="F1273">IF(Nike_Sales_Uncleaned!F1334="",MEDIAN(_xlfn._xlws.FILTER(Nike_Sales_Uncleaned!$F$2:$F$2501,Nike_Sales_Uncleaned!$F$2:$F$2501&gt;0)),Nike_Sales_Uncleaned!F1334)</f>
        <v>2</v>
      </c>
      <c r="G1273" cm="1">
        <f t="array" ref="G1273">IF(OR(Nike_Sales_Uncleaned!G1334="",Nike_Sales_Uncleaned!G1334&lt;=0),MEDIAN(_xlfn._xlws.FILTER(Nike_Sales_Uncleaned!$G$2:$G$2501,Nike_Sales_Uncleaned!$G$2:$G$2501&gt;0)),Nike_Sales_Uncleaned!G1334)</f>
        <v>3106.54</v>
      </c>
      <c r="H1273">
        <f>IF(Nike_Sales_Uncleaned!H1334="",0,IF(AND(Nike_Sales_Uncleaned!H1334&gt;=0,Nike_Sales_Uncleaned!H1334&lt;=1),Nike_Sales_Uncleaned!H1334,0))</f>
        <v>0</v>
      </c>
      <c r="I1273">
        <v>0</v>
      </c>
      <c r="J1273" s="11">
        <f>IF(Nike_Sales_Uncleaned[[#This Row],[Order_Date]]="","",Nike_Sales_Uncleaned[[#This Row],[Order_Date]])</f>
        <v>45795</v>
      </c>
      <c r="K1273" t="s">
        <v>22</v>
      </c>
      <c r="L1273" t="s">
        <v>29</v>
      </c>
      <c r="M1273">
        <v>3793.25</v>
      </c>
    </row>
    <row r="1274" spans="1:13" x14ac:dyDescent="0.3">
      <c r="A1274">
        <v>3333</v>
      </c>
      <c r="B1274" t="s">
        <v>13</v>
      </c>
      <c r="C1274" t="s">
        <v>14</v>
      </c>
      <c r="D1274" t="s">
        <v>15</v>
      </c>
      <c r="E1274" t="str">
        <f>IF(Nike_Sales_Uncleaned!E1335="","NA",IF(OR(Nike_Sales_Uncleaned!E1335=0,Nike_Sales_Uncleaned!E1335=-1),"NA",UPPER(Nike_Sales_Uncleaned!E1335)))</f>
        <v>L</v>
      </c>
      <c r="F1274" cm="1">
        <f t="array" ref="F1274">IF(Nike_Sales_Uncleaned!F1335="",MEDIAN(_xlfn._xlws.FILTER(Nike_Sales_Uncleaned!$F$2:$F$2501,Nike_Sales_Uncleaned!$F$2:$F$2501&gt;0)),Nike_Sales_Uncleaned!F1335)</f>
        <v>2</v>
      </c>
      <c r="G1274" cm="1">
        <f t="array" ref="G1274">IF(OR(Nike_Sales_Uncleaned!G1335="",Nike_Sales_Uncleaned!G1335&lt;=0),MEDIAN(_xlfn._xlws.FILTER(Nike_Sales_Uncleaned!$G$2:$G$2501,Nike_Sales_Uncleaned!$G$2:$G$2501&gt;0)),Nike_Sales_Uncleaned!G1335)</f>
        <v>6110.0300000000007</v>
      </c>
      <c r="H1274">
        <f>IF(Nike_Sales_Uncleaned!H1335="",0,IF(AND(Nike_Sales_Uncleaned!H1335&gt;=0,Nike_Sales_Uncleaned!H1335&lt;=1),Nike_Sales_Uncleaned!H1335,0))</f>
        <v>0</v>
      </c>
      <c r="I1274">
        <v>0</v>
      </c>
      <c r="J1274" s="11" t="str">
        <f>IF(Nike_Sales_Uncleaned[[#This Row],[Order_Date]]="","",Nike_Sales_Uncleaned[[#This Row],[Order_Date]])</f>
        <v/>
      </c>
      <c r="K1274" t="s">
        <v>22</v>
      </c>
      <c r="L1274" t="s">
        <v>45</v>
      </c>
      <c r="M1274">
        <v>1519.97</v>
      </c>
    </row>
    <row r="1275" spans="1:13" x14ac:dyDescent="0.3">
      <c r="A1275">
        <v>3334</v>
      </c>
      <c r="B1275" t="s">
        <v>13</v>
      </c>
      <c r="C1275" t="s">
        <v>20</v>
      </c>
      <c r="D1275" t="s">
        <v>21</v>
      </c>
      <c r="E1275" t="str">
        <f>IF(Nike_Sales_Uncleaned!E1336="","NA",IF(OR(Nike_Sales_Uncleaned!E1336=0,Nike_Sales_Uncleaned!E1336=-1),"NA",UPPER(Nike_Sales_Uncleaned!E1336)))</f>
        <v>L</v>
      </c>
      <c r="F1275" cm="1">
        <f t="array" ref="F1275">IF(Nike_Sales_Uncleaned!F1336="",MEDIAN(_xlfn._xlws.FILTER(Nike_Sales_Uncleaned!$F$2:$F$2501,Nike_Sales_Uncleaned!$F$2:$F$2501&gt;0)),Nike_Sales_Uncleaned!F1336)</f>
        <v>3</v>
      </c>
      <c r="G1275" cm="1">
        <f t="array" ref="G1275">IF(OR(Nike_Sales_Uncleaned!G1336="",Nike_Sales_Uncleaned!G1336&lt;=0),MEDIAN(_xlfn._xlws.FILTER(Nike_Sales_Uncleaned!$G$2:$G$2501,Nike_Sales_Uncleaned!$G$2:$G$2501&gt;0)),Nike_Sales_Uncleaned!G1336)</f>
        <v>2471.71</v>
      </c>
      <c r="H1275">
        <f>IF(Nike_Sales_Uncleaned!H1336="",0,IF(AND(Nike_Sales_Uncleaned!H1336&gt;=0,Nike_Sales_Uncleaned!H1336&lt;=1),Nike_Sales_Uncleaned!H1336,0))</f>
        <v>0</v>
      </c>
      <c r="I1275">
        <v>0</v>
      </c>
      <c r="J1275" s="11">
        <f>IF(Nike_Sales_Uncleaned[[#This Row],[Order_Date]]="","",Nike_Sales_Uncleaned[[#This Row],[Order_Date]])</f>
        <v>45326</v>
      </c>
      <c r="K1275" t="s">
        <v>17</v>
      </c>
      <c r="L1275" t="s">
        <v>25</v>
      </c>
      <c r="M1275">
        <v>1190.8900000000001</v>
      </c>
    </row>
    <row r="1276" spans="1:13" x14ac:dyDescent="0.3">
      <c r="A1276">
        <v>3335</v>
      </c>
      <c r="B1276" t="s">
        <v>35</v>
      </c>
      <c r="C1276" t="s">
        <v>20</v>
      </c>
      <c r="D1276" t="s">
        <v>24</v>
      </c>
      <c r="E1276" t="str">
        <f>IF(Nike_Sales_Uncleaned!E1337="","NA",IF(OR(Nike_Sales_Uncleaned!E1337=0,Nike_Sales_Uncleaned!E1337=-1),"NA",UPPER(Nike_Sales_Uncleaned!E1337)))</f>
        <v>NA</v>
      </c>
      <c r="F1276" cm="1">
        <f t="array" ref="F1276">IF(Nike_Sales_Uncleaned!F1337="",MEDIAN(_xlfn._xlws.FILTER(Nike_Sales_Uncleaned!$F$2:$F$2501,Nike_Sales_Uncleaned!$F$2:$F$2501&gt;0)),Nike_Sales_Uncleaned!F1337)</f>
        <v>2</v>
      </c>
      <c r="G1276" cm="1">
        <f t="array" ref="G1276">IF(OR(Nike_Sales_Uncleaned!G1337="",Nike_Sales_Uncleaned!G1337&lt;=0),MEDIAN(_xlfn._xlws.FILTER(Nike_Sales_Uncleaned!$G$2:$G$2501,Nike_Sales_Uncleaned!$G$2:$G$2501&gt;0)),Nike_Sales_Uncleaned!G1337)</f>
        <v>3138.53</v>
      </c>
      <c r="H1276">
        <f>IF(Nike_Sales_Uncleaned!H1337="",0,IF(AND(Nike_Sales_Uncleaned!H1337&gt;=0,Nike_Sales_Uncleaned!H1337&lt;=1),Nike_Sales_Uncleaned!H1337,0))</f>
        <v>0</v>
      </c>
      <c r="I1276">
        <v>0</v>
      </c>
      <c r="J1276" s="11">
        <f>IF(Nike_Sales_Uncleaned[[#This Row],[Order_Date]]="","",Nike_Sales_Uncleaned[[#This Row],[Order_Date]])</f>
        <v>45780</v>
      </c>
      <c r="K1276" t="s">
        <v>22</v>
      </c>
      <c r="L1276" t="s">
        <v>33</v>
      </c>
      <c r="M1276">
        <v>1221.99</v>
      </c>
    </row>
    <row r="1277" spans="1:13" x14ac:dyDescent="0.3">
      <c r="A1277">
        <v>3336</v>
      </c>
      <c r="B1277" t="s">
        <v>13</v>
      </c>
      <c r="C1277" t="s">
        <v>30</v>
      </c>
      <c r="D1277" t="s">
        <v>31</v>
      </c>
      <c r="E1277" t="str">
        <f>IF(Nike_Sales_Uncleaned!E1338="","NA",IF(OR(Nike_Sales_Uncleaned!E1338=0,Nike_Sales_Uncleaned!E1338=-1),"NA",UPPER(Nike_Sales_Uncleaned!E1338)))</f>
        <v>XL</v>
      </c>
      <c r="F1277" cm="1">
        <f t="array" ref="F1277">IF(Nike_Sales_Uncleaned!F1338="",MEDIAN(_xlfn._xlws.FILTER(Nike_Sales_Uncleaned!$F$2:$F$2501,Nike_Sales_Uncleaned!$F$2:$F$2501&gt;0)),Nike_Sales_Uncleaned!F1338)</f>
        <v>2</v>
      </c>
      <c r="G1277" cm="1">
        <f t="array" ref="G1277">IF(OR(Nike_Sales_Uncleaned!G1338="",Nike_Sales_Uncleaned!G1338&lt;=0),MEDIAN(_xlfn._xlws.FILTER(Nike_Sales_Uncleaned!$G$2:$G$2501,Nike_Sales_Uncleaned!$G$2:$G$2501&gt;0)),Nike_Sales_Uncleaned!G1338)</f>
        <v>4334.53</v>
      </c>
      <c r="H1277">
        <f>IF(Nike_Sales_Uncleaned!H1338="",0,IF(AND(Nike_Sales_Uncleaned!H1338&gt;=0,Nike_Sales_Uncleaned!H1338&lt;=1),Nike_Sales_Uncleaned!H1338,0))</f>
        <v>0</v>
      </c>
      <c r="I1277">
        <v>0</v>
      </c>
      <c r="J1277" s="11">
        <f>IF(Nike_Sales_Uncleaned[[#This Row],[Order_Date]]="","",Nike_Sales_Uncleaned[[#This Row],[Order_Date]])</f>
        <v>45804</v>
      </c>
      <c r="K1277" t="s">
        <v>17</v>
      </c>
      <c r="L1277" t="s">
        <v>38</v>
      </c>
      <c r="M1277">
        <v>2759.16</v>
      </c>
    </row>
    <row r="1278" spans="1:13" x14ac:dyDescent="0.3">
      <c r="A1278">
        <v>3337</v>
      </c>
      <c r="B1278" t="s">
        <v>35</v>
      </c>
      <c r="C1278" t="s">
        <v>14</v>
      </c>
      <c r="D1278" t="s">
        <v>54</v>
      </c>
      <c r="E1278" t="str">
        <f>IF(Nike_Sales_Uncleaned!E1339="","NA",IF(OR(Nike_Sales_Uncleaned!E1339=0,Nike_Sales_Uncleaned!E1339=-1),"NA",UPPER(Nike_Sales_Uncleaned!E1339)))</f>
        <v>L</v>
      </c>
      <c r="F1278" cm="1">
        <f t="array" ref="F1278">IF(Nike_Sales_Uncleaned!F1339="",MEDIAN(_xlfn._xlws.FILTER(Nike_Sales_Uncleaned!$F$2:$F$2501,Nike_Sales_Uncleaned!$F$2:$F$2501&gt;0)),Nike_Sales_Uncleaned!F1339)</f>
        <v>4</v>
      </c>
      <c r="G1278" cm="1">
        <f t="array" ref="G1278">IF(OR(Nike_Sales_Uncleaned!G1339="",Nike_Sales_Uncleaned!G1339&lt;=0),MEDIAN(_xlfn._xlws.FILTER(Nike_Sales_Uncleaned!$G$2:$G$2501,Nike_Sales_Uncleaned!$G$2:$G$2501&gt;0)),Nike_Sales_Uncleaned!G1339)</f>
        <v>6110.0300000000007</v>
      </c>
      <c r="H1278">
        <f>IF(Nike_Sales_Uncleaned!H1339="",0,IF(AND(Nike_Sales_Uncleaned!H1339&gt;=0,Nike_Sales_Uncleaned!H1339&lt;=1),Nike_Sales_Uncleaned!H1339,0))</f>
        <v>0</v>
      </c>
      <c r="I1278">
        <v>0</v>
      </c>
      <c r="J1278" s="11">
        <f>IF(Nike_Sales_Uncleaned[[#This Row],[Order_Date]]="","",Nike_Sales_Uncleaned[[#This Row],[Order_Date]])</f>
        <v>45552</v>
      </c>
      <c r="K1278" t="s">
        <v>17</v>
      </c>
      <c r="L1278" t="s">
        <v>33</v>
      </c>
      <c r="M1278">
        <v>2915.13</v>
      </c>
    </row>
    <row r="1279" spans="1:13" x14ac:dyDescent="0.3">
      <c r="A1279">
        <v>3338</v>
      </c>
      <c r="B1279" t="s">
        <v>19</v>
      </c>
      <c r="C1279" t="s">
        <v>14</v>
      </c>
      <c r="D1279" t="s">
        <v>54</v>
      </c>
      <c r="E1279" t="str">
        <f>IF(Nike_Sales_Uncleaned!E1340="","NA",IF(OR(Nike_Sales_Uncleaned!E1340=0,Nike_Sales_Uncleaned!E1340=-1),"NA",UPPER(Nike_Sales_Uncleaned!E1340)))</f>
        <v>L</v>
      </c>
      <c r="F1279" cm="1">
        <f t="array" ref="F1279">IF(Nike_Sales_Uncleaned!F1340="",MEDIAN(_xlfn._xlws.FILTER(Nike_Sales_Uncleaned!$F$2:$F$2501,Nike_Sales_Uncleaned!$F$2:$F$2501&gt;0)),Nike_Sales_Uncleaned!F1340)</f>
        <v>2</v>
      </c>
      <c r="G1279" cm="1">
        <f t="array" ref="G1279">IF(OR(Nike_Sales_Uncleaned!G1340="",Nike_Sales_Uncleaned!G1340&lt;=0),MEDIAN(_xlfn._xlws.FILTER(Nike_Sales_Uncleaned!$G$2:$G$2501,Nike_Sales_Uncleaned!$G$2:$G$2501&gt;0)),Nike_Sales_Uncleaned!G1340)</f>
        <v>6110.0300000000007</v>
      </c>
      <c r="H1279">
        <f>IF(Nike_Sales_Uncleaned!H1340="",0,IF(AND(Nike_Sales_Uncleaned!H1340&gt;=0,Nike_Sales_Uncleaned!H1340&lt;=1),Nike_Sales_Uncleaned!H1340,0))</f>
        <v>0</v>
      </c>
      <c r="I1279">
        <v>0</v>
      </c>
      <c r="J1279" s="11">
        <f>IF(Nike_Sales_Uncleaned[[#This Row],[Order_Date]]="","",Nike_Sales_Uncleaned[[#This Row],[Order_Date]])</f>
        <v>45540</v>
      </c>
      <c r="K1279" t="s">
        <v>17</v>
      </c>
      <c r="L1279" t="s">
        <v>45</v>
      </c>
      <c r="M1279">
        <v>3011.73</v>
      </c>
    </row>
    <row r="1280" spans="1:13" x14ac:dyDescent="0.3">
      <c r="A1280">
        <v>3339</v>
      </c>
      <c r="B1280" t="s">
        <v>35</v>
      </c>
      <c r="C1280" t="s">
        <v>26</v>
      </c>
      <c r="D1280" t="s">
        <v>60</v>
      </c>
      <c r="E1280" t="str">
        <f>IF(Nike_Sales_Uncleaned!E1341="","NA",IF(OR(Nike_Sales_Uncleaned!E1341=0,Nike_Sales_Uncleaned!E1341=-1),"NA",UPPER(Nike_Sales_Uncleaned!E1341)))</f>
        <v>NA</v>
      </c>
      <c r="F1280" cm="1">
        <f t="array" ref="F1280">IF(Nike_Sales_Uncleaned!F1341="",MEDIAN(_xlfn._xlws.FILTER(Nike_Sales_Uncleaned!$F$2:$F$2501,Nike_Sales_Uncleaned!$F$2:$F$2501&gt;0)),Nike_Sales_Uncleaned!F1341)</f>
        <v>2</v>
      </c>
      <c r="G1280" cm="1">
        <f t="array" ref="G1280">IF(OR(Nike_Sales_Uncleaned!G1341="",Nike_Sales_Uncleaned!G1341&lt;=0),MEDIAN(_xlfn._xlws.FILTER(Nike_Sales_Uncleaned!$G$2:$G$2501,Nike_Sales_Uncleaned!$G$2:$G$2501&gt;0)),Nike_Sales_Uncleaned!G1341)</f>
        <v>6656.01</v>
      </c>
      <c r="H1280">
        <f>IF(Nike_Sales_Uncleaned!H1341="",0,IF(AND(Nike_Sales_Uncleaned!H1341&gt;=0,Nike_Sales_Uncleaned!H1341&lt;=1),Nike_Sales_Uncleaned!H1341,0))</f>
        <v>0</v>
      </c>
      <c r="I1280">
        <v>0</v>
      </c>
      <c r="J1280" s="11">
        <f>IF(Nike_Sales_Uncleaned[[#This Row],[Order_Date]]="","",Nike_Sales_Uncleaned[[#This Row],[Order_Date]])</f>
        <v>45663</v>
      </c>
      <c r="K1280" t="s">
        <v>22</v>
      </c>
      <c r="L1280" t="s">
        <v>33</v>
      </c>
      <c r="M1280">
        <v>2014.52</v>
      </c>
    </row>
    <row r="1281" spans="1:13" x14ac:dyDescent="0.3">
      <c r="A1281">
        <v>3340</v>
      </c>
      <c r="B1281" t="s">
        <v>13</v>
      </c>
      <c r="C1281" t="s">
        <v>20</v>
      </c>
      <c r="D1281" t="s">
        <v>24</v>
      </c>
      <c r="E1281" t="str">
        <f>IF(Nike_Sales_Uncleaned!E1342="","NA",IF(OR(Nike_Sales_Uncleaned!E1342=0,Nike_Sales_Uncleaned!E1342=-1),"NA",UPPER(Nike_Sales_Uncleaned!E1342)))</f>
        <v>M</v>
      </c>
      <c r="F1281" cm="1">
        <f t="array" ref="F1281">IF(Nike_Sales_Uncleaned!F1342="",MEDIAN(_xlfn._xlws.FILTER(Nike_Sales_Uncleaned!$F$2:$F$2501,Nike_Sales_Uncleaned!$F$2:$F$2501&gt;0)),Nike_Sales_Uncleaned!F1342)</f>
        <v>3</v>
      </c>
      <c r="G1281" cm="1">
        <f t="array" ref="G1281">IF(OR(Nike_Sales_Uncleaned!G1342="",Nike_Sales_Uncleaned!G1342&lt;=0),MEDIAN(_xlfn._xlws.FILTER(Nike_Sales_Uncleaned!$G$2:$G$2501,Nike_Sales_Uncleaned!$G$2:$G$2501&gt;0)),Nike_Sales_Uncleaned!G1342)</f>
        <v>3248.74</v>
      </c>
      <c r="H1281">
        <f>IF(Nike_Sales_Uncleaned!H1342="",0,IF(AND(Nike_Sales_Uncleaned!H1342&gt;=0,Nike_Sales_Uncleaned!H1342&lt;=1),Nike_Sales_Uncleaned!H1342,0))</f>
        <v>0</v>
      </c>
      <c r="I1281">
        <v>0</v>
      </c>
      <c r="J1281" s="11">
        <f>IF(Nike_Sales_Uncleaned[[#This Row],[Order_Date]]="","",Nike_Sales_Uncleaned[[#This Row],[Order_Date]])</f>
        <v>45605</v>
      </c>
      <c r="K1281" t="s">
        <v>22</v>
      </c>
      <c r="L1281" t="s">
        <v>25</v>
      </c>
      <c r="M1281">
        <v>2551.4699999999998</v>
      </c>
    </row>
    <row r="1282" spans="1:13" x14ac:dyDescent="0.3">
      <c r="A1282">
        <v>3341</v>
      </c>
      <c r="B1282" t="s">
        <v>13</v>
      </c>
      <c r="C1282" t="s">
        <v>14</v>
      </c>
      <c r="D1282" t="s">
        <v>47</v>
      </c>
      <c r="E1282" t="str">
        <f>IF(Nike_Sales_Uncleaned!E1343="","NA",IF(OR(Nike_Sales_Uncleaned!E1343=0,Nike_Sales_Uncleaned!E1343=-1),"NA",UPPER(Nike_Sales_Uncleaned!E1343)))</f>
        <v>8</v>
      </c>
      <c r="F1282" cm="1">
        <f t="array" ref="F1282">IF(Nike_Sales_Uncleaned!F1343="",MEDIAN(_xlfn._xlws.FILTER(Nike_Sales_Uncleaned!$F$2:$F$2501,Nike_Sales_Uncleaned!$F$2:$F$2501&gt;0)),Nike_Sales_Uncleaned!F1343)</f>
        <v>3</v>
      </c>
      <c r="G1282" cm="1">
        <f t="array" ref="G1282">IF(OR(Nike_Sales_Uncleaned!G1343="",Nike_Sales_Uncleaned!G1343&lt;=0),MEDIAN(_xlfn._xlws.FILTER(Nike_Sales_Uncleaned!$G$2:$G$2501,Nike_Sales_Uncleaned!$G$2:$G$2501&gt;0)),Nike_Sales_Uncleaned!G1343)</f>
        <v>8387.99</v>
      </c>
      <c r="H1282">
        <f>IF(Nike_Sales_Uncleaned!H1343="",0,IF(AND(Nike_Sales_Uncleaned!H1343&gt;=0,Nike_Sales_Uncleaned!H1343&lt;=1),Nike_Sales_Uncleaned!H1343,0))</f>
        <v>0</v>
      </c>
      <c r="I1282">
        <v>0</v>
      </c>
      <c r="J1282" s="11">
        <f>IF(Nike_Sales_Uncleaned[[#This Row],[Order_Date]]="","",Nike_Sales_Uncleaned[[#This Row],[Order_Date]])</f>
        <v>45577</v>
      </c>
      <c r="K1282" t="s">
        <v>17</v>
      </c>
      <c r="L1282" t="s">
        <v>36</v>
      </c>
      <c r="M1282">
        <v>1693.41</v>
      </c>
    </row>
    <row r="1283" spans="1:13" x14ac:dyDescent="0.3">
      <c r="A1283">
        <v>3343</v>
      </c>
      <c r="B1283" t="s">
        <v>13</v>
      </c>
      <c r="C1283" t="s">
        <v>43</v>
      </c>
      <c r="D1283" t="s">
        <v>44</v>
      </c>
      <c r="E1283" t="str">
        <f>IF(Nike_Sales_Uncleaned!E1345="","NA",IF(OR(Nike_Sales_Uncleaned!E1345=0,Nike_Sales_Uncleaned!E1345=-1),"NA",UPPER(Nike_Sales_Uncleaned!E1345)))</f>
        <v>L</v>
      </c>
      <c r="F1283" cm="1">
        <f t="array" ref="F1283">IF(Nike_Sales_Uncleaned!F1345="",MEDIAN(_xlfn._xlws.FILTER(Nike_Sales_Uncleaned!$F$2:$F$2501,Nike_Sales_Uncleaned!$F$2:$F$2501&gt;0)),Nike_Sales_Uncleaned!F1345)</f>
        <v>3</v>
      </c>
      <c r="G1283" cm="1">
        <f t="array" ref="G1283">IF(OR(Nike_Sales_Uncleaned!G1345="",Nike_Sales_Uncleaned!G1345&lt;=0),MEDIAN(_xlfn._xlws.FILTER(Nike_Sales_Uncleaned!$G$2:$G$2501,Nike_Sales_Uncleaned!$G$2:$G$2501&gt;0)),Nike_Sales_Uncleaned!G1345)</f>
        <v>9405.77</v>
      </c>
      <c r="H1283">
        <f>IF(Nike_Sales_Uncleaned!H1345="",0,IF(AND(Nike_Sales_Uncleaned!H1345&gt;=0,Nike_Sales_Uncleaned!H1345&lt;=1),Nike_Sales_Uncleaned!H1345,0))</f>
        <v>0</v>
      </c>
      <c r="I1283">
        <v>0</v>
      </c>
      <c r="J1283" s="11" t="str">
        <f>IF(Nike_Sales_Uncleaned[[#This Row],[Order_Date]]="","",Nike_Sales_Uncleaned[[#This Row],[Order_Date]])</f>
        <v/>
      </c>
      <c r="K1283" t="s">
        <v>22</v>
      </c>
      <c r="L1283" t="s">
        <v>38</v>
      </c>
      <c r="M1283">
        <v>1688.78</v>
      </c>
    </row>
    <row r="1284" spans="1:13" x14ac:dyDescent="0.3">
      <c r="A1284">
        <v>3344</v>
      </c>
      <c r="B1284" t="s">
        <v>13</v>
      </c>
      <c r="C1284" t="s">
        <v>20</v>
      </c>
      <c r="D1284" t="s">
        <v>39</v>
      </c>
      <c r="E1284" t="str">
        <f>IF(Nike_Sales_Uncleaned!E1346="","NA",IF(OR(Nike_Sales_Uncleaned!E1346=0,Nike_Sales_Uncleaned!E1346=-1),"NA",UPPER(Nike_Sales_Uncleaned!E1346)))</f>
        <v>12</v>
      </c>
      <c r="F1284" cm="1">
        <f t="array" ref="F1284">IF(Nike_Sales_Uncleaned!F1346="",MEDIAN(_xlfn._xlws.FILTER(Nike_Sales_Uncleaned!$F$2:$F$2501,Nike_Sales_Uncleaned!$F$2:$F$2501&gt;0)),Nike_Sales_Uncleaned!F1346)</f>
        <v>2</v>
      </c>
      <c r="G1284" cm="1">
        <f t="array" ref="G1284">IF(OR(Nike_Sales_Uncleaned!G1346="",Nike_Sales_Uncleaned!G1346&lt;=0),MEDIAN(_xlfn._xlws.FILTER(Nike_Sales_Uncleaned!$G$2:$G$2501,Nike_Sales_Uncleaned!$G$2:$G$2501&gt;0)),Nike_Sales_Uncleaned!G1346)</f>
        <v>8217.3700000000008</v>
      </c>
      <c r="H1284">
        <f>IF(Nike_Sales_Uncleaned!H1346="",0,IF(AND(Nike_Sales_Uncleaned!H1346&gt;=0,Nike_Sales_Uncleaned!H1346&lt;=1),Nike_Sales_Uncleaned!H1346,0))</f>
        <v>0</v>
      </c>
      <c r="I1284">
        <v>0</v>
      </c>
      <c r="J1284" s="11">
        <f>IF(Nike_Sales_Uncleaned[[#This Row],[Order_Date]]="","",Nike_Sales_Uncleaned[[#This Row],[Order_Date]])</f>
        <v>45431</v>
      </c>
      <c r="K1284" t="s">
        <v>22</v>
      </c>
      <c r="L1284" t="s">
        <v>38</v>
      </c>
      <c r="M1284">
        <v>303.77</v>
      </c>
    </row>
    <row r="1285" spans="1:13" x14ac:dyDescent="0.3">
      <c r="A1285">
        <v>3346</v>
      </c>
      <c r="B1285" t="s">
        <v>13</v>
      </c>
      <c r="C1285" t="s">
        <v>14</v>
      </c>
      <c r="D1285" t="s">
        <v>15</v>
      </c>
      <c r="E1285" t="str">
        <f>IF(Nike_Sales_Uncleaned!E1348="","NA",IF(OR(Nike_Sales_Uncleaned!E1348=0,Nike_Sales_Uncleaned!E1348=-1),"NA",UPPER(Nike_Sales_Uncleaned!E1348)))</f>
        <v>12</v>
      </c>
      <c r="F1285" cm="1">
        <f t="array" ref="F1285">IF(Nike_Sales_Uncleaned!F1348="",MEDIAN(_xlfn._xlws.FILTER(Nike_Sales_Uncleaned!$F$2:$F$2501,Nike_Sales_Uncleaned!$F$2:$F$2501&gt;0)),Nike_Sales_Uncleaned!F1348)</f>
        <v>4</v>
      </c>
      <c r="G1285" cm="1">
        <f t="array" ref="G1285">IF(OR(Nike_Sales_Uncleaned!G1348="",Nike_Sales_Uncleaned!G1348&lt;=0),MEDIAN(_xlfn._xlws.FILTER(Nike_Sales_Uncleaned!$G$2:$G$2501,Nike_Sales_Uncleaned!$G$2:$G$2501&gt;0)),Nike_Sales_Uncleaned!G1348)</f>
        <v>6110.0300000000007</v>
      </c>
      <c r="H1285">
        <f>IF(Nike_Sales_Uncleaned!H1348="",0,IF(AND(Nike_Sales_Uncleaned!H1348&gt;=0,Nike_Sales_Uncleaned!H1348&lt;=1),Nike_Sales_Uncleaned!H1348,0))</f>
        <v>0.15</v>
      </c>
      <c r="I1285">
        <v>0</v>
      </c>
      <c r="J1285" s="11">
        <f>IF(Nike_Sales_Uncleaned[[#This Row],[Order_Date]]="","",Nike_Sales_Uncleaned[[#This Row],[Order_Date]])</f>
        <v>45583</v>
      </c>
      <c r="K1285" t="s">
        <v>22</v>
      </c>
      <c r="L1285" t="s">
        <v>33</v>
      </c>
      <c r="M1285">
        <v>3392.46</v>
      </c>
    </row>
    <row r="1286" spans="1:13" x14ac:dyDescent="0.3">
      <c r="A1286">
        <v>3347</v>
      </c>
      <c r="B1286" t="s">
        <v>35</v>
      </c>
      <c r="C1286" t="s">
        <v>14</v>
      </c>
      <c r="D1286" t="s">
        <v>54</v>
      </c>
      <c r="E1286" t="str">
        <f>IF(Nike_Sales_Uncleaned!E1349="","NA",IF(OR(Nike_Sales_Uncleaned!E1349=0,Nike_Sales_Uncleaned!E1349=-1),"NA",UPPER(Nike_Sales_Uncleaned!E1349)))</f>
        <v>L</v>
      </c>
      <c r="F1286" cm="1">
        <f t="array" ref="F1286">IF(Nike_Sales_Uncleaned!F1349="",MEDIAN(_xlfn._xlws.FILTER(Nike_Sales_Uncleaned!$F$2:$F$2501,Nike_Sales_Uncleaned!$F$2:$F$2501&gt;0)),Nike_Sales_Uncleaned!F1349)</f>
        <v>2</v>
      </c>
      <c r="G1286" cm="1">
        <f t="array" ref="G1286">IF(OR(Nike_Sales_Uncleaned!G1349="",Nike_Sales_Uncleaned!G1349&lt;=0),MEDIAN(_xlfn._xlws.FILTER(Nike_Sales_Uncleaned!$G$2:$G$2501,Nike_Sales_Uncleaned!$G$2:$G$2501&gt;0)),Nike_Sales_Uncleaned!G1349)</f>
        <v>4389.4399999999996</v>
      </c>
      <c r="H1286">
        <f>IF(Nike_Sales_Uncleaned!H1349="",0,IF(AND(Nike_Sales_Uncleaned!H1349&gt;=0,Nike_Sales_Uncleaned!H1349&lt;=1),Nike_Sales_Uncleaned!H1349,0))</f>
        <v>0</v>
      </c>
      <c r="I1286">
        <v>0</v>
      </c>
      <c r="J1286" s="11">
        <f>IF(Nike_Sales_Uncleaned[[#This Row],[Order_Date]]="","",Nike_Sales_Uncleaned[[#This Row],[Order_Date]])</f>
        <v>45524</v>
      </c>
      <c r="K1286" t="s">
        <v>17</v>
      </c>
      <c r="L1286" t="s">
        <v>25</v>
      </c>
      <c r="M1286">
        <v>1546.55</v>
      </c>
    </row>
    <row r="1287" spans="1:13" x14ac:dyDescent="0.3">
      <c r="A1287">
        <v>3348</v>
      </c>
      <c r="B1287" t="s">
        <v>19</v>
      </c>
      <c r="C1287" t="s">
        <v>20</v>
      </c>
      <c r="D1287" t="s">
        <v>39</v>
      </c>
      <c r="E1287" t="str">
        <f>IF(Nike_Sales_Uncleaned!E1350="","NA",IF(OR(Nike_Sales_Uncleaned!E1350=0,Nike_Sales_Uncleaned!E1350=-1),"NA",UPPER(Nike_Sales_Uncleaned!E1350)))</f>
        <v>9</v>
      </c>
      <c r="F1287" cm="1">
        <f t="array" ref="F1287">IF(Nike_Sales_Uncleaned!F1350="",MEDIAN(_xlfn._xlws.FILTER(Nike_Sales_Uncleaned!$F$2:$F$2501,Nike_Sales_Uncleaned!$F$2:$F$2501&gt;0)),Nike_Sales_Uncleaned!F1350)</f>
        <v>2</v>
      </c>
      <c r="G1287" cm="1">
        <f t="array" ref="G1287">IF(OR(Nike_Sales_Uncleaned!G1350="",Nike_Sales_Uncleaned!G1350&lt;=0),MEDIAN(_xlfn._xlws.FILTER(Nike_Sales_Uncleaned!$G$2:$G$2501,Nike_Sales_Uncleaned!$G$2:$G$2501&gt;0)),Nike_Sales_Uncleaned!G1350)</f>
        <v>2114.86</v>
      </c>
      <c r="H1287">
        <f>IF(Nike_Sales_Uncleaned!H1350="",0,IF(AND(Nike_Sales_Uncleaned!H1350&gt;=0,Nike_Sales_Uncleaned!H1350&lt;=1),Nike_Sales_Uncleaned!H1350,0))</f>
        <v>0</v>
      </c>
      <c r="I1287">
        <v>0</v>
      </c>
      <c r="J1287" s="11">
        <f>IF(Nike_Sales_Uncleaned[[#This Row],[Order_Date]]="","",Nike_Sales_Uncleaned[[#This Row],[Order_Date]])</f>
        <v>45570</v>
      </c>
      <c r="K1287" t="s">
        <v>17</v>
      </c>
      <c r="L1287" t="s">
        <v>38</v>
      </c>
      <c r="M1287">
        <v>2636.76</v>
      </c>
    </row>
    <row r="1288" spans="1:13" x14ac:dyDescent="0.3">
      <c r="A1288">
        <v>3349</v>
      </c>
      <c r="B1288" t="s">
        <v>35</v>
      </c>
      <c r="C1288" t="s">
        <v>14</v>
      </c>
      <c r="D1288" t="s">
        <v>54</v>
      </c>
      <c r="E1288" t="str">
        <f>IF(Nike_Sales_Uncleaned!E1351="","NA",IF(OR(Nike_Sales_Uncleaned!E1351=0,Nike_Sales_Uncleaned!E1351=-1),"NA",UPPER(Nike_Sales_Uncleaned!E1351)))</f>
        <v>M</v>
      </c>
      <c r="F1288" cm="1">
        <f t="array" ref="F1288">IF(Nike_Sales_Uncleaned!F1351="",MEDIAN(_xlfn._xlws.FILTER(Nike_Sales_Uncleaned!$F$2:$F$2501,Nike_Sales_Uncleaned!$F$2:$F$2501&gt;0)),Nike_Sales_Uncleaned!F1351)</f>
        <v>0</v>
      </c>
      <c r="G1288" cm="1">
        <f t="array" ref="G1288">IF(OR(Nike_Sales_Uncleaned!G1351="",Nike_Sales_Uncleaned!G1351&lt;=0),MEDIAN(_xlfn._xlws.FILTER(Nike_Sales_Uncleaned!$G$2:$G$2501,Nike_Sales_Uncleaned!$G$2:$G$2501&gt;0)),Nike_Sales_Uncleaned!G1351)</f>
        <v>8180.92</v>
      </c>
      <c r="H1288">
        <f>IF(Nike_Sales_Uncleaned!H1351="",0,IF(AND(Nike_Sales_Uncleaned!H1351&gt;=0,Nike_Sales_Uncleaned!H1351&lt;=1),Nike_Sales_Uncleaned!H1351,0))</f>
        <v>0</v>
      </c>
      <c r="I1288">
        <v>0</v>
      </c>
      <c r="J1288" s="11">
        <f>IF(Nike_Sales_Uncleaned[[#This Row],[Order_Date]]="","",Nike_Sales_Uncleaned[[#This Row],[Order_Date]])</f>
        <v>45673</v>
      </c>
      <c r="K1288" t="s">
        <v>22</v>
      </c>
      <c r="L1288" t="s">
        <v>38</v>
      </c>
      <c r="M1288">
        <v>-481.2</v>
      </c>
    </row>
    <row r="1289" spans="1:13" x14ac:dyDescent="0.3">
      <c r="A1289">
        <v>3350</v>
      </c>
      <c r="B1289" t="s">
        <v>19</v>
      </c>
      <c r="C1289" t="s">
        <v>43</v>
      </c>
      <c r="D1289" t="s">
        <v>52</v>
      </c>
      <c r="E1289" t="str">
        <f>IF(Nike_Sales_Uncleaned!E1352="","NA",IF(OR(Nike_Sales_Uncleaned!E1352=0,Nike_Sales_Uncleaned!E1352=-1),"NA",UPPER(Nike_Sales_Uncleaned!E1352)))</f>
        <v>L</v>
      </c>
      <c r="F1289" cm="1">
        <f t="array" ref="F1289">IF(Nike_Sales_Uncleaned!F1352="",MEDIAN(_xlfn._xlws.FILTER(Nike_Sales_Uncleaned!$F$2:$F$2501,Nike_Sales_Uncleaned!$F$2:$F$2501&gt;0)),Nike_Sales_Uncleaned!F1352)</f>
        <v>2</v>
      </c>
      <c r="G1289" cm="1">
        <f t="array" ref="G1289">IF(OR(Nike_Sales_Uncleaned!G1352="",Nike_Sales_Uncleaned!G1352&lt;=0),MEDIAN(_xlfn._xlws.FILTER(Nike_Sales_Uncleaned!$G$2:$G$2501,Nike_Sales_Uncleaned!$G$2:$G$2501&gt;0)),Nike_Sales_Uncleaned!G1352)</f>
        <v>6110.0300000000007</v>
      </c>
      <c r="H1289">
        <f>IF(Nike_Sales_Uncleaned!H1352="",0,IF(AND(Nike_Sales_Uncleaned!H1352&gt;=0,Nike_Sales_Uncleaned!H1352&lt;=1),Nike_Sales_Uncleaned!H1352,0))</f>
        <v>0.48</v>
      </c>
      <c r="I1289">
        <v>0</v>
      </c>
      <c r="J1289" s="11" t="str">
        <f>IF(Nike_Sales_Uncleaned[[#This Row],[Order_Date]]="","",Nike_Sales_Uncleaned[[#This Row],[Order_Date]])</f>
        <v/>
      </c>
      <c r="K1289" t="s">
        <v>17</v>
      </c>
      <c r="L1289" t="s">
        <v>36</v>
      </c>
      <c r="M1289">
        <v>2199.4299999999998</v>
      </c>
    </row>
    <row r="1290" spans="1:13" x14ac:dyDescent="0.3">
      <c r="A1290">
        <v>3351</v>
      </c>
      <c r="B1290" t="s">
        <v>35</v>
      </c>
      <c r="C1290" t="s">
        <v>14</v>
      </c>
      <c r="D1290" t="s">
        <v>15</v>
      </c>
      <c r="E1290" t="str">
        <f>IF(Nike_Sales_Uncleaned!E1353="","NA",IF(OR(Nike_Sales_Uncleaned!E1353=0,Nike_Sales_Uncleaned!E1353=-1),"NA",UPPER(Nike_Sales_Uncleaned!E1353)))</f>
        <v>NA</v>
      </c>
      <c r="F1290" cm="1">
        <f t="array" ref="F1290">IF(Nike_Sales_Uncleaned!F1353="",MEDIAN(_xlfn._xlws.FILTER(Nike_Sales_Uncleaned!$F$2:$F$2501,Nike_Sales_Uncleaned!$F$2:$F$2501&gt;0)),Nike_Sales_Uncleaned!F1353)</f>
        <v>2</v>
      </c>
      <c r="G1290" cm="1">
        <f t="array" ref="G1290">IF(OR(Nike_Sales_Uncleaned!G1353="",Nike_Sales_Uncleaned!G1353&lt;=0),MEDIAN(_xlfn._xlws.FILTER(Nike_Sales_Uncleaned!$G$2:$G$2501,Nike_Sales_Uncleaned!$G$2:$G$2501&gt;0)),Nike_Sales_Uncleaned!G1353)</f>
        <v>5319.24</v>
      </c>
      <c r="H1290">
        <f>IF(Nike_Sales_Uncleaned!H1353="",0,IF(AND(Nike_Sales_Uncleaned!H1353&gt;=0,Nike_Sales_Uncleaned!H1353&lt;=1),Nike_Sales_Uncleaned!H1353,0))</f>
        <v>0.48</v>
      </c>
      <c r="I1290">
        <v>0</v>
      </c>
      <c r="J1290" s="11">
        <f>IF(Nike_Sales_Uncleaned[[#This Row],[Order_Date]]="","",Nike_Sales_Uncleaned[[#This Row],[Order_Date]])</f>
        <v>45498</v>
      </c>
      <c r="K1290" t="s">
        <v>17</v>
      </c>
      <c r="L1290" t="s">
        <v>45</v>
      </c>
      <c r="M1290">
        <v>-382.32</v>
      </c>
    </row>
    <row r="1291" spans="1:13" x14ac:dyDescent="0.3">
      <c r="A1291">
        <v>3352</v>
      </c>
      <c r="B1291" t="s">
        <v>19</v>
      </c>
      <c r="C1291" t="s">
        <v>14</v>
      </c>
      <c r="D1291" t="s">
        <v>15</v>
      </c>
      <c r="E1291" t="str">
        <f>IF(Nike_Sales_Uncleaned!E1354="","NA",IF(OR(Nike_Sales_Uncleaned!E1354=0,Nike_Sales_Uncleaned!E1354=-1),"NA",UPPER(Nike_Sales_Uncleaned!E1354)))</f>
        <v>9</v>
      </c>
      <c r="F1291" cm="1">
        <f t="array" ref="F1291">IF(Nike_Sales_Uncleaned!F1354="",MEDIAN(_xlfn._xlws.FILTER(Nike_Sales_Uncleaned!$F$2:$F$2501,Nike_Sales_Uncleaned!$F$2:$F$2501&gt;0)),Nike_Sales_Uncleaned!F1354)</f>
        <v>2</v>
      </c>
      <c r="G1291" cm="1">
        <f t="array" ref="G1291">IF(OR(Nike_Sales_Uncleaned!G1354="",Nike_Sales_Uncleaned!G1354&lt;=0),MEDIAN(_xlfn._xlws.FILTER(Nike_Sales_Uncleaned!$G$2:$G$2501,Nike_Sales_Uncleaned!$G$2:$G$2501&gt;0)),Nike_Sales_Uncleaned!G1354)</f>
        <v>6622.41</v>
      </c>
      <c r="H1291">
        <f>IF(Nike_Sales_Uncleaned!H1354="",0,IF(AND(Nike_Sales_Uncleaned!H1354&gt;=0,Nike_Sales_Uncleaned!H1354&lt;=1),Nike_Sales_Uncleaned!H1354,0))</f>
        <v>0.23</v>
      </c>
      <c r="I1291">
        <v>0</v>
      </c>
      <c r="J1291" s="11">
        <f>IF(Nike_Sales_Uncleaned[[#This Row],[Order_Date]]="","",Nike_Sales_Uncleaned[[#This Row],[Order_Date]])</f>
        <v>45548</v>
      </c>
      <c r="K1291" t="s">
        <v>22</v>
      </c>
      <c r="L1291" t="s">
        <v>29</v>
      </c>
      <c r="M1291">
        <v>1437.43</v>
      </c>
    </row>
    <row r="1292" spans="1:13" x14ac:dyDescent="0.3">
      <c r="A1292">
        <v>3354</v>
      </c>
      <c r="B1292" t="s">
        <v>35</v>
      </c>
      <c r="C1292" t="s">
        <v>26</v>
      </c>
      <c r="D1292" t="s">
        <v>58</v>
      </c>
      <c r="E1292" t="str">
        <f>IF(Nike_Sales_Uncleaned!E1356="","NA",IF(OR(Nike_Sales_Uncleaned!E1356=0,Nike_Sales_Uncleaned!E1356=-1),"NA",UPPER(Nike_Sales_Uncleaned!E1356)))</f>
        <v>L</v>
      </c>
      <c r="F1292" cm="1">
        <f t="array" ref="F1292">IF(Nike_Sales_Uncleaned!F1356="",MEDIAN(_xlfn._xlws.FILTER(Nike_Sales_Uncleaned!$F$2:$F$2501,Nike_Sales_Uncleaned!$F$2:$F$2501&gt;0)),Nike_Sales_Uncleaned!F1356)</f>
        <v>2</v>
      </c>
      <c r="G1292" cm="1">
        <f t="array" ref="G1292">IF(OR(Nike_Sales_Uncleaned!G1356="",Nike_Sales_Uncleaned!G1356&lt;=0),MEDIAN(_xlfn._xlws.FILTER(Nike_Sales_Uncleaned!$G$2:$G$2501,Nike_Sales_Uncleaned!$G$2:$G$2501&gt;0)),Nike_Sales_Uncleaned!G1356)</f>
        <v>6110.0300000000007</v>
      </c>
      <c r="H1292">
        <f>IF(Nike_Sales_Uncleaned!H1356="",0,IF(AND(Nike_Sales_Uncleaned!H1356&gt;=0,Nike_Sales_Uncleaned!H1356&lt;=1),Nike_Sales_Uncleaned!H1356,0))</f>
        <v>0.4</v>
      </c>
      <c r="I1292">
        <v>0</v>
      </c>
      <c r="J1292" s="11" t="str">
        <f>IF(Nike_Sales_Uncleaned[[#This Row],[Order_Date]]="","",Nike_Sales_Uncleaned[[#This Row],[Order_Date]])</f>
        <v/>
      </c>
      <c r="K1292" t="s">
        <v>22</v>
      </c>
      <c r="L1292" t="s">
        <v>45</v>
      </c>
      <c r="M1292">
        <v>-987.6</v>
      </c>
    </row>
    <row r="1293" spans="1:13" x14ac:dyDescent="0.3">
      <c r="A1293">
        <v>3355</v>
      </c>
      <c r="B1293" t="s">
        <v>13</v>
      </c>
      <c r="C1293" t="s">
        <v>43</v>
      </c>
      <c r="D1293" t="s">
        <v>61</v>
      </c>
      <c r="E1293" t="str">
        <f>IF(Nike_Sales_Uncleaned!E1357="","NA",IF(OR(Nike_Sales_Uncleaned!E1357=0,Nike_Sales_Uncleaned!E1357=-1),"NA",UPPER(Nike_Sales_Uncleaned!E1357)))</f>
        <v>6</v>
      </c>
      <c r="F1293" cm="1">
        <f t="array" ref="F1293">IF(Nike_Sales_Uncleaned!F1357="",MEDIAN(_xlfn._xlws.FILTER(Nike_Sales_Uncleaned!$F$2:$F$2501,Nike_Sales_Uncleaned!$F$2:$F$2501&gt;0)),Nike_Sales_Uncleaned!F1357)</f>
        <v>0</v>
      </c>
      <c r="G1293" cm="1">
        <f t="array" ref="G1293">IF(OR(Nike_Sales_Uncleaned!G1357="",Nike_Sales_Uncleaned!G1357&lt;=0),MEDIAN(_xlfn._xlws.FILTER(Nike_Sales_Uncleaned!$G$2:$G$2501,Nike_Sales_Uncleaned!$G$2:$G$2501&gt;0)),Nike_Sales_Uncleaned!G1357)</f>
        <v>7781.4</v>
      </c>
      <c r="H1293">
        <f>IF(Nike_Sales_Uncleaned!H1357="",0,IF(AND(Nike_Sales_Uncleaned!H1357&gt;=0,Nike_Sales_Uncleaned!H1357&lt;=1),Nike_Sales_Uncleaned!H1357,0))</f>
        <v>0</v>
      </c>
      <c r="I1293">
        <v>0</v>
      </c>
      <c r="J1293" s="11" t="str">
        <f>IF(Nike_Sales_Uncleaned[[#This Row],[Order_Date]]="","",Nike_Sales_Uncleaned[[#This Row],[Order_Date]])</f>
        <v/>
      </c>
      <c r="K1293" t="s">
        <v>17</v>
      </c>
      <c r="L1293" t="s">
        <v>29</v>
      </c>
      <c r="M1293">
        <v>1815.96</v>
      </c>
    </row>
    <row r="1294" spans="1:13" x14ac:dyDescent="0.3">
      <c r="A1294">
        <v>3356</v>
      </c>
      <c r="B1294" t="s">
        <v>19</v>
      </c>
      <c r="C1294" t="s">
        <v>20</v>
      </c>
      <c r="D1294" t="s">
        <v>21</v>
      </c>
      <c r="E1294" t="str">
        <f>IF(Nike_Sales_Uncleaned!E1358="","NA",IF(OR(Nike_Sales_Uncleaned!E1358=0,Nike_Sales_Uncleaned!E1358=-1),"NA",UPPER(Nike_Sales_Uncleaned!E1358)))</f>
        <v>M</v>
      </c>
      <c r="F1294" cm="1">
        <f t="array" ref="F1294">IF(Nike_Sales_Uncleaned!F1358="",MEDIAN(_xlfn._xlws.FILTER(Nike_Sales_Uncleaned!$F$2:$F$2501,Nike_Sales_Uncleaned!$F$2:$F$2501&gt;0)),Nike_Sales_Uncleaned!F1358)</f>
        <v>4</v>
      </c>
      <c r="G1294" cm="1">
        <f t="array" ref="G1294">IF(OR(Nike_Sales_Uncleaned!G1358="",Nike_Sales_Uncleaned!G1358&lt;=0),MEDIAN(_xlfn._xlws.FILTER(Nike_Sales_Uncleaned!$G$2:$G$2501,Nike_Sales_Uncleaned!$G$2:$G$2501&gt;0)),Nike_Sales_Uncleaned!G1358)</f>
        <v>6110.0300000000007</v>
      </c>
      <c r="H1294">
        <f>IF(Nike_Sales_Uncleaned!H1358="",0,IF(AND(Nike_Sales_Uncleaned!H1358&gt;=0,Nike_Sales_Uncleaned!H1358&lt;=1),Nike_Sales_Uncleaned!H1358,0))</f>
        <v>0</v>
      </c>
      <c r="I1294">
        <v>0</v>
      </c>
      <c r="J1294" s="11">
        <f>IF(Nike_Sales_Uncleaned[[#This Row],[Order_Date]]="","",Nike_Sales_Uncleaned[[#This Row],[Order_Date]])</f>
        <v>45800</v>
      </c>
      <c r="K1294" t="s">
        <v>17</v>
      </c>
      <c r="L1294" t="s">
        <v>25</v>
      </c>
      <c r="M1294">
        <v>724.11</v>
      </c>
    </row>
    <row r="1295" spans="1:13" x14ac:dyDescent="0.3">
      <c r="A1295">
        <v>3357</v>
      </c>
      <c r="B1295" t="s">
        <v>13</v>
      </c>
      <c r="C1295" t="s">
        <v>14</v>
      </c>
      <c r="D1295" t="s">
        <v>34</v>
      </c>
      <c r="E1295" t="str">
        <f>IF(Nike_Sales_Uncleaned!E1359="","NA",IF(OR(Nike_Sales_Uncleaned!E1359=0,Nike_Sales_Uncleaned!E1359=-1),"NA",UPPER(Nike_Sales_Uncleaned!E1359)))</f>
        <v>M</v>
      </c>
      <c r="F1295" cm="1">
        <f t="array" ref="F1295">IF(Nike_Sales_Uncleaned!F1359="",MEDIAN(_xlfn._xlws.FILTER(Nike_Sales_Uncleaned!$F$2:$F$2501,Nike_Sales_Uncleaned!$F$2:$F$2501&gt;0)),Nike_Sales_Uncleaned!F1359)</f>
        <v>4</v>
      </c>
      <c r="G1295" cm="1">
        <f t="array" ref="G1295">IF(OR(Nike_Sales_Uncleaned!G1359="",Nike_Sales_Uncleaned!G1359&lt;=0),MEDIAN(_xlfn._xlws.FILTER(Nike_Sales_Uncleaned!$G$2:$G$2501,Nike_Sales_Uncleaned!$G$2:$G$2501&gt;0)),Nike_Sales_Uncleaned!G1359)</f>
        <v>6206.45</v>
      </c>
      <c r="H1295">
        <f>IF(Nike_Sales_Uncleaned!H1359="",0,IF(AND(Nike_Sales_Uncleaned!H1359&gt;=0,Nike_Sales_Uncleaned!H1359&lt;=1),Nike_Sales_Uncleaned!H1359,0))</f>
        <v>0.5</v>
      </c>
      <c r="I1295">
        <v>12412.9</v>
      </c>
      <c r="J1295" s="11" t="str">
        <f>IF(Nike_Sales_Uncleaned[[#This Row],[Order_Date]]="","",Nike_Sales_Uncleaned[[#This Row],[Order_Date]])</f>
        <v/>
      </c>
      <c r="K1295" t="s">
        <v>17</v>
      </c>
      <c r="L1295" t="s">
        <v>33</v>
      </c>
      <c r="M1295">
        <v>678.42</v>
      </c>
    </row>
    <row r="1296" spans="1:13" x14ac:dyDescent="0.3">
      <c r="A1296">
        <v>3358</v>
      </c>
      <c r="B1296" t="s">
        <v>35</v>
      </c>
      <c r="C1296" t="s">
        <v>43</v>
      </c>
      <c r="D1296" t="s">
        <v>51</v>
      </c>
      <c r="E1296" t="str">
        <f>IF(Nike_Sales_Uncleaned!E1360="","NA",IF(OR(Nike_Sales_Uncleaned!E1360=0,Nike_Sales_Uncleaned!E1360=-1),"NA",UPPER(Nike_Sales_Uncleaned!E1360)))</f>
        <v>M</v>
      </c>
      <c r="F1296" cm="1">
        <f t="array" ref="F1296">IF(Nike_Sales_Uncleaned!F1360="",MEDIAN(_xlfn._xlws.FILTER(Nike_Sales_Uncleaned!$F$2:$F$2501,Nike_Sales_Uncleaned!$F$2:$F$2501&gt;0)),Nike_Sales_Uncleaned!F1360)</f>
        <v>2</v>
      </c>
      <c r="G1296" cm="1">
        <f t="array" ref="G1296">IF(OR(Nike_Sales_Uncleaned!G1360="",Nike_Sales_Uncleaned!G1360&lt;=0),MEDIAN(_xlfn._xlws.FILTER(Nike_Sales_Uncleaned!$G$2:$G$2501,Nike_Sales_Uncleaned!$G$2:$G$2501&gt;0)),Nike_Sales_Uncleaned!G1360)</f>
        <v>6110.0300000000007</v>
      </c>
      <c r="H1296">
        <f>IF(Nike_Sales_Uncleaned!H1360="",0,IF(AND(Nike_Sales_Uncleaned!H1360&gt;=0,Nike_Sales_Uncleaned!H1360&lt;=1),Nike_Sales_Uncleaned!H1360,0))</f>
        <v>0.43</v>
      </c>
      <c r="I1296">
        <v>0</v>
      </c>
      <c r="J1296" s="11" t="str">
        <f>IF(Nike_Sales_Uncleaned[[#This Row],[Order_Date]]="","",Nike_Sales_Uncleaned[[#This Row],[Order_Date]])</f>
        <v/>
      </c>
      <c r="K1296" t="s">
        <v>17</v>
      </c>
      <c r="L1296" t="s">
        <v>38</v>
      </c>
      <c r="M1296">
        <v>2019.56</v>
      </c>
    </row>
    <row r="1297" spans="1:13" x14ac:dyDescent="0.3">
      <c r="A1297">
        <v>3359</v>
      </c>
      <c r="B1297" t="s">
        <v>13</v>
      </c>
      <c r="C1297" t="s">
        <v>43</v>
      </c>
      <c r="D1297" t="s">
        <v>61</v>
      </c>
      <c r="E1297" t="str">
        <f>IF(Nike_Sales_Uncleaned!E1361="","NA",IF(OR(Nike_Sales_Uncleaned!E1361=0,Nike_Sales_Uncleaned!E1361=-1),"NA",UPPER(Nike_Sales_Uncleaned!E1361)))</f>
        <v>NA</v>
      </c>
      <c r="F1297" cm="1">
        <f t="array" ref="F1297">IF(Nike_Sales_Uncleaned!F1361="",MEDIAN(_xlfn._xlws.FILTER(Nike_Sales_Uncleaned!$F$2:$F$2501,Nike_Sales_Uncleaned!$F$2:$F$2501&gt;0)),Nike_Sales_Uncleaned!F1361)</f>
        <v>2</v>
      </c>
      <c r="G1297" cm="1">
        <f t="array" ref="G1297">IF(OR(Nike_Sales_Uncleaned!G1361="",Nike_Sales_Uncleaned!G1361&lt;=0),MEDIAN(_xlfn._xlws.FILTER(Nike_Sales_Uncleaned!$G$2:$G$2501,Nike_Sales_Uncleaned!$G$2:$G$2501&gt;0)),Nike_Sales_Uncleaned!G1361)</f>
        <v>9362.81</v>
      </c>
      <c r="H1297">
        <f>IF(Nike_Sales_Uncleaned!H1361="",0,IF(AND(Nike_Sales_Uncleaned!H1361&gt;=0,Nike_Sales_Uncleaned!H1361&lt;=1),Nike_Sales_Uncleaned!H1361,0))</f>
        <v>0</v>
      </c>
      <c r="I1297">
        <v>0</v>
      </c>
      <c r="J1297" s="11">
        <f>IF(Nike_Sales_Uncleaned[[#This Row],[Order_Date]]="","",Nike_Sales_Uncleaned[[#This Row],[Order_Date]])</f>
        <v>45655</v>
      </c>
      <c r="K1297" t="s">
        <v>22</v>
      </c>
      <c r="L1297" t="s">
        <v>25</v>
      </c>
      <c r="M1297">
        <v>2963.03</v>
      </c>
    </row>
    <row r="1298" spans="1:13" x14ac:dyDescent="0.3">
      <c r="A1298">
        <v>3360</v>
      </c>
      <c r="B1298" t="s">
        <v>19</v>
      </c>
      <c r="C1298" t="s">
        <v>14</v>
      </c>
      <c r="D1298" t="s">
        <v>47</v>
      </c>
      <c r="E1298" t="str">
        <f>IF(Nike_Sales_Uncleaned!E1362="","NA",IF(OR(Nike_Sales_Uncleaned!E1362=0,Nike_Sales_Uncleaned!E1362=-1),"NA",UPPER(Nike_Sales_Uncleaned!E1362)))</f>
        <v>M</v>
      </c>
      <c r="F1298" cm="1">
        <f t="array" ref="F1298">IF(Nike_Sales_Uncleaned!F1362="",MEDIAN(_xlfn._xlws.FILTER(Nike_Sales_Uncleaned!$F$2:$F$2501,Nike_Sales_Uncleaned!$F$2:$F$2501&gt;0)),Nike_Sales_Uncleaned!F1362)</f>
        <v>4</v>
      </c>
      <c r="G1298" cm="1">
        <f t="array" ref="G1298">IF(OR(Nike_Sales_Uncleaned!G1362="",Nike_Sales_Uncleaned!G1362&lt;=0),MEDIAN(_xlfn._xlws.FILTER(Nike_Sales_Uncleaned!$G$2:$G$2501,Nike_Sales_Uncleaned!$G$2:$G$2501&gt;0)),Nike_Sales_Uncleaned!G1362)</f>
        <v>6110.0300000000007</v>
      </c>
      <c r="H1298">
        <f>IF(Nike_Sales_Uncleaned!H1362="",0,IF(AND(Nike_Sales_Uncleaned!H1362&gt;=0,Nike_Sales_Uncleaned!H1362&lt;=1),Nike_Sales_Uncleaned!H1362,0))</f>
        <v>0.06</v>
      </c>
      <c r="I1298">
        <v>0</v>
      </c>
      <c r="J1298" s="11" t="str">
        <f>IF(Nike_Sales_Uncleaned[[#This Row],[Order_Date]]="","",Nike_Sales_Uncleaned[[#This Row],[Order_Date]])</f>
        <v/>
      </c>
      <c r="K1298" t="s">
        <v>17</v>
      </c>
      <c r="L1298" t="s">
        <v>36</v>
      </c>
      <c r="M1298">
        <v>304.12</v>
      </c>
    </row>
    <row r="1299" spans="1:13" x14ac:dyDescent="0.3">
      <c r="A1299">
        <v>3361</v>
      </c>
      <c r="B1299" t="s">
        <v>19</v>
      </c>
      <c r="C1299" t="s">
        <v>43</v>
      </c>
      <c r="D1299" t="s">
        <v>61</v>
      </c>
      <c r="E1299" t="str">
        <f>IF(Nike_Sales_Uncleaned!E1363="","NA",IF(OR(Nike_Sales_Uncleaned!E1363=0,Nike_Sales_Uncleaned!E1363=-1),"NA",UPPER(Nike_Sales_Uncleaned!E1363)))</f>
        <v>XL</v>
      </c>
      <c r="F1299" cm="1">
        <f t="array" ref="F1299">IF(Nike_Sales_Uncleaned!F1363="",MEDIAN(_xlfn._xlws.FILTER(Nike_Sales_Uncleaned!$F$2:$F$2501,Nike_Sales_Uncleaned!$F$2:$F$2501&gt;0)),Nike_Sales_Uncleaned!F1363)</f>
        <v>0</v>
      </c>
      <c r="G1299" cm="1">
        <f t="array" ref="G1299">IF(OR(Nike_Sales_Uncleaned!G1363="",Nike_Sales_Uncleaned!G1363&lt;=0),MEDIAN(_xlfn._xlws.FILTER(Nike_Sales_Uncleaned!$G$2:$G$2501,Nike_Sales_Uncleaned!$G$2:$G$2501&gt;0)),Nike_Sales_Uncleaned!G1363)</f>
        <v>6110.0300000000007</v>
      </c>
      <c r="H1299">
        <f>IF(Nike_Sales_Uncleaned!H1363="",0,IF(AND(Nike_Sales_Uncleaned!H1363&gt;=0,Nike_Sales_Uncleaned!H1363&lt;=1),Nike_Sales_Uncleaned!H1363,0))</f>
        <v>0</v>
      </c>
      <c r="I1299">
        <v>0</v>
      </c>
      <c r="J1299" s="11">
        <f>IF(Nike_Sales_Uncleaned[[#This Row],[Order_Date]]="","",Nike_Sales_Uncleaned[[#This Row],[Order_Date]])</f>
        <v>45695</v>
      </c>
      <c r="K1299" t="s">
        <v>22</v>
      </c>
      <c r="L1299" t="s">
        <v>36</v>
      </c>
      <c r="M1299">
        <v>3007.91</v>
      </c>
    </row>
    <row r="1300" spans="1:13" x14ac:dyDescent="0.3">
      <c r="A1300">
        <v>3362</v>
      </c>
      <c r="B1300" t="s">
        <v>35</v>
      </c>
      <c r="C1300" t="s">
        <v>26</v>
      </c>
      <c r="D1300" t="s">
        <v>60</v>
      </c>
      <c r="E1300" t="str">
        <f>IF(Nike_Sales_Uncleaned!E1364="","NA",IF(OR(Nike_Sales_Uncleaned!E1364=0,Nike_Sales_Uncleaned!E1364=-1),"NA",UPPER(Nike_Sales_Uncleaned!E1364)))</f>
        <v>L</v>
      </c>
      <c r="F1300" cm="1">
        <f t="array" ref="F1300">IF(Nike_Sales_Uncleaned!F1364="",MEDIAN(_xlfn._xlws.FILTER(Nike_Sales_Uncleaned!$F$2:$F$2501,Nike_Sales_Uncleaned!$F$2:$F$2501&gt;0)),Nike_Sales_Uncleaned!F1364)</f>
        <v>2</v>
      </c>
      <c r="G1300" cm="1">
        <f t="array" ref="G1300">IF(OR(Nike_Sales_Uncleaned!G1364="",Nike_Sales_Uncleaned!G1364&lt;=0),MEDIAN(_xlfn._xlws.FILTER(Nike_Sales_Uncleaned!$G$2:$G$2501,Nike_Sales_Uncleaned!$G$2:$G$2501&gt;0)),Nike_Sales_Uncleaned!G1364)</f>
        <v>6110.0300000000007</v>
      </c>
      <c r="H1300">
        <f>IF(Nike_Sales_Uncleaned!H1364="",0,IF(AND(Nike_Sales_Uncleaned!H1364&gt;=0,Nike_Sales_Uncleaned!H1364&lt;=1),Nike_Sales_Uncleaned!H1364,0))</f>
        <v>0</v>
      </c>
      <c r="I1300">
        <v>0</v>
      </c>
      <c r="J1300" s="11" t="str">
        <f>IF(Nike_Sales_Uncleaned[[#This Row],[Order_Date]]="","",Nike_Sales_Uncleaned[[#This Row],[Order_Date]])</f>
        <v/>
      </c>
      <c r="K1300" t="s">
        <v>22</v>
      </c>
      <c r="L1300" t="s">
        <v>33</v>
      </c>
      <c r="M1300">
        <v>2730.12</v>
      </c>
    </row>
    <row r="1301" spans="1:13" x14ac:dyDescent="0.3">
      <c r="A1301">
        <v>3363</v>
      </c>
      <c r="B1301" t="s">
        <v>19</v>
      </c>
      <c r="C1301" t="s">
        <v>43</v>
      </c>
      <c r="D1301" t="s">
        <v>51</v>
      </c>
      <c r="E1301" t="str">
        <f>IF(Nike_Sales_Uncleaned!E1365="","NA",IF(OR(Nike_Sales_Uncleaned!E1365=0,Nike_Sales_Uncleaned!E1365=-1),"NA",UPPER(Nike_Sales_Uncleaned!E1365)))</f>
        <v>NA</v>
      </c>
      <c r="F1301" cm="1">
        <f t="array" ref="F1301">IF(Nike_Sales_Uncleaned!F1365="",MEDIAN(_xlfn._xlws.FILTER(Nike_Sales_Uncleaned!$F$2:$F$2501,Nike_Sales_Uncleaned!$F$2:$F$2501&gt;0)),Nike_Sales_Uncleaned!F1365)</f>
        <v>3</v>
      </c>
      <c r="G1301" cm="1">
        <f t="array" ref="G1301">IF(OR(Nike_Sales_Uncleaned!G1365="",Nike_Sales_Uncleaned!G1365&lt;=0),MEDIAN(_xlfn._xlws.FILTER(Nike_Sales_Uncleaned!$G$2:$G$2501,Nike_Sales_Uncleaned!$G$2:$G$2501&gt;0)),Nike_Sales_Uncleaned!G1365)</f>
        <v>6110.0300000000007</v>
      </c>
      <c r="H1301">
        <f>IF(Nike_Sales_Uncleaned!H1365="",0,IF(AND(Nike_Sales_Uncleaned!H1365&gt;=0,Nike_Sales_Uncleaned!H1365&lt;=1),Nike_Sales_Uncleaned!H1365,0))</f>
        <v>0.6</v>
      </c>
      <c r="I1301">
        <v>0</v>
      </c>
      <c r="J1301" s="11" t="str">
        <f>IF(Nike_Sales_Uncleaned[[#This Row],[Order_Date]]="","",Nike_Sales_Uncleaned[[#This Row],[Order_Date]])</f>
        <v/>
      </c>
      <c r="K1301" t="s">
        <v>17</v>
      </c>
      <c r="L1301" t="s">
        <v>36</v>
      </c>
      <c r="M1301">
        <v>39.86</v>
      </c>
    </row>
    <row r="1302" spans="1:13" x14ac:dyDescent="0.3">
      <c r="A1302">
        <v>3364</v>
      </c>
      <c r="B1302" t="s">
        <v>13</v>
      </c>
      <c r="C1302" t="s">
        <v>20</v>
      </c>
      <c r="D1302" t="s">
        <v>24</v>
      </c>
      <c r="E1302" t="str">
        <f>IF(Nike_Sales_Uncleaned!E1366="","NA",IF(OR(Nike_Sales_Uncleaned!E1366=0,Nike_Sales_Uncleaned!E1366=-1),"NA",UPPER(Nike_Sales_Uncleaned!E1366)))</f>
        <v>M</v>
      </c>
      <c r="F1302" cm="1">
        <f t="array" ref="F1302">IF(Nike_Sales_Uncleaned!F1366="",MEDIAN(_xlfn._xlws.FILTER(Nike_Sales_Uncleaned!$F$2:$F$2501,Nike_Sales_Uncleaned!$F$2:$F$2501&gt;0)),Nike_Sales_Uncleaned!F1366)</f>
        <v>2</v>
      </c>
      <c r="G1302" cm="1">
        <f t="array" ref="G1302">IF(OR(Nike_Sales_Uncleaned!G1366="",Nike_Sales_Uncleaned!G1366&lt;=0),MEDIAN(_xlfn._xlws.FILTER(Nike_Sales_Uncleaned!$G$2:$G$2501,Nike_Sales_Uncleaned!$G$2:$G$2501&gt;0)),Nike_Sales_Uncleaned!G1366)</f>
        <v>6110.0300000000007</v>
      </c>
      <c r="H1302">
        <f>IF(Nike_Sales_Uncleaned!H1366="",0,IF(AND(Nike_Sales_Uncleaned!H1366&gt;=0,Nike_Sales_Uncleaned!H1366&lt;=1),Nike_Sales_Uncleaned!H1366,0))</f>
        <v>0.24</v>
      </c>
      <c r="I1302">
        <v>0</v>
      </c>
      <c r="J1302" s="11">
        <f>IF(Nike_Sales_Uncleaned[[#This Row],[Order_Date]]="","",Nike_Sales_Uncleaned[[#This Row],[Order_Date]])</f>
        <v>45644</v>
      </c>
      <c r="K1302" t="s">
        <v>17</v>
      </c>
      <c r="L1302" t="s">
        <v>29</v>
      </c>
      <c r="M1302">
        <v>-371.86</v>
      </c>
    </row>
    <row r="1303" spans="1:13" x14ac:dyDescent="0.3">
      <c r="A1303">
        <v>3365</v>
      </c>
      <c r="B1303" t="s">
        <v>13</v>
      </c>
      <c r="C1303" t="s">
        <v>30</v>
      </c>
      <c r="D1303" t="s">
        <v>48</v>
      </c>
      <c r="E1303" t="str">
        <f>IF(Nike_Sales_Uncleaned!E1367="","NA",IF(OR(Nike_Sales_Uncleaned!E1367=0,Nike_Sales_Uncleaned!E1367=-1),"NA",UPPER(Nike_Sales_Uncleaned!E1367)))</f>
        <v>M</v>
      </c>
      <c r="F1303" cm="1">
        <f t="array" ref="F1303">IF(Nike_Sales_Uncleaned!F1367="",MEDIAN(_xlfn._xlws.FILTER(Nike_Sales_Uncleaned!$F$2:$F$2501,Nike_Sales_Uncleaned!$F$2:$F$2501&gt;0)),Nike_Sales_Uncleaned!F1367)</f>
        <v>2</v>
      </c>
      <c r="G1303" cm="1">
        <f t="array" ref="G1303">IF(OR(Nike_Sales_Uncleaned!G1367="",Nike_Sales_Uncleaned!G1367&lt;=0),MEDIAN(_xlfn._xlws.FILTER(Nike_Sales_Uncleaned!$G$2:$G$2501,Nike_Sales_Uncleaned!$G$2:$G$2501&gt;0)),Nike_Sales_Uncleaned!G1367)</f>
        <v>6110.0300000000007</v>
      </c>
      <c r="H1303">
        <f>IF(Nike_Sales_Uncleaned!H1367="",0,IF(AND(Nike_Sales_Uncleaned!H1367&gt;=0,Nike_Sales_Uncleaned!H1367&lt;=1),Nike_Sales_Uncleaned!H1367,0))</f>
        <v>0.95</v>
      </c>
      <c r="I1303">
        <v>0</v>
      </c>
      <c r="J1303" s="11" t="str">
        <f>IF(Nike_Sales_Uncleaned[[#This Row],[Order_Date]]="","",Nike_Sales_Uncleaned[[#This Row],[Order_Date]])</f>
        <v/>
      </c>
      <c r="K1303" t="s">
        <v>22</v>
      </c>
      <c r="L1303" t="s">
        <v>29</v>
      </c>
      <c r="M1303">
        <v>-445.03</v>
      </c>
    </row>
    <row r="1304" spans="1:13" x14ac:dyDescent="0.3">
      <c r="A1304">
        <v>3366</v>
      </c>
      <c r="B1304" t="s">
        <v>35</v>
      </c>
      <c r="C1304" t="s">
        <v>43</v>
      </c>
      <c r="D1304" t="s">
        <v>61</v>
      </c>
      <c r="E1304" t="str">
        <f>IF(Nike_Sales_Uncleaned!E1368="","NA",IF(OR(Nike_Sales_Uncleaned!E1368=0,Nike_Sales_Uncleaned!E1368=-1),"NA",UPPER(Nike_Sales_Uncleaned!E1368)))</f>
        <v>M</v>
      </c>
      <c r="F1304" cm="1">
        <f t="array" ref="F1304">IF(Nike_Sales_Uncleaned!F1368="",MEDIAN(_xlfn._xlws.FILTER(Nike_Sales_Uncleaned!$F$2:$F$2501,Nike_Sales_Uncleaned!$F$2:$F$2501&gt;0)),Nike_Sales_Uncleaned!F1368)</f>
        <v>2</v>
      </c>
      <c r="G1304" cm="1">
        <f t="array" ref="G1304">IF(OR(Nike_Sales_Uncleaned!G1368="",Nike_Sales_Uncleaned!G1368&lt;=0),MEDIAN(_xlfn._xlws.FILTER(Nike_Sales_Uncleaned!$G$2:$G$2501,Nike_Sales_Uncleaned!$G$2:$G$2501&gt;0)),Nike_Sales_Uncleaned!G1368)</f>
        <v>6110.0300000000007</v>
      </c>
      <c r="H1304">
        <f>IF(Nike_Sales_Uncleaned!H1368="",0,IF(AND(Nike_Sales_Uncleaned!H1368&gt;=0,Nike_Sales_Uncleaned!H1368&lt;=1),Nike_Sales_Uncleaned!H1368,0))</f>
        <v>0</v>
      </c>
      <c r="I1304">
        <v>0</v>
      </c>
      <c r="J1304" s="11">
        <f>IF(Nike_Sales_Uncleaned[[#This Row],[Order_Date]]="","",Nike_Sales_Uncleaned[[#This Row],[Order_Date]])</f>
        <v>45789</v>
      </c>
      <c r="K1304" t="s">
        <v>22</v>
      </c>
      <c r="L1304" t="s">
        <v>29</v>
      </c>
      <c r="M1304">
        <v>2762.68</v>
      </c>
    </row>
    <row r="1305" spans="1:13" x14ac:dyDescent="0.3">
      <c r="A1305">
        <v>3368</v>
      </c>
      <c r="B1305" t="s">
        <v>19</v>
      </c>
      <c r="C1305" t="s">
        <v>14</v>
      </c>
      <c r="D1305" t="s">
        <v>34</v>
      </c>
      <c r="E1305" t="str">
        <f>IF(Nike_Sales_Uncleaned!E1370="","NA",IF(OR(Nike_Sales_Uncleaned!E1370=0,Nike_Sales_Uncleaned!E1370=-1),"NA",UPPER(Nike_Sales_Uncleaned!E1370)))</f>
        <v>M</v>
      </c>
      <c r="F1305" cm="1">
        <f t="array" ref="F1305">IF(Nike_Sales_Uncleaned!F1370="",MEDIAN(_xlfn._xlws.FILTER(Nike_Sales_Uncleaned!$F$2:$F$2501,Nike_Sales_Uncleaned!$F$2:$F$2501&gt;0)),Nike_Sales_Uncleaned!F1370)</f>
        <v>2</v>
      </c>
      <c r="G1305" cm="1">
        <f t="array" ref="G1305">IF(OR(Nike_Sales_Uncleaned!G1370="",Nike_Sales_Uncleaned!G1370&lt;=0),MEDIAN(_xlfn._xlws.FILTER(Nike_Sales_Uncleaned!$G$2:$G$2501,Nike_Sales_Uncleaned!$G$2:$G$2501&gt;0)),Nike_Sales_Uncleaned!G1370)</f>
        <v>6110.0300000000007</v>
      </c>
      <c r="H1305">
        <f>IF(Nike_Sales_Uncleaned!H1370="",0,IF(AND(Nike_Sales_Uncleaned!H1370&gt;=0,Nike_Sales_Uncleaned!H1370&lt;=1),Nike_Sales_Uncleaned!H1370,0))</f>
        <v>0</v>
      </c>
      <c r="I1305">
        <v>0</v>
      </c>
      <c r="J1305" s="11">
        <f>IF(Nike_Sales_Uncleaned[[#This Row],[Order_Date]]="","",Nike_Sales_Uncleaned[[#This Row],[Order_Date]])</f>
        <v>45584</v>
      </c>
      <c r="K1305" t="s">
        <v>22</v>
      </c>
      <c r="L1305" t="s">
        <v>33</v>
      </c>
      <c r="M1305">
        <v>2027.47</v>
      </c>
    </row>
    <row r="1306" spans="1:13" x14ac:dyDescent="0.3">
      <c r="A1306">
        <v>3369</v>
      </c>
      <c r="B1306" t="s">
        <v>35</v>
      </c>
      <c r="C1306" t="s">
        <v>30</v>
      </c>
      <c r="D1306" t="s">
        <v>31</v>
      </c>
      <c r="E1306" t="str">
        <f>IF(Nike_Sales_Uncleaned!E1371="","NA",IF(OR(Nike_Sales_Uncleaned!E1371=0,Nike_Sales_Uncleaned!E1371=-1),"NA",UPPER(Nike_Sales_Uncleaned!E1371)))</f>
        <v>L</v>
      </c>
      <c r="F1306" cm="1">
        <f t="array" ref="F1306">IF(Nike_Sales_Uncleaned!F1371="",MEDIAN(_xlfn._xlws.FILTER(Nike_Sales_Uncleaned!$F$2:$F$2501,Nike_Sales_Uncleaned!$F$2:$F$2501&gt;0)),Nike_Sales_Uncleaned!F1371)</f>
        <v>2</v>
      </c>
      <c r="G1306" cm="1">
        <f t="array" ref="G1306">IF(OR(Nike_Sales_Uncleaned!G1371="",Nike_Sales_Uncleaned!G1371&lt;=0),MEDIAN(_xlfn._xlws.FILTER(Nike_Sales_Uncleaned!$G$2:$G$2501,Nike_Sales_Uncleaned!$G$2:$G$2501&gt;0)),Nike_Sales_Uncleaned!G1371)</f>
        <v>5103.34</v>
      </c>
      <c r="H1306">
        <f>IF(Nike_Sales_Uncleaned!H1371="",0,IF(AND(Nike_Sales_Uncleaned!H1371&gt;=0,Nike_Sales_Uncleaned!H1371&lt;=1),Nike_Sales_Uncleaned!H1371,0))</f>
        <v>0.05</v>
      </c>
      <c r="I1306">
        <v>0</v>
      </c>
      <c r="J1306" s="11">
        <f>IF(Nike_Sales_Uncleaned[[#This Row],[Order_Date]]="","",Nike_Sales_Uncleaned[[#This Row],[Order_Date]])</f>
        <v>45611</v>
      </c>
      <c r="K1306" t="s">
        <v>17</v>
      </c>
      <c r="L1306" t="s">
        <v>45</v>
      </c>
      <c r="M1306">
        <v>1247.02</v>
      </c>
    </row>
    <row r="1307" spans="1:13" x14ac:dyDescent="0.3">
      <c r="A1307">
        <v>3370</v>
      </c>
      <c r="B1307" t="s">
        <v>19</v>
      </c>
      <c r="C1307" t="s">
        <v>43</v>
      </c>
      <c r="D1307" t="s">
        <v>44</v>
      </c>
      <c r="E1307" t="str">
        <f>IF(Nike_Sales_Uncleaned!E1372="","NA",IF(OR(Nike_Sales_Uncleaned!E1372=0,Nike_Sales_Uncleaned!E1372=-1),"NA",UPPER(Nike_Sales_Uncleaned!E1372)))</f>
        <v>XL</v>
      </c>
      <c r="F1307" cm="1">
        <f t="array" ref="F1307">IF(Nike_Sales_Uncleaned!F1372="",MEDIAN(_xlfn._xlws.FILTER(Nike_Sales_Uncleaned!$F$2:$F$2501,Nike_Sales_Uncleaned!$F$2:$F$2501&gt;0)),Nike_Sales_Uncleaned!F1372)</f>
        <v>2</v>
      </c>
      <c r="G1307" cm="1">
        <f t="array" ref="G1307">IF(OR(Nike_Sales_Uncleaned!G1372="",Nike_Sales_Uncleaned!G1372&lt;=0),MEDIAN(_xlfn._xlws.FILTER(Nike_Sales_Uncleaned!$G$2:$G$2501,Nike_Sales_Uncleaned!$G$2:$G$2501&gt;0)),Nike_Sales_Uncleaned!G1372)</f>
        <v>3328.45</v>
      </c>
      <c r="H1307">
        <f>IF(Nike_Sales_Uncleaned!H1372="",0,IF(AND(Nike_Sales_Uncleaned!H1372&gt;=0,Nike_Sales_Uncleaned!H1372&lt;=1),Nike_Sales_Uncleaned!H1372,0))</f>
        <v>0</v>
      </c>
      <c r="I1307">
        <v>0</v>
      </c>
      <c r="J1307" s="11">
        <f>IF(Nike_Sales_Uncleaned[[#This Row],[Order_Date]]="","",Nike_Sales_Uncleaned[[#This Row],[Order_Date]])</f>
        <v>45582</v>
      </c>
      <c r="K1307" t="s">
        <v>22</v>
      </c>
      <c r="L1307" t="s">
        <v>36</v>
      </c>
      <c r="M1307">
        <v>-1137.54</v>
      </c>
    </row>
    <row r="1308" spans="1:13" x14ac:dyDescent="0.3">
      <c r="A1308">
        <v>3371</v>
      </c>
      <c r="B1308" t="s">
        <v>35</v>
      </c>
      <c r="C1308" t="s">
        <v>14</v>
      </c>
      <c r="D1308" t="s">
        <v>34</v>
      </c>
      <c r="E1308" t="str">
        <f>IF(Nike_Sales_Uncleaned!E1373="","NA",IF(OR(Nike_Sales_Uncleaned!E1373=0,Nike_Sales_Uncleaned!E1373=-1),"NA",UPPER(Nike_Sales_Uncleaned!E1373)))</f>
        <v>XL</v>
      </c>
      <c r="F1308" cm="1">
        <f t="array" ref="F1308">IF(Nike_Sales_Uncleaned!F1373="",MEDIAN(_xlfn._xlws.FILTER(Nike_Sales_Uncleaned!$F$2:$F$2501,Nike_Sales_Uncleaned!$F$2:$F$2501&gt;0)),Nike_Sales_Uncleaned!F1373)</f>
        <v>1</v>
      </c>
      <c r="G1308" cm="1">
        <f t="array" ref="G1308">IF(OR(Nike_Sales_Uncleaned!G1373="",Nike_Sales_Uncleaned!G1373&lt;=0),MEDIAN(_xlfn._xlws.FILTER(Nike_Sales_Uncleaned!$G$2:$G$2501,Nike_Sales_Uncleaned!$G$2:$G$2501&gt;0)),Nike_Sales_Uncleaned!G1373)</f>
        <v>2636.01</v>
      </c>
      <c r="H1308">
        <f>IF(Nike_Sales_Uncleaned!H1373="",0,IF(AND(Nike_Sales_Uncleaned!H1373&gt;=0,Nike_Sales_Uncleaned!H1373&lt;=1),Nike_Sales_Uncleaned!H1373,0))</f>
        <v>0</v>
      </c>
      <c r="I1308">
        <v>0</v>
      </c>
      <c r="J1308" s="11">
        <f>IF(Nike_Sales_Uncleaned[[#This Row],[Order_Date]]="","",Nike_Sales_Uncleaned[[#This Row],[Order_Date]])</f>
        <v>45503</v>
      </c>
      <c r="K1308" t="s">
        <v>22</v>
      </c>
      <c r="L1308" t="s">
        <v>33</v>
      </c>
      <c r="M1308">
        <v>2255.4299999999998</v>
      </c>
    </row>
    <row r="1309" spans="1:13" x14ac:dyDescent="0.3">
      <c r="A1309">
        <v>3372</v>
      </c>
      <c r="B1309" t="s">
        <v>13</v>
      </c>
      <c r="C1309" t="s">
        <v>43</v>
      </c>
      <c r="D1309" t="s">
        <v>51</v>
      </c>
      <c r="E1309" t="str">
        <f>IF(Nike_Sales_Uncleaned!E1374="","NA",IF(OR(Nike_Sales_Uncleaned!E1374=0,Nike_Sales_Uncleaned!E1374=-1),"NA",UPPER(Nike_Sales_Uncleaned!E1374)))</f>
        <v>M</v>
      </c>
      <c r="F1309" cm="1">
        <f t="array" ref="F1309">IF(Nike_Sales_Uncleaned!F1374="",MEDIAN(_xlfn._xlws.FILTER(Nike_Sales_Uncleaned!$F$2:$F$2501,Nike_Sales_Uncleaned!$F$2:$F$2501&gt;0)),Nike_Sales_Uncleaned!F1374)</f>
        <v>2</v>
      </c>
      <c r="G1309" cm="1">
        <f t="array" ref="G1309">IF(OR(Nike_Sales_Uncleaned!G1374="",Nike_Sales_Uncleaned!G1374&lt;=0),MEDIAN(_xlfn._xlws.FILTER(Nike_Sales_Uncleaned!$G$2:$G$2501,Nike_Sales_Uncleaned!$G$2:$G$2501&gt;0)),Nike_Sales_Uncleaned!G1374)</f>
        <v>6110.0300000000007</v>
      </c>
      <c r="H1309">
        <f>IF(Nike_Sales_Uncleaned!H1374="",0,IF(AND(Nike_Sales_Uncleaned!H1374&gt;=0,Nike_Sales_Uncleaned!H1374&lt;=1),Nike_Sales_Uncleaned!H1374,0))</f>
        <v>0.77</v>
      </c>
      <c r="I1309">
        <v>0</v>
      </c>
      <c r="J1309" s="11">
        <f>IF(Nike_Sales_Uncleaned[[#This Row],[Order_Date]]="","",Nike_Sales_Uncleaned[[#This Row],[Order_Date]])</f>
        <v>45516</v>
      </c>
      <c r="K1309" t="s">
        <v>17</v>
      </c>
      <c r="L1309" t="s">
        <v>33</v>
      </c>
      <c r="M1309">
        <v>-1088.45</v>
      </c>
    </row>
    <row r="1310" spans="1:13" x14ac:dyDescent="0.3">
      <c r="A1310">
        <v>3373</v>
      </c>
      <c r="B1310" t="s">
        <v>13</v>
      </c>
      <c r="C1310" t="s">
        <v>14</v>
      </c>
      <c r="D1310" t="s">
        <v>15</v>
      </c>
      <c r="E1310" t="str">
        <f>IF(Nike_Sales_Uncleaned!E1375="","NA",IF(OR(Nike_Sales_Uncleaned!E1375=0,Nike_Sales_Uncleaned!E1375=-1),"NA",UPPER(Nike_Sales_Uncleaned!E1375)))</f>
        <v>8</v>
      </c>
      <c r="F1310" cm="1">
        <f t="array" ref="F1310">IF(Nike_Sales_Uncleaned!F1375="",MEDIAN(_xlfn._xlws.FILTER(Nike_Sales_Uncleaned!$F$2:$F$2501,Nike_Sales_Uncleaned!$F$2:$F$2501&gt;0)),Nike_Sales_Uncleaned!F1375)</f>
        <v>2</v>
      </c>
      <c r="G1310" cm="1">
        <f t="array" ref="G1310">IF(OR(Nike_Sales_Uncleaned!G1375="",Nike_Sales_Uncleaned!G1375&lt;=0),MEDIAN(_xlfn._xlws.FILTER(Nike_Sales_Uncleaned!$G$2:$G$2501,Nike_Sales_Uncleaned!$G$2:$G$2501&gt;0)),Nike_Sales_Uncleaned!G1375)</f>
        <v>6110.0300000000007</v>
      </c>
      <c r="H1310">
        <f>IF(Nike_Sales_Uncleaned!H1375="",0,IF(AND(Nike_Sales_Uncleaned!H1375&gt;=0,Nike_Sales_Uncleaned!H1375&lt;=1),Nike_Sales_Uncleaned!H1375,0))</f>
        <v>0.76</v>
      </c>
      <c r="I1310">
        <v>0</v>
      </c>
      <c r="J1310" s="11">
        <f>IF(Nike_Sales_Uncleaned[[#This Row],[Order_Date]]="","",Nike_Sales_Uncleaned[[#This Row],[Order_Date]])</f>
        <v>45755</v>
      </c>
      <c r="K1310" t="s">
        <v>22</v>
      </c>
      <c r="L1310" t="s">
        <v>29</v>
      </c>
      <c r="M1310">
        <v>1069.43</v>
      </c>
    </row>
    <row r="1311" spans="1:13" x14ac:dyDescent="0.3">
      <c r="A1311">
        <v>3374</v>
      </c>
      <c r="B1311" t="s">
        <v>35</v>
      </c>
      <c r="C1311" t="s">
        <v>14</v>
      </c>
      <c r="D1311" t="s">
        <v>34</v>
      </c>
      <c r="E1311" t="str">
        <f>IF(Nike_Sales_Uncleaned!E1376="","NA",IF(OR(Nike_Sales_Uncleaned!E1376=0,Nike_Sales_Uncleaned!E1376=-1),"NA",UPPER(Nike_Sales_Uncleaned!E1376)))</f>
        <v>M</v>
      </c>
      <c r="F1311" cm="1">
        <f t="array" ref="F1311">IF(Nike_Sales_Uncleaned!F1376="",MEDIAN(_xlfn._xlws.FILTER(Nike_Sales_Uncleaned!$F$2:$F$2501,Nike_Sales_Uncleaned!$F$2:$F$2501&gt;0)),Nike_Sales_Uncleaned!F1376)</f>
        <v>4</v>
      </c>
      <c r="G1311" cm="1">
        <f t="array" ref="G1311">IF(OR(Nike_Sales_Uncleaned!G1376="",Nike_Sales_Uncleaned!G1376&lt;=0),MEDIAN(_xlfn._xlws.FILTER(Nike_Sales_Uncleaned!$G$2:$G$2501,Nike_Sales_Uncleaned!$G$2:$G$2501&gt;0)),Nike_Sales_Uncleaned!G1376)</f>
        <v>4500.96</v>
      </c>
      <c r="H1311">
        <f>IF(Nike_Sales_Uncleaned!H1376="",0,IF(AND(Nike_Sales_Uncleaned!H1376&gt;=0,Nike_Sales_Uncleaned!H1376&lt;=1),Nike_Sales_Uncleaned!H1376,0))</f>
        <v>0</v>
      </c>
      <c r="I1311">
        <v>0</v>
      </c>
      <c r="J1311" s="11">
        <f>IF(Nike_Sales_Uncleaned[[#This Row],[Order_Date]]="","",Nike_Sales_Uncleaned[[#This Row],[Order_Date]])</f>
        <v>45181</v>
      </c>
      <c r="K1311" t="s">
        <v>17</v>
      </c>
      <c r="L1311" t="s">
        <v>29</v>
      </c>
      <c r="M1311">
        <v>1905.25</v>
      </c>
    </row>
    <row r="1312" spans="1:13" x14ac:dyDescent="0.3">
      <c r="A1312">
        <v>3375</v>
      </c>
      <c r="B1312" t="s">
        <v>13</v>
      </c>
      <c r="C1312" t="s">
        <v>30</v>
      </c>
      <c r="D1312" t="s">
        <v>50</v>
      </c>
      <c r="E1312" t="str">
        <f>IF(Nike_Sales_Uncleaned!E1377="","NA",IF(OR(Nike_Sales_Uncleaned!E1377=0,Nike_Sales_Uncleaned!E1377=-1),"NA",UPPER(Nike_Sales_Uncleaned!E1377)))</f>
        <v>M</v>
      </c>
      <c r="F1312" cm="1">
        <f t="array" ref="F1312">IF(Nike_Sales_Uncleaned!F1377="",MEDIAN(_xlfn._xlws.FILTER(Nike_Sales_Uncleaned!$F$2:$F$2501,Nike_Sales_Uncleaned!$F$2:$F$2501&gt;0)),Nike_Sales_Uncleaned!F1377)</f>
        <v>0</v>
      </c>
      <c r="G1312" cm="1">
        <f t="array" ref="G1312">IF(OR(Nike_Sales_Uncleaned!G1377="",Nike_Sales_Uncleaned!G1377&lt;=0),MEDIAN(_xlfn._xlws.FILTER(Nike_Sales_Uncleaned!$G$2:$G$2501,Nike_Sales_Uncleaned!$G$2:$G$2501&gt;0)),Nike_Sales_Uncleaned!G1377)</f>
        <v>2134.23</v>
      </c>
      <c r="H1312">
        <f>IF(Nike_Sales_Uncleaned!H1377="",0,IF(AND(Nike_Sales_Uncleaned!H1377&gt;=0,Nike_Sales_Uncleaned!H1377&lt;=1),Nike_Sales_Uncleaned!H1377,0))</f>
        <v>0</v>
      </c>
      <c r="I1312">
        <v>0</v>
      </c>
      <c r="J1312" s="11">
        <f>IF(Nike_Sales_Uncleaned[[#This Row],[Order_Date]]="","",Nike_Sales_Uncleaned[[#This Row],[Order_Date]])</f>
        <v>45765</v>
      </c>
      <c r="K1312" t="s">
        <v>17</v>
      </c>
      <c r="L1312" t="s">
        <v>36</v>
      </c>
      <c r="M1312">
        <v>1647.39</v>
      </c>
    </row>
    <row r="1313" spans="1:13" x14ac:dyDescent="0.3">
      <c r="A1313">
        <v>3376</v>
      </c>
      <c r="B1313" t="s">
        <v>13</v>
      </c>
      <c r="C1313" t="s">
        <v>20</v>
      </c>
      <c r="D1313" t="s">
        <v>55</v>
      </c>
      <c r="E1313" t="str">
        <f>IF(Nike_Sales_Uncleaned!E1378="","NA",IF(OR(Nike_Sales_Uncleaned!E1378=0,Nike_Sales_Uncleaned!E1378=-1),"NA",UPPER(Nike_Sales_Uncleaned!E1378)))</f>
        <v>6</v>
      </c>
      <c r="F1313" cm="1">
        <f t="array" ref="F1313">IF(Nike_Sales_Uncleaned!F1378="",MEDIAN(_xlfn._xlws.FILTER(Nike_Sales_Uncleaned!$F$2:$F$2501,Nike_Sales_Uncleaned!$F$2:$F$2501&gt;0)),Nike_Sales_Uncleaned!F1378)</f>
        <v>2</v>
      </c>
      <c r="G1313" cm="1">
        <f t="array" ref="G1313">IF(OR(Nike_Sales_Uncleaned!G1378="",Nike_Sales_Uncleaned!G1378&lt;=0),MEDIAN(_xlfn._xlws.FILTER(Nike_Sales_Uncleaned!$G$2:$G$2501,Nike_Sales_Uncleaned!$G$2:$G$2501&gt;0)),Nike_Sales_Uncleaned!G1378)</f>
        <v>6110.0300000000007</v>
      </c>
      <c r="H1313">
        <f>IF(Nike_Sales_Uncleaned!H1378="",0,IF(AND(Nike_Sales_Uncleaned!H1378&gt;=0,Nike_Sales_Uncleaned!H1378&lt;=1),Nike_Sales_Uncleaned!H1378,0))</f>
        <v>0</v>
      </c>
      <c r="I1313">
        <v>0</v>
      </c>
      <c r="J1313" s="11">
        <f>IF(Nike_Sales_Uncleaned[[#This Row],[Order_Date]]="","",Nike_Sales_Uncleaned[[#This Row],[Order_Date]])</f>
        <v>45779</v>
      </c>
      <c r="K1313" t="s">
        <v>22</v>
      </c>
      <c r="L1313" t="s">
        <v>45</v>
      </c>
      <c r="M1313">
        <v>1286.6400000000001</v>
      </c>
    </row>
    <row r="1314" spans="1:13" x14ac:dyDescent="0.3">
      <c r="A1314">
        <v>3377</v>
      </c>
      <c r="B1314" t="s">
        <v>35</v>
      </c>
      <c r="C1314" t="s">
        <v>43</v>
      </c>
      <c r="D1314" t="s">
        <v>51</v>
      </c>
      <c r="E1314" t="str">
        <f>IF(Nike_Sales_Uncleaned!E1379="","NA",IF(OR(Nike_Sales_Uncleaned!E1379=0,Nike_Sales_Uncleaned!E1379=-1),"NA",UPPER(Nike_Sales_Uncleaned!E1379)))</f>
        <v>M</v>
      </c>
      <c r="F1314" cm="1">
        <f t="array" ref="F1314">IF(Nike_Sales_Uncleaned!F1379="",MEDIAN(_xlfn._xlws.FILTER(Nike_Sales_Uncleaned!$F$2:$F$2501,Nike_Sales_Uncleaned!$F$2:$F$2501&gt;0)),Nike_Sales_Uncleaned!F1379)</f>
        <v>0</v>
      </c>
      <c r="G1314" cm="1">
        <f t="array" ref="G1314">IF(OR(Nike_Sales_Uncleaned!G1379="",Nike_Sales_Uncleaned!G1379&lt;=0),MEDIAN(_xlfn._xlws.FILTER(Nike_Sales_Uncleaned!$G$2:$G$2501,Nike_Sales_Uncleaned!$G$2:$G$2501&gt;0)),Nike_Sales_Uncleaned!G1379)</f>
        <v>6110.0300000000007</v>
      </c>
      <c r="H1314">
        <f>IF(Nike_Sales_Uncleaned!H1379="",0,IF(AND(Nike_Sales_Uncleaned!H1379&gt;=0,Nike_Sales_Uncleaned!H1379&lt;=1),Nike_Sales_Uncleaned!H1379,0))</f>
        <v>0.38</v>
      </c>
      <c r="I1314">
        <v>0</v>
      </c>
      <c r="J1314" s="11">
        <f>IF(Nike_Sales_Uncleaned[[#This Row],[Order_Date]]="","",Nike_Sales_Uncleaned[[#This Row],[Order_Date]])</f>
        <v>45802</v>
      </c>
      <c r="K1314" t="s">
        <v>17</v>
      </c>
      <c r="L1314" t="s">
        <v>38</v>
      </c>
      <c r="M1314">
        <v>1295.93</v>
      </c>
    </row>
    <row r="1315" spans="1:13" x14ac:dyDescent="0.3">
      <c r="A1315">
        <v>3378</v>
      </c>
      <c r="B1315" t="s">
        <v>13</v>
      </c>
      <c r="C1315" t="s">
        <v>20</v>
      </c>
      <c r="D1315" t="s">
        <v>55</v>
      </c>
      <c r="E1315" t="str">
        <f>IF(Nike_Sales_Uncleaned!E1380="","NA",IF(OR(Nike_Sales_Uncleaned!E1380=0,Nike_Sales_Uncleaned!E1380=-1),"NA",UPPER(Nike_Sales_Uncleaned!E1380)))</f>
        <v>XL</v>
      </c>
      <c r="F1315" cm="1">
        <f t="array" ref="F1315">IF(Nike_Sales_Uncleaned!F1380="",MEDIAN(_xlfn._xlws.FILTER(Nike_Sales_Uncleaned!$F$2:$F$2501,Nike_Sales_Uncleaned!$F$2:$F$2501&gt;0)),Nike_Sales_Uncleaned!F1380)</f>
        <v>1</v>
      </c>
      <c r="G1315" cm="1">
        <f t="array" ref="G1315">IF(OR(Nike_Sales_Uncleaned!G1380="",Nike_Sales_Uncleaned!G1380&lt;=0),MEDIAN(_xlfn._xlws.FILTER(Nike_Sales_Uncleaned!$G$2:$G$2501,Nike_Sales_Uncleaned!$G$2:$G$2501&gt;0)),Nike_Sales_Uncleaned!G1380)</f>
        <v>3642.74</v>
      </c>
      <c r="H1315">
        <f>IF(Nike_Sales_Uncleaned!H1380="",0,IF(AND(Nike_Sales_Uncleaned!H1380&gt;=0,Nike_Sales_Uncleaned!H1380&lt;=1),Nike_Sales_Uncleaned!H1380,0))</f>
        <v>0</v>
      </c>
      <c r="I1315">
        <v>0</v>
      </c>
      <c r="J1315" s="11" t="str">
        <f>IF(Nike_Sales_Uncleaned[[#This Row],[Order_Date]]="","",Nike_Sales_Uncleaned[[#This Row],[Order_Date]])</f>
        <v/>
      </c>
      <c r="K1315" t="s">
        <v>17</v>
      </c>
      <c r="L1315" t="s">
        <v>45</v>
      </c>
      <c r="M1315">
        <v>2416.87</v>
      </c>
    </row>
    <row r="1316" spans="1:13" x14ac:dyDescent="0.3">
      <c r="A1316">
        <v>3379</v>
      </c>
      <c r="B1316" t="s">
        <v>35</v>
      </c>
      <c r="C1316" t="s">
        <v>43</v>
      </c>
      <c r="D1316" t="s">
        <v>44</v>
      </c>
      <c r="E1316" t="str">
        <f>IF(Nike_Sales_Uncleaned!E1381="","NA",IF(OR(Nike_Sales_Uncleaned!E1381=0,Nike_Sales_Uncleaned!E1381=-1),"NA",UPPER(Nike_Sales_Uncleaned!E1381)))</f>
        <v>NA</v>
      </c>
      <c r="F1316" cm="1">
        <f t="array" ref="F1316">IF(Nike_Sales_Uncleaned!F1381="",MEDIAN(_xlfn._xlws.FILTER(Nike_Sales_Uncleaned!$F$2:$F$2501,Nike_Sales_Uncleaned!$F$2:$F$2501&gt;0)),Nike_Sales_Uncleaned!F1381)</f>
        <v>2</v>
      </c>
      <c r="G1316" cm="1">
        <f t="array" ref="G1316">IF(OR(Nike_Sales_Uncleaned!G1381="",Nike_Sales_Uncleaned!G1381&lt;=0),MEDIAN(_xlfn._xlws.FILTER(Nike_Sales_Uncleaned!$G$2:$G$2501,Nike_Sales_Uncleaned!$G$2:$G$2501&gt;0)),Nike_Sales_Uncleaned!G1381)</f>
        <v>5000.49</v>
      </c>
      <c r="H1316">
        <f>IF(Nike_Sales_Uncleaned!H1381="",0,IF(AND(Nike_Sales_Uncleaned!H1381&gt;=0,Nike_Sales_Uncleaned!H1381&lt;=1),Nike_Sales_Uncleaned!H1381,0))</f>
        <v>0.86</v>
      </c>
      <c r="I1316">
        <v>1400.14</v>
      </c>
      <c r="J1316" s="11" t="str">
        <f>IF(Nike_Sales_Uncleaned[[#This Row],[Order_Date]]="","",Nike_Sales_Uncleaned[[#This Row],[Order_Date]])</f>
        <v/>
      </c>
      <c r="K1316" t="s">
        <v>22</v>
      </c>
      <c r="L1316" t="s">
        <v>29</v>
      </c>
      <c r="M1316">
        <v>3000.14</v>
      </c>
    </row>
    <row r="1317" spans="1:13" x14ac:dyDescent="0.3">
      <c r="A1317">
        <v>3380</v>
      </c>
      <c r="B1317" t="s">
        <v>19</v>
      </c>
      <c r="C1317" t="s">
        <v>43</v>
      </c>
      <c r="D1317" t="s">
        <v>51</v>
      </c>
      <c r="E1317" t="str">
        <f>IF(Nike_Sales_Uncleaned!E1382="","NA",IF(OR(Nike_Sales_Uncleaned!E1382=0,Nike_Sales_Uncleaned!E1382=-1),"NA",UPPER(Nike_Sales_Uncleaned!E1382)))</f>
        <v>NA</v>
      </c>
      <c r="F1317" cm="1">
        <f t="array" ref="F1317">IF(Nike_Sales_Uncleaned!F1382="",MEDIAN(_xlfn._xlws.FILTER(Nike_Sales_Uncleaned!$F$2:$F$2501,Nike_Sales_Uncleaned!$F$2:$F$2501&gt;0)),Nike_Sales_Uncleaned!F1382)</f>
        <v>2</v>
      </c>
      <c r="G1317" cm="1">
        <f t="array" ref="G1317">IF(OR(Nike_Sales_Uncleaned!G1382="",Nike_Sales_Uncleaned!G1382&lt;=0),MEDIAN(_xlfn._xlws.FILTER(Nike_Sales_Uncleaned!$G$2:$G$2501,Nike_Sales_Uncleaned!$G$2:$G$2501&gt;0)),Nike_Sales_Uncleaned!G1382)</f>
        <v>2557.29</v>
      </c>
      <c r="H1317">
        <f>IF(Nike_Sales_Uncleaned!H1382="",0,IF(AND(Nike_Sales_Uncleaned!H1382&gt;=0,Nike_Sales_Uncleaned!H1382&lt;=1),Nike_Sales_Uncleaned!H1382,0))</f>
        <v>0</v>
      </c>
      <c r="I1317">
        <v>0</v>
      </c>
      <c r="J1317" s="11" t="str">
        <f>IF(Nike_Sales_Uncleaned[[#This Row],[Order_Date]]="","",Nike_Sales_Uncleaned[[#This Row],[Order_Date]])</f>
        <v/>
      </c>
      <c r="K1317" t="s">
        <v>17</v>
      </c>
      <c r="L1317" t="s">
        <v>25</v>
      </c>
      <c r="M1317">
        <v>3463.32</v>
      </c>
    </row>
    <row r="1318" spans="1:13" x14ac:dyDescent="0.3">
      <c r="A1318">
        <v>3381</v>
      </c>
      <c r="B1318" t="s">
        <v>35</v>
      </c>
      <c r="C1318" t="s">
        <v>14</v>
      </c>
      <c r="D1318" t="s">
        <v>54</v>
      </c>
      <c r="E1318" t="str">
        <f>IF(Nike_Sales_Uncleaned!E1383="","NA",IF(OR(Nike_Sales_Uncleaned!E1383=0,Nike_Sales_Uncleaned!E1383=-1),"NA",UPPER(Nike_Sales_Uncleaned!E1383)))</f>
        <v>NA</v>
      </c>
      <c r="F1318" cm="1">
        <f t="array" ref="F1318">IF(Nike_Sales_Uncleaned!F1383="",MEDIAN(_xlfn._xlws.FILTER(Nike_Sales_Uncleaned!$F$2:$F$2501,Nike_Sales_Uncleaned!$F$2:$F$2501&gt;0)),Nike_Sales_Uncleaned!F1383)</f>
        <v>1</v>
      </c>
      <c r="G1318" cm="1">
        <f t="array" ref="G1318">IF(OR(Nike_Sales_Uncleaned!G1383="",Nike_Sales_Uncleaned!G1383&lt;=0),MEDIAN(_xlfn._xlws.FILTER(Nike_Sales_Uncleaned!$G$2:$G$2501,Nike_Sales_Uncleaned!$G$2:$G$2501&gt;0)),Nike_Sales_Uncleaned!G1383)</f>
        <v>6110.0300000000007</v>
      </c>
      <c r="H1318">
        <f>IF(Nike_Sales_Uncleaned!H1383="",0,IF(AND(Nike_Sales_Uncleaned!H1383&gt;=0,Nike_Sales_Uncleaned!H1383&lt;=1),Nike_Sales_Uncleaned!H1383,0))</f>
        <v>0</v>
      </c>
      <c r="I1318">
        <v>0</v>
      </c>
      <c r="J1318" s="11">
        <f>IF(Nike_Sales_Uncleaned[[#This Row],[Order_Date]]="","",Nike_Sales_Uncleaned[[#This Row],[Order_Date]])</f>
        <v>45407</v>
      </c>
      <c r="K1318" t="s">
        <v>22</v>
      </c>
      <c r="L1318" t="s">
        <v>25</v>
      </c>
      <c r="M1318">
        <v>2718.47</v>
      </c>
    </row>
    <row r="1319" spans="1:13" x14ac:dyDescent="0.3">
      <c r="A1319">
        <v>3382</v>
      </c>
      <c r="B1319" t="s">
        <v>35</v>
      </c>
      <c r="C1319" t="s">
        <v>43</v>
      </c>
      <c r="D1319" t="s">
        <v>61</v>
      </c>
      <c r="E1319" t="str">
        <f>IF(Nike_Sales_Uncleaned!E1384="","NA",IF(OR(Nike_Sales_Uncleaned!E1384=0,Nike_Sales_Uncleaned!E1384=-1),"NA",UPPER(Nike_Sales_Uncleaned!E1384)))</f>
        <v>XL</v>
      </c>
      <c r="F1319" cm="1">
        <f t="array" ref="F1319">IF(Nike_Sales_Uncleaned!F1384="",MEDIAN(_xlfn._xlws.FILTER(Nike_Sales_Uncleaned!$F$2:$F$2501,Nike_Sales_Uncleaned!$F$2:$F$2501&gt;0)),Nike_Sales_Uncleaned!F1384)</f>
        <v>2</v>
      </c>
      <c r="G1319" cm="1">
        <f t="array" ref="G1319">IF(OR(Nike_Sales_Uncleaned!G1384="",Nike_Sales_Uncleaned!G1384&lt;=0),MEDIAN(_xlfn._xlws.FILTER(Nike_Sales_Uncleaned!$G$2:$G$2501,Nike_Sales_Uncleaned!$G$2:$G$2501&gt;0)),Nike_Sales_Uncleaned!G1384)</f>
        <v>9187.23</v>
      </c>
      <c r="H1319">
        <f>IF(Nike_Sales_Uncleaned!H1384="",0,IF(AND(Nike_Sales_Uncleaned!H1384&gt;=0,Nike_Sales_Uncleaned!H1384&lt;=1),Nike_Sales_Uncleaned!H1384,0))</f>
        <v>0</v>
      </c>
      <c r="I1319">
        <v>0</v>
      </c>
      <c r="J1319" s="11" t="str">
        <f>IF(Nike_Sales_Uncleaned[[#This Row],[Order_Date]]="","",Nike_Sales_Uncleaned[[#This Row],[Order_Date]])</f>
        <v/>
      </c>
      <c r="K1319" t="s">
        <v>22</v>
      </c>
      <c r="L1319" t="s">
        <v>38</v>
      </c>
      <c r="M1319">
        <v>1710.15</v>
      </c>
    </row>
    <row r="1320" spans="1:13" x14ac:dyDescent="0.3">
      <c r="A1320">
        <v>3383</v>
      </c>
      <c r="B1320" t="s">
        <v>19</v>
      </c>
      <c r="C1320" t="s">
        <v>26</v>
      </c>
      <c r="D1320" t="s">
        <v>60</v>
      </c>
      <c r="E1320" t="str">
        <f>IF(Nike_Sales_Uncleaned!E1385="","NA",IF(OR(Nike_Sales_Uncleaned!E1385=0,Nike_Sales_Uncleaned!E1385=-1),"NA",UPPER(Nike_Sales_Uncleaned!E1385)))</f>
        <v>XL</v>
      </c>
      <c r="F1320" cm="1">
        <f t="array" ref="F1320">IF(Nike_Sales_Uncleaned!F1385="",MEDIAN(_xlfn._xlws.FILTER(Nike_Sales_Uncleaned!$F$2:$F$2501,Nike_Sales_Uncleaned!$F$2:$F$2501&gt;0)),Nike_Sales_Uncleaned!F1385)</f>
        <v>2</v>
      </c>
      <c r="G1320" cm="1">
        <f t="array" ref="G1320">IF(OR(Nike_Sales_Uncleaned!G1385="",Nike_Sales_Uncleaned!G1385&lt;=0),MEDIAN(_xlfn._xlws.FILTER(Nike_Sales_Uncleaned!$G$2:$G$2501,Nike_Sales_Uncleaned!$G$2:$G$2501&gt;0)),Nike_Sales_Uncleaned!G1385)</f>
        <v>6110.0300000000007</v>
      </c>
      <c r="H1320">
        <f>IF(Nike_Sales_Uncleaned!H1385="",0,IF(AND(Nike_Sales_Uncleaned!H1385&gt;=0,Nike_Sales_Uncleaned!H1385&lt;=1),Nike_Sales_Uncleaned!H1385,0))</f>
        <v>0</v>
      </c>
      <c r="I1320">
        <v>0</v>
      </c>
      <c r="J1320" s="11">
        <f>IF(Nike_Sales_Uncleaned[[#This Row],[Order_Date]]="","",Nike_Sales_Uncleaned[[#This Row],[Order_Date]])</f>
        <v>45758</v>
      </c>
      <c r="K1320" t="s">
        <v>22</v>
      </c>
      <c r="L1320" t="s">
        <v>36</v>
      </c>
      <c r="M1320">
        <v>3793.87</v>
      </c>
    </row>
    <row r="1321" spans="1:13" x14ac:dyDescent="0.3">
      <c r="A1321">
        <v>3384</v>
      </c>
      <c r="B1321" t="s">
        <v>19</v>
      </c>
      <c r="C1321" t="s">
        <v>43</v>
      </c>
      <c r="D1321" t="s">
        <v>44</v>
      </c>
      <c r="E1321" t="str">
        <f>IF(Nike_Sales_Uncleaned!E1386="","NA",IF(OR(Nike_Sales_Uncleaned!E1386=0,Nike_Sales_Uncleaned!E1386=-1),"NA",UPPER(Nike_Sales_Uncleaned!E1386)))</f>
        <v>10</v>
      </c>
      <c r="F1321" cm="1">
        <f t="array" ref="F1321">IF(Nike_Sales_Uncleaned!F1386="",MEDIAN(_xlfn._xlws.FILTER(Nike_Sales_Uncleaned!$F$2:$F$2501,Nike_Sales_Uncleaned!$F$2:$F$2501&gt;0)),Nike_Sales_Uncleaned!F1386)</f>
        <v>2</v>
      </c>
      <c r="G1321" cm="1">
        <f t="array" ref="G1321">IF(OR(Nike_Sales_Uncleaned!G1386="",Nike_Sales_Uncleaned!G1386&lt;=0),MEDIAN(_xlfn._xlws.FILTER(Nike_Sales_Uncleaned!$G$2:$G$2501,Nike_Sales_Uncleaned!$G$2:$G$2501&gt;0)),Nike_Sales_Uncleaned!G1386)</f>
        <v>6110.0300000000007</v>
      </c>
      <c r="H1321">
        <f>IF(Nike_Sales_Uncleaned!H1386="",0,IF(AND(Nike_Sales_Uncleaned!H1386&gt;=0,Nike_Sales_Uncleaned!H1386&lt;=1),Nike_Sales_Uncleaned!H1386,0))</f>
        <v>0.27</v>
      </c>
      <c r="I1321">
        <v>0</v>
      </c>
      <c r="J1321" s="11">
        <f>IF(Nike_Sales_Uncleaned[[#This Row],[Order_Date]]="","",Nike_Sales_Uncleaned[[#This Row],[Order_Date]])</f>
        <v>45563</v>
      </c>
      <c r="K1321" t="s">
        <v>22</v>
      </c>
      <c r="L1321" t="s">
        <v>36</v>
      </c>
      <c r="M1321">
        <v>144.65</v>
      </c>
    </row>
    <row r="1322" spans="1:13" x14ac:dyDescent="0.3">
      <c r="A1322">
        <v>3385</v>
      </c>
      <c r="B1322" t="s">
        <v>35</v>
      </c>
      <c r="C1322" t="s">
        <v>14</v>
      </c>
      <c r="D1322" t="s">
        <v>54</v>
      </c>
      <c r="E1322" t="str">
        <f>IF(Nike_Sales_Uncleaned!E1387="","NA",IF(OR(Nike_Sales_Uncleaned!E1387=0,Nike_Sales_Uncleaned!E1387=-1),"NA",UPPER(Nike_Sales_Uncleaned!E1387)))</f>
        <v>NA</v>
      </c>
      <c r="F1322" cm="1">
        <f t="array" ref="F1322">IF(Nike_Sales_Uncleaned!F1387="",MEDIAN(_xlfn._xlws.FILTER(Nike_Sales_Uncleaned!$F$2:$F$2501,Nike_Sales_Uncleaned!$F$2:$F$2501&gt;0)),Nike_Sales_Uncleaned!F1387)</f>
        <v>2</v>
      </c>
      <c r="G1322" cm="1">
        <f t="array" ref="G1322">IF(OR(Nike_Sales_Uncleaned!G1387="",Nike_Sales_Uncleaned!G1387&lt;=0),MEDIAN(_xlfn._xlws.FILTER(Nike_Sales_Uncleaned!$G$2:$G$2501,Nike_Sales_Uncleaned!$G$2:$G$2501&gt;0)),Nike_Sales_Uncleaned!G1387)</f>
        <v>9019.91</v>
      </c>
      <c r="H1322">
        <f>IF(Nike_Sales_Uncleaned!H1387="",0,IF(AND(Nike_Sales_Uncleaned!H1387&gt;=0,Nike_Sales_Uncleaned!H1387&lt;=1),Nike_Sales_Uncleaned!H1387,0))</f>
        <v>0</v>
      </c>
      <c r="I1322">
        <v>0</v>
      </c>
      <c r="J1322" s="11">
        <f>IF(Nike_Sales_Uncleaned[[#This Row],[Order_Date]]="","",Nike_Sales_Uncleaned[[#This Row],[Order_Date]])</f>
        <v>45547</v>
      </c>
      <c r="K1322" t="s">
        <v>17</v>
      </c>
      <c r="L1322" t="s">
        <v>38</v>
      </c>
      <c r="M1322">
        <v>-643.92999999999995</v>
      </c>
    </row>
    <row r="1323" spans="1:13" x14ac:dyDescent="0.3">
      <c r="A1323">
        <v>3386</v>
      </c>
      <c r="B1323" t="s">
        <v>19</v>
      </c>
      <c r="C1323" t="s">
        <v>20</v>
      </c>
      <c r="D1323" t="s">
        <v>55</v>
      </c>
      <c r="E1323" t="str">
        <f>IF(Nike_Sales_Uncleaned!E1388="","NA",IF(OR(Nike_Sales_Uncleaned!E1388=0,Nike_Sales_Uncleaned!E1388=-1),"NA",UPPER(Nike_Sales_Uncleaned!E1388)))</f>
        <v>8</v>
      </c>
      <c r="F1323" cm="1">
        <f t="array" ref="F1323">IF(Nike_Sales_Uncleaned!F1388="",MEDIAN(_xlfn._xlws.FILTER(Nike_Sales_Uncleaned!$F$2:$F$2501,Nike_Sales_Uncleaned!$F$2:$F$2501&gt;0)),Nike_Sales_Uncleaned!F1388)</f>
        <v>2</v>
      </c>
      <c r="G1323" cm="1">
        <f t="array" ref="G1323">IF(OR(Nike_Sales_Uncleaned!G1388="",Nike_Sales_Uncleaned!G1388&lt;=0),MEDIAN(_xlfn._xlws.FILTER(Nike_Sales_Uncleaned!$G$2:$G$2501,Nike_Sales_Uncleaned!$G$2:$G$2501&gt;0)),Nike_Sales_Uncleaned!G1388)</f>
        <v>9212.82</v>
      </c>
      <c r="H1323">
        <f>IF(Nike_Sales_Uncleaned!H1388="",0,IF(AND(Nike_Sales_Uncleaned!H1388&gt;=0,Nike_Sales_Uncleaned!H1388&lt;=1),Nike_Sales_Uncleaned!H1388,0))</f>
        <v>0</v>
      </c>
      <c r="I1323">
        <v>0</v>
      </c>
      <c r="J1323" s="11">
        <f>IF(Nike_Sales_Uncleaned[[#This Row],[Order_Date]]="","",Nike_Sales_Uncleaned[[#This Row],[Order_Date]])</f>
        <v>45672</v>
      </c>
      <c r="K1323" t="s">
        <v>22</v>
      </c>
      <c r="L1323" t="s">
        <v>38</v>
      </c>
      <c r="M1323">
        <v>3827.83</v>
      </c>
    </row>
    <row r="1324" spans="1:13" x14ac:dyDescent="0.3">
      <c r="A1324">
        <v>3387</v>
      </c>
      <c r="B1324" t="s">
        <v>35</v>
      </c>
      <c r="C1324" t="s">
        <v>20</v>
      </c>
      <c r="D1324" t="s">
        <v>55</v>
      </c>
      <c r="E1324" t="str">
        <f>IF(Nike_Sales_Uncleaned!E1389="","NA",IF(OR(Nike_Sales_Uncleaned!E1389=0,Nike_Sales_Uncleaned!E1389=-1),"NA",UPPER(Nike_Sales_Uncleaned!E1389)))</f>
        <v>10</v>
      </c>
      <c r="F1324" cm="1">
        <f t="array" ref="F1324">IF(Nike_Sales_Uncleaned!F1389="",MEDIAN(_xlfn._xlws.FILTER(Nike_Sales_Uncleaned!$F$2:$F$2501,Nike_Sales_Uncleaned!$F$2:$F$2501&gt;0)),Nike_Sales_Uncleaned!F1389)</f>
        <v>4</v>
      </c>
      <c r="G1324" cm="1">
        <f t="array" ref="G1324">IF(OR(Nike_Sales_Uncleaned!G1389="",Nike_Sales_Uncleaned!G1389&lt;=0),MEDIAN(_xlfn._xlws.FILTER(Nike_Sales_Uncleaned!$G$2:$G$2501,Nike_Sales_Uncleaned!$G$2:$G$2501&gt;0)),Nike_Sales_Uncleaned!G1389)</f>
        <v>6110.0300000000007</v>
      </c>
      <c r="H1324">
        <f>IF(Nike_Sales_Uncleaned!H1389="",0,IF(AND(Nike_Sales_Uncleaned!H1389&gt;=0,Nike_Sales_Uncleaned!H1389&lt;=1),Nike_Sales_Uncleaned!H1389,0))</f>
        <v>0</v>
      </c>
      <c r="I1324">
        <v>0</v>
      </c>
      <c r="J1324" s="11">
        <f>IF(Nike_Sales_Uncleaned[[#This Row],[Order_Date]]="","",Nike_Sales_Uncleaned[[#This Row],[Order_Date]])</f>
        <v>45166</v>
      </c>
      <c r="K1324" t="s">
        <v>22</v>
      </c>
      <c r="L1324" t="s">
        <v>36</v>
      </c>
      <c r="M1324">
        <v>2821.58</v>
      </c>
    </row>
    <row r="1325" spans="1:13" x14ac:dyDescent="0.3">
      <c r="A1325">
        <v>3388</v>
      </c>
      <c r="B1325" t="s">
        <v>19</v>
      </c>
      <c r="C1325" t="s">
        <v>30</v>
      </c>
      <c r="D1325" t="s">
        <v>50</v>
      </c>
      <c r="E1325" t="str">
        <f>IF(Nike_Sales_Uncleaned!E1390="","NA",IF(OR(Nike_Sales_Uncleaned!E1390=0,Nike_Sales_Uncleaned!E1390=-1),"NA",UPPER(Nike_Sales_Uncleaned!E1390)))</f>
        <v>7</v>
      </c>
      <c r="F1325" cm="1">
        <f t="array" ref="F1325">IF(Nike_Sales_Uncleaned!F1390="",MEDIAN(_xlfn._xlws.FILTER(Nike_Sales_Uncleaned!$F$2:$F$2501,Nike_Sales_Uncleaned!$F$2:$F$2501&gt;0)),Nike_Sales_Uncleaned!F1390)</f>
        <v>2</v>
      </c>
      <c r="G1325" cm="1">
        <f t="array" ref="G1325">IF(OR(Nike_Sales_Uncleaned!G1390="",Nike_Sales_Uncleaned!G1390&lt;=0),MEDIAN(_xlfn._xlws.FILTER(Nike_Sales_Uncleaned!$G$2:$G$2501,Nike_Sales_Uncleaned!$G$2:$G$2501&gt;0)),Nike_Sales_Uncleaned!G1390)</f>
        <v>4042.33</v>
      </c>
      <c r="H1325">
        <f>IF(Nike_Sales_Uncleaned!H1390="",0,IF(AND(Nike_Sales_Uncleaned!H1390&gt;=0,Nike_Sales_Uncleaned!H1390&lt;=1),Nike_Sales_Uncleaned!H1390,0))</f>
        <v>0</v>
      </c>
      <c r="I1325">
        <v>0</v>
      </c>
      <c r="J1325" s="11">
        <f>IF(Nike_Sales_Uncleaned[[#This Row],[Order_Date]]="","",Nike_Sales_Uncleaned[[#This Row],[Order_Date]])</f>
        <v>45292</v>
      </c>
      <c r="K1325" t="s">
        <v>17</v>
      </c>
      <c r="L1325" t="s">
        <v>29</v>
      </c>
      <c r="M1325">
        <v>1915.52</v>
      </c>
    </row>
    <row r="1326" spans="1:13" x14ac:dyDescent="0.3">
      <c r="A1326">
        <v>3389</v>
      </c>
      <c r="B1326" t="s">
        <v>19</v>
      </c>
      <c r="C1326" t="s">
        <v>30</v>
      </c>
      <c r="D1326" t="s">
        <v>48</v>
      </c>
      <c r="E1326" t="str">
        <f>IF(Nike_Sales_Uncleaned!E1391="","NA",IF(OR(Nike_Sales_Uncleaned!E1391=0,Nike_Sales_Uncleaned!E1391=-1),"NA",UPPER(Nike_Sales_Uncleaned!E1391)))</f>
        <v>M</v>
      </c>
      <c r="F1326" cm="1">
        <f t="array" ref="F1326">IF(Nike_Sales_Uncleaned!F1391="",MEDIAN(_xlfn._xlws.FILTER(Nike_Sales_Uncleaned!$F$2:$F$2501,Nike_Sales_Uncleaned!$F$2:$F$2501&gt;0)),Nike_Sales_Uncleaned!F1391)</f>
        <v>3</v>
      </c>
      <c r="G1326" cm="1">
        <f t="array" ref="G1326">IF(OR(Nike_Sales_Uncleaned!G1391="",Nike_Sales_Uncleaned!G1391&lt;=0),MEDIAN(_xlfn._xlws.FILTER(Nike_Sales_Uncleaned!$G$2:$G$2501,Nike_Sales_Uncleaned!$G$2:$G$2501&gt;0)),Nike_Sales_Uncleaned!G1391)</f>
        <v>9764.91</v>
      </c>
      <c r="H1326">
        <f>IF(Nike_Sales_Uncleaned!H1391="",0,IF(AND(Nike_Sales_Uncleaned!H1391&gt;=0,Nike_Sales_Uncleaned!H1391&lt;=1),Nike_Sales_Uncleaned!H1391,0))</f>
        <v>0</v>
      </c>
      <c r="I1326">
        <v>0</v>
      </c>
      <c r="J1326" s="11">
        <f>IF(Nike_Sales_Uncleaned[[#This Row],[Order_Date]]="","",Nike_Sales_Uncleaned[[#This Row],[Order_Date]])</f>
        <v>45521</v>
      </c>
      <c r="K1326" t="s">
        <v>17</v>
      </c>
      <c r="L1326" t="s">
        <v>25</v>
      </c>
      <c r="M1326">
        <v>3491.49</v>
      </c>
    </row>
    <row r="1327" spans="1:13" x14ac:dyDescent="0.3">
      <c r="A1327">
        <v>3391</v>
      </c>
      <c r="B1327" t="s">
        <v>19</v>
      </c>
      <c r="C1327" t="s">
        <v>20</v>
      </c>
      <c r="D1327" t="s">
        <v>39</v>
      </c>
      <c r="E1327" t="str">
        <f>IF(Nike_Sales_Uncleaned!E1393="","NA",IF(OR(Nike_Sales_Uncleaned!E1393=0,Nike_Sales_Uncleaned!E1393=-1),"NA",UPPER(Nike_Sales_Uncleaned!E1393)))</f>
        <v>M</v>
      </c>
      <c r="F1327" cm="1">
        <f t="array" ref="F1327">IF(Nike_Sales_Uncleaned!F1393="",MEDIAN(_xlfn._xlws.FILTER(Nike_Sales_Uncleaned!$F$2:$F$2501,Nike_Sales_Uncleaned!$F$2:$F$2501&gt;0)),Nike_Sales_Uncleaned!F1393)</f>
        <v>2</v>
      </c>
      <c r="G1327" cm="1">
        <f t="array" ref="G1327">IF(OR(Nike_Sales_Uncleaned!G1393="",Nike_Sales_Uncleaned!G1393&lt;=0),MEDIAN(_xlfn._xlws.FILTER(Nike_Sales_Uncleaned!$G$2:$G$2501,Nike_Sales_Uncleaned!$G$2:$G$2501&gt;0)),Nike_Sales_Uncleaned!G1393)</f>
        <v>6110.0300000000007</v>
      </c>
      <c r="H1327">
        <f>IF(Nike_Sales_Uncleaned!H1393="",0,IF(AND(Nike_Sales_Uncleaned!H1393&gt;=0,Nike_Sales_Uncleaned!H1393&lt;=1),Nike_Sales_Uncleaned!H1393,0))</f>
        <v>0</v>
      </c>
      <c r="I1327">
        <v>0</v>
      </c>
      <c r="J1327" s="11">
        <f>IF(Nike_Sales_Uncleaned[[#This Row],[Order_Date]]="","",Nike_Sales_Uncleaned[[#This Row],[Order_Date]])</f>
        <v>45602</v>
      </c>
      <c r="K1327" t="s">
        <v>22</v>
      </c>
      <c r="L1327" t="s">
        <v>38</v>
      </c>
      <c r="M1327">
        <v>1628.31</v>
      </c>
    </row>
    <row r="1328" spans="1:13" x14ac:dyDescent="0.3">
      <c r="A1328">
        <v>3392</v>
      </c>
      <c r="B1328" t="s">
        <v>13</v>
      </c>
      <c r="C1328" t="s">
        <v>26</v>
      </c>
      <c r="D1328" t="s">
        <v>58</v>
      </c>
      <c r="E1328" t="str">
        <f>IF(Nike_Sales_Uncleaned!E1394="","NA",IF(OR(Nike_Sales_Uncleaned!E1394=0,Nike_Sales_Uncleaned!E1394=-1),"NA",UPPER(Nike_Sales_Uncleaned!E1394)))</f>
        <v>NA</v>
      </c>
      <c r="F1328" cm="1">
        <f t="array" ref="F1328">IF(Nike_Sales_Uncleaned!F1394="",MEDIAN(_xlfn._xlws.FILTER(Nike_Sales_Uncleaned!$F$2:$F$2501,Nike_Sales_Uncleaned!$F$2:$F$2501&gt;0)),Nike_Sales_Uncleaned!F1394)</f>
        <v>-1</v>
      </c>
      <c r="G1328" cm="1">
        <f t="array" ref="G1328">IF(OR(Nike_Sales_Uncleaned!G1394="",Nike_Sales_Uncleaned!G1394&lt;=0),MEDIAN(_xlfn._xlws.FILTER(Nike_Sales_Uncleaned!$G$2:$G$2501,Nike_Sales_Uncleaned!$G$2:$G$2501&gt;0)),Nike_Sales_Uncleaned!G1394)</f>
        <v>6110.0300000000007</v>
      </c>
      <c r="H1328">
        <f>IF(Nike_Sales_Uncleaned!H1394="",0,IF(AND(Nike_Sales_Uncleaned!H1394&gt;=0,Nike_Sales_Uncleaned!H1394&lt;=1),Nike_Sales_Uncleaned!H1394,0))</f>
        <v>0</v>
      </c>
      <c r="I1328">
        <v>0</v>
      </c>
      <c r="J1328" s="11">
        <f>IF(Nike_Sales_Uncleaned[[#This Row],[Order_Date]]="","",Nike_Sales_Uncleaned[[#This Row],[Order_Date]])</f>
        <v>45807</v>
      </c>
      <c r="K1328" t="s">
        <v>17</v>
      </c>
      <c r="L1328" t="s">
        <v>29</v>
      </c>
      <c r="M1328">
        <v>-433.47</v>
      </c>
    </row>
    <row r="1329" spans="1:13" x14ac:dyDescent="0.3">
      <c r="A1329">
        <v>3393</v>
      </c>
      <c r="B1329" t="s">
        <v>13</v>
      </c>
      <c r="C1329" t="s">
        <v>43</v>
      </c>
      <c r="D1329" t="s">
        <v>44</v>
      </c>
      <c r="E1329" t="str">
        <f>IF(Nike_Sales_Uncleaned!E1395="","NA",IF(OR(Nike_Sales_Uncleaned!E1395=0,Nike_Sales_Uncleaned!E1395=-1),"NA",UPPER(Nike_Sales_Uncleaned!E1395)))</f>
        <v>M</v>
      </c>
      <c r="F1329" cm="1">
        <f t="array" ref="F1329">IF(Nike_Sales_Uncleaned!F1395="",MEDIAN(_xlfn._xlws.FILTER(Nike_Sales_Uncleaned!$F$2:$F$2501,Nike_Sales_Uncleaned!$F$2:$F$2501&gt;0)),Nike_Sales_Uncleaned!F1395)</f>
        <v>2</v>
      </c>
      <c r="G1329" cm="1">
        <f t="array" ref="G1329">IF(OR(Nike_Sales_Uncleaned!G1395="",Nike_Sales_Uncleaned!G1395&lt;=0),MEDIAN(_xlfn._xlws.FILTER(Nike_Sales_Uncleaned!$G$2:$G$2501,Nike_Sales_Uncleaned!$G$2:$G$2501&gt;0)),Nike_Sales_Uncleaned!G1395)</f>
        <v>6110.0300000000007</v>
      </c>
      <c r="H1329">
        <f>IF(Nike_Sales_Uncleaned!H1395="",0,IF(AND(Nike_Sales_Uncleaned!H1395&gt;=0,Nike_Sales_Uncleaned!H1395&lt;=1),Nike_Sales_Uncleaned!H1395,0))</f>
        <v>0.68</v>
      </c>
      <c r="I1329">
        <v>0</v>
      </c>
      <c r="J1329" s="11">
        <f>IF(Nike_Sales_Uncleaned[[#This Row],[Order_Date]]="","",Nike_Sales_Uncleaned[[#This Row],[Order_Date]])</f>
        <v>45726</v>
      </c>
      <c r="K1329" t="s">
        <v>17</v>
      </c>
      <c r="L1329" t="s">
        <v>36</v>
      </c>
      <c r="M1329">
        <v>1329.32</v>
      </c>
    </row>
    <row r="1330" spans="1:13" x14ac:dyDescent="0.3">
      <c r="A1330">
        <v>3394</v>
      </c>
      <c r="B1330" t="s">
        <v>13</v>
      </c>
      <c r="C1330" t="s">
        <v>26</v>
      </c>
      <c r="D1330" t="s">
        <v>58</v>
      </c>
      <c r="E1330" t="str">
        <f>IF(Nike_Sales_Uncleaned!E1396="","NA",IF(OR(Nike_Sales_Uncleaned!E1396=0,Nike_Sales_Uncleaned!E1396=-1),"NA",UPPER(Nike_Sales_Uncleaned!E1396)))</f>
        <v>XL</v>
      </c>
      <c r="F1330" cm="1">
        <f t="array" ref="F1330">IF(Nike_Sales_Uncleaned!F1396="",MEDIAN(_xlfn._xlws.FILTER(Nike_Sales_Uncleaned!$F$2:$F$2501,Nike_Sales_Uncleaned!$F$2:$F$2501&gt;0)),Nike_Sales_Uncleaned!F1396)</f>
        <v>1</v>
      </c>
      <c r="G1330" cm="1">
        <f t="array" ref="G1330">IF(OR(Nike_Sales_Uncleaned!G1396="",Nike_Sales_Uncleaned!G1396&lt;=0),MEDIAN(_xlfn._xlws.FILTER(Nike_Sales_Uncleaned!$G$2:$G$2501,Nike_Sales_Uncleaned!$G$2:$G$2501&gt;0)),Nike_Sales_Uncleaned!G1396)</f>
        <v>6110.0300000000007</v>
      </c>
      <c r="H1330">
        <f>IF(Nike_Sales_Uncleaned!H1396="",0,IF(AND(Nike_Sales_Uncleaned!H1396&gt;=0,Nike_Sales_Uncleaned!H1396&lt;=1),Nike_Sales_Uncleaned!H1396,0))</f>
        <v>0</v>
      </c>
      <c r="I1330">
        <v>0</v>
      </c>
      <c r="J1330" s="11">
        <f>IF(Nike_Sales_Uncleaned[[#This Row],[Order_Date]]="","",Nike_Sales_Uncleaned[[#This Row],[Order_Date]])</f>
        <v>45555</v>
      </c>
      <c r="K1330" t="s">
        <v>17</v>
      </c>
      <c r="L1330" t="s">
        <v>38</v>
      </c>
      <c r="M1330">
        <v>2396.11</v>
      </c>
    </row>
    <row r="1331" spans="1:13" x14ac:dyDescent="0.3">
      <c r="A1331">
        <v>3395</v>
      </c>
      <c r="B1331" t="s">
        <v>19</v>
      </c>
      <c r="C1331" t="s">
        <v>30</v>
      </c>
      <c r="D1331" t="s">
        <v>50</v>
      </c>
      <c r="E1331" t="str">
        <f>IF(Nike_Sales_Uncleaned!E1397="","NA",IF(OR(Nike_Sales_Uncleaned!E1397=0,Nike_Sales_Uncleaned!E1397=-1),"NA",UPPER(Nike_Sales_Uncleaned!E1397)))</f>
        <v>L</v>
      </c>
      <c r="F1331" cm="1">
        <f t="array" ref="F1331">IF(Nike_Sales_Uncleaned!F1397="",MEDIAN(_xlfn._xlws.FILTER(Nike_Sales_Uncleaned!$F$2:$F$2501,Nike_Sales_Uncleaned!$F$2:$F$2501&gt;0)),Nike_Sales_Uncleaned!F1397)</f>
        <v>3</v>
      </c>
      <c r="G1331" cm="1">
        <f t="array" ref="G1331">IF(OR(Nike_Sales_Uncleaned!G1397="",Nike_Sales_Uncleaned!G1397&lt;=0),MEDIAN(_xlfn._xlws.FILTER(Nike_Sales_Uncleaned!$G$2:$G$2501,Nike_Sales_Uncleaned!$G$2:$G$2501&gt;0)),Nike_Sales_Uncleaned!G1397)</f>
        <v>6110.0300000000007</v>
      </c>
      <c r="H1331">
        <f>IF(Nike_Sales_Uncleaned!H1397="",0,IF(AND(Nike_Sales_Uncleaned!H1397&gt;=0,Nike_Sales_Uncleaned!H1397&lt;=1),Nike_Sales_Uncleaned!H1397,0))</f>
        <v>0</v>
      </c>
      <c r="I1331">
        <v>0</v>
      </c>
      <c r="J1331" s="11">
        <f>IF(Nike_Sales_Uncleaned[[#This Row],[Order_Date]]="","",Nike_Sales_Uncleaned[[#This Row],[Order_Date]])</f>
        <v>45410</v>
      </c>
      <c r="K1331" t="s">
        <v>17</v>
      </c>
      <c r="L1331" t="s">
        <v>25</v>
      </c>
      <c r="M1331">
        <v>3069.77</v>
      </c>
    </row>
    <row r="1332" spans="1:13" x14ac:dyDescent="0.3">
      <c r="A1332">
        <v>3396</v>
      </c>
      <c r="B1332" t="s">
        <v>13</v>
      </c>
      <c r="C1332" t="s">
        <v>30</v>
      </c>
      <c r="D1332" t="s">
        <v>50</v>
      </c>
      <c r="E1332" t="str">
        <f>IF(Nike_Sales_Uncleaned!E1398="","NA",IF(OR(Nike_Sales_Uncleaned!E1398=0,Nike_Sales_Uncleaned!E1398=-1),"NA",UPPER(Nike_Sales_Uncleaned!E1398)))</f>
        <v>L</v>
      </c>
      <c r="F1332" cm="1">
        <f t="array" ref="F1332">IF(Nike_Sales_Uncleaned!F1398="",MEDIAN(_xlfn._xlws.FILTER(Nike_Sales_Uncleaned!$F$2:$F$2501,Nike_Sales_Uncleaned!$F$2:$F$2501&gt;0)),Nike_Sales_Uncleaned!F1398)</f>
        <v>2</v>
      </c>
      <c r="G1332" cm="1">
        <f t="array" ref="G1332">IF(OR(Nike_Sales_Uncleaned!G1398="",Nike_Sales_Uncleaned!G1398&lt;=0),MEDIAN(_xlfn._xlws.FILTER(Nike_Sales_Uncleaned!$G$2:$G$2501,Nike_Sales_Uncleaned!$G$2:$G$2501&gt;0)),Nike_Sales_Uncleaned!G1398)</f>
        <v>6325.01</v>
      </c>
      <c r="H1332">
        <f>IF(Nike_Sales_Uncleaned!H1398="",0,IF(AND(Nike_Sales_Uncleaned!H1398&gt;=0,Nike_Sales_Uncleaned!H1398&lt;=1),Nike_Sales_Uncleaned!H1398,0))</f>
        <v>0</v>
      </c>
      <c r="I1332">
        <v>0</v>
      </c>
      <c r="J1332" s="11" t="str">
        <f>IF(Nike_Sales_Uncleaned[[#This Row],[Order_Date]]="","",Nike_Sales_Uncleaned[[#This Row],[Order_Date]])</f>
        <v/>
      </c>
      <c r="K1332" t="s">
        <v>22</v>
      </c>
      <c r="L1332" t="s">
        <v>36</v>
      </c>
      <c r="M1332">
        <v>-1047.8</v>
      </c>
    </row>
    <row r="1333" spans="1:13" x14ac:dyDescent="0.3">
      <c r="A1333">
        <v>3397</v>
      </c>
      <c r="B1333" t="s">
        <v>19</v>
      </c>
      <c r="C1333" t="s">
        <v>26</v>
      </c>
      <c r="D1333" t="s">
        <v>58</v>
      </c>
      <c r="E1333" t="str">
        <f>IF(Nike_Sales_Uncleaned!E1399="","NA",IF(OR(Nike_Sales_Uncleaned!E1399=0,Nike_Sales_Uncleaned!E1399=-1),"NA",UPPER(Nike_Sales_Uncleaned!E1399)))</f>
        <v>M</v>
      </c>
      <c r="F1333" cm="1">
        <f t="array" ref="F1333">IF(Nike_Sales_Uncleaned!F1399="",MEDIAN(_xlfn._xlws.FILTER(Nike_Sales_Uncleaned!$F$2:$F$2501,Nike_Sales_Uncleaned!$F$2:$F$2501&gt;0)),Nike_Sales_Uncleaned!F1399)</f>
        <v>2</v>
      </c>
      <c r="G1333" cm="1">
        <f t="array" ref="G1333">IF(OR(Nike_Sales_Uncleaned!G1399="",Nike_Sales_Uncleaned!G1399&lt;=0),MEDIAN(_xlfn._xlws.FILTER(Nike_Sales_Uncleaned!$G$2:$G$2501,Nike_Sales_Uncleaned!$G$2:$G$2501&gt;0)),Nike_Sales_Uncleaned!G1399)</f>
        <v>9972.81</v>
      </c>
      <c r="H1333">
        <f>IF(Nike_Sales_Uncleaned!H1399="",0,IF(AND(Nike_Sales_Uncleaned!H1399&gt;=0,Nike_Sales_Uncleaned!H1399&lt;=1),Nike_Sales_Uncleaned!H1399,0))</f>
        <v>0</v>
      </c>
      <c r="I1333">
        <v>0</v>
      </c>
      <c r="J1333" s="11" t="str">
        <f>IF(Nike_Sales_Uncleaned[[#This Row],[Order_Date]]="","",Nike_Sales_Uncleaned[[#This Row],[Order_Date]])</f>
        <v/>
      </c>
      <c r="K1333" t="s">
        <v>17</v>
      </c>
      <c r="L1333" t="s">
        <v>25</v>
      </c>
      <c r="M1333">
        <v>3478.84</v>
      </c>
    </row>
    <row r="1334" spans="1:13" x14ac:dyDescent="0.3">
      <c r="A1334">
        <v>3398</v>
      </c>
      <c r="B1334" t="s">
        <v>35</v>
      </c>
      <c r="C1334" t="s">
        <v>43</v>
      </c>
      <c r="D1334" t="s">
        <v>61</v>
      </c>
      <c r="E1334" t="str">
        <f>IF(Nike_Sales_Uncleaned!E1400="","NA",IF(OR(Nike_Sales_Uncleaned!E1400=0,Nike_Sales_Uncleaned!E1400=-1),"NA",UPPER(Nike_Sales_Uncleaned!E1400)))</f>
        <v>XL</v>
      </c>
      <c r="F1334" cm="1">
        <f t="array" ref="F1334">IF(Nike_Sales_Uncleaned!F1400="",MEDIAN(_xlfn._xlws.FILTER(Nike_Sales_Uncleaned!$F$2:$F$2501,Nike_Sales_Uncleaned!$F$2:$F$2501&gt;0)),Nike_Sales_Uncleaned!F1400)</f>
        <v>2</v>
      </c>
      <c r="G1334" cm="1">
        <f t="array" ref="G1334">IF(OR(Nike_Sales_Uncleaned!G1400="",Nike_Sales_Uncleaned!G1400&lt;=0),MEDIAN(_xlfn._xlws.FILTER(Nike_Sales_Uncleaned!$G$2:$G$2501,Nike_Sales_Uncleaned!$G$2:$G$2501&gt;0)),Nike_Sales_Uncleaned!G1400)</f>
        <v>2082.4899999999998</v>
      </c>
      <c r="H1334">
        <f>IF(Nike_Sales_Uncleaned!H1400="",0,IF(AND(Nike_Sales_Uncleaned!H1400&gt;=0,Nike_Sales_Uncleaned!H1400&lt;=1),Nike_Sales_Uncleaned!H1400,0))</f>
        <v>0</v>
      </c>
      <c r="I1334">
        <v>0</v>
      </c>
      <c r="J1334" s="11" t="str">
        <f>IF(Nike_Sales_Uncleaned[[#This Row],[Order_Date]]="","",Nike_Sales_Uncleaned[[#This Row],[Order_Date]])</f>
        <v/>
      </c>
      <c r="K1334" t="s">
        <v>22</v>
      </c>
      <c r="L1334" t="s">
        <v>45</v>
      </c>
      <c r="M1334">
        <v>415.57</v>
      </c>
    </row>
    <row r="1335" spans="1:13" x14ac:dyDescent="0.3">
      <c r="A1335">
        <v>3399</v>
      </c>
      <c r="B1335" t="s">
        <v>19</v>
      </c>
      <c r="C1335" t="s">
        <v>43</v>
      </c>
      <c r="D1335" t="s">
        <v>61</v>
      </c>
      <c r="E1335" t="str">
        <f>IF(Nike_Sales_Uncleaned!E1401="","NA",IF(OR(Nike_Sales_Uncleaned!E1401=0,Nike_Sales_Uncleaned!E1401=-1),"NA",UPPER(Nike_Sales_Uncleaned!E1401)))</f>
        <v>6</v>
      </c>
      <c r="F1335" cm="1">
        <f t="array" ref="F1335">IF(Nike_Sales_Uncleaned!F1401="",MEDIAN(_xlfn._xlws.FILTER(Nike_Sales_Uncleaned!$F$2:$F$2501,Nike_Sales_Uncleaned!$F$2:$F$2501&gt;0)),Nike_Sales_Uncleaned!F1401)</f>
        <v>2</v>
      </c>
      <c r="G1335" cm="1">
        <f t="array" ref="G1335">IF(OR(Nike_Sales_Uncleaned!G1401="",Nike_Sales_Uncleaned!G1401&lt;=0),MEDIAN(_xlfn._xlws.FILTER(Nike_Sales_Uncleaned!$G$2:$G$2501,Nike_Sales_Uncleaned!$G$2:$G$2501&gt;0)),Nike_Sales_Uncleaned!G1401)</f>
        <v>4507.45</v>
      </c>
      <c r="H1335">
        <f>IF(Nike_Sales_Uncleaned!H1401="",0,IF(AND(Nike_Sales_Uncleaned!H1401&gt;=0,Nike_Sales_Uncleaned!H1401&lt;=1),Nike_Sales_Uncleaned!H1401,0))</f>
        <v>0</v>
      </c>
      <c r="I1335">
        <v>0</v>
      </c>
      <c r="J1335" s="11" t="str">
        <f>IF(Nike_Sales_Uncleaned[[#This Row],[Order_Date]]="","",Nike_Sales_Uncleaned[[#This Row],[Order_Date]])</f>
        <v/>
      </c>
      <c r="K1335" t="s">
        <v>17</v>
      </c>
      <c r="L1335" t="s">
        <v>38</v>
      </c>
      <c r="M1335">
        <v>-1021.01</v>
      </c>
    </row>
    <row r="1336" spans="1:13" x14ac:dyDescent="0.3">
      <c r="A1336">
        <v>3400</v>
      </c>
      <c r="B1336" t="s">
        <v>13</v>
      </c>
      <c r="C1336" t="s">
        <v>26</v>
      </c>
      <c r="D1336" t="s">
        <v>40</v>
      </c>
      <c r="E1336" t="str">
        <f>IF(Nike_Sales_Uncleaned!E1402="","NA",IF(OR(Nike_Sales_Uncleaned!E1402=0,Nike_Sales_Uncleaned!E1402=-1),"NA",UPPER(Nike_Sales_Uncleaned!E1402)))</f>
        <v>M</v>
      </c>
      <c r="F1336" cm="1">
        <f t="array" ref="F1336">IF(Nike_Sales_Uncleaned!F1402="",MEDIAN(_xlfn._xlws.FILTER(Nike_Sales_Uncleaned!$F$2:$F$2501,Nike_Sales_Uncleaned!$F$2:$F$2501&gt;0)),Nike_Sales_Uncleaned!F1402)</f>
        <v>2</v>
      </c>
      <c r="G1336" cm="1">
        <f t="array" ref="G1336">IF(OR(Nike_Sales_Uncleaned!G1402="",Nike_Sales_Uncleaned!G1402&lt;=0),MEDIAN(_xlfn._xlws.FILTER(Nike_Sales_Uncleaned!$G$2:$G$2501,Nike_Sales_Uncleaned!$G$2:$G$2501&gt;0)),Nike_Sales_Uncleaned!G1402)</f>
        <v>6110.0300000000007</v>
      </c>
      <c r="H1336">
        <f>IF(Nike_Sales_Uncleaned!H1402="",0,IF(AND(Nike_Sales_Uncleaned!H1402&gt;=0,Nike_Sales_Uncleaned!H1402&lt;=1),Nike_Sales_Uncleaned!H1402,0))</f>
        <v>0.23</v>
      </c>
      <c r="I1336">
        <v>0</v>
      </c>
      <c r="J1336" s="11">
        <f>IF(Nike_Sales_Uncleaned[[#This Row],[Order_Date]]="","",Nike_Sales_Uncleaned[[#This Row],[Order_Date]])</f>
        <v>45244</v>
      </c>
      <c r="K1336" t="s">
        <v>22</v>
      </c>
      <c r="L1336" t="s">
        <v>38</v>
      </c>
      <c r="M1336">
        <v>703.25</v>
      </c>
    </row>
    <row r="1337" spans="1:13" x14ac:dyDescent="0.3">
      <c r="A1337">
        <v>3401</v>
      </c>
      <c r="B1337" t="s">
        <v>13</v>
      </c>
      <c r="C1337" t="s">
        <v>43</v>
      </c>
      <c r="D1337" t="s">
        <v>52</v>
      </c>
      <c r="E1337" t="str">
        <f>IF(Nike_Sales_Uncleaned!E1403="","NA",IF(OR(Nike_Sales_Uncleaned!E1403=0,Nike_Sales_Uncleaned!E1403=-1),"NA",UPPER(Nike_Sales_Uncleaned!E1403)))</f>
        <v>M</v>
      </c>
      <c r="F1337" cm="1">
        <f t="array" ref="F1337">IF(Nike_Sales_Uncleaned!F1403="",MEDIAN(_xlfn._xlws.FILTER(Nike_Sales_Uncleaned!$F$2:$F$2501,Nike_Sales_Uncleaned!$F$2:$F$2501&gt;0)),Nike_Sales_Uncleaned!F1403)</f>
        <v>2</v>
      </c>
      <c r="G1337" cm="1">
        <f t="array" ref="G1337">IF(OR(Nike_Sales_Uncleaned!G1403="",Nike_Sales_Uncleaned!G1403&lt;=0),MEDIAN(_xlfn._xlws.FILTER(Nike_Sales_Uncleaned!$G$2:$G$2501,Nike_Sales_Uncleaned!$G$2:$G$2501&gt;0)),Nike_Sales_Uncleaned!G1403)</f>
        <v>6110.0300000000007</v>
      </c>
      <c r="H1337">
        <f>IF(Nike_Sales_Uncleaned!H1403="",0,IF(AND(Nike_Sales_Uncleaned!H1403&gt;=0,Nike_Sales_Uncleaned!H1403&lt;=1),Nike_Sales_Uncleaned!H1403,0))</f>
        <v>0</v>
      </c>
      <c r="I1337">
        <v>0</v>
      </c>
      <c r="J1337" s="11">
        <f>IF(Nike_Sales_Uncleaned[[#This Row],[Order_Date]]="","",Nike_Sales_Uncleaned[[#This Row],[Order_Date]])</f>
        <v>45521</v>
      </c>
      <c r="K1337" t="s">
        <v>22</v>
      </c>
      <c r="L1337" t="s">
        <v>45</v>
      </c>
      <c r="M1337">
        <v>3834.84</v>
      </c>
    </row>
    <row r="1338" spans="1:13" x14ac:dyDescent="0.3">
      <c r="A1338">
        <v>3402</v>
      </c>
      <c r="B1338" t="s">
        <v>19</v>
      </c>
      <c r="C1338" t="s">
        <v>30</v>
      </c>
      <c r="D1338" t="s">
        <v>56</v>
      </c>
      <c r="E1338" t="str">
        <f>IF(Nike_Sales_Uncleaned!E1404="","NA",IF(OR(Nike_Sales_Uncleaned!E1404=0,Nike_Sales_Uncleaned!E1404=-1),"NA",UPPER(Nike_Sales_Uncleaned!E1404)))</f>
        <v>NA</v>
      </c>
      <c r="F1338" cm="1">
        <f t="array" ref="F1338">IF(Nike_Sales_Uncleaned!F1404="",MEDIAN(_xlfn._xlws.FILTER(Nike_Sales_Uncleaned!$F$2:$F$2501,Nike_Sales_Uncleaned!$F$2:$F$2501&gt;0)),Nike_Sales_Uncleaned!F1404)</f>
        <v>2</v>
      </c>
      <c r="G1338" cm="1">
        <f t="array" ref="G1338">IF(OR(Nike_Sales_Uncleaned!G1404="",Nike_Sales_Uncleaned!G1404&lt;=0),MEDIAN(_xlfn._xlws.FILTER(Nike_Sales_Uncleaned!$G$2:$G$2501,Nike_Sales_Uncleaned!$G$2:$G$2501&gt;0)),Nike_Sales_Uncleaned!G1404)</f>
        <v>9706.84</v>
      </c>
      <c r="H1338">
        <f>IF(Nike_Sales_Uncleaned!H1404="",0,IF(AND(Nike_Sales_Uncleaned!H1404&gt;=0,Nike_Sales_Uncleaned!H1404&lt;=1),Nike_Sales_Uncleaned!H1404,0))</f>
        <v>0.03</v>
      </c>
      <c r="I1338">
        <v>0</v>
      </c>
      <c r="J1338" s="11">
        <f>IF(Nike_Sales_Uncleaned[[#This Row],[Order_Date]]="","",Nike_Sales_Uncleaned[[#This Row],[Order_Date]])</f>
        <v>45747</v>
      </c>
      <c r="K1338" t="s">
        <v>17</v>
      </c>
      <c r="L1338" t="s">
        <v>29</v>
      </c>
      <c r="M1338">
        <v>-229.84</v>
      </c>
    </row>
    <row r="1339" spans="1:13" x14ac:dyDescent="0.3">
      <c r="A1339">
        <v>3403</v>
      </c>
      <c r="B1339" t="s">
        <v>13</v>
      </c>
      <c r="C1339" t="s">
        <v>14</v>
      </c>
      <c r="D1339" t="s">
        <v>34</v>
      </c>
      <c r="E1339" t="str">
        <f>IF(Nike_Sales_Uncleaned!E1405="","NA",IF(OR(Nike_Sales_Uncleaned!E1405=0,Nike_Sales_Uncleaned!E1405=-1),"NA",UPPER(Nike_Sales_Uncleaned!E1405)))</f>
        <v>M</v>
      </c>
      <c r="F1339" cm="1">
        <f t="array" ref="F1339">IF(Nike_Sales_Uncleaned!F1405="",MEDIAN(_xlfn._xlws.FILTER(Nike_Sales_Uncleaned!$F$2:$F$2501,Nike_Sales_Uncleaned!$F$2:$F$2501&gt;0)),Nike_Sales_Uncleaned!F1405)</f>
        <v>2</v>
      </c>
      <c r="G1339" cm="1">
        <f t="array" ref="G1339">IF(OR(Nike_Sales_Uncleaned!G1405="",Nike_Sales_Uncleaned!G1405&lt;=0),MEDIAN(_xlfn._xlws.FILTER(Nike_Sales_Uncleaned!$G$2:$G$2501,Nike_Sales_Uncleaned!$G$2:$G$2501&gt;0)),Nike_Sales_Uncleaned!G1405)</f>
        <v>6110.0300000000007</v>
      </c>
      <c r="H1339">
        <f>IF(Nike_Sales_Uncleaned!H1405="",0,IF(AND(Nike_Sales_Uncleaned!H1405&gt;=0,Nike_Sales_Uncleaned!H1405&lt;=1),Nike_Sales_Uncleaned!H1405,0))</f>
        <v>0</v>
      </c>
      <c r="I1339">
        <v>0</v>
      </c>
      <c r="J1339" s="11">
        <f>IF(Nike_Sales_Uncleaned[[#This Row],[Order_Date]]="","",Nike_Sales_Uncleaned[[#This Row],[Order_Date]])</f>
        <v>45575</v>
      </c>
      <c r="K1339" t="s">
        <v>22</v>
      </c>
      <c r="L1339" t="s">
        <v>29</v>
      </c>
      <c r="M1339">
        <v>-200.19</v>
      </c>
    </row>
    <row r="1340" spans="1:13" x14ac:dyDescent="0.3">
      <c r="A1340">
        <v>3404</v>
      </c>
      <c r="B1340" t="s">
        <v>13</v>
      </c>
      <c r="C1340" t="s">
        <v>43</v>
      </c>
      <c r="D1340" t="s">
        <v>52</v>
      </c>
      <c r="E1340" t="str">
        <f>IF(Nike_Sales_Uncleaned!E1406="","NA",IF(OR(Nike_Sales_Uncleaned!E1406=0,Nike_Sales_Uncleaned!E1406=-1),"NA",UPPER(Nike_Sales_Uncleaned!E1406)))</f>
        <v>XL</v>
      </c>
      <c r="F1340" cm="1">
        <f t="array" ref="F1340">IF(Nike_Sales_Uncleaned!F1406="",MEDIAN(_xlfn._xlws.FILTER(Nike_Sales_Uncleaned!$F$2:$F$2501,Nike_Sales_Uncleaned!$F$2:$F$2501&gt;0)),Nike_Sales_Uncleaned!F1406)</f>
        <v>2</v>
      </c>
      <c r="G1340" cm="1">
        <f t="array" ref="G1340">IF(OR(Nike_Sales_Uncleaned!G1406="",Nike_Sales_Uncleaned!G1406&lt;=0),MEDIAN(_xlfn._xlws.FILTER(Nike_Sales_Uncleaned!$G$2:$G$2501,Nike_Sales_Uncleaned!$G$2:$G$2501&gt;0)),Nike_Sales_Uncleaned!G1406)</f>
        <v>6110.0300000000007</v>
      </c>
      <c r="H1340">
        <f>IF(Nike_Sales_Uncleaned!H1406="",0,IF(AND(Nike_Sales_Uncleaned!H1406&gt;=0,Nike_Sales_Uncleaned!H1406&lt;=1),Nike_Sales_Uncleaned!H1406,0))</f>
        <v>0</v>
      </c>
      <c r="I1340">
        <v>0</v>
      </c>
      <c r="J1340" s="11">
        <f>IF(Nike_Sales_Uncleaned[[#This Row],[Order_Date]]="","",Nike_Sales_Uncleaned[[#This Row],[Order_Date]])</f>
        <v>45817</v>
      </c>
      <c r="K1340" t="s">
        <v>17</v>
      </c>
      <c r="L1340" t="s">
        <v>29</v>
      </c>
      <c r="M1340">
        <v>1505.06</v>
      </c>
    </row>
    <row r="1341" spans="1:13" x14ac:dyDescent="0.3">
      <c r="A1341">
        <v>3405</v>
      </c>
      <c r="B1341" t="s">
        <v>19</v>
      </c>
      <c r="C1341" t="s">
        <v>26</v>
      </c>
      <c r="D1341" t="s">
        <v>58</v>
      </c>
      <c r="E1341" t="str">
        <f>IF(Nike_Sales_Uncleaned!E1407="","NA",IF(OR(Nike_Sales_Uncleaned!E1407=0,Nike_Sales_Uncleaned!E1407=-1),"NA",UPPER(Nike_Sales_Uncleaned!E1407)))</f>
        <v>M</v>
      </c>
      <c r="F1341" cm="1">
        <f t="array" ref="F1341">IF(Nike_Sales_Uncleaned!F1407="",MEDIAN(_xlfn._xlws.FILTER(Nike_Sales_Uncleaned!$F$2:$F$2501,Nike_Sales_Uncleaned!$F$2:$F$2501&gt;0)),Nike_Sales_Uncleaned!F1407)</f>
        <v>0</v>
      </c>
      <c r="G1341" cm="1">
        <f t="array" ref="G1341">IF(OR(Nike_Sales_Uncleaned!G1407="",Nike_Sales_Uncleaned!G1407&lt;=0),MEDIAN(_xlfn._xlws.FILTER(Nike_Sales_Uncleaned!$G$2:$G$2501,Nike_Sales_Uncleaned!$G$2:$G$2501&gt;0)),Nike_Sales_Uncleaned!G1407)</f>
        <v>9986.17</v>
      </c>
      <c r="H1341">
        <f>IF(Nike_Sales_Uncleaned!H1407="",0,IF(AND(Nike_Sales_Uncleaned!H1407&gt;=0,Nike_Sales_Uncleaned!H1407&lt;=1),Nike_Sales_Uncleaned!H1407,0))</f>
        <v>0</v>
      </c>
      <c r="I1341">
        <v>0</v>
      </c>
      <c r="J1341" s="11">
        <f>IF(Nike_Sales_Uncleaned[[#This Row],[Order_Date]]="","",Nike_Sales_Uncleaned[[#This Row],[Order_Date]])</f>
        <v>45792</v>
      </c>
      <c r="K1341" t="s">
        <v>17</v>
      </c>
      <c r="L1341" t="s">
        <v>45</v>
      </c>
      <c r="M1341">
        <v>1861.72</v>
      </c>
    </row>
    <row r="1342" spans="1:13" x14ac:dyDescent="0.3">
      <c r="A1342">
        <v>3406</v>
      </c>
      <c r="B1342" t="s">
        <v>19</v>
      </c>
      <c r="C1342" t="s">
        <v>43</v>
      </c>
      <c r="D1342" t="s">
        <v>52</v>
      </c>
      <c r="E1342" t="str">
        <f>IF(Nike_Sales_Uncleaned!E1408="","NA",IF(OR(Nike_Sales_Uncleaned!E1408=0,Nike_Sales_Uncleaned!E1408=-1),"NA",UPPER(Nike_Sales_Uncleaned!E1408)))</f>
        <v>10</v>
      </c>
      <c r="F1342" cm="1">
        <f t="array" ref="F1342">IF(Nike_Sales_Uncleaned!F1408="",MEDIAN(_xlfn._xlws.FILTER(Nike_Sales_Uncleaned!$F$2:$F$2501,Nike_Sales_Uncleaned!$F$2:$F$2501&gt;0)),Nike_Sales_Uncleaned!F1408)</f>
        <v>2</v>
      </c>
      <c r="G1342" cm="1">
        <f t="array" ref="G1342">IF(OR(Nike_Sales_Uncleaned!G1408="",Nike_Sales_Uncleaned!G1408&lt;=0),MEDIAN(_xlfn._xlws.FILTER(Nike_Sales_Uncleaned!$G$2:$G$2501,Nike_Sales_Uncleaned!$G$2:$G$2501&gt;0)),Nike_Sales_Uncleaned!G1408)</f>
        <v>6110.0300000000007</v>
      </c>
      <c r="H1342">
        <f>IF(Nike_Sales_Uncleaned!H1408="",0,IF(AND(Nike_Sales_Uncleaned!H1408&gt;=0,Nike_Sales_Uncleaned!H1408&lt;=1),Nike_Sales_Uncleaned!H1408,0))</f>
        <v>0</v>
      </c>
      <c r="I1342">
        <v>0</v>
      </c>
      <c r="J1342" s="11">
        <f>IF(Nike_Sales_Uncleaned[[#This Row],[Order_Date]]="","",Nike_Sales_Uncleaned[[#This Row],[Order_Date]])</f>
        <v>45655</v>
      </c>
      <c r="K1342" t="s">
        <v>17</v>
      </c>
      <c r="L1342" t="s">
        <v>36</v>
      </c>
      <c r="M1342">
        <v>3314.92</v>
      </c>
    </row>
    <row r="1343" spans="1:13" x14ac:dyDescent="0.3">
      <c r="A1343">
        <v>3407</v>
      </c>
      <c r="B1343" t="s">
        <v>19</v>
      </c>
      <c r="C1343" t="s">
        <v>26</v>
      </c>
      <c r="D1343" t="s">
        <v>60</v>
      </c>
      <c r="E1343" t="str">
        <f>IF(Nike_Sales_Uncleaned!E1409="","NA",IF(OR(Nike_Sales_Uncleaned!E1409=0,Nike_Sales_Uncleaned!E1409=-1),"NA",UPPER(Nike_Sales_Uncleaned!E1409)))</f>
        <v>11</v>
      </c>
      <c r="F1343" cm="1">
        <f t="array" ref="F1343">IF(Nike_Sales_Uncleaned!F1409="",MEDIAN(_xlfn._xlws.FILTER(Nike_Sales_Uncleaned!$F$2:$F$2501,Nike_Sales_Uncleaned!$F$2:$F$2501&gt;0)),Nike_Sales_Uncleaned!F1409)</f>
        <v>0</v>
      </c>
      <c r="G1343" cm="1">
        <f t="array" ref="G1343">IF(OR(Nike_Sales_Uncleaned!G1409="",Nike_Sales_Uncleaned!G1409&lt;=0),MEDIAN(_xlfn._xlws.FILTER(Nike_Sales_Uncleaned!$G$2:$G$2501,Nike_Sales_Uncleaned!$G$2:$G$2501&gt;0)),Nike_Sales_Uncleaned!G1409)</f>
        <v>5704.39</v>
      </c>
      <c r="H1343">
        <f>IF(Nike_Sales_Uncleaned!H1409="",0,IF(AND(Nike_Sales_Uncleaned!H1409&gt;=0,Nike_Sales_Uncleaned!H1409&lt;=1),Nike_Sales_Uncleaned!H1409,0))</f>
        <v>0</v>
      </c>
      <c r="I1343">
        <v>0</v>
      </c>
      <c r="J1343" s="11">
        <f>IF(Nike_Sales_Uncleaned[[#This Row],[Order_Date]]="","",Nike_Sales_Uncleaned[[#This Row],[Order_Date]])</f>
        <v>45374</v>
      </c>
      <c r="K1343" t="s">
        <v>22</v>
      </c>
      <c r="L1343" t="s">
        <v>33</v>
      </c>
      <c r="M1343">
        <v>-4.0999999999999996</v>
      </c>
    </row>
    <row r="1344" spans="1:13" x14ac:dyDescent="0.3">
      <c r="A1344">
        <v>3408</v>
      </c>
      <c r="B1344" t="s">
        <v>35</v>
      </c>
      <c r="C1344" t="s">
        <v>43</v>
      </c>
      <c r="D1344" t="s">
        <v>44</v>
      </c>
      <c r="E1344" t="str">
        <f>IF(Nike_Sales_Uncleaned!E1410="","NA",IF(OR(Nike_Sales_Uncleaned!E1410=0,Nike_Sales_Uncleaned!E1410=-1),"NA",UPPER(Nike_Sales_Uncleaned!E1410)))</f>
        <v>XL</v>
      </c>
      <c r="F1344" cm="1">
        <f t="array" ref="F1344">IF(Nike_Sales_Uncleaned!F1410="",MEDIAN(_xlfn._xlws.FILTER(Nike_Sales_Uncleaned!$F$2:$F$2501,Nike_Sales_Uncleaned!$F$2:$F$2501&gt;0)),Nike_Sales_Uncleaned!F1410)</f>
        <v>2</v>
      </c>
      <c r="G1344" cm="1">
        <f t="array" ref="G1344">IF(OR(Nike_Sales_Uncleaned!G1410="",Nike_Sales_Uncleaned!G1410&lt;=0),MEDIAN(_xlfn._xlws.FILTER(Nike_Sales_Uncleaned!$G$2:$G$2501,Nike_Sales_Uncleaned!$G$2:$G$2501&gt;0)),Nike_Sales_Uncleaned!G1410)</f>
        <v>6110.0300000000007</v>
      </c>
      <c r="H1344">
        <f>IF(Nike_Sales_Uncleaned!H1410="",0,IF(AND(Nike_Sales_Uncleaned!H1410&gt;=0,Nike_Sales_Uncleaned!H1410&lt;=1),Nike_Sales_Uncleaned!H1410,0))</f>
        <v>0</v>
      </c>
      <c r="I1344">
        <v>0</v>
      </c>
      <c r="J1344" s="11">
        <f>IF(Nike_Sales_Uncleaned[[#This Row],[Order_Date]]="","",Nike_Sales_Uncleaned[[#This Row],[Order_Date]])</f>
        <v>45758</v>
      </c>
      <c r="K1344" t="s">
        <v>22</v>
      </c>
      <c r="L1344" t="s">
        <v>33</v>
      </c>
      <c r="M1344">
        <v>1675.58</v>
      </c>
    </row>
    <row r="1345" spans="1:13" x14ac:dyDescent="0.3">
      <c r="A1345">
        <v>3409</v>
      </c>
      <c r="B1345" t="s">
        <v>13</v>
      </c>
      <c r="C1345" t="s">
        <v>30</v>
      </c>
      <c r="D1345" t="s">
        <v>48</v>
      </c>
      <c r="E1345" t="str">
        <f>IF(Nike_Sales_Uncleaned!E1411="","NA",IF(OR(Nike_Sales_Uncleaned!E1411=0,Nike_Sales_Uncleaned!E1411=-1),"NA",UPPER(Nike_Sales_Uncleaned!E1411)))</f>
        <v>M</v>
      </c>
      <c r="F1345" cm="1">
        <f t="array" ref="F1345">IF(Nike_Sales_Uncleaned!F1411="",MEDIAN(_xlfn._xlws.FILTER(Nike_Sales_Uncleaned!$F$2:$F$2501,Nike_Sales_Uncleaned!$F$2:$F$2501&gt;0)),Nike_Sales_Uncleaned!F1411)</f>
        <v>1</v>
      </c>
      <c r="G1345" cm="1">
        <f t="array" ref="G1345">IF(OR(Nike_Sales_Uncleaned!G1411="",Nike_Sales_Uncleaned!G1411&lt;=0),MEDIAN(_xlfn._xlws.FILTER(Nike_Sales_Uncleaned!$G$2:$G$2501,Nike_Sales_Uncleaned!$G$2:$G$2501&gt;0)),Nike_Sales_Uncleaned!G1411)</f>
        <v>6312.01</v>
      </c>
      <c r="H1345">
        <f>IF(Nike_Sales_Uncleaned!H1411="",0,IF(AND(Nike_Sales_Uncleaned!H1411&gt;=0,Nike_Sales_Uncleaned!H1411&lt;=1),Nike_Sales_Uncleaned!H1411,0))</f>
        <v>0.3</v>
      </c>
      <c r="I1345">
        <v>4418.41</v>
      </c>
      <c r="J1345" s="11">
        <f>IF(Nike_Sales_Uncleaned[[#This Row],[Order_Date]]="","",Nike_Sales_Uncleaned[[#This Row],[Order_Date]])</f>
        <v>45608</v>
      </c>
      <c r="K1345" t="s">
        <v>22</v>
      </c>
      <c r="L1345" t="s">
        <v>33</v>
      </c>
      <c r="M1345">
        <v>-1106.07</v>
      </c>
    </row>
    <row r="1346" spans="1:13" x14ac:dyDescent="0.3">
      <c r="A1346">
        <v>3410</v>
      </c>
      <c r="B1346" t="s">
        <v>13</v>
      </c>
      <c r="C1346" t="s">
        <v>30</v>
      </c>
      <c r="D1346" t="s">
        <v>50</v>
      </c>
      <c r="E1346" t="str">
        <f>IF(Nike_Sales_Uncleaned!E1412="","NA",IF(OR(Nike_Sales_Uncleaned!E1412=0,Nike_Sales_Uncleaned!E1412=-1),"NA",UPPER(Nike_Sales_Uncleaned!E1412)))</f>
        <v>NA</v>
      </c>
      <c r="F1346" cm="1">
        <f t="array" ref="F1346">IF(Nike_Sales_Uncleaned!F1412="",MEDIAN(_xlfn._xlws.FILTER(Nike_Sales_Uncleaned!$F$2:$F$2501,Nike_Sales_Uncleaned!$F$2:$F$2501&gt;0)),Nike_Sales_Uncleaned!F1412)</f>
        <v>0</v>
      </c>
      <c r="G1346" cm="1">
        <f t="array" ref="G1346">IF(OR(Nike_Sales_Uncleaned!G1412="",Nike_Sales_Uncleaned!G1412&lt;=0),MEDIAN(_xlfn._xlws.FILTER(Nike_Sales_Uncleaned!$G$2:$G$2501,Nike_Sales_Uncleaned!$G$2:$G$2501&gt;0)),Nike_Sales_Uncleaned!G1412)</f>
        <v>6110.0300000000007</v>
      </c>
      <c r="H1346">
        <f>IF(Nike_Sales_Uncleaned!H1412="",0,IF(AND(Nike_Sales_Uncleaned!H1412&gt;=0,Nike_Sales_Uncleaned!H1412&lt;=1),Nike_Sales_Uncleaned!H1412,0))</f>
        <v>0</v>
      </c>
      <c r="I1346">
        <v>0</v>
      </c>
      <c r="J1346" s="11">
        <f>IF(Nike_Sales_Uncleaned[[#This Row],[Order_Date]]="","",Nike_Sales_Uncleaned[[#This Row],[Order_Date]])</f>
        <v>45832</v>
      </c>
      <c r="K1346" t="s">
        <v>22</v>
      </c>
      <c r="L1346" t="s">
        <v>38</v>
      </c>
      <c r="M1346">
        <v>2396.5500000000002</v>
      </c>
    </row>
    <row r="1347" spans="1:13" x14ac:dyDescent="0.3">
      <c r="A1347">
        <v>3411</v>
      </c>
      <c r="B1347" t="s">
        <v>13</v>
      </c>
      <c r="C1347" t="s">
        <v>20</v>
      </c>
      <c r="D1347" t="s">
        <v>39</v>
      </c>
      <c r="E1347" t="str">
        <f>IF(Nike_Sales_Uncleaned!E1413="","NA",IF(OR(Nike_Sales_Uncleaned!E1413=0,Nike_Sales_Uncleaned!E1413=-1),"NA",UPPER(Nike_Sales_Uncleaned!E1413)))</f>
        <v>9</v>
      </c>
      <c r="F1347" cm="1">
        <f t="array" ref="F1347">IF(Nike_Sales_Uncleaned!F1413="",MEDIAN(_xlfn._xlws.FILTER(Nike_Sales_Uncleaned!$F$2:$F$2501,Nike_Sales_Uncleaned!$F$2:$F$2501&gt;0)),Nike_Sales_Uncleaned!F1413)</f>
        <v>0</v>
      </c>
      <c r="G1347" cm="1">
        <f t="array" ref="G1347">IF(OR(Nike_Sales_Uncleaned!G1413="",Nike_Sales_Uncleaned!G1413&lt;=0),MEDIAN(_xlfn._xlws.FILTER(Nike_Sales_Uncleaned!$G$2:$G$2501,Nike_Sales_Uncleaned!$G$2:$G$2501&gt;0)),Nike_Sales_Uncleaned!G1413)</f>
        <v>6110.0300000000007</v>
      </c>
      <c r="H1347">
        <f>IF(Nike_Sales_Uncleaned!H1413="",0,IF(AND(Nike_Sales_Uncleaned!H1413&gt;=0,Nike_Sales_Uncleaned!H1413&lt;=1),Nike_Sales_Uncleaned!H1413,0))</f>
        <v>0</v>
      </c>
      <c r="I1347">
        <v>0</v>
      </c>
      <c r="J1347" s="11" t="str">
        <f>IF(Nike_Sales_Uncleaned[[#This Row],[Order_Date]]="","",Nike_Sales_Uncleaned[[#This Row],[Order_Date]])</f>
        <v/>
      </c>
      <c r="K1347" t="s">
        <v>22</v>
      </c>
      <c r="L1347" t="s">
        <v>29</v>
      </c>
      <c r="M1347">
        <v>-970.59</v>
      </c>
    </row>
    <row r="1348" spans="1:13" x14ac:dyDescent="0.3">
      <c r="A1348">
        <v>3412</v>
      </c>
      <c r="B1348" t="s">
        <v>35</v>
      </c>
      <c r="C1348" t="s">
        <v>14</v>
      </c>
      <c r="D1348" t="s">
        <v>34</v>
      </c>
      <c r="E1348" t="str">
        <f>IF(Nike_Sales_Uncleaned!E1414="","NA",IF(OR(Nike_Sales_Uncleaned!E1414=0,Nike_Sales_Uncleaned!E1414=-1),"NA",UPPER(Nike_Sales_Uncleaned!E1414)))</f>
        <v>XL</v>
      </c>
      <c r="F1348" cm="1">
        <f t="array" ref="F1348">IF(Nike_Sales_Uncleaned!F1414="",MEDIAN(_xlfn._xlws.FILTER(Nike_Sales_Uncleaned!$F$2:$F$2501,Nike_Sales_Uncleaned!$F$2:$F$2501&gt;0)),Nike_Sales_Uncleaned!F1414)</f>
        <v>2</v>
      </c>
      <c r="G1348" cm="1">
        <f t="array" ref="G1348">IF(OR(Nike_Sales_Uncleaned!G1414="",Nike_Sales_Uncleaned!G1414&lt;=0),MEDIAN(_xlfn._xlws.FILTER(Nike_Sales_Uncleaned!$G$2:$G$2501,Nike_Sales_Uncleaned!$G$2:$G$2501&gt;0)),Nike_Sales_Uncleaned!G1414)</f>
        <v>6983.68</v>
      </c>
      <c r="H1348">
        <f>IF(Nike_Sales_Uncleaned!H1414="",0,IF(AND(Nike_Sales_Uncleaned!H1414&gt;=0,Nike_Sales_Uncleaned!H1414&lt;=1),Nike_Sales_Uncleaned!H1414,0))</f>
        <v>0</v>
      </c>
      <c r="I1348">
        <v>0</v>
      </c>
      <c r="J1348" s="11" t="str">
        <f>IF(Nike_Sales_Uncleaned[[#This Row],[Order_Date]]="","",Nike_Sales_Uncleaned[[#This Row],[Order_Date]])</f>
        <v/>
      </c>
      <c r="K1348" t="s">
        <v>17</v>
      </c>
      <c r="L1348" t="s">
        <v>38</v>
      </c>
      <c r="M1348">
        <v>2789.29</v>
      </c>
    </row>
    <row r="1349" spans="1:13" x14ac:dyDescent="0.3">
      <c r="A1349">
        <v>3413</v>
      </c>
      <c r="B1349" t="s">
        <v>13</v>
      </c>
      <c r="C1349" t="s">
        <v>20</v>
      </c>
      <c r="D1349" t="s">
        <v>55</v>
      </c>
      <c r="E1349" t="str">
        <f>IF(Nike_Sales_Uncleaned!E1415="","NA",IF(OR(Nike_Sales_Uncleaned!E1415=0,Nike_Sales_Uncleaned!E1415=-1),"NA",UPPER(Nike_Sales_Uncleaned!E1415)))</f>
        <v>XL</v>
      </c>
      <c r="F1349" cm="1">
        <f t="array" ref="F1349">IF(Nike_Sales_Uncleaned!F1415="",MEDIAN(_xlfn._xlws.FILTER(Nike_Sales_Uncleaned!$F$2:$F$2501,Nike_Sales_Uncleaned!$F$2:$F$2501&gt;0)),Nike_Sales_Uncleaned!F1415)</f>
        <v>2</v>
      </c>
      <c r="G1349" cm="1">
        <f t="array" ref="G1349">IF(OR(Nike_Sales_Uncleaned!G1415="",Nike_Sales_Uncleaned!G1415&lt;=0),MEDIAN(_xlfn._xlws.FILTER(Nike_Sales_Uncleaned!$G$2:$G$2501,Nike_Sales_Uncleaned!$G$2:$G$2501&gt;0)),Nike_Sales_Uncleaned!G1415)</f>
        <v>6110.0300000000007</v>
      </c>
      <c r="H1349">
        <f>IF(Nike_Sales_Uncleaned!H1415="",0,IF(AND(Nike_Sales_Uncleaned!H1415&gt;=0,Nike_Sales_Uncleaned!H1415&lt;=1),Nike_Sales_Uncleaned!H1415,0))</f>
        <v>0</v>
      </c>
      <c r="I1349">
        <v>0</v>
      </c>
      <c r="J1349" s="11" t="str">
        <f>IF(Nike_Sales_Uncleaned[[#This Row],[Order_Date]]="","",Nike_Sales_Uncleaned[[#This Row],[Order_Date]])</f>
        <v/>
      </c>
      <c r="K1349" t="s">
        <v>17</v>
      </c>
      <c r="L1349" t="s">
        <v>38</v>
      </c>
      <c r="M1349">
        <v>2752.65</v>
      </c>
    </row>
    <row r="1350" spans="1:13" x14ac:dyDescent="0.3">
      <c r="A1350">
        <v>3414</v>
      </c>
      <c r="B1350" t="s">
        <v>35</v>
      </c>
      <c r="C1350" t="s">
        <v>26</v>
      </c>
      <c r="D1350" t="s">
        <v>58</v>
      </c>
      <c r="E1350" t="str">
        <f>IF(Nike_Sales_Uncleaned!E1416="","NA",IF(OR(Nike_Sales_Uncleaned!E1416=0,Nike_Sales_Uncleaned!E1416=-1),"NA",UPPER(Nike_Sales_Uncleaned!E1416)))</f>
        <v>7</v>
      </c>
      <c r="F1350" cm="1">
        <f t="array" ref="F1350">IF(Nike_Sales_Uncleaned!F1416="",MEDIAN(_xlfn._xlws.FILTER(Nike_Sales_Uncleaned!$F$2:$F$2501,Nike_Sales_Uncleaned!$F$2:$F$2501&gt;0)),Nike_Sales_Uncleaned!F1416)</f>
        <v>4</v>
      </c>
      <c r="G1350" cm="1">
        <f t="array" ref="G1350">IF(OR(Nike_Sales_Uncleaned!G1416="",Nike_Sales_Uncleaned!G1416&lt;=0),MEDIAN(_xlfn._xlws.FILTER(Nike_Sales_Uncleaned!$G$2:$G$2501,Nike_Sales_Uncleaned!$G$2:$G$2501&gt;0)),Nike_Sales_Uncleaned!G1416)</f>
        <v>9996.2199999999993</v>
      </c>
      <c r="H1350">
        <f>IF(Nike_Sales_Uncleaned!H1416="",0,IF(AND(Nike_Sales_Uncleaned!H1416&gt;=0,Nike_Sales_Uncleaned!H1416&lt;=1),Nike_Sales_Uncleaned!H1416,0))</f>
        <v>0</v>
      </c>
      <c r="I1350">
        <v>0</v>
      </c>
      <c r="J1350" s="11">
        <f>IF(Nike_Sales_Uncleaned[[#This Row],[Order_Date]]="","",Nike_Sales_Uncleaned[[#This Row],[Order_Date]])</f>
        <v>45561</v>
      </c>
      <c r="K1350" t="s">
        <v>17</v>
      </c>
      <c r="L1350" t="s">
        <v>25</v>
      </c>
      <c r="M1350">
        <v>520.63</v>
      </c>
    </row>
    <row r="1351" spans="1:13" x14ac:dyDescent="0.3">
      <c r="A1351">
        <v>3415</v>
      </c>
      <c r="B1351" t="s">
        <v>13</v>
      </c>
      <c r="C1351" t="s">
        <v>43</v>
      </c>
      <c r="D1351" t="s">
        <v>44</v>
      </c>
      <c r="E1351" t="str">
        <f>IF(Nike_Sales_Uncleaned!E1417="","NA",IF(OR(Nike_Sales_Uncleaned!E1417=0,Nike_Sales_Uncleaned!E1417=-1),"NA",UPPER(Nike_Sales_Uncleaned!E1417)))</f>
        <v>L</v>
      </c>
      <c r="F1351" cm="1">
        <f t="array" ref="F1351">IF(Nike_Sales_Uncleaned!F1417="",MEDIAN(_xlfn._xlws.FILTER(Nike_Sales_Uncleaned!$F$2:$F$2501,Nike_Sales_Uncleaned!$F$2:$F$2501&gt;0)),Nike_Sales_Uncleaned!F1417)</f>
        <v>-1</v>
      </c>
      <c r="G1351" cm="1">
        <f t="array" ref="G1351">IF(OR(Nike_Sales_Uncleaned!G1417="",Nike_Sales_Uncleaned!G1417&lt;=0),MEDIAN(_xlfn._xlws.FILTER(Nike_Sales_Uncleaned!$G$2:$G$2501,Nike_Sales_Uncleaned!$G$2:$G$2501&gt;0)),Nike_Sales_Uncleaned!G1417)</f>
        <v>6165.08</v>
      </c>
      <c r="H1351">
        <f>IF(Nike_Sales_Uncleaned!H1417="",0,IF(AND(Nike_Sales_Uncleaned!H1417&gt;=0,Nike_Sales_Uncleaned!H1417&lt;=1),Nike_Sales_Uncleaned!H1417,0))</f>
        <v>0</v>
      </c>
      <c r="I1351">
        <v>0</v>
      </c>
      <c r="J1351" s="11" t="str">
        <f>IF(Nike_Sales_Uncleaned[[#This Row],[Order_Date]]="","",Nike_Sales_Uncleaned[[#This Row],[Order_Date]])</f>
        <v/>
      </c>
      <c r="K1351" t="s">
        <v>17</v>
      </c>
      <c r="L1351" t="s">
        <v>38</v>
      </c>
      <c r="M1351">
        <v>-426.97</v>
      </c>
    </row>
    <row r="1352" spans="1:13" x14ac:dyDescent="0.3">
      <c r="A1352">
        <v>3416</v>
      </c>
      <c r="B1352" t="s">
        <v>35</v>
      </c>
      <c r="C1352" t="s">
        <v>20</v>
      </c>
      <c r="D1352" t="s">
        <v>55</v>
      </c>
      <c r="E1352" t="str">
        <f>IF(Nike_Sales_Uncleaned!E1418="","NA",IF(OR(Nike_Sales_Uncleaned!E1418=0,Nike_Sales_Uncleaned!E1418=-1),"NA",UPPER(Nike_Sales_Uncleaned!E1418)))</f>
        <v>XL</v>
      </c>
      <c r="F1352" cm="1">
        <f t="array" ref="F1352">IF(Nike_Sales_Uncleaned!F1418="",MEDIAN(_xlfn._xlws.FILTER(Nike_Sales_Uncleaned!$F$2:$F$2501,Nike_Sales_Uncleaned!$F$2:$F$2501&gt;0)),Nike_Sales_Uncleaned!F1418)</f>
        <v>2</v>
      </c>
      <c r="G1352" cm="1">
        <f t="array" ref="G1352">IF(OR(Nike_Sales_Uncleaned!G1418="",Nike_Sales_Uncleaned!G1418&lt;=0),MEDIAN(_xlfn._xlws.FILTER(Nike_Sales_Uncleaned!$G$2:$G$2501,Nike_Sales_Uncleaned!$G$2:$G$2501&gt;0)),Nike_Sales_Uncleaned!G1418)</f>
        <v>8954.59</v>
      </c>
      <c r="H1352">
        <f>IF(Nike_Sales_Uncleaned!H1418="",0,IF(AND(Nike_Sales_Uncleaned!H1418&gt;=0,Nike_Sales_Uncleaned!H1418&lt;=1),Nike_Sales_Uncleaned!H1418,0))</f>
        <v>0.33</v>
      </c>
      <c r="I1352">
        <v>0</v>
      </c>
      <c r="J1352" s="11">
        <f>IF(Nike_Sales_Uncleaned[[#This Row],[Order_Date]]="","",Nike_Sales_Uncleaned[[#This Row],[Order_Date]])</f>
        <v>45805</v>
      </c>
      <c r="K1352" t="s">
        <v>22</v>
      </c>
      <c r="L1352" t="s">
        <v>38</v>
      </c>
      <c r="M1352">
        <v>-819.45</v>
      </c>
    </row>
    <row r="1353" spans="1:13" x14ac:dyDescent="0.3">
      <c r="A1353">
        <v>3417</v>
      </c>
      <c r="B1353" t="s">
        <v>35</v>
      </c>
      <c r="C1353" t="s">
        <v>43</v>
      </c>
      <c r="D1353" t="s">
        <v>61</v>
      </c>
      <c r="E1353" t="str">
        <f>IF(Nike_Sales_Uncleaned!E1419="","NA",IF(OR(Nike_Sales_Uncleaned!E1419=0,Nike_Sales_Uncleaned!E1419=-1),"NA",UPPER(Nike_Sales_Uncleaned!E1419)))</f>
        <v>XL</v>
      </c>
      <c r="F1353" cm="1">
        <f t="array" ref="F1353">IF(Nike_Sales_Uncleaned!F1419="",MEDIAN(_xlfn._xlws.FILTER(Nike_Sales_Uncleaned!$F$2:$F$2501,Nike_Sales_Uncleaned!$F$2:$F$2501&gt;0)),Nike_Sales_Uncleaned!F1419)</f>
        <v>2</v>
      </c>
      <c r="G1353" cm="1">
        <f t="array" ref="G1353">IF(OR(Nike_Sales_Uncleaned!G1419="",Nike_Sales_Uncleaned!G1419&lt;=0),MEDIAN(_xlfn._xlws.FILTER(Nike_Sales_Uncleaned!$G$2:$G$2501,Nike_Sales_Uncleaned!$G$2:$G$2501&gt;0)),Nike_Sales_Uncleaned!G1419)</f>
        <v>5700.61</v>
      </c>
      <c r="H1353">
        <f>IF(Nike_Sales_Uncleaned!H1419="",0,IF(AND(Nike_Sales_Uncleaned!H1419&gt;=0,Nike_Sales_Uncleaned!H1419&lt;=1),Nike_Sales_Uncleaned!H1419,0))</f>
        <v>0</v>
      </c>
      <c r="I1353">
        <v>0</v>
      </c>
      <c r="J1353" s="11" t="str">
        <f>IF(Nike_Sales_Uncleaned[[#This Row],[Order_Date]]="","",Nike_Sales_Uncleaned[[#This Row],[Order_Date]])</f>
        <v/>
      </c>
      <c r="K1353" t="s">
        <v>17</v>
      </c>
      <c r="L1353" t="s">
        <v>45</v>
      </c>
      <c r="M1353">
        <v>-409.81</v>
      </c>
    </row>
    <row r="1354" spans="1:13" x14ac:dyDescent="0.3">
      <c r="A1354">
        <v>3418</v>
      </c>
      <c r="B1354" t="s">
        <v>35</v>
      </c>
      <c r="C1354" t="s">
        <v>20</v>
      </c>
      <c r="D1354" t="s">
        <v>21</v>
      </c>
      <c r="E1354" t="str">
        <f>IF(Nike_Sales_Uncleaned!E1420="","NA",IF(OR(Nike_Sales_Uncleaned!E1420=0,Nike_Sales_Uncleaned!E1420=-1),"NA",UPPER(Nike_Sales_Uncleaned!E1420)))</f>
        <v>M</v>
      </c>
      <c r="F1354" cm="1">
        <f t="array" ref="F1354">IF(Nike_Sales_Uncleaned!F1420="",MEDIAN(_xlfn._xlws.FILTER(Nike_Sales_Uncleaned!$F$2:$F$2501,Nike_Sales_Uncleaned!$F$2:$F$2501&gt;0)),Nike_Sales_Uncleaned!F1420)</f>
        <v>1</v>
      </c>
      <c r="G1354" cm="1">
        <f t="array" ref="G1354">IF(OR(Nike_Sales_Uncleaned!G1420="",Nike_Sales_Uncleaned!G1420&lt;=0),MEDIAN(_xlfn._xlws.FILTER(Nike_Sales_Uncleaned!$G$2:$G$2501,Nike_Sales_Uncleaned!$G$2:$G$2501&gt;0)),Nike_Sales_Uncleaned!G1420)</f>
        <v>6110.0300000000007</v>
      </c>
      <c r="H1354">
        <f>IF(Nike_Sales_Uncleaned!H1420="",0,IF(AND(Nike_Sales_Uncleaned!H1420&gt;=0,Nike_Sales_Uncleaned!H1420&lt;=1),Nike_Sales_Uncleaned!H1420,0))</f>
        <v>0</v>
      </c>
      <c r="I1354">
        <v>0</v>
      </c>
      <c r="J1354" s="11">
        <f>IF(Nike_Sales_Uncleaned[[#This Row],[Order_Date]]="","",Nike_Sales_Uncleaned[[#This Row],[Order_Date]])</f>
        <v>45717</v>
      </c>
      <c r="K1354" t="s">
        <v>22</v>
      </c>
      <c r="L1354" t="s">
        <v>36</v>
      </c>
      <c r="M1354">
        <v>639.28</v>
      </c>
    </row>
    <row r="1355" spans="1:13" x14ac:dyDescent="0.3">
      <c r="A1355">
        <v>3419</v>
      </c>
      <c r="B1355" t="s">
        <v>13</v>
      </c>
      <c r="C1355" t="s">
        <v>14</v>
      </c>
      <c r="D1355" t="s">
        <v>15</v>
      </c>
      <c r="E1355" t="str">
        <f>IF(Nike_Sales_Uncleaned!E1421="","NA",IF(OR(Nike_Sales_Uncleaned!E1421=0,Nike_Sales_Uncleaned!E1421=-1),"NA",UPPER(Nike_Sales_Uncleaned!E1421)))</f>
        <v>NA</v>
      </c>
      <c r="F1355" cm="1">
        <f t="array" ref="F1355">IF(Nike_Sales_Uncleaned!F1421="",MEDIAN(_xlfn._xlws.FILTER(Nike_Sales_Uncleaned!$F$2:$F$2501,Nike_Sales_Uncleaned!$F$2:$F$2501&gt;0)),Nike_Sales_Uncleaned!F1421)</f>
        <v>4</v>
      </c>
      <c r="G1355" cm="1">
        <f t="array" ref="G1355">IF(OR(Nike_Sales_Uncleaned!G1421="",Nike_Sales_Uncleaned!G1421&lt;=0),MEDIAN(_xlfn._xlws.FILTER(Nike_Sales_Uncleaned!$G$2:$G$2501,Nike_Sales_Uncleaned!$G$2:$G$2501&gt;0)),Nike_Sales_Uncleaned!G1421)</f>
        <v>6110.0300000000007</v>
      </c>
      <c r="H1355">
        <f>IF(Nike_Sales_Uncleaned!H1421="",0,IF(AND(Nike_Sales_Uncleaned!H1421&gt;=0,Nike_Sales_Uncleaned!H1421&lt;=1),Nike_Sales_Uncleaned!H1421,0))</f>
        <v>0.92</v>
      </c>
      <c r="I1355">
        <v>0</v>
      </c>
      <c r="J1355" s="11" t="str">
        <f>IF(Nike_Sales_Uncleaned[[#This Row],[Order_Date]]="","",Nike_Sales_Uncleaned[[#This Row],[Order_Date]])</f>
        <v/>
      </c>
      <c r="K1355" t="s">
        <v>17</v>
      </c>
      <c r="L1355" t="s">
        <v>25</v>
      </c>
      <c r="M1355">
        <v>-1180.1600000000001</v>
      </c>
    </row>
    <row r="1356" spans="1:13" x14ac:dyDescent="0.3">
      <c r="A1356">
        <v>3420</v>
      </c>
      <c r="B1356" t="s">
        <v>19</v>
      </c>
      <c r="C1356" t="s">
        <v>20</v>
      </c>
      <c r="D1356" t="s">
        <v>24</v>
      </c>
      <c r="E1356" t="str">
        <f>IF(Nike_Sales_Uncleaned!E1422="","NA",IF(OR(Nike_Sales_Uncleaned!E1422=0,Nike_Sales_Uncleaned!E1422=-1),"NA",UPPER(Nike_Sales_Uncleaned!E1422)))</f>
        <v>NA</v>
      </c>
      <c r="F1356" cm="1">
        <f t="array" ref="F1356">IF(Nike_Sales_Uncleaned!F1422="",MEDIAN(_xlfn._xlws.FILTER(Nike_Sales_Uncleaned!$F$2:$F$2501,Nike_Sales_Uncleaned!$F$2:$F$2501&gt;0)),Nike_Sales_Uncleaned!F1422)</f>
        <v>1</v>
      </c>
      <c r="G1356" cm="1">
        <f t="array" ref="G1356">IF(OR(Nike_Sales_Uncleaned!G1422="",Nike_Sales_Uncleaned!G1422&lt;=0),MEDIAN(_xlfn._xlws.FILTER(Nike_Sales_Uncleaned!$G$2:$G$2501,Nike_Sales_Uncleaned!$G$2:$G$2501&gt;0)),Nike_Sales_Uncleaned!G1422)</f>
        <v>3395.24</v>
      </c>
      <c r="H1356">
        <f>IF(Nike_Sales_Uncleaned!H1422="",0,IF(AND(Nike_Sales_Uncleaned!H1422&gt;=0,Nike_Sales_Uncleaned!H1422&lt;=1),Nike_Sales_Uncleaned!H1422,0))</f>
        <v>0</v>
      </c>
      <c r="I1356">
        <v>0</v>
      </c>
      <c r="J1356" s="11">
        <f>IF(Nike_Sales_Uncleaned[[#This Row],[Order_Date]]="","",Nike_Sales_Uncleaned[[#This Row],[Order_Date]])</f>
        <v>45597</v>
      </c>
      <c r="K1356" t="s">
        <v>17</v>
      </c>
      <c r="L1356" t="s">
        <v>33</v>
      </c>
      <c r="M1356">
        <v>1266.29</v>
      </c>
    </row>
    <row r="1357" spans="1:13" x14ac:dyDescent="0.3">
      <c r="A1357">
        <v>3421</v>
      </c>
      <c r="B1357" t="s">
        <v>19</v>
      </c>
      <c r="C1357" t="s">
        <v>43</v>
      </c>
      <c r="D1357" t="s">
        <v>52</v>
      </c>
      <c r="E1357" t="str">
        <f>IF(Nike_Sales_Uncleaned!E1423="","NA",IF(OR(Nike_Sales_Uncleaned!E1423=0,Nike_Sales_Uncleaned!E1423=-1),"NA",UPPER(Nike_Sales_Uncleaned!E1423)))</f>
        <v>L</v>
      </c>
      <c r="F1357" cm="1">
        <f t="array" ref="F1357">IF(Nike_Sales_Uncleaned!F1423="",MEDIAN(_xlfn._xlws.FILTER(Nike_Sales_Uncleaned!$F$2:$F$2501,Nike_Sales_Uncleaned!$F$2:$F$2501&gt;0)),Nike_Sales_Uncleaned!F1423)</f>
        <v>2</v>
      </c>
      <c r="G1357" cm="1">
        <f t="array" ref="G1357">IF(OR(Nike_Sales_Uncleaned!G1423="",Nike_Sales_Uncleaned!G1423&lt;=0),MEDIAN(_xlfn._xlws.FILTER(Nike_Sales_Uncleaned!$G$2:$G$2501,Nike_Sales_Uncleaned!$G$2:$G$2501&gt;0)),Nike_Sales_Uncleaned!G1423)</f>
        <v>6110.0300000000007</v>
      </c>
      <c r="H1357">
        <f>IF(Nike_Sales_Uncleaned!H1423="",0,IF(AND(Nike_Sales_Uncleaned!H1423&gt;=0,Nike_Sales_Uncleaned!H1423&lt;=1),Nike_Sales_Uncleaned!H1423,0))</f>
        <v>0</v>
      </c>
      <c r="I1357">
        <v>0</v>
      </c>
      <c r="J1357" s="11">
        <f>IF(Nike_Sales_Uncleaned[[#This Row],[Order_Date]]="","",Nike_Sales_Uncleaned[[#This Row],[Order_Date]])</f>
        <v>45673</v>
      </c>
      <c r="K1357" t="s">
        <v>17</v>
      </c>
      <c r="L1357" t="s">
        <v>38</v>
      </c>
      <c r="M1357">
        <v>-242.44</v>
      </c>
    </row>
    <row r="1358" spans="1:13" x14ac:dyDescent="0.3">
      <c r="A1358">
        <v>3422</v>
      </c>
      <c r="B1358" t="s">
        <v>13</v>
      </c>
      <c r="C1358" t="s">
        <v>14</v>
      </c>
      <c r="D1358" t="s">
        <v>47</v>
      </c>
      <c r="E1358" t="str">
        <f>IF(Nike_Sales_Uncleaned!E1424="","NA",IF(OR(Nike_Sales_Uncleaned!E1424=0,Nike_Sales_Uncleaned!E1424=-1),"NA",UPPER(Nike_Sales_Uncleaned!E1424)))</f>
        <v>XL</v>
      </c>
      <c r="F1358" cm="1">
        <f t="array" ref="F1358">IF(Nike_Sales_Uncleaned!F1424="",MEDIAN(_xlfn._xlws.FILTER(Nike_Sales_Uncleaned!$F$2:$F$2501,Nike_Sales_Uncleaned!$F$2:$F$2501&gt;0)),Nike_Sales_Uncleaned!F1424)</f>
        <v>2</v>
      </c>
      <c r="G1358" cm="1">
        <f t="array" ref="G1358">IF(OR(Nike_Sales_Uncleaned!G1424="",Nike_Sales_Uncleaned!G1424&lt;=0),MEDIAN(_xlfn._xlws.FILTER(Nike_Sales_Uncleaned!$G$2:$G$2501,Nike_Sales_Uncleaned!$G$2:$G$2501&gt;0)),Nike_Sales_Uncleaned!G1424)</f>
        <v>3197.01</v>
      </c>
      <c r="H1358">
        <f>IF(Nike_Sales_Uncleaned!H1424="",0,IF(AND(Nike_Sales_Uncleaned!H1424&gt;=0,Nike_Sales_Uncleaned!H1424&lt;=1),Nike_Sales_Uncleaned!H1424,0))</f>
        <v>0</v>
      </c>
      <c r="I1358">
        <v>0</v>
      </c>
      <c r="J1358" s="11">
        <f>IF(Nike_Sales_Uncleaned[[#This Row],[Order_Date]]="","",Nike_Sales_Uncleaned[[#This Row],[Order_Date]])</f>
        <v>45729</v>
      </c>
      <c r="K1358" t="s">
        <v>22</v>
      </c>
      <c r="L1358" t="s">
        <v>38</v>
      </c>
      <c r="M1358">
        <v>2432.7600000000002</v>
      </c>
    </row>
    <row r="1359" spans="1:13" x14ac:dyDescent="0.3">
      <c r="A1359">
        <v>3423</v>
      </c>
      <c r="B1359" t="s">
        <v>13</v>
      </c>
      <c r="C1359" t="s">
        <v>43</v>
      </c>
      <c r="D1359" t="s">
        <v>51</v>
      </c>
      <c r="E1359" t="str">
        <f>IF(Nike_Sales_Uncleaned!E1425="","NA",IF(OR(Nike_Sales_Uncleaned!E1425=0,Nike_Sales_Uncleaned!E1425=-1),"NA",UPPER(Nike_Sales_Uncleaned!E1425)))</f>
        <v>L</v>
      </c>
      <c r="F1359" cm="1">
        <f t="array" ref="F1359">IF(Nike_Sales_Uncleaned!F1425="",MEDIAN(_xlfn._xlws.FILTER(Nike_Sales_Uncleaned!$F$2:$F$2501,Nike_Sales_Uncleaned!$F$2:$F$2501&gt;0)),Nike_Sales_Uncleaned!F1425)</f>
        <v>2</v>
      </c>
      <c r="G1359" cm="1">
        <f t="array" ref="G1359">IF(OR(Nike_Sales_Uncleaned!G1425="",Nike_Sales_Uncleaned!G1425&lt;=0),MEDIAN(_xlfn._xlws.FILTER(Nike_Sales_Uncleaned!$G$2:$G$2501,Nike_Sales_Uncleaned!$G$2:$G$2501&gt;0)),Nike_Sales_Uncleaned!G1425)</f>
        <v>6110.0300000000007</v>
      </c>
      <c r="H1359">
        <f>IF(Nike_Sales_Uncleaned!H1425="",0,IF(AND(Nike_Sales_Uncleaned!H1425&gt;=0,Nike_Sales_Uncleaned!H1425&lt;=1),Nike_Sales_Uncleaned!H1425,0))</f>
        <v>0</v>
      </c>
      <c r="I1359">
        <v>0</v>
      </c>
      <c r="J1359" s="11">
        <f>IF(Nike_Sales_Uncleaned[[#This Row],[Order_Date]]="","",Nike_Sales_Uncleaned[[#This Row],[Order_Date]])</f>
        <v>45752</v>
      </c>
      <c r="K1359" t="s">
        <v>22</v>
      </c>
      <c r="L1359" t="s">
        <v>25</v>
      </c>
      <c r="M1359">
        <v>106</v>
      </c>
    </row>
    <row r="1360" spans="1:13" x14ac:dyDescent="0.3">
      <c r="A1360">
        <v>3424</v>
      </c>
      <c r="B1360" t="s">
        <v>19</v>
      </c>
      <c r="C1360" t="s">
        <v>14</v>
      </c>
      <c r="D1360" t="s">
        <v>15</v>
      </c>
      <c r="E1360" t="str">
        <f>IF(Nike_Sales_Uncleaned!E1426="","NA",IF(OR(Nike_Sales_Uncleaned!E1426=0,Nike_Sales_Uncleaned!E1426=-1),"NA",UPPER(Nike_Sales_Uncleaned!E1426)))</f>
        <v>M</v>
      </c>
      <c r="F1360" cm="1">
        <f t="array" ref="F1360">IF(Nike_Sales_Uncleaned!F1426="",MEDIAN(_xlfn._xlws.FILTER(Nike_Sales_Uncleaned!$F$2:$F$2501,Nike_Sales_Uncleaned!$F$2:$F$2501&gt;0)),Nike_Sales_Uncleaned!F1426)</f>
        <v>2</v>
      </c>
      <c r="G1360" cm="1">
        <f t="array" ref="G1360">IF(OR(Nike_Sales_Uncleaned!G1426="",Nike_Sales_Uncleaned!G1426&lt;=0),MEDIAN(_xlfn._xlws.FILTER(Nike_Sales_Uncleaned!$G$2:$G$2501,Nike_Sales_Uncleaned!$G$2:$G$2501&gt;0)),Nike_Sales_Uncleaned!G1426)</f>
        <v>7007.84</v>
      </c>
      <c r="H1360">
        <f>IF(Nike_Sales_Uncleaned!H1426="",0,IF(AND(Nike_Sales_Uncleaned!H1426&gt;=0,Nike_Sales_Uncleaned!H1426&lt;=1),Nike_Sales_Uncleaned!H1426,0))</f>
        <v>0.32</v>
      </c>
      <c r="I1360">
        <v>0</v>
      </c>
      <c r="J1360" s="11">
        <f>IF(Nike_Sales_Uncleaned[[#This Row],[Order_Date]]="","",Nike_Sales_Uncleaned[[#This Row],[Order_Date]])</f>
        <v>45505</v>
      </c>
      <c r="K1360" t="s">
        <v>17</v>
      </c>
      <c r="L1360" t="s">
        <v>25</v>
      </c>
      <c r="M1360">
        <v>1955.19</v>
      </c>
    </row>
    <row r="1361" spans="1:13" x14ac:dyDescent="0.3">
      <c r="A1361">
        <v>3425</v>
      </c>
      <c r="B1361" t="s">
        <v>19</v>
      </c>
      <c r="C1361" t="s">
        <v>26</v>
      </c>
      <c r="D1361" t="s">
        <v>58</v>
      </c>
      <c r="E1361" t="str">
        <f>IF(Nike_Sales_Uncleaned!E1427="","NA",IF(OR(Nike_Sales_Uncleaned!E1427=0,Nike_Sales_Uncleaned!E1427=-1),"NA",UPPER(Nike_Sales_Uncleaned!E1427)))</f>
        <v>NA</v>
      </c>
      <c r="F1361" cm="1">
        <f t="array" ref="F1361">IF(Nike_Sales_Uncleaned!F1427="",MEDIAN(_xlfn._xlws.FILTER(Nike_Sales_Uncleaned!$F$2:$F$2501,Nike_Sales_Uncleaned!$F$2:$F$2501&gt;0)),Nike_Sales_Uncleaned!F1427)</f>
        <v>-1</v>
      </c>
      <c r="G1361" cm="1">
        <f t="array" ref="G1361">IF(OR(Nike_Sales_Uncleaned!G1427="",Nike_Sales_Uncleaned!G1427&lt;=0),MEDIAN(_xlfn._xlws.FILTER(Nike_Sales_Uncleaned!$G$2:$G$2501,Nike_Sales_Uncleaned!$G$2:$G$2501&gt;0)),Nike_Sales_Uncleaned!G1427)</f>
        <v>2276.09</v>
      </c>
      <c r="H1361">
        <f>IF(Nike_Sales_Uncleaned!H1427="",0,IF(AND(Nike_Sales_Uncleaned!H1427&gt;=0,Nike_Sales_Uncleaned!H1427&lt;=1),Nike_Sales_Uncleaned!H1427,0))</f>
        <v>0</v>
      </c>
      <c r="I1361">
        <v>0</v>
      </c>
      <c r="J1361" s="11">
        <f>IF(Nike_Sales_Uncleaned[[#This Row],[Order_Date]]="","",Nike_Sales_Uncleaned[[#This Row],[Order_Date]])</f>
        <v>45536</v>
      </c>
      <c r="K1361" t="s">
        <v>17</v>
      </c>
      <c r="L1361" t="s">
        <v>45</v>
      </c>
      <c r="M1361">
        <v>2342.64</v>
      </c>
    </row>
    <row r="1362" spans="1:13" x14ac:dyDescent="0.3">
      <c r="A1362">
        <v>3426</v>
      </c>
      <c r="B1362" t="s">
        <v>35</v>
      </c>
      <c r="C1362" t="s">
        <v>30</v>
      </c>
      <c r="D1362" t="s">
        <v>50</v>
      </c>
      <c r="E1362" t="str">
        <f>IF(Nike_Sales_Uncleaned!E1428="","NA",IF(OR(Nike_Sales_Uncleaned!E1428=0,Nike_Sales_Uncleaned!E1428=-1),"NA",UPPER(Nike_Sales_Uncleaned!E1428)))</f>
        <v>L</v>
      </c>
      <c r="F1362" cm="1">
        <f t="array" ref="F1362">IF(Nike_Sales_Uncleaned!F1428="",MEDIAN(_xlfn._xlws.FILTER(Nike_Sales_Uncleaned!$F$2:$F$2501,Nike_Sales_Uncleaned!$F$2:$F$2501&gt;0)),Nike_Sales_Uncleaned!F1428)</f>
        <v>2</v>
      </c>
      <c r="G1362" cm="1">
        <f t="array" ref="G1362">IF(OR(Nike_Sales_Uncleaned!G1428="",Nike_Sales_Uncleaned!G1428&lt;=0),MEDIAN(_xlfn._xlws.FILTER(Nike_Sales_Uncleaned!$G$2:$G$2501,Nike_Sales_Uncleaned!$G$2:$G$2501&gt;0)),Nike_Sales_Uncleaned!G1428)</f>
        <v>8124.38</v>
      </c>
      <c r="H1362">
        <f>IF(Nike_Sales_Uncleaned!H1428="",0,IF(AND(Nike_Sales_Uncleaned!H1428&gt;=0,Nike_Sales_Uncleaned!H1428&lt;=1),Nike_Sales_Uncleaned!H1428,0))</f>
        <v>0</v>
      </c>
      <c r="I1362">
        <v>0</v>
      </c>
      <c r="J1362" s="11">
        <f>IF(Nike_Sales_Uncleaned[[#This Row],[Order_Date]]="","",Nike_Sales_Uncleaned[[#This Row],[Order_Date]])</f>
        <v>45504</v>
      </c>
      <c r="K1362" t="s">
        <v>17</v>
      </c>
      <c r="L1362" t="s">
        <v>33</v>
      </c>
      <c r="M1362">
        <v>3119.24</v>
      </c>
    </row>
    <row r="1363" spans="1:13" x14ac:dyDescent="0.3">
      <c r="A1363">
        <v>3427</v>
      </c>
      <c r="B1363" t="s">
        <v>35</v>
      </c>
      <c r="C1363" t="s">
        <v>30</v>
      </c>
      <c r="D1363" t="s">
        <v>56</v>
      </c>
      <c r="E1363" t="str">
        <f>IF(Nike_Sales_Uncleaned!E1429="","NA",IF(OR(Nike_Sales_Uncleaned!E1429=0,Nike_Sales_Uncleaned!E1429=-1),"NA",UPPER(Nike_Sales_Uncleaned!E1429)))</f>
        <v>8</v>
      </c>
      <c r="F1363" cm="1">
        <f t="array" ref="F1363">IF(Nike_Sales_Uncleaned!F1429="",MEDIAN(_xlfn._xlws.FILTER(Nike_Sales_Uncleaned!$F$2:$F$2501,Nike_Sales_Uncleaned!$F$2:$F$2501&gt;0)),Nike_Sales_Uncleaned!F1429)</f>
        <v>1</v>
      </c>
      <c r="G1363" cm="1">
        <f t="array" ref="G1363">IF(OR(Nike_Sales_Uncleaned!G1429="",Nike_Sales_Uncleaned!G1429&lt;=0),MEDIAN(_xlfn._xlws.FILTER(Nike_Sales_Uncleaned!$G$2:$G$2501,Nike_Sales_Uncleaned!$G$2:$G$2501&gt;0)),Nike_Sales_Uncleaned!G1429)</f>
        <v>6110.0300000000007</v>
      </c>
      <c r="H1363">
        <f>IF(Nike_Sales_Uncleaned!H1429="",0,IF(AND(Nike_Sales_Uncleaned!H1429&gt;=0,Nike_Sales_Uncleaned!H1429&lt;=1),Nike_Sales_Uncleaned!H1429,0))</f>
        <v>0</v>
      </c>
      <c r="I1363">
        <v>0</v>
      </c>
      <c r="J1363" s="11" t="str">
        <f>IF(Nike_Sales_Uncleaned[[#This Row],[Order_Date]]="","",Nike_Sales_Uncleaned[[#This Row],[Order_Date]])</f>
        <v/>
      </c>
      <c r="K1363" t="s">
        <v>22</v>
      </c>
      <c r="L1363" t="s">
        <v>25</v>
      </c>
      <c r="M1363">
        <v>2741.85</v>
      </c>
    </row>
    <row r="1364" spans="1:13" x14ac:dyDescent="0.3">
      <c r="A1364">
        <v>3428</v>
      </c>
      <c r="B1364" t="s">
        <v>19</v>
      </c>
      <c r="C1364" t="s">
        <v>43</v>
      </c>
      <c r="D1364" t="s">
        <v>44</v>
      </c>
      <c r="E1364" t="str">
        <f>IF(Nike_Sales_Uncleaned!E1430="","NA",IF(OR(Nike_Sales_Uncleaned!E1430=0,Nike_Sales_Uncleaned!E1430=-1),"NA",UPPER(Nike_Sales_Uncleaned!E1430)))</f>
        <v>6</v>
      </c>
      <c r="F1364" cm="1">
        <f t="array" ref="F1364">IF(Nike_Sales_Uncleaned!F1430="",MEDIAN(_xlfn._xlws.FILTER(Nike_Sales_Uncleaned!$F$2:$F$2501,Nike_Sales_Uncleaned!$F$2:$F$2501&gt;0)),Nike_Sales_Uncleaned!F1430)</f>
        <v>1</v>
      </c>
      <c r="G1364" cm="1">
        <f t="array" ref="G1364">IF(OR(Nike_Sales_Uncleaned!G1430="",Nike_Sales_Uncleaned!G1430&lt;=0),MEDIAN(_xlfn._xlws.FILTER(Nike_Sales_Uncleaned!$G$2:$G$2501,Nike_Sales_Uncleaned!$G$2:$G$2501&gt;0)),Nike_Sales_Uncleaned!G1430)</f>
        <v>2825.86</v>
      </c>
      <c r="H1364">
        <f>IF(Nike_Sales_Uncleaned!H1430="",0,IF(AND(Nike_Sales_Uncleaned!H1430&gt;=0,Nike_Sales_Uncleaned!H1430&lt;=1),Nike_Sales_Uncleaned!H1430,0))</f>
        <v>0.23</v>
      </c>
      <c r="I1364">
        <v>2175.91</v>
      </c>
      <c r="J1364" s="11">
        <f>IF(Nike_Sales_Uncleaned[[#This Row],[Order_Date]]="","",Nike_Sales_Uncleaned[[#This Row],[Order_Date]])</f>
        <v>45361</v>
      </c>
      <c r="K1364" t="s">
        <v>17</v>
      </c>
      <c r="L1364" t="s">
        <v>36</v>
      </c>
      <c r="M1364">
        <v>625.29999999999995</v>
      </c>
    </row>
    <row r="1365" spans="1:13" x14ac:dyDescent="0.3">
      <c r="A1365">
        <v>3429</v>
      </c>
      <c r="B1365" t="s">
        <v>35</v>
      </c>
      <c r="C1365" t="s">
        <v>20</v>
      </c>
      <c r="D1365" t="s">
        <v>24</v>
      </c>
      <c r="E1365" t="str">
        <f>IF(Nike_Sales_Uncleaned!E1431="","NA",IF(OR(Nike_Sales_Uncleaned!E1431=0,Nike_Sales_Uncleaned!E1431=-1),"NA",UPPER(Nike_Sales_Uncleaned!E1431)))</f>
        <v>10</v>
      </c>
      <c r="F1365" cm="1">
        <f t="array" ref="F1365">IF(Nike_Sales_Uncleaned!F1431="",MEDIAN(_xlfn._xlws.FILTER(Nike_Sales_Uncleaned!$F$2:$F$2501,Nike_Sales_Uncleaned!$F$2:$F$2501&gt;0)),Nike_Sales_Uncleaned!F1431)</f>
        <v>0</v>
      </c>
      <c r="G1365" cm="1">
        <f t="array" ref="G1365">IF(OR(Nike_Sales_Uncleaned!G1431="",Nike_Sales_Uncleaned!G1431&lt;=0),MEDIAN(_xlfn._xlws.FILTER(Nike_Sales_Uncleaned!$G$2:$G$2501,Nike_Sales_Uncleaned!$G$2:$G$2501&gt;0)),Nike_Sales_Uncleaned!G1431)</f>
        <v>6110.0300000000007</v>
      </c>
      <c r="H1365">
        <f>IF(Nike_Sales_Uncleaned!H1431="",0,IF(AND(Nike_Sales_Uncleaned!H1431&gt;=0,Nike_Sales_Uncleaned!H1431&lt;=1),Nike_Sales_Uncleaned!H1431,0))</f>
        <v>0</v>
      </c>
      <c r="I1365">
        <v>0</v>
      </c>
      <c r="J1365" s="11">
        <f>IF(Nike_Sales_Uncleaned[[#This Row],[Order_Date]]="","",Nike_Sales_Uncleaned[[#This Row],[Order_Date]])</f>
        <v>45706</v>
      </c>
      <c r="K1365" t="s">
        <v>22</v>
      </c>
      <c r="L1365" t="s">
        <v>33</v>
      </c>
      <c r="M1365">
        <v>-77.97</v>
      </c>
    </row>
    <row r="1366" spans="1:13" x14ac:dyDescent="0.3">
      <c r="A1366">
        <v>3430</v>
      </c>
      <c r="B1366" t="s">
        <v>35</v>
      </c>
      <c r="C1366" t="s">
        <v>14</v>
      </c>
      <c r="D1366" t="s">
        <v>34</v>
      </c>
      <c r="E1366" t="str">
        <f>IF(Nike_Sales_Uncleaned!E1432="","NA",IF(OR(Nike_Sales_Uncleaned!E1432=0,Nike_Sales_Uncleaned!E1432=-1),"NA",UPPER(Nike_Sales_Uncleaned!E1432)))</f>
        <v>M</v>
      </c>
      <c r="F1366" cm="1">
        <f t="array" ref="F1366">IF(Nike_Sales_Uncleaned!F1432="",MEDIAN(_xlfn._xlws.FILTER(Nike_Sales_Uncleaned!$F$2:$F$2501,Nike_Sales_Uncleaned!$F$2:$F$2501&gt;0)),Nike_Sales_Uncleaned!F1432)</f>
        <v>2</v>
      </c>
      <c r="G1366" cm="1">
        <f t="array" ref="G1366">IF(OR(Nike_Sales_Uncleaned!G1432="",Nike_Sales_Uncleaned!G1432&lt;=0),MEDIAN(_xlfn._xlws.FILTER(Nike_Sales_Uncleaned!$G$2:$G$2501,Nike_Sales_Uncleaned!$G$2:$G$2501&gt;0)),Nike_Sales_Uncleaned!G1432)</f>
        <v>7036.03</v>
      </c>
      <c r="H1366">
        <f>IF(Nike_Sales_Uncleaned!H1432="",0,IF(AND(Nike_Sales_Uncleaned!H1432&gt;=0,Nike_Sales_Uncleaned!H1432&lt;=1),Nike_Sales_Uncleaned!H1432,0))</f>
        <v>0</v>
      </c>
      <c r="I1366">
        <v>0</v>
      </c>
      <c r="J1366" s="11">
        <f>IF(Nike_Sales_Uncleaned[[#This Row],[Order_Date]]="","",Nike_Sales_Uncleaned[[#This Row],[Order_Date]])</f>
        <v>45546</v>
      </c>
      <c r="K1366" t="s">
        <v>17</v>
      </c>
      <c r="L1366" t="s">
        <v>36</v>
      </c>
      <c r="M1366">
        <v>-890.2</v>
      </c>
    </row>
    <row r="1367" spans="1:13" x14ac:dyDescent="0.3">
      <c r="A1367">
        <v>3431</v>
      </c>
      <c r="B1367" t="s">
        <v>19</v>
      </c>
      <c r="C1367" t="s">
        <v>14</v>
      </c>
      <c r="D1367" t="s">
        <v>47</v>
      </c>
      <c r="E1367" t="str">
        <f>IF(Nike_Sales_Uncleaned!E1433="","NA",IF(OR(Nike_Sales_Uncleaned!E1433=0,Nike_Sales_Uncleaned!E1433=-1),"NA",UPPER(Nike_Sales_Uncleaned!E1433)))</f>
        <v>L</v>
      </c>
      <c r="F1367" cm="1">
        <f t="array" ref="F1367">IF(Nike_Sales_Uncleaned!F1433="",MEDIAN(_xlfn._xlws.FILTER(Nike_Sales_Uncleaned!$F$2:$F$2501,Nike_Sales_Uncleaned!$F$2:$F$2501&gt;0)),Nike_Sales_Uncleaned!F1433)</f>
        <v>-1</v>
      </c>
      <c r="G1367" cm="1">
        <f t="array" ref="G1367">IF(OR(Nike_Sales_Uncleaned!G1433="",Nike_Sales_Uncleaned!G1433&lt;=0),MEDIAN(_xlfn._xlws.FILTER(Nike_Sales_Uncleaned!$G$2:$G$2501,Nike_Sales_Uncleaned!$G$2:$G$2501&gt;0)),Nike_Sales_Uncleaned!G1433)</f>
        <v>6110.0300000000007</v>
      </c>
      <c r="H1367">
        <f>IF(Nike_Sales_Uncleaned!H1433="",0,IF(AND(Nike_Sales_Uncleaned!H1433&gt;=0,Nike_Sales_Uncleaned!H1433&lt;=1),Nike_Sales_Uncleaned!H1433,0))</f>
        <v>0.96</v>
      </c>
      <c r="I1367">
        <v>0</v>
      </c>
      <c r="J1367" s="11" t="str">
        <f>IF(Nike_Sales_Uncleaned[[#This Row],[Order_Date]]="","",Nike_Sales_Uncleaned[[#This Row],[Order_Date]])</f>
        <v/>
      </c>
      <c r="K1367" t="s">
        <v>22</v>
      </c>
      <c r="L1367" t="s">
        <v>33</v>
      </c>
      <c r="M1367">
        <v>3816.31</v>
      </c>
    </row>
    <row r="1368" spans="1:13" x14ac:dyDescent="0.3">
      <c r="A1368">
        <v>3432</v>
      </c>
      <c r="B1368" t="s">
        <v>13</v>
      </c>
      <c r="C1368" t="s">
        <v>43</v>
      </c>
      <c r="D1368" t="s">
        <v>51</v>
      </c>
      <c r="E1368" t="str">
        <f>IF(Nike_Sales_Uncleaned!E1434="","NA",IF(OR(Nike_Sales_Uncleaned!E1434=0,Nike_Sales_Uncleaned!E1434=-1),"NA",UPPER(Nike_Sales_Uncleaned!E1434)))</f>
        <v>XL</v>
      </c>
      <c r="F1368" cm="1">
        <f t="array" ref="F1368">IF(Nike_Sales_Uncleaned!F1434="",MEDIAN(_xlfn._xlws.FILTER(Nike_Sales_Uncleaned!$F$2:$F$2501,Nike_Sales_Uncleaned!$F$2:$F$2501&gt;0)),Nike_Sales_Uncleaned!F1434)</f>
        <v>2</v>
      </c>
      <c r="G1368" cm="1">
        <f t="array" ref="G1368">IF(OR(Nike_Sales_Uncleaned!G1434="",Nike_Sales_Uncleaned!G1434&lt;=0),MEDIAN(_xlfn._xlws.FILTER(Nike_Sales_Uncleaned!$G$2:$G$2501,Nike_Sales_Uncleaned!$G$2:$G$2501&gt;0)),Nike_Sales_Uncleaned!G1434)</f>
        <v>6110.0300000000007</v>
      </c>
      <c r="H1368">
        <f>IF(Nike_Sales_Uncleaned!H1434="",0,IF(AND(Nike_Sales_Uncleaned!H1434&gt;=0,Nike_Sales_Uncleaned!H1434&lt;=1),Nike_Sales_Uncleaned!H1434,0))</f>
        <v>0</v>
      </c>
      <c r="I1368">
        <v>0</v>
      </c>
      <c r="J1368" s="11">
        <f>IF(Nike_Sales_Uncleaned[[#This Row],[Order_Date]]="","",Nike_Sales_Uncleaned[[#This Row],[Order_Date]])</f>
        <v>45641</v>
      </c>
      <c r="K1368" t="s">
        <v>17</v>
      </c>
      <c r="L1368" t="s">
        <v>45</v>
      </c>
      <c r="M1368">
        <v>-640.44000000000005</v>
      </c>
    </row>
    <row r="1369" spans="1:13" x14ac:dyDescent="0.3">
      <c r="A1369">
        <v>3434</v>
      </c>
      <c r="B1369" t="s">
        <v>13</v>
      </c>
      <c r="C1369" t="s">
        <v>43</v>
      </c>
      <c r="D1369" t="s">
        <v>44</v>
      </c>
      <c r="E1369" t="str">
        <f>IF(Nike_Sales_Uncleaned!E1436="","NA",IF(OR(Nike_Sales_Uncleaned!E1436=0,Nike_Sales_Uncleaned!E1436=-1),"NA",UPPER(Nike_Sales_Uncleaned!E1436)))</f>
        <v>XL</v>
      </c>
      <c r="F1369" cm="1">
        <f t="array" ref="F1369">IF(Nike_Sales_Uncleaned!F1436="",MEDIAN(_xlfn._xlws.FILTER(Nike_Sales_Uncleaned!$F$2:$F$2501,Nike_Sales_Uncleaned!$F$2:$F$2501&gt;0)),Nike_Sales_Uncleaned!F1436)</f>
        <v>2</v>
      </c>
      <c r="G1369" cm="1">
        <f t="array" ref="G1369">IF(OR(Nike_Sales_Uncleaned!G1436="",Nike_Sales_Uncleaned!G1436&lt;=0),MEDIAN(_xlfn._xlws.FILTER(Nike_Sales_Uncleaned!$G$2:$G$2501,Nike_Sales_Uncleaned!$G$2:$G$2501&gt;0)),Nike_Sales_Uncleaned!G1436)</f>
        <v>8741.65</v>
      </c>
      <c r="H1369">
        <f>IF(Nike_Sales_Uncleaned!H1436="",0,IF(AND(Nike_Sales_Uncleaned!H1436&gt;=0,Nike_Sales_Uncleaned!H1436&lt;=1),Nike_Sales_Uncleaned!H1436,0))</f>
        <v>0</v>
      </c>
      <c r="I1369">
        <v>0</v>
      </c>
      <c r="J1369" s="11">
        <f>IF(Nike_Sales_Uncleaned[[#This Row],[Order_Date]]="","",Nike_Sales_Uncleaned[[#This Row],[Order_Date]])</f>
        <v>45616</v>
      </c>
      <c r="K1369" t="s">
        <v>17</v>
      </c>
      <c r="L1369" t="s">
        <v>33</v>
      </c>
      <c r="M1369">
        <v>570.25</v>
      </c>
    </row>
    <row r="1370" spans="1:13" x14ac:dyDescent="0.3">
      <c r="A1370">
        <v>3435</v>
      </c>
      <c r="B1370" t="s">
        <v>35</v>
      </c>
      <c r="C1370" t="s">
        <v>14</v>
      </c>
      <c r="D1370" t="s">
        <v>15</v>
      </c>
      <c r="E1370" t="str">
        <f>IF(Nike_Sales_Uncleaned!E1437="","NA",IF(OR(Nike_Sales_Uncleaned!E1437=0,Nike_Sales_Uncleaned!E1437=-1),"NA",UPPER(Nike_Sales_Uncleaned!E1437)))</f>
        <v>NA</v>
      </c>
      <c r="F1370" cm="1">
        <f t="array" ref="F1370">IF(Nike_Sales_Uncleaned!F1437="",MEDIAN(_xlfn._xlws.FILTER(Nike_Sales_Uncleaned!$F$2:$F$2501,Nike_Sales_Uncleaned!$F$2:$F$2501&gt;0)),Nike_Sales_Uncleaned!F1437)</f>
        <v>4</v>
      </c>
      <c r="G1370" cm="1">
        <f t="array" ref="G1370">IF(OR(Nike_Sales_Uncleaned!G1437="",Nike_Sales_Uncleaned!G1437&lt;=0),MEDIAN(_xlfn._xlws.FILTER(Nike_Sales_Uncleaned!$G$2:$G$2501,Nike_Sales_Uncleaned!$G$2:$G$2501&gt;0)),Nike_Sales_Uncleaned!G1437)</f>
        <v>6110.0300000000007</v>
      </c>
      <c r="H1370">
        <f>IF(Nike_Sales_Uncleaned!H1437="",0,IF(AND(Nike_Sales_Uncleaned!H1437&gt;=0,Nike_Sales_Uncleaned!H1437&lt;=1),Nike_Sales_Uncleaned!H1437,0))</f>
        <v>0</v>
      </c>
      <c r="I1370">
        <v>0</v>
      </c>
      <c r="J1370" s="11">
        <f>IF(Nike_Sales_Uncleaned[[#This Row],[Order_Date]]="","",Nike_Sales_Uncleaned[[#This Row],[Order_Date]])</f>
        <v>45761</v>
      </c>
      <c r="K1370" t="s">
        <v>17</v>
      </c>
      <c r="L1370" t="s">
        <v>33</v>
      </c>
      <c r="M1370">
        <v>2936.54</v>
      </c>
    </row>
    <row r="1371" spans="1:13" x14ac:dyDescent="0.3">
      <c r="A1371">
        <v>3436</v>
      </c>
      <c r="B1371" t="s">
        <v>13</v>
      </c>
      <c r="C1371" t="s">
        <v>20</v>
      </c>
      <c r="D1371" t="s">
        <v>39</v>
      </c>
      <c r="E1371" t="str">
        <f>IF(Nike_Sales_Uncleaned!E1438="","NA",IF(OR(Nike_Sales_Uncleaned!E1438=0,Nike_Sales_Uncleaned!E1438=-1),"NA",UPPER(Nike_Sales_Uncleaned!E1438)))</f>
        <v>L</v>
      </c>
      <c r="F1371" cm="1">
        <f t="array" ref="F1371">IF(Nike_Sales_Uncleaned!F1438="",MEDIAN(_xlfn._xlws.FILTER(Nike_Sales_Uncleaned!$F$2:$F$2501,Nike_Sales_Uncleaned!$F$2:$F$2501&gt;0)),Nike_Sales_Uncleaned!F1438)</f>
        <v>2</v>
      </c>
      <c r="G1371" cm="1">
        <f t="array" ref="G1371">IF(OR(Nike_Sales_Uncleaned!G1438="",Nike_Sales_Uncleaned!G1438&lt;=0),MEDIAN(_xlfn._xlws.FILTER(Nike_Sales_Uncleaned!$G$2:$G$2501,Nike_Sales_Uncleaned!$G$2:$G$2501&gt;0)),Nike_Sales_Uncleaned!G1438)</f>
        <v>6110.0300000000007</v>
      </c>
      <c r="H1371">
        <f>IF(Nike_Sales_Uncleaned!H1438="",0,IF(AND(Nike_Sales_Uncleaned!H1438&gt;=0,Nike_Sales_Uncleaned!H1438&lt;=1),Nike_Sales_Uncleaned!H1438,0))</f>
        <v>0</v>
      </c>
      <c r="I1371">
        <v>0</v>
      </c>
      <c r="J1371" s="11">
        <f>IF(Nike_Sales_Uncleaned[[#This Row],[Order_Date]]="","",Nike_Sales_Uncleaned[[#This Row],[Order_Date]])</f>
        <v>45562</v>
      </c>
      <c r="K1371" t="s">
        <v>22</v>
      </c>
      <c r="L1371" t="s">
        <v>36</v>
      </c>
      <c r="M1371">
        <v>2107.65</v>
      </c>
    </row>
    <row r="1372" spans="1:13" x14ac:dyDescent="0.3">
      <c r="A1372">
        <v>3437</v>
      </c>
      <c r="B1372" t="s">
        <v>13</v>
      </c>
      <c r="C1372" t="s">
        <v>20</v>
      </c>
      <c r="D1372" t="s">
        <v>21</v>
      </c>
      <c r="E1372" t="str">
        <f>IF(Nike_Sales_Uncleaned!E1439="","NA",IF(OR(Nike_Sales_Uncleaned!E1439=0,Nike_Sales_Uncleaned!E1439=-1),"NA",UPPER(Nike_Sales_Uncleaned!E1439)))</f>
        <v>M</v>
      </c>
      <c r="F1372" cm="1">
        <f t="array" ref="F1372">IF(Nike_Sales_Uncleaned!F1439="",MEDIAN(_xlfn._xlws.FILTER(Nike_Sales_Uncleaned!$F$2:$F$2501,Nike_Sales_Uncleaned!$F$2:$F$2501&gt;0)),Nike_Sales_Uncleaned!F1439)</f>
        <v>2</v>
      </c>
      <c r="G1372" cm="1">
        <f t="array" ref="G1372">IF(OR(Nike_Sales_Uncleaned!G1439="",Nike_Sales_Uncleaned!G1439&lt;=0),MEDIAN(_xlfn._xlws.FILTER(Nike_Sales_Uncleaned!$G$2:$G$2501,Nike_Sales_Uncleaned!$G$2:$G$2501&gt;0)),Nike_Sales_Uncleaned!G1439)</f>
        <v>6110.0300000000007</v>
      </c>
      <c r="H1372">
        <f>IF(Nike_Sales_Uncleaned!H1439="",0,IF(AND(Nike_Sales_Uncleaned!H1439&gt;=0,Nike_Sales_Uncleaned!H1439&lt;=1),Nike_Sales_Uncleaned!H1439,0))</f>
        <v>0</v>
      </c>
      <c r="I1372">
        <v>0</v>
      </c>
      <c r="J1372" s="11">
        <f>IF(Nike_Sales_Uncleaned[[#This Row],[Order_Date]]="","",Nike_Sales_Uncleaned[[#This Row],[Order_Date]])</f>
        <v>45843</v>
      </c>
      <c r="K1372" t="s">
        <v>22</v>
      </c>
      <c r="L1372" t="s">
        <v>25</v>
      </c>
      <c r="M1372">
        <v>-113.52</v>
      </c>
    </row>
    <row r="1373" spans="1:13" x14ac:dyDescent="0.3">
      <c r="A1373">
        <v>3438</v>
      </c>
      <c r="B1373" t="s">
        <v>19</v>
      </c>
      <c r="C1373" t="s">
        <v>20</v>
      </c>
      <c r="D1373" t="s">
        <v>55</v>
      </c>
      <c r="E1373" t="str">
        <f>IF(Nike_Sales_Uncleaned!E1440="","NA",IF(OR(Nike_Sales_Uncleaned!E1440=0,Nike_Sales_Uncleaned!E1440=-1),"NA",UPPER(Nike_Sales_Uncleaned!E1440)))</f>
        <v>7</v>
      </c>
      <c r="F1373" cm="1">
        <f t="array" ref="F1373">IF(Nike_Sales_Uncleaned!F1440="",MEDIAN(_xlfn._xlws.FILTER(Nike_Sales_Uncleaned!$F$2:$F$2501,Nike_Sales_Uncleaned!$F$2:$F$2501&gt;0)),Nike_Sales_Uncleaned!F1440)</f>
        <v>3</v>
      </c>
      <c r="G1373" cm="1">
        <f t="array" ref="G1373">IF(OR(Nike_Sales_Uncleaned!G1440="",Nike_Sales_Uncleaned!G1440&lt;=0),MEDIAN(_xlfn._xlws.FILTER(Nike_Sales_Uncleaned!$G$2:$G$2501,Nike_Sales_Uncleaned!$G$2:$G$2501&gt;0)),Nike_Sales_Uncleaned!G1440)</f>
        <v>6110.0300000000007</v>
      </c>
      <c r="H1373">
        <f>IF(Nike_Sales_Uncleaned!H1440="",0,IF(AND(Nike_Sales_Uncleaned!H1440&gt;=0,Nike_Sales_Uncleaned!H1440&lt;=1),Nike_Sales_Uncleaned!H1440,0))</f>
        <v>0.18</v>
      </c>
      <c r="I1373">
        <v>0</v>
      </c>
      <c r="J1373" s="11">
        <f>IF(Nike_Sales_Uncleaned[[#This Row],[Order_Date]]="","",Nike_Sales_Uncleaned[[#This Row],[Order_Date]])</f>
        <v>45773</v>
      </c>
      <c r="K1373" t="s">
        <v>22</v>
      </c>
      <c r="L1373" t="s">
        <v>38</v>
      </c>
      <c r="M1373">
        <v>1669.74</v>
      </c>
    </row>
    <row r="1374" spans="1:13" x14ac:dyDescent="0.3">
      <c r="A1374">
        <v>3440</v>
      </c>
      <c r="B1374" t="s">
        <v>13</v>
      </c>
      <c r="C1374" t="s">
        <v>26</v>
      </c>
      <c r="D1374" t="s">
        <v>40</v>
      </c>
      <c r="E1374" t="str">
        <f>IF(Nike_Sales_Uncleaned!E1442="","NA",IF(OR(Nike_Sales_Uncleaned!E1442=0,Nike_Sales_Uncleaned!E1442=-1),"NA",UPPER(Nike_Sales_Uncleaned!E1442)))</f>
        <v>M</v>
      </c>
      <c r="F1374" cm="1">
        <f t="array" ref="F1374">IF(Nike_Sales_Uncleaned!F1442="",MEDIAN(_xlfn._xlws.FILTER(Nike_Sales_Uncleaned!$F$2:$F$2501,Nike_Sales_Uncleaned!$F$2:$F$2501&gt;0)),Nike_Sales_Uncleaned!F1442)</f>
        <v>3</v>
      </c>
      <c r="G1374" cm="1">
        <f t="array" ref="G1374">IF(OR(Nike_Sales_Uncleaned!G1442="",Nike_Sales_Uncleaned!G1442&lt;=0),MEDIAN(_xlfn._xlws.FILTER(Nike_Sales_Uncleaned!$G$2:$G$2501,Nike_Sales_Uncleaned!$G$2:$G$2501&gt;0)),Nike_Sales_Uncleaned!G1442)</f>
        <v>6110.0300000000007</v>
      </c>
      <c r="H1374">
        <f>IF(Nike_Sales_Uncleaned!H1442="",0,IF(AND(Nike_Sales_Uncleaned!H1442&gt;=0,Nike_Sales_Uncleaned!H1442&lt;=1),Nike_Sales_Uncleaned!H1442,0))</f>
        <v>0</v>
      </c>
      <c r="I1374">
        <v>0</v>
      </c>
      <c r="J1374" s="11">
        <f>IF(Nike_Sales_Uncleaned[[#This Row],[Order_Date]]="","",Nike_Sales_Uncleaned[[#This Row],[Order_Date]])</f>
        <v>45712</v>
      </c>
      <c r="K1374" t="s">
        <v>17</v>
      </c>
      <c r="L1374" t="s">
        <v>25</v>
      </c>
      <c r="M1374">
        <v>-510.72</v>
      </c>
    </row>
    <row r="1375" spans="1:13" x14ac:dyDescent="0.3">
      <c r="A1375">
        <v>3441</v>
      </c>
      <c r="B1375" t="s">
        <v>13</v>
      </c>
      <c r="C1375" t="s">
        <v>30</v>
      </c>
      <c r="D1375" t="s">
        <v>50</v>
      </c>
      <c r="E1375" t="str">
        <f>IF(Nike_Sales_Uncleaned!E1443="","NA",IF(OR(Nike_Sales_Uncleaned!E1443=0,Nike_Sales_Uncleaned!E1443=-1),"NA",UPPER(Nike_Sales_Uncleaned!E1443)))</f>
        <v>12</v>
      </c>
      <c r="F1375" cm="1">
        <f t="array" ref="F1375">IF(Nike_Sales_Uncleaned!F1443="",MEDIAN(_xlfn._xlws.FILTER(Nike_Sales_Uncleaned!$F$2:$F$2501,Nike_Sales_Uncleaned!$F$2:$F$2501&gt;0)),Nike_Sales_Uncleaned!F1443)</f>
        <v>2</v>
      </c>
      <c r="G1375" cm="1">
        <f t="array" ref="G1375">IF(OR(Nike_Sales_Uncleaned!G1443="",Nike_Sales_Uncleaned!G1443&lt;=0),MEDIAN(_xlfn._xlws.FILTER(Nike_Sales_Uncleaned!$G$2:$G$2501,Nike_Sales_Uncleaned!$G$2:$G$2501&gt;0)),Nike_Sales_Uncleaned!G1443)</f>
        <v>9313.98</v>
      </c>
      <c r="H1375">
        <f>IF(Nike_Sales_Uncleaned!H1443="",0,IF(AND(Nike_Sales_Uncleaned!H1443&gt;=0,Nike_Sales_Uncleaned!H1443&lt;=1),Nike_Sales_Uncleaned!H1443,0))</f>
        <v>0</v>
      </c>
      <c r="I1375">
        <v>0</v>
      </c>
      <c r="J1375" s="11" t="str">
        <f>IF(Nike_Sales_Uncleaned[[#This Row],[Order_Date]]="","",Nike_Sales_Uncleaned[[#This Row],[Order_Date]])</f>
        <v/>
      </c>
      <c r="K1375" t="s">
        <v>22</v>
      </c>
      <c r="L1375" t="s">
        <v>33</v>
      </c>
      <c r="M1375">
        <v>3301.27</v>
      </c>
    </row>
    <row r="1376" spans="1:13" x14ac:dyDescent="0.3">
      <c r="A1376">
        <v>3442</v>
      </c>
      <c r="B1376" t="s">
        <v>13</v>
      </c>
      <c r="C1376" t="s">
        <v>43</v>
      </c>
      <c r="D1376" t="s">
        <v>52</v>
      </c>
      <c r="E1376" t="str">
        <f>IF(Nike_Sales_Uncleaned!E1444="","NA",IF(OR(Nike_Sales_Uncleaned!E1444=0,Nike_Sales_Uncleaned!E1444=-1),"NA",UPPER(Nike_Sales_Uncleaned!E1444)))</f>
        <v>XL</v>
      </c>
      <c r="F1376" cm="1">
        <f t="array" ref="F1376">IF(Nike_Sales_Uncleaned!F1444="",MEDIAN(_xlfn._xlws.FILTER(Nike_Sales_Uncleaned!$F$2:$F$2501,Nike_Sales_Uncleaned!$F$2:$F$2501&gt;0)),Nike_Sales_Uncleaned!F1444)</f>
        <v>4</v>
      </c>
      <c r="G1376" cm="1">
        <f t="array" ref="G1376">IF(OR(Nike_Sales_Uncleaned!G1444="",Nike_Sales_Uncleaned!G1444&lt;=0),MEDIAN(_xlfn._xlws.FILTER(Nike_Sales_Uncleaned!$G$2:$G$2501,Nike_Sales_Uncleaned!$G$2:$G$2501&gt;0)),Nike_Sales_Uncleaned!G1444)</f>
        <v>6110.0300000000007</v>
      </c>
      <c r="H1376">
        <f>IF(Nike_Sales_Uncleaned!H1444="",0,IF(AND(Nike_Sales_Uncleaned!H1444&gt;=0,Nike_Sales_Uncleaned!H1444&lt;=1),Nike_Sales_Uncleaned!H1444,0))</f>
        <v>0</v>
      </c>
      <c r="I1376">
        <v>0</v>
      </c>
      <c r="J1376" s="11">
        <f>IF(Nike_Sales_Uncleaned[[#This Row],[Order_Date]]="","",Nike_Sales_Uncleaned[[#This Row],[Order_Date]])</f>
        <v>45642</v>
      </c>
      <c r="K1376" t="s">
        <v>17</v>
      </c>
      <c r="L1376" t="s">
        <v>25</v>
      </c>
      <c r="M1376">
        <v>3129.5</v>
      </c>
    </row>
    <row r="1377" spans="1:13" x14ac:dyDescent="0.3">
      <c r="A1377">
        <v>3443</v>
      </c>
      <c r="B1377" t="s">
        <v>13</v>
      </c>
      <c r="C1377" t="s">
        <v>43</v>
      </c>
      <c r="D1377" t="s">
        <v>52</v>
      </c>
      <c r="E1377" t="str">
        <f>IF(Nike_Sales_Uncleaned!E1445="","NA",IF(OR(Nike_Sales_Uncleaned!E1445=0,Nike_Sales_Uncleaned!E1445=-1),"NA",UPPER(Nike_Sales_Uncleaned!E1445)))</f>
        <v>8</v>
      </c>
      <c r="F1377" cm="1">
        <f t="array" ref="F1377">IF(Nike_Sales_Uncleaned!F1445="",MEDIAN(_xlfn._xlws.FILTER(Nike_Sales_Uncleaned!$F$2:$F$2501,Nike_Sales_Uncleaned!$F$2:$F$2501&gt;0)),Nike_Sales_Uncleaned!F1445)</f>
        <v>2</v>
      </c>
      <c r="G1377" cm="1">
        <f t="array" ref="G1377">IF(OR(Nike_Sales_Uncleaned!G1445="",Nike_Sales_Uncleaned!G1445&lt;=0),MEDIAN(_xlfn._xlws.FILTER(Nike_Sales_Uncleaned!$G$2:$G$2501,Nike_Sales_Uncleaned!$G$2:$G$2501&gt;0)),Nike_Sales_Uncleaned!G1445)</f>
        <v>2989.01</v>
      </c>
      <c r="H1377">
        <f>IF(Nike_Sales_Uncleaned!H1445="",0,IF(AND(Nike_Sales_Uncleaned!H1445&gt;=0,Nike_Sales_Uncleaned!H1445&lt;=1),Nike_Sales_Uncleaned!H1445,0))</f>
        <v>0</v>
      </c>
      <c r="I1377">
        <v>0</v>
      </c>
      <c r="J1377" s="11">
        <f>IF(Nike_Sales_Uncleaned[[#This Row],[Order_Date]]="","",Nike_Sales_Uncleaned[[#This Row],[Order_Date]])</f>
        <v>45618</v>
      </c>
      <c r="K1377" t="s">
        <v>22</v>
      </c>
      <c r="L1377" t="s">
        <v>25</v>
      </c>
      <c r="M1377">
        <v>3549.06</v>
      </c>
    </row>
    <row r="1378" spans="1:13" x14ac:dyDescent="0.3">
      <c r="A1378">
        <v>3444</v>
      </c>
      <c r="B1378" t="s">
        <v>35</v>
      </c>
      <c r="C1378" t="s">
        <v>43</v>
      </c>
      <c r="D1378" t="s">
        <v>61</v>
      </c>
      <c r="E1378" t="str">
        <f>IF(Nike_Sales_Uncleaned!E1446="","NA",IF(OR(Nike_Sales_Uncleaned!E1446=0,Nike_Sales_Uncleaned!E1446=-1),"NA",UPPER(Nike_Sales_Uncleaned!E1446)))</f>
        <v>L</v>
      </c>
      <c r="F1378" cm="1">
        <f t="array" ref="F1378">IF(Nike_Sales_Uncleaned!F1446="",MEDIAN(_xlfn._xlws.FILTER(Nike_Sales_Uncleaned!$F$2:$F$2501,Nike_Sales_Uncleaned!$F$2:$F$2501&gt;0)),Nike_Sales_Uncleaned!F1446)</f>
        <v>2</v>
      </c>
      <c r="G1378" cm="1">
        <f t="array" ref="G1378">IF(OR(Nike_Sales_Uncleaned!G1446="",Nike_Sales_Uncleaned!G1446&lt;=0),MEDIAN(_xlfn._xlws.FILTER(Nike_Sales_Uncleaned!$G$2:$G$2501,Nike_Sales_Uncleaned!$G$2:$G$2501&gt;0)),Nike_Sales_Uncleaned!G1446)</f>
        <v>6110.0300000000007</v>
      </c>
      <c r="H1378">
        <f>IF(Nike_Sales_Uncleaned!H1446="",0,IF(AND(Nike_Sales_Uncleaned!H1446&gt;=0,Nike_Sales_Uncleaned!H1446&lt;=1),Nike_Sales_Uncleaned!H1446,0))</f>
        <v>0</v>
      </c>
      <c r="I1378">
        <v>0</v>
      </c>
      <c r="J1378" s="11" t="str">
        <f>IF(Nike_Sales_Uncleaned[[#This Row],[Order_Date]]="","",Nike_Sales_Uncleaned[[#This Row],[Order_Date]])</f>
        <v/>
      </c>
      <c r="K1378" t="s">
        <v>17</v>
      </c>
      <c r="L1378" t="s">
        <v>45</v>
      </c>
      <c r="M1378">
        <v>-382.31</v>
      </c>
    </row>
    <row r="1379" spans="1:13" x14ac:dyDescent="0.3">
      <c r="A1379">
        <v>3445</v>
      </c>
      <c r="B1379" t="s">
        <v>35</v>
      </c>
      <c r="C1379" t="s">
        <v>26</v>
      </c>
      <c r="D1379" t="s">
        <v>27</v>
      </c>
      <c r="E1379" t="str">
        <f>IF(Nike_Sales_Uncleaned!E1447="","NA",IF(OR(Nike_Sales_Uncleaned!E1447=0,Nike_Sales_Uncleaned!E1447=-1),"NA",UPPER(Nike_Sales_Uncleaned!E1447)))</f>
        <v>10</v>
      </c>
      <c r="F1379" cm="1">
        <f t="array" ref="F1379">IF(Nike_Sales_Uncleaned!F1447="",MEDIAN(_xlfn._xlws.FILTER(Nike_Sales_Uncleaned!$F$2:$F$2501,Nike_Sales_Uncleaned!$F$2:$F$2501&gt;0)),Nike_Sales_Uncleaned!F1447)</f>
        <v>-1</v>
      </c>
      <c r="G1379" cm="1">
        <f t="array" ref="G1379">IF(OR(Nike_Sales_Uncleaned!G1447="",Nike_Sales_Uncleaned!G1447&lt;=0),MEDIAN(_xlfn._xlws.FILTER(Nike_Sales_Uncleaned!$G$2:$G$2501,Nike_Sales_Uncleaned!$G$2:$G$2501&gt;0)),Nike_Sales_Uncleaned!G1447)</f>
        <v>4693.8100000000004</v>
      </c>
      <c r="H1379">
        <f>IF(Nike_Sales_Uncleaned!H1447="",0,IF(AND(Nike_Sales_Uncleaned!H1447&gt;=0,Nike_Sales_Uncleaned!H1447&lt;=1),Nike_Sales_Uncleaned!H1447,0))</f>
        <v>0</v>
      </c>
      <c r="I1379">
        <v>0</v>
      </c>
      <c r="J1379" s="11" t="str">
        <f>IF(Nike_Sales_Uncleaned[[#This Row],[Order_Date]]="","",Nike_Sales_Uncleaned[[#This Row],[Order_Date]])</f>
        <v/>
      </c>
      <c r="K1379" t="s">
        <v>22</v>
      </c>
      <c r="L1379" t="s">
        <v>36</v>
      </c>
      <c r="M1379">
        <v>3658.04</v>
      </c>
    </row>
    <row r="1380" spans="1:13" x14ac:dyDescent="0.3">
      <c r="A1380">
        <v>3446</v>
      </c>
      <c r="B1380" t="s">
        <v>35</v>
      </c>
      <c r="C1380" t="s">
        <v>26</v>
      </c>
      <c r="D1380" t="s">
        <v>58</v>
      </c>
      <c r="E1380" t="str">
        <f>IF(Nike_Sales_Uncleaned!E1448="","NA",IF(OR(Nike_Sales_Uncleaned!E1448=0,Nike_Sales_Uncleaned!E1448=-1),"NA",UPPER(Nike_Sales_Uncleaned!E1448)))</f>
        <v>8</v>
      </c>
      <c r="F1380" cm="1">
        <f t="array" ref="F1380">IF(Nike_Sales_Uncleaned!F1448="",MEDIAN(_xlfn._xlws.FILTER(Nike_Sales_Uncleaned!$F$2:$F$2501,Nike_Sales_Uncleaned!$F$2:$F$2501&gt;0)),Nike_Sales_Uncleaned!F1448)</f>
        <v>2</v>
      </c>
      <c r="G1380" cm="1">
        <f t="array" ref="G1380">IF(OR(Nike_Sales_Uncleaned!G1448="",Nike_Sales_Uncleaned!G1448&lt;=0),MEDIAN(_xlfn._xlws.FILTER(Nike_Sales_Uncleaned!$G$2:$G$2501,Nike_Sales_Uncleaned!$G$2:$G$2501&gt;0)),Nike_Sales_Uncleaned!G1448)</f>
        <v>6110.0300000000007</v>
      </c>
      <c r="H1380">
        <f>IF(Nike_Sales_Uncleaned!H1448="",0,IF(AND(Nike_Sales_Uncleaned!H1448&gt;=0,Nike_Sales_Uncleaned!H1448&lt;=1),Nike_Sales_Uncleaned!H1448,0))</f>
        <v>0</v>
      </c>
      <c r="I1380">
        <v>0</v>
      </c>
      <c r="J1380" s="11" t="str">
        <f>IF(Nike_Sales_Uncleaned[[#This Row],[Order_Date]]="","",Nike_Sales_Uncleaned[[#This Row],[Order_Date]])</f>
        <v/>
      </c>
      <c r="K1380" t="s">
        <v>22</v>
      </c>
      <c r="L1380" t="s">
        <v>36</v>
      </c>
      <c r="M1380">
        <v>1680.5</v>
      </c>
    </row>
    <row r="1381" spans="1:13" x14ac:dyDescent="0.3">
      <c r="A1381">
        <v>3447</v>
      </c>
      <c r="B1381" t="s">
        <v>19</v>
      </c>
      <c r="C1381" t="s">
        <v>43</v>
      </c>
      <c r="D1381" t="s">
        <v>61</v>
      </c>
      <c r="E1381" t="str">
        <f>IF(Nike_Sales_Uncleaned!E1449="","NA",IF(OR(Nike_Sales_Uncleaned!E1449=0,Nike_Sales_Uncleaned!E1449=-1),"NA",UPPER(Nike_Sales_Uncleaned!E1449)))</f>
        <v>M</v>
      </c>
      <c r="F1381" cm="1">
        <f t="array" ref="F1381">IF(Nike_Sales_Uncleaned!F1449="",MEDIAN(_xlfn._xlws.FILTER(Nike_Sales_Uncleaned!$F$2:$F$2501,Nike_Sales_Uncleaned!$F$2:$F$2501&gt;0)),Nike_Sales_Uncleaned!F1449)</f>
        <v>2</v>
      </c>
      <c r="G1381" cm="1">
        <f t="array" ref="G1381">IF(OR(Nike_Sales_Uncleaned!G1449="",Nike_Sales_Uncleaned!G1449&lt;=0),MEDIAN(_xlfn._xlws.FILTER(Nike_Sales_Uncleaned!$G$2:$G$2501,Nike_Sales_Uncleaned!$G$2:$G$2501&gt;0)),Nike_Sales_Uncleaned!G1449)</f>
        <v>6110.0300000000007</v>
      </c>
      <c r="H1381">
        <f>IF(Nike_Sales_Uncleaned!H1449="",0,IF(AND(Nike_Sales_Uncleaned!H1449&gt;=0,Nike_Sales_Uncleaned!H1449&lt;=1),Nike_Sales_Uncleaned!H1449,0))</f>
        <v>0</v>
      </c>
      <c r="I1381">
        <v>0</v>
      </c>
      <c r="J1381" s="11">
        <f>IF(Nike_Sales_Uncleaned[[#This Row],[Order_Date]]="","",Nike_Sales_Uncleaned[[#This Row],[Order_Date]])</f>
        <v>45588</v>
      </c>
      <c r="K1381" t="s">
        <v>22</v>
      </c>
      <c r="L1381" t="s">
        <v>38</v>
      </c>
      <c r="M1381">
        <v>1860.15</v>
      </c>
    </row>
    <row r="1382" spans="1:13" x14ac:dyDescent="0.3">
      <c r="A1382">
        <v>3449</v>
      </c>
      <c r="B1382" t="s">
        <v>35</v>
      </c>
      <c r="C1382" t="s">
        <v>14</v>
      </c>
      <c r="D1382" t="s">
        <v>54</v>
      </c>
      <c r="E1382" t="str">
        <f>IF(Nike_Sales_Uncleaned!E1451="","NA",IF(OR(Nike_Sales_Uncleaned!E1451=0,Nike_Sales_Uncleaned!E1451=-1),"NA",UPPER(Nike_Sales_Uncleaned!E1451)))</f>
        <v>NA</v>
      </c>
      <c r="F1382" cm="1">
        <f t="array" ref="F1382">IF(Nike_Sales_Uncleaned!F1451="",MEDIAN(_xlfn._xlws.FILTER(Nike_Sales_Uncleaned!$F$2:$F$2501,Nike_Sales_Uncleaned!$F$2:$F$2501&gt;0)),Nike_Sales_Uncleaned!F1451)</f>
        <v>0</v>
      </c>
      <c r="G1382" cm="1">
        <f t="array" ref="G1382">IF(OR(Nike_Sales_Uncleaned!G1451="",Nike_Sales_Uncleaned!G1451&lt;=0),MEDIAN(_xlfn._xlws.FILTER(Nike_Sales_Uncleaned!$G$2:$G$2501,Nike_Sales_Uncleaned!$G$2:$G$2501&gt;0)),Nike_Sales_Uncleaned!G1451)</f>
        <v>6110.0300000000007</v>
      </c>
      <c r="H1382">
        <f>IF(Nike_Sales_Uncleaned!H1451="",0,IF(AND(Nike_Sales_Uncleaned!H1451&gt;=0,Nike_Sales_Uncleaned!H1451&lt;=1),Nike_Sales_Uncleaned!H1451,0))</f>
        <v>0.25</v>
      </c>
      <c r="I1382">
        <v>0</v>
      </c>
      <c r="J1382" s="11" t="str">
        <f>IF(Nike_Sales_Uncleaned[[#This Row],[Order_Date]]="","",Nike_Sales_Uncleaned[[#This Row],[Order_Date]])</f>
        <v/>
      </c>
      <c r="K1382" t="s">
        <v>22</v>
      </c>
      <c r="L1382" t="s">
        <v>33</v>
      </c>
      <c r="M1382">
        <v>1586.59</v>
      </c>
    </row>
    <row r="1383" spans="1:13" x14ac:dyDescent="0.3">
      <c r="A1383">
        <v>3450</v>
      </c>
      <c r="B1383" t="s">
        <v>35</v>
      </c>
      <c r="C1383" t="s">
        <v>30</v>
      </c>
      <c r="D1383" t="s">
        <v>31</v>
      </c>
      <c r="E1383" t="str">
        <f>IF(Nike_Sales_Uncleaned!E1452="","NA",IF(OR(Nike_Sales_Uncleaned!E1452=0,Nike_Sales_Uncleaned!E1452=-1),"NA",UPPER(Nike_Sales_Uncleaned!E1452)))</f>
        <v>M</v>
      </c>
      <c r="F1383" cm="1">
        <f t="array" ref="F1383">IF(Nike_Sales_Uncleaned!F1452="",MEDIAN(_xlfn._xlws.FILTER(Nike_Sales_Uncleaned!$F$2:$F$2501,Nike_Sales_Uncleaned!$F$2:$F$2501&gt;0)),Nike_Sales_Uncleaned!F1452)</f>
        <v>3</v>
      </c>
      <c r="G1383" cm="1">
        <f t="array" ref="G1383">IF(OR(Nike_Sales_Uncleaned!G1452="",Nike_Sales_Uncleaned!G1452&lt;=0),MEDIAN(_xlfn._xlws.FILTER(Nike_Sales_Uncleaned!$G$2:$G$2501,Nike_Sales_Uncleaned!$G$2:$G$2501&gt;0)),Nike_Sales_Uncleaned!G1452)</f>
        <v>6110.0300000000007</v>
      </c>
      <c r="H1383">
        <f>IF(Nike_Sales_Uncleaned!H1452="",0,IF(AND(Nike_Sales_Uncleaned!H1452&gt;=0,Nike_Sales_Uncleaned!H1452&lt;=1),Nike_Sales_Uncleaned!H1452,0))</f>
        <v>0</v>
      </c>
      <c r="I1383">
        <v>0</v>
      </c>
      <c r="J1383" s="11">
        <f>IF(Nike_Sales_Uncleaned[[#This Row],[Order_Date]]="","",Nike_Sales_Uncleaned[[#This Row],[Order_Date]])</f>
        <v>45345</v>
      </c>
      <c r="K1383" t="s">
        <v>22</v>
      </c>
      <c r="L1383" t="s">
        <v>36</v>
      </c>
      <c r="M1383">
        <v>904.82</v>
      </c>
    </row>
    <row r="1384" spans="1:13" x14ac:dyDescent="0.3">
      <c r="A1384">
        <v>3451</v>
      </c>
      <c r="B1384" t="s">
        <v>35</v>
      </c>
      <c r="C1384" t="s">
        <v>14</v>
      </c>
      <c r="D1384" t="s">
        <v>15</v>
      </c>
      <c r="E1384" t="str">
        <f>IF(Nike_Sales_Uncleaned!E1453="","NA",IF(OR(Nike_Sales_Uncleaned!E1453=0,Nike_Sales_Uncleaned!E1453=-1),"NA",UPPER(Nike_Sales_Uncleaned!E1453)))</f>
        <v>7</v>
      </c>
      <c r="F1384" cm="1">
        <f t="array" ref="F1384">IF(Nike_Sales_Uncleaned!F1453="",MEDIAN(_xlfn._xlws.FILTER(Nike_Sales_Uncleaned!$F$2:$F$2501,Nike_Sales_Uncleaned!$F$2:$F$2501&gt;0)),Nike_Sales_Uncleaned!F1453)</f>
        <v>2</v>
      </c>
      <c r="G1384" cm="1">
        <f t="array" ref="G1384">IF(OR(Nike_Sales_Uncleaned!G1453="",Nike_Sales_Uncleaned!G1453&lt;=0),MEDIAN(_xlfn._xlws.FILTER(Nike_Sales_Uncleaned!$G$2:$G$2501,Nike_Sales_Uncleaned!$G$2:$G$2501&gt;0)),Nike_Sales_Uncleaned!G1453)</f>
        <v>6110.0300000000007</v>
      </c>
      <c r="H1384">
        <f>IF(Nike_Sales_Uncleaned!H1453="",0,IF(AND(Nike_Sales_Uncleaned!H1453&gt;=0,Nike_Sales_Uncleaned!H1453&lt;=1),Nike_Sales_Uncleaned!H1453,0))</f>
        <v>0</v>
      </c>
      <c r="I1384">
        <v>0</v>
      </c>
      <c r="J1384" s="11">
        <f>IF(Nike_Sales_Uncleaned[[#This Row],[Order_Date]]="","",Nike_Sales_Uncleaned[[#This Row],[Order_Date]])</f>
        <v>45667</v>
      </c>
      <c r="K1384" t="s">
        <v>22</v>
      </c>
      <c r="L1384" t="s">
        <v>25</v>
      </c>
      <c r="M1384">
        <v>720.76</v>
      </c>
    </row>
    <row r="1385" spans="1:13" x14ac:dyDescent="0.3">
      <c r="A1385">
        <v>3452</v>
      </c>
      <c r="B1385" t="s">
        <v>35</v>
      </c>
      <c r="C1385" t="s">
        <v>14</v>
      </c>
      <c r="D1385" t="s">
        <v>15</v>
      </c>
      <c r="E1385" t="str">
        <f>IF(Nike_Sales_Uncleaned!E1454="","NA",IF(OR(Nike_Sales_Uncleaned!E1454=0,Nike_Sales_Uncleaned!E1454=-1),"NA",UPPER(Nike_Sales_Uncleaned!E1454)))</f>
        <v>11</v>
      </c>
      <c r="F1385" cm="1">
        <f t="array" ref="F1385">IF(Nike_Sales_Uncleaned!F1454="",MEDIAN(_xlfn._xlws.FILTER(Nike_Sales_Uncleaned!$F$2:$F$2501,Nike_Sales_Uncleaned!$F$2:$F$2501&gt;0)),Nike_Sales_Uncleaned!F1454)</f>
        <v>2</v>
      </c>
      <c r="G1385" cm="1">
        <f t="array" ref="G1385">IF(OR(Nike_Sales_Uncleaned!G1454="",Nike_Sales_Uncleaned!G1454&lt;=0),MEDIAN(_xlfn._xlws.FILTER(Nike_Sales_Uncleaned!$G$2:$G$2501,Nike_Sales_Uncleaned!$G$2:$G$2501&gt;0)),Nike_Sales_Uncleaned!G1454)</f>
        <v>6110.0300000000007</v>
      </c>
      <c r="H1385">
        <f>IF(Nike_Sales_Uncleaned!H1454="",0,IF(AND(Nike_Sales_Uncleaned!H1454&gt;=0,Nike_Sales_Uncleaned!H1454&lt;=1),Nike_Sales_Uncleaned!H1454,0))</f>
        <v>0</v>
      </c>
      <c r="I1385">
        <v>0</v>
      </c>
      <c r="J1385" s="11">
        <f>IF(Nike_Sales_Uncleaned[[#This Row],[Order_Date]]="","",Nike_Sales_Uncleaned[[#This Row],[Order_Date]])</f>
        <v>45516</v>
      </c>
      <c r="K1385" t="s">
        <v>17</v>
      </c>
      <c r="L1385" t="s">
        <v>33</v>
      </c>
      <c r="M1385">
        <v>1239.1099999999999</v>
      </c>
    </row>
    <row r="1386" spans="1:13" x14ac:dyDescent="0.3">
      <c r="A1386">
        <v>3453</v>
      </c>
      <c r="B1386" t="s">
        <v>13</v>
      </c>
      <c r="C1386" t="s">
        <v>20</v>
      </c>
      <c r="D1386" t="s">
        <v>55</v>
      </c>
      <c r="E1386" t="str">
        <f>IF(Nike_Sales_Uncleaned!E1455="","NA",IF(OR(Nike_Sales_Uncleaned!E1455=0,Nike_Sales_Uncleaned!E1455=-1),"NA",UPPER(Nike_Sales_Uncleaned!E1455)))</f>
        <v>NA</v>
      </c>
      <c r="F1386" cm="1">
        <f t="array" ref="F1386">IF(Nike_Sales_Uncleaned!F1455="",MEDIAN(_xlfn._xlws.FILTER(Nike_Sales_Uncleaned!$F$2:$F$2501,Nike_Sales_Uncleaned!$F$2:$F$2501&gt;0)),Nike_Sales_Uncleaned!F1455)</f>
        <v>0</v>
      </c>
      <c r="G1386" cm="1">
        <f t="array" ref="G1386">IF(OR(Nike_Sales_Uncleaned!G1455="",Nike_Sales_Uncleaned!G1455&lt;=0),MEDIAN(_xlfn._xlws.FILTER(Nike_Sales_Uncleaned!$G$2:$G$2501,Nike_Sales_Uncleaned!$G$2:$G$2501&gt;0)),Nike_Sales_Uncleaned!G1455)</f>
        <v>2033.28</v>
      </c>
      <c r="H1386">
        <f>IF(Nike_Sales_Uncleaned!H1455="",0,IF(AND(Nike_Sales_Uncleaned!H1455&gt;=0,Nike_Sales_Uncleaned!H1455&lt;=1),Nike_Sales_Uncleaned!H1455,0))</f>
        <v>0</v>
      </c>
      <c r="I1386">
        <v>0</v>
      </c>
      <c r="J1386" s="11">
        <f>IF(Nike_Sales_Uncleaned[[#This Row],[Order_Date]]="","",Nike_Sales_Uncleaned[[#This Row],[Order_Date]])</f>
        <v>45860</v>
      </c>
      <c r="K1386" t="s">
        <v>22</v>
      </c>
      <c r="L1386" t="s">
        <v>33</v>
      </c>
      <c r="M1386">
        <v>2003.05</v>
      </c>
    </row>
    <row r="1387" spans="1:13" x14ac:dyDescent="0.3">
      <c r="A1387">
        <v>3454</v>
      </c>
      <c r="B1387" t="s">
        <v>13</v>
      </c>
      <c r="C1387" t="s">
        <v>43</v>
      </c>
      <c r="D1387" t="s">
        <v>52</v>
      </c>
      <c r="E1387" t="str">
        <f>IF(Nike_Sales_Uncleaned!E1456="","NA",IF(OR(Nike_Sales_Uncleaned!E1456=0,Nike_Sales_Uncleaned!E1456=-1),"NA",UPPER(Nike_Sales_Uncleaned!E1456)))</f>
        <v>XL</v>
      </c>
      <c r="F1387" cm="1">
        <f t="array" ref="F1387">IF(Nike_Sales_Uncleaned!F1456="",MEDIAN(_xlfn._xlws.FILTER(Nike_Sales_Uncleaned!$F$2:$F$2501,Nike_Sales_Uncleaned!$F$2:$F$2501&gt;0)),Nike_Sales_Uncleaned!F1456)</f>
        <v>2</v>
      </c>
      <c r="G1387" cm="1">
        <f t="array" ref="G1387">IF(OR(Nike_Sales_Uncleaned!G1456="",Nike_Sales_Uncleaned!G1456&lt;=0),MEDIAN(_xlfn._xlws.FILTER(Nike_Sales_Uncleaned!$G$2:$G$2501,Nike_Sales_Uncleaned!$G$2:$G$2501&gt;0)),Nike_Sales_Uncleaned!G1456)</f>
        <v>6110.0300000000007</v>
      </c>
      <c r="H1387">
        <f>IF(Nike_Sales_Uncleaned!H1456="",0,IF(AND(Nike_Sales_Uncleaned!H1456&gt;=0,Nike_Sales_Uncleaned!H1456&lt;=1),Nike_Sales_Uncleaned!H1456,0))</f>
        <v>0</v>
      </c>
      <c r="I1387">
        <v>0</v>
      </c>
      <c r="J1387" s="11">
        <f>IF(Nike_Sales_Uncleaned[[#This Row],[Order_Date]]="","",Nike_Sales_Uncleaned[[#This Row],[Order_Date]])</f>
        <v>45737</v>
      </c>
      <c r="K1387" t="s">
        <v>17</v>
      </c>
      <c r="L1387" t="s">
        <v>33</v>
      </c>
      <c r="M1387">
        <v>2313.9499999999998</v>
      </c>
    </row>
    <row r="1388" spans="1:13" x14ac:dyDescent="0.3">
      <c r="A1388">
        <v>3455</v>
      </c>
      <c r="B1388" t="s">
        <v>19</v>
      </c>
      <c r="C1388" t="s">
        <v>20</v>
      </c>
      <c r="D1388" t="s">
        <v>24</v>
      </c>
      <c r="E1388" t="str">
        <f>IF(Nike_Sales_Uncleaned!E1457="","NA",IF(OR(Nike_Sales_Uncleaned!E1457=0,Nike_Sales_Uncleaned!E1457=-1),"NA",UPPER(Nike_Sales_Uncleaned!E1457)))</f>
        <v>NA</v>
      </c>
      <c r="F1388" cm="1">
        <f t="array" ref="F1388">IF(Nike_Sales_Uncleaned!F1457="",MEDIAN(_xlfn._xlws.FILTER(Nike_Sales_Uncleaned!$F$2:$F$2501,Nike_Sales_Uncleaned!$F$2:$F$2501&gt;0)),Nike_Sales_Uncleaned!F1457)</f>
        <v>2</v>
      </c>
      <c r="G1388" cm="1">
        <f t="array" ref="G1388">IF(OR(Nike_Sales_Uncleaned!G1457="",Nike_Sales_Uncleaned!G1457&lt;=0),MEDIAN(_xlfn._xlws.FILTER(Nike_Sales_Uncleaned!$G$2:$G$2501,Nike_Sales_Uncleaned!$G$2:$G$2501&gt;0)),Nike_Sales_Uncleaned!G1457)</f>
        <v>5947.51</v>
      </c>
      <c r="H1388">
        <f>IF(Nike_Sales_Uncleaned!H1457="",0,IF(AND(Nike_Sales_Uncleaned!H1457&gt;=0,Nike_Sales_Uncleaned!H1457&lt;=1),Nike_Sales_Uncleaned!H1457,0))</f>
        <v>0</v>
      </c>
      <c r="I1388">
        <v>0</v>
      </c>
      <c r="J1388" s="11">
        <f>IF(Nike_Sales_Uncleaned[[#This Row],[Order_Date]]="","",Nike_Sales_Uncleaned[[#This Row],[Order_Date]])</f>
        <v>45581</v>
      </c>
      <c r="K1388" t="s">
        <v>22</v>
      </c>
      <c r="L1388" t="s">
        <v>38</v>
      </c>
      <c r="M1388">
        <v>1352.56</v>
      </c>
    </row>
    <row r="1389" spans="1:13" x14ac:dyDescent="0.3">
      <c r="A1389">
        <v>3456</v>
      </c>
      <c r="B1389" t="s">
        <v>19</v>
      </c>
      <c r="C1389" t="s">
        <v>43</v>
      </c>
      <c r="D1389" t="s">
        <v>44</v>
      </c>
      <c r="E1389" t="str">
        <f>IF(Nike_Sales_Uncleaned!E1458="","NA",IF(OR(Nike_Sales_Uncleaned!E1458=0,Nike_Sales_Uncleaned!E1458=-1),"NA",UPPER(Nike_Sales_Uncleaned!E1458)))</f>
        <v>12</v>
      </c>
      <c r="F1389" cm="1">
        <f t="array" ref="F1389">IF(Nike_Sales_Uncleaned!F1458="",MEDIAN(_xlfn._xlws.FILTER(Nike_Sales_Uncleaned!$F$2:$F$2501,Nike_Sales_Uncleaned!$F$2:$F$2501&gt;0)),Nike_Sales_Uncleaned!F1458)</f>
        <v>-1</v>
      </c>
      <c r="G1389" cm="1">
        <f t="array" ref="G1389">IF(OR(Nike_Sales_Uncleaned!G1458="",Nike_Sales_Uncleaned!G1458&lt;=0),MEDIAN(_xlfn._xlws.FILTER(Nike_Sales_Uncleaned!$G$2:$G$2501,Nike_Sales_Uncleaned!$G$2:$G$2501&gt;0)),Nike_Sales_Uncleaned!G1458)</f>
        <v>3011.32</v>
      </c>
      <c r="H1389">
        <f>IF(Nike_Sales_Uncleaned!H1458="",0,IF(AND(Nike_Sales_Uncleaned!H1458&gt;=0,Nike_Sales_Uncleaned!H1458&lt;=1),Nike_Sales_Uncleaned!H1458,0))</f>
        <v>0</v>
      </c>
      <c r="I1389">
        <v>0</v>
      </c>
      <c r="J1389" s="11">
        <f>IF(Nike_Sales_Uncleaned[[#This Row],[Order_Date]]="","",Nike_Sales_Uncleaned[[#This Row],[Order_Date]])</f>
        <v>45829</v>
      </c>
      <c r="K1389" t="s">
        <v>17</v>
      </c>
      <c r="L1389" t="s">
        <v>33</v>
      </c>
      <c r="M1389">
        <v>2531.2199999999998</v>
      </c>
    </row>
    <row r="1390" spans="1:13" x14ac:dyDescent="0.3">
      <c r="A1390">
        <v>3457</v>
      </c>
      <c r="B1390" t="s">
        <v>19</v>
      </c>
      <c r="C1390" t="s">
        <v>14</v>
      </c>
      <c r="D1390" t="s">
        <v>34</v>
      </c>
      <c r="E1390" t="str">
        <f>IF(Nike_Sales_Uncleaned!E1459="","NA",IF(OR(Nike_Sales_Uncleaned!E1459=0,Nike_Sales_Uncleaned!E1459=-1),"NA",UPPER(Nike_Sales_Uncleaned!E1459)))</f>
        <v>11</v>
      </c>
      <c r="F1390" cm="1">
        <f t="array" ref="F1390">IF(Nike_Sales_Uncleaned!F1459="",MEDIAN(_xlfn._xlws.FILTER(Nike_Sales_Uncleaned!$F$2:$F$2501,Nike_Sales_Uncleaned!$F$2:$F$2501&gt;0)),Nike_Sales_Uncleaned!F1459)</f>
        <v>2</v>
      </c>
      <c r="G1390" cm="1">
        <f t="array" ref="G1390">IF(OR(Nike_Sales_Uncleaned!G1459="",Nike_Sales_Uncleaned!G1459&lt;=0),MEDIAN(_xlfn._xlws.FILTER(Nike_Sales_Uncleaned!$G$2:$G$2501,Nike_Sales_Uncleaned!$G$2:$G$2501&gt;0)),Nike_Sales_Uncleaned!G1459)</f>
        <v>6110.0300000000007</v>
      </c>
      <c r="H1390">
        <f>IF(Nike_Sales_Uncleaned!H1459="",0,IF(AND(Nike_Sales_Uncleaned!H1459&gt;=0,Nike_Sales_Uncleaned!H1459&lt;=1),Nike_Sales_Uncleaned!H1459,0))</f>
        <v>0.81</v>
      </c>
      <c r="I1390">
        <v>0</v>
      </c>
      <c r="J1390" s="11">
        <f>IF(Nike_Sales_Uncleaned[[#This Row],[Order_Date]]="","",Nike_Sales_Uncleaned[[#This Row],[Order_Date]])</f>
        <v>45780</v>
      </c>
      <c r="K1390" t="s">
        <v>17</v>
      </c>
      <c r="L1390" t="s">
        <v>29</v>
      </c>
      <c r="M1390">
        <v>3777.72</v>
      </c>
    </row>
    <row r="1391" spans="1:13" x14ac:dyDescent="0.3">
      <c r="A1391">
        <v>3458</v>
      </c>
      <c r="B1391" t="s">
        <v>19</v>
      </c>
      <c r="C1391" t="s">
        <v>30</v>
      </c>
      <c r="D1391" t="s">
        <v>56</v>
      </c>
      <c r="E1391" t="str">
        <f>IF(Nike_Sales_Uncleaned!E1460="","NA",IF(OR(Nike_Sales_Uncleaned!E1460=0,Nike_Sales_Uncleaned!E1460=-1),"NA",UPPER(Nike_Sales_Uncleaned!E1460)))</f>
        <v>NA</v>
      </c>
      <c r="F1391" cm="1">
        <f t="array" ref="F1391">IF(Nike_Sales_Uncleaned!F1460="",MEDIAN(_xlfn._xlws.FILTER(Nike_Sales_Uncleaned!$F$2:$F$2501,Nike_Sales_Uncleaned!$F$2:$F$2501&gt;0)),Nike_Sales_Uncleaned!F1460)</f>
        <v>2</v>
      </c>
      <c r="G1391" cm="1">
        <f t="array" ref="G1391">IF(OR(Nike_Sales_Uncleaned!G1460="",Nike_Sales_Uncleaned!G1460&lt;=0),MEDIAN(_xlfn._xlws.FILTER(Nike_Sales_Uncleaned!$G$2:$G$2501,Nike_Sales_Uncleaned!$G$2:$G$2501&gt;0)),Nike_Sales_Uncleaned!G1460)</f>
        <v>6110.0300000000007</v>
      </c>
      <c r="H1391">
        <f>IF(Nike_Sales_Uncleaned!H1460="",0,IF(AND(Nike_Sales_Uncleaned!H1460&gt;=0,Nike_Sales_Uncleaned!H1460&lt;=1),Nike_Sales_Uncleaned!H1460,0))</f>
        <v>0.83</v>
      </c>
      <c r="I1391">
        <v>0</v>
      </c>
      <c r="J1391" s="11">
        <f>IF(Nike_Sales_Uncleaned[[#This Row],[Order_Date]]="","",Nike_Sales_Uncleaned[[#This Row],[Order_Date]])</f>
        <v>45751</v>
      </c>
      <c r="K1391" t="s">
        <v>17</v>
      </c>
      <c r="L1391" t="s">
        <v>25</v>
      </c>
      <c r="M1391">
        <v>257.87</v>
      </c>
    </row>
    <row r="1392" spans="1:13" x14ac:dyDescent="0.3">
      <c r="A1392">
        <v>3459</v>
      </c>
      <c r="B1392" t="s">
        <v>35</v>
      </c>
      <c r="C1392" t="s">
        <v>26</v>
      </c>
      <c r="D1392" t="s">
        <v>27</v>
      </c>
      <c r="E1392" t="str">
        <f>IF(Nike_Sales_Uncleaned!E1461="","NA",IF(OR(Nike_Sales_Uncleaned!E1461=0,Nike_Sales_Uncleaned!E1461=-1),"NA",UPPER(Nike_Sales_Uncleaned!E1461)))</f>
        <v>NA</v>
      </c>
      <c r="F1392" cm="1">
        <f t="array" ref="F1392">IF(Nike_Sales_Uncleaned!F1461="",MEDIAN(_xlfn._xlws.FILTER(Nike_Sales_Uncleaned!$F$2:$F$2501,Nike_Sales_Uncleaned!$F$2:$F$2501&gt;0)),Nike_Sales_Uncleaned!F1461)</f>
        <v>2</v>
      </c>
      <c r="G1392" cm="1">
        <f t="array" ref="G1392">IF(OR(Nike_Sales_Uncleaned!G1461="",Nike_Sales_Uncleaned!G1461&lt;=0),MEDIAN(_xlfn._xlws.FILTER(Nike_Sales_Uncleaned!$G$2:$G$2501,Nike_Sales_Uncleaned!$G$2:$G$2501&gt;0)),Nike_Sales_Uncleaned!G1461)</f>
        <v>6100.23</v>
      </c>
      <c r="H1392">
        <f>IF(Nike_Sales_Uncleaned!H1461="",0,IF(AND(Nike_Sales_Uncleaned!H1461&gt;=0,Nike_Sales_Uncleaned!H1461&lt;=1),Nike_Sales_Uncleaned!H1461,0))</f>
        <v>0</v>
      </c>
      <c r="I1392">
        <v>0</v>
      </c>
      <c r="J1392" s="11" t="str">
        <f>IF(Nike_Sales_Uncleaned[[#This Row],[Order_Date]]="","",Nike_Sales_Uncleaned[[#This Row],[Order_Date]])</f>
        <v/>
      </c>
      <c r="K1392" t="s">
        <v>22</v>
      </c>
      <c r="L1392" t="s">
        <v>38</v>
      </c>
      <c r="M1392">
        <v>2745.91</v>
      </c>
    </row>
    <row r="1393" spans="1:13" x14ac:dyDescent="0.3">
      <c r="A1393">
        <v>3460</v>
      </c>
      <c r="B1393" t="s">
        <v>19</v>
      </c>
      <c r="C1393" t="s">
        <v>30</v>
      </c>
      <c r="D1393" t="s">
        <v>31</v>
      </c>
      <c r="E1393" t="str">
        <f>IF(Nike_Sales_Uncleaned!E1462="","NA",IF(OR(Nike_Sales_Uncleaned!E1462=0,Nike_Sales_Uncleaned!E1462=-1),"NA",UPPER(Nike_Sales_Uncleaned!E1462)))</f>
        <v>XL</v>
      </c>
      <c r="F1393" cm="1">
        <f t="array" ref="F1393">IF(Nike_Sales_Uncleaned!F1462="",MEDIAN(_xlfn._xlws.FILTER(Nike_Sales_Uncleaned!$F$2:$F$2501,Nike_Sales_Uncleaned!$F$2:$F$2501&gt;0)),Nike_Sales_Uncleaned!F1462)</f>
        <v>0</v>
      </c>
      <c r="G1393" cm="1">
        <f t="array" ref="G1393">IF(OR(Nike_Sales_Uncleaned!G1462="",Nike_Sales_Uncleaned!G1462&lt;=0),MEDIAN(_xlfn._xlws.FILTER(Nike_Sales_Uncleaned!$G$2:$G$2501,Nike_Sales_Uncleaned!$G$2:$G$2501&gt;0)),Nike_Sales_Uncleaned!G1462)</f>
        <v>5403.67</v>
      </c>
      <c r="H1393">
        <f>IF(Nike_Sales_Uncleaned!H1462="",0,IF(AND(Nike_Sales_Uncleaned!H1462&gt;=0,Nike_Sales_Uncleaned!H1462&lt;=1),Nike_Sales_Uncleaned!H1462,0))</f>
        <v>0</v>
      </c>
      <c r="I1393">
        <v>0</v>
      </c>
      <c r="J1393" s="11">
        <f>IF(Nike_Sales_Uncleaned[[#This Row],[Order_Date]]="","",Nike_Sales_Uncleaned[[#This Row],[Order_Date]])</f>
        <v>45244</v>
      </c>
      <c r="K1393" t="s">
        <v>17</v>
      </c>
      <c r="L1393" t="s">
        <v>29</v>
      </c>
      <c r="M1393">
        <v>1372.6</v>
      </c>
    </row>
    <row r="1394" spans="1:13" x14ac:dyDescent="0.3">
      <c r="A1394">
        <v>3462</v>
      </c>
      <c r="B1394" t="s">
        <v>19</v>
      </c>
      <c r="C1394" t="s">
        <v>43</v>
      </c>
      <c r="D1394" t="s">
        <v>51</v>
      </c>
      <c r="E1394" t="str">
        <f>IF(Nike_Sales_Uncleaned!E1464="","NA",IF(OR(Nike_Sales_Uncleaned!E1464=0,Nike_Sales_Uncleaned!E1464=-1),"NA",UPPER(Nike_Sales_Uncleaned!E1464)))</f>
        <v>NA</v>
      </c>
      <c r="F1394" cm="1">
        <f t="array" ref="F1394">IF(Nike_Sales_Uncleaned!F1464="",MEDIAN(_xlfn._xlws.FILTER(Nike_Sales_Uncleaned!$F$2:$F$2501,Nike_Sales_Uncleaned!$F$2:$F$2501&gt;0)),Nike_Sales_Uncleaned!F1464)</f>
        <v>3</v>
      </c>
      <c r="G1394" cm="1">
        <f t="array" ref="G1394">IF(OR(Nike_Sales_Uncleaned!G1464="",Nike_Sales_Uncleaned!G1464&lt;=0),MEDIAN(_xlfn._xlws.FILTER(Nike_Sales_Uncleaned!$G$2:$G$2501,Nike_Sales_Uncleaned!$G$2:$G$2501&gt;0)),Nike_Sales_Uncleaned!G1464)</f>
        <v>2610.98</v>
      </c>
      <c r="H1394">
        <f>IF(Nike_Sales_Uncleaned!H1464="",0,IF(AND(Nike_Sales_Uncleaned!H1464&gt;=0,Nike_Sales_Uncleaned!H1464&lt;=1),Nike_Sales_Uncleaned!H1464,0))</f>
        <v>0</v>
      </c>
      <c r="I1394">
        <v>0</v>
      </c>
      <c r="J1394" s="11" t="str">
        <f>IF(Nike_Sales_Uncleaned[[#This Row],[Order_Date]]="","",Nike_Sales_Uncleaned[[#This Row],[Order_Date]])</f>
        <v/>
      </c>
      <c r="K1394" t="s">
        <v>22</v>
      </c>
      <c r="L1394" t="s">
        <v>36</v>
      </c>
      <c r="M1394">
        <v>274.97000000000003</v>
      </c>
    </row>
    <row r="1395" spans="1:13" x14ac:dyDescent="0.3">
      <c r="A1395">
        <v>3463</v>
      </c>
      <c r="B1395" t="s">
        <v>19</v>
      </c>
      <c r="C1395" t="s">
        <v>20</v>
      </c>
      <c r="D1395" t="s">
        <v>55</v>
      </c>
      <c r="E1395" t="str">
        <f>IF(Nike_Sales_Uncleaned!E1465="","NA",IF(OR(Nike_Sales_Uncleaned!E1465=0,Nike_Sales_Uncleaned!E1465=-1),"NA",UPPER(Nike_Sales_Uncleaned!E1465)))</f>
        <v>12</v>
      </c>
      <c r="F1395" cm="1">
        <f t="array" ref="F1395">IF(Nike_Sales_Uncleaned!F1465="",MEDIAN(_xlfn._xlws.FILTER(Nike_Sales_Uncleaned!$F$2:$F$2501,Nike_Sales_Uncleaned!$F$2:$F$2501&gt;0)),Nike_Sales_Uncleaned!F1465)</f>
        <v>1</v>
      </c>
      <c r="G1395" cm="1">
        <f t="array" ref="G1395">IF(OR(Nike_Sales_Uncleaned!G1465="",Nike_Sales_Uncleaned!G1465&lt;=0),MEDIAN(_xlfn._xlws.FILTER(Nike_Sales_Uncleaned!$G$2:$G$2501,Nike_Sales_Uncleaned!$G$2:$G$2501&gt;0)),Nike_Sales_Uncleaned!G1465)</f>
        <v>6110.0300000000007</v>
      </c>
      <c r="H1395">
        <f>IF(Nike_Sales_Uncleaned!H1465="",0,IF(AND(Nike_Sales_Uncleaned!H1465&gt;=0,Nike_Sales_Uncleaned!H1465&lt;=1),Nike_Sales_Uncleaned!H1465,0))</f>
        <v>0</v>
      </c>
      <c r="I1395">
        <v>0</v>
      </c>
      <c r="J1395" s="11">
        <f>IF(Nike_Sales_Uncleaned[[#This Row],[Order_Date]]="","",Nike_Sales_Uncleaned[[#This Row],[Order_Date]])</f>
        <v>45816</v>
      </c>
      <c r="K1395" t="s">
        <v>22</v>
      </c>
      <c r="L1395" t="s">
        <v>29</v>
      </c>
      <c r="M1395">
        <v>1853.7</v>
      </c>
    </row>
    <row r="1396" spans="1:13" x14ac:dyDescent="0.3">
      <c r="A1396">
        <v>3464</v>
      </c>
      <c r="B1396" t="s">
        <v>13</v>
      </c>
      <c r="C1396" t="s">
        <v>14</v>
      </c>
      <c r="D1396" t="s">
        <v>34</v>
      </c>
      <c r="E1396" t="str">
        <f>IF(Nike_Sales_Uncleaned!E1466="","NA",IF(OR(Nike_Sales_Uncleaned!E1466=0,Nike_Sales_Uncleaned!E1466=-1),"NA",UPPER(Nike_Sales_Uncleaned!E1466)))</f>
        <v>XL</v>
      </c>
      <c r="F1396" cm="1">
        <f t="array" ref="F1396">IF(Nike_Sales_Uncleaned!F1466="",MEDIAN(_xlfn._xlws.FILTER(Nike_Sales_Uncleaned!$F$2:$F$2501,Nike_Sales_Uncleaned!$F$2:$F$2501&gt;0)),Nike_Sales_Uncleaned!F1466)</f>
        <v>0</v>
      </c>
      <c r="G1396" cm="1">
        <f t="array" ref="G1396">IF(OR(Nike_Sales_Uncleaned!G1466="",Nike_Sales_Uncleaned!G1466&lt;=0),MEDIAN(_xlfn._xlws.FILTER(Nike_Sales_Uncleaned!$G$2:$G$2501,Nike_Sales_Uncleaned!$G$2:$G$2501&gt;0)),Nike_Sales_Uncleaned!G1466)</f>
        <v>3362.64</v>
      </c>
      <c r="H1396">
        <f>IF(Nike_Sales_Uncleaned!H1466="",0,IF(AND(Nike_Sales_Uncleaned!H1466&gt;=0,Nike_Sales_Uncleaned!H1466&lt;=1),Nike_Sales_Uncleaned!H1466,0))</f>
        <v>0</v>
      </c>
      <c r="I1396">
        <v>0</v>
      </c>
      <c r="J1396" s="11">
        <f>IF(Nike_Sales_Uncleaned[[#This Row],[Order_Date]]="","",Nike_Sales_Uncleaned[[#This Row],[Order_Date]])</f>
        <v>45599</v>
      </c>
      <c r="K1396" t="s">
        <v>17</v>
      </c>
      <c r="L1396" t="s">
        <v>36</v>
      </c>
      <c r="M1396">
        <v>1587.01</v>
      </c>
    </row>
    <row r="1397" spans="1:13" x14ac:dyDescent="0.3">
      <c r="A1397">
        <v>3465</v>
      </c>
      <c r="B1397" t="s">
        <v>35</v>
      </c>
      <c r="C1397" t="s">
        <v>26</v>
      </c>
      <c r="D1397" t="s">
        <v>58</v>
      </c>
      <c r="E1397" t="str">
        <f>IF(Nike_Sales_Uncleaned!E1467="","NA",IF(OR(Nike_Sales_Uncleaned!E1467=0,Nike_Sales_Uncleaned!E1467=-1),"NA",UPPER(Nike_Sales_Uncleaned!E1467)))</f>
        <v>NA</v>
      </c>
      <c r="F1397" cm="1">
        <f t="array" ref="F1397">IF(Nike_Sales_Uncleaned!F1467="",MEDIAN(_xlfn._xlws.FILTER(Nike_Sales_Uncleaned!$F$2:$F$2501,Nike_Sales_Uncleaned!$F$2:$F$2501&gt;0)),Nike_Sales_Uncleaned!F1467)</f>
        <v>2</v>
      </c>
      <c r="G1397" cm="1">
        <f t="array" ref="G1397">IF(OR(Nike_Sales_Uncleaned!G1467="",Nike_Sales_Uncleaned!G1467&lt;=0),MEDIAN(_xlfn._xlws.FILTER(Nike_Sales_Uncleaned!$G$2:$G$2501,Nike_Sales_Uncleaned!$G$2:$G$2501&gt;0)),Nike_Sales_Uncleaned!G1467)</f>
        <v>6110.0300000000007</v>
      </c>
      <c r="H1397">
        <f>IF(Nike_Sales_Uncleaned!H1467="",0,IF(AND(Nike_Sales_Uncleaned!H1467&gt;=0,Nike_Sales_Uncleaned!H1467&lt;=1),Nike_Sales_Uncleaned!H1467,0))</f>
        <v>0</v>
      </c>
      <c r="I1397">
        <v>0</v>
      </c>
      <c r="J1397" s="11">
        <f>IF(Nike_Sales_Uncleaned[[#This Row],[Order_Date]]="","",Nike_Sales_Uncleaned[[#This Row],[Order_Date]])</f>
        <v>45672</v>
      </c>
      <c r="K1397" t="s">
        <v>17</v>
      </c>
      <c r="L1397" t="s">
        <v>33</v>
      </c>
      <c r="M1397">
        <v>1698.7</v>
      </c>
    </row>
    <row r="1398" spans="1:13" x14ac:dyDescent="0.3">
      <c r="A1398">
        <v>3466</v>
      </c>
      <c r="B1398" t="s">
        <v>35</v>
      </c>
      <c r="C1398" t="s">
        <v>43</v>
      </c>
      <c r="D1398" t="s">
        <v>51</v>
      </c>
      <c r="E1398" t="str">
        <f>IF(Nike_Sales_Uncleaned!E1468="","NA",IF(OR(Nike_Sales_Uncleaned!E1468=0,Nike_Sales_Uncleaned!E1468=-1),"NA",UPPER(Nike_Sales_Uncleaned!E1468)))</f>
        <v>NA</v>
      </c>
      <c r="F1398" cm="1">
        <f t="array" ref="F1398">IF(Nike_Sales_Uncleaned!F1468="",MEDIAN(_xlfn._xlws.FILTER(Nike_Sales_Uncleaned!$F$2:$F$2501,Nike_Sales_Uncleaned!$F$2:$F$2501&gt;0)),Nike_Sales_Uncleaned!F1468)</f>
        <v>2</v>
      </c>
      <c r="G1398" cm="1">
        <f t="array" ref="G1398">IF(OR(Nike_Sales_Uncleaned!G1468="",Nike_Sales_Uncleaned!G1468&lt;=0),MEDIAN(_xlfn._xlws.FILTER(Nike_Sales_Uncleaned!$G$2:$G$2501,Nike_Sales_Uncleaned!$G$2:$G$2501&gt;0)),Nike_Sales_Uncleaned!G1468)</f>
        <v>6498.22</v>
      </c>
      <c r="H1398">
        <f>IF(Nike_Sales_Uncleaned!H1468="",0,IF(AND(Nike_Sales_Uncleaned!H1468&gt;=0,Nike_Sales_Uncleaned!H1468&lt;=1),Nike_Sales_Uncleaned!H1468,0))</f>
        <v>0.5</v>
      </c>
      <c r="I1398">
        <v>6498.22</v>
      </c>
      <c r="J1398" s="11" t="str">
        <f>IF(Nike_Sales_Uncleaned[[#This Row],[Order_Date]]="","",Nike_Sales_Uncleaned[[#This Row],[Order_Date]])</f>
        <v/>
      </c>
      <c r="K1398" t="s">
        <v>22</v>
      </c>
      <c r="L1398" t="s">
        <v>25</v>
      </c>
      <c r="M1398">
        <v>-360.53</v>
      </c>
    </row>
    <row r="1399" spans="1:13" x14ac:dyDescent="0.3">
      <c r="A1399">
        <v>3467</v>
      </c>
      <c r="B1399" t="s">
        <v>35</v>
      </c>
      <c r="C1399" t="s">
        <v>26</v>
      </c>
      <c r="D1399" t="s">
        <v>60</v>
      </c>
      <c r="E1399" t="str">
        <f>IF(Nike_Sales_Uncleaned!E1469="","NA",IF(OR(Nike_Sales_Uncleaned!E1469=0,Nike_Sales_Uncleaned!E1469=-1),"NA",UPPER(Nike_Sales_Uncleaned!E1469)))</f>
        <v>M</v>
      </c>
      <c r="F1399" cm="1">
        <f t="array" ref="F1399">IF(Nike_Sales_Uncleaned!F1469="",MEDIAN(_xlfn._xlws.FILTER(Nike_Sales_Uncleaned!$F$2:$F$2501,Nike_Sales_Uncleaned!$F$2:$F$2501&gt;0)),Nike_Sales_Uncleaned!F1469)</f>
        <v>2</v>
      </c>
      <c r="G1399" cm="1">
        <f t="array" ref="G1399">IF(OR(Nike_Sales_Uncleaned!G1469="",Nike_Sales_Uncleaned!G1469&lt;=0),MEDIAN(_xlfn._xlws.FILTER(Nike_Sales_Uncleaned!$G$2:$G$2501,Nike_Sales_Uncleaned!$G$2:$G$2501&gt;0)),Nike_Sales_Uncleaned!G1469)</f>
        <v>6110.0300000000007</v>
      </c>
      <c r="H1399">
        <f>IF(Nike_Sales_Uncleaned!H1469="",0,IF(AND(Nike_Sales_Uncleaned!H1469&gt;=0,Nike_Sales_Uncleaned!H1469&lt;=1),Nike_Sales_Uncleaned!H1469,0))</f>
        <v>0</v>
      </c>
      <c r="I1399">
        <v>0</v>
      </c>
      <c r="J1399" s="11" t="str">
        <f>IF(Nike_Sales_Uncleaned[[#This Row],[Order_Date]]="","",Nike_Sales_Uncleaned[[#This Row],[Order_Date]])</f>
        <v/>
      </c>
      <c r="K1399" t="s">
        <v>17</v>
      </c>
      <c r="L1399" t="s">
        <v>36</v>
      </c>
      <c r="M1399">
        <v>1472.83</v>
      </c>
    </row>
    <row r="1400" spans="1:13" x14ac:dyDescent="0.3">
      <c r="A1400">
        <v>3468</v>
      </c>
      <c r="B1400" t="s">
        <v>35</v>
      </c>
      <c r="C1400" t="s">
        <v>20</v>
      </c>
      <c r="D1400" t="s">
        <v>55</v>
      </c>
      <c r="E1400" t="str">
        <f>IF(Nike_Sales_Uncleaned!E1470="","NA",IF(OR(Nike_Sales_Uncleaned!E1470=0,Nike_Sales_Uncleaned!E1470=-1),"NA",UPPER(Nike_Sales_Uncleaned!E1470)))</f>
        <v>NA</v>
      </c>
      <c r="F1400" cm="1">
        <f t="array" ref="F1400">IF(Nike_Sales_Uncleaned!F1470="",MEDIAN(_xlfn._xlws.FILTER(Nike_Sales_Uncleaned!$F$2:$F$2501,Nike_Sales_Uncleaned!$F$2:$F$2501&gt;0)),Nike_Sales_Uncleaned!F1470)</f>
        <v>4</v>
      </c>
      <c r="G1400" cm="1">
        <f t="array" ref="G1400">IF(OR(Nike_Sales_Uncleaned!G1470="",Nike_Sales_Uncleaned!G1470&lt;=0),MEDIAN(_xlfn._xlws.FILTER(Nike_Sales_Uncleaned!$G$2:$G$2501,Nike_Sales_Uncleaned!$G$2:$G$2501&gt;0)),Nike_Sales_Uncleaned!G1470)</f>
        <v>9577.99</v>
      </c>
      <c r="H1400">
        <f>IF(Nike_Sales_Uncleaned!H1470="",0,IF(AND(Nike_Sales_Uncleaned!H1470&gt;=0,Nike_Sales_Uncleaned!H1470&lt;=1),Nike_Sales_Uncleaned!H1470,0))</f>
        <v>0.93</v>
      </c>
      <c r="I1400">
        <v>2681.84</v>
      </c>
      <c r="J1400" s="11">
        <f>IF(Nike_Sales_Uncleaned[[#This Row],[Order_Date]]="","",Nike_Sales_Uncleaned[[#This Row],[Order_Date]])</f>
        <v>45165</v>
      </c>
      <c r="K1400" t="s">
        <v>17</v>
      </c>
      <c r="L1400" t="s">
        <v>45</v>
      </c>
      <c r="M1400">
        <v>-259.93</v>
      </c>
    </row>
    <row r="1401" spans="1:13" x14ac:dyDescent="0.3">
      <c r="A1401">
        <v>3469</v>
      </c>
      <c r="B1401" t="s">
        <v>13</v>
      </c>
      <c r="C1401" t="s">
        <v>30</v>
      </c>
      <c r="D1401" t="s">
        <v>48</v>
      </c>
      <c r="E1401" t="str">
        <f>IF(Nike_Sales_Uncleaned!E1471="","NA",IF(OR(Nike_Sales_Uncleaned!E1471=0,Nike_Sales_Uncleaned!E1471=-1),"NA",UPPER(Nike_Sales_Uncleaned!E1471)))</f>
        <v>10</v>
      </c>
      <c r="F1401" cm="1">
        <f t="array" ref="F1401">IF(Nike_Sales_Uncleaned!F1471="",MEDIAN(_xlfn._xlws.FILTER(Nike_Sales_Uncleaned!$F$2:$F$2501,Nike_Sales_Uncleaned!$F$2:$F$2501&gt;0)),Nike_Sales_Uncleaned!F1471)</f>
        <v>1</v>
      </c>
      <c r="G1401" cm="1">
        <f t="array" ref="G1401">IF(OR(Nike_Sales_Uncleaned!G1471="",Nike_Sales_Uncleaned!G1471&lt;=0),MEDIAN(_xlfn._xlws.FILTER(Nike_Sales_Uncleaned!$G$2:$G$2501,Nike_Sales_Uncleaned!$G$2:$G$2501&gt;0)),Nike_Sales_Uncleaned!G1471)</f>
        <v>4590.24</v>
      </c>
      <c r="H1401">
        <f>IF(Nike_Sales_Uncleaned!H1471="",0,IF(AND(Nike_Sales_Uncleaned!H1471&gt;=0,Nike_Sales_Uncleaned!H1471&lt;=1),Nike_Sales_Uncleaned!H1471,0))</f>
        <v>0</v>
      </c>
      <c r="I1401">
        <v>0</v>
      </c>
      <c r="J1401" s="11">
        <f>IF(Nike_Sales_Uncleaned[[#This Row],[Order_Date]]="","",Nike_Sales_Uncleaned[[#This Row],[Order_Date]])</f>
        <v>45699</v>
      </c>
      <c r="K1401" t="s">
        <v>17</v>
      </c>
      <c r="L1401" t="s">
        <v>25</v>
      </c>
      <c r="M1401">
        <v>3792.66</v>
      </c>
    </row>
    <row r="1402" spans="1:13" x14ac:dyDescent="0.3">
      <c r="A1402">
        <v>3470</v>
      </c>
      <c r="B1402" t="s">
        <v>13</v>
      </c>
      <c r="C1402" t="s">
        <v>20</v>
      </c>
      <c r="D1402" t="s">
        <v>21</v>
      </c>
      <c r="E1402" t="str">
        <f>IF(Nike_Sales_Uncleaned!E1472="","NA",IF(OR(Nike_Sales_Uncleaned!E1472=0,Nike_Sales_Uncleaned!E1472=-1),"NA",UPPER(Nike_Sales_Uncleaned!E1472)))</f>
        <v>M</v>
      </c>
      <c r="F1402" cm="1">
        <f t="array" ref="F1402">IF(Nike_Sales_Uncleaned!F1472="",MEDIAN(_xlfn._xlws.FILTER(Nike_Sales_Uncleaned!$F$2:$F$2501,Nike_Sales_Uncleaned!$F$2:$F$2501&gt;0)),Nike_Sales_Uncleaned!F1472)</f>
        <v>2</v>
      </c>
      <c r="G1402" cm="1">
        <f t="array" ref="G1402">IF(OR(Nike_Sales_Uncleaned!G1472="",Nike_Sales_Uncleaned!G1472&lt;=0),MEDIAN(_xlfn._xlws.FILTER(Nike_Sales_Uncleaned!$G$2:$G$2501,Nike_Sales_Uncleaned!$G$2:$G$2501&gt;0)),Nike_Sales_Uncleaned!G1472)</f>
        <v>6110.0300000000007</v>
      </c>
      <c r="H1402">
        <f>IF(Nike_Sales_Uncleaned!H1472="",0,IF(AND(Nike_Sales_Uncleaned!H1472&gt;=0,Nike_Sales_Uncleaned!H1472&lt;=1),Nike_Sales_Uncleaned!H1472,0))</f>
        <v>0</v>
      </c>
      <c r="I1402">
        <v>0</v>
      </c>
      <c r="J1402" s="11">
        <f>IF(Nike_Sales_Uncleaned[[#This Row],[Order_Date]]="","",Nike_Sales_Uncleaned[[#This Row],[Order_Date]])</f>
        <v>45576</v>
      </c>
      <c r="K1402" t="s">
        <v>17</v>
      </c>
      <c r="L1402" t="s">
        <v>45</v>
      </c>
      <c r="M1402">
        <v>284.95999999999998</v>
      </c>
    </row>
    <row r="1403" spans="1:13" x14ac:dyDescent="0.3">
      <c r="A1403">
        <v>3471</v>
      </c>
      <c r="B1403" t="s">
        <v>13</v>
      </c>
      <c r="C1403" t="s">
        <v>26</v>
      </c>
      <c r="D1403" t="s">
        <v>40</v>
      </c>
      <c r="E1403" t="str">
        <f>IF(Nike_Sales_Uncleaned!E1473="","NA",IF(OR(Nike_Sales_Uncleaned!E1473=0,Nike_Sales_Uncleaned!E1473=-1),"NA",UPPER(Nike_Sales_Uncleaned!E1473)))</f>
        <v>L</v>
      </c>
      <c r="F1403" cm="1">
        <f t="array" ref="F1403">IF(Nike_Sales_Uncleaned!F1473="",MEDIAN(_xlfn._xlws.FILTER(Nike_Sales_Uncleaned!$F$2:$F$2501,Nike_Sales_Uncleaned!$F$2:$F$2501&gt;0)),Nike_Sales_Uncleaned!F1473)</f>
        <v>0</v>
      </c>
      <c r="G1403" cm="1">
        <f t="array" ref="G1403">IF(OR(Nike_Sales_Uncleaned!G1473="",Nike_Sales_Uncleaned!G1473&lt;=0),MEDIAN(_xlfn._xlws.FILTER(Nike_Sales_Uncleaned!$G$2:$G$2501,Nike_Sales_Uncleaned!$G$2:$G$2501&gt;0)),Nike_Sales_Uncleaned!G1473)</f>
        <v>5637.46</v>
      </c>
      <c r="H1403">
        <f>IF(Nike_Sales_Uncleaned!H1473="",0,IF(AND(Nike_Sales_Uncleaned!H1473&gt;=0,Nike_Sales_Uncleaned!H1473&lt;=1),Nike_Sales_Uncleaned!H1473,0))</f>
        <v>0</v>
      </c>
      <c r="I1403">
        <v>0</v>
      </c>
      <c r="J1403" s="11" t="str">
        <f>IF(Nike_Sales_Uncleaned[[#This Row],[Order_Date]]="","",Nike_Sales_Uncleaned[[#This Row],[Order_Date]])</f>
        <v/>
      </c>
      <c r="K1403" t="s">
        <v>22</v>
      </c>
      <c r="L1403" t="s">
        <v>45</v>
      </c>
      <c r="M1403">
        <v>-364.01</v>
      </c>
    </row>
    <row r="1404" spans="1:13" x14ac:dyDescent="0.3">
      <c r="A1404">
        <v>3472</v>
      </c>
      <c r="B1404" t="s">
        <v>35</v>
      </c>
      <c r="C1404" t="s">
        <v>43</v>
      </c>
      <c r="D1404" t="s">
        <v>44</v>
      </c>
      <c r="E1404" t="str">
        <f>IF(Nike_Sales_Uncleaned!E1474="","NA",IF(OR(Nike_Sales_Uncleaned!E1474=0,Nike_Sales_Uncleaned!E1474=-1),"NA",UPPER(Nike_Sales_Uncleaned!E1474)))</f>
        <v>XL</v>
      </c>
      <c r="F1404" cm="1">
        <f t="array" ref="F1404">IF(Nike_Sales_Uncleaned!F1474="",MEDIAN(_xlfn._xlws.FILTER(Nike_Sales_Uncleaned!$F$2:$F$2501,Nike_Sales_Uncleaned!$F$2:$F$2501&gt;0)),Nike_Sales_Uncleaned!F1474)</f>
        <v>2</v>
      </c>
      <c r="G1404" cm="1">
        <f t="array" ref="G1404">IF(OR(Nike_Sales_Uncleaned!G1474="",Nike_Sales_Uncleaned!G1474&lt;=0),MEDIAN(_xlfn._xlws.FILTER(Nike_Sales_Uncleaned!$G$2:$G$2501,Nike_Sales_Uncleaned!$G$2:$G$2501&gt;0)),Nike_Sales_Uncleaned!G1474)</f>
        <v>6110.0300000000007</v>
      </c>
      <c r="H1404">
        <f>IF(Nike_Sales_Uncleaned!H1474="",0,IF(AND(Nike_Sales_Uncleaned!H1474&gt;=0,Nike_Sales_Uncleaned!H1474&lt;=1),Nike_Sales_Uncleaned!H1474,0))</f>
        <v>0</v>
      </c>
      <c r="I1404">
        <v>0</v>
      </c>
      <c r="J1404" s="11" t="str">
        <f>IF(Nike_Sales_Uncleaned[[#This Row],[Order_Date]]="","",Nike_Sales_Uncleaned[[#This Row],[Order_Date]])</f>
        <v/>
      </c>
      <c r="K1404" t="s">
        <v>17</v>
      </c>
      <c r="L1404" t="s">
        <v>38</v>
      </c>
      <c r="M1404">
        <v>1750.67</v>
      </c>
    </row>
    <row r="1405" spans="1:13" x14ac:dyDescent="0.3">
      <c r="A1405">
        <v>3473</v>
      </c>
      <c r="B1405" t="s">
        <v>13</v>
      </c>
      <c r="C1405" t="s">
        <v>20</v>
      </c>
      <c r="D1405" t="s">
        <v>24</v>
      </c>
      <c r="E1405" t="str">
        <f>IF(Nike_Sales_Uncleaned!E1475="","NA",IF(OR(Nike_Sales_Uncleaned!E1475=0,Nike_Sales_Uncleaned!E1475=-1),"NA",UPPER(Nike_Sales_Uncleaned!E1475)))</f>
        <v>M</v>
      </c>
      <c r="F1405" cm="1">
        <f t="array" ref="F1405">IF(Nike_Sales_Uncleaned!F1475="",MEDIAN(_xlfn._xlws.FILTER(Nike_Sales_Uncleaned!$F$2:$F$2501,Nike_Sales_Uncleaned!$F$2:$F$2501&gt;0)),Nike_Sales_Uncleaned!F1475)</f>
        <v>4</v>
      </c>
      <c r="G1405" cm="1">
        <f t="array" ref="G1405">IF(OR(Nike_Sales_Uncleaned!G1475="",Nike_Sales_Uncleaned!G1475&lt;=0),MEDIAN(_xlfn._xlws.FILTER(Nike_Sales_Uncleaned!$G$2:$G$2501,Nike_Sales_Uncleaned!$G$2:$G$2501&gt;0)),Nike_Sales_Uncleaned!G1475)</f>
        <v>3551.05</v>
      </c>
      <c r="H1405">
        <f>IF(Nike_Sales_Uncleaned!H1475="",0,IF(AND(Nike_Sales_Uncleaned!H1475&gt;=0,Nike_Sales_Uncleaned!H1475&lt;=1),Nike_Sales_Uncleaned!H1475,0))</f>
        <v>0</v>
      </c>
      <c r="I1405">
        <v>0</v>
      </c>
      <c r="J1405" s="11">
        <f>IF(Nike_Sales_Uncleaned[[#This Row],[Order_Date]]="","",Nike_Sales_Uncleaned[[#This Row],[Order_Date]])</f>
        <v>45595</v>
      </c>
      <c r="K1405" t="s">
        <v>17</v>
      </c>
      <c r="L1405" t="s">
        <v>33</v>
      </c>
      <c r="M1405">
        <v>63.47</v>
      </c>
    </row>
    <row r="1406" spans="1:13" x14ac:dyDescent="0.3">
      <c r="A1406">
        <v>3474</v>
      </c>
      <c r="B1406" t="s">
        <v>19</v>
      </c>
      <c r="C1406" t="s">
        <v>43</v>
      </c>
      <c r="D1406" t="s">
        <v>61</v>
      </c>
      <c r="E1406" t="str">
        <f>IF(Nike_Sales_Uncleaned!E1476="","NA",IF(OR(Nike_Sales_Uncleaned!E1476=0,Nike_Sales_Uncleaned!E1476=-1),"NA",UPPER(Nike_Sales_Uncleaned!E1476)))</f>
        <v>M</v>
      </c>
      <c r="F1406" cm="1">
        <f t="array" ref="F1406">IF(Nike_Sales_Uncleaned!F1476="",MEDIAN(_xlfn._xlws.FILTER(Nike_Sales_Uncleaned!$F$2:$F$2501,Nike_Sales_Uncleaned!$F$2:$F$2501&gt;0)),Nike_Sales_Uncleaned!F1476)</f>
        <v>2</v>
      </c>
      <c r="G1406" cm="1">
        <f t="array" ref="G1406">IF(OR(Nike_Sales_Uncleaned!G1476="",Nike_Sales_Uncleaned!G1476&lt;=0),MEDIAN(_xlfn._xlws.FILTER(Nike_Sales_Uncleaned!$G$2:$G$2501,Nike_Sales_Uncleaned!$G$2:$G$2501&gt;0)),Nike_Sales_Uncleaned!G1476)</f>
        <v>6506.07</v>
      </c>
      <c r="H1406">
        <f>IF(Nike_Sales_Uncleaned!H1476="",0,IF(AND(Nike_Sales_Uncleaned!H1476&gt;=0,Nike_Sales_Uncleaned!H1476&lt;=1),Nike_Sales_Uncleaned!H1476,0))</f>
        <v>0</v>
      </c>
      <c r="I1406">
        <v>0</v>
      </c>
      <c r="J1406" s="11">
        <f>IF(Nike_Sales_Uncleaned[[#This Row],[Order_Date]]="","",Nike_Sales_Uncleaned[[#This Row],[Order_Date]])</f>
        <v>45752</v>
      </c>
      <c r="K1406" t="s">
        <v>22</v>
      </c>
      <c r="L1406" t="s">
        <v>38</v>
      </c>
      <c r="M1406">
        <v>3969.54</v>
      </c>
    </row>
    <row r="1407" spans="1:13" x14ac:dyDescent="0.3">
      <c r="A1407">
        <v>3475</v>
      </c>
      <c r="B1407" t="s">
        <v>13</v>
      </c>
      <c r="C1407" t="s">
        <v>20</v>
      </c>
      <c r="D1407" t="s">
        <v>21</v>
      </c>
      <c r="E1407" t="str">
        <f>IF(Nike_Sales_Uncleaned!E1477="","NA",IF(OR(Nike_Sales_Uncleaned!E1477=0,Nike_Sales_Uncleaned!E1477=-1),"NA",UPPER(Nike_Sales_Uncleaned!E1477)))</f>
        <v>L</v>
      </c>
      <c r="F1407" cm="1">
        <f t="array" ref="F1407">IF(Nike_Sales_Uncleaned!F1477="",MEDIAN(_xlfn._xlws.FILTER(Nike_Sales_Uncleaned!$F$2:$F$2501,Nike_Sales_Uncleaned!$F$2:$F$2501&gt;0)),Nike_Sales_Uncleaned!F1477)</f>
        <v>1</v>
      </c>
      <c r="G1407" cm="1">
        <f t="array" ref="G1407">IF(OR(Nike_Sales_Uncleaned!G1477="",Nike_Sales_Uncleaned!G1477&lt;=0),MEDIAN(_xlfn._xlws.FILTER(Nike_Sales_Uncleaned!$G$2:$G$2501,Nike_Sales_Uncleaned!$G$2:$G$2501&gt;0)),Nike_Sales_Uncleaned!G1477)</f>
        <v>2120.44</v>
      </c>
      <c r="H1407">
        <f>IF(Nike_Sales_Uncleaned!H1477="",0,IF(AND(Nike_Sales_Uncleaned!H1477&gt;=0,Nike_Sales_Uncleaned!H1477&lt;=1),Nike_Sales_Uncleaned!H1477,0))</f>
        <v>0</v>
      </c>
      <c r="I1407">
        <v>0</v>
      </c>
      <c r="J1407" s="11">
        <f>IF(Nike_Sales_Uncleaned[[#This Row],[Order_Date]]="","",Nike_Sales_Uncleaned[[#This Row],[Order_Date]])</f>
        <v>45661</v>
      </c>
      <c r="K1407" t="s">
        <v>17</v>
      </c>
      <c r="L1407" t="s">
        <v>25</v>
      </c>
      <c r="M1407">
        <v>2996.47</v>
      </c>
    </row>
    <row r="1408" spans="1:13" x14ac:dyDescent="0.3">
      <c r="A1408">
        <v>3476</v>
      </c>
      <c r="B1408" t="s">
        <v>35</v>
      </c>
      <c r="C1408" t="s">
        <v>14</v>
      </c>
      <c r="D1408" t="s">
        <v>34</v>
      </c>
      <c r="E1408" t="str">
        <f>IF(Nike_Sales_Uncleaned!E1478="","NA",IF(OR(Nike_Sales_Uncleaned!E1478=0,Nike_Sales_Uncleaned!E1478=-1),"NA",UPPER(Nike_Sales_Uncleaned!E1478)))</f>
        <v>11</v>
      </c>
      <c r="F1408" cm="1">
        <f t="array" ref="F1408">IF(Nike_Sales_Uncleaned!F1478="",MEDIAN(_xlfn._xlws.FILTER(Nike_Sales_Uncleaned!$F$2:$F$2501,Nike_Sales_Uncleaned!$F$2:$F$2501&gt;0)),Nike_Sales_Uncleaned!F1478)</f>
        <v>2</v>
      </c>
      <c r="G1408" cm="1">
        <f t="array" ref="G1408">IF(OR(Nike_Sales_Uncleaned!G1478="",Nike_Sales_Uncleaned!G1478&lt;=0),MEDIAN(_xlfn._xlws.FILTER(Nike_Sales_Uncleaned!$G$2:$G$2501,Nike_Sales_Uncleaned!$G$2:$G$2501&gt;0)),Nike_Sales_Uncleaned!G1478)</f>
        <v>3891.22</v>
      </c>
      <c r="H1408">
        <f>IF(Nike_Sales_Uncleaned!H1478="",0,IF(AND(Nike_Sales_Uncleaned!H1478&gt;=0,Nike_Sales_Uncleaned!H1478&lt;=1),Nike_Sales_Uncleaned!H1478,0))</f>
        <v>0.37</v>
      </c>
      <c r="I1408">
        <v>0</v>
      </c>
      <c r="J1408" s="11">
        <f>IF(Nike_Sales_Uncleaned[[#This Row],[Order_Date]]="","",Nike_Sales_Uncleaned[[#This Row],[Order_Date]])</f>
        <v>45523</v>
      </c>
      <c r="K1408" t="s">
        <v>22</v>
      </c>
      <c r="L1408" t="s">
        <v>25</v>
      </c>
      <c r="M1408">
        <v>1881.61</v>
      </c>
    </row>
    <row r="1409" spans="1:13" x14ac:dyDescent="0.3">
      <c r="A1409">
        <v>3477</v>
      </c>
      <c r="B1409" t="s">
        <v>35</v>
      </c>
      <c r="C1409" t="s">
        <v>43</v>
      </c>
      <c r="D1409" t="s">
        <v>44</v>
      </c>
      <c r="E1409" t="str">
        <f>IF(Nike_Sales_Uncleaned!E1479="","NA",IF(OR(Nike_Sales_Uncleaned!E1479=0,Nike_Sales_Uncleaned!E1479=-1),"NA",UPPER(Nike_Sales_Uncleaned!E1479)))</f>
        <v>M</v>
      </c>
      <c r="F1409" cm="1">
        <f t="array" ref="F1409">IF(Nike_Sales_Uncleaned!F1479="",MEDIAN(_xlfn._xlws.FILTER(Nike_Sales_Uncleaned!$F$2:$F$2501,Nike_Sales_Uncleaned!$F$2:$F$2501&gt;0)),Nike_Sales_Uncleaned!F1479)</f>
        <v>2</v>
      </c>
      <c r="G1409" cm="1">
        <f t="array" ref="G1409">IF(OR(Nike_Sales_Uncleaned!G1479="",Nike_Sales_Uncleaned!G1479&lt;=0),MEDIAN(_xlfn._xlws.FILTER(Nike_Sales_Uncleaned!$G$2:$G$2501,Nike_Sales_Uncleaned!$G$2:$G$2501&gt;0)),Nike_Sales_Uncleaned!G1479)</f>
        <v>4135.26</v>
      </c>
      <c r="H1409">
        <f>IF(Nike_Sales_Uncleaned!H1479="",0,IF(AND(Nike_Sales_Uncleaned!H1479&gt;=0,Nike_Sales_Uncleaned!H1479&lt;=1),Nike_Sales_Uncleaned!H1479,0))</f>
        <v>0</v>
      </c>
      <c r="I1409">
        <v>0</v>
      </c>
      <c r="J1409" s="11">
        <f>IF(Nike_Sales_Uncleaned[[#This Row],[Order_Date]]="","",Nike_Sales_Uncleaned[[#This Row],[Order_Date]])</f>
        <v>45675</v>
      </c>
      <c r="K1409" t="s">
        <v>17</v>
      </c>
      <c r="L1409" t="s">
        <v>33</v>
      </c>
      <c r="M1409">
        <v>1691.28</v>
      </c>
    </row>
    <row r="1410" spans="1:13" x14ac:dyDescent="0.3">
      <c r="A1410">
        <v>3478</v>
      </c>
      <c r="B1410" t="s">
        <v>13</v>
      </c>
      <c r="C1410" t="s">
        <v>14</v>
      </c>
      <c r="D1410" t="s">
        <v>34</v>
      </c>
      <c r="E1410" t="str">
        <f>IF(Nike_Sales_Uncleaned!E1480="","NA",IF(OR(Nike_Sales_Uncleaned!E1480=0,Nike_Sales_Uncleaned!E1480=-1),"NA",UPPER(Nike_Sales_Uncleaned!E1480)))</f>
        <v>9</v>
      </c>
      <c r="F1410" cm="1">
        <f t="array" ref="F1410">IF(Nike_Sales_Uncleaned!F1480="",MEDIAN(_xlfn._xlws.FILTER(Nike_Sales_Uncleaned!$F$2:$F$2501,Nike_Sales_Uncleaned!$F$2:$F$2501&gt;0)),Nike_Sales_Uncleaned!F1480)</f>
        <v>2</v>
      </c>
      <c r="G1410" cm="1">
        <f t="array" ref="G1410">IF(OR(Nike_Sales_Uncleaned!G1480="",Nike_Sales_Uncleaned!G1480&lt;=0),MEDIAN(_xlfn._xlws.FILTER(Nike_Sales_Uncleaned!$G$2:$G$2501,Nike_Sales_Uncleaned!$G$2:$G$2501&gt;0)),Nike_Sales_Uncleaned!G1480)</f>
        <v>6110.0300000000007</v>
      </c>
      <c r="H1410">
        <f>IF(Nike_Sales_Uncleaned!H1480="",0,IF(AND(Nike_Sales_Uncleaned!H1480&gt;=0,Nike_Sales_Uncleaned!H1480&lt;=1),Nike_Sales_Uncleaned!H1480,0))</f>
        <v>0</v>
      </c>
      <c r="I1410">
        <v>0</v>
      </c>
      <c r="J1410" s="11">
        <f>IF(Nike_Sales_Uncleaned[[#This Row],[Order_Date]]="","",Nike_Sales_Uncleaned[[#This Row],[Order_Date]])</f>
        <v>45716</v>
      </c>
      <c r="K1410" t="s">
        <v>22</v>
      </c>
      <c r="L1410" t="s">
        <v>25</v>
      </c>
      <c r="M1410">
        <v>2192.6799999999998</v>
      </c>
    </row>
    <row r="1411" spans="1:13" x14ac:dyDescent="0.3">
      <c r="A1411">
        <v>3479</v>
      </c>
      <c r="B1411" t="s">
        <v>19</v>
      </c>
      <c r="C1411" t="s">
        <v>14</v>
      </c>
      <c r="D1411" t="s">
        <v>54</v>
      </c>
      <c r="E1411" t="str">
        <f>IF(Nike_Sales_Uncleaned!E1481="","NA",IF(OR(Nike_Sales_Uncleaned!E1481=0,Nike_Sales_Uncleaned!E1481=-1),"NA",UPPER(Nike_Sales_Uncleaned!E1481)))</f>
        <v>XL</v>
      </c>
      <c r="F1411" cm="1">
        <f t="array" ref="F1411">IF(Nike_Sales_Uncleaned!F1481="",MEDIAN(_xlfn._xlws.FILTER(Nike_Sales_Uncleaned!$F$2:$F$2501,Nike_Sales_Uncleaned!$F$2:$F$2501&gt;0)),Nike_Sales_Uncleaned!F1481)</f>
        <v>4</v>
      </c>
      <c r="G1411" cm="1">
        <f t="array" ref="G1411">IF(OR(Nike_Sales_Uncleaned!G1481="",Nike_Sales_Uncleaned!G1481&lt;=0),MEDIAN(_xlfn._xlws.FILTER(Nike_Sales_Uncleaned!$G$2:$G$2501,Nike_Sales_Uncleaned!$G$2:$G$2501&gt;0)),Nike_Sales_Uncleaned!G1481)</f>
        <v>6110.0300000000007</v>
      </c>
      <c r="H1411">
        <f>IF(Nike_Sales_Uncleaned!H1481="",0,IF(AND(Nike_Sales_Uncleaned!H1481&gt;=0,Nike_Sales_Uncleaned!H1481&lt;=1),Nike_Sales_Uncleaned!H1481,0))</f>
        <v>0</v>
      </c>
      <c r="I1411">
        <v>0</v>
      </c>
      <c r="J1411" s="11">
        <f>IF(Nike_Sales_Uncleaned[[#This Row],[Order_Date]]="","",Nike_Sales_Uncleaned[[#This Row],[Order_Date]])</f>
        <v>45543</v>
      </c>
      <c r="K1411" t="s">
        <v>22</v>
      </c>
      <c r="L1411" t="s">
        <v>25</v>
      </c>
      <c r="M1411">
        <v>1909.78</v>
      </c>
    </row>
    <row r="1412" spans="1:13" x14ac:dyDescent="0.3">
      <c r="A1412">
        <v>3480</v>
      </c>
      <c r="B1412" t="s">
        <v>13</v>
      </c>
      <c r="C1412" t="s">
        <v>30</v>
      </c>
      <c r="D1412" t="s">
        <v>50</v>
      </c>
      <c r="E1412" t="str">
        <f>IF(Nike_Sales_Uncleaned!E1482="","NA",IF(OR(Nike_Sales_Uncleaned!E1482=0,Nike_Sales_Uncleaned!E1482=-1),"NA",UPPER(Nike_Sales_Uncleaned!E1482)))</f>
        <v>M</v>
      </c>
      <c r="F1412" cm="1">
        <f t="array" ref="F1412">IF(Nike_Sales_Uncleaned!F1482="",MEDIAN(_xlfn._xlws.FILTER(Nike_Sales_Uncleaned!$F$2:$F$2501,Nike_Sales_Uncleaned!$F$2:$F$2501&gt;0)),Nike_Sales_Uncleaned!F1482)</f>
        <v>4</v>
      </c>
      <c r="G1412" cm="1">
        <f t="array" ref="G1412">IF(OR(Nike_Sales_Uncleaned!G1482="",Nike_Sales_Uncleaned!G1482&lt;=0),MEDIAN(_xlfn._xlws.FILTER(Nike_Sales_Uncleaned!$G$2:$G$2501,Nike_Sales_Uncleaned!$G$2:$G$2501&gt;0)),Nike_Sales_Uncleaned!G1482)</f>
        <v>2917.45</v>
      </c>
      <c r="H1412">
        <f>IF(Nike_Sales_Uncleaned!H1482="",0,IF(AND(Nike_Sales_Uncleaned!H1482&gt;=0,Nike_Sales_Uncleaned!H1482&lt;=1),Nike_Sales_Uncleaned!H1482,0))</f>
        <v>0</v>
      </c>
      <c r="I1412">
        <v>0</v>
      </c>
      <c r="J1412" s="11">
        <f>IF(Nike_Sales_Uncleaned[[#This Row],[Order_Date]]="","",Nike_Sales_Uncleaned[[#This Row],[Order_Date]])</f>
        <v>45658</v>
      </c>
      <c r="K1412" t="s">
        <v>17</v>
      </c>
      <c r="L1412" t="s">
        <v>36</v>
      </c>
      <c r="M1412">
        <v>2872.75</v>
      </c>
    </row>
    <row r="1413" spans="1:13" x14ac:dyDescent="0.3">
      <c r="A1413">
        <v>3481</v>
      </c>
      <c r="B1413" t="s">
        <v>19</v>
      </c>
      <c r="C1413" t="s">
        <v>26</v>
      </c>
      <c r="D1413" t="s">
        <v>60</v>
      </c>
      <c r="E1413" t="str">
        <f>IF(Nike_Sales_Uncleaned!E1483="","NA",IF(OR(Nike_Sales_Uncleaned!E1483=0,Nike_Sales_Uncleaned!E1483=-1),"NA",UPPER(Nike_Sales_Uncleaned!E1483)))</f>
        <v>XL</v>
      </c>
      <c r="F1413" cm="1">
        <f t="array" ref="F1413">IF(Nike_Sales_Uncleaned!F1483="",MEDIAN(_xlfn._xlws.FILTER(Nike_Sales_Uncleaned!$F$2:$F$2501,Nike_Sales_Uncleaned!$F$2:$F$2501&gt;0)),Nike_Sales_Uncleaned!F1483)</f>
        <v>4</v>
      </c>
      <c r="G1413" cm="1">
        <f t="array" ref="G1413">IF(OR(Nike_Sales_Uncleaned!G1483="",Nike_Sales_Uncleaned!G1483&lt;=0),MEDIAN(_xlfn._xlws.FILTER(Nike_Sales_Uncleaned!$G$2:$G$2501,Nike_Sales_Uncleaned!$G$2:$G$2501&gt;0)),Nike_Sales_Uncleaned!G1483)</f>
        <v>6110.0300000000007</v>
      </c>
      <c r="H1413">
        <f>IF(Nike_Sales_Uncleaned!H1483="",0,IF(AND(Nike_Sales_Uncleaned!H1483&gt;=0,Nike_Sales_Uncleaned!H1483&lt;=1),Nike_Sales_Uncleaned!H1483,0))</f>
        <v>0</v>
      </c>
      <c r="I1413">
        <v>0</v>
      </c>
      <c r="J1413" s="11" t="str">
        <f>IF(Nike_Sales_Uncleaned[[#This Row],[Order_Date]]="","",Nike_Sales_Uncleaned[[#This Row],[Order_Date]])</f>
        <v/>
      </c>
      <c r="K1413" t="s">
        <v>17</v>
      </c>
      <c r="L1413" t="s">
        <v>36</v>
      </c>
      <c r="M1413">
        <v>2564.61</v>
      </c>
    </row>
    <row r="1414" spans="1:13" x14ac:dyDescent="0.3">
      <c r="A1414">
        <v>3482</v>
      </c>
      <c r="B1414" t="s">
        <v>35</v>
      </c>
      <c r="C1414" t="s">
        <v>20</v>
      </c>
      <c r="D1414" t="s">
        <v>39</v>
      </c>
      <c r="E1414" t="str">
        <f>IF(Nike_Sales_Uncleaned!E1484="","NA",IF(OR(Nike_Sales_Uncleaned!E1484=0,Nike_Sales_Uncleaned!E1484=-1),"NA",UPPER(Nike_Sales_Uncleaned!E1484)))</f>
        <v>M</v>
      </c>
      <c r="F1414" cm="1">
        <f t="array" ref="F1414">IF(Nike_Sales_Uncleaned!F1484="",MEDIAN(_xlfn._xlws.FILTER(Nike_Sales_Uncleaned!$F$2:$F$2501,Nike_Sales_Uncleaned!$F$2:$F$2501&gt;0)),Nike_Sales_Uncleaned!F1484)</f>
        <v>2</v>
      </c>
      <c r="G1414" cm="1">
        <f t="array" ref="G1414">IF(OR(Nike_Sales_Uncleaned!G1484="",Nike_Sales_Uncleaned!G1484&lt;=0),MEDIAN(_xlfn._xlws.FILTER(Nike_Sales_Uncleaned!$G$2:$G$2501,Nike_Sales_Uncleaned!$G$2:$G$2501&gt;0)),Nike_Sales_Uncleaned!G1484)</f>
        <v>6110.0300000000007</v>
      </c>
      <c r="H1414">
        <f>IF(Nike_Sales_Uncleaned!H1484="",0,IF(AND(Nike_Sales_Uncleaned!H1484&gt;=0,Nike_Sales_Uncleaned!H1484&lt;=1),Nike_Sales_Uncleaned!H1484,0))</f>
        <v>0</v>
      </c>
      <c r="I1414">
        <v>0</v>
      </c>
      <c r="J1414" s="11" t="str">
        <f>IF(Nike_Sales_Uncleaned[[#This Row],[Order_Date]]="","",Nike_Sales_Uncleaned[[#This Row],[Order_Date]])</f>
        <v/>
      </c>
      <c r="K1414" t="s">
        <v>17</v>
      </c>
      <c r="L1414" t="s">
        <v>38</v>
      </c>
      <c r="M1414">
        <v>1660.47</v>
      </c>
    </row>
    <row r="1415" spans="1:13" x14ac:dyDescent="0.3">
      <c r="A1415">
        <v>3483</v>
      </c>
      <c r="B1415" t="s">
        <v>35</v>
      </c>
      <c r="C1415" t="s">
        <v>26</v>
      </c>
      <c r="D1415" t="s">
        <v>60</v>
      </c>
      <c r="E1415" t="str">
        <f>IF(Nike_Sales_Uncleaned!E1485="","NA",IF(OR(Nike_Sales_Uncleaned!E1485=0,Nike_Sales_Uncleaned!E1485=-1),"NA",UPPER(Nike_Sales_Uncleaned!E1485)))</f>
        <v>L</v>
      </c>
      <c r="F1415" cm="1">
        <f t="array" ref="F1415">IF(Nike_Sales_Uncleaned!F1485="",MEDIAN(_xlfn._xlws.FILTER(Nike_Sales_Uncleaned!$F$2:$F$2501,Nike_Sales_Uncleaned!$F$2:$F$2501&gt;0)),Nike_Sales_Uncleaned!F1485)</f>
        <v>4</v>
      </c>
      <c r="G1415" cm="1">
        <f t="array" ref="G1415">IF(OR(Nike_Sales_Uncleaned!G1485="",Nike_Sales_Uncleaned!G1485&lt;=0),MEDIAN(_xlfn._xlws.FILTER(Nike_Sales_Uncleaned!$G$2:$G$2501,Nike_Sales_Uncleaned!$G$2:$G$2501&gt;0)),Nike_Sales_Uncleaned!G1485)</f>
        <v>4733.92</v>
      </c>
      <c r="H1415">
        <f>IF(Nike_Sales_Uncleaned!H1485="",0,IF(AND(Nike_Sales_Uncleaned!H1485&gt;=0,Nike_Sales_Uncleaned!H1485&lt;=1),Nike_Sales_Uncleaned!H1485,0))</f>
        <v>0</v>
      </c>
      <c r="I1415">
        <v>0</v>
      </c>
      <c r="J1415" s="11">
        <f>IF(Nike_Sales_Uncleaned[[#This Row],[Order_Date]]="","",Nike_Sales_Uncleaned[[#This Row],[Order_Date]])</f>
        <v>45138</v>
      </c>
      <c r="K1415" t="s">
        <v>17</v>
      </c>
      <c r="L1415" t="s">
        <v>45</v>
      </c>
      <c r="M1415">
        <v>738.19</v>
      </c>
    </row>
    <row r="1416" spans="1:13" x14ac:dyDescent="0.3">
      <c r="A1416">
        <v>3484</v>
      </c>
      <c r="B1416" t="s">
        <v>13</v>
      </c>
      <c r="C1416" t="s">
        <v>26</v>
      </c>
      <c r="D1416" t="s">
        <v>58</v>
      </c>
      <c r="E1416" t="str">
        <f>IF(Nike_Sales_Uncleaned!E1486="","NA",IF(OR(Nike_Sales_Uncleaned!E1486=0,Nike_Sales_Uncleaned!E1486=-1),"NA",UPPER(Nike_Sales_Uncleaned!E1486)))</f>
        <v>12</v>
      </c>
      <c r="F1416" cm="1">
        <f t="array" ref="F1416">IF(Nike_Sales_Uncleaned!F1486="",MEDIAN(_xlfn._xlws.FILTER(Nike_Sales_Uncleaned!$F$2:$F$2501,Nike_Sales_Uncleaned!$F$2:$F$2501&gt;0)),Nike_Sales_Uncleaned!F1486)</f>
        <v>2</v>
      </c>
      <c r="G1416" cm="1">
        <f t="array" ref="G1416">IF(OR(Nike_Sales_Uncleaned!G1486="",Nike_Sales_Uncleaned!G1486&lt;=0),MEDIAN(_xlfn._xlws.FILTER(Nike_Sales_Uncleaned!$G$2:$G$2501,Nike_Sales_Uncleaned!$G$2:$G$2501&gt;0)),Nike_Sales_Uncleaned!G1486)</f>
        <v>2638.44</v>
      </c>
      <c r="H1416">
        <f>IF(Nike_Sales_Uncleaned!H1486="",0,IF(AND(Nike_Sales_Uncleaned!H1486&gt;=0,Nike_Sales_Uncleaned!H1486&lt;=1),Nike_Sales_Uncleaned!H1486,0))</f>
        <v>0</v>
      </c>
      <c r="I1416">
        <v>0</v>
      </c>
      <c r="J1416" s="11">
        <f>IF(Nike_Sales_Uncleaned[[#This Row],[Order_Date]]="","",Nike_Sales_Uncleaned[[#This Row],[Order_Date]])</f>
        <v>45678</v>
      </c>
      <c r="K1416" t="s">
        <v>17</v>
      </c>
      <c r="L1416" t="s">
        <v>36</v>
      </c>
      <c r="M1416">
        <v>1395.41</v>
      </c>
    </row>
    <row r="1417" spans="1:13" x14ac:dyDescent="0.3">
      <c r="A1417">
        <v>3485</v>
      </c>
      <c r="B1417" t="s">
        <v>19</v>
      </c>
      <c r="C1417" t="s">
        <v>26</v>
      </c>
      <c r="D1417" t="s">
        <v>58</v>
      </c>
      <c r="E1417" t="str">
        <f>IF(Nike_Sales_Uncleaned!E1487="","NA",IF(OR(Nike_Sales_Uncleaned!E1487=0,Nike_Sales_Uncleaned!E1487=-1),"NA",UPPER(Nike_Sales_Uncleaned!E1487)))</f>
        <v>NA</v>
      </c>
      <c r="F1417" cm="1">
        <f t="array" ref="F1417">IF(Nike_Sales_Uncleaned!F1487="",MEDIAN(_xlfn._xlws.FILTER(Nike_Sales_Uncleaned!$F$2:$F$2501,Nike_Sales_Uncleaned!$F$2:$F$2501&gt;0)),Nike_Sales_Uncleaned!F1487)</f>
        <v>2</v>
      </c>
      <c r="G1417" cm="1">
        <f t="array" ref="G1417">IF(OR(Nike_Sales_Uncleaned!G1487="",Nike_Sales_Uncleaned!G1487&lt;=0),MEDIAN(_xlfn._xlws.FILTER(Nike_Sales_Uncleaned!$G$2:$G$2501,Nike_Sales_Uncleaned!$G$2:$G$2501&gt;0)),Nike_Sales_Uncleaned!G1487)</f>
        <v>6110.0300000000007</v>
      </c>
      <c r="H1417">
        <f>IF(Nike_Sales_Uncleaned!H1487="",0,IF(AND(Nike_Sales_Uncleaned!H1487&gt;=0,Nike_Sales_Uncleaned!H1487&lt;=1),Nike_Sales_Uncleaned!H1487,0))</f>
        <v>0</v>
      </c>
      <c r="I1417">
        <v>0</v>
      </c>
      <c r="J1417" s="11">
        <f>IF(Nike_Sales_Uncleaned[[#This Row],[Order_Date]]="","",Nike_Sales_Uncleaned[[#This Row],[Order_Date]])</f>
        <v>45357</v>
      </c>
      <c r="K1417" t="s">
        <v>22</v>
      </c>
      <c r="L1417" t="s">
        <v>38</v>
      </c>
      <c r="M1417">
        <v>1722.38</v>
      </c>
    </row>
    <row r="1418" spans="1:13" x14ac:dyDescent="0.3">
      <c r="A1418">
        <v>3486</v>
      </c>
      <c r="B1418" t="s">
        <v>13</v>
      </c>
      <c r="C1418" t="s">
        <v>14</v>
      </c>
      <c r="D1418" t="s">
        <v>15</v>
      </c>
      <c r="E1418" t="str">
        <f>IF(Nike_Sales_Uncleaned!E1488="","NA",IF(OR(Nike_Sales_Uncleaned!E1488=0,Nike_Sales_Uncleaned!E1488=-1),"NA",UPPER(Nike_Sales_Uncleaned!E1488)))</f>
        <v>L</v>
      </c>
      <c r="F1418" cm="1">
        <f t="array" ref="F1418">IF(Nike_Sales_Uncleaned!F1488="",MEDIAN(_xlfn._xlws.FILTER(Nike_Sales_Uncleaned!$F$2:$F$2501,Nike_Sales_Uncleaned!$F$2:$F$2501&gt;0)),Nike_Sales_Uncleaned!F1488)</f>
        <v>4</v>
      </c>
      <c r="G1418" cm="1">
        <f t="array" ref="G1418">IF(OR(Nike_Sales_Uncleaned!G1488="",Nike_Sales_Uncleaned!G1488&lt;=0),MEDIAN(_xlfn._xlws.FILTER(Nike_Sales_Uncleaned!$G$2:$G$2501,Nike_Sales_Uncleaned!$G$2:$G$2501&gt;0)),Nike_Sales_Uncleaned!G1488)</f>
        <v>6110.0300000000007</v>
      </c>
      <c r="H1418">
        <f>IF(Nike_Sales_Uncleaned!H1488="",0,IF(AND(Nike_Sales_Uncleaned!H1488&gt;=0,Nike_Sales_Uncleaned!H1488&lt;=1),Nike_Sales_Uncleaned!H1488,0))</f>
        <v>0</v>
      </c>
      <c r="I1418">
        <v>0</v>
      </c>
      <c r="J1418" s="11">
        <f>IF(Nike_Sales_Uncleaned[[#This Row],[Order_Date]]="","",Nike_Sales_Uncleaned[[#This Row],[Order_Date]])</f>
        <v>45812</v>
      </c>
      <c r="K1418" t="s">
        <v>22</v>
      </c>
      <c r="L1418" t="s">
        <v>33</v>
      </c>
      <c r="M1418">
        <v>1451.77</v>
      </c>
    </row>
    <row r="1419" spans="1:13" x14ac:dyDescent="0.3">
      <c r="A1419">
        <v>3487</v>
      </c>
      <c r="B1419" t="s">
        <v>35</v>
      </c>
      <c r="C1419" t="s">
        <v>26</v>
      </c>
      <c r="D1419" t="s">
        <v>58</v>
      </c>
      <c r="E1419" t="str">
        <f>IF(Nike_Sales_Uncleaned!E1489="","NA",IF(OR(Nike_Sales_Uncleaned!E1489=0,Nike_Sales_Uncleaned!E1489=-1),"NA",UPPER(Nike_Sales_Uncleaned!E1489)))</f>
        <v>M</v>
      </c>
      <c r="F1419" cm="1">
        <f t="array" ref="F1419">IF(Nike_Sales_Uncleaned!F1489="",MEDIAN(_xlfn._xlws.FILTER(Nike_Sales_Uncleaned!$F$2:$F$2501,Nike_Sales_Uncleaned!$F$2:$F$2501&gt;0)),Nike_Sales_Uncleaned!F1489)</f>
        <v>2</v>
      </c>
      <c r="G1419" cm="1">
        <f t="array" ref="G1419">IF(OR(Nike_Sales_Uncleaned!G1489="",Nike_Sales_Uncleaned!G1489&lt;=0),MEDIAN(_xlfn._xlws.FILTER(Nike_Sales_Uncleaned!$G$2:$G$2501,Nike_Sales_Uncleaned!$G$2:$G$2501&gt;0)),Nike_Sales_Uncleaned!G1489)</f>
        <v>3240.99</v>
      </c>
      <c r="H1419">
        <f>IF(Nike_Sales_Uncleaned!H1489="",0,IF(AND(Nike_Sales_Uncleaned!H1489&gt;=0,Nike_Sales_Uncleaned!H1489&lt;=1),Nike_Sales_Uncleaned!H1489,0))</f>
        <v>0.42</v>
      </c>
      <c r="I1419">
        <v>0</v>
      </c>
      <c r="J1419" s="11">
        <f>IF(Nike_Sales_Uncleaned[[#This Row],[Order_Date]]="","",Nike_Sales_Uncleaned[[#This Row],[Order_Date]])</f>
        <v>45746</v>
      </c>
      <c r="K1419" t="s">
        <v>17</v>
      </c>
      <c r="L1419" t="s">
        <v>38</v>
      </c>
      <c r="M1419">
        <v>2927.35</v>
      </c>
    </row>
    <row r="1420" spans="1:13" x14ac:dyDescent="0.3">
      <c r="A1420">
        <v>3488</v>
      </c>
      <c r="B1420" t="s">
        <v>19</v>
      </c>
      <c r="C1420" t="s">
        <v>20</v>
      </c>
      <c r="D1420" t="s">
        <v>21</v>
      </c>
      <c r="E1420" t="str">
        <f>IF(Nike_Sales_Uncleaned!E1490="","NA",IF(OR(Nike_Sales_Uncleaned!E1490=0,Nike_Sales_Uncleaned!E1490=-1),"NA",UPPER(Nike_Sales_Uncleaned!E1490)))</f>
        <v>XL</v>
      </c>
      <c r="F1420" cm="1">
        <f t="array" ref="F1420">IF(Nike_Sales_Uncleaned!F1490="",MEDIAN(_xlfn._xlws.FILTER(Nike_Sales_Uncleaned!$F$2:$F$2501,Nike_Sales_Uncleaned!$F$2:$F$2501&gt;0)),Nike_Sales_Uncleaned!F1490)</f>
        <v>4</v>
      </c>
      <c r="G1420" cm="1">
        <f t="array" ref="G1420">IF(OR(Nike_Sales_Uncleaned!G1490="",Nike_Sales_Uncleaned!G1490&lt;=0),MEDIAN(_xlfn._xlws.FILTER(Nike_Sales_Uncleaned!$G$2:$G$2501,Nike_Sales_Uncleaned!$G$2:$G$2501&gt;0)),Nike_Sales_Uncleaned!G1490)</f>
        <v>6110.0300000000007</v>
      </c>
      <c r="H1420">
        <f>IF(Nike_Sales_Uncleaned!H1490="",0,IF(AND(Nike_Sales_Uncleaned!H1490&gt;=0,Nike_Sales_Uncleaned!H1490&lt;=1),Nike_Sales_Uncleaned!H1490,0))</f>
        <v>0</v>
      </c>
      <c r="I1420">
        <v>0</v>
      </c>
      <c r="J1420" s="11" t="str">
        <f>IF(Nike_Sales_Uncleaned[[#This Row],[Order_Date]]="","",Nike_Sales_Uncleaned[[#This Row],[Order_Date]])</f>
        <v/>
      </c>
      <c r="K1420" t="s">
        <v>17</v>
      </c>
      <c r="L1420" t="s">
        <v>45</v>
      </c>
      <c r="M1420">
        <v>86.25</v>
      </c>
    </row>
    <row r="1421" spans="1:13" x14ac:dyDescent="0.3">
      <c r="A1421">
        <v>3489</v>
      </c>
      <c r="B1421" t="s">
        <v>13</v>
      </c>
      <c r="C1421" t="s">
        <v>30</v>
      </c>
      <c r="D1421" t="s">
        <v>31</v>
      </c>
      <c r="E1421" t="str">
        <f>IF(Nike_Sales_Uncleaned!E1491="","NA",IF(OR(Nike_Sales_Uncleaned!E1491=0,Nike_Sales_Uncleaned!E1491=-1),"NA",UPPER(Nike_Sales_Uncleaned!E1491)))</f>
        <v>8</v>
      </c>
      <c r="F1421" cm="1">
        <f t="array" ref="F1421">IF(Nike_Sales_Uncleaned!F1491="",MEDIAN(_xlfn._xlws.FILTER(Nike_Sales_Uncleaned!$F$2:$F$2501,Nike_Sales_Uncleaned!$F$2:$F$2501&gt;0)),Nike_Sales_Uncleaned!F1491)</f>
        <v>2</v>
      </c>
      <c r="G1421" cm="1">
        <f t="array" ref="G1421">IF(OR(Nike_Sales_Uncleaned!G1491="",Nike_Sales_Uncleaned!G1491&lt;=0),MEDIAN(_xlfn._xlws.FILTER(Nike_Sales_Uncleaned!$G$2:$G$2501,Nike_Sales_Uncleaned!$G$2:$G$2501&gt;0)),Nike_Sales_Uncleaned!G1491)</f>
        <v>6110.0300000000007</v>
      </c>
      <c r="H1421">
        <f>IF(Nike_Sales_Uncleaned!H1491="",0,IF(AND(Nike_Sales_Uncleaned!H1491&gt;=0,Nike_Sales_Uncleaned!H1491&lt;=1),Nike_Sales_Uncleaned!H1491,0))</f>
        <v>0</v>
      </c>
      <c r="I1421">
        <v>0</v>
      </c>
      <c r="J1421" s="11" t="str">
        <f>IF(Nike_Sales_Uncleaned[[#This Row],[Order_Date]]="","",Nike_Sales_Uncleaned[[#This Row],[Order_Date]])</f>
        <v/>
      </c>
      <c r="K1421" t="s">
        <v>17</v>
      </c>
      <c r="L1421" t="s">
        <v>25</v>
      </c>
      <c r="M1421">
        <v>1734.72</v>
      </c>
    </row>
    <row r="1422" spans="1:13" x14ac:dyDescent="0.3">
      <c r="A1422">
        <v>3490</v>
      </c>
      <c r="B1422" t="s">
        <v>35</v>
      </c>
      <c r="C1422" t="s">
        <v>30</v>
      </c>
      <c r="D1422" t="s">
        <v>50</v>
      </c>
      <c r="E1422" t="str">
        <f>IF(Nike_Sales_Uncleaned!E1492="","NA",IF(OR(Nike_Sales_Uncleaned!E1492=0,Nike_Sales_Uncleaned!E1492=-1),"NA",UPPER(Nike_Sales_Uncleaned!E1492)))</f>
        <v>L</v>
      </c>
      <c r="F1422" cm="1">
        <f t="array" ref="F1422">IF(Nike_Sales_Uncleaned!F1492="",MEDIAN(_xlfn._xlws.FILTER(Nike_Sales_Uncleaned!$F$2:$F$2501,Nike_Sales_Uncleaned!$F$2:$F$2501&gt;0)),Nike_Sales_Uncleaned!F1492)</f>
        <v>0</v>
      </c>
      <c r="G1422" cm="1">
        <f t="array" ref="G1422">IF(OR(Nike_Sales_Uncleaned!G1492="",Nike_Sales_Uncleaned!G1492&lt;=0),MEDIAN(_xlfn._xlws.FILTER(Nike_Sales_Uncleaned!$G$2:$G$2501,Nike_Sales_Uncleaned!$G$2:$G$2501&gt;0)),Nike_Sales_Uncleaned!G1492)</f>
        <v>6110.0300000000007</v>
      </c>
      <c r="H1422">
        <f>IF(Nike_Sales_Uncleaned!H1492="",0,IF(AND(Nike_Sales_Uncleaned!H1492&gt;=0,Nike_Sales_Uncleaned!H1492&lt;=1),Nike_Sales_Uncleaned!H1492,0))</f>
        <v>0.98</v>
      </c>
      <c r="I1422">
        <v>0</v>
      </c>
      <c r="J1422" s="11" t="str">
        <f>IF(Nike_Sales_Uncleaned[[#This Row],[Order_Date]]="","",Nike_Sales_Uncleaned[[#This Row],[Order_Date]])</f>
        <v/>
      </c>
      <c r="K1422" t="s">
        <v>17</v>
      </c>
      <c r="L1422" t="s">
        <v>33</v>
      </c>
      <c r="M1422">
        <v>1591.77</v>
      </c>
    </row>
    <row r="1423" spans="1:13" x14ac:dyDescent="0.3">
      <c r="A1423">
        <v>3491</v>
      </c>
      <c r="B1423" t="s">
        <v>35</v>
      </c>
      <c r="C1423" t="s">
        <v>20</v>
      </c>
      <c r="D1423" t="s">
        <v>24</v>
      </c>
      <c r="E1423" t="str">
        <f>IF(Nike_Sales_Uncleaned!E1493="","NA",IF(OR(Nike_Sales_Uncleaned!E1493=0,Nike_Sales_Uncleaned!E1493=-1),"NA",UPPER(Nike_Sales_Uncleaned!E1493)))</f>
        <v>XL</v>
      </c>
      <c r="F1423" cm="1">
        <f t="array" ref="F1423">IF(Nike_Sales_Uncleaned!F1493="",MEDIAN(_xlfn._xlws.FILTER(Nike_Sales_Uncleaned!$F$2:$F$2501,Nike_Sales_Uncleaned!$F$2:$F$2501&gt;0)),Nike_Sales_Uncleaned!F1493)</f>
        <v>2</v>
      </c>
      <c r="G1423" cm="1">
        <f t="array" ref="G1423">IF(OR(Nike_Sales_Uncleaned!G1493="",Nike_Sales_Uncleaned!G1493&lt;=0),MEDIAN(_xlfn._xlws.FILTER(Nike_Sales_Uncleaned!$G$2:$G$2501,Nike_Sales_Uncleaned!$G$2:$G$2501&gt;0)),Nike_Sales_Uncleaned!G1493)</f>
        <v>6110.0300000000007</v>
      </c>
      <c r="H1423">
        <f>IF(Nike_Sales_Uncleaned!H1493="",0,IF(AND(Nike_Sales_Uncleaned!H1493&gt;=0,Nike_Sales_Uncleaned!H1493&lt;=1),Nike_Sales_Uncleaned!H1493,0))</f>
        <v>0.39</v>
      </c>
      <c r="I1423">
        <v>0</v>
      </c>
      <c r="J1423" s="11">
        <f>IF(Nike_Sales_Uncleaned[[#This Row],[Order_Date]]="","",Nike_Sales_Uncleaned[[#This Row],[Order_Date]])</f>
        <v>45633</v>
      </c>
      <c r="K1423" t="s">
        <v>17</v>
      </c>
      <c r="L1423" t="s">
        <v>25</v>
      </c>
      <c r="M1423">
        <v>-473.94</v>
      </c>
    </row>
    <row r="1424" spans="1:13" x14ac:dyDescent="0.3">
      <c r="A1424">
        <v>3493</v>
      </c>
      <c r="B1424" t="s">
        <v>35</v>
      </c>
      <c r="C1424" t="s">
        <v>26</v>
      </c>
      <c r="D1424" t="s">
        <v>58</v>
      </c>
      <c r="E1424" t="str">
        <f>IF(Nike_Sales_Uncleaned!E1495="","NA",IF(OR(Nike_Sales_Uncleaned!E1495=0,Nike_Sales_Uncleaned!E1495=-1),"NA",UPPER(Nike_Sales_Uncleaned!E1495)))</f>
        <v>NA</v>
      </c>
      <c r="F1424" cm="1">
        <f t="array" ref="F1424">IF(Nike_Sales_Uncleaned!F1495="",MEDIAN(_xlfn._xlws.FILTER(Nike_Sales_Uncleaned!$F$2:$F$2501,Nike_Sales_Uncleaned!$F$2:$F$2501&gt;0)),Nike_Sales_Uncleaned!F1495)</f>
        <v>2</v>
      </c>
      <c r="G1424" cm="1">
        <f t="array" ref="G1424">IF(OR(Nike_Sales_Uncleaned!G1495="",Nike_Sales_Uncleaned!G1495&lt;=0),MEDIAN(_xlfn._xlws.FILTER(Nike_Sales_Uncleaned!$G$2:$G$2501,Nike_Sales_Uncleaned!$G$2:$G$2501&gt;0)),Nike_Sales_Uncleaned!G1495)</f>
        <v>9446.34</v>
      </c>
      <c r="H1424">
        <f>IF(Nike_Sales_Uncleaned!H1495="",0,IF(AND(Nike_Sales_Uncleaned!H1495&gt;=0,Nike_Sales_Uncleaned!H1495&lt;=1),Nike_Sales_Uncleaned!H1495,0))</f>
        <v>0</v>
      </c>
      <c r="I1424">
        <v>0</v>
      </c>
      <c r="J1424" s="11">
        <f>IF(Nike_Sales_Uncleaned[[#This Row],[Order_Date]]="","",Nike_Sales_Uncleaned[[#This Row],[Order_Date]])</f>
        <v>45309</v>
      </c>
      <c r="K1424" t="s">
        <v>17</v>
      </c>
      <c r="L1424" t="s">
        <v>36</v>
      </c>
      <c r="M1424">
        <v>568.71</v>
      </c>
    </row>
    <row r="1425" spans="1:13" x14ac:dyDescent="0.3">
      <c r="A1425">
        <v>3494</v>
      </c>
      <c r="B1425" t="s">
        <v>13</v>
      </c>
      <c r="C1425" t="s">
        <v>30</v>
      </c>
      <c r="D1425" t="s">
        <v>56</v>
      </c>
      <c r="E1425" t="str">
        <f>IF(Nike_Sales_Uncleaned!E1496="","NA",IF(OR(Nike_Sales_Uncleaned!E1496=0,Nike_Sales_Uncleaned!E1496=-1),"NA",UPPER(Nike_Sales_Uncleaned!E1496)))</f>
        <v>NA</v>
      </c>
      <c r="F1425" cm="1">
        <f t="array" ref="F1425">IF(Nike_Sales_Uncleaned!F1496="",MEDIAN(_xlfn._xlws.FILTER(Nike_Sales_Uncleaned!$F$2:$F$2501,Nike_Sales_Uncleaned!$F$2:$F$2501&gt;0)),Nike_Sales_Uncleaned!F1496)</f>
        <v>2</v>
      </c>
      <c r="G1425" cm="1">
        <f t="array" ref="G1425">IF(OR(Nike_Sales_Uncleaned!G1496="",Nike_Sales_Uncleaned!G1496&lt;=0),MEDIAN(_xlfn._xlws.FILTER(Nike_Sales_Uncleaned!$G$2:$G$2501,Nike_Sales_Uncleaned!$G$2:$G$2501&gt;0)),Nike_Sales_Uncleaned!G1496)</f>
        <v>6110.0300000000007</v>
      </c>
      <c r="H1425">
        <f>IF(Nike_Sales_Uncleaned!H1496="",0,IF(AND(Nike_Sales_Uncleaned!H1496&gt;=0,Nike_Sales_Uncleaned!H1496&lt;=1),Nike_Sales_Uncleaned!H1496,0))</f>
        <v>0.87</v>
      </c>
      <c r="I1425">
        <v>0</v>
      </c>
      <c r="J1425" s="11">
        <f>IF(Nike_Sales_Uncleaned[[#This Row],[Order_Date]]="","",Nike_Sales_Uncleaned[[#This Row],[Order_Date]])</f>
        <v>45510</v>
      </c>
      <c r="K1425" t="s">
        <v>22</v>
      </c>
      <c r="L1425" t="s">
        <v>29</v>
      </c>
      <c r="M1425">
        <v>3566.05</v>
      </c>
    </row>
    <row r="1426" spans="1:13" x14ac:dyDescent="0.3">
      <c r="A1426">
        <v>3495</v>
      </c>
      <c r="B1426" t="s">
        <v>19</v>
      </c>
      <c r="C1426" t="s">
        <v>43</v>
      </c>
      <c r="D1426" t="s">
        <v>61</v>
      </c>
      <c r="E1426" t="str">
        <f>IF(Nike_Sales_Uncleaned!E1497="","NA",IF(OR(Nike_Sales_Uncleaned!E1497=0,Nike_Sales_Uncleaned!E1497=-1),"NA",UPPER(Nike_Sales_Uncleaned!E1497)))</f>
        <v>M</v>
      </c>
      <c r="F1426" cm="1">
        <f t="array" ref="F1426">IF(Nike_Sales_Uncleaned!F1497="",MEDIAN(_xlfn._xlws.FILTER(Nike_Sales_Uncleaned!$F$2:$F$2501,Nike_Sales_Uncleaned!$F$2:$F$2501&gt;0)),Nike_Sales_Uncleaned!F1497)</f>
        <v>-1</v>
      </c>
      <c r="G1426" cm="1">
        <f t="array" ref="G1426">IF(OR(Nike_Sales_Uncleaned!G1497="",Nike_Sales_Uncleaned!G1497&lt;=0),MEDIAN(_xlfn._xlws.FILTER(Nike_Sales_Uncleaned!$G$2:$G$2501,Nike_Sales_Uncleaned!$G$2:$G$2501&gt;0)),Nike_Sales_Uncleaned!G1497)</f>
        <v>6110.0300000000007</v>
      </c>
      <c r="H1426">
        <f>IF(Nike_Sales_Uncleaned!H1497="",0,IF(AND(Nike_Sales_Uncleaned!H1497&gt;=0,Nike_Sales_Uncleaned!H1497&lt;=1),Nike_Sales_Uncleaned!H1497,0))</f>
        <v>0</v>
      </c>
      <c r="I1426">
        <v>0</v>
      </c>
      <c r="J1426" s="11">
        <f>IF(Nike_Sales_Uncleaned[[#This Row],[Order_Date]]="","",Nike_Sales_Uncleaned[[#This Row],[Order_Date]])</f>
        <v>45699</v>
      </c>
      <c r="K1426" t="s">
        <v>22</v>
      </c>
      <c r="L1426" t="s">
        <v>29</v>
      </c>
      <c r="M1426">
        <v>3572.8</v>
      </c>
    </row>
    <row r="1427" spans="1:13" x14ac:dyDescent="0.3">
      <c r="A1427">
        <v>3496</v>
      </c>
      <c r="B1427" t="s">
        <v>35</v>
      </c>
      <c r="C1427" t="s">
        <v>30</v>
      </c>
      <c r="D1427" t="s">
        <v>48</v>
      </c>
      <c r="E1427" t="str">
        <f>IF(Nike_Sales_Uncleaned!E1498="","NA",IF(OR(Nike_Sales_Uncleaned!E1498=0,Nike_Sales_Uncleaned!E1498=-1),"NA",UPPER(Nike_Sales_Uncleaned!E1498)))</f>
        <v>M</v>
      </c>
      <c r="F1427" cm="1">
        <f t="array" ref="F1427">IF(Nike_Sales_Uncleaned!F1498="",MEDIAN(_xlfn._xlws.FILTER(Nike_Sales_Uncleaned!$F$2:$F$2501,Nike_Sales_Uncleaned!$F$2:$F$2501&gt;0)),Nike_Sales_Uncleaned!F1498)</f>
        <v>3</v>
      </c>
      <c r="G1427" cm="1">
        <f t="array" ref="G1427">IF(OR(Nike_Sales_Uncleaned!G1498="",Nike_Sales_Uncleaned!G1498&lt;=0),MEDIAN(_xlfn._xlws.FILTER(Nike_Sales_Uncleaned!$G$2:$G$2501,Nike_Sales_Uncleaned!$G$2:$G$2501&gt;0)),Nike_Sales_Uncleaned!G1498)</f>
        <v>6110.0300000000007</v>
      </c>
      <c r="H1427">
        <f>IF(Nike_Sales_Uncleaned!H1498="",0,IF(AND(Nike_Sales_Uncleaned!H1498&gt;=0,Nike_Sales_Uncleaned!H1498&lt;=1),Nike_Sales_Uncleaned!H1498,0))</f>
        <v>0.77</v>
      </c>
      <c r="I1427">
        <v>0</v>
      </c>
      <c r="J1427" s="11">
        <f>IF(Nike_Sales_Uncleaned[[#This Row],[Order_Date]]="","",Nike_Sales_Uncleaned[[#This Row],[Order_Date]])</f>
        <v>45498</v>
      </c>
      <c r="K1427" t="s">
        <v>22</v>
      </c>
      <c r="L1427" t="s">
        <v>33</v>
      </c>
      <c r="M1427">
        <v>-786.91</v>
      </c>
    </row>
    <row r="1428" spans="1:13" x14ac:dyDescent="0.3">
      <c r="A1428">
        <v>3497</v>
      </c>
      <c r="B1428" t="s">
        <v>19</v>
      </c>
      <c r="C1428" t="s">
        <v>43</v>
      </c>
      <c r="D1428" t="s">
        <v>52</v>
      </c>
      <c r="E1428" t="str">
        <f>IF(Nike_Sales_Uncleaned!E1499="","NA",IF(OR(Nike_Sales_Uncleaned!E1499=0,Nike_Sales_Uncleaned!E1499=-1),"NA",UPPER(Nike_Sales_Uncleaned!E1499)))</f>
        <v>L</v>
      </c>
      <c r="F1428" cm="1">
        <f t="array" ref="F1428">IF(Nike_Sales_Uncleaned!F1499="",MEDIAN(_xlfn._xlws.FILTER(Nike_Sales_Uncleaned!$F$2:$F$2501,Nike_Sales_Uncleaned!$F$2:$F$2501&gt;0)),Nike_Sales_Uncleaned!F1499)</f>
        <v>2</v>
      </c>
      <c r="G1428" cm="1">
        <f t="array" ref="G1428">IF(OR(Nike_Sales_Uncleaned!G1499="",Nike_Sales_Uncleaned!G1499&lt;=0),MEDIAN(_xlfn._xlws.FILTER(Nike_Sales_Uncleaned!$G$2:$G$2501,Nike_Sales_Uncleaned!$G$2:$G$2501&gt;0)),Nike_Sales_Uncleaned!G1499)</f>
        <v>8688.92</v>
      </c>
      <c r="H1428">
        <f>IF(Nike_Sales_Uncleaned!H1499="",0,IF(AND(Nike_Sales_Uncleaned!H1499&gt;=0,Nike_Sales_Uncleaned!H1499&lt;=1),Nike_Sales_Uncleaned!H1499,0))</f>
        <v>0</v>
      </c>
      <c r="I1428">
        <v>0</v>
      </c>
      <c r="J1428" s="11" t="str">
        <f>IF(Nike_Sales_Uncleaned[[#This Row],[Order_Date]]="","",Nike_Sales_Uncleaned[[#This Row],[Order_Date]])</f>
        <v/>
      </c>
      <c r="K1428" t="s">
        <v>17</v>
      </c>
      <c r="L1428" t="s">
        <v>25</v>
      </c>
      <c r="M1428">
        <v>1878.22</v>
      </c>
    </row>
    <row r="1429" spans="1:13" x14ac:dyDescent="0.3">
      <c r="A1429">
        <v>3498</v>
      </c>
      <c r="B1429" t="s">
        <v>19</v>
      </c>
      <c r="C1429" t="s">
        <v>14</v>
      </c>
      <c r="D1429" t="s">
        <v>15</v>
      </c>
      <c r="E1429" t="str">
        <f>IF(Nike_Sales_Uncleaned!E1500="","NA",IF(OR(Nike_Sales_Uncleaned!E1500=0,Nike_Sales_Uncleaned!E1500=-1),"NA",UPPER(Nike_Sales_Uncleaned!E1500)))</f>
        <v>M</v>
      </c>
      <c r="F1429" cm="1">
        <f t="array" ref="F1429">IF(Nike_Sales_Uncleaned!F1500="",MEDIAN(_xlfn._xlws.FILTER(Nike_Sales_Uncleaned!$F$2:$F$2501,Nike_Sales_Uncleaned!$F$2:$F$2501&gt;0)),Nike_Sales_Uncleaned!F1500)</f>
        <v>0</v>
      </c>
      <c r="G1429" cm="1">
        <f t="array" ref="G1429">IF(OR(Nike_Sales_Uncleaned!G1500="",Nike_Sales_Uncleaned!G1500&lt;=0),MEDIAN(_xlfn._xlws.FILTER(Nike_Sales_Uncleaned!$G$2:$G$2501,Nike_Sales_Uncleaned!$G$2:$G$2501&gt;0)),Nike_Sales_Uncleaned!G1500)</f>
        <v>8797.69</v>
      </c>
      <c r="H1429">
        <f>IF(Nike_Sales_Uncleaned!H1500="",0,IF(AND(Nike_Sales_Uncleaned!H1500&gt;=0,Nike_Sales_Uncleaned!H1500&lt;=1),Nike_Sales_Uncleaned!H1500,0))</f>
        <v>0</v>
      </c>
      <c r="I1429">
        <v>0</v>
      </c>
      <c r="J1429" s="11" t="str">
        <f>IF(Nike_Sales_Uncleaned[[#This Row],[Order_Date]]="","",Nike_Sales_Uncleaned[[#This Row],[Order_Date]])</f>
        <v/>
      </c>
      <c r="K1429" t="s">
        <v>22</v>
      </c>
      <c r="L1429" t="s">
        <v>29</v>
      </c>
      <c r="M1429">
        <v>-910.3</v>
      </c>
    </row>
    <row r="1430" spans="1:13" x14ac:dyDescent="0.3">
      <c r="A1430">
        <v>3499</v>
      </c>
      <c r="B1430" t="s">
        <v>19</v>
      </c>
      <c r="C1430" t="s">
        <v>14</v>
      </c>
      <c r="D1430" t="s">
        <v>54</v>
      </c>
      <c r="E1430" t="str">
        <f>IF(Nike_Sales_Uncleaned!E1501="","NA",IF(OR(Nike_Sales_Uncleaned!E1501=0,Nike_Sales_Uncleaned!E1501=-1),"NA",UPPER(Nike_Sales_Uncleaned!E1501)))</f>
        <v>NA</v>
      </c>
      <c r="F1430" cm="1">
        <f t="array" ref="F1430">IF(Nike_Sales_Uncleaned!F1501="",MEDIAN(_xlfn._xlws.FILTER(Nike_Sales_Uncleaned!$F$2:$F$2501,Nike_Sales_Uncleaned!$F$2:$F$2501&gt;0)),Nike_Sales_Uncleaned!F1501)</f>
        <v>2</v>
      </c>
      <c r="G1430" cm="1">
        <f t="array" ref="G1430">IF(OR(Nike_Sales_Uncleaned!G1501="",Nike_Sales_Uncleaned!G1501&lt;=0),MEDIAN(_xlfn._xlws.FILTER(Nike_Sales_Uncleaned!$G$2:$G$2501,Nike_Sales_Uncleaned!$G$2:$G$2501&gt;0)),Nike_Sales_Uncleaned!G1501)</f>
        <v>5864.29</v>
      </c>
      <c r="H1430">
        <f>IF(Nike_Sales_Uncleaned!H1501="",0,IF(AND(Nike_Sales_Uncleaned!H1501&gt;=0,Nike_Sales_Uncleaned!H1501&lt;=1),Nike_Sales_Uncleaned!H1501,0))</f>
        <v>0</v>
      </c>
      <c r="I1430">
        <v>0</v>
      </c>
      <c r="J1430" s="11">
        <f>IF(Nike_Sales_Uncleaned[[#This Row],[Order_Date]]="","",Nike_Sales_Uncleaned[[#This Row],[Order_Date]])</f>
        <v>45629</v>
      </c>
      <c r="K1430" t="s">
        <v>22</v>
      </c>
      <c r="L1430" t="s">
        <v>45</v>
      </c>
      <c r="M1430">
        <v>357.03</v>
      </c>
    </row>
    <row r="1431" spans="1:13" x14ac:dyDescent="0.3">
      <c r="A1431">
        <v>3500</v>
      </c>
      <c r="B1431" t="s">
        <v>13</v>
      </c>
      <c r="C1431" t="s">
        <v>26</v>
      </c>
      <c r="D1431" t="s">
        <v>27</v>
      </c>
      <c r="E1431" t="str">
        <f>IF(Nike_Sales_Uncleaned!E1502="","NA",IF(OR(Nike_Sales_Uncleaned!E1502=0,Nike_Sales_Uncleaned!E1502=-1),"NA",UPPER(Nike_Sales_Uncleaned!E1502)))</f>
        <v>L</v>
      </c>
      <c r="F1431" cm="1">
        <f t="array" ref="F1431">IF(Nike_Sales_Uncleaned!F1502="",MEDIAN(_xlfn._xlws.FILTER(Nike_Sales_Uncleaned!$F$2:$F$2501,Nike_Sales_Uncleaned!$F$2:$F$2501&gt;0)),Nike_Sales_Uncleaned!F1502)</f>
        <v>2</v>
      </c>
      <c r="G1431" cm="1">
        <f t="array" ref="G1431">IF(OR(Nike_Sales_Uncleaned!G1502="",Nike_Sales_Uncleaned!G1502&lt;=0),MEDIAN(_xlfn._xlws.FILTER(Nike_Sales_Uncleaned!$G$2:$G$2501,Nike_Sales_Uncleaned!$G$2:$G$2501&gt;0)),Nike_Sales_Uncleaned!G1502)</f>
        <v>5471.81</v>
      </c>
      <c r="H1431">
        <f>IF(Nike_Sales_Uncleaned!H1502="",0,IF(AND(Nike_Sales_Uncleaned!H1502&gt;=0,Nike_Sales_Uncleaned!H1502&lt;=1),Nike_Sales_Uncleaned!H1502,0))</f>
        <v>0.56000000000000005</v>
      </c>
      <c r="I1431">
        <v>0</v>
      </c>
      <c r="J1431" s="11">
        <f>IF(Nike_Sales_Uncleaned[[#This Row],[Order_Date]]="","",Nike_Sales_Uncleaned[[#This Row],[Order_Date]])</f>
        <v>45844</v>
      </c>
      <c r="K1431" t="s">
        <v>22</v>
      </c>
      <c r="L1431" t="s">
        <v>45</v>
      </c>
      <c r="M1431">
        <v>361.86</v>
      </c>
    </row>
    <row r="1432" spans="1:13" x14ac:dyDescent="0.3">
      <c r="A1432">
        <v>3501</v>
      </c>
      <c r="B1432" t="s">
        <v>35</v>
      </c>
      <c r="C1432" t="s">
        <v>26</v>
      </c>
      <c r="D1432" t="s">
        <v>27</v>
      </c>
      <c r="E1432" t="str">
        <f>IF(Nike_Sales_Uncleaned!E1503="","NA",IF(OR(Nike_Sales_Uncleaned!E1503=0,Nike_Sales_Uncleaned!E1503=-1),"NA",UPPER(Nike_Sales_Uncleaned!E1503)))</f>
        <v>NA</v>
      </c>
      <c r="F1432" cm="1">
        <f t="array" ref="F1432">IF(Nike_Sales_Uncleaned!F1503="",MEDIAN(_xlfn._xlws.FILTER(Nike_Sales_Uncleaned!$F$2:$F$2501,Nike_Sales_Uncleaned!$F$2:$F$2501&gt;0)),Nike_Sales_Uncleaned!F1503)</f>
        <v>-1</v>
      </c>
      <c r="G1432" cm="1">
        <f t="array" ref="G1432">IF(OR(Nike_Sales_Uncleaned!G1503="",Nike_Sales_Uncleaned!G1503&lt;=0),MEDIAN(_xlfn._xlws.FILTER(Nike_Sales_Uncleaned!$G$2:$G$2501,Nike_Sales_Uncleaned!$G$2:$G$2501&gt;0)),Nike_Sales_Uncleaned!G1503)</f>
        <v>6110.0300000000007</v>
      </c>
      <c r="H1432">
        <f>IF(Nike_Sales_Uncleaned!H1503="",0,IF(AND(Nike_Sales_Uncleaned!H1503&gt;=0,Nike_Sales_Uncleaned!H1503&lt;=1),Nike_Sales_Uncleaned!H1503,0))</f>
        <v>0</v>
      </c>
      <c r="I1432">
        <v>0</v>
      </c>
      <c r="J1432" s="11" t="str">
        <f>IF(Nike_Sales_Uncleaned[[#This Row],[Order_Date]]="","",Nike_Sales_Uncleaned[[#This Row],[Order_Date]])</f>
        <v/>
      </c>
      <c r="K1432" t="s">
        <v>22</v>
      </c>
      <c r="L1432" t="s">
        <v>25</v>
      </c>
      <c r="M1432">
        <v>2016.85</v>
      </c>
    </row>
    <row r="1433" spans="1:13" x14ac:dyDescent="0.3">
      <c r="A1433">
        <v>3502</v>
      </c>
      <c r="B1433" t="s">
        <v>35</v>
      </c>
      <c r="C1433" t="s">
        <v>26</v>
      </c>
      <c r="D1433" t="s">
        <v>27</v>
      </c>
      <c r="E1433" t="str">
        <f>IF(Nike_Sales_Uncleaned!E1504="","NA",IF(OR(Nike_Sales_Uncleaned!E1504=0,Nike_Sales_Uncleaned!E1504=-1),"NA",UPPER(Nike_Sales_Uncleaned!E1504)))</f>
        <v>L</v>
      </c>
      <c r="F1433" cm="1">
        <f t="array" ref="F1433">IF(Nike_Sales_Uncleaned!F1504="",MEDIAN(_xlfn._xlws.FILTER(Nike_Sales_Uncleaned!$F$2:$F$2501,Nike_Sales_Uncleaned!$F$2:$F$2501&gt;0)),Nike_Sales_Uncleaned!F1504)</f>
        <v>2</v>
      </c>
      <c r="G1433" cm="1">
        <f t="array" ref="G1433">IF(OR(Nike_Sales_Uncleaned!G1504="",Nike_Sales_Uncleaned!G1504&lt;=0),MEDIAN(_xlfn._xlws.FILTER(Nike_Sales_Uncleaned!$G$2:$G$2501,Nike_Sales_Uncleaned!$G$2:$G$2501&gt;0)),Nike_Sales_Uncleaned!G1504)</f>
        <v>6418.29</v>
      </c>
      <c r="H1433">
        <f>IF(Nike_Sales_Uncleaned!H1504="",0,IF(AND(Nike_Sales_Uncleaned!H1504&gt;=0,Nike_Sales_Uncleaned!H1504&lt;=1),Nike_Sales_Uncleaned!H1504,0))</f>
        <v>0.89</v>
      </c>
      <c r="I1433">
        <v>0</v>
      </c>
      <c r="J1433" s="11">
        <f>IF(Nike_Sales_Uncleaned[[#This Row],[Order_Date]]="","",Nike_Sales_Uncleaned[[#This Row],[Order_Date]])</f>
        <v>45566</v>
      </c>
      <c r="K1433" t="s">
        <v>17</v>
      </c>
      <c r="L1433" t="s">
        <v>33</v>
      </c>
      <c r="M1433">
        <v>3665.75</v>
      </c>
    </row>
    <row r="1434" spans="1:13" x14ac:dyDescent="0.3">
      <c r="A1434">
        <v>3503</v>
      </c>
      <c r="B1434" t="s">
        <v>35</v>
      </c>
      <c r="C1434" t="s">
        <v>14</v>
      </c>
      <c r="D1434" t="s">
        <v>15</v>
      </c>
      <c r="E1434" t="str">
        <f>IF(Nike_Sales_Uncleaned!E1505="","NA",IF(OR(Nike_Sales_Uncleaned!E1505=0,Nike_Sales_Uncleaned!E1505=-1),"NA",UPPER(Nike_Sales_Uncleaned!E1505)))</f>
        <v>M</v>
      </c>
      <c r="F1434" cm="1">
        <f t="array" ref="F1434">IF(Nike_Sales_Uncleaned!F1505="",MEDIAN(_xlfn._xlws.FILTER(Nike_Sales_Uncleaned!$F$2:$F$2501,Nike_Sales_Uncleaned!$F$2:$F$2501&gt;0)),Nike_Sales_Uncleaned!F1505)</f>
        <v>2</v>
      </c>
      <c r="G1434" cm="1">
        <f t="array" ref="G1434">IF(OR(Nike_Sales_Uncleaned!G1505="",Nike_Sales_Uncleaned!G1505&lt;=0),MEDIAN(_xlfn._xlws.FILTER(Nike_Sales_Uncleaned!$G$2:$G$2501,Nike_Sales_Uncleaned!$G$2:$G$2501&gt;0)),Nike_Sales_Uncleaned!G1505)</f>
        <v>6992.17</v>
      </c>
      <c r="H1434">
        <f>IF(Nike_Sales_Uncleaned!H1505="",0,IF(AND(Nike_Sales_Uncleaned!H1505&gt;=0,Nike_Sales_Uncleaned!H1505&lt;=1),Nike_Sales_Uncleaned!H1505,0))</f>
        <v>0</v>
      </c>
      <c r="I1434">
        <v>0</v>
      </c>
      <c r="J1434" s="11">
        <f>IF(Nike_Sales_Uncleaned[[#This Row],[Order_Date]]="","",Nike_Sales_Uncleaned[[#This Row],[Order_Date]])</f>
        <v>45811</v>
      </c>
      <c r="K1434" t="s">
        <v>17</v>
      </c>
      <c r="L1434" t="s">
        <v>25</v>
      </c>
      <c r="M1434">
        <v>-1048.24</v>
      </c>
    </row>
    <row r="1435" spans="1:13" x14ac:dyDescent="0.3">
      <c r="A1435">
        <v>3504</v>
      </c>
      <c r="B1435" t="s">
        <v>19</v>
      </c>
      <c r="C1435" t="s">
        <v>14</v>
      </c>
      <c r="D1435" t="s">
        <v>15</v>
      </c>
      <c r="E1435" t="str">
        <f>IF(Nike_Sales_Uncleaned!E1506="","NA",IF(OR(Nike_Sales_Uncleaned!E1506=0,Nike_Sales_Uncleaned!E1506=-1),"NA",UPPER(Nike_Sales_Uncleaned!E1506)))</f>
        <v>NA</v>
      </c>
      <c r="F1435" cm="1">
        <f t="array" ref="F1435">IF(Nike_Sales_Uncleaned!F1506="",MEDIAN(_xlfn._xlws.FILTER(Nike_Sales_Uncleaned!$F$2:$F$2501,Nike_Sales_Uncleaned!$F$2:$F$2501&gt;0)),Nike_Sales_Uncleaned!F1506)</f>
        <v>2</v>
      </c>
      <c r="G1435" cm="1">
        <f t="array" ref="G1435">IF(OR(Nike_Sales_Uncleaned!G1506="",Nike_Sales_Uncleaned!G1506&lt;=0),MEDIAN(_xlfn._xlws.FILTER(Nike_Sales_Uncleaned!$G$2:$G$2501,Nike_Sales_Uncleaned!$G$2:$G$2501&gt;0)),Nike_Sales_Uncleaned!G1506)</f>
        <v>9075.41</v>
      </c>
      <c r="H1435">
        <f>IF(Nike_Sales_Uncleaned!H1506="",0,IF(AND(Nike_Sales_Uncleaned!H1506&gt;=0,Nike_Sales_Uncleaned!H1506&lt;=1),Nike_Sales_Uncleaned!H1506,0))</f>
        <v>0.03</v>
      </c>
      <c r="I1435">
        <v>0</v>
      </c>
      <c r="J1435" s="11">
        <f>IF(Nike_Sales_Uncleaned[[#This Row],[Order_Date]]="","",Nike_Sales_Uncleaned[[#This Row],[Order_Date]])</f>
        <v>45659</v>
      </c>
      <c r="K1435" t="s">
        <v>22</v>
      </c>
      <c r="L1435" t="s">
        <v>33</v>
      </c>
      <c r="M1435">
        <v>3035.95</v>
      </c>
    </row>
    <row r="1436" spans="1:13" x14ac:dyDescent="0.3">
      <c r="A1436">
        <v>3506</v>
      </c>
      <c r="B1436" t="s">
        <v>35</v>
      </c>
      <c r="C1436" t="s">
        <v>14</v>
      </c>
      <c r="D1436" t="s">
        <v>47</v>
      </c>
      <c r="E1436" t="str">
        <f>IF(Nike_Sales_Uncleaned!E1508="","NA",IF(OR(Nike_Sales_Uncleaned!E1508=0,Nike_Sales_Uncleaned!E1508=-1),"NA",UPPER(Nike_Sales_Uncleaned!E1508)))</f>
        <v>L</v>
      </c>
      <c r="F1436" cm="1">
        <f t="array" ref="F1436">IF(Nike_Sales_Uncleaned!F1508="",MEDIAN(_xlfn._xlws.FILTER(Nike_Sales_Uncleaned!$F$2:$F$2501,Nike_Sales_Uncleaned!$F$2:$F$2501&gt;0)),Nike_Sales_Uncleaned!F1508)</f>
        <v>0</v>
      </c>
      <c r="G1436" cm="1">
        <f t="array" ref="G1436">IF(OR(Nike_Sales_Uncleaned!G1508="",Nike_Sales_Uncleaned!G1508&lt;=0),MEDIAN(_xlfn._xlws.FILTER(Nike_Sales_Uncleaned!$G$2:$G$2501,Nike_Sales_Uncleaned!$G$2:$G$2501&gt;0)),Nike_Sales_Uncleaned!G1508)</f>
        <v>9701.91</v>
      </c>
      <c r="H1436">
        <f>IF(Nike_Sales_Uncleaned!H1508="",0,IF(AND(Nike_Sales_Uncleaned!H1508&gt;=0,Nike_Sales_Uncleaned!H1508&lt;=1),Nike_Sales_Uncleaned!H1508,0))</f>
        <v>0.51</v>
      </c>
      <c r="I1436">
        <v>0</v>
      </c>
      <c r="J1436" s="11">
        <f>IF(Nike_Sales_Uncleaned[[#This Row],[Order_Date]]="","",Nike_Sales_Uncleaned[[#This Row],[Order_Date]])</f>
        <v>45586</v>
      </c>
      <c r="K1436" t="s">
        <v>17</v>
      </c>
      <c r="L1436" t="s">
        <v>29</v>
      </c>
      <c r="M1436">
        <v>2393.61</v>
      </c>
    </row>
    <row r="1437" spans="1:13" x14ac:dyDescent="0.3">
      <c r="A1437">
        <v>3507</v>
      </c>
      <c r="B1437" t="s">
        <v>13</v>
      </c>
      <c r="C1437" t="s">
        <v>30</v>
      </c>
      <c r="D1437" t="s">
        <v>50</v>
      </c>
      <c r="E1437" t="str">
        <f>IF(Nike_Sales_Uncleaned!E1509="","NA",IF(OR(Nike_Sales_Uncleaned!E1509=0,Nike_Sales_Uncleaned!E1509=-1),"NA",UPPER(Nike_Sales_Uncleaned!E1509)))</f>
        <v>7</v>
      </c>
      <c r="F1437" cm="1">
        <f t="array" ref="F1437">IF(Nike_Sales_Uncleaned!F1509="",MEDIAN(_xlfn._xlws.FILTER(Nike_Sales_Uncleaned!$F$2:$F$2501,Nike_Sales_Uncleaned!$F$2:$F$2501&gt;0)),Nike_Sales_Uncleaned!F1509)</f>
        <v>2</v>
      </c>
      <c r="G1437" cm="1">
        <f t="array" ref="G1437">IF(OR(Nike_Sales_Uncleaned!G1509="",Nike_Sales_Uncleaned!G1509&lt;=0),MEDIAN(_xlfn._xlws.FILTER(Nike_Sales_Uncleaned!$G$2:$G$2501,Nike_Sales_Uncleaned!$G$2:$G$2501&gt;0)),Nike_Sales_Uncleaned!G1509)</f>
        <v>6110.0300000000007</v>
      </c>
      <c r="H1437">
        <f>IF(Nike_Sales_Uncleaned!H1509="",0,IF(AND(Nike_Sales_Uncleaned!H1509&gt;=0,Nike_Sales_Uncleaned!H1509&lt;=1),Nike_Sales_Uncleaned!H1509,0))</f>
        <v>0.05</v>
      </c>
      <c r="I1437">
        <v>0</v>
      </c>
      <c r="J1437" s="11" t="str">
        <f>IF(Nike_Sales_Uncleaned[[#This Row],[Order_Date]]="","",Nike_Sales_Uncleaned[[#This Row],[Order_Date]])</f>
        <v/>
      </c>
      <c r="K1437" t="s">
        <v>22</v>
      </c>
      <c r="L1437" t="s">
        <v>25</v>
      </c>
      <c r="M1437">
        <v>11.97</v>
      </c>
    </row>
    <row r="1438" spans="1:13" x14ac:dyDescent="0.3">
      <c r="A1438">
        <v>3508</v>
      </c>
      <c r="B1438" t="s">
        <v>13</v>
      </c>
      <c r="C1438" t="s">
        <v>14</v>
      </c>
      <c r="D1438" t="s">
        <v>54</v>
      </c>
      <c r="E1438" t="str">
        <f>IF(Nike_Sales_Uncleaned!E1510="","NA",IF(OR(Nike_Sales_Uncleaned!E1510=0,Nike_Sales_Uncleaned!E1510=-1),"NA",UPPER(Nike_Sales_Uncleaned!E1510)))</f>
        <v>NA</v>
      </c>
      <c r="F1438" cm="1">
        <f t="array" ref="F1438">IF(Nike_Sales_Uncleaned!F1510="",MEDIAN(_xlfn._xlws.FILTER(Nike_Sales_Uncleaned!$F$2:$F$2501,Nike_Sales_Uncleaned!$F$2:$F$2501&gt;0)),Nike_Sales_Uncleaned!F1510)</f>
        <v>2</v>
      </c>
      <c r="G1438" cm="1">
        <f t="array" ref="G1438">IF(OR(Nike_Sales_Uncleaned!G1510="",Nike_Sales_Uncleaned!G1510&lt;=0),MEDIAN(_xlfn._xlws.FILTER(Nike_Sales_Uncleaned!$G$2:$G$2501,Nike_Sales_Uncleaned!$G$2:$G$2501&gt;0)),Nike_Sales_Uncleaned!G1510)</f>
        <v>6110.0300000000007</v>
      </c>
      <c r="H1438">
        <f>IF(Nike_Sales_Uncleaned!H1510="",0,IF(AND(Nike_Sales_Uncleaned!H1510&gt;=0,Nike_Sales_Uncleaned!H1510&lt;=1),Nike_Sales_Uncleaned!H1510,0))</f>
        <v>0</v>
      </c>
      <c r="I1438">
        <v>0</v>
      </c>
      <c r="J1438" s="11">
        <f>IF(Nike_Sales_Uncleaned[[#This Row],[Order_Date]]="","",Nike_Sales_Uncleaned[[#This Row],[Order_Date]])</f>
        <v>45819</v>
      </c>
      <c r="K1438" t="s">
        <v>22</v>
      </c>
      <c r="L1438" t="s">
        <v>36</v>
      </c>
      <c r="M1438">
        <v>3466.92</v>
      </c>
    </row>
    <row r="1439" spans="1:13" x14ac:dyDescent="0.3">
      <c r="A1439">
        <v>3509</v>
      </c>
      <c r="B1439" t="s">
        <v>13</v>
      </c>
      <c r="C1439" t="s">
        <v>26</v>
      </c>
      <c r="D1439" t="s">
        <v>27</v>
      </c>
      <c r="E1439" t="str">
        <f>IF(Nike_Sales_Uncleaned!E1511="","NA",IF(OR(Nike_Sales_Uncleaned!E1511=0,Nike_Sales_Uncleaned!E1511=-1),"NA",UPPER(Nike_Sales_Uncleaned!E1511)))</f>
        <v>12</v>
      </c>
      <c r="F1439" cm="1">
        <f t="array" ref="F1439">IF(Nike_Sales_Uncleaned!F1511="",MEDIAN(_xlfn._xlws.FILTER(Nike_Sales_Uncleaned!$F$2:$F$2501,Nike_Sales_Uncleaned!$F$2:$F$2501&gt;0)),Nike_Sales_Uncleaned!F1511)</f>
        <v>2</v>
      </c>
      <c r="G1439" cm="1">
        <f t="array" ref="G1439">IF(OR(Nike_Sales_Uncleaned!G1511="",Nike_Sales_Uncleaned!G1511&lt;=0),MEDIAN(_xlfn._xlws.FILTER(Nike_Sales_Uncleaned!$G$2:$G$2501,Nike_Sales_Uncleaned!$G$2:$G$2501&gt;0)),Nike_Sales_Uncleaned!G1511)</f>
        <v>2066.04</v>
      </c>
      <c r="H1439">
        <f>IF(Nike_Sales_Uncleaned!H1511="",0,IF(AND(Nike_Sales_Uncleaned!H1511&gt;=0,Nike_Sales_Uncleaned!H1511&lt;=1),Nike_Sales_Uncleaned!H1511,0))</f>
        <v>0</v>
      </c>
      <c r="I1439">
        <v>0</v>
      </c>
      <c r="J1439" s="11">
        <f>IF(Nike_Sales_Uncleaned[[#This Row],[Order_Date]]="","",Nike_Sales_Uncleaned[[#This Row],[Order_Date]])</f>
        <v>45422</v>
      </c>
      <c r="K1439" t="s">
        <v>17</v>
      </c>
      <c r="L1439" t="s">
        <v>25</v>
      </c>
      <c r="M1439">
        <v>2278.11</v>
      </c>
    </row>
    <row r="1440" spans="1:13" x14ac:dyDescent="0.3">
      <c r="A1440">
        <v>3510</v>
      </c>
      <c r="B1440" t="s">
        <v>35</v>
      </c>
      <c r="C1440" t="s">
        <v>20</v>
      </c>
      <c r="D1440" t="s">
        <v>21</v>
      </c>
      <c r="E1440" t="str">
        <f>IF(Nike_Sales_Uncleaned!E1512="","NA",IF(OR(Nike_Sales_Uncleaned!E1512=0,Nike_Sales_Uncleaned!E1512=-1),"NA",UPPER(Nike_Sales_Uncleaned!E1512)))</f>
        <v>M</v>
      </c>
      <c r="F1440" cm="1">
        <f t="array" ref="F1440">IF(Nike_Sales_Uncleaned!F1512="",MEDIAN(_xlfn._xlws.FILTER(Nike_Sales_Uncleaned!$F$2:$F$2501,Nike_Sales_Uncleaned!$F$2:$F$2501&gt;0)),Nike_Sales_Uncleaned!F1512)</f>
        <v>2</v>
      </c>
      <c r="G1440" cm="1">
        <f t="array" ref="G1440">IF(OR(Nike_Sales_Uncleaned!G1512="",Nike_Sales_Uncleaned!G1512&lt;=0),MEDIAN(_xlfn._xlws.FILTER(Nike_Sales_Uncleaned!$G$2:$G$2501,Nike_Sales_Uncleaned!$G$2:$G$2501&gt;0)),Nike_Sales_Uncleaned!G1512)</f>
        <v>6110.0300000000007</v>
      </c>
      <c r="H1440">
        <f>IF(Nike_Sales_Uncleaned!H1512="",0,IF(AND(Nike_Sales_Uncleaned!H1512&gt;=0,Nike_Sales_Uncleaned!H1512&lt;=1),Nike_Sales_Uncleaned!H1512,0))</f>
        <v>0</v>
      </c>
      <c r="I1440">
        <v>0</v>
      </c>
      <c r="J1440" s="11">
        <f>IF(Nike_Sales_Uncleaned[[#This Row],[Order_Date]]="","",Nike_Sales_Uncleaned[[#This Row],[Order_Date]])</f>
        <v>45540</v>
      </c>
      <c r="K1440" t="s">
        <v>22</v>
      </c>
      <c r="L1440" t="s">
        <v>38</v>
      </c>
      <c r="M1440">
        <v>3445.21</v>
      </c>
    </row>
    <row r="1441" spans="1:13" x14ac:dyDescent="0.3">
      <c r="A1441">
        <v>3511</v>
      </c>
      <c r="B1441" t="s">
        <v>13</v>
      </c>
      <c r="C1441" t="s">
        <v>26</v>
      </c>
      <c r="D1441" t="s">
        <v>27</v>
      </c>
      <c r="E1441" t="str">
        <f>IF(Nike_Sales_Uncleaned!E1513="","NA",IF(OR(Nike_Sales_Uncleaned!E1513=0,Nike_Sales_Uncleaned!E1513=-1),"NA",UPPER(Nike_Sales_Uncleaned!E1513)))</f>
        <v>XL</v>
      </c>
      <c r="F1441" cm="1">
        <f t="array" ref="F1441">IF(Nike_Sales_Uncleaned!F1513="",MEDIAN(_xlfn._xlws.FILTER(Nike_Sales_Uncleaned!$F$2:$F$2501,Nike_Sales_Uncleaned!$F$2:$F$2501&gt;0)),Nike_Sales_Uncleaned!F1513)</f>
        <v>2</v>
      </c>
      <c r="G1441" cm="1">
        <f t="array" ref="G1441">IF(OR(Nike_Sales_Uncleaned!G1513="",Nike_Sales_Uncleaned!G1513&lt;=0),MEDIAN(_xlfn._xlws.FILTER(Nike_Sales_Uncleaned!$G$2:$G$2501,Nike_Sales_Uncleaned!$G$2:$G$2501&gt;0)),Nike_Sales_Uncleaned!G1513)</f>
        <v>3248.17</v>
      </c>
      <c r="H1441">
        <f>IF(Nike_Sales_Uncleaned!H1513="",0,IF(AND(Nike_Sales_Uncleaned!H1513&gt;=0,Nike_Sales_Uncleaned!H1513&lt;=1),Nike_Sales_Uncleaned!H1513,0))</f>
        <v>0.06</v>
      </c>
      <c r="I1441">
        <v>0</v>
      </c>
      <c r="J1441" s="11">
        <f>IF(Nike_Sales_Uncleaned[[#This Row],[Order_Date]]="","",Nike_Sales_Uncleaned[[#This Row],[Order_Date]])</f>
        <v>45723</v>
      </c>
      <c r="K1441" t="s">
        <v>22</v>
      </c>
      <c r="L1441" t="s">
        <v>38</v>
      </c>
      <c r="M1441">
        <v>877.12</v>
      </c>
    </row>
    <row r="1442" spans="1:13" x14ac:dyDescent="0.3">
      <c r="A1442">
        <v>3512</v>
      </c>
      <c r="B1442" t="s">
        <v>13</v>
      </c>
      <c r="C1442" t="s">
        <v>43</v>
      </c>
      <c r="D1442" t="s">
        <v>52</v>
      </c>
      <c r="E1442" t="str">
        <f>IF(Nike_Sales_Uncleaned!E1514="","NA",IF(OR(Nike_Sales_Uncleaned!E1514=0,Nike_Sales_Uncleaned!E1514=-1),"NA",UPPER(Nike_Sales_Uncleaned!E1514)))</f>
        <v>M</v>
      </c>
      <c r="F1442" cm="1">
        <f t="array" ref="F1442">IF(Nike_Sales_Uncleaned!F1514="",MEDIAN(_xlfn._xlws.FILTER(Nike_Sales_Uncleaned!$F$2:$F$2501,Nike_Sales_Uncleaned!$F$2:$F$2501&gt;0)),Nike_Sales_Uncleaned!F1514)</f>
        <v>4</v>
      </c>
      <c r="G1442" cm="1">
        <f t="array" ref="G1442">IF(OR(Nike_Sales_Uncleaned!G1514="",Nike_Sales_Uncleaned!G1514&lt;=0),MEDIAN(_xlfn._xlws.FILTER(Nike_Sales_Uncleaned!$G$2:$G$2501,Nike_Sales_Uncleaned!$G$2:$G$2501&gt;0)),Nike_Sales_Uncleaned!G1514)</f>
        <v>6110.0300000000007</v>
      </c>
      <c r="H1442">
        <f>IF(Nike_Sales_Uncleaned!H1514="",0,IF(AND(Nike_Sales_Uncleaned!H1514&gt;=0,Nike_Sales_Uncleaned!H1514&lt;=1),Nike_Sales_Uncleaned!H1514,0))</f>
        <v>0.96</v>
      </c>
      <c r="I1442">
        <v>0</v>
      </c>
      <c r="J1442" s="11" t="str">
        <f>IF(Nike_Sales_Uncleaned[[#This Row],[Order_Date]]="","",Nike_Sales_Uncleaned[[#This Row],[Order_Date]])</f>
        <v/>
      </c>
      <c r="K1442" t="s">
        <v>22</v>
      </c>
      <c r="L1442" t="s">
        <v>29</v>
      </c>
      <c r="M1442">
        <v>2516.79</v>
      </c>
    </row>
    <row r="1443" spans="1:13" x14ac:dyDescent="0.3">
      <c r="A1443">
        <v>3513</v>
      </c>
      <c r="B1443" t="s">
        <v>19</v>
      </c>
      <c r="C1443" t="s">
        <v>14</v>
      </c>
      <c r="D1443" t="s">
        <v>15</v>
      </c>
      <c r="E1443" t="str">
        <f>IF(Nike_Sales_Uncleaned!E1515="","NA",IF(OR(Nike_Sales_Uncleaned!E1515=0,Nike_Sales_Uncleaned!E1515=-1),"NA",UPPER(Nike_Sales_Uncleaned!E1515)))</f>
        <v>NA</v>
      </c>
      <c r="F1443" cm="1">
        <f t="array" ref="F1443">IF(Nike_Sales_Uncleaned!F1515="",MEDIAN(_xlfn._xlws.FILTER(Nike_Sales_Uncleaned!$F$2:$F$2501,Nike_Sales_Uncleaned!$F$2:$F$2501&gt;0)),Nike_Sales_Uncleaned!F1515)</f>
        <v>0</v>
      </c>
      <c r="G1443" cm="1">
        <f t="array" ref="G1443">IF(OR(Nike_Sales_Uncleaned!G1515="",Nike_Sales_Uncleaned!G1515&lt;=0),MEDIAN(_xlfn._xlws.FILTER(Nike_Sales_Uncleaned!$G$2:$G$2501,Nike_Sales_Uncleaned!$G$2:$G$2501&gt;0)),Nike_Sales_Uncleaned!G1515)</f>
        <v>6145.98</v>
      </c>
      <c r="H1443">
        <f>IF(Nike_Sales_Uncleaned!H1515="",0,IF(AND(Nike_Sales_Uncleaned!H1515&gt;=0,Nike_Sales_Uncleaned!H1515&lt;=1),Nike_Sales_Uncleaned!H1515,0))</f>
        <v>0</v>
      </c>
      <c r="I1443">
        <v>0</v>
      </c>
      <c r="J1443" s="11">
        <f>IF(Nike_Sales_Uncleaned[[#This Row],[Order_Date]]="","",Nike_Sales_Uncleaned[[#This Row],[Order_Date]])</f>
        <v>45785</v>
      </c>
      <c r="K1443" t="s">
        <v>22</v>
      </c>
      <c r="L1443" t="s">
        <v>38</v>
      </c>
      <c r="M1443">
        <v>2625.95</v>
      </c>
    </row>
    <row r="1444" spans="1:13" x14ac:dyDescent="0.3">
      <c r="A1444">
        <v>3514</v>
      </c>
      <c r="B1444" t="s">
        <v>13</v>
      </c>
      <c r="C1444" t="s">
        <v>30</v>
      </c>
      <c r="D1444" t="s">
        <v>31</v>
      </c>
      <c r="E1444" t="str">
        <f>IF(Nike_Sales_Uncleaned!E1516="","NA",IF(OR(Nike_Sales_Uncleaned!E1516=0,Nike_Sales_Uncleaned!E1516=-1),"NA",UPPER(Nike_Sales_Uncleaned!E1516)))</f>
        <v>7</v>
      </c>
      <c r="F1444" cm="1">
        <f t="array" ref="F1444">IF(Nike_Sales_Uncleaned!F1516="",MEDIAN(_xlfn._xlws.FILTER(Nike_Sales_Uncleaned!$F$2:$F$2501,Nike_Sales_Uncleaned!$F$2:$F$2501&gt;0)),Nike_Sales_Uncleaned!F1516)</f>
        <v>2</v>
      </c>
      <c r="G1444" cm="1">
        <f t="array" ref="G1444">IF(OR(Nike_Sales_Uncleaned!G1516="",Nike_Sales_Uncleaned!G1516&lt;=0),MEDIAN(_xlfn._xlws.FILTER(Nike_Sales_Uncleaned!$G$2:$G$2501,Nike_Sales_Uncleaned!$G$2:$G$2501&gt;0)),Nike_Sales_Uncleaned!G1516)</f>
        <v>6546.46</v>
      </c>
      <c r="H1444">
        <f>IF(Nike_Sales_Uncleaned!H1516="",0,IF(AND(Nike_Sales_Uncleaned!H1516&gt;=0,Nike_Sales_Uncleaned!H1516&lt;=1),Nike_Sales_Uncleaned!H1516,0))</f>
        <v>0</v>
      </c>
      <c r="I1444">
        <v>0</v>
      </c>
      <c r="J1444" s="11">
        <f>IF(Nike_Sales_Uncleaned[[#This Row],[Order_Date]]="","",Nike_Sales_Uncleaned[[#This Row],[Order_Date]])</f>
        <v>45678</v>
      </c>
      <c r="K1444" t="s">
        <v>22</v>
      </c>
      <c r="L1444" t="s">
        <v>38</v>
      </c>
      <c r="M1444">
        <v>2804.16</v>
      </c>
    </row>
    <row r="1445" spans="1:13" x14ac:dyDescent="0.3">
      <c r="A1445">
        <v>3515</v>
      </c>
      <c r="B1445" t="s">
        <v>35</v>
      </c>
      <c r="C1445" t="s">
        <v>14</v>
      </c>
      <c r="D1445" t="s">
        <v>34</v>
      </c>
      <c r="E1445" t="str">
        <f>IF(Nike_Sales_Uncleaned!E1517="","NA",IF(OR(Nike_Sales_Uncleaned!E1517=0,Nike_Sales_Uncleaned!E1517=-1),"NA",UPPER(Nike_Sales_Uncleaned!E1517)))</f>
        <v>XL</v>
      </c>
      <c r="F1445" cm="1">
        <f t="array" ref="F1445">IF(Nike_Sales_Uncleaned!F1517="",MEDIAN(_xlfn._xlws.FILTER(Nike_Sales_Uncleaned!$F$2:$F$2501,Nike_Sales_Uncleaned!$F$2:$F$2501&gt;0)),Nike_Sales_Uncleaned!F1517)</f>
        <v>2</v>
      </c>
      <c r="G1445" cm="1">
        <f t="array" ref="G1445">IF(OR(Nike_Sales_Uncleaned!G1517="",Nike_Sales_Uncleaned!G1517&lt;=0),MEDIAN(_xlfn._xlws.FILTER(Nike_Sales_Uncleaned!$G$2:$G$2501,Nike_Sales_Uncleaned!$G$2:$G$2501&gt;0)),Nike_Sales_Uncleaned!G1517)</f>
        <v>2604.11</v>
      </c>
      <c r="H1445">
        <f>IF(Nike_Sales_Uncleaned!H1517="",0,IF(AND(Nike_Sales_Uncleaned!H1517&gt;=0,Nike_Sales_Uncleaned!H1517&lt;=1),Nike_Sales_Uncleaned!H1517,0))</f>
        <v>0.9</v>
      </c>
      <c r="I1445">
        <v>0</v>
      </c>
      <c r="J1445" s="11" t="str">
        <f>IF(Nike_Sales_Uncleaned[[#This Row],[Order_Date]]="","",Nike_Sales_Uncleaned[[#This Row],[Order_Date]])</f>
        <v/>
      </c>
      <c r="K1445" t="s">
        <v>17</v>
      </c>
      <c r="L1445" t="s">
        <v>45</v>
      </c>
      <c r="M1445">
        <v>699.6</v>
      </c>
    </row>
    <row r="1446" spans="1:13" x14ac:dyDescent="0.3">
      <c r="A1446">
        <v>3516</v>
      </c>
      <c r="B1446" t="s">
        <v>35</v>
      </c>
      <c r="C1446" t="s">
        <v>14</v>
      </c>
      <c r="D1446" t="s">
        <v>54</v>
      </c>
      <c r="E1446" t="str">
        <f>IF(Nike_Sales_Uncleaned!E1518="","NA",IF(OR(Nike_Sales_Uncleaned!E1518=0,Nike_Sales_Uncleaned!E1518=-1),"NA",UPPER(Nike_Sales_Uncleaned!E1518)))</f>
        <v>M</v>
      </c>
      <c r="F1446" cm="1">
        <f t="array" ref="F1446">IF(Nike_Sales_Uncleaned!F1518="",MEDIAN(_xlfn._xlws.FILTER(Nike_Sales_Uncleaned!$F$2:$F$2501,Nike_Sales_Uncleaned!$F$2:$F$2501&gt;0)),Nike_Sales_Uncleaned!F1518)</f>
        <v>2</v>
      </c>
      <c r="G1446" cm="1">
        <f t="array" ref="G1446">IF(OR(Nike_Sales_Uncleaned!G1518="",Nike_Sales_Uncleaned!G1518&lt;=0),MEDIAN(_xlfn._xlws.FILTER(Nike_Sales_Uncleaned!$G$2:$G$2501,Nike_Sales_Uncleaned!$G$2:$G$2501&gt;0)),Nike_Sales_Uncleaned!G1518)</f>
        <v>7495.24</v>
      </c>
      <c r="H1446">
        <f>IF(Nike_Sales_Uncleaned!H1518="",0,IF(AND(Nike_Sales_Uncleaned!H1518&gt;=0,Nike_Sales_Uncleaned!H1518&lt;=1),Nike_Sales_Uncleaned!H1518,0))</f>
        <v>0.42</v>
      </c>
      <c r="I1446">
        <v>0</v>
      </c>
      <c r="J1446" s="11">
        <f>IF(Nike_Sales_Uncleaned[[#This Row],[Order_Date]]="","",Nike_Sales_Uncleaned[[#This Row],[Order_Date]])</f>
        <v>45842</v>
      </c>
      <c r="K1446" t="s">
        <v>17</v>
      </c>
      <c r="L1446" t="s">
        <v>29</v>
      </c>
      <c r="M1446">
        <v>3844.73</v>
      </c>
    </row>
    <row r="1447" spans="1:13" x14ac:dyDescent="0.3">
      <c r="A1447">
        <v>3517</v>
      </c>
      <c r="B1447" t="s">
        <v>19</v>
      </c>
      <c r="C1447" t="s">
        <v>30</v>
      </c>
      <c r="D1447" t="s">
        <v>48</v>
      </c>
      <c r="E1447" t="str">
        <f>IF(Nike_Sales_Uncleaned!E1519="","NA",IF(OR(Nike_Sales_Uncleaned!E1519=0,Nike_Sales_Uncleaned!E1519=-1),"NA",UPPER(Nike_Sales_Uncleaned!E1519)))</f>
        <v>NA</v>
      </c>
      <c r="F1447" cm="1">
        <f t="array" ref="F1447">IF(Nike_Sales_Uncleaned!F1519="",MEDIAN(_xlfn._xlws.FILTER(Nike_Sales_Uncleaned!$F$2:$F$2501,Nike_Sales_Uncleaned!$F$2:$F$2501&gt;0)),Nike_Sales_Uncleaned!F1519)</f>
        <v>2</v>
      </c>
      <c r="G1447" cm="1">
        <f t="array" ref="G1447">IF(OR(Nike_Sales_Uncleaned!G1519="",Nike_Sales_Uncleaned!G1519&lt;=0),MEDIAN(_xlfn._xlws.FILTER(Nike_Sales_Uncleaned!$G$2:$G$2501,Nike_Sales_Uncleaned!$G$2:$G$2501&gt;0)),Nike_Sales_Uncleaned!G1519)</f>
        <v>9962.36</v>
      </c>
      <c r="H1447">
        <f>IF(Nike_Sales_Uncleaned!H1519="",0,IF(AND(Nike_Sales_Uncleaned!H1519&gt;=0,Nike_Sales_Uncleaned!H1519&lt;=1),Nike_Sales_Uncleaned!H1519,0))</f>
        <v>0</v>
      </c>
      <c r="I1447">
        <v>0</v>
      </c>
      <c r="J1447" s="11" t="str">
        <f>IF(Nike_Sales_Uncleaned[[#This Row],[Order_Date]]="","",Nike_Sales_Uncleaned[[#This Row],[Order_Date]])</f>
        <v/>
      </c>
      <c r="K1447" t="s">
        <v>22</v>
      </c>
      <c r="L1447" t="s">
        <v>38</v>
      </c>
      <c r="M1447">
        <v>2661.74</v>
      </c>
    </row>
    <row r="1448" spans="1:13" x14ac:dyDescent="0.3">
      <c r="A1448">
        <v>3518</v>
      </c>
      <c r="B1448" t="s">
        <v>19</v>
      </c>
      <c r="C1448" t="s">
        <v>43</v>
      </c>
      <c r="D1448" t="s">
        <v>44</v>
      </c>
      <c r="E1448" t="str">
        <f>IF(Nike_Sales_Uncleaned!E1520="","NA",IF(OR(Nike_Sales_Uncleaned!E1520=0,Nike_Sales_Uncleaned!E1520=-1),"NA",UPPER(Nike_Sales_Uncleaned!E1520)))</f>
        <v>XL</v>
      </c>
      <c r="F1448" cm="1">
        <f t="array" ref="F1448">IF(Nike_Sales_Uncleaned!F1520="",MEDIAN(_xlfn._xlws.FILTER(Nike_Sales_Uncleaned!$F$2:$F$2501,Nike_Sales_Uncleaned!$F$2:$F$2501&gt;0)),Nike_Sales_Uncleaned!F1520)</f>
        <v>2</v>
      </c>
      <c r="G1448" cm="1">
        <f t="array" ref="G1448">IF(OR(Nike_Sales_Uncleaned!G1520="",Nike_Sales_Uncleaned!G1520&lt;=0),MEDIAN(_xlfn._xlws.FILTER(Nike_Sales_Uncleaned!$G$2:$G$2501,Nike_Sales_Uncleaned!$G$2:$G$2501&gt;0)),Nike_Sales_Uncleaned!G1520)</f>
        <v>6110.0300000000007</v>
      </c>
      <c r="H1448">
        <f>IF(Nike_Sales_Uncleaned!H1520="",0,IF(AND(Nike_Sales_Uncleaned!H1520&gt;=0,Nike_Sales_Uncleaned!H1520&lt;=1),Nike_Sales_Uncleaned!H1520,0))</f>
        <v>0</v>
      </c>
      <c r="I1448">
        <v>0</v>
      </c>
      <c r="J1448" s="11">
        <f>IF(Nike_Sales_Uncleaned[[#This Row],[Order_Date]]="","",Nike_Sales_Uncleaned[[#This Row],[Order_Date]])</f>
        <v>45542</v>
      </c>
      <c r="K1448" t="s">
        <v>22</v>
      </c>
      <c r="L1448" t="s">
        <v>33</v>
      </c>
      <c r="M1448">
        <v>3047.69</v>
      </c>
    </row>
    <row r="1449" spans="1:13" x14ac:dyDescent="0.3">
      <c r="A1449">
        <v>3519</v>
      </c>
      <c r="B1449" t="s">
        <v>13</v>
      </c>
      <c r="C1449" t="s">
        <v>20</v>
      </c>
      <c r="D1449" t="s">
        <v>24</v>
      </c>
      <c r="E1449" t="str">
        <f>IF(Nike_Sales_Uncleaned!E1521="","NA",IF(OR(Nike_Sales_Uncleaned!E1521=0,Nike_Sales_Uncleaned!E1521=-1),"NA",UPPER(Nike_Sales_Uncleaned!E1521)))</f>
        <v>NA</v>
      </c>
      <c r="F1449" cm="1">
        <f t="array" ref="F1449">IF(Nike_Sales_Uncleaned!F1521="",MEDIAN(_xlfn._xlws.FILTER(Nike_Sales_Uncleaned!$F$2:$F$2501,Nike_Sales_Uncleaned!$F$2:$F$2501&gt;0)),Nike_Sales_Uncleaned!F1521)</f>
        <v>2</v>
      </c>
      <c r="G1449" cm="1">
        <f t="array" ref="G1449">IF(OR(Nike_Sales_Uncleaned!G1521="",Nike_Sales_Uncleaned!G1521&lt;=0),MEDIAN(_xlfn._xlws.FILTER(Nike_Sales_Uncleaned!$G$2:$G$2501,Nike_Sales_Uncleaned!$G$2:$G$2501&gt;0)),Nike_Sales_Uncleaned!G1521)</f>
        <v>6110.0300000000007</v>
      </c>
      <c r="H1449">
        <f>IF(Nike_Sales_Uncleaned!H1521="",0,IF(AND(Nike_Sales_Uncleaned!H1521&gt;=0,Nike_Sales_Uncleaned!H1521&lt;=1),Nike_Sales_Uncleaned!H1521,0))</f>
        <v>0</v>
      </c>
      <c r="I1449">
        <v>0</v>
      </c>
      <c r="J1449" s="11">
        <f>IF(Nike_Sales_Uncleaned[[#This Row],[Order_Date]]="","",Nike_Sales_Uncleaned[[#This Row],[Order_Date]])</f>
        <v>45791</v>
      </c>
      <c r="K1449" t="s">
        <v>22</v>
      </c>
      <c r="L1449" t="s">
        <v>45</v>
      </c>
      <c r="M1449">
        <v>3491.18</v>
      </c>
    </row>
    <row r="1450" spans="1:13" x14ac:dyDescent="0.3">
      <c r="A1450">
        <v>3520</v>
      </c>
      <c r="B1450" t="s">
        <v>19</v>
      </c>
      <c r="C1450" t="s">
        <v>26</v>
      </c>
      <c r="D1450" t="s">
        <v>40</v>
      </c>
      <c r="E1450" t="str">
        <f>IF(Nike_Sales_Uncleaned!E1522="","NA",IF(OR(Nike_Sales_Uncleaned!E1522=0,Nike_Sales_Uncleaned!E1522=-1),"NA",UPPER(Nike_Sales_Uncleaned!E1522)))</f>
        <v>XL</v>
      </c>
      <c r="F1450" cm="1">
        <f t="array" ref="F1450">IF(Nike_Sales_Uncleaned!F1522="",MEDIAN(_xlfn._xlws.FILTER(Nike_Sales_Uncleaned!$F$2:$F$2501,Nike_Sales_Uncleaned!$F$2:$F$2501&gt;0)),Nike_Sales_Uncleaned!F1522)</f>
        <v>2</v>
      </c>
      <c r="G1450" cm="1">
        <f t="array" ref="G1450">IF(OR(Nike_Sales_Uncleaned!G1522="",Nike_Sales_Uncleaned!G1522&lt;=0),MEDIAN(_xlfn._xlws.FILTER(Nike_Sales_Uncleaned!$G$2:$G$2501,Nike_Sales_Uncleaned!$G$2:$G$2501&gt;0)),Nike_Sales_Uncleaned!G1522)</f>
        <v>2080.85</v>
      </c>
      <c r="H1450">
        <f>IF(Nike_Sales_Uncleaned!H1522="",0,IF(AND(Nike_Sales_Uncleaned!H1522&gt;=0,Nike_Sales_Uncleaned!H1522&lt;=1),Nike_Sales_Uncleaned!H1522,0))</f>
        <v>0</v>
      </c>
      <c r="I1450">
        <v>-998.81</v>
      </c>
      <c r="J1450" s="11" t="str">
        <f>IF(Nike_Sales_Uncleaned[[#This Row],[Order_Date]]="","",Nike_Sales_Uncleaned[[#This Row],[Order_Date]])</f>
        <v/>
      </c>
      <c r="K1450" t="s">
        <v>22</v>
      </c>
      <c r="L1450" t="s">
        <v>33</v>
      </c>
      <c r="M1450">
        <v>-776.21</v>
      </c>
    </row>
    <row r="1451" spans="1:13" x14ac:dyDescent="0.3">
      <c r="A1451">
        <v>3521</v>
      </c>
      <c r="B1451" t="s">
        <v>19</v>
      </c>
      <c r="C1451" t="s">
        <v>14</v>
      </c>
      <c r="D1451" t="s">
        <v>54</v>
      </c>
      <c r="E1451" t="str">
        <f>IF(Nike_Sales_Uncleaned!E1523="","NA",IF(OR(Nike_Sales_Uncleaned!E1523=0,Nike_Sales_Uncleaned!E1523=-1),"NA",UPPER(Nike_Sales_Uncleaned!E1523)))</f>
        <v>M</v>
      </c>
      <c r="F1451" cm="1">
        <f t="array" ref="F1451">IF(Nike_Sales_Uncleaned!F1523="",MEDIAN(_xlfn._xlws.FILTER(Nike_Sales_Uncleaned!$F$2:$F$2501,Nike_Sales_Uncleaned!$F$2:$F$2501&gt;0)),Nike_Sales_Uncleaned!F1523)</f>
        <v>2</v>
      </c>
      <c r="G1451" cm="1">
        <f t="array" ref="G1451">IF(OR(Nike_Sales_Uncleaned!G1523="",Nike_Sales_Uncleaned!G1523&lt;=0),MEDIAN(_xlfn._xlws.FILTER(Nike_Sales_Uncleaned!$G$2:$G$2501,Nike_Sales_Uncleaned!$G$2:$G$2501&gt;0)),Nike_Sales_Uncleaned!G1523)</f>
        <v>8565.24</v>
      </c>
      <c r="H1451">
        <f>IF(Nike_Sales_Uncleaned!H1523="",0,IF(AND(Nike_Sales_Uncleaned!H1523&gt;=0,Nike_Sales_Uncleaned!H1523&lt;=1),Nike_Sales_Uncleaned!H1523,0))</f>
        <v>0</v>
      </c>
      <c r="I1451">
        <v>0</v>
      </c>
      <c r="J1451" s="11">
        <f>IF(Nike_Sales_Uncleaned[[#This Row],[Order_Date]]="","",Nike_Sales_Uncleaned[[#This Row],[Order_Date]])</f>
        <v>45709</v>
      </c>
      <c r="K1451" t="s">
        <v>17</v>
      </c>
      <c r="L1451" t="s">
        <v>45</v>
      </c>
      <c r="M1451">
        <v>3721.9</v>
      </c>
    </row>
    <row r="1452" spans="1:13" x14ac:dyDescent="0.3">
      <c r="A1452">
        <v>3523</v>
      </c>
      <c r="B1452" t="s">
        <v>13</v>
      </c>
      <c r="C1452" t="s">
        <v>14</v>
      </c>
      <c r="D1452" t="s">
        <v>15</v>
      </c>
      <c r="E1452" t="str">
        <f>IF(Nike_Sales_Uncleaned!E1525="","NA",IF(OR(Nike_Sales_Uncleaned!E1525=0,Nike_Sales_Uncleaned!E1525=-1),"NA",UPPER(Nike_Sales_Uncleaned!E1525)))</f>
        <v>6</v>
      </c>
      <c r="F1452" cm="1">
        <f t="array" ref="F1452">IF(Nike_Sales_Uncleaned!F1525="",MEDIAN(_xlfn._xlws.FILTER(Nike_Sales_Uncleaned!$F$2:$F$2501,Nike_Sales_Uncleaned!$F$2:$F$2501&gt;0)),Nike_Sales_Uncleaned!F1525)</f>
        <v>2</v>
      </c>
      <c r="G1452" cm="1">
        <f t="array" ref="G1452">IF(OR(Nike_Sales_Uncleaned!G1525="",Nike_Sales_Uncleaned!G1525&lt;=0),MEDIAN(_xlfn._xlws.FILTER(Nike_Sales_Uncleaned!$G$2:$G$2501,Nike_Sales_Uncleaned!$G$2:$G$2501&gt;0)),Nike_Sales_Uncleaned!G1525)</f>
        <v>7061.5</v>
      </c>
      <c r="H1452">
        <f>IF(Nike_Sales_Uncleaned!H1525="",0,IF(AND(Nike_Sales_Uncleaned!H1525&gt;=0,Nike_Sales_Uncleaned!H1525&lt;=1),Nike_Sales_Uncleaned!H1525,0))</f>
        <v>0</v>
      </c>
      <c r="I1452">
        <v>0</v>
      </c>
      <c r="J1452" s="11">
        <f>IF(Nike_Sales_Uncleaned[[#This Row],[Order_Date]]="","",Nike_Sales_Uncleaned[[#This Row],[Order_Date]])</f>
        <v>45307</v>
      </c>
      <c r="K1452" t="s">
        <v>22</v>
      </c>
      <c r="L1452" t="s">
        <v>45</v>
      </c>
      <c r="M1452">
        <v>825.03</v>
      </c>
    </row>
    <row r="1453" spans="1:13" x14ac:dyDescent="0.3">
      <c r="A1453">
        <v>3524</v>
      </c>
      <c r="B1453" t="s">
        <v>13</v>
      </c>
      <c r="C1453" t="s">
        <v>14</v>
      </c>
      <c r="D1453" t="s">
        <v>15</v>
      </c>
      <c r="E1453" t="str">
        <f>IF(Nike_Sales_Uncleaned!E1526="","NA",IF(OR(Nike_Sales_Uncleaned!E1526=0,Nike_Sales_Uncleaned!E1526=-1),"NA",UPPER(Nike_Sales_Uncleaned!E1526)))</f>
        <v>9</v>
      </c>
      <c r="F1453" cm="1">
        <f t="array" ref="F1453">IF(Nike_Sales_Uncleaned!F1526="",MEDIAN(_xlfn._xlws.FILTER(Nike_Sales_Uncleaned!$F$2:$F$2501,Nike_Sales_Uncleaned!$F$2:$F$2501&gt;0)),Nike_Sales_Uncleaned!F1526)</f>
        <v>2</v>
      </c>
      <c r="G1453" cm="1">
        <f t="array" ref="G1453">IF(OR(Nike_Sales_Uncleaned!G1526="",Nike_Sales_Uncleaned!G1526&lt;=0),MEDIAN(_xlfn._xlws.FILTER(Nike_Sales_Uncleaned!$G$2:$G$2501,Nike_Sales_Uncleaned!$G$2:$G$2501&gt;0)),Nike_Sales_Uncleaned!G1526)</f>
        <v>6110.0300000000007</v>
      </c>
      <c r="H1453">
        <f>IF(Nike_Sales_Uncleaned!H1526="",0,IF(AND(Nike_Sales_Uncleaned!H1526&gt;=0,Nike_Sales_Uncleaned!H1526&lt;=1),Nike_Sales_Uncleaned!H1526,0))</f>
        <v>0</v>
      </c>
      <c r="I1453">
        <v>0</v>
      </c>
      <c r="J1453" s="11">
        <f>IF(Nike_Sales_Uncleaned[[#This Row],[Order_Date]]="","",Nike_Sales_Uncleaned[[#This Row],[Order_Date]])</f>
        <v>45843</v>
      </c>
      <c r="K1453" t="s">
        <v>17</v>
      </c>
      <c r="L1453" t="s">
        <v>25</v>
      </c>
      <c r="M1453">
        <v>1646.1</v>
      </c>
    </row>
    <row r="1454" spans="1:13" x14ac:dyDescent="0.3">
      <c r="A1454">
        <v>3525</v>
      </c>
      <c r="B1454" t="s">
        <v>13</v>
      </c>
      <c r="C1454" t="s">
        <v>30</v>
      </c>
      <c r="D1454" t="s">
        <v>31</v>
      </c>
      <c r="E1454" t="str">
        <f>IF(Nike_Sales_Uncleaned!E1527="","NA",IF(OR(Nike_Sales_Uncleaned!E1527=0,Nike_Sales_Uncleaned!E1527=-1),"NA",UPPER(Nike_Sales_Uncleaned!E1527)))</f>
        <v>NA</v>
      </c>
      <c r="F1454" cm="1">
        <f t="array" ref="F1454">IF(Nike_Sales_Uncleaned!F1527="",MEDIAN(_xlfn._xlws.FILTER(Nike_Sales_Uncleaned!$F$2:$F$2501,Nike_Sales_Uncleaned!$F$2:$F$2501&gt;0)),Nike_Sales_Uncleaned!F1527)</f>
        <v>2</v>
      </c>
      <c r="G1454" cm="1">
        <f t="array" ref="G1454">IF(OR(Nike_Sales_Uncleaned!G1527="",Nike_Sales_Uncleaned!G1527&lt;=0),MEDIAN(_xlfn._xlws.FILTER(Nike_Sales_Uncleaned!$G$2:$G$2501,Nike_Sales_Uncleaned!$G$2:$G$2501&gt;0)),Nike_Sales_Uncleaned!G1527)</f>
        <v>7170.91</v>
      </c>
      <c r="H1454">
        <f>IF(Nike_Sales_Uncleaned!H1527="",0,IF(AND(Nike_Sales_Uncleaned!H1527&gt;=0,Nike_Sales_Uncleaned!H1527&lt;=1),Nike_Sales_Uncleaned!H1527,0))</f>
        <v>0</v>
      </c>
      <c r="I1454">
        <v>0</v>
      </c>
      <c r="J1454" s="11">
        <f>IF(Nike_Sales_Uncleaned[[#This Row],[Order_Date]]="","",Nike_Sales_Uncleaned[[#This Row],[Order_Date]])</f>
        <v>45509</v>
      </c>
      <c r="K1454" t="s">
        <v>22</v>
      </c>
      <c r="L1454" t="s">
        <v>25</v>
      </c>
      <c r="M1454">
        <v>3030.5</v>
      </c>
    </row>
    <row r="1455" spans="1:13" x14ac:dyDescent="0.3">
      <c r="A1455">
        <v>3527</v>
      </c>
      <c r="B1455" t="s">
        <v>35</v>
      </c>
      <c r="C1455" t="s">
        <v>20</v>
      </c>
      <c r="D1455" t="s">
        <v>55</v>
      </c>
      <c r="E1455" t="str">
        <f>IF(Nike_Sales_Uncleaned!E1529="","NA",IF(OR(Nike_Sales_Uncleaned!E1529=0,Nike_Sales_Uncleaned!E1529=-1),"NA",UPPER(Nike_Sales_Uncleaned!E1529)))</f>
        <v>NA</v>
      </c>
      <c r="F1455" cm="1">
        <f t="array" ref="F1455">IF(Nike_Sales_Uncleaned!F1529="",MEDIAN(_xlfn._xlws.FILTER(Nike_Sales_Uncleaned!$F$2:$F$2501,Nike_Sales_Uncleaned!$F$2:$F$2501&gt;0)),Nike_Sales_Uncleaned!F1529)</f>
        <v>3</v>
      </c>
      <c r="G1455" cm="1">
        <f t="array" ref="G1455">IF(OR(Nike_Sales_Uncleaned!G1529="",Nike_Sales_Uncleaned!G1529&lt;=0),MEDIAN(_xlfn._xlws.FILTER(Nike_Sales_Uncleaned!$G$2:$G$2501,Nike_Sales_Uncleaned!$G$2:$G$2501&gt;0)),Nike_Sales_Uncleaned!G1529)</f>
        <v>6110.0300000000007</v>
      </c>
      <c r="H1455">
        <f>IF(Nike_Sales_Uncleaned!H1529="",0,IF(AND(Nike_Sales_Uncleaned!H1529&gt;=0,Nike_Sales_Uncleaned!H1529&lt;=1),Nike_Sales_Uncleaned!H1529,0))</f>
        <v>0</v>
      </c>
      <c r="I1455">
        <v>0</v>
      </c>
      <c r="J1455" s="11">
        <f>IF(Nike_Sales_Uncleaned[[#This Row],[Order_Date]]="","",Nike_Sales_Uncleaned[[#This Row],[Order_Date]])</f>
        <v>45631</v>
      </c>
      <c r="K1455" t="s">
        <v>17</v>
      </c>
      <c r="L1455" t="s">
        <v>25</v>
      </c>
      <c r="M1455">
        <v>-257.35000000000002</v>
      </c>
    </row>
    <row r="1456" spans="1:13" x14ac:dyDescent="0.3">
      <c r="A1456">
        <v>3528</v>
      </c>
      <c r="B1456" t="s">
        <v>13</v>
      </c>
      <c r="C1456" t="s">
        <v>30</v>
      </c>
      <c r="D1456" t="s">
        <v>31</v>
      </c>
      <c r="E1456" t="str">
        <f>IF(Nike_Sales_Uncleaned!E1530="","NA",IF(OR(Nike_Sales_Uncleaned!E1530=0,Nike_Sales_Uncleaned!E1530=-1),"NA",UPPER(Nike_Sales_Uncleaned!E1530)))</f>
        <v>L</v>
      </c>
      <c r="F1456" cm="1">
        <f t="array" ref="F1456">IF(Nike_Sales_Uncleaned!F1530="",MEDIAN(_xlfn._xlws.FILTER(Nike_Sales_Uncleaned!$F$2:$F$2501,Nike_Sales_Uncleaned!$F$2:$F$2501&gt;0)),Nike_Sales_Uncleaned!F1530)</f>
        <v>2</v>
      </c>
      <c r="G1456" cm="1">
        <f t="array" ref="G1456">IF(OR(Nike_Sales_Uncleaned!G1530="",Nike_Sales_Uncleaned!G1530&lt;=0),MEDIAN(_xlfn._xlws.FILTER(Nike_Sales_Uncleaned!$G$2:$G$2501,Nike_Sales_Uncleaned!$G$2:$G$2501&gt;0)),Nike_Sales_Uncleaned!G1530)</f>
        <v>3742.67</v>
      </c>
      <c r="H1456">
        <f>IF(Nike_Sales_Uncleaned!H1530="",0,IF(AND(Nike_Sales_Uncleaned!H1530&gt;=0,Nike_Sales_Uncleaned!H1530&lt;=1),Nike_Sales_Uncleaned!H1530,0))</f>
        <v>0</v>
      </c>
      <c r="I1456">
        <v>0</v>
      </c>
      <c r="J1456" s="11" t="str">
        <f>IF(Nike_Sales_Uncleaned[[#This Row],[Order_Date]]="","",Nike_Sales_Uncleaned[[#This Row],[Order_Date]])</f>
        <v/>
      </c>
      <c r="K1456" t="s">
        <v>22</v>
      </c>
      <c r="L1456" t="s">
        <v>38</v>
      </c>
      <c r="M1456">
        <v>2662.77</v>
      </c>
    </row>
    <row r="1457" spans="1:13" x14ac:dyDescent="0.3">
      <c r="A1457">
        <v>3529</v>
      </c>
      <c r="B1457" t="s">
        <v>35</v>
      </c>
      <c r="C1457" t="s">
        <v>14</v>
      </c>
      <c r="D1457" t="s">
        <v>15</v>
      </c>
      <c r="E1457" t="str">
        <f>IF(Nike_Sales_Uncleaned!E1531="","NA",IF(OR(Nike_Sales_Uncleaned!E1531=0,Nike_Sales_Uncleaned!E1531=-1),"NA",UPPER(Nike_Sales_Uncleaned!E1531)))</f>
        <v>L</v>
      </c>
      <c r="F1457" cm="1">
        <f t="array" ref="F1457">IF(Nike_Sales_Uncleaned!F1531="",MEDIAN(_xlfn._xlws.FILTER(Nike_Sales_Uncleaned!$F$2:$F$2501,Nike_Sales_Uncleaned!$F$2:$F$2501&gt;0)),Nike_Sales_Uncleaned!F1531)</f>
        <v>1</v>
      </c>
      <c r="G1457" cm="1">
        <f t="array" ref="G1457">IF(OR(Nike_Sales_Uncleaned!G1531="",Nike_Sales_Uncleaned!G1531&lt;=0),MEDIAN(_xlfn._xlws.FILTER(Nike_Sales_Uncleaned!$G$2:$G$2501,Nike_Sales_Uncleaned!$G$2:$G$2501&gt;0)),Nike_Sales_Uncleaned!G1531)</f>
        <v>6110.0300000000007</v>
      </c>
      <c r="H1457">
        <f>IF(Nike_Sales_Uncleaned!H1531="",0,IF(AND(Nike_Sales_Uncleaned!H1531&gt;=0,Nike_Sales_Uncleaned!H1531&lt;=1),Nike_Sales_Uncleaned!H1531,0))</f>
        <v>0.2</v>
      </c>
      <c r="I1457">
        <v>0</v>
      </c>
      <c r="J1457" s="11">
        <f>IF(Nike_Sales_Uncleaned[[#This Row],[Order_Date]]="","",Nike_Sales_Uncleaned[[#This Row],[Order_Date]])</f>
        <v>45674</v>
      </c>
      <c r="K1457" t="s">
        <v>22</v>
      </c>
      <c r="L1457" t="s">
        <v>33</v>
      </c>
      <c r="M1457">
        <v>1448.77</v>
      </c>
    </row>
    <row r="1458" spans="1:13" x14ac:dyDescent="0.3">
      <c r="A1458">
        <v>3530</v>
      </c>
      <c r="B1458" t="s">
        <v>19</v>
      </c>
      <c r="C1458" t="s">
        <v>20</v>
      </c>
      <c r="D1458" t="s">
        <v>39</v>
      </c>
      <c r="E1458" t="str">
        <f>IF(Nike_Sales_Uncleaned!E1532="","NA",IF(OR(Nike_Sales_Uncleaned!E1532=0,Nike_Sales_Uncleaned!E1532=-1),"NA",UPPER(Nike_Sales_Uncleaned!E1532)))</f>
        <v>NA</v>
      </c>
      <c r="F1458" cm="1">
        <f t="array" ref="F1458">IF(Nike_Sales_Uncleaned!F1532="",MEDIAN(_xlfn._xlws.FILTER(Nike_Sales_Uncleaned!$F$2:$F$2501,Nike_Sales_Uncleaned!$F$2:$F$2501&gt;0)),Nike_Sales_Uncleaned!F1532)</f>
        <v>0</v>
      </c>
      <c r="G1458" cm="1">
        <f t="array" ref="G1458">IF(OR(Nike_Sales_Uncleaned!G1532="",Nike_Sales_Uncleaned!G1532&lt;=0),MEDIAN(_xlfn._xlws.FILTER(Nike_Sales_Uncleaned!$G$2:$G$2501,Nike_Sales_Uncleaned!$G$2:$G$2501&gt;0)),Nike_Sales_Uncleaned!G1532)</f>
        <v>3034.73</v>
      </c>
      <c r="H1458">
        <f>IF(Nike_Sales_Uncleaned!H1532="",0,IF(AND(Nike_Sales_Uncleaned!H1532&gt;=0,Nike_Sales_Uncleaned!H1532&lt;=1),Nike_Sales_Uncleaned!H1532,0))</f>
        <v>0</v>
      </c>
      <c r="I1458">
        <v>0</v>
      </c>
      <c r="J1458" s="11" t="str">
        <f>IF(Nike_Sales_Uncleaned[[#This Row],[Order_Date]]="","",Nike_Sales_Uncleaned[[#This Row],[Order_Date]])</f>
        <v/>
      </c>
      <c r="K1458" t="s">
        <v>22</v>
      </c>
      <c r="L1458" t="s">
        <v>45</v>
      </c>
      <c r="M1458">
        <v>2458.14</v>
      </c>
    </row>
    <row r="1459" spans="1:13" x14ac:dyDescent="0.3">
      <c r="A1459">
        <v>3531</v>
      </c>
      <c r="B1459" t="s">
        <v>19</v>
      </c>
      <c r="C1459" t="s">
        <v>43</v>
      </c>
      <c r="D1459" t="s">
        <v>61</v>
      </c>
      <c r="E1459" t="str">
        <f>IF(Nike_Sales_Uncleaned!E1533="","NA",IF(OR(Nike_Sales_Uncleaned!E1533=0,Nike_Sales_Uncleaned!E1533=-1),"NA",UPPER(Nike_Sales_Uncleaned!E1533)))</f>
        <v>NA</v>
      </c>
      <c r="F1459" cm="1">
        <f t="array" ref="F1459">IF(Nike_Sales_Uncleaned!F1533="",MEDIAN(_xlfn._xlws.FILTER(Nike_Sales_Uncleaned!$F$2:$F$2501,Nike_Sales_Uncleaned!$F$2:$F$2501&gt;0)),Nike_Sales_Uncleaned!F1533)</f>
        <v>2</v>
      </c>
      <c r="G1459" cm="1">
        <f t="array" ref="G1459">IF(OR(Nike_Sales_Uncleaned!G1533="",Nike_Sales_Uncleaned!G1533&lt;=0),MEDIAN(_xlfn._xlws.FILTER(Nike_Sales_Uncleaned!$G$2:$G$2501,Nike_Sales_Uncleaned!$G$2:$G$2501&gt;0)),Nike_Sales_Uncleaned!G1533)</f>
        <v>9015.65</v>
      </c>
      <c r="H1459">
        <f>IF(Nike_Sales_Uncleaned!H1533="",0,IF(AND(Nike_Sales_Uncleaned!H1533&gt;=0,Nike_Sales_Uncleaned!H1533&lt;=1),Nike_Sales_Uncleaned!H1533,0))</f>
        <v>7.0000000000000007E-2</v>
      </c>
      <c r="I1459">
        <v>0</v>
      </c>
      <c r="J1459" s="11">
        <f>IF(Nike_Sales_Uncleaned[[#This Row],[Order_Date]]="","",Nike_Sales_Uncleaned[[#This Row],[Order_Date]])</f>
        <v>45712</v>
      </c>
      <c r="K1459" t="s">
        <v>17</v>
      </c>
      <c r="L1459" t="s">
        <v>33</v>
      </c>
      <c r="M1459">
        <v>1932.99</v>
      </c>
    </row>
    <row r="1460" spans="1:13" x14ac:dyDescent="0.3">
      <c r="A1460">
        <v>3532</v>
      </c>
      <c r="B1460" t="s">
        <v>13</v>
      </c>
      <c r="C1460" t="s">
        <v>30</v>
      </c>
      <c r="D1460" t="s">
        <v>31</v>
      </c>
      <c r="E1460" t="str">
        <f>IF(Nike_Sales_Uncleaned!E1534="","NA",IF(OR(Nike_Sales_Uncleaned!E1534=0,Nike_Sales_Uncleaned!E1534=-1),"NA",UPPER(Nike_Sales_Uncleaned!E1534)))</f>
        <v>XL</v>
      </c>
      <c r="F1460" cm="1">
        <f t="array" ref="F1460">IF(Nike_Sales_Uncleaned!F1534="",MEDIAN(_xlfn._xlws.FILTER(Nike_Sales_Uncleaned!$F$2:$F$2501,Nike_Sales_Uncleaned!$F$2:$F$2501&gt;0)),Nike_Sales_Uncleaned!F1534)</f>
        <v>2</v>
      </c>
      <c r="G1460" cm="1">
        <f t="array" ref="G1460">IF(OR(Nike_Sales_Uncleaned!G1534="",Nike_Sales_Uncleaned!G1534&lt;=0),MEDIAN(_xlfn._xlws.FILTER(Nike_Sales_Uncleaned!$G$2:$G$2501,Nike_Sales_Uncleaned!$G$2:$G$2501&gt;0)),Nike_Sales_Uncleaned!G1534)</f>
        <v>9244.9599999999991</v>
      </c>
      <c r="H1460">
        <f>IF(Nike_Sales_Uncleaned!H1534="",0,IF(AND(Nike_Sales_Uncleaned!H1534&gt;=0,Nike_Sales_Uncleaned!H1534&lt;=1),Nike_Sales_Uncleaned!H1534,0))</f>
        <v>0.47</v>
      </c>
      <c r="I1460">
        <v>0</v>
      </c>
      <c r="J1460" s="11">
        <f>IF(Nike_Sales_Uncleaned[[#This Row],[Order_Date]]="","",Nike_Sales_Uncleaned[[#This Row],[Order_Date]])</f>
        <v>45679</v>
      </c>
      <c r="K1460" t="s">
        <v>17</v>
      </c>
      <c r="L1460" t="s">
        <v>25</v>
      </c>
      <c r="M1460">
        <v>-955.19</v>
      </c>
    </row>
    <row r="1461" spans="1:13" x14ac:dyDescent="0.3">
      <c r="A1461">
        <v>3533</v>
      </c>
      <c r="B1461" t="s">
        <v>13</v>
      </c>
      <c r="C1461" t="s">
        <v>30</v>
      </c>
      <c r="D1461" t="s">
        <v>48</v>
      </c>
      <c r="E1461" t="str">
        <f>IF(Nike_Sales_Uncleaned!E1535="","NA",IF(OR(Nike_Sales_Uncleaned!E1535=0,Nike_Sales_Uncleaned!E1535=-1),"NA",UPPER(Nike_Sales_Uncleaned!E1535)))</f>
        <v>L</v>
      </c>
      <c r="F1461" cm="1">
        <f t="array" ref="F1461">IF(Nike_Sales_Uncleaned!F1535="",MEDIAN(_xlfn._xlws.FILTER(Nike_Sales_Uncleaned!$F$2:$F$2501,Nike_Sales_Uncleaned!$F$2:$F$2501&gt;0)),Nike_Sales_Uncleaned!F1535)</f>
        <v>2</v>
      </c>
      <c r="G1461" cm="1">
        <f t="array" ref="G1461">IF(OR(Nike_Sales_Uncleaned!G1535="",Nike_Sales_Uncleaned!G1535&lt;=0),MEDIAN(_xlfn._xlws.FILTER(Nike_Sales_Uncleaned!$G$2:$G$2501,Nike_Sales_Uncleaned!$G$2:$G$2501&gt;0)),Nike_Sales_Uncleaned!G1535)</f>
        <v>6110.0300000000007</v>
      </c>
      <c r="H1461">
        <f>IF(Nike_Sales_Uncleaned!H1535="",0,IF(AND(Nike_Sales_Uncleaned!H1535&gt;=0,Nike_Sales_Uncleaned!H1535&lt;=1),Nike_Sales_Uncleaned!H1535,0))</f>
        <v>0</v>
      </c>
      <c r="I1461">
        <v>0</v>
      </c>
      <c r="J1461" s="11">
        <f>IF(Nike_Sales_Uncleaned[[#This Row],[Order_Date]]="","",Nike_Sales_Uncleaned[[#This Row],[Order_Date]])</f>
        <v>45743</v>
      </c>
      <c r="K1461" t="s">
        <v>22</v>
      </c>
      <c r="L1461" t="s">
        <v>38</v>
      </c>
      <c r="M1461">
        <v>451.71</v>
      </c>
    </row>
    <row r="1462" spans="1:13" x14ac:dyDescent="0.3">
      <c r="A1462">
        <v>3534</v>
      </c>
      <c r="B1462" t="s">
        <v>13</v>
      </c>
      <c r="C1462" t="s">
        <v>43</v>
      </c>
      <c r="D1462" t="s">
        <v>52</v>
      </c>
      <c r="E1462" t="str">
        <f>IF(Nike_Sales_Uncleaned!E1536="","NA",IF(OR(Nike_Sales_Uncleaned!E1536=0,Nike_Sales_Uncleaned!E1536=-1),"NA",UPPER(Nike_Sales_Uncleaned!E1536)))</f>
        <v>NA</v>
      </c>
      <c r="F1462" cm="1">
        <f t="array" ref="F1462">IF(Nike_Sales_Uncleaned!F1536="",MEDIAN(_xlfn._xlws.FILTER(Nike_Sales_Uncleaned!$F$2:$F$2501,Nike_Sales_Uncleaned!$F$2:$F$2501&gt;0)),Nike_Sales_Uncleaned!F1536)</f>
        <v>3</v>
      </c>
      <c r="G1462" cm="1">
        <f t="array" ref="G1462">IF(OR(Nike_Sales_Uncleaned!G1536="",Nike_Sales_Uncleaned!G1536&lt;=0),MEDIAN(_xlfn._xlws.FILTER(Nike_Sales_Uncleaned!$G$2:$G$2501,Nike_Sales_Uncleaned!$G$2:$G$2501&gt;0)),Nike_Sales_Uncleaned!G1536)</f>
        <v>3280.57</v>
      </c>
      <c r="H1462">
        <f>IF(Nike_Sales_Uncleaned!H1536="",0,IF(AND(Nike_Sales_Uncleaned!H1536&gt;=0,Nike_Sales_Uncleaned!H1536&lt;=1),Nike_Sales_Uncleaned!H1536,0))</f>
        <v>0.62</v>
      </c>
      <c r="I1462">
        <v>3739.85</v>
      </c>
      <c r="J1462" s="11" t="str">
        <f>IF(Nike_Sales_Uncleaned[[#This Row],[Order_Date]]="","",Nike_Sales_Uncleaned[[#This Row],[Order_Date]])</f>
        <v/>
      </c>
      <c r="K1462" t="s">
        <v>22</v>
      </c>
      <c r="L1462" t="s">
        <v>45</v>
      </c>
      <c r="M1462">
        <v>427.76</v>
      </c>
    </row>
    <row r="1463" spans="1:13" x14ac:dyDescent="0.3">
      <c r="A1463">
        <v>3535</v>
      </c>
      <c r="B1463" t="s">
        <v>13</v>
      </c>
      <c r="C1463" t="s">
        <v>43</v>
      </c>
      <c r="D1463" t="s">
        <v>61</v>
      </c>
      <c r="E1463" t="str">
        <f>IF(Nike_Sales_Uncleaned!E1537="","NA",IF(OR(Nike_Sales_Uncleaned!E1537=0,Nike_Sales_Uncleaned!E1537=-1),"NA",UPPER(Nike_Sales_Uncleaned!E1537)))</f>
        <v>XL</v>
      </c>
      <c r="F1463" cm="1">
        <f t="array" ref="F1463">IF(Nike_Sales_Uncleaned!F1537="",MEDIAN(_xlfn._xlws.FILTER(Nike_Sales_Uncleaned!$F$2:$F$2501,Nike_Sales_Uncleaned!$F$2:$F$2501&gt;0)),Nike_Sales_Uncleaned!F1537)</f>
        <v>2</v>
      </c>
      <c r="G1463" cm="1">
        <f t="array" ref="G1463">IF(OR(Nike_Sales_Uncleaned!G1537="",Nike_Sales_Uncleaned!G1537&lt;=0),MEDIAN(_xlfn._xlws.FILTER(Nike_Sales_Uncleaned!$G$2:$G$2501,Nike_Sales_Uncleaned!$G$2:$G$2501&gt;0)),Nike_Sales_Uncleaned!G1537)</f>
        <v>6302.89</v>
      </c>
      <c r="H1463">
        <f>IF(Nike_Sales_Uncleaned!H1537="",0,IF(AND(Nike_Sales_Uncleaned!H1537&gt;=0,Nike_Sales_Uncleaned!H1537&lt;=1),Nike_Sales_Uncleaned!H1537,0))</f>
        <v>0.82</v>
      </c>
      <c r="I1463">
        <v>0</v>
      </c>
      <c r="J1463" s="11" t="str">
        <f>IF(Nike_Sales_Uncleaned[[#This Row],[Order_Date]]="","",Nike_Sales_Uncleaned[[#This Row],[Order_Date]])</f>
        <v/>
      </c>
      <c r="K1463" t="s">
        <v>22</v>
      </c>
      <c r="L1463" t="s">
        <v>29</v>
      </c>
      <c r="M1463">
        <v>169.86</v>
      </c>
    </row>
    <row r="1464" spans="1:13" x14ac:dyDescent="0.3">
      <c r="A1464">
        <v>3536</v>
      </c>
      <c r="B1464" t="s">
        <v>19</v>
      </c>
      <c r="C1464" t="s">
        <v>26</v>
      </c>
      <c r="D1464" t="s">
        <v>58</v>
      </c>
      <c r="E1464" t="str">
        <f>IF(Nike_Sales_Uncleaned!E1538="","NA",IF(OR(Nike_Sales_Uncleaned!E1538=0,Nike_Sales_Uncleaned!E1538=-1),"NA",UPPER(Nike_Sales_Uncleaned!E1538)))</f>
        <v>12</v>
      </c>
      <c r="F1464" cm="1">
        <f t="array" ref="F1464">IF(Nike_Sales_Uncleaned!F1538="",MEDIAN(_xlfn._xlws.FILTER(Nike_Sales_Uncleaned!$F$2:$F$2501,Nike_Sales_Uncleaned!$F$2:$F$2501&gt;0)),Nike_Sales_Uncleaned!F1538)</f>
        <v>2</v>
      </c>
      <c r="G1464" cm="1">
        <f t="array" ref="G1464">IF(OR(Nike_Sales_Uncleaned!G1538="",Nike_Sales_Uncleaned!G1538&lt;=0),MEDIAN(_xlfn._xlws.FILTER(Nike_Sales_Uncleaned!$G$2:$G$2501,Nike_Sales_Uncleaned!$G$2:$G$2501&gt;0)),Nike_Sales_Uncleaned!G1538)</f>
        <v>3929.3</v>
      </c>
      <c r="H1464">
        <f>IF(Nike_Sales_Uncleaned!H1538="",0,IF(AND(Nike_Sales_Uncleaned!H1538&gt;=0,Nike_Sales_Uncleaned!H1538&lt;=1),Nike_Sales_Uncleaned!H1538,0))</f>
        <v>0</v>
      </c>
      <c r="I1464">
        <v>0</v>
      </c>
      <c r="J1464" s="11">
        <f>IF(Nike_Sales_Uncleaned[[#This Row],[Order_Date]]="","",Nike_Sales_Uncleaned[[#This Row],[Order_Date]])</f>
        <v>45647</v>
      </c>
      <c r="K1464" t="s">
        <v>22</v>
      </c>
      <c r="L1464" t="s">
        <v>36</v>
      </c>
      <c r="M1464">
        <v>3934.31</v>
      </c>
    </row>
    <row r="1465" spans="1:13" x14ac:dyDescent="0.3">
      <c r="A1465">
        <v>3537</v>
      </c>
      <c r="B1465" t="s">
        <v>35</v>
      </c>
      <c r="C1465" t="s">
        <v>26</v>
      </c>
      <c r="D1465" t="s">
        <v>27</v>
      </c>
      <c r="E1465" t="str">
        <f>IF(Nike_Sales_Uncleaned!E1539="","NA",IF(OR(Nike_Sales_Uncleaned!E1539=0,Nike_Sales_Uncleaned!E1539=-1),"NA",UPPER(Nike_Sales_Uncleaned!E1539)))</f>
        <v>XL</v>
      </c>
      <c r="F1465" cm="1">
        <f t="array" ref="F1465">IF(Nike_Sales_Uncleaned!F1539="",MEDIAN(_xlfn._xlws.FILTER(Nike_Sales_Uncleaned!$F$2:$F$2501,Nike_Sales_Uncleaned!$F$2:$F$2501&gt;0)),Nike_Sales_Uncleaned!F1539)</f>
        <v>2</v>
      </c>
      <c r="G1465" cm="1">
        <f t="array" ref="G1465">IF(OR(Nike_Sales_Uncleaned!G1539="",Nike_Sales_Uncleaned!G1539&lt;=0),MEDIAN(_xlfn._xlws.FILTER(Nike_Sales_Uncleaned!$G$2:$G$2501,Nike_Sales_Uncleaned!$G$2:$G$2501&gt;0)),Nike_Sales_Uncleaned!G1539)</f>
        <v>5464.07</v>
      </c>
      <c r="H1465">
        <f>IF(Nike_Sales_Uncleaned!H1539="",0,IF(AND(Nike_Sales_Uncleaned!H1539&gt;=0,Nike_Sales_Uncleaned!H1539&lt;=1),Nike_Sales_Uncleaned!H1539,0))</f>
        <v>0</v>
      </c>
      <c r="I1465">
        <v>-109.28</v>
      </c>
      <c r="J1465" s="11">
        <f>IF(Nike_Sales_Uncleaned[[#This Row],[Order_Date]]="","",Nike_Sales_Uncleaned[[#This Row],[Order_Date]])</f>
        <v>45712</v>
      </c>
      <c r="K1465" t="s">
        <v>17</v>
      </c>
      <c r="L1465" t="s">
        <v>45</v>
      </c>
      <c r="M1465">
        <v>3170.78</v>
      </c>
    </row>
    <row r="1466" spans="1:13" x14ac:dyDescent="0.3">
      <c r="A1466">
        <v>3538</v>
      </c>
      <c r="B1466" t="s">
        <v>13</v>
      </c>
      <c r="C1466" t="s">
        <v>43</v>
      </c>
      <c r="D1466" t="s">
        <v>51</v>
      </c>
      <c r="E1466" t="str">
        <f>IF(Nike_Sales_Uncleaned!E1540="","NA",IF(OR(Nike_Sales_Uncleaned!E1540=0,Nike_Sales_Uncleaned!E1540=-1),"NA",UPPER(Nike_Sales_Uncleaned!E1540)))</f>
        <v>L</v>
      </c>
      <c r="F1466" cm="1">
        <f t="array" ref="F1466">IF(Nike_Sales_Uncleaned!F1540="",MEDIAN(_xlfn._xlws.FILTER(Nike_Sales_Uncleaned!$F$2:$F$2501,Nike_Sales_Uncleaned!$F$2:$F$2501&gt;0)),Nike_Sales_Uncleaned!F1540)</f>
        <v>0</v>
      </c>
      <c r="G1466" cm="1">
        <f t="array" ref="G1466">IF(OR(Nike_Sales_Uncleaned!G1540="",Nike_Sales_Uncleaned!G1540&lt;=0),MEDIAN(_xlfn._xlws.FILTER(Nike_Sales_Uncleaned!$G$2:$G$2501,Nike_Sales_Uncleaned!$G$2:$G$2501&gt;0)),Nike_Sales_Uncleaned!G1540)</f>
        <v>6110.0300000000007</v>
      </c>
      <c r="H1466">
        <f>IF(Nike_Sales_Uncleaned!H1540="",0,IF(AND(Nike_Sales_Uncleaned!H1540&gt;=0,Nike_Sales_Uncleaned!H1540&lt;=1),Nike_Sales_Uncleaned!H1540,0))</f>
        <v>0</v>
      </c>
      <c r="I1466">
        <v>0</v>
      </c>
      <c r="J1466" s="11" t="str">
        <f>IF(Nike_Sales_Uncleaned[[#This Row],[Order_Date]]="","",Nike_Sales_Uncleaned[[#This Row],[Order_Date]])</f>
        <v/>
      </c>
      <c r="K1466" t="s">
        <v>17</v>
      </c>
      <c r="L1466" t="s">
        <v>36</v>
      </c>
      <c r="M1466">
        <v>2787.81</v>
      </c>
    </row>
    <row r="1467" spans="1:13" x14ac:dyDescent="0.3">
      <c r="A1467">
        <v>3539</v>
      </c>
      <c r="B1467" t="s">
        <v>13</v>
      </c>
      <c r="C1467" t="s">
        <v>26</v>
      </c>
      <c r="D1467" t="s">
        <v>60</v>
      </c>
      <c r="E1467" t="str">
        <f>IF(Nike_Sales_Uncleaned!E1541="","NA",IF(OR(Nike_Sales_Uncleaned!E1541=0,Nike_Sales_Uncleaned!E1541=-1),"NA",UPPER(Nike_Sales_Uncleaned!E1541)))</f>
        <v>XL</v>
      </c>
      <c r="F1467" cm="1">
        <f t="array" ref="F1467">IF(Nike_Sales_Uncleaned!F1541="",MEDIAN(_xlfn._xlws.FILTER(Nike_Sales_Uncleaned!$F$2:$F$2501,Nike_Sales_Uncleaned!$F$2:$F$2501&gt;0)),Nike_Sales_Uncleaned!F1541)</f>
        <v>3</v>
      </c>
      <c r="G1467" cm="1">
        <f t="array" ref="G1467">IF(OR(Nike_Sales_Uncleaned!G1541="",Nike_Sales_Uncleaned!G1541&lt;=0),MEDIAN(_xlfn._xlws.FILTER(Nike_Sales_Uncleaned!$G$2:$G$2501,Nike_Sales_Uncleaned!$G$2:$G$2501&gt;0)),Nike_Sales_Uncleaned!G1541)</f>
        <v>7706.3</v>
      </c>
      <c r="H1467">
        <f>IF(Nike_Sales_Uncleaned!H1541="",0,IF(AND(Nike_Sales_Uncleaned!H1541&gt;=0,Nike_Sales_Uncleaned!H1541&lt;=1),Nike_Sales_Uncleaned!H1541,0))</f>
        <v>0</v>
      </c>
      <c r="I1467">
        <v>-3467.83</v>
      </c>
      <c r="J1467" s="11">
        <f>IF(Nike_Sales_Uncleaned[[#This Row],[Order_Date]]="","",Nike_Sales_Uncleaned[[#This Row],[Order_Date]])</f>
        <v>45259</v>
      </c>
      <c r="K1467" t="s">
        <v>22</v>
      </c>
      <c r="L1467" t="s">
        <v>38</v>
      </c>
      <c r="M1467">
        <v>2366.58</v>
      </c>
    </row>
    <row r="1468" spans="1:13" x14ac:dyDescent="0.3">
      <c r="A1468">
        <v>3540</v>
      </c>
      <c r="B1468" t="s">
        <v>13</v>
      </c>
      <c r="C1468" t="s">
        <v>14</v>
      </c>
      <c r="D1468" t="s">
        <v>34</v>
      </c>
      <c r="E1468" t="str">
        <f>IF(Nike_Sales_Uncleaned!E1542="","NA",IF(OR(Nike_Sales_Uncleaned!E1542=0,Nike_Sales_Uncleaned!E1542=-1),"NA",UPPER(Nike_Sales_Uncleaned!E1542)))</f>
        <v>XL</v>
      </c>
      <c r="F1468" cm="1">
        <f t="array" ref="F1468">IF(Nike_Sales_Uncleaned!F1542="",MEDIAN(_xlfn._xlws.FILTER(Nike_Sales_Uncleaned!$F$2:$F$2501,Nike_Sales_Uncleaned!$F$2:$F$2501&gt;0)),Nike_Sales_Uncleaned!F1542)</f>
        <v>-1</v>
      </c>
      <c r="G1468" cm="1">
        <f t="array" ref="G1468">IF(OR(Nike_Sales_Uncleaned!G1542="",Nike_Sales_Uncleaned!G1542&lt;=0),MEDIAN(_xlfn._xlws.FILTER(Nike_Sales_Uncleaned!$G$2:$G$2501,Nike_Sales_Uncleaned!$G$2:$G$2501&gt;0)),Nike_Sales_Uncleaned!G1542)</f>
        <v>9564.4</v>
      </c>
      <c r="H1468">
        <f>IF(Nike_Sales_Uncleaned!H1542="",0,IF(AND(Nike_Sales_Uncleaned!H1542&gt;=0,Nike_Sales_Uncleaned!H1542&lt;=1),Nike_Sales_Uncleaned!H1542,0))</f>
        <v>0</v>
      </c>
      <c r="I1468">
        <v>0</v>
      </c>
      <c r="J1468" s="11">
        <f>IF(Nike_Sales_Uncleaned[[#This Row],[Order_Date]]="","",Nike_Sales_Uncleaned[[#This Row],[Order_Date]])</f>
        <v>45589</v>
      </c>
      <c r="K1468" t="s">
        <v>22</v>
      </c>
      <c r="L1468" t="s">
        <v>33</v>
      </c>
      <c r="M1468">
        <v>1850.13</v>
      </c>
    </row>
    <row r="1469" spans="1:13" x14ac:dyDescent="0.3">
      <c r="A1469">
        <v>3541</v>
      </c>
      <c r="B1469" t="s">
        <v>13</v>
      </c>
      <c r="C1469" t="s">
        <v>14</v>
      </c>
      <c r="D1469" t="s">
        <v>15</v>
      </c>
      <c r="E1469" t="str">
        <f>IF(Nike_Sales_Uncleaned!E1543="","NA",IF(OR(Nike_Sales_Uncleaned!E1543=0,Nike_Sales_Uncleaned!E1543=-1),"NA",UPPER(Nike_Sales_Uncleaned!E1543)))</f>
        <v>M</v>
      </c>
      <c r="F1469" cm="1">
        <f t="array" ref="F1469">IF(Nike_Sales_Uncleaned!F1543="",MEDIAN(_xlfn._xlws.FILTER(Nike_Sales_Uncleaned!$F$2:$F$2501,Nike_Sales_Uncleaned!$F$2:$F$2501&gt;0)),Nike_Sales_Uncleaned!F1543)</f>
        <v>-1</v>
      </c>
      <c r="G1469" cm="1">
        <f t="array" ref="G1469">IF(OR(Nike_Sales_Uncleaned!G1543="",Nike_Sales_Uncleaned!G1543&lt;=0),MEDIAN(_xlfn._xlws.FILTER(Nike_Sales_Uncleaned!$G$2:$G$2501,Nike_Sales_Uncleaned!$G$2:$G$2501&gt;0)),Nike_Sales_Uncleaned!G1543)</f>
        <v>3644.5</v>
      </c>
      <c r="H1469">
        <f>IF(Nike_Sales_Uncleaned!H1543="",0,IF(AND(Nike_Sales_Uncleaned!H1543&gt;=0,Nike_Sales_Uncleaned!H1543&lt;=1),Nike_Sales_Uncleaned!H1543,0))</f>
        <v>0</v>
      </c>
      <c r="I1469">
        <v>0</v>
      </c>
      <c r="J1469" s="11">
        <f>IF(Nike_Sales_Uncleaned[[#This Row],[Order_Date]]="","",Nike_Sales_Uncleaned[[#This Row],[Order_Date]])</f>
        <v>45729</v>
      </c>
      <c r="K1469" t="s">
        <v>17</v>
      </c>
      <c r="L1469" t="s">
        <v>25</v>
      </c>
      <c r="M1469">
        <v>2011.76</v>
      </c>
    </row>
    <row r="1470" spans="1:13" x14ac:dyDescent="0.3">
      <c r="A1470">
        <v>3542</v>
      </c>
      <c r="B1470" t="s">
        <v>35</v>
      </c>
      <c r="C1470" t="s">
        <v>26</v>
      </c>
      <c r="D1470" t="s">
        <v>60</v>
      </c>
      <c r="E1470" t="str">
        <f>IF(Nike_Sales_Uncleaned!E1544="","NA",IF(OR(Nike_Sales_Uncleaned!E1544=0,Nike_Sales_Uncleaned!E1544=-1),"NA",UPPER(Nike_Sales_Uncleaned!E1544)))</f>
        <v>NA</v>
      </c>
      <c r="F1470" cm="1">
        <f t="array" ref="F1470">IF(Nike_Sales_Uncleaned!F1544="",MEDIAN(_xlfn._xlws.FILTER(Nike_Sales_Uncleaned!$F$2:$F$2501,Nike_Sales_Uncleaned!$F$2:$F$2501&gt;0)),Nike_Sales_Uncleaned!F1544)</f>
        <v>2</v>
      </c>
      <c r="G1470" cm="1">
        <f t="array" ref="G1470">IF(OR(Nike_Sales_Uncleaned!G1544="",Nike_Sales_Uncleaned!G1544&lt;=0),MEDIAN(_xlfn._xlws.FILTER(Nike_Sales_Uncleaned!$G$2:$G$2501,Nike_Sales_Uncleaned!$G$2:$G$2501&gt;0)),Nike_Sales_Uncleaned!G1544)</f>
        <v>7199.03</v>
      </c>
      <c r="H1470">
        <f>IF(Nike_Sales_Uncleaned!H1544="",0,IF(AND(Nike_Sales_Uncleaned!H1544&gt;=0,Nike_Sales_Uncleaned!H1544&lt;=1),Nike_Sales_Uncleaned!H1544,0))</f>
        <v>0.61</v>
      </c>
      <c r="I1470">
        <v>0</v>
      </c>
      <c r="J1470" s="11" t="str">
        <f>IF(Nike_Sales_Uncleaned[[#This Row],[Order_Date]]="","",Nike_Sales_Uncleaned[[#This Row],[Order_Date]])</f>
        <v/>
      </c>
      <c r="K1470" t="s">
        <v>22</v>
      </c>
      <c r="L1470" t="s">
        <v>25</v>
      </c>
      <c r="M1470">
        <v>1826.07</v>
      </c>
    </row>
    <row r="1471" spans="1:13" x14ac:dyDescent="0.3">
      <c r="A1471">
        <v>3543</v>
      </c>
      <c r="B1471" t="s">
        <v>13</v>
      </c>
      <c r="C1471" t="s">
        <v>26</v>
      </c>
      <c r="D1471" t="s">
        <v>58</v>
      </c>
      <c r="E1471" t="str">
        <f>IF(Nike_Sales_Uncleaned!E1545="","NA",IF(OR(Nike_Sales_Uncleaned!E1545=0,Nike_Sales_Uncleaned!E1545=-1),"NA",UPPER(Nike_Sales_Uncleaned!E1545)))</f>
        <v>NA</v>
      </c>
      <c r="F1471" cm="1">
        <f t="array" ref="F1471">IF(Nike_Sales_Uncleaned!F1545="",MEDIAN(_xlfn._xlws.FILTER(Nike_Sales_Uncleaned!$F$2:$F$2501,Nike_Sales_Uncleaned!$F$2:$F$2501&gt;0)),Nike_Sales_Uncleaned!F1545)</f>
        <v>2</v>
      </c>
      <c r="G1471" cm="1">
        <f t="array" ref="G1471">IF(OR(Nike_Sales_Uncleaned!G1545="",Nike_Sales_Uncleaned!G1545&lt;=0),MEDIAN(_xlfn._xlws.FILTER(Nike_Sales_Uncleaned!$G$2:$G$2501,Nike_Sales_Uncleaned!$G$2:$G$2501&gt;0)),Nike_Sales_Uncleaned!G1545)</f>
        <v>6110.0300000000007</v>
      </c>
      <c r="H1471">
        <f>IF(Nike_Sales_Uncleaned!H1545="",0,IF(AND(Nike_Sales_Uncleaned!H1545&gt;=0,Nike_Sales_Uncleaned!H1545&lt;=1),Nike_Sales_Uncleaned!H1545,0))</f>
        <v>0</v>
      </c>
      <c r="I1471">
        <v>0</v>
      </c>
      <c r="J1471" s="11">
        <f>IF(Nike_Sales_Uncleaned[[#This Row],[Order_Date]]="","",Nike_Sales_Uncleaned[[#This Row],[Order_Date]])</f>
        <v>45566</v>
      </c>
      <c r="K1471" t="s">
        <v>22</v>
      </c>
      <c r="L1471" t="s">
        <v>29</v>
      </c>
      <c r="M1471">
        <v>2712.79</v>
      </c>
    </row>
    <row r="1472" spans="1:13" x14ac:dyDescent="0.3">
      <c r="A1472">
        <v>3544</v>
      </c>
      <c r="B1472" t="s">
        <v>35</v>
      </c>
      <c r="C1472" t="s">
        <v>30</v>
      </c>
      <c r="D1472" t="s">
        <v>48</v>
      </c>
      <c r="E1472" t="str">
        <f>IF(Nike_Sales_Uncleaned!E1546="","NA",IF(OR(Nike_Sales_Uncleaned!E1546=0,Nike_Sales_Uncleaned!E1546=-1),"NA",UPPER(Nike_Sales_Uncleaned!E1546)))</f>
        <v>M</v>
      </c>
      <c r="F1472" cm="1">
        <f t="array" ref="F1472">IF(Nike_Sales_Uncleaned!F1546="",MEDIAN(_xlfn._xlws.FILTER(Nike_Sales_Uncleaned!$F$2:$F$2501,Nike_Sales_Uncleaned!$F$2:$F$2501&gt;0)),Nike_Sales_Uncleaned!F1546)</f>
        <v>2</v>
      </c>
      <c r="G1472" cm="1">
        <f t="array" ref="G1472">IF(OR(Nike_Sales_Uncleaned!G1546="",Nike_Sales_Uncleaned!G1546&lt;=0),MEDIAN(_xlfn._xlws.FILTER(Nike_Sales_Uncleaned!$G$2:$G$2501,Nike_Sales_Uncleaned!$G$2:$G$2501&gt;0)),Nike_Sales_Uncleaned!G1546)</f>
        <v>3923.39</v>
      </c>
      <c r="H1472">
        <f>IF(Nike_Sales_Uncleaned!H1546="",0,IF(AND(Nike_Sales_Uncleaned!H1546&gt;=0,Nike_Sales_Uncleaned!H1546&lt;=1),Nike_Sales_Uncleaned!H1546,0))</f>
        <v>0</v>
      </c>
      <c r="I1472">
        <v>0</v>
      </c>
      <c r="J1472" s="11">
        <f>IF(Nike_Sales_Uncleaned[[#This Row],[Order_Date]]="","",Nike_Sales_Uncleaned[[#This Row],[Order_Date]])</f>
        <v>45699</v>
      </c>
      <c r="K1472" t="s">
        <v>22</v>
      </c>
      <c r="L1472" t="s">
        <v>45</v>
      </c>
      <c r="M1472">
        <v>-684.88</v>
      </c>
    </row>
    <row r="1473" spans="1:13" x14ac:dyDescent="0.3">
      <c r="A1473">
        <v>3545</v>
      </c>
      <c r="B1473" t="s">
        <v>35</v>
      </c>
      <c r="C1473" t="s">
        <v>14</v>
      </c>
      <c r="D1473" t="s">
        <v>34</v>
      </c>
      <c r="E1473" t="str">
        <f>IF(Nike_Sales_Uncleaned!E1547="","NA",IF(OR(Nike_Sales_Uncleaned!E1547=0,Nike_Sales_Uncleaned!E1547=-1),"NA",UPPER(Nike_Sales_Uncleaned!E1547)))</f>
        <v>12</v>
      </c>
      <c r="F1473" cm="1">
        <f t="array" ref="F1473">IF(Nike_Sales_Uncleaned!F1547="",MEDIAN(_xlfn._xlws.FILTER(Nike_Sales_Uncleaned!$F$2:$F$2501,Nike_Sales_Uncleaned!$F$2:$F$2501&gt;0)),Nike_Sales_Uncleaned!F1547)</f>
        <v>3</v>
      </c>
      <c r="G1473" cm="1">
        <f t="array" ref="G1473">IF(OR(Nike_Sales_Uncleaned!G1547="",Nike_Sales_Uncleaned!G1547&lt;=0),MEDIAN(_xlfn._xlws.FILTER(Nike_Sales_Uncleaned!$G$2:$G$2501,Nike_Sales_Uncleaned!$G$2:$G$2501&gt;0)),Nike_Sales_Uncleaned!G1547)</f>
        <v>6110.0300000000007</v>
      </c>
      <c r="H1473">
        <f>IF(Nike_Sales_Uncleaned!H1547="",0,IF(AND(Nike_Sales_Uncleaned!H1547&gt;=0,Nike_Sales_Uncleaned!H1547&lt;=1),Nike_Sales_Uncleaned!H1547,0))</f>
        <v>0</v>
      </c>
      <c r="I1473">
        <v>0</v>
      </c>
      <c r="J1473" s="11">
        <f>IF(Nike_Sales_Uncleaned[[#This Row],[Order_Date]]="","",Nike_Sales_Uncleaned[[#This Row],[Order_Date]])</f>
        <v>45692</v>
      </c>
      <c r="K1473" t="s">
        <v>17</v>
      </c>
      <c r="L1473" t="s">
        <v>33</v>
      </c>
      <c r="M1473">
        <v>2239.86</v>
      </c>
    </row>
    <row r="1474" spans="1:13" x14ac:dyDescent="0.3">
      <c r="A1474">
        <v>3546</v>
      </c>
      <c r="B1474" t="s">
        <v>35</v>
      </c>
      <c r="C1474" t="s">
        <v>26</v>
      </c>
      <c r="D1474" t="s">
        <v>40</v>
      </c>
      <c r="E1474" t="str">
        <f>IF(Nike_Sales_Uncleaned!E1548="","NA",IF(OR(Nike_Sales_Uncleaned!E1548=0,Nike_Sales_Uncleaned!E1548=-1),"NA",UPPER(Nike_Sales_Uncleaned!E1548)))</f>
        <v>L</v>
      </c>
      <c r="F1474" cm="1">
        <f t="array" ref="F1474">IF(Nike_Sales_Uncleaned!F1548="",MEDIAN(_xlfn._xlws.FILTER(Nike_Sales_Uncleaned!$F$2:$F$2501,Nike_Sales_Uncleaned!$F$2:$F$2501&gt;0)),Nike_Sales_Uncleaned!F1548)</f>
        <v>2</v>
      </c>
      <c r="G1474" cm="1">
        <f t="array" ref="G1474">IF(OR(Nike_Sales_Uncleaned!G1548="",Nike_Sales_Uncleaned!G1548&lt;=0),MEDIAN(_xlfn._xlws.FILTER(Nike_Sales_Uncleaned!$G$2:$G$2501,Nike_Sales_Uncleaned!$G$2:$G$2501&gt;0)),Nike_Sales_Uncleaned!G1548)</f>
        <v>6110.0300000000007</v>
      </c>
      <c r="H1474">
        <f>IF(Nike_Sales_Uncleaned!H1548="",0,IF(AND(Nike_Sales_Uncleaned!H1548&gt;=0,Nike_Sales_Uncleaned!H1548&lt;=1),Nike_Sales_Uncleaned!H1548,0))</f>
        <v>0</v>
      </c>
      <c r="I1474">
        <v>0</v>
      </c>
      <c r="J1474" s="11">
        <f>IF(Nike_Sales_Uncleaned[[#This Row],[Order_Date]]="","",Nike_Sales_Uncleaned[[#This Row],[Order_Date]])</f>
        <v>45535</v>
      </c>
      <c r="K1474" t="s">
        <v>22</v>
      </c>
      <c r="L1474" t="s">
        <v>33</v>
      </c>
      <c r="M1474">
        <v>945.11</v>
      </c>
    </row>
    <row r="1475" spans="1:13" x14ac:dyDescent="0.3">
      <c r="A1475">
        <v>3547</v>
      </c>
      <c r="B1475" t="s">
        <v>13</v>
      </c>
      <c r="C1475" t="s">
        <v>20</v>
      </c>
      <c r="D1475" t="s">
        <v>21</v>
      </c>
      <c r="E1475" t="str">
        <f>IF(Nike_Sales_Uncleaned!E1549="","NA",IF(OR(Nike_Sales_Uncleaned!E1549=0,Nike_Sales_Uncleaned!E1549=-1),"NA",UPPER(Nike_Sales_Uncleaned!E1549)))</f>
        <v>XL</v>
      </c>
      <c r="F1475" cm="1">
        <f t="array" ref="F1475">IF(Nike_Sales_Uncleaned!F1549="",MEDIAN(_xlfn._xlws.FILTER(Nike_Sales_Uncleaned!$F$2:$F$2501,Nike_Sales_Uncleaned!$F$2:$F$2501&gt;0)),Nike_Sales_Uncleaned!F1549)</f>
        <v>4</v>
      </c>
      <c r="G1475" cm="1">
        <f t="array" ref="G1475">IF(OR(Nike_Sales_Uncleaned!G1549="",Nike_Sales_Uncleaned!G1549&lt;=0),MEDIAN(_xlfn._xlws.FILTER(Nike_Sales_Uncleaned!$G$2:$G$2501,Nike_Sales_Uncleaned!$G$2:$G$2501&gt;0)),Nike_Sales_Uncleaned!G1549)</f>
        <v>6110.0300000000007</v>
      </c>
      <c r="H1475">
        <f>IF(Nike_Sales_Uncleaned!H1549="",0,IF(AND(Nike_Sales_Uncleaned!H1549&gt;=0,Nike_Sales_Uncleaned!H1549&lt;=1),Nike_Sales_Uncleaned!H1549,0))</f>
        <v>0</v>
      </c>
      <c r="I1475">
        <v>0</v>
      </c>
      <c r="J1475" s="11">
        <f>IF(Nike_Sales_Uncleaned[[#This Row],[Order_Date]]="","",Nike_Sales_Uncleaned[[#This Row],[Order_Date]])</f>
        <v>45631</v>
      </c>
      <c r="K1475" t="s">
        <v>17</v>
      </c>
      <c r="L1475" t="s">
        <v>33</v>
      </c>
      <c r="M1475">
        <v>2157.7399999999998</v>
      </c>
    </row>
    <row r="1476" spans="1:13" x14ac:dyDescent="0.3">
      <c r="A1476">
        <v>3548</v>
      </c>
      <c r="B1476" t="s">
        <v>13</v>
      </c>
      <c r="C1476" t="s">
        <v>20</v>
      </c>
      <c r="D1476" t="s">
        <v>55</v>
      </c>
      <c r="E1476" t="str">
        <f>IF(Nike_Sales_Uncleaned!E1550="","NA",IF(OR(Nike_Sales_Uncleaned!E1550=0,Nike_Sales_Uncleaned!E1550=-1),"NA",UPPER(Nike_Sales_Uncleaned!E1550)))</f>
        <v>NA</v>
      </c>
      <c r="F1476" cm="1">
        <f t="array" ref="F1476">IF(Nike_Sales_Uncleaned!F1550="",MEDIAN(_xlfn._xlws.FILTER(Nike_Sales_Uncleaned!$F$2:$F$2501,Nike_Sales_Uncleaned!$F$2:$F$2501&gt;0)),Nike_Sales_Uncleaned!F1550)</f>
        <v>3</v>
      </c>
      <c r="G1476" cm="1">
        <f t="array" ref="G1476">IF(OR(Nike_Sales_Uncleaned!G1550="",Nike_Sales_Uncleaned!G1550&lt;=0),MEDIAN(_xlfn._xlws.FILTER(Nike_Sales_Uncleaned!$G$2:$G$2501,Nike_Sales_Uncleaned!$G$2:$G$2501&gt;0)),Nike_Sales_Uncleaned!G1550)</f>
        <v>6110.0300000000007</v>
      </c>
      <c r="H1476">
        <f>IF(Nike_Sales_Uncleaned!H1550="",0,IF(AND(Nike_Sales_Uncleaned!H1550&gt;=0,Nike_Sales_Uncleaned!H1550&lt;=1),Nike_Sales_Uncleaned!H1550,0))</f>
        <v>0</v>
      </c>
      <c r="I1476">
        <v>0</v>
      </c>
      <c r="J1476" s="11" t="str">
        <f>IF(Nike_Sales_Uncleaned[[#This Row],[Order_Date]]="","",Nike_Sales_Uncleaned[[#This Row],[Order_Date]])</f>
        <v/>
      </c>
      <c r="K1476" t="s">
        <v>17</v>
      </c>
      <c r="L1476" t="s">
        <v>45</v>
      </c>
      <c r="M1476">
        <v>3366.32</v>
      </c>
    </row>
    <row r="1477" spans="1:13" x14ac:dyDescent="0.3">
      <c r="A1477">
        <v>3549</v>
      </c>
      <c r="B1477" t="s">
        <v>13</v>
      </c>
      <c r="C1477" t="s">
        <v>14</v>
      </c>
      <c r="D1477" t="s">
        <v>15</v>
      </c>
      <c r="E1477" t="str">
        <f>IF(Nike_Sales_Uncleaned!E1551="","NA",IF(OR(Nike_Sales_Uncleaned!E1551=0,Nike_Sales_Uncleaned!E1551=-1),"NA",UPPER(Nike_Sales_Uncleaned!E1551)))</f>
        <v>L</v>
      </c>
      <c r="F1477" cm="1">
        <f t="array" ref="F1477">IF(Nike_Sales_Uncleaned!F1551="",MEDIAN(_xlfn._xlws.FILTER(Nike_Sales_Uncleaned!$F$2:$F$2501,Nike_Sales_Uncleaned!$F$2:$F$2501&gt;0)),Nike_Sales_Uncleaned!F1551)</f>
        <v>0</v>
      </c>
      <c r="G1477" cm="1">
        <f t="array" ref="G1477">IF(OR(Nike_Sales_Uncleaned!G1551="",Nike_Sales_Uncleaned!G1551&lt;=0),MEDIAN(_xlfn._xlws.FILTER(Nike_Sales_Uncleaned!$G$2:$G$2501,Nike_Sales_Uncleaned!$G$2:$G$2501&gt;0)),Nike_Sales_Uncleaned!G1551)</f>
        <v>4493.0200000000004</v>
      </c>
      <c r="H1477">
        <f>IF(Nike_Sales_Uncleaned!H1551="",0,IF(AND(Nike_Sales_Uncleaned!H1551&gt;=0,Nike_Sales_Uncleaned!H1551&lt;=1),Nike_Sales_Uncleaned!H1551,0))</f>
        <v>0.81</v>
      </c>
      <c r="I1477">
        <v>0</v>
      </c>
      <c r="J1477" s="11">
        <f>IF(Nike_Sales_Uncleaned[[#This Row],[Order_Date]]="","",Nike_Sales_Uncleaned[[#This Row],[Order_Date]])</f>
        <v>45502</v>
      </c>
      <c r="K1477" t="s">
        <v>17</v>
      </c>
      <c r="L1477" t="s">
        <v>25</v>
      </c>
      <c r="M1477">
        <v>14.79</v>
      </c>
    </row>
    <row r="1478" spans="1:13" x14ac:dyDescent="0.3">
      <c r="A1478">
        <v>3550</v>
      </c>
      <c r="B1478" t="s">
        <v>19</v>
      </c>
      <c r="C1478" t="s">
        <v>26</v>
      </c>
      <c r="D1478" t="s">
        <v>60</v>
      </c>
      <c r="E1478" t="str">
        <f>IF(Nike_Sales_Uncleaned!E1552="","NA",IF(OR(Nike_Sales_Uncleaned!E1552=0,Nike_Sales_Uncleaned!E1552=-1),"NA",UPPER(Nike_Sales_Uncleaned!E1552)))</f>
        <v>M</v>
      </c>
      <c r="F1478" cm="1">
        <f t="array" ref="F1478">IF(Nike_Sales_Uncleaned!F1552="",MEDIAN(_xlfn._xlws.FILTER(Nike_Sales_Uncleaned!$F$2:$F$2501,Nike_Sales_Uncleaned!$F$2:$F$2501&gt;0)),Nike_Sales_Uncleaned!F1552)</f>
        <v>2</v>
      </c>
      <c r="G1478" cm="1">
        <f t="array" ref="G1478">IF(OR(Nike_Sales_Uncleaned!G1552="",Nike_Sales_Uncleaned!G1552&lt;=0),MEDIAN(_xlfn._xlws.FILTER(Nike_Sales_Uncleaned!$G$2:$G$2501,Nike_Sales_Uncleaned!$G$2:$G$2501&gt;0)),Nike_Sales_Uncleaned!G1552)</f>
        <v>8645.09</v>
      </c>
      <c r="H1478">
        <f>IF(Nike_Sales_Uncleaned!H1552="",0,IF(AND(Nike_Sales_Uncleaned!H1552&gt;=0,Nike_Sales_Uncleaned!H1552&lt;=1),Nike_Sales_Uncleaned!H1552,0))</f>
        <v>0</v>
      </c>
      <c r="I1478">
        <v>0</v>
      </c>
      <c r="J1478" s="11">
        <f>IF(Nike_Sales_Uncleaned[[#This Row],[Order_Date]]="","",Nike_Sales_Uncleaned[[#This Row],[Order_Date]])</f>
        <v>45833</v>
      </c>
      <c r="K1478" t="s">
        <v>17</v>
      </c>
      <c r="L1478" t="s">
        <v>36</v>
      </c>
      <c r="M1478">
        <v>3289.86</v>
      </c>
    </row>
    <row r="1479" spans="1:13" x14ac:dyDescent="0.3">
      <c r="A1479">
        <v>3551</v>
      </c>
      <c r="B1479" t="s">
        <v>19</v>
      </c>
      <c r="C1479" t="s">
        <v>14</v>
      </c>
      <c r="D1479" t="s">
        <v>15</v>
      </c>
      <c r="E1479" t="str">
        <f>IF(Nike_Sales_Uncleaned!E1553="","NA",IF(OR(Nike_Sales_Uncleaned!E1553=0,Nike_Sales_Uncleaned!E1553=-1),"NA",UPPER(Nike_Sales_Uncleaned!E1553)))</f>
        <v>10</v>
      </c>
      <c r="F1479" cm="1">
        <f t="array" ref="F1479">IF(Nike_Sales_Uncleaned!F1553="",MEDIAN(_xlfn._xlws.FILTER(Nike_Sales_Uncleaned!$F$2:$F$2501,Nike_Sales_Uncleaned!$F$2:$F$2501&gt;0)),Nike_Sales_Uncleaned!F1553)</f>
        <v>2</v>
      </c>
      <c r="G1479" cm="1">
        <f t="array" ref="G1479">IF(OR(Nike_Sales_Uncleaned!G1553="",Nike_Sales_Uncleaned!G1553&lt;=0),MEDIAN(_xlfn._xlws.FILTER(Nike_Sales_Uncleaned!$G$2:$G$2501,Nike_Sales_Uncleaned!$G$2:$G$2501&gt;0)),Nike_Sales_Uncleaned!G1553)</f>
        <v>9948.15</v>
      </c>
      <c r="H1479">
        <f>IF(Nike_Sales_Uncleaned!H1553="",0,IF(AND(Nike_Sales_Uncleaned!H1553&gt;=0,Nike_Sales_Uncleaned!H1553&lt;=1),Nike_Sales_Uncleaned!H1553,0))</f>
        <v>0</v>
      </c>
      <c r="I1479">
        <v>0</v>
      </c>
      <c r="J1479" s="11">
        <f>IF(Nike_Sales_Uncleaned[[#This Row],[Order_Date]]="","",Nike_Sales_Uncleaned[[#This Row],[Order_Date]])</f>
        <v>45772</v>
      </c>
      <c r="K1479" t="s">
        <v>22</v>
      </c>
      <c r="L1479" t="s">
        <v>45</v>
      </c>
      <c r="M1479">
        <v>-259.16000000000003</v>
      </c>
    </row>
    <row r="1480" spans="1:13" x14ac:dyDescent="0.3">
      <c r="A1480">
        <v>3552</v>
      </c>
      <c r="B1480" t="s">
        <v>35</v>
      </c>
      <c r="C1480" t="s">
        <v>30</v>
      </c>
      <c r="D1480" t="s">
        <v>31</v>
      </c>
      <c r="E1480" t="str">
        <f>IF(Nike_Sales_Uncleaned!E1554="","NA",IF(OR(Nike_Sales_Uncleaned!E1554=0,Nike_Sales_Uncleaned!E1554=-1),"NA",UPPER(Nike_Sales_Uncleaned!E1554)))</f>
        <v>XL</v>
      </c>
      <c r="F1480" cm="1">
        <f t="array" ref="F1480">IF(Nike_Sales_Uncleaned!F1554="",MEDIAN(_xlfn._xlws.FILTER(Nike_Sales_Uncleaned!$F$2:$F$2501,Nike_Sales_Uncleaned!$F$2:$F$2501&gt;0)),Nike_Sales_Uncleaned!F1554)</f>
        <v>4</v>
      </c>
      <c r="G1480" cm="1">
        <f t="array" ref="G1480">IF(OR(Nike_Sales_Uncleaned!G1554="",Nike_Sales_Uncleaned!G1554&lt;=0),MEDIAN(_xlfn._xlws.FILTER(Nike_Sales_Uncleaned!$G$2:$G$2501,Nike_Sales_Uncleaned!$G$2:$G$2501&gt;0)),Nike_Sales_Uncleaned!G1554)</f>
        <v>6110.0300000000007</v>
      </c>
      <c r="H1480">
        <f>IF(Nike_Sales_Uncleaned!H1554="",0,IF(AND(Nike_Sales_Uncleaned!H1554&gt;=0,Nike_Sales_Uncleaned!H1554&lt;=1),Nike_Sales_Uncleaned!H1554,0))</f>
        <v>0</v>
      </c>
      <c r="I1480">
        <v>0</v>
      </c>
      <c r="J1480" s="11">
        <f>IF(Nike_Sales_Uncleaned[[#This Row],[Order_Date]]="","",Nike_Sales_Uncleaned[[#This Row],[Order_Date]])</f>
        <v>45794</v>
      </c>
      <c r="K1480" t="s">
        <v>22</v>
      </c>
      <c r="L1480" t="s">
        <v>25</v>
      </c>
      <c r="M1480">
        <v>762.95</v>
      </c>
    </row>
    <row r="1481" spans="1:13" x14ac:dyDescent="0.3">
      <c r="A1481">
        <v>3553</v>
      </c>
      <c r="B1481" t="s">
        <v>19</v>
      </c>
      <c r="C1481" t="s">
        <v>30</v>
      </c>
      <c r="D1481" t="s">
        <v>48</v>
      </c>
      <c r="E1481" t="str">
        <f>IF(Nike_Sales_Uncleaned!E1555="","NA",IF(OR(Nike_Sales_Uncleaned!E1555=0,Nike_Sales_Uncleaned!E1555=-1),"NA",UPPER(Nike_Sales_Uncleaned!E1555)))</f>
        <v>XL</v>
      </c>
      <c r="F1481" cm="1">
        <f t="array" ref="F1481">IF(Nike_Sales_Uncleaned!F1555="",MEDIAN(_xlfn._xlws.FILTER(Nike_Sales_Uncleaned!$F$2:$F$2501,Nike_Sales_Uncleaned!$F$2:$F$2501&gt;0)),Nike_Sales_Uncleaned!F1555)</f>
        <v>2</v>
      </c>
      <c r="G1481" cm="1">
        <f t="array" ref="G1481">IF(OR(Nike_Sales_Uncleaned!G1555="",Nike_Sales_Uncleaned!G1555&lt;=0),MEDIAN(_xlfn._xlws.FILTER(Nike_Sales_Uncleaned!$G$2:$G$2501,Nike_Sales_Uncleaned!$G$2:$G$2501&gt;0)),Nike_Sales_Uncleaned!G1555)</f>
        <v>5216.2700000000004</v>
      </c>
      <c r="H1481">
        <f>IF(Nike_Sales_Uncleaned!H1555="",0,IF(AND(Nike_Sales_Uncleaned!H1555&gt;=0,Nike_Sales_Uncleaned!H1555&lt;=1),Nike_Sales_Uncleaned!H1555,0))</f>
        <v>0</v>
      </c>
      <c r="I1481">
        <v>0</v>
      </c>
      <c r="J1481" s="11">
        <f>IF(Nike_Sales_Uncleaned[[#This Row],[Order_Date]]="","",Nike_Sales_Uncleaned[[#This Row],[Order_Date]])</f>
        <v>45551</v>
      </c>
      <c r="K1481" t="s">
        <v>17</v>
      </c>
      <c r="L1481" t="s">
        <v>29</v>
      </c>
      <c r="M1481">
        <v>-720.87</v>
      </c>
    </row>
    <row r="1482" spans="1:13" x14ac:dyDescent="0.3">
      <c r="A1482">
        <v>3554</v>
      </c>
      <c r="B1482" t="s">
        <v>35</v>
      </c>
      <c r="C1482" t="s">
        <v>20</v>
      </c>
      <c r="D1482" t="s">
        <v>24</v>
      </c>
      <c r="E1482" t="str">
        <f>IF(Nike_Sales_Uncleaned!E1556="","NA",IF(OR(Nike_Sales_Uncleaned!E1556=0,Nike_Sales_Uncleaned!E1556=-1),"NA",UPPER(Nike_Sales_Uncleaned!E1556)))</f>
        <v>L</v>
      </c>
      <c r="F1482" cm="1">
        <f t="array" ref="F1482">IF(Nike_Sales_Uncleaned!F1556="",MEDIAN(_xlfn._xlws.FILTER(Nike_Sales_Uncleaned!$F$2:$F$2501,Nike_Sales_Uncleaned!$F$2:$F$2501&gt;0)),Nike_Sales_Uncleaned!F1556)</f>
        <v>2</v>
      </c>
      <c r="G1482" cm="1">
        <f t="array" ref="G1482">IF(OR(Nike_Sales_Uncleaned!G1556="",Nike_Sales_Uncleaned!G1556&lt;=0),MEDIAN(_xlfn._xlws.FILTER(Nike_Sales_Uncleaned!$G$2:$G$2501,Nike_Sales_Uncleaned!$G$2:$G$2501&gt;0)),Nike_Sales_Uncleaned!G1556)</f>
        <v>6110.0300000000007</v>
      </c>
      <c r="H1482">
        <f>IF(Nike_Sales_Uncleaned!H1556="",0,IF(AND(Nike_Sales_Uncleaned!H1556&gt;=0,Nike_Sales_Uncleaned!H1556&lt;=1),Nike_Sales_Uncleaned!H1556,0))</f>
        <v>0</v>
      </c>
      <c r="I1482">
        <v>0</v>
      </c>
      <c r="J1482" s="11" t="str">
        <f>IF(Nike_Sales_Uncleaned[[#This Row],[Order_Date]]="","",Nike_Sales_Uncleaned[[#This Row],[Order_Date]])</f>
        <v/>
      </c>
      <c r="K1482" t="s">
        <v>22</v>
      </c>
      <c r="L1482" t="s">
        <v>36</v>
      </c>
      <c r="M1482">
        <v>2052.71</v>
      </c>
    </row>
    <row r="1483" spans="1:13" x14ac:dyDescent="0.3">
      <c r="A1483">
        <v>3555</v>
      </c>
      <c r="B1483" t="s">
        <v>13</v>
      </c>
      <c r="C1483" t="s">
        <v>20</v>
      </c>
      <c r="D1483" t="s">
        <v>55</v>
      </c>
      <c r="E1483" t="str">
        <f>IF(Nike_Sales_Uncleaned!E1557="","NA",IF(OR(Nike_Sales_Uncleaned!E1557=0,Nike_Sales_Uncleaned!E1557=-1),"NA",UPPER(Nike_Sales_Uncleaned!E1557)))</f>
        <v>9</v>
      </c>
      <c r="F1483" cm="1">
        <f t="array" ref="F1483">IF(Nike_Sales_Uncleaned!F1557="",MEDIAN(_xlfn._xlws.FILTER(Nike_Sales_Uncleaned!$F$2:$F$2501,Nike_Sales_Uncleaned!$F$2:$F$2501&gt;0)),Nike_Sales_Uncleaned!F1557)</f>
        <v>2</v>
      </c>
      <c r="G1483" cm="1">
        <f t="array" ref="G1483">IF(OR(Nike_Sales_Uncleaned!G1557="",Nike_Sales_Uncleaned!G1557&lt;=0),MEDIAN(_xlfn._xlws.FILTER(Nike_Sales_Uncleaned!$G$2:$G$2501,Nike_Sales_Uncleaned!$G$2:$G$2501&gt;0)),Nike_Sales_Uncleaned!G1557)</f>
        <v>6110.0300000000007</v>
      </c>
      <c r="H1483">
        <f>IF(Nike_Sales_Uncleaned!H1557="",0,IF(AND(Nike_Sales_Uncleaned!H1557&gt;=0,Nike_Sales_Uncleaned!H1557&lt;=1),Nike_Sales_Uncleaned!H1557,0))</f>
        <v>0</v>
      </c>
      <c r="I1483">
        <v>0</v>
      </c>
      <c r="J1483" s="11">
        <f>IF(Nike_Sales_Uncleaned[[#This Row],[Order_Date]]="","",Nike_Sales_Uncleaned[[#This Row],[Order_Date]])</f>
        <v>45214</v>
      </c>
      <c r="K1483" t="s">
        <v>22</v>
      </c>
      <c r="L1483" t="s">
        <v>38</v>
      </c>
      <c r="M1483">
        <v>-1069.25</v>
      </c>
    </row>
    <row r="1484" spans="1:13" x14ac:dyDescent="0.3">
      <c r="A1484">
        <v>3556</v>
      </c>
      <c r="B1484" t="s">
        <v>19</v>
      </c>
      <c r="C1484" t="s">
        <v>43</v>
      </c>
      <c r="D1484" t="s">
        <v>51</v>
      </c>
      <c r="E1484" t="str">
        <f>IF(Nike_Sales_Uncleaned!E1558="","NA",IF(OR(Nike_Sales_Uncleaned!E1558=0,Nike_Sales_Uncleaned!E1558=-1),"NA",UPPER(Nike_Sales_Uncleaned!E1558)))</f>
        <v>M</v>
      </c>
      <c r="F1484" cm="1">
        <f t="array" ref="F1484">IF(Nike_Sales_Uncleaned!F1558="",MEDIAN(_xlfn._xlws.FILTER(Nike_Sales_Uncleaned!$F$2:$F$2501,Nike_Sales_Uncleaned!$F$2:$F$2501&gt;0)),Nike_Sales_Uncleaned!F1558)</f>
        <v>4</v>
      </c>
      <c r="G1484" cm="1">
        <f t="array" ref="G1484">IF(OR(Nike_Sales_Uncleaned!G1558="",Nike_Sales_Uncleaned!G1558&lt;=0),MEDIAN(_xlfn._xlws.FILTER(Nike_Sales_Uncleaned!$G$2:$G$2501,Nike_Sales_Uncleaned!$G$2:$G$2501&gt;0)),Nike_Sales_Uncleaned!G1558)</f>
        <v>6110.0300000000007</v>
      </c>
      <c r="H1484">
        <f>IF(Nike_Sales_Uncleaned!H1558="",0,IF(AND(Nike_Sales_Uncleaned!H1558&gt;=0,Nike_Sales_Uncleaned!H1558&lt;=1),Nike_Sales_Uncleaned!H1558,0))</f>
        <v>0</v>
      </c>
      <c r="I1484">
        <v>0</v>
      </c>
      <c r="J1484" s="11">
        <f>IF(Nike_Sales_Uncleaned[[#This Row],[Order_Date]]="","",Nike_Sales_Uncleaned[[#This Row],[Order_Date]])</f>
        <v>45523</v>
      </c>
      <c r="K1484" t="s">
        <v>22</v>
      </c>
      <c r="L1484" t="s">
        <v>45</v>
      </c>
      <c r="M1484">
        <v>-843.61</v>
      </c>
    </row>
    <row r="1485" spans="1:13" x14ac:dyDescent="0.3">
      <c r="A1485">
        <v>3557</v>
      </c>
      <c r="B1485" t="s">
        <v>13</v>
      </c>
      <c r="C1485" t="s">
        <v>43</v>
      </c>
      <c r="D1485" t="s">
        <v>44</v>
      </c>
      <c r="E1485" t="str">
        <f>IF(Nike_Sales_Uncleaned!E1559="","NA",IF(OR(Nike_Sales_Uncleaned!E1559=0,Nike_Sales_Uncleaned!E1559=-1),"NA",UPPER(Nike_Sales_Uncleaned!E1559)))</f>
        <v>L</v>
      </c>
      <c r="F1485" cm="1">
        <f t="array" ref="F1485">IF(Nike_Sales_Uncleaned!F1559="",MEDIAN(_xlfn._xlws.FILTER(Nike_Sales_Uncleaned!$F$2:$F$2501,Nike_Sales_Uncleaned!$F$2:$F$2501&gt;0)),Nike_Sales_Uncleaned!F1559)</f>
        <v>1</v>
      </c>
      <c r="G1485" cm="1">
        <f t="array" ref="G1485">IF(OR(Nike_Sales_Uncleaned!G1559="",Nike_Sales_Uncleaned!G1559&lt;=0),MEDIAN(_xlfn._xlws.FILTER(Nike_Sales_Uncleaned!$G$2:$G$2501,Nike_Sales_Uncleaned!$G$2:$G$2501&gt;0)),Nike_Sales_Uncleaned!G1559)</f>
        <v>6110.0300000000007</v>
      </c>
      <c r="H1485">
        <f>IF(Nike_Sales_Uncleaned!H1559="",0,IF(AND(Nike_Sales_Uncleaned!H1559&gt;=0,Nike_Sales_Uncleaned!H1559&lt;=1),Nike_Sales_Uncleaned!H1559,0))</f>
        <v>0.66</v>
      </c>
      <c r="I1485">
        <v>0</v>
      </c>
      <c r="J1485" s="11">
        <f>IF(Nike_Sales_Uncleaned[[#This Row],[Order_Date]]="","",Nike_Sales_Uncleaned[[#This Row],[Order_Date]])</f>
        <v>45630</v>
      </c>
      <c r="K1485" t="s">
        <v>22</v>
      </c>
      <c r="L1485" t="s">
        <v>38</v>
      </c>
      <c r="M1485">
        <v>-884.81</v>
      </c>
    </row>
    <row r="1486" spans="1:13" x14ac:dyDescent="0.3">
      <c r="A1486">
        <v>3558</v>
      </c>
      <c r="B1486" t="s">
        <v>19</v>
      </c>
      <c r="C1486" t="s">
        <v>14</v>
      </c>
      <c r="D1486" t="s">
        <v>34</v>
      </c>
      <c r="E1486" t="str">
        <f>IF(Nike_Sales_Uncleaned!E1560="","NA",IF(OR(Nike_Sales_Uncleaned!E1560=0,Nike_Sales_Uncleaned!E1560=-1),"NA",UPPER(Nike_Sales_Uncleaned!E1560)))</f>
        <v>L</v>
      </c>
      <c r="F1486" cm="1">
        <f t="array" ref="F1486">IF(Nike_Sales_Uncleaned!F1560="",MEDIAN(_xlfn._xlws.FILTER(Nike_Sales_Uncleaned!$F$2:$F$2501,Nike_Sales_Uncleaned!$F$2:$F$2501&gt;0)),Nike_Sales_Uncleaned!F1560)</f>
        <v>4</v>
      </c>
      <c r="G1486" cm="1">
        <f t="array" ref="G1486">IF(OR(Nike_Sales_Uncleaned!G1560="",Nike_Sales_Uncleaned!G1560&lt;=0),MEDIAN(_xlfn._xlws.FILTER(Nike_Sales_Uncleaned!$G$2:$G$2501,Nike_Sales_Uncleaned!$G$2:$G$2501&gt;0)),Nike_Sales_Uncleaned!G1560)</f>
        <v>4045.21</v>
      </c>
      <c r="H1486">
        <f>IF(Nike_Sales_Uncleaned!H1560="",0,IF(AND(Nike_Sales_Uncleaned!H1560&gt;=0,Nike_Sales_Uncleaned!H1560&lt;=1),Nike_Sales_Uncleaned!H1560,0))</f>
        <v>0</v>
      </c>
      <c r="I1486">
        <v>0</v>
      </c>
      <c r="J1486" s="11">
        <f>IF(Nike_Sales_Uncleaned[[#This Row],[Order_Date]]="","",Nike_Sales_Uncleaned[[#This Row],[Order_Date]])</f>
        <v>45522</v>
      </c>
      <c r="K1486" t="s">
        <v>17</v>
      </c>
      <c r="L1486" t="s">
        <v>25</v>
      </c>
      <c r="M1486">
        <v>-113.44</v>
      </c>
    </row>
    <row r="1487" spans="1:13" x14ac:dyDescent="0.3">
      <c r="A1487">
        <v>3559</v>
      </c>
      <c r="B1487" t="s">
        <v>19</v>
      </c>
      <c r="C1487" t="s">
        <v>30</v>
      </c>
      <c r="D1487" t="s">
        <v>56</v>
      </c>
      <c r="E1487" t="str">
        <f>IF(Nike_Sales_Uncleaned!E1561="","NA",IF(OR(Nike_Sales_Uncleaned!E1561=0,Nike_Sales_Uncleaned!E1561=-1),"NA",UPPER(Nike_Sales_Uncleaned!E1561)))</f>
        <v>M</v>
      </c>
      <c r="F1487" cm="1">
        <f t="array" ref="F1487">IF(Nike_Sales_Uncleaned!F1561="",MEDIAN(_xlfn._xlws.FILTER(Nike_Sales_Uncleaned!$F$2:$F$2501,Nike_Sales_Uncleaned!$F$2:$F$2501&gt;0)),Nike_Sales_Uncleaned!F1561)</f>
        <v>2</v>
      </c>
      <c r="G1487" cm="1">
        <f t="array" ref="G1487">IF(OR(Nike_Sales_Uncleaned!G1561="",Nike_Sales_Uncleaned!G1561&lt;=0),MEDIAN(_xlfn._xlws.FILTER(Nike_Sales_Uncleaned!$G$2:$G$2501,Nike_Sales_Uncleaned!$G$2:$G$2501&gt;0)),Nike_Sales_Uncleaned!G1561)</f>
        <v>6110.0300000000007</v>
      </c>
      <c r="H1487">
        <f>IF(Nike_Sales_Uncleaned!H1561="",0,IF(AND(Nike_Sales_Uncleaned!H1561&gt;=0,Nike_Sales_Uncleaned!H1561&lt;=1),Nike_Sales_Uncleaned!H1561,0))</f>
        <v>0</v>
      </c>
      <c r="I1487">
        <v>0</v>
      </c>
      <c r="J1487" s="11">
        <f>IF(Nike_Sales_Uncleaned[[#This Row],[Order_Date]]="","",Nike_Sales_Uncleaned[[#This Row],[Order_Date]])</f>
        <v>45640</v>
      </c>
      <c r="K1487" t="s">
        <v>17</v>
      </c>
      <c r="L1487" t="s">
        <v>33</v>
      </c>
      <c r="M1487">
        <v>-787.01</v>
      </c>
    </row>
    <row r="1488" spans="1:13" x14ac:dyDescent="0.3">
      <c r="A1488">
        <v>3560</v>
      </c>
      <c r="B1488" t="s">
        <v>19</v>
      </c>
      <c r="C1488" t="s">
        <v>20</v>
      </c>
      <c r="D1488" t="s">
        <v>55</v>
      </c>
      <c r="E1488" t="str">
        <f>IF(Nike_Sales_Uncleaned!E1562="","NA",IF(OR(Nike_Sales_Uncleaned!E1562=0,Nike_Sales_Uncleaned!E1562=-1),"NA",UPPER(Nike_Sales_Uncleaned!E1562)))</f>
        <v>NA</v>
      </c>
      <c r="F1488" cm="1">
        <f t="array" ref="F1488">IF(Nike_Sales_Uncleaned!F1562="",MEDIAN(_xlfn._xlws.FILTER(Nike_Sales_Uncleaned!$F$2:$F$2501,Nike_Sales_Uncleaned!$F$2:$F$2501&gt;0)),Nike_Sales_Uncleaned!F1562)</f>
        <v>2</v>
      </c>
      <c r="G1488" cm="1">
        <f t="array" ref="G1488">IF(OR(Nike_Sales_Uncleaned!G1562="",Nike_Sales_Uncleaned!G1562&lt;=0),MEDIAN(_xlfn._xlws.FILTER(Nike_Sales_Uncleaned!$G$2:$G$2501,Nike_Sales_Uncleaned!$G$2:$G$2501&gt;0)),Nike_Sales_Uncleaned!G1562)</f>
        <v>6110.0300000000007</v>
      </c>
      <c r="H1488">
        <f>IF(Nike_Sales_Uncleaned!H1562="",0,IF(AND(Nike_Sales_Uncleaned!H1562&gt;=0,Nike_Sales_Uncleaned!H1562&lt;=1),Nike_Sales_Uncleaned!H1562,0))</f>
        <v>0.13</v>
      </c>
      <c r="I1488">
        <v>0</v>
      </c>
      <c r="J1488" s="11">
        <f>IF(Nike_Sales_Uncleaned[[#This Row],[Order_Date]]="","",Nike_Sales_Uncleaned[[#This Row],[Order_Date]])</f>
        <v>45579</v>
      </c>
      <c r="K1488" t="s">
        <v>22</v>
      </c>
      <c r="L1488" t="s">
        <v>38</v>
      </c>
      <c r="M1488">
        <v>3662.98</v>
      </c>
    </row>
    <row r="1489" spans="1:13" x14ac:dyDescent="0.3">
      <c r="A1489">
        <v>3561</v>
      </c>
      <c r="B1489" t="s">
        <v>19</v>
      </c>
      <c r="C1489" t="s">
        <v>43</v>
      </c>
      <c r="D1489" t="s">
        <v>52</v>
      </c>
      <c r="E1489" t="str">
        <f>IF(Nike_Sales_Uncleaned!E1563="","NA",IF(OR(Nike_Sales_Uncleaned!E1563=0,Nike_Sales_Uncleaned!E1563=-1),"NA",UPPER(Nike_Sales_Uncleaned!E1563)))</f>
        <v>11</v>
      </c>
      <c r="F1489" cm="1">
        <f t="array" ref="F1489">IF(Nike_Sales_Uncleaned!F1563="",MEDIAN(_xlfn._xlws.FILTER(Nike_Sales_Uncleaned!$F$2:$F$2501,Nike_Sales_Uncleaned!$F$2:$F$2501&gt;0)),Nike_Sales_Uncleaned!F1563)</f>
        <v>2</v>
      </c>
      <c r="G1489" cm="1">
        <f t="array" ref="G1489">IF(OR(Nike_Sales_Uncleaned!G1563="",Nike_Sales_Uncleaned!G1563&lt;=0),MEDIAN(_xlfn._xlws.FILTER(Nike_Sales_Uncleaned!$G$2:$G$2501,Nike_Sales_Uncleaned!$G$2:$G$2501&gt;0)),Nike_Sales_Uncleaned!G1563)</f>
        <v>6110.0300000000007</v>
      </c>
      <c r="H1489">
        <f>IF(Nike_Sales_Uncleaned!H1563="",0,IF(AND(Nike_Sales_Uncleaned!H1563&gt;=0,Nike_Sales_Uncleaned!H1563&lt;=1),Nike_Sales_Uncleaned!H1563,0))</f>
        <v>0</v>
      </c>
      <c r="I1489">
        <v>0</v>
      </c>
      <c r="J1489" s="11">
        <f>IF(Nike_Sales_Uncleaned[[#This Row],[Order_Date]]="","",Nike_Sales_Uncleaned[[#This Row],[Order_Date]])</f>
        <v>45805</v>
      </c>
      <c r="K1489" t="s">
        <v>17</v>
      </c>
      <c r="L1489" t="s">
        <v>45</v>
      </c>
      <c r="M1489">
        <v>1062.3900000000001</v>
      </c>
    </row>
    <row r="1490" spans="1:13" x14ac:dyDescent="0.3">
      <c r="A1490">
        <v>3562</v>
      </c>
      <c r="B1490" t="s">
        <v>19</v>
      </c>
      <c r="C1490" t="s">
        <v>43</v>
      </c>
      <c r="D1490" t="s">
        <v>61</v>
      </c>
      <c r="E1490" t="str">
        <f>IF(Nike_Sales_Uncleaned!E1564="","NA",IF(OR(Nike_Sales_Uncleaned!E1564=0,Nike_Sales_Uncleaned!E1564=-1),"NA",UPPER(Nike_Sales_Uncleaned!E1564)))</f>
        <v>NA</v>
      </c>
      <c r="F1490" cm="1">
        <f t="array" ref="F1490">IF(Nike_Sales_Uncleaned!F1564="",MEDIAN(_xlfn._xlws.FILTER(Nike_Sales_Uncleaned!$F$2:$F$2501,Nike_Sales_Uncleaned!$F$2:$F$2501&gt;0)),Nike_Sales_Uncleaned!F1564)</f>
        <v>1</v>
      </c>
      <c r="G1490" cm="1">
        <f t="array" ref="G1490">IF(OR(Nike_Sales_Uncleaned!G1564="",Nike_Sales_Uncleaned!G1564&lt;=0),MEDIAN(_xlfn._xlws.FILTER(Nike_Sales_Uncleaned!$G$2:$G$2501,Nike_Sales_Uncleaned!$G$2:$G$2501&gt;0)),Nike_Sales_Uncleaned!G1564)</f>
        <v>6110.0300000000007</v>
      </c>
      <c r="H1490">
        <f>IF(Nike_Sales_Uncleaned!H1564="",0,IF(AND(Nike_Sales_Uncleaned!H1564&gt;=0,Nike_Sales_Uncleaned!H1564&lt;=1),Nike_Sales_Uncleaned!H1564,0))</f>
        <v>0</v>
      </c>
      <c r="I1490">
        <v>0</v>
      </c>
      <c r="J1490" s="11">
        <f>IF(Nike_Sales_Uncleaned[[#This Row],[Order_Date]]="","",Nike_Sales_Uncleaned[[#This Row],[Order_Date]])</f>
        <v>45728</v>
      </c>
      <c r="K1490" t="s">
        <v>22</v>
      </c>
      <c r="L1490" t="s">
        <v>33</v>
      </c>
      <c r="M1490">
        <v>1904.66</v>
      </c>
    </row>
    <row r="1491" spans="1:13" x14ac:dyDescent="0.3">
      <c r="A1491">
        <v>3563</v>
      </c>
      <c r="B1491" t="s">
        <v>13</v>
      </c>
      <c r="C1491" t="s">
        <v>30</v>
      </c>
      <c r="D1491" t="s">
        <v>56</v>
      </c>
      <c r="E1491" t="str">
        <f>IF(Nike_Sales_Uncleaned!E1565="","NA",IF(OR(Nike_Sales_Uncleaned!E1565=0,Nike_Sales_Uncleaned!E1565=-1),"NA",UPPER(Nike_Sales_Uncleaned!E1565)))</f>
        <v>L</v>
      </c>
      <c r="F1491" cm="1">
        <f t="array" ref="F1491">IF(Nike_Sales_Uncleaned!F1565="",MEDIAN(_xlfn._xlws.FILTER(Nike_Sales_Uncleaned!$F$2:$F$2501,Nike_Sales_Uncleaned!$F$2:$F$2501&gt;0)),Nike_Sales_Uncleaned!F1565)</f>
        <v>2</v>
      </c>
      <c r="G1491" cm="1">
        <f t="array" ref="G1491">IF(OR(Nike_Sales_Uncleaned!G1565="",Nike_Sales_Uncleaned!G1565&lt;=0),MEDIAN(_xlfn._xlws.FILTER(Nike_Sales_Uncleaned!$G$2:$G$2501,Nike_Sales_Uncleaned!$G$2:$G$2501&gt;0)),Nike_Sales_Uncleaned!G1565)</f>
        <v>2470.4299999999998</v>
      </c>
      <c r="H1491">
        <f>IF(Nike_Sales_Uncleaned!H1565="",0,IF(AND(Nike_Sales_Uncleaned!H1565&gt;=0,Nike_Sales_Uncleaned!H1565&lt;=1),Nike_Sales_Uncleaned!H1565,0))</f>
        <v>0</v>
      </c>
      <c r="I1491">
        <v>0</v>
      </c>
      <c r="J1491" s="11">
        <f>IF(Nike_Sales_Uncleaned[[#This Row],[Order_Date]]="","",Nike_Sales_Uncleaned[[#This Row],[Order_Date]])</f>
        <v>45751</v>
      </c>
      <c r="K1491" t="s">
        <v>17</v>
      </c>
      <c r="L1491" t="s">
        <v>45</v>
      </c>
      <c r="M1491">
        <v>233.05</v>
      </c>
    </row>
    <row r="1492" spans="1:13" x14ac:dyDescent="0.3">
      <c r="A1492">
        <v>3564</v>
      </c>
      <c r="B1492" t="s">
        <v>13</v>
      </c>
      <c r="C1492" t="s">
        <v>20</v>
      </c>
      <c r="D1492" t="s">
        <v>24</v>
      </c>
      <c r="E1492" t="str">
        <f>IF(Nike_Sales_Uncleaned!E1566="","NA",IF(OR(Nike_Sales_Uncleaned!E1566=0,Nike_Sales_Uncleaned!E1566=-1),"NA",UPPER(Nike_Sales_Uncleaned!E1566)))</f>
        <v>7</v>
      </c>
      <c r="F1492" cm="1">
        <f t="array" ref="F1492">IF(Nike_Sales_Uncleaned!F1566="",MEDIAN(_xlfn._xlws.FILTER(Nike_Sales_Uncleaned!$F$2:$F$2501,Nike_Sales_Uncleaned!$F$2:$F$2501&gt;0)),Nike_Sales_Uncleaned!F1566)</f>
        <v>2</v>
      </c>
      <c r="G1492" cm="1">
        <f t="array" ref="G1492">IF(OR(Nike_Sales_Uncleaned!G1566="",Nike_Sales_Uncleaned!G1566&lt;=0),MEDIAN(_xlfn._xlws.FILTER(Nike_Sales_Uncleaned!$G$2:$G$2501,Nike_Sales_Uncleaned!$G$2:$G$2501&gt;0)),Nike_Sales_Uncleaned!G1566)</f>
        <v>6110.0300000000007</v>
      </c>
      <c r="H1492">
        <f>IF(Nike_Sales_Uncleaned!H1566="",0,IF(AND(Nike_Sales_Uncleaned!H1566&gt;=0,Nike_Sales_Uncleaned!H1566&lt;=1),Nike_Sales_Uncleaned!H1566,0))</f>
        <v>0</v>
      </c>
      <c r="I1492">
        <v>0</v>
      </c>
      <c r="J1492" s="11">
        <f>IF(Nike_Sales_Uncleaned[[#This Row],[Order_Date]]="","",Nike_Sales_Uncleaned[[#This Row],[Order_Date]])</f>
        <v>45846</v>
      </c>
      <c r="K1492" t="s">
        <v>22</v>
      </c>
      <c r="L1492" t="s">
        <v>45</v>
      </c>
      <c r="M1492">
        <v>2685.43</v>
      </c>
    </row>
    <row r="1493" spans="1:13" x14ac:dyDescent="0.3">
      <c r="A1493">
        <v>3565</v>
      </c>
      <c r="B1493" t="s">
        <v>13</v>
      </c>
      <c r="C1493" t="s">
        <v>43</v>
      </c>
      <c r="D1493" t="s">
        <v>51</v>
      </c>
      <c r="E1493" t="str">
        <f>IF(Nike_Sales_Uncleaned!E1567="","NA",IF(OR(Nike_Sales_Uncleaned!E1567=0,Nike_Sales_Uncleaned!E1567=-1),"NA",UPPER(Nike_Sales_Uncleaned!E1567)))</f>
        <v>XL</v>
      </c>
      <c r="F1493" cm="1">
        <f t="array" ref="F1493">IF(Nike_Sales_Uncleaned!F1567="",MEDIAN(_xlfn._xlws.FILTER(Nike_Sales_Uncleaned!$F$2:$F$2501,Nike_Sales_Uncleaned!$F$2:$F$2501&gt;0)),Nike_Sales_Uncleaned!F1567)</f>
        <v>2</v>
      </c>
      <c r="G1493" cm="1">
        <f t="array" ref="G1493">IF(OR(Nike_Sales_Uncleaned!G1567="",Nike_Sales_Uncleaned!G1567&lt;=0),MEDIAN(_xlfn._xlws.FILTER(Nike_Sales_Uncleaned!$G$2:$G$2501,Nike_Sales_Uncleaned!$G$2:$G$2501&gt;0)),Nike_Sales_Uncleaned!G1567)</f>
        <v>6110.0300000000007</v>
      </c>
      <c r="H1493">
        <f>IF(Nike_Sales_Uncleaned!H1567="",0,IF(AND(Nike_Sales_Uncleaned!H1567&gt;=0,Nike_Sales_Uncleaned!H1567&lt;=1),Nike_Sales_Uncleaned!H1567,0))</f>
        <v>0.55000000000000004</v>
      </c>
      <c r="I1493">
        <v>0</v>
      </c>
      <c r="J1493" s="11">
        <f>IF(Nike_Sales_Uncleaned[[#This Row],[Order_Date]]="","",Nike_Sales_Uncleaned[[#This Row],[Order_Date]])</f>
        <v>45584</v>
      </c>
      <c r="K1493" t="s">
        <v>17</v>
      </c>
      <c r="L1493" t="s">
        <v>45</v>
      </c>
      <c r="M1493">
        <v>3851.81</v>
      </c>
    </row>
    <row r="1494" spans="1:13" x14ac:dyDescent="0.3">
      <c r="A1494">
        <v>3566</v>
      </c>
      <c r="B1494" t="s">
        <v>35</v>
      </c>
      <c r="C1494" t="s">
        <v>26</v>
      </c>
      <c r="D1494" t="s">
        <v>40</v>
      </c>
      <c r="E1494" t="str">
        <f>IF(Nike_Sales_Uncleaned!E1568="","NA",IF(OR(Nike_Sales_Uncleaned!E1568=0,Nike_Sales_Uncleaned!E1568=-1),"NA",UPPER(Nike_Sales_Uncleaned!E1568)))</f>
        <v>XL</v>
      </c>
      <c r="F1494" cm="1">
        <f t="array" ref="F1494">IF(Nike_Sales_Uncleaned!F1568="",MEDIAN(_xlfn._xlws.FILTER(Nike_Sales_Uncleaned!$F$2:$F$2501,Nike_Sales_Uncleaned!$F$2:$F$2501&gt;0)),Nike_Sales_Uncleaned!F1568)</f>
        <v>2</v>
      </c>
      <c r="G1494" cm="1">
        <f t="array" ref="G1494">IF(OR(Nike_Sales_Uncleaned!G1568="",Nike_Sales_Uncleaned!G1568&lt;=0),MEDIAN(_xlfn._xlws.FILTER(Nike_Sales_Uncleaned!$G$2:$G$2501,Nike_Sales_Uncleaned!$G$2:$G$2501&gt;0)),Nike_Sales_Uncleaned!G1568)</f>
        <v>6110.0300000000007</v>
      </c>
      <c r="H1494">
        <f>IF(Nike_Sales_Uncleaned!H1568="",0,IF(AND(Nike_Sales_Uncleaned!H1568&gt;=0,Nike_Sales_Uncleaned!H1568&lt;=1),Nike_Sales_Uncleaned!H1568,0))</f>
        <v>0</v>
      </c>
      <c r="I1494">
        <v>0</v>
      </c>
      <c r="J1494" s="11">
        <f>IF(Nike_Sales_Uncleaned[[#This Row],[Order_Date]]="","",Nike_Sales_Uncleaned[[#This Row],[Order_Date]])</f>
        <v>45609</v>
      </c>
      <c r="K1494" t="s">
        <v>22</v>
      </c>
      <c r="L1494" t="s">
        <v>38</v>
      </c>
      <c r="M1494">
        <v>2315.64</v>
      </c>
    </row>
    <row r="1495" spans="1:13" x14ac:dyDescent="0.3">
      <c r="A1495">
        <v>3567</v>
      </c>
      <c r="B1495" t="s">
        <v>35</v>
      </c>
      <c r="C1495" t="s">
        <v>26</v>
      </c>
      <c r="D1495" t="s">
        <v>60</v>
      </c>
      <c r="E1495" t="str">
        <f>IF(Nike_Sales_Uncleaned!E1569="","NA",IF(OR(Nike_Sales_Uncleaned!E1569=0,Nike_Sales_Uncleaned!E1569=-1),"NA",UPPER(Nike_Sales_Uncleaned!E1569)))</f>
        <v>L</v>
      </c>
      <c r="F1495" cm="1">
        <f t="array" ref="F1495">IF(Nike_Sales_Uncleaned!F1569="",MEDIAN(_xlfn._xlws.FILTER(Nike_Sales_Uncleaned!$F$2:$F$2501,Nike_Sales_Uncleaned!$F$2:$F$2501&gt;0)),Nike_Sales_Uncleaned!F1569)</f>
        <v>2</v>
      </c>
      <c r="G1495" cm="1">
        <f t="array" ref="G1495">IF(OR(Nike_Sales_Uncleaned!G1569="",Nike_Sales_Uncleaned!G1569&lt;=0),MEDIAN(_xlfn._xlws.FILTER(Nike_Sales_Uncleaned!$G$2:$G$2501,Nike_Sales_Uncleaned!$G$2:$G$2501&gt;0)),Nike_Sales_Uncleaned!G1569)</f>
        <v>6110.0300000000007</v>
      </c>
      <c r="H1495">
        <f>IF(Nike_Sales_Uncleaned!H1569="",0,IF(AND(Nike_Sales_Uncleaned!H1569&gt;=0,Nike_Sales_Uncleaned!H1569&lt;=1),Nike_Sales_Uncleaned!H1569,0))</f>
        <v>0.56000000000000005</v>
      </c>
      <c r="I1495">
        <v>0</v>
      </c>
      <c r="J1495" s="11" t="str">
        <f>IF(Nike_Sales_Uncleaned[[#This Row],[Order_Date]]="","",Nike_Sales_Uncleaned[[#This Row],[Order_Date]])</f>
        <v/>
      </c>
      <c r="K1495" t="s">
        <v>17</v>
      </c>
      <c r="L1495" t="s">
        <v>45</v>
      </c>
      <c r="M1495">
        <v>1353.32</v>
      </c>
    </row>
    <row r="1496" spans="1:13" x14ac:dyDescent="0.3">
      <c r="A1496">
        <v>3568</v>
      </c>
      <c r="B1496" t="s">
        <v>19</v>
      </c>
      <c r="C1496" t="s">
        <v>30</v>
      </c>
      <c r="D1496" t="s">
        <v>56</v>
      </c>
      <c r="E1496" t="str">
        <f>IF(Nike_Sales_Uncleaned!E1570="","NA",IF(OR(Nike_Sales_Uncleaned!E1570=0,Nike_Sales_Uncleaned!E1570=-1),"NA",UPPER(Nike_Sales_Uncleaned!E1570)))</f>
        <v>L</v>
      </c>
      <c r="F1496" cm="1">
        <f t="array" ref="F1496">IF(Nike_Sales_Uncleaned!F1570="",MEDIAN(_xlfn._xlws.FILTER(Nike_Sales_Uncleaned!$F$2:$F$2501,Nike_Sales_Uncleaned!$F$2:$F$2501&gt;0)),Nike_Sales_Uncleaned!F1570)</f>
        <v>0</v>
      </c>
      <c r="G1496" cm="1">
        <f t="array" ref="G1496">IF(OR(Nike_Sales_Uncleaned!G1570="",Nike_Sales_Uncleaned!G1570&lt;=0),MEDIAN(_xlfn._xlws.FILTER(Nike_Sales_Uncleaned!$G$2:$G$2501,Nike_Sales_Uncleaned!$G$2:$G$2501&gt;0)),Nike_Sales_Uncleaned!G1570)</f>
        <v>6099.8</v>
      </c>
      <c r="H1496">
        <f>IF(Nike_Sales_Uncleaned!H1570="",0,IF(AND(Nike_Sales_Uncleaned!H1570&gt;=0,Nike_Sales_Uncleaned!H1570&lt;=1),Nike_Sales_Uncleaned!H1570,0))</f>
        <v>0</v>
      </c>
      <c r="I1496">
        <v>0</v>
      </c>
      <c r="J1496" s="11">
        <f>IF(Nike_Sales_Uncleaned[[#This Row],[Order_Date]]="","",Nike_Sales_Uncleaned[[#This Row],[Order_Date]])</f>
        <v>45552</v>
      </c>
      <c r="K1496" t="s">
        <v>22</v>
      </c>
      <c r="L1496" t="s">
        <v>29</v>
      </c>
      <c r="M1496">
        <v>1494.24</v>
      </c>
    </row>
    <row r="1497" spans="1:13" x14ac:dyDescent="0.3">
      <c r="A1497">
        <v>3569</v>
      </c>
      <c r="B1497" t="s">
        <v>19</v>
      </c>
      <c r="C1497" t="s">
        <v>20</v>
      </c>
      <c r="D1497" t="s">
        <v>55</v>
      </c>
      <c r="E1497" t="str">
        <f>IF(Nike_Sales_Uncleaned!E1571="","NA",IF(OR(Nike_Sales_Uncleaned!E1571=0,Nike_Sales_Uncleaned!E1571=-1),"NA",UPPER(Nike_Sales_Uncleaned!E1571)))</f>
        <v>12</v>
      </c>
      <c r="F1497" cm="1">
        <f t="array" ref="F1497">IF(Nike_Sales_Uncleaned!F1571="",MEDIAN(_xlfn._xlws.FILTER(Nike_Sales_Uncleaned!$F$2:$F$2501,Nike_Sales_Uncleaned!$F$2:$F$2501&gt;0)),Nike_Sales_Uncleaned!F1571)</f>
        <v>2</v>
      </c>
      <c r="G1497" cm="1">
        <f t="array" ref="G1497">IF(OR(Nike_Sales_Uncleaned!G1571="",Nike_Sales_Uncleaned!G1571&lt;=0),MEDIAN(_xlfn._xlws.FILTER(Nike_Sales_Uncleaned!$G$2:$G$2501,Nike_Sales_Uncleaned!$G$2:$G$2501&gt;0)),Nike_Sales_Uncleaned!G1571)</f>
        <v>9203</v>
      </c>
      <c r="H1497">
        <f>IF(Nike_Sales_Uncleaned!H1571="",0,IF(AND(Nike_Sales_Uncleaned!H1571&gt;=0,Nike_Sales_Uncleaned!H1571&lt;=1),Nike_Sales_Uncleaned!H1571,0))</f>
        <v>0</v>
      </c>
      <c r="I1497">
        <v>0</v>
      </c>
      <c r="J1497" s="11">
        <f>IF(Nike_Sales_Uncleaned[[#This Row],[Order_Date]]="","",Nike_Sales_Uncleaned[[#This Row],[Order_Date]])</f>
        <v>45517</v>
      </c>
      <c r="K1497" t="s">
        <v>17</v>
      </c>
      <c r="L1497" t="s">
        <v>45</v>
      </c>
      <c r="M1497">
        <v>1797.66</v>
      </c>
    </row>
    <row r="1498" spans="1:13" x14ac:dyDescent="0.3">
      <c r="A1498">
        <v>3570</v>
      </c>
      <c r="B1498" t="s">
        <v>35</v>
      </c>
      <c r="C1498" t="s">
        <v>20</v>
      </c>
      <c r="D1498" t="s">
        <v>21</v>
      </c>
      <c r="E1498" t="str">
        <f>IF(Nike_Sales_Uncleaned!E1572="","NA",IF(OR(Nike_Sales_Uncleaned!E1572=0,Nike_Sales_Uncleaned!E1572=-1),"NA",UPPER(Nike_Sales_Uncleaned!E1572)))</f>
        <v>NA</v>
      </c>
      <c r="F1498" cm="1">
        <f t="array" ref="F1498">IF(Nike_Sales_Uncleaned!F1572="",MEDIAN(_xlfn._xlws.FILTER(Nike_Sales_Uncleaned!$F$2:$F$2501,Nike_Sales_Uncleaned!$F$2:$F$2501&gt;0)),Nike_Sales_Uncleaned!F1572)</f>
        <v>2</v>
      </c>
      <c r="G1498" cm="1">
        <f t="array" ref="G1498">IF(OR(Nike_Sales_Uncleaned!G1572="",Nike_Sales_Uncleaned!G1572&lt;=0),MEDIAN(_xlfn._xlws.FILTER(Nike_Sales_Uncleaned!$G$2:$G$2501,Nike_Sales_Uncleaned!$G$2:$G$2501&gt;0)),Nike_Sales_Uncleaned!G1572)</f>
        <v>9713.73</v>
      </c>
      <c r="H1498">
        <f>IF(Nike_Sales_Uncleaned!H1572="",0,IF(AND(Nike_Sales_Uncleaned!H1572&gt;=0,Nike_Sales_Uncleaned!H1572&lt;=1),Nike_Sales_Uncleaned!H1572,0))</f>
        <v>0</v>
      </c>
      <c r="I1498">
        <v>0</v>
      </c>
      <c r="J1498" s="11">
        <f>IF(Nike_Sales_Uncleaned[[#This Row],[Order_Date]]="","",Nike_Sales_Uncleaned[[#This Row],[Order_Date]])</f>
        <v>45573</v>
      </c>
      <c r="K1498" t="s">
        <v>17</v>
      </c>
      <c r="L1498" t="s">
        <v>33</v>
      </c>
      <c r="M1498">
        <v>1914.18</v>
      </c>
    </row>
    <row r="1499" spans="1:13" x14ac:dyDescent="0.3">
      <c r="A1499">
        <v>3571</v>
      </c>
      <c r="B1499" t="s">
        <v>13</v>
      </c>
      <c r="C1499" t="s">
        <v>43</v>
      </c>
      <c r="D1499" t="s">
        <v>61</v>
      </c>
      <c r="E1499" t="str">
        <f>IF(Nike_Sales_Uncleaned!E1573="","NA",IF(OR(Nike_Sales_Uncleaned!E1573=0,Nike_Sales_Uncleaned!E1573=-1),"NA",UPPER(Nike_Sales_Uncleaned!E1573)))</f>
        <v>XL</v>
      </c>
      <c r="F1499" cm="1">
        <f t="array" ref="F1499">IF(Nike_Sales_Uncleaned!F1573="",MEDIAN(_xlfn._xlws.FILTER(Nike_Sales_Uncleaned!$F$2:$F$2501,Nike_Sales_Uncleaned!$F$2:$F$2501&gt;0)),Nike_Sales_Uncleaned!F1573)</f>
        <v>2</v>
      </c>
      <c r="G1499" cm="1">
        <f t="array" ref="G1499">IF(OR(Nike_Sales_Uncleaned!G1573="",Nike_Sales_Uncleaned!G1573&lt;=0),MEDIAN(_xlfn._xlws.FILTER(Nike_Sales_Uncleaned!$G$2:$G$2501,Nike_Sales_Uncleaned!$G$2:$G$2501&gt;0)),Nike_Sales_Uncleaned!G1573)</f>
        <v>7596.71</v>
      </c>
      <c r="H1499">
        <f>IF(Nike_Sales_Uncleaned!H1573="",0,IF(AND(Nike_Sales_Uncleaned!H1573&gt;=0,Nike_Sales_Uncleaned!H1573&lt;=1),Nike_Sales_Uncleaned!H1573,0))</f>
        <v>0</v>
      </c>
      <c r="I1499">
        <v>0</v>
      </c>
      <c r="J1499" s="11">
        <f>IF(Nike_Sales_Uncleaned[[#This Row],[Order_Date]]="","",Nike_Sales_Uncleaned[[#This Row],[Order_Date]])</f>
        <v>45634</v>
      </c>
      <c r="K1499" t="s">
        <v>17</v>
      </c>
      <c r="L1499" t="s">
        <v>33</v>
      </c>
      <c r="M1499">
        <v>166.47</v>
      </c>
    </row>
    <row r="1500" spans="1:13" x14ac:dyDescent="0.3">
      <c r="A1500">
        <v>3572</v>
      </c>
      <c r="B1500" t="s">
        <v>13</v>
      </c>
      <c r="C1500" t="s">
        <v>43</v>
      </c>
      <c r="D1500" t="s">
        <v>61</v>
      </c>
      <c r="E1500" t="str">
        <f>IF(Nike_Sales_Uncleaned!E1574="","NA",IF(OR(Nike_Sales_Uncleaned!E1574=0,Nike_Sales_Uncleaned!E1574=-1),"NA",UPPER(Nike_Sales_Uncleaned!E1574)))</f>
        <v>6</v>
      </c>
      <c r="F1500" cm="1">
        <f t="array" ref="F1500">IF(Nike_Sales_Uncleaned!F1574="",MEDIAN(_xlfn._xlws.FILTER(Nike_Sales_Uncleaned!$F$2:$F$2501,Nike_Sales_Uncleaned!$F$2:$F$2501&gt;0)),Nike_Sales_Uncleaned!F1574)</f>
        <v>2</v>
      </c>
      <c r="G1500" cm="1">
        <f t="array" ref="G1500">IF(OR(Nike_Sales_Uncleaned!G1574="",Nike_Sales_Uncleaned!G1574&lt;=0),MEDIAN(_xlfn._xlws.FILTER(Nike_Sales_Uncleaned!$G$2:$G$2501,Nike_Sales_Uncleaned!$G$2:$G$2501&gt;0)),Nike_Sales_Uncleaned!G1574)</f>
        <v>6110.0300000000007</v>
      </c>
      <c r="H1500">
        <f>IF(Nike_Sales_Uncleaned!H1574="",0,IF(AND(Nike_Sales_Uncleaned!H1574&gt;=0,Nike_Sales_Uncleaned!H1574&lt;=1),Nike_Sales_Uncleaned!H1574,0))</f>
        <v>0</v>
      </c>
      <c r="I1500">
        <v>0</v>
      </c>
      <c r="J1500" s="11">
        <f>IF(Nike_Sales_Uncleaned[[#This Row],[Order_Date]]="","",Nike_Sales_Uncleaned[[#This Row],[Order_Date]])</f>
        <v>45545</v>
      </c>
      <c r="K1500" t="s">
        <v>22</v>
      </c>
      <c r="L1500" t="s">
        <v>33</v>
      </c>
      <c r="M1500">
        <v>3729.45</v>
      </c>
    </row>
    <row r="1501" spans="1:13" x14ac:dyDescent="0.3">
      <c r="A1501">
        <v>3573</v>
      </c>
      <c r="B1501" t="s">
        <v>35</v>
      </c>
      <c r="C1501" t="s">
        <v>43</v>
      </c>
      <c r="D1501" t="s">
        <v>44</v>
      </c>
      <c r="E1501" t="str">
        <f>IF(Nike_Sales_Uncleaned!E1575="","NA",IF(OR(Nike_Sales_Uncleaned!E1575=0,Nike_Sales_Uncleaned!E1575=-1),"NA",UPPER(Nike_Sales_Uncleaned!E1575)))</f>
        <v>NA</v>
      </c>
      <c r="F1501" cm="1">
        <f t="array" ref="F1501">IF(Nike_Sales_Uncleaned!F1575="",MEDIAN(_xlfn._xlws.FILTER(Nike_Sales_Uncleaned!$F$2:$F$2501,Nike_Sales_Uncleaned!$F$2:$F$2501&gt;0)),Nike_Sales_Uncleaned!F1575)</f>
        <v>1</v>
      </c>
      <c r="G1501" cm="1">
        <f t="array" ref="G1501">IF(OR(Nike_Sales_Uncleaned!G1575="",Nike_Sales_Uncleaned!G1575&lt;=0),MEDIAN(_xlfn._xlws.FILTER(Nike_Sales_Uncleaned!$G$2:$G$2501,Nike_Sales_Uncleaned!$G$2:$G$2501&gt;0)),Nike_Sales_Uncleaned!G1575)</f>
        <v>6830.98</v>
      </c>
      <c r="H1501">
        <f>IF(Nike_Sales_Uncleaned!H1575="",0,IF(AND(Nike_Sales_Uncleaned!H1575&gt;=0,Nike_Sales_Uncleaned!H1575&lt;=1),Nike_Sales_Uncleaned!H1575,0))</f>
        <v>0.39</v>
      </c>
      <c r="I1501">
        <v>4166.8999999999996</v>
      </c>
      <c r="J1501" s="11">
        <f>IF(Nike_Sales_Uncleaned[[#This Row],[Order_Date]]="","",Nike_Sales_Uncleaned[[#This Row],[Order_Date]])</f>
        <v>45746</v>
      </c>
      <c r="K1501" t="s">
        <v>22</v>
      </c>
      <c r="L1501" t="s">
        <v>25</v>
      </c>
      <c r="M1501">
        <v>-175.76</v>
      </c>
    </row>
    <row r="1502" spans="1:13" x14ac:dyDescent="0.3">
      <c r="A1502">
        <v>3574</v>
      </c>
      <c r="B1502" t="s">
        <v>13</v>
      </c>
      <c r="C1502" t="s">
        <v>43</v>
      </c>
      <c r="D1502" t="s">
        <v>44</v>
      </c>
      <c r="E1502" t="str">
        <f>IF(Nike_Sales_Uncleaned!E1576="","NA",IF(OR(Nike_Sales_Uncleaned!E1576=0,Nike_Sales_Uncleaned!E1576=-1),"NA",UPPER(Nike_Sales_Uncleaned!E1576)))</f>
        <v>XL</v>
      </c>
      <c r="F1502" cm="1">
        <f t="array" ref="F1502">IF(Nike_Sales_Uncleaned!F1576="",MEDIAN(_xlfn._xlws.FILTER(Nike_Sales_Uncleaned!$F$2:$F$2501,Nike_Sales_Uncleaned!$F$2:$F$2501&gt;0)),Nike_Sales_Uncleaned!F1576)</f>
        <v>0</v>
      </c>
      <c r="G1502" cm="1">
        <f t="array" ref="G1502">IF(OR(Nike_Sales_Uncleaned!G1576="",Nike_Sales_Uncleaned!G1576&lt;=0),MEDIAN(_xlfn._xlws.FILTER(Nike_Sales_Uncleaned!$G$2:$G$2501,Nike_Sales_Uncleaned!$G$2:$G$2501&gt;0)),Nike_Sales_Uncleaned!G1576)</f>
        <v>6110.0300000000007</v>
      </c>
      <c r="H1502">
        <f>IF(Nike_Sales_Uncleaned!H1576="",0,IF(AND(Nike_Sales_Uncleaned!H1576&gt;=0,Nike_Sales_Uncleaned!H1576&lt;=1),Nike_Sales_Uncleaned!H1576,0))</f>
        <v>0.96</v>
      </c>
      <c r="I1502">
        <v>0</v>
      </c>
      <c r="J1502" s="11">
        <f>IF(Nike_Sales_Uncleaned[[#This Row],[Order_Date]]="","",Nike_Sales_Uncleaned[[#This Row],[Order_Date]])</f>
        <v>45741</v>
      </c>
      <c r="K1502" t="s">
        <v>17</v>
      </c>
      <c r="L1502" t="s">
        <v>36</v>
      </c>
      <c r="M1502">
        <v>2589</v>
      </c>
    </row>
    <row r="1503" spans="1:13" x14ac:dyDescent="0.3">
      <c r="A1503">
        <v>3575</v>
      </c>
      <c r="B1503" t="s">
        <v>19</v>
      </c>
      <c r="C1503" t="s">
        <v>30</v>
      </c>
      <c r="D1503" t="s">
        <v>31</v>
      </c>
      <c r="E1503" t="str">
        <f>IF(Nike_Sales_Uncleaned!E1577="","NA",IF(OR(Nike_Sales_Uncleaned!E1577=0,Nike_Sales_Uncleaned!E1577=-1),"NA",UPPER(Nike_Sales_Uncleaned!E1577)))</f>
        <v>XL</v>
      </c>
      <c r="F1503" cm="1">
        <f t="array" ref="F1503">IF(Nike_Sales_Uncleaned!F1577="",MEDIAN(_xlfn._xlws.FILTER(Nike_Sales_Uncleaned!$F$2:$F$2501,Nike_Sales_Uncleaned!$F$2:$F$2501&gt;0)),Nike_Sales_Uncleaned!F1577)</f>
        <v>0</v>
      </c>
      <c r="G1503" cm="1">
        <f t="array" ref="G1503">IF(OR(Nike_Sales_Uncleaned!G1577="",Nike_Sales_Uncleaned!G1577&lt;=0),MEDIAN(_xlfn._xlws.FILTER(Nike_Sales_Uncleaned!$G$2:$G$2501,Nike_Sales_Uncleaned!$G$2:$G$2501&gt;0)),Nike_Sales_Uncleaned!G1577)</f>
        <v>5716.18</v>
      </c>
      <c r="H1503">
        <f>IF(Nike_Sales_Uncleaned!H1577="",0,IF(AND(Nike_Sales_Uncleaned!H1577&gt;=0,Nike_Sales_Uncleaned!H1577&lt;=1),Nike_Sales_Uncleaned!H1577,0))</f>
        <v>0</v>
      </c>
      <c r="I1503">
        <v>0</v>
      </c>
      <c r="J1503" s="11">
        <f>IF(Nike_Sales_Uncleaned[[#This Row],[Order_Date]]="","",Nike_Sales_Uncleaned[[#This Row],[Order_Date]])</f>
        <v>45605</v>
      </c>
      <c r="K1503" t="s">
        <v>22</v>
      </c>
      <c r="L1503" t="s">
        <v>29</v>
      </c>
      <c r="M1503">
        <v>3271.27</v>
      </c>
    </row>
    <row r="1504" spans="1:13" x14ac:dyDescent="0.3">
      <c r="A1504">
        <v>3576</v>
      </c>
      <c r="B1504" t="s">
        <v>19</v>
      </c>
      <c r="C1504" t="s">
        <v>26</v>
      </c>
      <c r="D1504" t="s">
        <v>40</v>
      </c>
      <c r="E1504" t="str">
        <f>IF(Nike_Sales_Uncleaned!E1578="","NA",IF(OR(Nike_Sales_Uncleaned!E1578=0,Nike_Sales_Uncleaned!E1578=-1),"NA",UPPER(Nike_Sales_Uncleaned!E1578)))</f>
        <v>M</v>
      </c>
      <c r="F1504" cm="1">
        <f t="array" ref="F1504">IF(Nike_Sales_Uncleaned!F1578="",MEDIAN(_xlfn._xlws.FILTER(Nike_Sales_Uncleaned!$F$2:$F$2501,Nike_Sales_Uncleaned!$F$2:$F$2501&gt;0)),Nike_Sales_Uncleaned!F1578)</f>
        <v>2</v>
      </c>
      <c r="G1504" cm="1">
        <f t="array" ref="G1504">IF(OR(Nike_Sales_Uncleaned!G1578="",Nike_Sales_Uncleaned!G1578&lt;=0),MEDIAN(_xlfn._xlws.FILTER(Nike_Sales_Uncleaned!$G$2:$G$2501,Nike_Sales_Uncleaned!$G$2:$G$2501&gt;0)),Nike_Sales_Uncleaned!G1578)</f>
        <v>3533.18</v>
      </c>
      <c r="H1504">
        <f>IF(Nike_Sales_Uncleaned!H1578="",0,IF(AND(Nike_Sales_Uncleaned!H1578&gt;=0,Nike_Sales_Uncleaned!H1578&lt;=1),Nike_Sales_Uncleaned!H1578,0))</f>
        <v>0</v>
      </c>
      <c r="I1504">
        <v>0</v>
      </c>
      <c r="J1504" s="11">
        <f>IF(Nike_Sales_Uncleaned[[#This Row],[Order_Date]]="","",Nike_Sales_Uncleaned[[#This Row],[Order_Date]])</f>
        <v>45239</v>
      </c>
      <c r="K1504" t="s">
        <v>22</v>
      </c>
      <c r="L1504" t="s">
        <v>36</v>
      </c>
      <c r="M1504">
        <v>-586.23</v>
      </c>
    </row>
    <row r="1505" spans="1:13" x14ac:dyDescent="0.3">
      <c r="A1505">
        <v>3577</v>
      </c>
      <c r="B1505" t="s">
        <v>19</v>
      </c>
      <c r="C1505" t="s">
        <v>30</v>
      </c>
      <c r="D1505" t="s">
        <v>56</v>
      </c>
      <c r="E1505" t="str">
        <f>IF(Nike_Sales_Uncleaned!E1579="","NA",IF(OR(Nike_Sales_Uncleaned!E1579=0,Nike_Sales_Uncleaned!E1579=-1),"NA",UPPER(Nike_Sales_Uncleaned!E1579)))</f>
        <v>XL</v>
      </c>
      <c r="F1505" cm="1">
        <f t="array" ref="F1505">IF(Nike_Sales_Uncleaned!F1579="",MEDIAN(_xlfn._xlws.FILTER(Nike_Sales_Uncleaned!$F$2:$F$2501,Nike_Sales_Uncleaned!$F$2:$F$2501&gt;0)),Nike_Sales_Uncleaned!F1579)</f>
        <v>0</v>
      </c>
      <c r="G1505" cm="1">
        <f t="array" ref="G1505">IF(OR(Nike_Sales_Uncleaned!G1579="",Nike_Sales_Uncleaned!G1579&lt;=0),MEDIAN(_xlfn._xlws.FILTER(Nike_Sales_Uncleaned!$G$2:$G$2501,Nike_Sales_Uncleaned!$G$2:$G$2501&gt;0)),Nike_Sales_Uncleaned!G1579)</f>
        <v>6110.0300000000007</v>
      </c>
      <c r="H1505">
        <f>IF(Nike_Sales_Uncleaned!H1579="",0,IF(AND(Nike_Sales_Uncleaned!H1579&gt;=0,Nike_Sales_Uncleaned!H1579&lt;=1),Nike_Sales_Uncleaned!H1579,0))</f>
        <v>0</v>
      </c>
      <c r="I1505">
        <v>0</v>
      </c>
      <c r="J1505" s="11">
        <f>IF(Nike_Sales_Uncleaned[[#This Row],[Order_Date]]="","",Nike_Sales_Uncleaned[[#This Row],[Order_Date]])</f>
        <v>45612</v>
      </c>
      <c r="K1505" t="s">
        <v>17</v>
      </c>
      <c r="L1505" t="s">
        <v>45</v>
      </c>
      <c r="M1505">
        <v>102.77</v>
      </c>
    </row>
    <row r="1506" spans="1:13" x14ac:dyDescent="0.3">
      <c r="A1506">
        <v>3578</v>
      </c>
      <c r="B1506" t="s">
        <v>35</v>
      </c>
      <c r="C1506" t="s">
        <v>26</v>
      </c>
      <c r="D1506" t="s">
        <v>27</v>
      </c>
      <c r="E1506" t="str">
        <f>IF(Nike_Sales_Uncleaned!E1580="","NA",IF(OR(Nike_Sales_Uncleaned!E1580=0,Nike_Sales_Uncleaned!E1580=-1),"NA",UPPER(Nike_Sales_Uncleaned!E1580)))</f>
        <v>XL</v>
      </c>
      <c r="F1506" cm="1">
        <f t="array" ref="F1506">IF(Nike_Sales_Uncleaned!F1580="",MEDIAN(_xlfn._xlws.FILTER(Nike_Sales_Uncleaned!$F$2:$F$2501,Nike_Sales_Uncleaned!$F$2:$F$2501&gt;0)),Nike_Sales_Uncleaned!F1580)</f>
        <v>4</v>
      </c>
      <c r="G1506" cm="1">
        <f t="array" ref="G1506">IF(OR(Nike_Sales_Uncleaned!G1580="",Nike_Sales_Uncleaned!G1580&lt;=0),MEDIAN(_xlfn._xlws.FILTER(Nike_Sales_Uncleaned!$G$2:$G$2501,Nike_Sales_Uncleaned!$G$2:$G$2501&gt;0)),Nike_Sales_Uncleaned!G1580)</f>
        <v>6348.19</v>
      </c>
      <c r="H1506">
        <f>IF(Nike_Sales_Uncleaned!H1580="",0,IF(AND(Nike_Sales_Uncleaned!H1580&gt;=0,Nike_Sales_Uncleaned!H1580&lt;=1),Nike_Sales_Uncleaned!H1580,0))</f>
        <v>0</v>
      </c>
      <c r="I1506">
        <v>0</v>
      </c>
      <c r="J1506" s="11">
        <f>IF(Nike_Sales_Uncleaned[[#This Row],[Order_Date]]="","",Nike_Sales_Uncleaned[[#This Row],[Order_Date]])</f>
        <v>45522</v>
      </c>
      <c r="K1506" t="s">
        <v>22</v>
      </c>
      <c r="L1506" t="s">
        <v>38</v>
      </c>
      <c r="M1506">
        <v>1939.74</v>
      </c>
    </row>
    <row r="1507" spans="1:13" x14ac:dyDescent="0.3">
      <c r="A1507">
        <v>3579</v>
      </c>
      <c r="B1507" t="s">
        <v>35</v>
      </c>
      <c r="C1507" t="s">
        <v>43</v>
      </c>
      <c r="D1507" t="s">
        <v>61</v>
      </c>
      <c r="E1507" t="str">
        <f>IF(Nike_Sales_Uncleaned!E1581="","NA",IF(OR(Nike_Sales_Uncleaned!E1581=0,Nike_Sales_Uncleaned!E1581=-1),"NA",UPPER(Nike_Sales_Uncleaned!E1581)))</f>
        <v>XL</v>
      </c>
      <c r="F1507" cm="1">
        <f t="array" ref="F1507">IF(Nike_Sales_Uncleaned!F1581="",MEDIAN(_xlfn._xlws.FILTER(Nike_Sales_Uncleaned!$F$2:$F$2501,Nike_Sales_Uncleaned!$F$2:$F$2501&gt;0)),Nike_Sales_Uncleaned!F1581)</f>
        <v>0</v>
      </c>
      <c r="G1507" cm="1">
        <f t="array" ref="G1507">IF(OR(Nike_Sales_Uncleaned!G1581="",Nike_Sales_Uncleaned!G1581&lt;=0),MEDIAN(_xlfn._xlws.FILTER(Nike_Sales_Uncleaned!$G$2:$G$2501,Nike_Sales_Uncleaned!$G$2:$G$2501&gt;0)),Nike_Sales_Uncleaned!G1581)</f>
        <v>9995.5499999999993</v>
      </c>
      <c r="H1507">
        <f>IF(Nike_Sales_Uncleaned!H1581="",0,IF(AND(Nike_Sales_Uncleaned!H1581&gt;=0,Nike_Sales_Uncleaned!H1581&lt;=1),Nike_Sales_Uncleaned!H1581,0))</f>
        <v>0</v>
      </c>
      <c r="I1507">
        <v>0</v>
      </c>
      <c r="J1507" s="11">
        <f>IF(Nike_Sales_Uncleaned[[#This Row],[Order_Date]]="","",Nike_Sales_Uncleaned[[#This Row],[Order_Date]])</f>
        <v>45787</v>
      </c>
      <c r="K1507" t="s">
        <v>22</v>
      </c>
      <c r="L1507" t="s">
        <v>33</v>
      </c>
      <c r="M1507">
        <v>1962.41</v>
      </c>
    </row>
    <row r="1508" spans="1:13" x14ac:dyDescent="0.3">
      <c r="A1508">
        <v>3580</v>
      </c>
      <c r="B1508" t="s">
        <v>35</v>
      </c>
      <c r="C1508" t="s">
        <v>43</v>
      </c>
      <c r="D1508" t="s">
        <v>61</v>
      </c>
      <c r="E1508" t="str">
        <f>IF(Nike_Sales_Uncleaned!E1582="","NA",IF(OR(Nike_Sales_Uncleaned!E1582=0,Nike_Sales_Uncleaned!E1582=-1),"NA",UPPER(Nike_Sales_Uncleaned!E1582)))</f>
        <v>NA</v>
      </c>
      <c r="F1508" cm="1">
        <f t="array" ref="F1508">IF(Nike_Sales_Uncleaned!F1582="",MEDIAN(_xlfn._xlws.FILTER(Nike_Sales_Uncleaned!$F$2:$F$2501,Nike_Sales_Uncleaned!$F$2:$F$2501&gt;0)),Nike_Sales_Uncleaned!F1582)</f>
        <v>2</v>
      </c>
      <c r="G1508" cm="1">
        <f t="array" ref="G1508">IF(OR(Nike_Sales_Uncleaned!G1582="",Nike_Sales_Uncleaned!G1582&lt;=0),MEDIAN(_xlfn._xlws.FILTER(Nike_Sales_Uncleaned!$G$2:$G$2501,Nike_Sales_Uncleaned!$G$2:$G$2501&gt;0)),Nike_Sales_Uncleaned!G1582)</f>
        <v>2992.37</v>
      </c>
      <c r="H1508">
        <f>IF(Nike_Sales_Uncleaned!H1582="",0,IF(AND(Nike_Sales_Uncleaned!H1582&gt;=0,Nike_Sales_Uncleaned!H1582&lt;=1),Nike_Sales_Uncleaned!H1582,0))</f>
        <v>0</v>
      </c>
      <c r="I1508">
        <v>0</v>
      </c>
      <c r="J1508" s="11" t="str">
        <f>IF(Nike_Sales_Uncleaned[[#This Row],[Order_Date]]="","",Nike_Sales_Uncleaned[[#This Row],[Order_Date]])</f>
        <v/>
      </c>
      <c r="K1508" t="s">
        <v>22</v>
      </c>
      <c r="L1508" t="s">
        <v>45</v>
      </c>
      <c r="M1508">
        <v>677.35</v>
      </c>
    </row>
    <row r="1509" spans="1:13" x14ac:dyDescent="0.3">
      <c r="A1509">
        <v>3581</v>
      </c>
      <c r="B1509" t="s">
        <v>19</v>
      </c>
      <c r="C1509" t="s">
        <v>20</v>
      </c>
      <c r="D1509" t="s">
        <v>55</v>
      </c>
      <c r="E1509" t="str">
        <f>IF(Nike_Sales_Uncleaned!E1583="","NA",IF(OR(Nike_Sales_Uncleaned!E1583=0,Nike_Sales_Uncleaned!E1583=-1),"NA",UPPER(Nike_Sales_Uncleaned!E1583)))</f>
        <v>L</v>
      </c>
      <c r="F1509" cm="1">
        <f t="array" ref="F1509">IF(Nike_Sales_Uncleaned!F1583="",MEDIAN(_xlfn._xlws.FILTER(Nike_Sales_Uncleaned!$F$2:$F$2501,Nike_Sales_Uncleaned!$F$2:$F$2501&gt;0)),Nike_Sales_Uncleaned!F1583)</f>
        <v>4</v>
      </c>
      <c r="G1509" cm="1">
        <f t="array" ref="G1509">IF(OR(Nike_Sales_Uncleaned!G1583="",Nike_Sales_Uncleaned!G1583&lt;=0),MEDIAN(_xlfn._xlws.FILTER(Nike_Sales_Uncleaned!$G$2:$G$2501,Nike_Sales_Uncleaned!$G$2:$G$2501&gt;0)),Nike_Sales_Uncleaned!G1583)</f>
        <v>6110.0300000000007</v>
      </c>
      <c r="H1509">
        <f>IF(Nike_Sales_Uncleaned!H1583="",0,IF(AND(Nike_Sales_Uncleaned!H1583&gt;=0,Nike_Sales_Uncleaned!H1583&lt;=1),Nike_Sales_Uncleaned!H1583,0))</f>
        <v>0</v>
      </c>
      <c r="I1509">
        <v>0</v>
      </c>
      <c r="J1509" s="11" t="str">
        <f>IF(Nike_Sales_Uncleaned[[#This Row],[Order_Date]]="","",Nike_Sales_Uncleaned[[#This Row],[Order_Date]])</f>
        <v/>
      </c>
      <c r="K1509" t="s">
        <v>22</v>
      </c>
      <c r="L1509" t="s">
        <v>45</v>
      </c>
      <c r="M1509">
        <v>2178.0500000000002</v>
      </c>
    </row>
    <row r="1510" spans="1:13" x14ac:dyDescent="0.3">
      <c r="A1510">
        <v>3582</v>
      </c>
      <c r="B1510" t="s">
        <v>13</v>
      </c>
      <c r="C1510" t="s">
        <v>20</v>
      </c>
      <c r="D1510" t="s">
        <v>39</v>
      </c>
      <c r="E1510" t="str">
        <f>IF(Nike_Sales_Uncleaned!E1584="","NA",IF(OR(Nike_Sales_Uncleaned!E1584=0,Nike_Sales_Uncleaned!E1584=-1),"NA",UPPER(Nike_Sales_Uncleaned!E1584)))</f>
        <v>M</v>
      </c>
      <c r="F1510" cm="1">
        <f t="array" ref="F1510">IF(Nike_Sales_Uncleaned!F1584="",MEDIAN(_xlfn._xlws.FILTER(Nike_Sales_Uncleaned!$F$2:$F$2501,Nike_Sales_Uncleaned!$F$2:$F$2501&gt;0)),Nike_Sales_Uncleaned!F1584)</f>
        <v>2</v>
      </c>
      <c r="G1510" cm="1">
        <f t="array" ref="G1510">IF(OR(Nike_Sales_Uncleaned!G1584="",Nike_Sales_Uncleaned!G1584&lt;=0),MEDIAN(_xlfn._xlws.FILTER(Nike_Sales_Uncleaned!$G$2:$G$2501,Nike_Sales_Uncleaned!$G$2:$G$2501&gt;0)),Nike_Sales_Uncleaned!G1584)</f>
        <v>2117.04</v>
      </c>
      <c r="H1510">
        <f>IF(Nike_Sales_Uncleaned!H1584="",0,IF(AND(Nike_Sales_Uncleaned!H1584&gt;=0,Nike_Sales_Uncleaned!H1584&lt;=1),Nike_Sales_Uncleaned!H1584,0))</f>
        <v>0</v>
      </c>
      <c r="I1510">
        <v>0</v>
      </c>
      <c r="J1510" s="11">
        <f>IF(Nike_Sales_Uncleaned[[#This Row],[Order_Date]]="","",Nike_Sales_Uncleaned[[#This Row],[Order_Date]])</f>
        <v>45577</v>
      </c>
      <c r="K1510" t="s">
        <v>17</v>
      </c>
      <c r="L1510" t="s">
        <v>29</v>
      </c>
      <c r="M1510">
        <v>806.52</v>
      </c>
    </row>
    <row r="1511" spans="1:13" x14ac:dyDescent="0.3">
      <c r="A1511">
        <v>3583</v>
      </c>
      <c r="B1511" t="s">
        <v>35</v>
      </c>
      <c r="C1511" t="s">
        <v>43</v>
      </c>
      <c r="D1511" t="s">
        <v>51</v>
      </c>
      <c r="E1511" t="str">
        <f>IF(Nike_Sales_Uncleaned!E1585="","NA",IF(OR(Nike_Sales_Uncleaned!E1585=0,Nike_Sales_Uncleaned!E1585=-1),"NA",UPPER(Nike_Sales_Uncleaned!E1585)))</f>
        <v>12</v>
      </c>
      <c r="F1511" cm="1">
        <f t="array" ref="F1511">IF(Nike_Sales_Uncleaned!F1585="",MEDIAN(_xlfn._xlws.FILTER(Nike_Sales_Uncleaned!$F$2:$F$2501,Nike_Sales_Uncleaned!$F$2:$F$2501&gt;0)),Nike_Sales_Uncleaned!F1585)</f>
        <v>2</v>
      </c>
      <c r="G1511" cm="1">
        <f t="array" ref="G1511">IF(OR(Nike_Sales_Uncleaned!G1585="",Nike_Sales_Uncleaned!G1585&lt;=0),MEDIAN(_xlfn._xlws.FILTER(Nike_Sales_Uncleaned!$G$2:$G$2501,Nike_Sales_Uncleaned!$G$2:$G$2501&gt;0)),Nike_Sales_Uncleaned!G1585)</f>
        <v>3153.32</v>
      </c>
      <c r="H1511">
        <f>IF(Nike_Sales_Uncleaned!H1585="",0,IF(AND(Nike_Sales_Uncleaned!H1585&gt;=0,Nike_Sales_Uncleaned!H1585&lt;=1),Nike_Sales_Uncleaned!H1585,0))</f>
        <v>0.02</v>
      </c>
      <c r="I1511">
        <v>0</v>
      </c>
      <c r="J1511" s="11">
        <f>IF(Nike_Sales_Uncleaned[[#This Row],[Order_Date]]="","",Nike_Sales_Uncleaned[[#This Row],[Order_Date]])</f>
        <v>45860</v>
      </c>
      <c r="K1511" t="s">
        <v>17</v>
      </c>
      <c r="L1511" t="s">
        <v>36</v>
      </c>
      <c r="M1511">
        <v>204.06</v>
      </c>
    </row>
    <row r="1512" spans="1:13" x14ac:dyDescent="0.3">
      <c r="A1512">
        <v>3584</v>
      </c>
      <c r="B1512" t="s">
        <v>35</v>
      </c>
      <c r="C1512" t="s">
        <v>43</v>
      </c>
      <c r="D1512" t="s">
        <v>44</v>
      </c>
      <c r="E1512" t="str">
        <f>IF(Nike_Sales_Uncleaned!E1586="","NA",IF(OR(Nike_Sales_Uncleaned!E1586=0,Nike_Sales_Uncleaned!E1586=-1),"NA",UPPER(Nike_Sales_Uncleaned!E1586)))</f>
        <v>10</v>
      </c>
      <c r="F1512" cm="1">
        <f t="array" ref="F1512">IF(Nike_Sales_Uncleaned!F1586="",MEDIAN(_xlfn._xlws.FILTER(Nike_Sales_Uncleaned!$F$2:$F$2501,Nike_Sales_Uncleaned!$F$2:$F$2501&gt;0)),Nike_Sales_Uncleaned!F1586)</f>
        <v>2</v>
      </c>
      <c r="G1512" cm="1">
        <f t="array" ref="G1512">IF(OR(Nike_Sales_Uncleaned!G1586="",Nike_Sales_Uncleaned!G1586&lt;=0),MEDIAN(_xlfn._xlws.FILTER(Nike_Sales_Uncleaned!$G$2:$G$2501,Nike_Sales_Uncleaned!$G$2:$G$2501&gt;0)),Nike_Sales_Uncleaned!G1586)</f>
        <v>3500.16</v>
      </c>
      <c r="H1512">
        <f>IF(Nike_Sales_Uncleaned!H1586="",0,IF(AND(Nike_Sales_Uncleaned!H1586&gt;=0,Nike_Sales_Uncleaned!H1586&lt;=1),Nike_Sales_Uncleaned!H1586,0))</f>
        <v>0</v>
      </c>
      <c r="I1512">
        <v>0</v>
      </c>
      <c r="J1512" s="11">
        <f>IF(Nike_Sales_Uncleaned[[#This Row],[Order_Date]]="","",Nike_Sales_Uncleaned[[#This Row],[Order_Date]])</f>
        <v>45764</v>
      </c>
      <c r="K1512" t="s">
        <v>17</v>
      </c>
      <c r="L1512" t="s">
        <v>45</v>
      </c>
      <c r="M1512">
        <v>-258.05</v>
      </c>
    </row>
    <row r="1513" spans="1:13" x14ac:dyDescent="0.3">
      <c r="A1513">
        <v>3585</v>
      </c>
      <c r="B1513" t="s">
        <v>35</v>
      </c>
      <c r="C1513" t="s">
        <v>30</v>
      </c>
      <c r="D1513" t="s">
        <v>48</v>
      </c>
      <c r="E1513" t="str">
        <f>IF(Nike_Sales_Uncleaned!E1587="","NA",IF(OR(Nike_Sales_Uncleaned!E1587=0,Nike_Sales_Uncleaned!E1587=-1),"NA",UPPER(Nike_Sales_Uncleaned!E1587)))</f>
        <v>XL</v>
      </c>
      <c r="F1513" cm="1">
        <f t="array" ref="F1513">IF(Nike_Sales_Uncleaned!F1587="",MEDIAN(_xlfn._xlws.FILTER(Nike_Sales_Uncleaned!$F$2:$F$2501,Nike_Sales_Uncleaned!$F$2:$F$2501&gt;0)),Nike_Sales_Uncleaned!F1587)</f>
        <v>2</v>
      </c>
      <c r="G1513" cm="1">
        <f t="array" ref="G1513">IF(OR(Nike_Sales_Uncleaned!G1587="",Nike_Sales_Uncleaned!G1587&lt;=0),MEDIAN(_xlfn._xlws.FILTER(Nike_Sales_Uncleaned!$G$2:$G$2501,Nike_Sales_Uncleaned!$G$2:$G$2501&gt;0)),Nike_Sales_Uncleaned!G1587)</f>
        <v>6110.0300000000007</v>
      </c>
      <c r="H1513">
        <f>IF(Nike_Sales_Uncleaned!H1587="",0,IF(AND(Nike_Sales_Uncleaned!H1587&gt;=0,Nike_Sales_Uncleaned!H1587&lt;=1),Nike_Sales_Uncleaned!H1587,0))</f>
        <v>0.52</v>
      </c>
      <c r="I1513">
        <v>0</v>
      </c>
      <c r="J1513" s="11">
        <f>IF(Nike_Sales_Uncleaned[[#This Row],[Order_Date]]="","",Nike_Sales_Uncleaned[[#This Row],[Order_Date]])</f>
        <v>45703</v>
      </c>
      <c r="K1513" t="s">
        <v>22</v>
      </c>
      <c r="L1513" t="s">
        <v>45</v>
      </c>
      <c r="M1513">
        <v>1263.9100000000001</v>
      </c>
    </row>
    <row r="1514" spans="1:13" x14ac:dyDescent="0.3">
      <c r="A1514">
        <v>3586</v>
      </c>
      <c r="B1514" t="s">
        <v>19</v>
      </c>
      <c r="C1514" t="s">
        <v>26</v>
      </c>
      <c r="D1514" t="s">
        <v>40</v>
      </c>
      <c r="E1514" t="str">
        <f>IF(Nike_Sales_Uncleaned!E1588="","NA",IF(OR(Nike_Sales_Uncleaned!E1588=0,Nike_Sales_Uncleaned!E1588=-1),"NA",UPPER(Nike_Sales_Uncleaned!E1588)))</f>
        <v>L</v>
      </c>
      <c r="F1514" cm="1">
        <f t="array" ref="F1514">IF(Nike_Sales_Uncleaned!F1588="",MEDIAN(_xlfn._xlws.FILTER(Nike_Sales_Uncleaned!$F$2:$F$2501,Nike_Sales_Uncleaned!$F$2:$F$2501&gt;0)),Nike_Sales_Uncleaned!F1588)</f>
        <v>2</v>
      </c>
      <c r="G1514" cm="1">
        <f t="array" ref="G1514">IF(OR(Nike_Sales_Uncleaned!G1588="",Nike_Sales_Uncleaned!G1588&lt;=0),MEDIAN(_xlfn._xlws.FILTER(Nike_Sales_Uncleaned!$G$2:$G$2501,Nike_Sales_Uncleaned!$G$2:$G$2501&gt;0)),Nike_Sales_Uncleaned!G1588)</f>
        <v>6110.0300000000007</v>
      </c>
      <c r="H1514">
        <f>IF(Nike_Sales_Uncleaned!H1588="",0,IF(AND(Nike_Sales_Uncleaned!H1588&gt;=0,Nike_Sales_Uncleaned!H1588&lt;=1),Nike_Sales_Uncleaned!H1588,0))</f>
        <v>0</v>
      </c>
      <c r="I1514">
        <v>0</v>
      </c>
      <c r="J1514" s="11">
        <f>IF(Nike_Sales_Uncleaned[[#This Row],[Order_Date]]="","",Nike_Sales_Uncleaned[[#This Row],[Order_Date]])</f>
        <v>45813</v>
      </c>
      <c r="K1514" t="s">
        <v>17</v>
      </c>
      <c r="L1514" t="s">
        <v>33</v>
      </c>
      <c r="M1514">
        <v>3579.64</v>
      </c>
    </row>
    <row r="1515" spans="1:13" x14ac:dyDescent="0.3">
      <c r="A1515">
        <v>3587</v>
      </c>
      <c r="B1515" t="s">
        <v>35</v>
      </c>
      <c r="C1515" t="s">
        <v>14</v>
      </c>
      <c r="D1515" t="s">
        <v>15</v>
      </c>
      <c r="E1515" t="str">
        <f>IF(Nike_Sales_Uncleaned!E1589="","NA",IF(OR(Nike_Sales_Uncleaned!E1589=0,Nike_Sales_Uncleaned!E1589=-1),"NA",UPPER(Nike_Sales_Uncleaned!E1589)))</f>
        <v>6</v>
      </c>
      <c r="F1515" cm="1">
        <f t="array" ref="F1515">IF(Nike_Sales_Uncleaned!F1589="",MEDIAN(_xlfn._xlws.FILTER(Nike_Sales_Uncleaned!$F$2:$F$2501,Nike_Sales_Uncleaned!$F$2:$F$2501&gt;0)),Nike_Sales_Uncleaned!F1589)</f>
        <v>2</v>
      </c>
      <c r="G1515" cm="1">
        <f t="array" ref="G1515">IF(OR(Nike_Sales_Uncleaned!G1589="",Nike_Sales_Uncleaned!G1589&lt;=0),MEDIAN(_xlfn._xlws.FILTER(Nike_Sales_Uncleaned!$G$2:$G$2501,Nike_Sales_Uncleaned!$G$2:$G$2501&gt;0)),Nike_Sales_Uncleaned!G1589)</f>
        <v>6110.0300000000007</v>
      </c>
      <c r="H1515">
        <f>IF(Nike_Sales_Uncleaned!H1589="",0,IF(AND(Nike_Sales_Uncleaned!H1589&gt;=0,Nike_Sales_Uncleaned!H1589&lt;=1),Nike_Sales_Uncleaned!H1589,0))</f>
        <v>0</v>
      </c>
      <c r="I1515">
        <v>0</v>
      </c>
      <c r="J1515" s="11">
        <f>IF(Nike_Sales_Uncleaned[[#This Row],[Order_Date]]="","",Nike_Sales_Uncleaned[[#This Row],[Order_Date]])</f>
        <v>45763</v>
      </c>
      <c r="K1515" t="s">
        <v>17</v>
      </c>
      <c r="L1515" t="s">
        <v>36</v>
      </c>
      <c r="M1515">
        <v>-1182.04</v>
      </c>
    </row>
    <row r="1516" spans="1:13" x14ac:dyDescent="0.3">
      <c r="A1516">
        <v>3588</v>
      </c>
      <c r="B1516" t="s">
        <v>35</v>
      </c>
      <c r="C1516" t="s">
        <v>26</v>
      </c>
      <c r="D1516" t="s">
        <v>40</v>
      </c>
      <c r="E1516" t="str">
        <f>IF(Nike_Sales_Uncleaned!E1590="","NA",IF(OR(Nike_Sales_Uncleaned!E1590=0,Nike_Sales_Uncleaned!E1590=-1),"NA",UPPER(Nike_Sales_Uncleaned!E1590)))</f>
        <v>L</v>
      </c>
      <c r="F1516" cm="1">
        <f t="array" ref="F1516">IF(Nike_Sales_Uncleaned!F1590="",MEDIAN(_xlfn._xlws.FILTER(Nike_Sales_Uncleaned!$F$2:$F$2501,Nike_Sales_Uncleaned!$F$2:$F$2501&gt;0)),Nike_Sales_Uncleaned!F1590)</f>
        <v>2</v>
      </c>
      <c r="G1516" cm="1">
        <f t="array" ref="G1516">IF(OR(Nike_Sales_Uncleaned!G1590="",Nike_Sales_Uncleaned!G1590&lt;=0),MEDIAN(_xlfn._xlws.FILTER(Nike_Sales_Uncleaned!$G$2:$G$2501,Nike_Sales_Uncleaned!$G$2:$G$2501&gt;0)),Nike_Sales_Uncleaned!G1590)</f>
        <v>7808.46</v>
      </c>
      <c r="H1516">
        <f>IF(Nike_Sales_Uncleaned!H1590="",0,IF(AND(Nike_Sales_Uncleaned!H1590&gt;=0,Nike_Sales_Uncleaned!H1590&lt;=1),Nike_Sales_Uncleaned!H1590,0))</f>
        <v>0</v>
      </c>
      <c r="I1516">
        <v>0</v>
      </c>
      <c r="J1516" s="11">
        <f>IF(Nike_Sales_Uncleaned[[#This Row],[Order_Date]]="","",Nike_Sales_Uncleaned[[#This Row],[Order_Date]])</f>
        <v>45514</v>
      </c>
      <c r="K1516" t="s">
        <v>17</v>
      </c>
      <c r="L1516" t="s">
        <v>29</v>
      </c>
      <c r="M1516">
        <v>3190.87</v>
      </c>
    </row>
    <row r="1517" spans="1:13" x14ac:dyDescent="0.3">
      <c r="A1517">
        <v>3589</v>
      </c>
      <c r="B1517" t="s">
        <v>13</v>
      </c>
      <c r="C1517" t="s">
        <v>14</v>
      </c>
      <c r="D1517" t="s">
        <v>34</v>
      </c>
      <c r="E1517" t="str">
        <f>IF(Nike_Sales_Uncleaned!E1591="","NA",IF(OR(Nike_Sales_Uncleaned!E1591=0,Nike_Sales_Uncleaned!E1591=-1),"NA",UPPER(Nike_Sales_Uncleaned!E1591)))</f>
        <v>12</v>
      </c>
      <c r="F1517" cm="1">
        <f t="array" ref="F1517">IF(Nike_Sales_Uncleaned!F1591="",MEDIAN(_xlfn._xlws.FILTER(Nike_Sales_Uncleaned!$F$2:$F$2501,Nike_Sales_Uncleaned!$F$2:$F$2501&gt;0)),Nike_Sales_Uncleaned!F1591)</f>
        <v>2</v>
      </c>
      <c r="G1517" cm="1">
        <f t="array" ref="G1517">IF(OR(Nike_Sales_Uncleaned!G1591="",Nike_Sales_Uncleaned!G1591&lt;=0),MEDIAN(_xlfn._xlws.FILTER(Nike_Sales_Uncleaned!$G$2:$G$2501,Nike_Sales_Uncleaned!$G$2:$G$2501&gt;0)),Nike_Sales_Uncleaned!G1591)</f>
        <v>6110.0300000000007</v>
      </c>
      <c r="H1517">
        <f>IF(Nike_Sales_Uncleaned!H1591="",0,IF(AND(Nike_Sales_Uncleaned!H1591&gt;=0,Nike_Sales_Uncleaned!H1591&lt;=1),Nike_Sales_Uncleaned!H1591,0))</f>
        <v>0</v>
      </c>
      <c r="I1517">
        <v>0</v>
      </c>
      <c r="J1517" s="11" t="str">
        <f>IF(Nike_Sales_Uncleaned[[#This Row],[Order_Date]]="","",Nike_Sales_Uncleaned[[#This Row],[Order_Date]])</f>
        <v/>
      </c>
      <c r="K1517" t="s">
        <v>22</v>
      </c>
      <c r="L1517" t="s">
        <v>25</v>
      </c>
      <c r="M1517">
        <v>-247.69</v>
      </c>
    </row>
    <row r="1518" spans="1:13" x14ac:dyDescent="0.3">
      <c r="A1518">
        <v>3591</v>
      </c>
      <c r="B1518" t="s">
        <v>13</v>
      </c>
      <c r="C1518" t="s">
        <v>30</v>
      </c>
      <c r="D1518" t="s">
        <v>56</v>
      </c>
      <c r="E1518" t="str">
        <f>IF(Nike_Sales_Uncleaned!E1593="","NA",IF(OR(Nike_Sales_Uncleaned!E1593=0,Nike_Sales_Uncleaned!E1593=-1),"NA",UPPER(Nike_Sales_Uncleaned!E1593)))</f>
        <v>8</v>
      </c>
      <c r="F1518" cm="1">
        <f t="array" ref="F1518">IF(Nike_Sales_Uncleaned!F1593="",MEDIAN(_xlfn._xlws.FILTER(Nike_Sales_Uncleaned!$F$2:$F$2501,Nike_Sales_Uncleaned!$F$2:$F$2501&gt;0)),Nike_Sales_Uncleaned!F1593)</f>
        <v>2</v>
      </c>
      <c r="G1518" cm="1">
        <f t="array" ref="G1518">IF(OR(Nike_Sales_Uncleaned!G1593="",Nike_Sales_Uncleaned!G1593&lt;=0),MEDIAN(_xlfn._xlws.FILTER(Nike_Sales_Uncleaned!$G$2:$G$2501,Nike_Sales_Uncleaned!$G$2:$G$2501&gt;0)),Nike_Sales_Uncleaned!G1593)</f>
        <v>3718.65</v>
      </c>
      <c r="H1518">
        <f>IF(Nike_Sales_Uncleaned!H1593="",0,IF(AND(Nike_Sales_Uncleaned!H1593&gt;=0,Nike_Sales_Uncleaned!H1593&lt;=1),Nike_Sales_Uncleaned!H1593,0))</f>
        <v>0</v>
      </c>
      <c r="I1518">
        <v>0</v>
      </c>
      <c r="J1518" s="11" t="str">
        <f>IF(Nike_Sales_Uncleaned[[#This Row],[Order_Date]]="","",Nike_Sales_Uncleaned[[#This Row],[Order_Date]])</f>
        <v/>
      </c>
      <c r="K1518" t="s">
        <v>22</v>
      </c>
      <c r="L1518" t="s">
        <v>33</v>
      </c>
      <c r="M1518">
        <v>2210.66</v>
      </c>
    </row>
    <row r="1519" spans="1:13" x14ac:dyDescent="0.3">
      <c r="A1519">
        <v>3592</v>
      </c>
      <c r="B1519" t="s">
        <v>19</v>
      </c>
      <c r="C1519" t="s">
        <v>30</v>
      </c>
      <c r="D1519" t="s">
        <v>50</v>
      </c>
      <c r="E1519" t="str">
        <f>IF(Nike_Sales_Uncleaned!E1594="","NA",IF(OR(Nike_Sales_Uncleaned!E1594=0,Nike_Sales_Uncleaned!E1594=-1),"NA",UPPER(Nike_Sales_Uncleaned!E1594)))</f>
        <v>L</v>
      </c>
      <c r="F1519" cm="1">
        <f t="array" ref="F1519">IF(Nike_Sales_Uncleaned!F1594="",MEDIAN(_xlfn._xlws.FILTER(Nike_Sales_Uncleaned!$F$2:$F$2501,Nike_Sales_Uncleaned!$F$2:$F$2501&gt;0)),Nike_Sales_Uncleaned!F1594)</f>
        <v>2</v>
      </c>
      <c r="G1519" cm="1">
        <f t="array" ref="G1519">IF(OR(Nike_Sales_Uncleaned!G1594="",Nike_Sales_Uncleaned!G1594&lt;=0),MEDIAN(_xlfn._xlws.FILTER(Nike_Sales_Uncleaned!$G$2:$G$2501,Nike_Sales_Uncleaned!$G$2:$G$2501&gt;0)),Nike_Sales_Uncleaned!G1594)</f>
        <v>8609.0499999999993</v>
      </c>
      <c r="H1519">
        <f>IF(Nike_Sales_Uncleaned!H1594="",0,IF(AND(Nike_Sales_Uncleaned!H1594&gt;=0,Nike_Sales_Uncleaned!H1594&lt;=1),Nike_Sales_Uncleaned!H1594,0))</f>
        <v>0</v>
      </c>
      <c r="I1519">
        <v>0</v>
      </c>
      <c r="J1519" s="11" t="str">
        <f>IF(Nike_Sales_Uncleaned[[#This Row],[Order_Date]]="","",Nike_Sales_Uncleaned[[#This Row],[Order_Date]])</f>
        <v/>
      </c>
      <c r="K1519" t="s">
        <v>22</v>
      </c>
      <c r="L1519" t="s">
        <v>45</v>
      </c>
      <c r="M1519">
        <v>1289.77</v>
      </c>
    </row>
    <row r="1520" spans="1:13" x14ac:dyDescent="0.3">
      <c r="A1520">
        <v>3593</v>
      </c>
      <c r="B1520" t="s">
        <v>19</v>
      </c>
      <c r="C1520" t="s">
        <v>43</v>
      </c>
      <c r="D1520" t="s">
        <v>44</v>
      </c>
      <c r="E1520" t="str">
        <f>IF(Nike_Sales_Uncleaned!E1595="","NA",IF(OR(Nike_Sales_Uncleaned!E1595=0,Nike_Sales_Uncleaned!E1595=-1),"NA",UPPER(Nike_Sales_Uncleaned!E1595)))</f>
        <v>L</v>
      </c>
      <c r="F1520" cm="1">
        <f t="array" ref="F1520">IF(Nike_Sales_Uncleaned!F1595="",MEDIAN(_xlfn._xlws.FILTER(Nike_Sales_Uncleaned!$F$2:$F$2501,Nike_Sales_Uncleaned!$F$2:$F$2501&gt;0)),Nike_Sales_Uncleaned!F1595)</f>
        <v>2</v>
      </c>
      <c r="G1520" cm="1">
        <f t="array" ref="G1520">IF(OR(Nike_Sales_Uncleaned!G1595="",Nike_Sales_Uncleaned!G1595&lt;=0),MEDIAN(_xlfn._xlws.FILTER(Nike_Sales_Uncleaned!$G$2:$G$2501,Nike_Sales_Uncleaned!$G$2:$G$2501&gt;0)),Nike_Sales_Uncleaned!G1595)</f>
        <v>6452.43</v>
      </c>
      <c r="H1520">
        <f>IF(Nike_Sales_Uncleaned!H1595="",0,IF(AND(Nike_Sales_Uncleaned!H1595&gt;=0,Nike_Sales_Uncleaned!H1595&lt;=1),Nike_Sales_Uncleaned!H1595,0))</f>
        <v>0</v>
      </c>
      <c r="I1520">
        <v>0</v>
      </c>
      <c r="J1520" s="11">
        <f>IF(Nike_Sales_Uncleaned[[#This Row],[Order_Date]]="","",Nike_Sales_Uncleaned[[#This Row],[Order_Date]])</f>
        <v>45518</v>
      </c>
      <c r="K1520" t="s">
        <v>17</v>
      </c>
      <c r="L1520" t="s">
        <v>29</v>
      </c>
      <c r="M1520">
        <v>-1012.43</v>
      </c>
    </row>
    <row r="1521" spans="1:13" x14ac:dyDescent="0.3">
      <c r="A1521">
        <v>3594</v>
      </c>
      <c r="B1521" t="s">
        <v>13</v>
      </c>
      <c r="C1521" t="s">
        <v>14</v>
      </c>
      <c r="D1521" t="s">
        <v>34</v>
      </c>
      <c r="E1521" t="str">
        <f>IF(Nike_Sales_Uncleaned!E1596="","NA",IF(OR(Nike_Sales_Uncleaned!E1596=0,Nike_Sales_Uncleaned!E1596=-1),"NA",UPPER(Nike_Sales_Uncleaned!E1596)))</f>
        <v>NA</v>
      </c>
      <c r="F1521" cm="1">
        <f t="array" ref="F1521">IF(Nike_Sales_Uncleaned!F1596="",MEDIAN(_xlfn._xlws.FILTER(Nike_Sales_Uncleaned!$F$2:$F$2501,Nike_Sales_Uncleaned!$F$2:$F$2501&gt;0)),Nike_Sales_Uncleaned!F1596)</f>
        <v>-1</v>
      </c>
      <c r="G1521" cm="1">
        <f t="array" ref="G1521">IF(OR(Nike_Sales_Uncleaned!G1596="",Nike_Sales_Uncleaned!G1596&lt;=0),MEDIAN(_xlfn._xlws.FILTER(Nike_Sales_Uncleaned!$G$2:$G$2501,Nike_Sales_Uncleaned!$G$2:$G$2501&gt;0)),Nike_Sales_Uncleaned!G1596)</f>
        <v>9694.85</v>
      </c>
      <c r="H1521">
        <f>IF(Nike_Sales_Uncleaned!H1596="",0,IF(AND(Nike_Sales_Uncleaned!H1596&gt;=0,Nike_Sales_Uncleaned!H1596&lt;=1),Nike_Sales_Uncleaned!H1596,0))</f>
        <v>0.98</v>
      </c>
      <c r="I1521">
        <v>-193.9</v>
      </c>
      <c r="J1521" s="11">
        <f>IF(Nike_Sales_Uncleaned[[#This Row],[Order_Date]]="","",Nike_Sales_Uncleaned[[#This Row],[Order_Date]])</f>
        <v>45802</v>
      </c>
      <c r="K1521" t="s">
        <v>17</v>
      </c>
      <c r="L1521" t="s">
        <v>38</v>
      </c>
      <c r="M1521">
        <v>1562.86</v>
      </c>
    </row>
    <row r="1522" spans="1:13" x14ac:dyDescent="0.3">
      <c r="A1522">
        <v>3595</v>
      </c>
      <c r="B1522" t="s">
        <v>13</v>
      </c>
      <c r="C1522" t="s">
        <v>30</v>
      </c>
      <c r="D1522" t="s">
        <v>48</v>
      </c>
      <c r="E1522" t="str">
        <f>IF(Nike_Sales_Uncleaned!E1597="","NA",IF(OR(Nike_Sales_Uncleaned!E1597=0,Nike_Sales_Uncleaned!E1597=-1),"NA",UPPER(Nike_Sales_Uncleaned!E1597)))</f>
        <v>L</v>
      </c>
      <c r="F1522" cm="1">
        <f t="array" ref="F1522">IF(Nike_Sales_Uncleaned!F1597="",MEDIAN(_xlfn._xlws.FILTER(Nike_Sales_Uncleaned!$F$2:$F$2501,Nike_Sales_Uncleaned!$F$2:$F$2501&gt;0)),Nike_Sales_Uncleaned!F1597)</f>
        <v>2</v>
      </c>
      <c r="G1522" cm="1">
        <f t="array" ref="G1522">IF(OR(Nike_Sales_Uncleaned!G1597="",Nike_Sales_Uncleaned!G1597&lt;=0),MEDIAN(_xlfn._xlws.FILTER(Nike_Sales_Uncleaned!$G$2:$G$2501,Nike_Sales_Uncleaned!$G$2:$G$2501&gt;0)),Nike_Sales_Uncleaned!G1597)</f>
        <v>6890.68</v>
      </c>
      <c r="H1522">
        <f>IF(Nike_Sales_Uncleaned!H1597="",0,IF(AND(Nike_Sales_Uncleaned!H1597&gt;=0,Nike_Sales_Uncleaned!H1597&lt;=1),Nike_Sales_Uncleaned!H1597,0))</f>
        <v>0</v>
      </c>
      <c r="I1522">
        <v>0</v>
      </c>
      <c r="J1522" s="11">
        <f>IF(Nike_Sales_Uncleaned[[#This Row],[Order_Date]]="","",Nike_Sales_Uncleaned[[#This Row],[Order_Date]])</f>
        <v>45373</v>
      </c>
      <c r="K1522" t="s">
        <v>17</v>
      </c>
      <c r="L1522" t="s">
        <v>29</v>
      </c>
      <c r="M1522">
        <v>3385.84</v>
      </c>
    </row>
    <row r="1523" spans="1:13" x14ac:dyDescent="0.3">
      <c r="A1523">
        <v>3596</v>
      </c>
      <c r="B1523" t="s">
        <v>35</v>
      </c>
      <c r="C1523" t="s">
        <v>14</v>
      </c>
      <c r="D1523" t="s">
        <v>47</v>
      </c>
      <c r="E1523" t="str">
        <f>IF(Nike_Sales_Uncleaned!E1598="","NA",IF(OR(Nike_Sales_Uncleaned!E1598=0,Nike_Sales_Uncleaned!E1598=-1),"NA",UPPER(Nike_Sales_Uncleaned!E1598)))</f>
        <v>8</v>
      </c>
      <c r="F1523" cm="1">
        <f t="array" ref="F1523">IF(Nike_Sales_Uncleaned!F1598="",MEDIAN(_xlfn._xlws.FILTER(Nike_Sales_Uncleaned!$F$2:$F$2501,Nike_Sales_Uncleaned!$F$2:$F$2501&gt;0)),Nike_Sales_Uncleaned!F1598)</f>
        <v>2</v>
      </c>
      <c r="G1523" cm="1">
        <f t="array" ref="G1523">IF(OR(Nike_Sales_Uncleaned!G1598="",Nike_Sales_Uncleaned!G1598&lt;=0),MEDIAN(_xlfn._xlws.FILTER(Nike_Sales_Uncleaned!$G$2:$G$2501,Nike_Sales_Uncleaned!$G$2:$G$2501&gt;0)),Nike_Sales_Uncleaned!G1598)</f>
        <v>6110.0300000000007</v>
      </c>
      <c r="H1523">
        <f>IF(Nike_Sales_Uncleaned!H1598="",0,IF(AND(Nike_Sales_Uncleaned!H1598&gt;=0,Nike_Sales_Uncleaned!H1598&lt;=1),Nike_Sales_Uncleaned!H1598,0))</f>
        <v>0</v>
      </c>
      <c r="I1523">
        <v>0</v>
      </c>
      <c r="J1523" s="11" t="str">
        <f>IF(Nike_Sales_Uncleaned[[#This Row],[Order_Date]]="","",Nike_Sales_Uncleaned[[#This Row],[Order_Date]])</f>
        <v/>
      </c>
      <c r="K1523" t="s">
        <v>17</v>
      </c>
      <c r="L1523" t="s">
        <v>29</v>
      </c>
      <c r="M1523">
        <v>-66.97</v>
      </c>
    </row>
    <row r="1524" spans="1:13" x14ac:dyDescent="0.3">
      <c r="A1524">
        <v>3597</v>
      </c>
      <c r="B1524" t="s">
        <v>13</v>
      </c>
      <c r="C1524" t="s">
        <v>43</v>
      </c>
      <c r="D1524" t="s">
        <v>52</v>
      </c>
      <c r="E1524" t="str">
        <f>IF(Nike_Sales_Uncleaned!E1599="","NA",IF(OR(Nike_Sales_Uncleaned!E1599=0,Nike_Sales_Uncleaned!E1599=-1),"NA",UPPER(Nike_Sales_Uncleaned!E1599)))</f>
        <v>NA</v>
      </c>
      <c r="F1524" cm="1">
        <f t="array" ref="F1524">IF(Nike_Sales_Uncleaned!F1599="",MEDIAN(_xlfn._xlws.FILTER(Nike_Sales_Uncleaned!$F$2:$F$2501,Nike_Sales_Uncleaned!$F$2:$F$2501&gt;0)),Nike_Sales_Uncleaned!F1599)</f>
        <v>2</v>
      </c>
      <c r="G1524" cm="1">
        <f t="array" ref="G1524">IF(OR(Nike_Sales_Uncleaned!G1599="",Nike_Sales_Uncleaned!G1599&lt;=0),MEDIAN(_xlfn._xlws.FILTER(Nike_Sales_Uncleaned!$G$2:$G$2501,Nike_Sales_Uncleaned!$G$2:$G$2501&gt;0)),Nike_Sales_Uncleaned!G1599)</f>
        <v>6110.0300000000007</v>
      </c>
      <c r="H1524">
        <f>IF(Nike_Sales_Uncleaned!H1599="",0,IF(AND(Nike_Sales_Uncleaned!H1599&gt;=0,Nike_Sales_Uncleaned!H1599&lt;=1),Nike_Sales_Uncleaned!H1599,0))</f>
        <v>0</v>
      </c>
      <c r="I1524">
        <v>0</v>
      </c>
      <c r="J1524" s="11" t="str">
        <f>IF(Nike_Sales_Uncleaned[[#This Row],[Order_Date]]="","",Nike_Sales_Uncleaned[[#This Row],[Order_Date]])</f>
        <v/>
      </c>
      <c r="K1524" t="s">
        <v>17</v>
      </c>
      <c r="L1524" t="s">
        <v>38</v>
      </c>
      <c r="M1524">
        <v>230.4</v>
      </c>
    </row>
    <row r="1525" spans="1:13" x14ac:dyDescent="0.3">
      <c r="A1525">
        <v>3598</v>
      </c>
      <c r="B1525" t="s">
        <v>35</v>
      </c>
      <c r="C1525" t="s">
        <v>20</v>
      </c>
      <c r="D1525" t="s">
        <v>21</v>
      </c>
      <c r="E1525" t="str">
        <f>IF(Nike_Sales_Uncleaned!E1600="","NA",IF(OR(Nike_Sales_Uncleaned!E1600=0,Nike_Sales_Uncleaned!E1600=-1),"NA",UPPER(Nike_Sales_Uncleaned!E1600)))</f>
        <v>XL</v>
      </c>
      <c r="F1525" cm="1">
        <f t="array" ref="F1525">IF(Nike_Sales_Uncleaned!F1600="",MEDIAN(_xlfn._xlws.FILTER(Nike_Sales_Uncleaned!$F$2:$F$2501,Nike_Sales_Uncleaned!$F$2:$F$2501&gt;0)),Nike_Sales_Uncleaned!F1600)</f>
        <v>1</v>
      </c>
      <c r="G1525" cm="1">
        <f t="array" ref="G1525">IF(OR(Nike_Sales_Uncleaned!G1600="",Nike_Sales_Uncleaned!G1600&lt;=0),MEDIAN(_xlfn._xlws.FILTER(Nike_Sales_Uncleaned!$G$2:$G$2501,Nike_Sales_Uncleaned!$G$2:$G$2501&gt;0)),Nike_Sales_Uncleaned!G1600)</f>
        <v>6110.0300000000007</v>
      </c>
      <c r="H1525">
        <f>IF(Nike_Sales_Uncleaned!H1600="",0,IF(AND(Nike_Sales_Uncleaned!H1600&gt;=0,Nike_Sales_Uncleaned!H1600&lt;=1),Nike_Sales_Uncleaned!H1600,0))</f>
        <v>0</v>
      </c>
      <c r="I1525">
        <v>0</v>
      </c>
      <c r="J1525" s="11">
        <f>IF(Nike_Sales_Uncleaned[[#This Row],[Order_Date]]="","",Nike_Sales_Uncleaned[[#This Row],[Order_Date]])</f>
        <v>45452</v>
      </c>
      <c r="K1525" t="s">
        <v>17</v>
      </c>
      <c r="L1525" t="s">
        <v>33</v>
      </c>
      <c r="M1525">
        <v>-798.42</v>
      </c>
    </row>
    <row r="1526" spans="1:13" x14ac:dyDescent="0.3">
      <c r="A1526">
        <v>3599</v>
      </c>
      <c r="B1526" t="s">
        <v>13</v>
      </c>
      <c r="C1526" t="s">
        <v>14</v>
      </c>
      <c r="D1526" t="s">
        <v>34</v>
      </c>
      <c r="E1526" t="str">
        <f>IF(Nike_Sales_Uncleaned!E1601="","NA",IF(OR(Nike_Sales_Uncleaned!E1601=0,Nike_Sales_Uncleaned!E1601=-1),"NA",UPPER(Nike_Sales_Uncleaned!E1601)))</f>
        <v>L</v>
      </c>
      <c r="F1526" cm="1">
        <f t="array" ref="F1526">IF(Nike_Sales_Uncleaned!F1601="",MEDIAN(_xlfn._xlws.FILTER(Nike_Sales_Uncleaned!$F$2:$F$2501,Nike_Sales_Uncleaned!$F$2:$F$2501&gt;0)),Nike_Sales_Uncleaned!F1601)</f>
        <v>2</v>
      </c>
      <c r="G1526" cm="1">
        <f t="array" ref="G1526">IF(OR(Nike_Sales_Uncleaned!G1601="",Nike_Sales_Uncleaned!G1601&lt;=0),MEDIAN(_xlfn._xlws.FILTER(Nike_Sales_Uncleaned!$G$2:$G$2501,Nike_Sales_Uncleaned!$G$2:$G$2501&gt;0)),Nike_Sales_Uncleaned!G1601)</f>
        <v>6110.0300000000007</v>
      </c>
      <c r="H1526">
        <f>IF(Nike_Sales_Uncleaned!H1601="",0,IF(AND(Nike_Sales_Uncleaned!H1601&gt;=0,Nike_Sales_Uncleaned!H1601&lt;=1),Nike_Sales_Uncleaned!H1601,0))</f>
        <v>0</v>
      </c>
      <c r="I1526">
        <v>0</v>
      </c>
      <c r="J1526" s="11">
        <f>IF(Nike_Sales_Uncleaned[[#This Row],[Order_Date]]="","",Nike_Sales_Uncleaned[[#This Row],[Order_Date]])</f>
        <v>45608</v>
      </c>
      <c r="K1526" t="s">
        <v>17</v>
      </c>
      <c r="L1526" t="s">
        <v>29</v>
      </c>
      <c r="M1526">
        <v>-1041.33</v>
      </c>
    </row>
    <row r="1527" spans="1:13" x14ac:dyDescent="0.3">
      <c r="A1527">
        <v>3600</v>
      </c>
      <c r="B1527" t="s">
        <v>19</v>
      </c>
      <c r="C1527" t="s">
        <v>20</v>
      </c>
      <c r="D1527" t="s">
        <v>55</v>
      </c>
      <c r="E1527" t="str">
        <f>IF(Nike_Sales_Uncleaned!E1602="","NA",IF(OR(Nike_Sales_Uncleaned!E1602=0,Nike_Sales_Uncleaned!E1602=-1),"NA",UPPER(Nike_Sales_Uncleaned!E1602)))</f>
        <v>NA</v>
      </c>
      <c r="F1527" cm="1">
        <f t="array" ref="F1527">IF(Nike_Sales_Uncleaned!F1602="",MEDIAN(_xlfn._xlws.FILTER(Nike_Sales_Uncleaned!$F$2:$F$2501,Nike_Sales_Uncleaned!$F$2:$F$2501&gt;0)),Nike_Sales_Uncleaned!F1602)</f>
        <v>4</v>
      </c>
      <c r="G1527" cm="1">
        <f t="array" ref="G1527">IF(OR(Nike_Sales_Uncleaned!G1602="",Nike_Sales_Uncleaned!G1602&lt;=0),MEDIAN(_xlfn._xlws.FILTER(Nike_Sales_Uncleaned!$G$2:$G$2501,Nike_Sales_Uncleaned!$G$2:$G$2501&gt;0)),Nike_Sales_Uncleaned!G1602)</f>
        <v>6110.0300000000007</v>
      </c>
      <c r="H1527">
        <f>IF(Nike_Sales_Uncleaned!H1602="",0,IF(AND(Nike_Sales_Uncleaned!H1602&gt;=0,Nike_Sales_Uncleaned!H1602&lt;=1),Nike_Sales_Uncleaned!H1602,0))</f>
        <v>0.65</v>
      </c>
      <c r="I1527">
        <v>0</v>
      </c>
      <c r="J1527" s="11">
        <f>IF(Nike_Sales_Uncleaned[[#This Row],[Order_Date]]="","",Nike_Sales_Uncleaned[[#This Row],[Order_Date]])</f>
        <v>45686</v>
      </c>
      <c r="K1527" t="s">
        <v>17</v>
      </c>
      <c r="L1527" t="s">
        <v>38</v>
      </c>
      <c r="M1527">
        <v>1129.1199999999999</v>
      </c>
    </row>
    <row r="1528" spans="1:13" x14ac:dyDescent="0.3">
      <c r="A1528">
        <v>3601</v>
      </c>
      <c r="B1528" t="s">
        <v>19</v>
      </c>
      <c r="C1528" t="s">
        <v>30</v>
      </c>
      <c r="D1528" t="s">
        <v>50</v>
      </c>
      <c r="E1528" t="str">
        <f>IF(Nike_Sales_Uncleaned!E1603="","NA",IF(OR(Nike_Sales_Uncleaned!E1603=0,Nike_Sales_Uncleaned!E1603=-1),"NA",UPPER(Nike_Sales_Uncleaned!E1603)))</f>
        <v>XL</v>
      </c>
      <c r="F1528" cm="1">
        <f t="array" ref="F1528">IF(Nike_Sales_Uncleaned!F1603="",MEDIAN(_xlfn._xlws.FILTER(Nike_Sales_Uncleaned!$F$2:$F$2501,Nike_Sales_Uncleaned!$F$2:$F$2501&gt;0)),Nike_Sales_Uncleaned!F1603)</f>
        <v>2</v>
      </c>
      <c r="G1528" cm="1">
        <f t="array" ref="G1528">IF(OR(Nike_Sales_Uncleaned!G1603="",Nike_Sales_Uncleaned!G1603&lt;=0),MEDIAN(_xlfn._xlws.FILTER(Nike_Sales_Uncleaned!$G$2:$G$2501,Nike_Sales_Uncleaned!$G$2:$G$2501&gt;0)),Nike_Sales_Uncleaned!G1603)</f>
        <v>4318.12</v>
      </c>
      <c r="H1528">
        <f>IF(Nike_Sales_Uncleaned!H1603="",0,IF(AND(Nike_Sales_Uncleaned!H1603&gt;=0,Nike_Sales_Uncleaned!H1603&lt;=1),Nike_Sales_Uncleaned!H1603,0))</f>
        <v>0</v>
      </c>
      <c r="I1528">
        <v>0</v>
      </c>
      <c r="J1528" s="11">
        <f>IF(Nike_Sales_Uncleaned[[#This Row],[Order_Date]]="","",Nike_Sales_Uncleaned[[#This Row],[Order_Date]])</f>
        <v>45644</v>
      </c>
      <c r="K1528" t="s">
        <v>22</v>
      </c>
      <c r="L1528" t="s">
        <v>29</v>
      </c>
      <c r="M1528">
        <v>2730.68</v>
      </c>
    </row>
    <row r="1529" spans="1:13" x14ac:dyDescent="0.3">
      <c r="A1529">
        <v>3602</v>
      </c>
      <c r="B1529" t="s">
        <v>35</v>
      </c>
      <c r="C1529" t="s">
        <v>20</v>
      </c>
      <c r="D1529" t="s">
        <v>21</v>
      </c>
      <c r="E1529" t="str">
        <f>IF(Nike_Sales_Uncleaned!E1604="","NA",IF(OR(Nike_Sales_Uncleaned!E1604=0,Nike_Sales_Uncleaned!E1604=-1),"NA",UPPER(Nike_Sales_Uncleaned!E1604)))</f>
        <v>XL</v>
      </c>
      <c r="F1529" cm="1">
        <f t="array" ref="F1529">IF(Nike_Sales_Uncleaned!F1604="",MEDIAN(_xlfn._xlws.FILTER(Nike_Sales_Uncleaned!$F$2:$F$2501,Nike_Sales_Uncleaned!$F$2:$F$2501&gt;0)),Nike_Sales_Uncleaned!F1604)</f>
        <v>-1</v>
      </c>
      <c r="G1529" cm="1">
        <f t="array" ref="G1529">IF(OR(Nike_Sales_Uncleaned!G1604="",Nike_Sales_Uncleaned!G1604&lt;=0),MEDIAN(_xlfn._xlws.FILTER(Nike_Sales_Uncleaned!$G$2:$G$2501,Nike_Sales_Uncleaned!$G$2:$G$2501&gt;0)),Nike_Sales_Uncleaned!G1604)</f>
        <v>6110.0300000000007</v>
      </c>
      <c r="H1529">
        <f>IF(Nike_Sales_Uncleaned!H1604="",0,IF(AND(Nike_Sales_Uncleaned!H1604&gt;=0,Nike_Sales_Uncleaned!H1604&lt;=1),Nike_Sales_Uncleaned!H1604,0))</f>
        <v>0</v>
      </c>
      <c r="I1529">
        <v>0</v>
      </c>
      <c r="J1529" s="11">
        <f>IF(Nike_Sales_Uncleaned[[#This Row],[Order_Date]]="","",Nike_Sales_Uncleaned[[#This Row],[Order_Date]])</f>
        <v>45820</v>
      </c>
      <c r="K1529" t="s">
        <v>17</v>
      </c>
      <c r="L1529" t="s">
        <v>29</v>
      </c>
      <c r="M1529">
        <v>3731.9</v>
      </c>
    </row>
    <row r="1530" spans="1:13" x14ac:dyDescent="0.3">
      <c r="A1530">
        <v>3604</v>
      </c>
      <c r="B1530" t="s">
        <v>13</v>
      </c>
      <c r="C1530" t="s">
        <v>14</v>
      </c>
      <c r="D1530" t="s">
        <v>34</v>
      </c>
      <c r="E1530" t="str">
        <f>IF(Nike_Sales_Uncleaned!E1606="","NA",IF(OR(Nike_Sales_Uncleaned!E1606=0,Nike_Sales_Uncleaned!E1606=-1),"NA",UPPER(Nike_Sales_Uncleaned!E1606)))</f>
        <v>NA</v>
      </c>
      <c r="F1530" cm="1">
        <f t="array" ref="F1530">IF(Nike_Sales_Uncleaned!F1606="",MEDIAN(_xlfn._xlws.FILTER(Nike_Sales_Uncleaned!$F$2:$F$2501,Nike_Sales_Uncleaned!$F$2:$F$2501&gt;0)),Nike_Sales_Uncleaned!F1606)</f>
        <v>2</v>
      </c>
      <c r="G1530" cm="1">
        <f t="array" ref="G1530">IF(OR(Nike_Sales_Uncleaned!G1606="",Nike_Sales_Uncleaned!G1606&lt;=0),MEDIAN(_xlfn._xlws.FILTER(Nike_Sales_Uncleaned!$G$2:$G$2501,Nike_Sales_Uncleaned!$G$2:$G$2501&gt;0)),Nike_Sales_Uncleaned!G1606)</f>
        <v>6110.0300000000007</v>
      </c>
      <c r="H1530">
        <f>IF(Nike_Sales_Uncleaned!H1606="",0,IF(AND(Nike_Sales_Uncleaned!H1606&gt;=0,Nike_Sales_Uncleaned!H1606&lt;=1),Nike_Sales_Uncleaned!H1606,0))</f>
        <v>0</v>
      </c>
      <c r="I1530">
        <v>0</v>
      </c>
      <c r="J1530" s="11">
        <f>IF(Nike_Sales_Uncleaned[[#This Row],[Order_Date]]="","",Nike_Sales_Uncleaned[[#This Row],[Order_Date]])</f>
        <v>45525</v>
      </c>
      <c r="K1530" t="s">
        <v>22</v>
      </c>
      <c r="L1530" t="s">
        <v>25</v>
      </c>
      <c r="M1530">
        <v>-1150.99</v>
      </c>
    </row>
    <row r="1531" spans="1:13" x14ac:dyDescent="0.3">
      <c r="A1531">
        <v>3605</v>
      </c>
      <c r="B1531" t="s">
        <v>35</v>
      </c>
      <c r="C1531" t="s">
        <v>20</v>
      </c>
      <c r="D1531" t="s">
        <v>55</v>
      </c>
      <c r="E1531" t="str">
        <f>IF(Nike_Sales_Uncleaned!E1607="","NA",IF(OR(Nike_Sales_Uncleaned!E1607=0,Nike_Sales_Uncleaned!E1607=-1),"NA",UPPER(Nike_Sales_Uncleaned!E1607)))</f>
        <v>M</v>
      </c>
      <c r="F1531" cm="1">
        <f t="array" ref="F1531">IF(Nike_Sales_Uncleaned!F1607="",MEDIAN(_xlfn._xlws.FILTER(Nike_Sales_Uncleaned!$F$2:$F$2501,Nike_Sales_Uncleaned!$F$2:$F$2501&gt;0)),Nike_Sales_Uncleaned!F1607)</f>
        <v>2</v>
      </c>
      <c r="G1531" cm="1">
        <f t="array" ref="G1531">IF(OR(Nike_Sales_Uncleaned!G1607="",Nike_Sales_Uncleaned!G1607&lt;=0),MEDIAN(_xlfn._xlws.FILTER(Nike_Sales_Uncleaned!$G$2:$G$2501,Nike_Sales_Uncleaned!$G$2:$G$2501&gt;0)),Nike_Sales_Uncleaned!G1607)</f>
        <v>8837.76</v>
      </c>
      <c r="H1531">
        <f>IF(Nike_Sales_Uncleaned!H1607="",0,IF(AND(Nike_Sales_Uncleaned!H1607&gt;=0,Nike_Sales_Uncleaned!H1607&lt;=1),Nike_Sales_Uncleaned!H1607,0))</f>
        <v>0</v>
      </c>
      <c r="I1531">
        <v>0</v>
      </c>
      <c r="J1531" s="11">
        <f>IF(Nike_Sales_Uncleaned[[#This Row],[Order_Date]]="","",Nike_Sales_Uncleaned[[#This Row],[Order_Date]])</f>
        <v>45744</v>
      </c>
      <c r="K1531" t="s">
        <v>17</v>
      </c>
      <c r="L1531" t="s">
        <v>38</v>
      </c>
      <c r="M1531">
        <v>1627.87</v>
      </c>
    </row>
    <row r="1532" spans="1:13" x14ac:dyDescent="0.3">
      <c r="A1532">
        <v>3606</v>
      </c>
      <c r="B1532" t="s">
        <v>19</v>
      </c>
      <c r="C1532" t="s">
        <v>43</v>
      </c>
      <c r="D1532" t="s">
        <v>61</v>
      </c>
      <c r="E1532" t="str">
        <f>IF(Nike_Sales_Uncleaned!E1608="","NA",IF(OR(Nike_Sales_Uncleaned!E1608=0,Nike_Sales_Uncleaned!E1608=-1),"NA",UPPER(Nike_Sales_Uncleaned!E1608)))</f>
        <v>XL</v>
      </c>
      <c r="F1532" cm="1">
        <f t="array" ref="F1532">IF(Nike_Sales_Uncleaned!F1608="",MEDIAN(_xlfn._xlws.FILTER(Nike_Sales_Uncleaned!$F$2:$F$2501,Nike_Sales_Uncleaned!$F$2:$F$2501&gt;0)),Nike_Sales_Uncleaned!F1608)</f>
        <v>3</v>
      </c>
      <c r="G1532" cm="1">
        <f t="array" ref="G1532">IF(OR(Nike_Sales_Uncleaned!G1608="",Nike_Sales_Uncleaned!G1608&lt;=0),MEDIAN(_xlfn._xlws.FILTER(Nike_Sales_Uncleaned!$G$2:$G$2501,Nike_Sales_Uncleaned!$G$2:$G$2501&gt;0)),Nike_Sales_Uncleaned!G1608)</f>
        <v>3515.86</v>
      </c>
      <c r="H1532">
        <f>IF(Nike_Sales_Uncleaned!H1608="",0,IF(AND(Nike_Sales_Uncleaned!H1608&gt;=0,Nike_Sales_Uncleaned!H1608&lt;=1),Nike_Sales_Uncleaned!H1608,0))</f>
        <v>0</v>
      </c>
      <c r="I1532">
        <v>0</v>
      </c>
      <c r="J1532" s="11">
        <f>IF(Nike_Sales_Uncleaned[[#This Row],[Order_Date]]="","",Nike_Sales_Uncleaned[[#This Row],[Order_Date]])</f>
        <v>45194</v>
      </c>
      <c r="K1532" t="s">
        <v>22</v>
      </c>
      <c r="L1532" t="s">
        <v>29</v>
      </c>
      <c r="M1532">
        <v>-511.49</v>
      </c>
    </row>
    <row r="1533" spans="1:13" x14ac:dyDescent="0.3">
      <c r="A1533">
        <v>3607</v>
      </c>
      <c r="B1533" t="s">
        <v>13</v>
      </c>
      <c r="C1533" t="s">
        <v>14</v>
      </c>
      <c r="D1533" t="s">
        <v>15</v>
      </c>
      <c r="E1533" t="str">
        <f>IF(Nike_Sales_Uncleaned!E1609="","NA",IF(OR(Nike_Sales_Uncleaned!E1609=0,Nike_Sales_Uncleaned!E1609=-1),"NA",UPPER(Nike_Sales_Uncleaned!E1609)))</f>
        <v>NA</v>
      </c>
      <c r="F1533" cm="1">
        <f t="array" ref="F1533">IF(Nike_Sales_Uncleaned!F1609="",MEDIAN(_xlfn._xlws.FILTER(Nike_Sales_Uncleaned!$F$2:$F$2501,Nike_Sales_Uncleaned!$F$2:$F$2501&gt;0)),Nike_Sales_Uncleaned!F1609)</f>
        <v>2</v>
      </c>
      <c r="G1533" cm="1">
        <f t="array" ref="G1533">IF(OR(Nike_Sales_Uncleaned!G1609="",Nike_Sales_Uncleaned!G1609&lt;=0),MEDIAN(_xlfn._xlws.FILTER(Nike_Sales_Uncleaned!$G$2:$G$2501,Nike_Sales_Uncleaned!$G$2:$G$2501&gt;0)),Nike_Sales_Uncleaned!G1609)</f>
        <v>3020.51</v>
      </c>
      <c r="H1533">
        <f>IF(Nike_Sales_Uncleaned!H1609="",0,IF(AND(Nike_Sales_Uncleaned!H1609&gt;=0,Nike_Sales_Uncleaned!H1609&lt;=1),Nike_Sales_Uncleaned!H1609,0))</f>
        <v>0.08</v>
      </c>
      <c r="I1533">
        <v>0</v>
      </c>
      <c r="J1533" s="11" t="str">
        <f>IF(Nike_Sales_Uncleaned[[#This Row],[Order_Date]]="","",Nike_Sales_Uncleaned[[#This Row],[Order_Date]])</f>
        <v/>
      </c>
      <c r="K1533" t="s">
        <v>22</v>
      </c>
      <c r="L1533" t="s">
        <v>45</v>
      </c>
      <c r="M1533">
        <v>3934.51</v>
      </c>
    </row>
    <row r="1534" spans="1:13" x14ac:dyDescent="0.3">
      <c r="A1534">
        <v>3608</v>
      </c>
      <c r="B1534" t="s">
        <v>35</v>
      </c>
      <c r="C1534" t="s">
        <v>20</v>
      </c>
      <c r="D1534" t="s">
        <v>24</v>
      </c>
      <c r="E1534" t="str">
        <f>IF(Nike_Sales_Uncleaned!E1610="","NA",IF(OR(Nike_Sales_Uncleaned!E1610=0,Nike_Sales_Uncleaned!E1610=-1),"NA",UPPER(Nike_Sales_Uncleaned!E1610)))</f>
        <v>XL</v>
      </c>
      <c r="F1534" cm="1">
        <f t="array" ref="F1534">IF(Nike_Sales_Uncleaned!F1610="",MEDIAN(_xlfn._xlws.FILTER(Nike_Sales_Uncleaned!$F$2:$F$2501,Nike_Sales_Uncleaned!$F$2:$F$2501&gt;0)),Nike_Sales_Uncleaned!F1610)</f>
        <v>2</v>
      </c>
      <c r="G1534" cm="1">
        <f t="array" ref="G1534">IF(OR(Nike_Sales_Uncleaned!G1610="",Nike_Sales_Uncleaned!G1610&lt;=0),MEDIAN(_xlfn._xlws.FILTER(Nike_Sales_Uncleaned!$G$2:$G$2501,Nike_Sales_Uncleaned!$G$2:$G$2501&gt;0)),Nike_Sales_Uncleaned!G1610)</f>
        <v>6110.0300000000007</v>
      </c>
      <c r="H1534">
        <f>IF(Nike_Sales_Uncleaned!H1610="",0,IF(AND(Nike_Sales_Uncleaned!H1610&gt;=0,Nike_Sales_Uncleaned!H1610&lt;=1),Nike_Sales_Uncleaned!H1610,0))</f>
        <v>0</v>
      </c>
      <c r="I1534">
        <v>0</v>
      </c>
      <c r="J1534" s="11">
        <f>IF(Nike_Sales_Uncleaned[[#This Row],[Order_Date]]="","",Nike_Sales_Uncleaned[[#This Row],[Order_Date]])</f>
        <v>45419</v>
      </c>
      <c r="K1534" t="s">
        <v>22</v>
      </c>
      <c r="L1534" t="s">
        <v>33</v>
      </c>
      <c r="M1534">
        <v>-610.17999999999995</v>
      </c>
    </row>
    <row r="1535" spans="1:13" x14ac:dyDescent="0.3">
      <c r="A1535">
        <v>3609</v>
      </c>
      <c r="B1535" t="s">
        <v>35</v>
      </c>
      <c r="C1535" t="s">
        <v>14</v>
      </c>
      <c r="D1535" t="s">
        <v>15</v>
      </c>
      <c r="E1535" t="str">
        <f>IF(Nike_Sales_Uncleaned!E1611="","NA",IF(OR(Nike_Sales_Uncleaned!E1611=0,Nike_Sales_Uncleaned!E1611=-1),"NA",UPPER(Nike_Sales_Uncleaned!E1611)))</f>
        <v>XL</v>
      </c>
      <c r="F1535" cm="1">
        <f t="array" ref="F1535">IF(Nike_Sales_Uncleaned!F1611="",MEDIAN(_xlfn._xlws.FILTER(Nike_Sales_Uncleaned!$F$2:$F$2501,Nike_Sales_Uncleaned!$F$2:$F$2501&gt;0)),Nike_Sales_Uncleaned!F1611)</f>
        <v>2</v>
      </c>
      <c r="G1535" cm="1">
        <f t="array" ref="G1535">IF(OR(Nike_Sales_Uncleaned!G1611="",Nike_Sales_Uncleaned!G1611&lt;=0),MEDIAN(_xlfn._xlws.FILTER(Nike_Sales_Uncleaned!$G$2:$G$2501,Nike_Sales_Uncleaned!$G$2:$G$2501&gt;0)),Nike_Sales_Uncleaned!G1611)</f>
        <v>6110.0300000000007</v>
      </c>
      <c r="H1535">
        <f>IF(Nike_Sales_Uncleaned!H1611="",0,IF(AND(Nike_Sales_Uncleaned!H1611&gt;=0,Nike_Sales_Uncleaned!H1611&lt;=1),Nike_Sales_Uncleaned!H1611,0))</f>
        <v>0</v>
      </c>
      <c r="I1535">
        <v>0</v>
      </c>
      <c r="J1535" s="11">
        <f>IF(Nike_Sales_Uncleaned[[#This Row],[Order_Date]]="","",Nike_Sales_Uncleaned[[#This Row],[Order_Date]])</f>
        <v>45235</v>
      </c>
      <c r="K1535" t="s">
        <v>17</v>
      </c>
      <c r="L1535" t="s">
        <v>33</v>
      </c>
      <c r="M1535">
        <v>-696.69</v>
      </c>
    </row>
    <row r="1536" spans="1:13" x14ac:dyDescent="0.3">
      <c r="A1536">
        <v>3610</v>
      </c>
      <c r="B1536" t="s">
        <v>13</v>
      </c>
      <c r="C1536" t="s">
        <v>26</v>
      </c>
      <c r="D1536" t="s">
        <v>58</v>
      </c>
      <c r="E1536" t="str">
        <f>IF(Nike_Sales_Uncleaned!E1612="","NA",IF(OR(Nike_Sales_Uncleaned!E1612=0,Nike_Sales_Uncleaned!E1612=-1),"NA",UPPER(Nike_Sales_Uncleaned!E1612)))</f>
        <v>11</v>
      </c>
      <c r="F1536" cm="1">
        <f t="array" ref="F1536">IF(Nike_Sales_Uncleaned!F1612="",MEDIAN(_xlfn._xlws.FILTER(Nike_Sales_Uncleaned!$F$2:$F$2501,Nike_Sales_Uncleaned!$F$2:$F$2501&gt;0)),Nike_Sales_Uncleaned!F1612)</f>
        <v>2</v>
      </c>
      <c r="G1536" cm="1">
        <f t="array" ref="G1536">IF(OR(Nike_Sales_Uncleaned!G1612="",Nike_Sales_Uncleaned!G1612&lt;=0),MEDIAN(_xlfn._xlws.FILTER(Nike_Sales_Uncleaned!$G$2:$G$2501,Nike_Sales_Uncleaned!$G$2:$G$2501&gt;0)),Nike_Sales_Uncleaned!G1612)</f>
        <v>6110.0300000000007</v>
      </c>
      <c r="H1536">
        <f>IF(Nike_Sales_Uncleaned!H1612="",0,IF(AND(Nike_Sales_Uncleaned!H1612&gt;=0,Nike_Sales_Uncleaned!H1612&lt;=1),Nike_Sales_Uncleaned!H1612,0))</f>
        <v>0.64</v>
      </c>
      <c r="I1536">
        <v>0</v>
      </c>
      <c r="J1536" s="11">
        <f>IF(Nike_Sales_Uncleaned[[#This Row],[Order_Date]]="","",Nike_Sales_Uncleaned[[#This Row],[Order_Date]])</f>
        <v>45605</v>
      </c>
      <c r="K1536" t="s">
        <v>17</v>
      </c>
      <c r="L1536" t="s">
        <v>45</v>
      </c>
      <c r="M1536">
        <v>-336.38</v>
      </c>
    </row>
    <row r="1537" spans="1:13" x14ac:dyDescent="0.3">
      <c r="A1537">
        <v>3611</v>
      </c>
      <c r="B1537" t="s">
        <v>19</v>
      </c>
      <c r="C1537" t="s">
        <v>26</v>
      </c>
      <c r="D1537" t="s">
        <v>40</v>
      </c>
      <c r="E1537" t="str">
        <f>IF(Nike_Sales_Uncleaned!E1613="","NA",IF(OR(Nike_Sales_Uncleaned!E1613=0,Nike_Sales_Uncleaned!E1613=-1),"NA",UPPER(Nike_Sales_Uncleaned!E1613)))</f>
        <v>NA</v>
      </c>
      <c r="F1537" cm="1">
        <f t="array" ref="F1537">IF(Nike_Sales_Uncleaned!F1613="",MEDIAN(_xlfn._xlws.FILTER(Nike_Sales_Uncleaned!$F$2:$F$2501,Nike_Sales_Uncleaned!$F$2:$F$2501&gt;0)),Nike_Sales_Uncleaned!F1613)</f>
        <v>-1</v>
      </c>
      <c r="G1537" cm="1">
        <f t="array" ref="G1537">IF(OR(Nike_Sales_Uncleaned!G1613="",Nike_Sales_Uncleaned!G1613&lt;=0),MEDIAN(_xlfn._xlws.FILTER(Nike_Sales_Uncleaned!$G$2:$G$2501,Nike_Sales_Uncleaned!$G$2:$G$2501&gt;0)),Nike_Sales_Uncleaned!G1613)</f>
        <v>5798.69</v>
      </c>
      <c r="H1537">
        <f>IF(Nike_Sales_Uncleaned!H1613="",0,IF(AND(Nike_Sales_Uncleaned!H1613&gt;=0,Nike_Sales_Uncleaned!H1613&lt;=1),Nike_Sales_Uncleaned!H1613,0))</f>
        <v>0</v>
      </c>
      <c r="I1537">
        <v>0</v>
      </c>
      <c r="J1537" s="11">
        <f>IF(Nike_Sales_Uncleaned[[#This Row],[Order_Date]]="","",Nike_Sales_Uncleaned[[#This Row],[Order_Date]])</f>
        <v>45650</v>
      </c>
      <c r="K1537" t="s">
        <v>17</v>
      </c>
      <c r="L1537" t="s">
        <v>33</v>
      </c>
      <c r="M1537">
        <v>3450.57</v>
      </c>
    </row>
    <row r="1538" spans="1:13" x14ac:dyDescent="0.3">
      <c r="A1538">
        <v>3612</v>
      </c>
      <c r="B1538" t="s">
        <v>19</v>
      </c>
      <c r="C1538" t="s">
        <v>30</v>
      </c>
      <c r="D1538" t="s">
        <v>48</v>
      </c>
      <c r="E1538" t="str">
        <f>IF(Nike_Sales_Uncleaned!E1614="","NA",IF(OR(Nike_Sales_Uncleaned!E1614=0,Nike_Sales_Uncleaned!E1614=-1),"NA",UPPER(Nike_Sales_Uncleaned!E1614)))</f>
        <v>XL</v>
      </c>
      <c r="F1538" cm="1">
        <f t="array" ref="F1538">IF(Nike_Sales_Uncleaned!F1614="",MEDIAN(_xlfn._xlws.FILTER(Nike_Sales_Uncleaned!$F$2:$F$2501,Nike_Sales_Uncleaned!$F$2:$F$2501&gt;0)),Nike_Sales_Uncleaned!F1614)</f>
        <v>1</v>
      </c>
      <c r="G1538" cm="1">
        <f t="array" ref="G1538">IF(OR(Nike_Sales_Uncleaned!G1614="",Nike_Sales_Uncleaned!G1614&lt;=0),MEDIAN(_xlfn._xlws.FILTER(Nike_Sales_Uncleaned!$G$2:$G$2501,Nike_Sales_Uncleaned!$G$2:$G$2501&gt;0)),Nike_Sales_Uncleaned!G1614)</f>
        <v>4632</v>
      </c>
      <c r="H1538">
        <f>IF(Nike_Sales_Uncleaned!H1614="",0,IF(AND(Nike_Sales_Uncleaned!H1614&gt;=0,Nike_Sales_Uncleaned!H1614&lt;=1),Nike_Sales_Uncleaned!H1614,0))</f>
        <v>0</v>
      </c>
      <c r="I1538">
        <v>0</v>
      </c>
      <c r="J1538" s="11">
        <f>IF(Nike_Sales_Uncleaned[[#This Row],[Order_Date]]="","",Nike_Sales_Uncleaned[[#This Row],[Order_Date]])</f>
        <v>45627</v>
      </c>
      <c r="K1538" t="s">
        <v>17</v>
      </c>
      <c r="L1538" t="s">
        <v>25</v>
      </c>
      <c r="M1538">
        <v>2397.42</v>
      </c>
    </row>
    <row r="1539" spans="1:13" x14ac:dyDescent="0.3">
      <c r="A1539">
        <v>3613</v>
      </c>
      <c r="B1539" t="s">
        <v>35</v>
      </c>
      <c r="C1539" t="s">
        <v>26</v>
      </c>
      <c r="D1539" t="s">
        <v>27</v>
      </c>
      <c r="E1539" t="str">
        <f>IF(Nike_Sales_Uncleaned!E1615="","NA",IF(OR(Nike_Sales_Uncleaned!E1615=0,Nike_Sales_Uncleaned!E1615=-1),"NA",UPPER(Nike_Sales_Uncleaned!E1615)))</f>
        <v>XL</v>
      </c>
      <c r="F1539" cm="1">
        <f t="array" ref="F1539">IF(Nike_Sales_Uncleaned!F1615="",MEDIAN(_xlfn._xlws.FILTER(Nike_Sales_Uncleaned!$F$2:$F$2501,Nike_Sales_Uncleaned!$F$2:$F$2501&gt;0)),Nike_Sales_Uncleaned!F1615)</f>
        <v>4</v>
      </c>
      <c r="G1539" cm="1">
        <f t="array" ref="G1539">IF(OR(Nike_Sales_Uncleaned!G1615="",Nike_Sales_Uncleaned!G1615&lt;=0),MEDIAN(_xlfn._xlws.FILTER(Nike_Sales_Uncleaned!$G$2:$G$2501,Nike_Sales_Uncleaned!$G$2:$G$2501&gt;0)),Nike_Sales_Uncleaned!G1615)</f>
        <v>6110.0300000000007</v>
      </c>
      <c r="H1539">
        <f>IF(Nike_Sales_Uncleaned!H1615="",0,IF(AND(Nike_Sales_Uncleaned!H1615&gt;=0,Nike_Sales_Uncleaned!H1615&lt;=1),Nike_Sales_Uncleaned!H1615,0))</f>
        <v>0</v>
      </c>
      <c r="I1539">
        <v>0</v>
      </c>
      <c r="J1539" s="11">
        <f>IF(Nike_Sales_Uncleaned[[#This Row],[Order_Date]]="","",Nike_Sales_Uncleaned[[#This Row],[Order_Date]])</f>
        <v>45823</v>
      </c>
      <c r="K1539" t="s">
        <v>17</v>
      </c>
      <c r="L1539" t="s">
        <v>38</v>
      </c>
      <c r="M1539">
        <v>2136.73</v>
      </c>
    </row>
    <row r="1540" spans="1:13" x14ac:dyDescent="0.3">
      <c r="A1540">
        <v>3614</v>
      </c>
      <c r="B1540" t="s">
        <v>35</v>
      </c>
      <c r="C1540" t="s">
        <v>14</v>
      </c>
      <c r="D1540" t="s">
        <v>54</v>
      </c>
      <c r="E1540" t="str">
        <f>IF(Nike_Sales_Uncleaned!E1616="","NA",IF(OR(Nike_Sales_Uncleaned!E1616=0,Nike_Sales_Uncleaned!E1616=-1),"NA",UPPER(Nike_Sales_Uncleaned!E1616)))</f>
        <v>L</v>
      </c>
      <c r="F1540" cm="1">
        <f t="array" ref="F1540">IF(Nike_Sales_Uncleaned!F1616="",MEDIAN(_xlfn._xlws.FILTER(Nike_Sales_Uncleaned!$F$2:$F$2501,Nike_Sales_Uncleaned!$F$2:$F$2501&gt;0)),Nike_Sales_Uncleaned!F1616)</f>
        <v>2</v>
      </c>
      <c r="G1540" cm="1">
        <f t="array" ref="G1540">IF(OR(Nike_Sales_Uncleaned!G1616="",Nike_Sales_Uncleaned!G1616&lt;=0),MEDIAN(_xlfn._xlws.FILTER(Nike_Sales_Uncleaned!$G$2:$G$2501,Nike_Sales_Uncleaned!$G$2:$G$2501&gt;0)),Nike_Sales_Uncleaned!G1616)</f>
        <v>6186.3</v>
      </c>
      <c r="H1540">
        <f>IF(Nike_Sales_Uncleaned!H1616="",0,IF(AND(Nike_Sales_Uncleaned!H1616&gt;=0,Nike_Sales_Uncleaned!H1616&lt;=1),Nike_Sales_Uncleaned!H1616,0))</f>
        <v>0.22</v>
      </c>
      <c r="I1540">
        <v>0</v>
      </c>
      <c r="J1540" s="11">
        <f>IF(Nike_Sales_Uncleaned[[#This Row],[Order_Date]]="","",Nike_Sales_Uncleaned[[#This Row],[Order_Date]])</f>
        <v>45638</v>
      </c>
      <c r="K1540" t="s">
        <v>17</v>
      </c>
      <c r="L1540" t="s">
        <v>29</v>
      </c>
      <c r="M1540">
        <v>2169.69</v>
      </c>
    </row>
    <row r="1541" spans="1:13" x14ac:dyDescent="0.3">
      <c r="A1541">
        <v>3615</v>
      </c>
      <c r="B1541" t="s">
        <v>19</v>
      </c>
      <c r="C1541" t="s">
        <v>26</v>
      </c>
      <c r="D1541" t="s">
        <v>27</v>
      </c>
      <c r="E1541" t="str">
        <f>IF(Nike_Sales_Uncleaned!E1617="","NA",IF(OR(Nike_Sales_Uncleaned!E1617=0,Nike_Sales_Uncleaned!E1617=-1),"NA",UPPER(Nike_Sales_Uncleaned!E1617)))</f>
        <v>NA</v>
      </c>
      <c r="F1541" cm="1">
        <f t="array" ref="F1541">IF(Nike_Sales_Uncleaned!F1617="",MEDIAN(_xlfn._xlws.FILTER(Nike_Sales_Uncleaned!$F$2:$F$2501,Nike_Sales_Uncleaned!$F$2:$F$2501&gt;0)),Nike_Sales_Uncleaned!F1617)</f>
        <v>3</v>
      </c>
      <c r="G1541" cm="1">
        <f t="array" ref="G1541">IF(OR(Nike_Sales_Uncleaned!G1617="",Nike_Sales_Uncleaned!G1617&lt;=0),MEDIAN(_xlfn._xlws.FILTER(Nike_Sales_Uncleaned!$G$2:$G$2501,Nike_Sales_Uncleaned!$G$2:$G$2501&gt;0)),Nike_Sales_Uncleaned!G1617)</f>
        <v>6110.0300000000007</v>
      </c>
      <c r="H1541">
        <f>IF(Nike_Sales_Uncleaned!H1617="",0,IF(AND(Nike_Sales_Uncleaned!H1617&gt;=0,Nike_Sales_Uncleaned!H1617&lt;=1),Nike_Sales_Uncleaned!H1617,0))</f>
        <v>0</v>
      </c>
      <c r="I1541">
        <v>0</v>
      </c>
      <c r="J1541" s="11" t="str">
        <f>IF(Nike_Sales_Uncleaned[[#This Row],[Order_Date]]="","",Nike_Sales_Uncleaned[[#This Row],[Order_Date]])</f>
        <v/>
      </c>
      <c r="K1541" t="s">
        <v>22</v>
      </c>
      <c r="L1541" t="s">
        <v>33</v>
      </c>
      <c r="M1541">
        <v>-582.41999999999996</v>
      </c>
    </row>
    <row r="1542" spans="1:13" x14ac:dyDescent="0.3">
      <c r="A1542">
        <v>3616</v>
      </c>
      <c r="B1542" t="s">
        <v>13</v>
      </c>
      <c r="C1542" t="s">
        <v>26</v>
      </c>
      <c r="D1542" t="s">
        <v>27</v>
      </c>
      <c r="E1542" t="str">
        <f>IF(Nike_Sales_Uncleaned!E1618="","NA",IF(OR(Nike_Sales_Uncleaned!E1618=0,Nike_Sales_Uncleaned!E1618=-1),"NA",UPPER(Nike_Sales_Uncleaned!E1618)))</f>
        <v>L</v>
      </c>
      <c r="F1542" cm="1">
        <f t="array" ref="F1542">IF(Nike_Sales_Uncleaned!F1618="",MEDIAN(_xlfn._xlws.FILTER(Nike_Sales_Uncleaned!$F$2:$F$2501,Nike_Sales_Uncleaned!$F$2:$F$2501&gt;0)),Nike_Sales_Uncleaned!F1618)</f>
        <v>1</v>
      </c>
      <c r="G1542" cm="1">
        <f t="array" ref="G1542">IF(OR(Nike_Sales_Uncleaned!G1618="",Nike_Sales_Uncleaned!G1618&lt;=0),MEDIAN(_xlfn._xlws.FILTER(Nike_Sales_Uncleaned!$G$2:$G$2501,Nike_Sales_Uncleaned!$G$2:$G$2501&gt;0)),Nike_Sales_Uncleaned!G1618)</f>
        <v>9799.16</v>
      </c>
      <c r="H1542">
        <f>IF(Nike_Sales_Uncleaned!H1618="",0,IF(AND(Nike_Sales_Uncleaned!H1618&gt;=0,Nike_Sales_Uncleaned!H1618&lt;=1),Nike_Sales_Uncleaned!H1618,0))</f>
        <v>0</v>
      </c>
      <c r="I1542">
        <v>0</v>
      </c>
      <c r="J1542" s="11">
        <f>IF(Nike_Sales_Uncleaned[[#This Row],[Order_Date]]="","",Nike_Sales_Uncleaned[[#This Row],[Order_Date]])</f>
        <v>45793</v>
      </c>
      <c r="K1542" t="s">
        <v>22</v>
      </c>
      <c r="L1542" t="s">
        <v>45</v>
      </c>
      <c r="M1542">
        <v>3969.15</v>
      </c>
    </row>
    <row r="1543" spans="1:13" x14ac:dyDescent="0.3">
      <c r="A1543">
        <v>3617</v>
      </c>
      <c r="B1543" t="s">
        <v>35</v>
      </c>
      <c r="C1543" t="s">
        <v>20</v>
      </c>
      <c r="D1543" t="s">
        <v>24</v>
      </c>
      <c r="E1543" t="str">
        <f>IF(Nike_Sales_Uncleaned!E1619="","NA",IF(OR(Nike_Sales_Uncleaned!E1619=0,Nike_Sales_Uncleaned!E1619=-1),"NA",UPPER(Nike_Sales_Uncleaned!E1619)))</f>
        <v>9</v>
      </c>
      <c r="F1543" cm="1">
        <f t="array" ref="F1543">IF(Nike_Sales_Uncleaned!F1619="",MEDIAN(_xlfn._xlws.FILTER(Nike_Sales_Uncleaned!$F$2:$F$2501,Nike_Sales_Uncleaned!$F$2:$F$2501&gt;0)),Nike_Sales_Uncleaned!F1619)</f>
        <v>2</v>
      </c>
      <c r="G1543" cm="1">
        <f t="array" ref="G1543">IF(OR(Nike_Sales_Uncleaned!G1619="",Nike_Sales_Uncleaned!G1619&lt;=0),MEDIAN(_xlfn._xlws.FILTER(Nike_Sales_Uncleaned!$G$2:$G$2501,Nike_Sales_Uncleaned!$G$2:$G$2501&gt;0)),Nike_Sales_Uncleaned!G1619)</f>
        <v>4694.37</v>
      </c>
      <c r="H1543">
        <f>IF(Nike_Sales_Uncleaned!H1619="",0,IF(AND(Nike_Sales_Uncleaned!H1619&gt;=0,Nike_Sales_Uncleaned!H1619&lt;=1),Nike_Sales_Uncleaned!H1619,0))</f>
        <v>0</v>
      </c>
      <c r="I1543">
        <v>0</v>
      </c>
      <c r="J1543" s="11">
        <f>IF(Nike_Sales_Uncleaned[[#This Row],[Order_Date]]="","",Nike_Sales_Uncleaned[[#This Row],[Order_Date]])</f>
        <v>45539</v>
      </c>
      <c r="K1543" t="s">
        <v>17</v>
      </c>
      <c r="L1543" t="s">
        <v>25</v>
      </c>
      <c r="M1543">
        <v>2406.4699999999998</v>
      </c>
    </row>
    <row r="1544" spans="1:13" x14ac:dyDescent="0.3">
      <c r="A1544">
        <v>3618</v>
      </c>
      <c r="B1544" t="s">
        <v>35</v>
      </c>
      <c r="C1544" t="s">
        <v>20</v>
      </c>
      <c r="D1544" t="s">
        <v>39</v>
      </c>
      <c r="E1544" t="str">
        <f>IF(Nike_Sales_Uncleaned!E1620="","NA",IF(OR(Nike_Sales_Uncleaned!E1620=0,Nike_Sales_Uncleaned!E1620=-1),"NA",UPPER(Nike_Sales_Uncleaned!E1620)))</f>
        <v>9</v>
      </c>
      <c r="F1544" cm="1">
        <f t="array" ref="F1544">IF(Nike_Sales_Uncleaned!F1620="",MEDIAN(_xlfn._xlws.FILTER(Nike_Sales_Uncleaned!$F$2:$F$2501,Nike_Sales_Uncleaned!$F$2:$F$2501&gt;0)),Nike_Sales_Uncleaned!F1620)</f>
        <v>3</v>
      </c>
      <c r="G1544" cm="1">
        <f t="array" ref="G1544">IF(OR(Nike_Sales_Uncleaned!G1620="",Nike_Sales_Uncleaned!G1620&lt;=0),MEDIAN(_xlfn._xlws.FILTER(Nike_Sales_Uncleaned!$G$2:$G$2501,Nike_Sales_Uncleaned!$G$2:$G$2501&gt;0)),Nike_Sales_Uncleaned!G1620)</f>
        <v>2209.4499999999998</v>
      </c>
      <c r="H1544">
        <f>IF(Nike_Sales_Uncleaned!H1620="",0,IF(AND(Nike_Sales_Uncleaned!H1620&gt;=0,Nike_Sales_Uncleaned!H1620&lt;=1),Nike_Sales_Uncleaned!H1620,0))</f>
        <v>0</v>
      </c>
      <c r="I1544">
        <v>0</v>
      </c>
      <c r="J1544" s="11">
        <f>IF(Nike_Sales_Uncleaned[[#This Row],[Order_Date]]="","",Nike_Sales_Uncleaned[[#This Row],[Order_Date]])</f>
        <v>45624</v>
      </c>
      <c r="K1544" t="s">
        <v>22</v>
      </c>
      <c r="L1544" t="s">
        <v>45</v>
      </c>
      <c r="M1544">
        <v>932.04</v>
      </c>
    </row>
    <row r="1545" spans="1:13" x14ac:dyDescent="0.3">
      <c r="A1545">
        <v>3619</v>
      </c>
      <c r="B1545" t="s">
        <v>13</v>
      </c>
      <c r="C1545" t="s">
        <v>26</v>
      </c>
      <c r="D1545" t="s">
        <v>60</v>
      </c>
      <c r="E1545" t="str">
        <f>IF(Nike_Sales_Uncleaned!E1621="","NA",IF(OR(Nike_Sales_Uncleaned!E1621=0,Nike_Sales_Uncleaned!E1621=-1),"NA",UPPER(Nike_Sales_Uncleaned!E1621)))</f>
        <v>L</v>
      </c>
      <c r="F1545" cm="1">
        <f t="array" ref="F1545">IF(Nike_Sales_Uncleaned!F1621="",MEDIAN(_xlfn._xlws.FILTER(Nike_Sales_Uncleaned!$F$2:$F$2501,Nike_Sales_Uncleaned!$F$2:$F$2501&gt;0)),Nike_Sales_Uncleaned!F1621)</f>
        <v>0</v>
      </c>
      <c r="G1545" cm="1">
        <f t="array" ref="G1545">IF(OR(Nike_Sales_Uncleaned!G1621="",Nike_Sales_Uncleaned!G1621&lt;=0),MEDIAN(_xlfn._xlws.FILTER(Nike_Sales_Uncleaned!$G$2:$G$2501,Nike_Sales_Uncleaned!$G$2:$G$2501&gt;0)),Nike_Sales_Uncleaned!G1621)</f>
        <v>8915.8799999999992</v>
      </c>
      <c r="H1545">
        <f>IF(Nike_Sales_Uncleaned!H1621="",0,IF(AND(Nike_Sales_Uncleaned!H1621&gt;=0,Nike_Sales_Uncleaned!H1621&lt;=1),Nike_Sales_Uncleaned!H1621,0))</f>
        <v>0</v>
      </c>
      <c r="I1545">
        <v>0</v>
      </c>
      <c r="J1545" s="11">
        <f>IF(Nike_Sales_Uncleaned[[#This Row],[Order_Date]]="","",Nike_Sales_Uncleaned[[#This Row],[Order_Date]])</f>
        <v>45618</v>
      </c>
      <c r="K1545" t="s">
        <v>17</v>
      </c>
      <c r="L1545" t="s">
        <v>45</v>
      </c>
      <c r="M1545">
        <v>824.23</v>
      </c>
    </row>
    <row r="1546" spans="1:13" x14ac:dyDescent="0.3">
      <c r="A1546">
        <v>3620</v>
      </c>
      <c r="B1546" t="s">
        <v>35</v>
      </c>
      <c r="C1546" t="s">
        <v>30</v>
      </c>
      <c r="D1546" t="s">
        <v>31</v>
      </c>
      <c r="E1546" t="str">
        <f>IF(Nike_Sales_Uncleaned!E1622="","NA",IF(OR(Nike_Sales_Uncleaned!E1622=0,Nike_Sales_Uncleaned!E1622=-1),"NA",UPPER(Nike_Sales_Uncleaned!E1622)))</f>
        <v>11</v>
      </c>
      <c r="F1546" cm="1">
        <f t="array" ref="F1546">IF(Nike_Sales_Uncleaned!F1622="",MEDIAN(_xlfn._xlws.FILTER(Nike_Sales_Uncleaned!$F$2:$F$2501,Nike_Sales_Uncleaned!$F$2:$F$2501&gt;0)),Nike_Sales_Uncleaned!F1622)</f>
        <v>0</v>
      </c>
      <c r="G1546" cm="1">
        <f t="array" ref="G1546">IF(OR(Nike_Sales_Uncleaned!G1622="",Nike_Sales_Uncleaned!G1622&lt;=0),MEDIAN(_xlfn._xlws.FILTER(Nike_Sales_Uncleaned!$G$2:$G$2501,Nike_Sales_Uncleaned!$G$2:$G$2501&gt;0)),Nike_Sales_Uncleaned!G1622)</f>
        <v>8561.18</v>
      </c>
      <c r="H1546">
        <f>IF(Nike_Sales_Uncleaned!H1622="",0,IF(AND(Nike_Sales_Uncleaned!H1622&gt;=0,Nike_Sales_Uncleaned!H1622&lt;=1),Nike_Sales_Uncleaned!H1622,0))</f>
        <v>0</v>
      </c>
      <c r="I1546">
        <v>0</v>
      </c>
      <c r="J1546" s="11" t="str">
        <f>IF(Nike_Sales_Uncleaned[[#This Row],[Order_Date]]="","",Nike_Sales_Uncleaned[[#This Row],[Order_Date]])</f>
        <v/>
      </c>
      <c r="K1546" t="s">
        <v>22</v>
      </c>
      <c r="L1546" t="s">
        <v>36</v>
      </c>
      <c r="M1546">
        <v>1538.46</v>
      </c>
    </row>
    <row r="1547" spans="1:13" x14ac:dyDescent="0.3">
      <c r="A1547">
        <v>3621</v>
      </c>
      <c r="B1547" t="s">
        <v>19</v>
      </c>
      <c r="C1547" t="s">
        <v>43</v>
      </c>
      <c r="D1547" t="s">
        <v>61</v>
      </c>
      <c r="E1547" t="str">
        <f>IF(Nike_Sales_Uncleaned!E1623="","NA",IF(OR(Nike_Sales_Uncleaned!E1623=0,Nike_Sales_Uncleaned!E1623=-1),"NA",UPPER(Nike_Sales_Uncleaned!E1623)))</f>
        <v>L</v>
      </c>
      <c r="F1547" cm="1">
        <f t="array" ref="F1547">IF(Nike_Sales_Uncleaned!F1623="",MEDIAN(_xlfn._xlws.FILTER(Nike_Sales_Uncleaned!$F$2:$F$2501,Nike_Sales_Uncleaned!$F$2:$F$2501&gt;0)),Nike_Sales_Uncleaned!F1623)</f>
        <v>2</v>
      </c>
      <c r="G1547" cm="1">
        <f t="array" ref="G1547">IF(OR(Nike_Sales_Uncleaned!G1623="",Nike_Sales_Uncleaned!G1623&lt;=0),MEDIAN(_xlfn._xlws.FILTER(Nike_Sales_Uncleaned!$G$2:$G$2501,Nike_Sales_Uncleaned!$G$2:$G$2501&gt;0)),Nike_Sales_Uncleaned!G1623)</f>
        <v>9699.01</v>
      </c>
      <c r="H1547">
        <f>IF(Nike_Sales_Uncleaned!H1623="",0,IF(AND(Nike_Sales_Uncleaned!H1623&gt;=0,Nike_Sales_Uncleaned!H1623&lt;=1),Nike_Sales_Uncleaned!H1623,0))</f>
        <v>0</v>
      </c>
      <c r="I1547">
        <v>0</v>
      </c>
      <c r="J1547" s="11">
        <f>IF(Nike_Sales_Uncleaned[[#This Row],[Order_Date]]="","",Nike_Sales_Uncleaned[[#This Row],[Order_Date]])</f>
        <v>45141</v>
      </c>
      <c r="K1547" t="s">
        <v>22</v>
      </c>
      <c r="L1547" t="s">
        <v>25</v>
      </c>
      <c r="M1547">
        <v>3858.11</v>
      </c>
    </row>
    <row r="1548" spans="1:13" x14ac:dyDescent="0.3">
      <c r="A1548">
        <v>3622</v>
      </c>
      <c r="B1548" t="s">
        <v>19</v>
      </c>
      <c r="C1548" t="s">
        <v>20</v>
      </c>
      <c r="D1548" t="s">
        <v>24</v>
      </c>
      <c r="E1548" t="str">
        <f>IF(Nike_Sales_Uncleaned!E1624="","NA",IF(OR(Nike_Sales_Uncleaned!E1624=0,Nike_Sales_Uncleaned!E1624=-1),"NA",UPPER(Nike_Sales_Uncleaned!E1624)))</f>
        <v>8</v>
      </c>
      <c r="F1548" cm="1">
        <f t="array" ref="F1548">IF(Nike_Sales_Uncleaned!F1624="",MEDIAN(_xlfn._xlws.FILTER(Nike_Sales_Uncleaned!$F$2:$F$2501,Nike_Sales_Uncleaned!$F$2:$F$2501&gt;0)),Nike_Sales_Uncleaned!F1624)</f>
        <v>3</v>
      </c>
      <c r="G1548" cm="1">
        <f t="array" ref="G1548">IF(OR(Nike_Sales_Uncleaned!G1624="",Nike_Sales_Uncleaned!G1624&lt;=0),MEDIAN(_xlfn._xlws.FILTER(Nike_Sales_Uncleaned!$G$2:$G$2501,Nike_Sales_Uncleaned!$G$2:$G$2501&gt;0)),Nike_Sales_Uncleaned!G1624)</f>
        <v>2187.91</v>
      </c>
      <c r="H1548">
        <f>IF(Nike_Sales_Uncleaned!H1624="",0,IF(AND(Nike_Sales_Uncleaned!H1624&gt;=0,Nike_Sales_Uncleaned!H1624&lt;=1),Nike_Sales_Uncleaned!H1624,0))</f>
        <v>0</v>
      </c>
      <c r="I1548">
        <v>0</v>
      </c>
      <c r="J1548" s="11" t="str">
        <f>IF(Nike_Sales_Uncleaned[[#This Row],[Order_Date]]="","",Nike_Sales_Uncleaned[[#This Row],[Order_Date]])</f>
        <v/>
      </c>
      <c r="K1548" t="s">
        <v>17</v>
      </c>
      <c r="L1548" t="s">
        <v>38</v>
      </c>
      <c r="M1548">
        <v>1951.56</v>
      </c>
    </row>
    <row r="1549" spans="1:13" x14ac:dyDescent="0.3">
      <c r="A1549">
        <v>3623</v>
      </c>
      <c r="B1549" t="s">
        <v>35</v>
      </c>
      <c r="C1549" t="s">
        <v>26</v>
      </c>
      <c r="D1549" t="s">
        <v>40</v>
      </c>
      <c r="E1549" t="str">
        <f>IF(Nike_Sales_Uncleaned!E1625="","NA",IF(OR(Nike_Sales_Uncleaned!E1625=0,Nike_Sales_Uncleaned!E1625=-1),"NA",UPPER(Nike_Sales_Uncleaned!E1625)))</f>
        <v>XL</v>
      </c>
      <c r="F1549" cm="1">
        <f t="array" ref="F1549">IF(Nike_Sales_Uncleaned!F1625="",MEDIAN(_xlfn._xlws.FILTER(Nike_Sales_Uncleaned!$F$2:$F$2501,Nike_Sales_Uncleaned!$F$2:$F$2501&gt;0)),Nike_Sales_Uncleaned!F1625)</f>
        <v>2</v>
      </c>
      <c r="G1549" cm="1">
        <f t="array" ref="G1549">IF(OR(Nike_Sales_Uncleaned!G1625="",Nike_Sales_Uncleaned!G1625&lt;=0),MEDIAN(_xlfn._xlws.FILTER(Nike_Sales_Uncleaned!$G$2:$G$2501,Nike_Sales_Uncleaned!$G$2:$G$2501&gt;0)),Nike_Sales_Uncleaned!G1625)</f>
        <v>6110.0300000000007</v>
      </c>
      <c r="H1549">
        <f>IF(Nike_Sales_Uncleaned!H1625="",0,IF(AND(Nike_Sales_Uncleaned!H1625&gt;=0,Nike_Sales_Uncleaned!H1625&lt;=1),Nike_Sales_Uncleaned!H1625,0))</f>
        <v>0.75</v>
      </c>
      <c r="I1549">
        <v>0</v>
      </c>
      <c r="J1549" s="11" t="str">
        <f>IF(Nike_Sales_Uncleaned[[#This Row],[Order_Date]]="","",Nike_Sales_Uncleaned[[#This Row],[Order_Date]])</f>
        <v/>
      </c>
      <c r="K1549" t="s">
        <v>22</v>
      </c>
      <c r="L1549" t="s">
        <v>25</v>
      </c>
      <c r="M1549">
        <v>1980.48</v>
      </c>
    </row>
    <row r="1550" spans="1:13" x14ac:dyDescent="0.3">
      <c r="A1550">
        <v>3624</v>
      </c>
      <c r="B1550" t="s">
        <v>19</v>
      </c>
      <c r="C1550" t="s">
        <v>20</v>
      </c>
      <c r="D1550" t="s">
        <v>24</v>
      </c>
      <c r="E1550" t="str">
        <f>IF(Nike_Sales_Uncleaned!E1626="","NA",IF(OR(Nike_Sales_Uncleaned!E1626=0,Nike_Sales_Uncleaned!E1626=-1),"NA",UPPER(Nike_Sales_Uncleaned!E1626)))</f>
        <v>6</v>
      </c>
      <c r="F1550" cm="1">
        <f t="array" ref="F1550">IF(Nike_Sales_Uncleaned!F1626="",MEDIAN(_xlfn._xlws.FILTER(Nike_Sales_Uncleaned!$F$2:$F$2501,Nike_Sales_Uncleaned!$F$2:$F$2501&gt;0)),Nike_Sales_Uncleaned!F1626)</f>
        <v>-1</v>
      </c>
      <c r="G1550" cm="1">
        <f t="array" ref="G1550">IF(OR(Nike_Sales_Uncleaned!G1626="",Nike_Sales_Uncleaned!G1626&lt;=0),MEDIAN(_xlfn._xlws.FILTER(Nike_Sales_Uncleaned!$G$2:$G$2501,Nike_Sales_Uncleaned!$G$2:$G$2501&gt;0)),Nike_Sales_Uncleaned!G1626)</f>
        <v>8534.07</v>
      </c>
      <c r="H1550">
        <f>IF(Nike_Sales_Uncleaned!H1626="",0,IF(AND(Nike_Sales_Uncleaned!H1626&gt;=0,Nike_Sales_Uncleaned!H1626&lt;=1),Nike_Sales_Uncleaned!H1626,0))</f>
        <v>0</v>
      </c>
      <c r="I1550">
        <v>0</v>
      </c>
      <c r="J1550" s="11">
        <f>IF(Nike_Sales_Uncleaned[[#This Row],[Order_Date]]="","",Nike_Sales_Uncleaned[[#This Row],[Order_Date]])</f>
        <v>45363</v>
      </c>
      <c r="K1550" t="s">
        <v>22</v>
      </c>
      <c r="L1550" t="s">
        <v>25</v>
      </c>
      <c r="M1550">
        <v>-1124.03</v>
      </c>
    </row>
    <row r="1551" spans="1:13" x14ac:dyDescent="0.3">
      <c r="A1551">
        <v>3625</v>
      </c>
      <c r="B1551" t="s">
        <v>13</v>
      </c>
      <c r="C1551" t="s">
        <v>20</v>
      </c>
      <c r="D1551" t="s">
        <v>21</v>
      </c>
      <c r="E1551" t="str">
        <f>IF(Nike_Sales_Uncleaned!E1627="","NA",IF(OR(Nike_Sales_Uncleaned!E1627=0,Nike_Sales_Uncleaned!E1627=-1),"NA",UPPER(Nike_Sales_Uncleaned!E1627)))</f>
        <v>XL</v>
      </c>
      <c r="F1551" cm="1">
        <f t="array" ref="F1551">IF(Nike_Sales_Uncleaned!F1627="",MEDIAN(_xlfn._xlws.FILTER(Nike_Sales_Uncleaned!$F$2:$F$2501,Nike_Sales_Uncleaned!$F$2:$F$2501&gt;0)),Nike_Sales_Uncleaned!F1627)</f>
        <v>2</v>
      </c>
      <c r="G1551" cm="1">
        <f t="array" ref="G1551">IF(OR(Nike_Sales_Uncleaned!G1627="",Nike_Sales_Uncleaned!G1627&lt;=0),MEDIAN(_xlfn._xlws.FILTER(Nike_Sales_Uncleaned!$G$2:$G$2501,Nike_Sales_Uncleaned!$G$2:$G$2501&gt;0)),Nike_Sales_Uncleaned!G1627)</f>
        <v>6110.0300000000007</v>
      </c>
      <c r="H1551">
        <f>IF(Nike_Sales_Uncleaned!H1627="",0,IF(AND(Nike_Sales_Uncleaned!H1627&gt;=0,Nike_Sales_Uncleaned!H1627&lt;=1),Nike_Sales_Uncleaned!H1627,0))</f>
        <v>0</v>
      </c>
      <c r="I1551">
        <v>0</v>
      </c>
      <c r="J1551" s="11" t="str">
        <f>IF(Nike_Sales_Uncleaned[[#This Row],[Order_Date]]="","",Nike_Sales_Uncleaned[[#This Row],[Order_Date]])</f>
        <v/>
      </c>
      <c r="K1551" t="s">
        <v>22</v>
      </c>
      <c r="L1551" t="s">
        <v>45</v>
      </c>
      <c r="M1551">
        <v>849.98</v>
      </c>
    </row>
    <row r="1552" spans="1:13" x14ac:dyDescent="0.3">
      <c r="A1552">
        <v>3626</v>
      </c>
      <c r="B1552" t="s">
        <v>35</v>
      </c>
      <c r="C1552" t="s">
        <v>30</v>
      </c>
      <c r="D1552" t="s">
        <v>31</v>
      </c>
      <c r="E1552" t="str">
        <f>IF(Nike_Sales_Uncleaned!E1628="","NA",IF(OR(Nike_Sales_Uncleaned!E1628=0,Nike_Sales_Uncleaned!E1628=-1),"NA",UPPER(Nike_Sales_Uncleaned!E1628)))</f>
        <v>7</v>
      </c>
      <c r="F1552" cm="1">
        <f t="array" ref="F1552">IF(Nike_Sales_Uncleaned!F1628="",MEDIAN(_xlfn._xlws.FILTER(Nike_Sales_Uncleaned!$F$2:$F$2501,Nike_Sales_Uncleaned!$F$2:$F$2501&gt;0)),Nike_Sales_Uncleaned!F1628)</f>
        <v>2</v>
      </c>
      <c r="G1552" cm="1">
        <f t="array" ref="G1552">IF(OR(Nike_Sales_Uncleaned!G1628="",Nike_Sales_Uncleaned!G1628&lt;=0),MEDIAN(_xlfn._xlws.FILTER(Nike_Sales_Uncleaned!$G$2:$G$2501,Nike_Sales_Uncleaned!$G$2:$G$2501&gt;0)),Nike_Sales_Uncleaned!G1628)</f>
        <v>6110.0300000000007</v>
      </c>
      <c r="H1552">
        <f>IF(Nike_Sales_Uncleaned!H1628="",0,IF(AND(Nike_Sales_Uncleaned!H1628&gt;=0,Nike_Sales_Uncleaned!H1628&lt;=1),Nike_Sales_Uncleaned!H1628,0))</f>
        <v>0</v>
      </c>
      <c r="I1552">
        <v>0</v>
      </c>
      <c r="J1552" s="11" t="str">
        <f>IF(Nike_Sales_Uncleaned[[#This Row],[Order_Date]]="","",Nike_Sales_Uncleaned[[#This Row],[Order_Date]])</f>
        <v/>
      </c>
      <c r="K1552" t="s">
        <v>22</v>
      </c>
      <c r="L1552" t="s">
        <v>29</v>
      </c>
      <c r="M1552">
        <v>1911.32</v>
      </c>
    </row>
    <row r="1553" spans="1:13" x14ac:dyDescent="0.3">
      <c r="A1553">
        <v>3627</v>
      </c>
      <c r="B1553" t="s">
        <v>13</v>
      </c>
      <c r="C1553" t="s">
        <v>14</v>
      </c>
      <c r="D1553" t="s">
        <v>15</v>
      </c>
      <c r="E1553" t="str">
        <f>IF(Nike_Sales_Uncleaned!E1629="","NA",IF(OR(Nike_Sales_Uncleaned!E1629=0,Nike_Sales_Uncleaned!E1629=-1),"NA",UPPER(Nike_Sales_Uncleaned!E1629)))</f>
        <v>8</v>
      </c>
      <c r="F1553" cm="1">
        <f t="array" ref="F1553">IF(Nike_Sales_Uncleaned!F1629="",MEDIAN(_xlfn._xlws.FILTER(Nike_Sales_Uncleaned!$F$2:$F$2501,Nike_Sales_Uncleaned!$F$2:$F$2501&gt;0)),Nike_Sales_Uncleaned!F1629)</f>
        <v>2</v>
      </c>
      <c r="G1553" cm="1">
        <f t="array" ref="G1553">IF(OR(Nike_Sales_Uncleaned!G1629="",Nike_Sales_Uncleaned!G1629&lt;=0),MEDIAN(_xlfn._xlws.FILTER(Nike_Sales_Uncleaned!$G$2:$G$2501,Nike_Sales_Uncleaned!$G$2:$G$2501&gt;0)),Nike_Sales_Uncleaned!G1629)</f>
        <v>6110.0300000000007</v>
      </c>
      <c r="H1553">
        <f>IF(Nike_Sales_Uncleaned!H1629="",0,IF(AND(Nike_Sales_Uncleaned!H1629&gt;=0,Nike_Sales_Uncleaned!H1629&lt;=1),Nike_Sales_Uncleaned!H1629,0))</f>
        <v>0</v>
      </c>
      <c r="I1553">
        <v>0</v>
      </c>
      <c r="J1553" s="11">
        <f>IF(Nike_Sales_Uncleaned[[#This Row],[Order_Date]]="","",Nike_Sales_Uncleaned[[#This Row],[Order_Date]])</f>
        <v>45140</v>
      </c>
      <c r="K1553" t="s">
        <v>17</v>
      </c>
      <c r="L1553" t="s">
        <v>25</v>
      </c>
      <c r="M1553">
        <v>396.74</v>
      </c>
    </row>
    <row r="1554" spans="1:13" x14ac:dyDescent="0.3">
      <c r="A1554">
        <v>3628</v>
      </c>
      <c r="B1554" t="s">
        <v>13</v>
      </c>
      <c r="C1554" t="s">
        <v>30</v>
      </c>
      <c r="D1554" t="s">
        <v>50</v>
      </c>
      <c r="E1554" t="str">
        <f>IF(Nike_Sales_Uncleaned!E1630="","NA",IF(OR(Nike_Sales_Uncleaned!E1630=0,Nike_Sales_Uncleaned!E1630=-1),"NA",UPPER(Nike_Sales_Uncleaned!E1630)))</f>
        <v>NA</v>
      </c>
      <c r="F1554" cm="1">
        <f t="array" ref="F1554">IF(Nike_Sales_Uncleaned!F1630="",MEDIAN(_xlfn._xlws.FILTER(Nike_Sales_Uncleaned!$F$2:$F$2501,Nike_Sales_Uncleaned!$F$2:$F$2501&gt;0)),Nike_Sales_Uncleaned!F1630)</f>
        <v>2</v>
      </c>
      <c r="G1554" cm="1">
        <f t="array" ref="G1554">IF(OR(Nike_Sales_Uncleaned!G1630="",Nike_Sales_Uncleaned!G1630&lt;=0),MEDIAN(_xlfn._xlws.FILTER(Nike_Sales_Uncleaned!$G$2:$G$2501,Nike_Sales_Uncleaned!$G$2:$G$2501&gt;0)),Nike_Sales_Uncleaned!G1630)</f>
        <v>8584.41</v>
      </c>
      <c r="H1554">
        <f>IF(Nike_Sales_Uncleaned!H1630="",0,IF(AND(Nike_Sales_Uncleaned!H1630&gt;=0,Nike_Sales_Uncleaned!H1630&lt;=1),Nike_Sales_Uncleaned!H1630,0))</f>
        <v>0.98</v>
      </c>
      <c r="I1554">
        <v>0</v>
      </c>
      <c r="J1554" s="11">
        <f>IF(Nike_Sales_Uncleaned[[#This Row],[Order_Date]]="","",Nike_Sales_Uncleaned[[#This Row],[Order_Date]])</f>
        <v>45794</v>
      </c>
      <c r="K1554" t="s">
        <v>17</v>
      </c>
      <c r="L1554" t="s">
        <v>38</v>
      </c>
      <c r="M1554">
        <v>-357.52</v>
      </c>
    </row>
    <row r="1555" spans="1:13" x14ac:dyDescent="0.3">
      <c r="A1555">
        <v>3629</v>
      </c>
      <c r="B1555" t="s">
        <v>13</v>
      </c>
      <c r="C1555" t="s">
        <v>20</v>
      </c>
      <c r="D1555" t="s">
        <v>39</v>
      </c>
      <c r="E1555" t="str">
        <f>IF(Nike_Sales_Uncleaned!E1631="","NA",IF(OR(Nike_Sales_Uncleaned!E1631=0,Nike_Sales_Uncleaned!E1631=-1),"NA",UPPER(Nike_Sales_Uncleaned!E1631)))</f>
        <v>XL</v>
      </c>
      <c r="F1555" cm="1">
        <f t="array" ref="F1555">IF(Nike_Sales_Uncleaned!F1631="",MEDIAN(_xlfn._xlws.FILTER(Nike_Sales_Uncleaned!$F$2:$F$2501,Nike_Sales_Uncleaned!$F$2:$F$2501&gt;0)),Nike_Sales_Uncleaned!F1631)</f>
        <v>2</v>
      </c>
      <c r="G1555" cm="1">
        <f t="array" ref="G1555">IF(OR(Nike_Sales_Uncleaned!G1631="",Nike_Sales_Uncleaned!G1631&lt;=0),MEDIAN(_xlfn._xlws.FILTER(Nike_Sales_Uncleaned!$G$2:$G$2501,Nike_Sales_Uncleaned!$G$2:$G$2501&gt;0)),Nike_Sales_Uncleaned!G1631)</f>
        <v>6110.0300000000007</v>
      </c>
      <c r="H1555">
        <f>IF(Nike_Sales_Uncleaned!H1631="",0,IF(AND(Nike_Sales_Uncleaned!H1631&gt;=0,Nike_Sales_Uncleaned!H1631&lt;=1),Nike_Sales_Uncleaned!H1631,0))</f>
        <v>0</v>
      </c>
      <c r="I1555">
        <v>0</v>
      </c>
      <c r="J1555" s="11">
        <f>IF(Nike_Sales_Uncleaned[[#This Row],[Order_Date]]="","",Nike_Sales_Uncleaned[[#This Row],[Order_Date]])</f>
        <v>45833</v>
      </c>
      <c r="K1555" t="s">
        <v>17</v>
      </c>
      <c r="L1555" t="s">
        <v>38</v>
      </c>
      <c r="M1555">
        <v>-1052.78</v>
      </c>
    </row>
    <row r="1556" spans="1:13" x14ac:dyDescent="0.3">
      <c r="A1556">
        <v>3630</v>
      </c>
      <c r="B1556" t="s">
        <v>35</v>
      </c>
      <c r="C1556" t="s">
        <v>14</v>
      </c>
      <c r="D1556" t="s">
        <v>34</v>
      </c>
      <c r="E1556" t="str">
        <f>IF(Nike_Sales_Uncleaned!E1632="","NA",IF(OR(Nike_Sales_Uncleaned!E1632=0,Nike_Sales_Uncleaned!E1632=-1),"NA",UPPER(Nike_Sales_Uncleaned!E1632)))</f>
        <v>12</v>
      </c>
      <c r="F1556" cm="1">
        <f t="array" ref="F1556">IF(Nike_Sales_Uncleaned!F1632="",MEDIAN(_xlfn._xlws.FILTER(Nike_Sales_Uncleaned!$F$2:$F$2501,Nike_Sales_Uncleaned!$F$2:$F$2501&gt;0)),Nike_Sales_Uncleaned!F1632)</f>
        <v>-1</v>
      </c>
      <c r="G1556" cm="1">
        <f t="array" ref="G1556">IF(OR(Nike_Sales_Uncleaned!G1632="",Nike_Sales_Uncleaned!G1632&lt;=0),MEDIAN(_xlfn._xlws.FILTER(Nike_Sales_Uncleaned!$G$2:$G$2501,Nike_Sales_Uncleaned!$G$2:$G$2501&gt;0)),Nike_Sales_Uncleaned!G1632)</f>
        <v>2467.4899999999998</v>
      </c>
      <c r="H1556">
        <f>IF(Nike_Sales_Uncleaned!H1632="",0,IF(AND(Nike_Sales_Uncleaned!H1632&gt;=0,Nike_Sales_Uncleaned!H1632&lt;=1),Nike_Sales_Uncleaned!H1632,0))</f>
        <v>0</v>
      </c>
      <c r="I1556">
        <v>0</v>
      </c>
      <c r="J1556" s="11" t="str">
        <f>IF(Nike_Sales_Uncleaned[[#This Row],[Order_Date]]="","",Nike_Sales_Uncleaned[[#This Row],[Order_Date]])</f>
        <v/>
      </c>
      <c r="K1556" t="s">
        <v>17</v>
      </c>
      <c r="L1556" t="s">
        <v>29</v>
      </c>
      <c r="M1556">
        <v>3101.6</v>
      </c>
    </row>
    <row r="1557" spans="1:13" x14ac:dyDescent="0.3">
      <c r="A1557">
        <v>3631</v>
      </c>
      <c r="B1557" t="s">
        <v>35</v>
      </c>
      <c r="C1557" t="s">
        <v>14</v>
      </c>
      <c r="D1557" t="s">
        <v>47</v>
      </c>
      <c r="E1557" t="str">
        <f>IF(Nike_Sales_Uncleaned!E1633="","NA",IF(OR(Nike_Sales_Uncleaned!E1633=0,Nike_Sales_Uncleaned!E1633=-1),"NA",UPPER(Nike_Sales_Uncleaned!E1633)))</f>
        <v>XL</v>
      </c>
      <c r="F1557" cm="1">
        <f t="array" ref="F1557">IF(Nike_Sales_Uncleaned!F1633="",MEDIAN(_xlfn._xlws.FILTER(Nike_Sales_Uncleaned!$F$2:$F$2501,Nike_Sales_Uncleaned!$F$2:$F$2501&gt;0)),Nike_Sales_Uncleaned!F1633)</f>
        <v>2</v>
      </c>
      <c r="G1557" cm="1">
        <f t="array" ref="G1557">IF(OR(Nike_Sales_Uncleaned!G1633="",Nike_Sales_Uncleaned!G1633&lt;=0),MEDIAN(_xlfn._xlws.FILTER(Nike_Sales_Uncleaned!$G$2:$G$2501,Nike_Sales_Uncleaned!$G$2:$G$2501&gt;0)),Nike_Sales_Uncleaned!G1633)</f>
        <v>2855.37</v>
      </c>
      <c r="H1557">
        <f>IF(Nike_Sales_Uncleaned!H1633="",0,IF(AND(Nike_Sales_Uncleaned!H1633&gt;=0,Nike_Sales_Uncleaned!H1633&lt;=1),Nike_Sales_Uncleaned!H1633,0))</f>
        <v>0</v>
      </c>
      <c r="I1557">
        <v>0</v>
      </c>
      <c r="J1557" s="11">
        <f>IF(Nike_Sales_Uncleaned[[#This Row],[Order_Date]]="","",Nike_Sales_Uncleaned[[#This Row],[Order_Date]])</f>
        <v>45773</v>
      </c>
      <c r="K1557" t="s">
        <v>22</v>
      </c>
      <c r="L1557" t="s">
        <v>36</v>
      </c>
      <c r="M1557">
        <v>185.49</v>
      </c>
    </row>
    <row r="1558" spans="1:13" x14ac:dyDescent="0.3">
      <c r="A1558">
        <v>3632</v>
      </c>
      <c r="B1558" t="s">
        <v>13</v>
      </c>
      <c r="C1558" t="s">
        <v>43</v>
      </c>
      <c r="D1558" t="s">
        <v>61</v>
      </c>
      <c r="E1558" t="str">
        <f>IF(Nike_Sales_Uncleaned!E1634="","NA",IF(OR(Nike_Sales_Uncleaned!E1634=0,Nike_Sales_Uncleaned!E1634=-1),"NA",UPPER(Nike_Sales_Uncleaned!E1634)))</f>
        <v>NA</v>
      </c>
      <c r="F1558" cm="1">
        <f t="array" ref="F1558">IF(Nike_Sales_Uncleaned!F1634="",MEDIAN(_xlfn._xlws.FILTER(Nike_Sales_Uncleaned!$F$2:$F$2501,Nike_Sales_Uncleaned!$F$2:$F$2501&gt;0)),Nike_Sales_Uncleaned!F1634)</f>
        <v>1</v>
      </c>
      <c r="G1558" cm="1">
        <f t="array" ref="G1558">IF(OR(Nike_Sales_Uncleaned!G1634="",Nike_Sales_Uncleaned!G1634&lt;=0),MEDIAN(_xlfn._xlws.FILTER(Nike_Sales_Uncleaned!$G$2:$G$2501,Nike_Sales_Uncleaned!$G$2:$G$2501&gt;0)),Nike_Sales_Uncleaned!G1634)</f>
        <v>6110.0300000000007</v>
      </c>
      <c r="H1558">
        <f>IF(Nike_Sales_Uncleaned!H1634="",0,IF(AND(Nike_Sales_Uncleaned!H1634&gt;=0,Nike_Sales_Uncleaned!H1634&lt;=1),Nike_Sales_Uncleaned!H1634,0))</f>
        <v>0.56000000000000005</v>
      </c>
      <c r="I1558">
        <v>0</v>
      </c>
      <c r="J1558" s="11">
        <f>IF(Nike_Sales_Uncleaned[[#This Row],[Order_Date]]="","",Nike_Sales_Uncleaned[[#This Row],[Order_Date]])</f>
        <v>45729</v>
      </c>
      <c r="K1558" t="s">
        <v>22</v>
      </c>
      <c r="L1558" t="s">
        <v>36</v>
      </c>
      <c r="M1558">
        <v>2836.11</v>
      </c>
    </row>
    <row r="1559" spans="1:13" x14ac:dyDescent="0.3">
      <c r="A1559">
        <v>3633</v>
      </c>
      <c r="B1559" t="s">
        <v>13</v>
      </c>
      <c r="C1559" t="s">
        <v>14</v>
      </c>
      <c r="D1559" t="s">
        <v>34</v>
      </c>
      <c r="E1559" t="str">
        <f>IF(Nike_Sales_Uncleaned!E1635="","NA",IF(OR(Nike_Sales_Uncleaned!E1635=0,Nike_Sales_Uncleaned!E1635=-1),"NA",UPPER(Nike_Sales_Uncleaned!E1635)))</f>
        <v>NA</v>
      </c>
      <c r="F1559" cm="1">
        <f t="array" ref="F1559">IF(Nike_Sales_Uncleaned!F1635="",MEDIAN(_xlfn._xlws.FILTER(Nike_Sales_Uncleaned!$F$2:$F$2501,Nike_Sales_Uncleaned!$F$2:$F$2501&gt;0)),Nike_Sales_Uncleaned!F1635)</f>
        <v>2</v>
      </c>
      <c r="G1559" cm="1">
        <f t="array" ref="G1559">IF(OR(Nike_Sales_Uncleaned!G1635="",Nike_Sales_Uncleaned!G1635&lt;=0),MEDIAN(_xlfn._xlws.FILTER(Nike_Sales_Uncleaned!$G$2:$G$2501,Nike_Sales_Uncleaned!$G$2:$G$2501&gt;0)),Nike_Sales_Uncleaned!G1635)</f>
        <v>3019.98</v>
      </c>
      <c r="H1559">
        <f>IF(Nike_Sales_Uncleaned!H1635="",0,IF(AND(Nike_Sales_Uncleaned!H1635&gt;=0,Nike_Sales_Uncleaned!H1635&lt;=1),Nike_Sales_Uncleaned!H1635,0))</f>
        <v>0</v>
      </c>
      <c r="I1559">
        <v>0</v>
      </c>
      <c r="J1559" s="11">
        <f>IF(Nike_Sales_Uncleaned[[#This Row],[Order_Date]]="","",Nike_Sales_Uncleaned[[#This Row],[Order_Date]])</f>
        <v>45513</v>
      </c>
      <c r="K1559" t="s">
        <v>17</v>
      </c>
      <c r="L1559" t="s">
        <v>36</v>
      </c>
      <c r="M1559">
        <v>1647.81</v>
      </c>
    </row>
    <row r="1560" spans="1:13" x14ac:dyDescent="0.3">
      <c r="A1560">
        <v>3634</v>
      </c>
      <c r="B1560" t="s">
        <v>35</v>
      </c>
      <c r="C1560" t="s">
        <v>26</v>
      </c>
      <c r="D1560" t="s">
        <v>40</v>
      </c>
      <c r="E1560" t="str">
        <f>IF(Nike_Sales_Uncleaned!E1636="","NA",IF(OR(Nike_Sales_Uncleaned!E1636=0,Nike_Sales_Uncleaned!E1636=-1),"NA",UPPER(Nike_Sales_Uncleaned!E1636)))</f>
        <v>L</v>
      </c>
      <c r="F1560" cm="1">
        <f t="array" ref="F1560">IF(Nike_Sales_Uncleaned!F1636="",MEDIAN(_xlfn._xlws.FILTER(Nike_Sales_Uncleaned!$F$2:$F$2501,Nike_Sales_Uncleaned!$F$2:$F$2501&gt;0)),Nike_Sales_Uncleaned!F1636)</f>
        <v>2</v>
      </c>
      <c r="G1560" cm="1">
        <f t="array" ref="G1560">IF(OR(Nike_Sales_Uncleaned!G1636="",Nike_Sales_Uncleaned!G1636&lt;=0),MEDIAN(_xlfn._xlws.FILTER(Nike_Sales_Uncleaned!$G$2:$G$2501,Nike_Sales_Uncleaned!$G$2:$G$2501&gt;0)),Nike_Sales_Uncleaned!G1636)</f>
        <v>6110.0300000000007</v>
      </c>
      <c r="H1560">
        <f>IF(Nike_Sales_Uncleaned!H1636="",0,IF(AND(Nike_Sales_Uncleaned!H1636&gt;=0,Nike_Sales_Uncleaned!H1636&lt;=1),Nike_Sales_Uncleaned!H1636,0))</f>
        <v>0</v>
      </c>
      <c r="I1560">
        <v>0</v>
      </c>
      <c r="J1560" s="11">
        <f>IF(Nike_Sales_Uncleaned[[#This Row],[Order_Date]]="","",Nike_Sales_Uncleaned[[#This Row],[Order_Date]])</f>
        <v>45534</v>
      </c>
      <c r="K1560" t="s">
        <v>17</v>
      </c>
      <c r="L1560" t="s">
        <v>45</v>
      </c>
      <c r="M1560">
        <v>3717.46</v>
      </c>
    </row>
    <row r="1561" spans="1:13" x14ac:dyDescent="0.3">
      <c r="A1561">
        <v>3635</v>
      </c>
      <c r="B1561" t="s">
        <v>35</v>
      </c>
      <c r="C1561" t="s">
        <v>14</v>
      </c>
      <c r="D1561" t="s">
        <v>15</v>
      </c>
      <c r="E1561" t="str">
        <f>IF(Nike_Sales_Uncleaned!E1637="","NA",IF(OR(Nike_Sales_Uncleaned!E1637=0,Nike_Sales_Uncleaned!E1637=-1),"NA",UPPER(Nike_Sales_Uncleaned!E1637)))</f>
        <v>M</v>
      </c>
      <c r="F1561" cm="1">
        <f t="array" ref="F1561">IF(Nike_Sales_Uncleaned!F1637="",MEDIAN(_xlfn._xlws.FILTER(Nike_Sales_Uncleaned!$F$2:$F$2501,Nike_Sales_Uncleaned!$F$2:$F$2501&gt;0)),Nike_Sales_Uncleaned!F1637)</f>
        <v>2</v>
      </c>
      <c r="G1561" cm="1">
        <f t="array" ref="G1561">IF(OR(Nike_Sales_Uncleaned!G1637="",Nike_Sales_Uncleaned!G1637&lt;=0),MEDIAN(_xlfn._xlws.FILTER(Nike_Sales_Uncleaned!$G$2:$G$2501,Nike_Sales_Uncleaned!$G$2:$G$2501&gt;0)),Nike_Sales_Uncleaned!G1637)</f>
        <v>6110.0300000000007</v>
      </c>
      <c r="H1561">
        <f>IF(Nike_Sales_Uncleaned!H1637="",0,IF(AND(Nike_Sales_Uncleaned!H1637&gt;=0,Nike_Sales_Uncleaned!H1637&lt;=1),Nike_Sales_Uncleaned!H1637,0))</f>
        <v>0</v>
      </c>
      <c r="I1561">
        <v>0</v>
      </c>
      <c r="J1561" s="11" t="str">
        <f>IF(Nike_Sales_Uncleaned[[#This Row],[Order_Date]]="","",Nike_Sales_Uncleaned[[#This Row],[Order_Date]])</f>
        <v/>
      </c>
      <c r="K1561" t="s">
        <v>22</v>
      </c>
      <c r="L1561" t="s">
        <v>36</v>
      </c>
      <c r="M1561">
        <v>3656.45</v>
      </c>
    </row>
    <row r="1562" spans="1:13" x14ac:dyDescent="0.3">
      <c r="A1562">
        <v>3636</v>
      </c>
      <c r="B1562" t="s">
        <v>19</v>
      </c>
      <c r="C1562" t="s">
        <v>20</v>
      </c>
      <c r="D1562" t="s">
        <v>21</v>
      </c>
      <c r="E1562" t="str">
        <f>IF(Nike_Sales_Uncleaned!E1638="","NA",IF(OR(Nike_Sales_Uncleaned!E1638=0,Nike_Sales_Uncleaned!E1638=-1),"NA",UPPER(Nike_Sales_Uncleaned!E1638)))</f>
        <v>M</v>
      </c>
      <c r="F1562" cm="1">
        <f t="array" ref="F1562">IF(Nike_Sales_Uncleaned!F1638="",MEDIAN(_xlfn._xlws.FILTER(Nike_Sales_Uncleaned!$F$2:$F$2501,Nike_Sales_Uncleaned!$F$2:$F$2501&gt;0)),Nike_Sales_Uncleaned!F1638)</f>
        <v>2</v>
      </c>
      <c r="G1562" cm="1">
        <f t="array" ref="G1562">IF(OR(Nike_Sales_Uncleaned!G1638="",Nike_Sales_Uncleaned!G1638&lt;=0),MEDIAN(_xlfn._xlws.FILTER(Nike_Sales_Uncleaned!$G$2:$G$2501,Nike_Sales_Uncleaned!$G$2:$G$2501&gt;0)),Nike_Sales_Uncleaned!G1638)</f>
        <v>7881.53</v>
      </c>
      <c r="H1562">
        <f>IF(Nike_Sales_Uncleaned!H1638="",0,IF(AND(Nike_Sales_Uncleaned!H1638&gt;=0,Nike_Sales_Uncleaned!H1638&lt;=1),Nike_Sales_Uncleaned!H1638,0))</f>
        <v>0</v>
      </c>
      <c r="I1562">
        <v>0</v>
      </c>
      <c r="J1562" s="11">
        <f>IF(Nike_Sales_Uncleaned[[#This Row],[Order_Date]]="","",Nike_Sales_Uncleaned[[#This Row],[Order_Date]])</f>
        <v>45133</v>
      </c>
      <c r="K1562" t="s">
        <v>22</v>
      </c>
      <c r="L1562" t="s">
        <v>33</v>
      </c>
      <c r="M1562">
        <v>2615.73</v>
      </c>
    </row>
    <row r="1563" spans="1:13" x14ac:dyDescent="0.3">
      <c r="A1563">
        <v>3637</v>
      </c>
      <c r="B1563" t="s">
        <v>19</v>
      </c>
      <c r="C1563" t="s">
        <v>30</v>
      </c>
      <c r="D1563" t="s">
        <v>56</v>
      </c>
      <c r="E1563" t="str">
        <f>IF(Nike_Sales_Uncleaned!E1639="","NA",IF(OR(Nike_Sales_Uncleaned!E1639=0,Nike_Sales_Uncleaned!E1639=-1),"NA",UPPER(Nike_Sales_Uncleaned!E1639)))</f>
        <v>6</v>
      </c>
      <c r="F1563" cm="1">
        <f t="array" ref="F1563">IF(Nike_Sales_Uncleaned!F1639="",MEDIAN(_xlfn._xlws.FILTER(Nike_Sales_Uncleaned!$F$2:$F$2501,Nike_Sales_Uncleaned!$F$2:$F$2501&gt;0)),Nike_Sales_Uncleaned!F1639)</f>
        <v>2</v>
      </c>
      <c r="G1563" cm="1">
        <f t="array" ref="G1563">IF(OR(Nike_Sales_Uncleaned!G1639="",Nike_Sales_Uncleaned!G1639&lt;=0),MEDIAN(_xlfn._xlws.FILTER(Nike_Sales_Uncleaned!$G$2:$G$2501,Nike_Sales_Uncleaned!$G$2:$G$2501&gt;0)),Nike_Sales_Uncleaned!G1639)</f>
        <v>6577.39</v>
      </c>
      <c r="H1563">
        <f>IF(Nike_Sales_Uncleaned!H1639="",0,IF(AND(Nike_Sales_Uncleaned!H1639&gt;=0,Nike_Sales_Uncleaned!H1639&lt;=1),Nike_Sales_Uncleaned!H1639,0))</f>
        <v>0</v>
      </c>
      <c r="I1563">
        <v>0</v>
      </c>
      <c r="J1563" s="11">
        <f>IF(Nike_Sales_Uncleaned[[#This Row],[Order_Date]]="","",Nike_Sales_Uncleaned[[#This Row],[Order_Date]])</f>
        <v>45497</v>
      </c>
      <c r="K1563" t="s">
        <v>22</v>
      </c>
      <c r="L1563" t="s">
        <v>33</v>
      </c>
      <c r="M1563">
        <v>1945.9</v>
      </c>
    </row>
    <row r="1564" spans="1:13" x14ac:dyDescent="0.3">
      <c r="A1564">
        <v>3638</v>
      </c>
      <c r="B1564" t="s">
        <v>13</v>
      </c>
      <c r="C1564" t="s">
        <v>43</v>
      </c>
      <c r="D1564" t="s">
        <v>44</v>
      </c>
      <c r="E1564" t="str">
        <f>IF(Nike_Sales_Uncleaned!E1640="","NA",IF(OR(Nike_Sales_Uncleaned!E1640=0,Nike_Sales_Uncleaned!E1640=-1),"NA",UPPER(Nike_Sales_Uncleaned!E1640)))</f>
        <v>8</v>
      </c>
      <c r="F1564" cm="1">
        <f t="array" ref="F1564">IF(Nike_Sales_Uncleaned!F1640="",MEDIAN(_xlfn._xlws.FILTER(Nike_Sales_Uncleaned!$F$2:$F$2501,Nike_Sales_Uncleaned!$F$2:$F$2501&gt;0)),Nike_Sales_Uncleaned!F1640)</f>
        <v>2</v>
      </c>
      <c r="G1564" cm="1">
        <f t="array" ref="G1564">IF(OR(Nike_Sales_Uncleaned!G1640="",Nike_Sales_Uncleaned!G1640&lt;=0),MEDIAN(_xlfn._xlws.FILTER(Nike_Sales_Uncleaned!$G$2:$G$2501,Nike_Sales_Uncleaned!$G$2:$G$2501&gt;0)),Nike_Sales_Uncleaned!G1640)</f>
        <v>3701.59</v>
      </c>
      <c r="H1564">
        <f>IF(Nike_Sales_Uncleaned!H1640="",0,IF(AND(Nike_Sales_Uncleaned!H1640&gt;=0,Nike_Sales_Uncleaned!H1640&lt;=1),Nike_Sales_Uncleaned!H1640,0))</f>
        <v>0</v>
      </c>
      <c r="I1564">
        <v>0</v>
      </c>
      <c r="J1564" s="11">
        <f>IF(Nike_Sales_Uncleaned[[#This Row],[Order_Date]]="","",Nike_Sales_Uncleaned[[#This Row],[Order_Date]])</f>
        <v>45596</v>
      </c>
      <c r="K1564" t="s">
        <v>17</v>
      </c>
      <c r="L1564" t="s">
        <v>45</v>
      </c>
      <c r="M1564">
        <v>1148.57</v>
      </c>
    </row>
    <row r="1565" spans="1:13" x14ac:dyDescent="0.3">
      <c r="A1565">
        <v>3639</v>
      </c>
      <c r="B1565" t="s">
        <v>35</v>
      </c>
      <c r="C1565" t="s">
        <v>20</v>
      </c>
      <c r="D1565" t="s">
        <v>39</v>
      </c>
      <c r="E1565" t="str">
        <f>IF(Nike_Sales_Uncleaned!E1641="","NA",IF(OR(Nike_Sales_Uncleaned!E1641=0,Nike_Sales_Uncleaned!E1641=-1),"NA",UPPER(Nike_Sales_Uncleaned!E1641)))</f>
        <v>XL</v>
      </c>
      <c r="F1565" cm="1">
        <f t="array" ref="F1565">IF(Nike_Sales_Uncleaned!F1641="",MEDIAN(_xlfn._xlws.FILTER(Nike_Sales_Uncleaned!$F$2:$F$2501,Nike_Sales_Uncleaned!$F$2:$F$2501&gt;0)),Nike_Sales_Uncleaned!F1641)</f>
        <v>2</v>
      </c>
      <c r="G1565" cm="1">
        <f t="array" ref="G1565">IF(OR(Nike_Sales_Uncleaned!G1641="",Nike_Sales_Uncleaned!G1641&lt;=0),MEDIAN(_xlfn._xlws.FILTER(Nike_Sales_Uncleaned!$G$2:$G$2501,Nike_Sales_Uncleaned!$G$2:$G$2501&gt;0)),Nike_Sales_Uncleaned!G1641)</f>
        <v>6110.0300000000007</v>
      </c>
      <c r="H1565">
        <f>IF(Nike_Sales_Uncleaned!H1641="",0,IF(AND(Nike_Sales_Uncleaned!H1641&gt;=0,Nike_Sales_Uncleaned!H1641&lt;=1),Nike_Sales_Uncleaned!H1641,0))</f>
        <v>0.43</v>
      </c>
      <c r="I1565">
        <v>0</v>
      </c>
      <c r="J1565" s="11" t="str">
        <f>IF(Nike_Sales_Uncleaned[[#This Row],[Order_Date]]="","",Nike_Sales_Uncleaned[[#This Row],[Order_Date]])</f>
        <v/>
      </c>
      <c r="K1565" t="s">
        <v>17</v>
      </c>
      <c r="L1565" t="s">
        <v>29</v>
      </c>
      <c r="M1565">
        <v>2929.76</v>
      </c>
    </row>
    <row r="1566" spans="1:13" x14ac:dyDescent="0.3">
      <c r="A1566">
        <v>3640</v>
      </c>
      <c r="B1566" t="s">
        <v>35</v>
      </c>
      <c r="C1566" t="s">
        <v>14</v>
      </c>
      <c r="D1566" t="s">
        <v>47</v>
      </c>
      <c r="E1566" t="str">
        <f>IF(Nike_Sales_Uncleaned!E1642="","NA",IF(OR(Nike_Sales_Uncleaned!E1642=0,Nike_Sales_Uncleaned!E1642=-1),"NA",UPPER(Nike_Sales_Uncleaned!E1642)))</f>
        <v>M</v>
      </c>
      <c r="F1566" cm="1">
        <f t="array" ref="F1566">IF(Nike_Sales_Uncleaned!F1642="",MEDIAN(_xlfn._xlws.FILTER(Nike_Sales_Uncleaned!$F$2:$F$2501,Nike_Sales_Uncleaned!$F$2:$F$2501&gt;0)),Nike_Sales_Uncleaned!F1642)</f>
        <v>0</v>
      </c>
      <c r="G1566" cm="1">
        <f t="array" ref="G1566">IF(OR(Nike_Sales_Uncleaned!G1642="",Nike_Sales_Uncleaned!G1642&lt;=0),MEDIAN(_xlfn._xlws.FILTER(Nike_Sales_Uncleaned!$G$2:$G$2501,Nike_Sales_Uncleaned!$G$2:$G$2501&gt;0)),Nike_Sales_Uncleaned!G1642)</f>
        <v>5219.18</v>
      </c>
      <c r="H1566">
        <f>IF(Nike_Sales_Uncleaned!H1642="",0,IF(AND(Nike_Sales_Uncleaned!H1642&gt;=0,Nike_Sales_Uncleaned!H1642&lt;=1),Nike_Sales_Uncleaned!H1642,0))</f>
        <v>0</v>
      </c>
      <c r="I1566">
        <v>0</v>
      </c>
      <c r="J1566" s="11" t="str">
        <f>IF(Nike_Sales_Uncleaned[[#This Row],[Order_Date]]="","",Nike_Sales_Uncleaned[[#This Row],[Order_Date]])</f>
        <v/>
      </c>
      <c r="K1566" t="s">
        <v>17</v>
      </c>
      <c r="L1566" t="s">
        <v>33</v>
      </c>
      <c r="M1566">
        <v>309.64999999999998</v>
      </c>
    </row>
    <row r="1567" spans="1:13" x14ac:dyDescent="0.3">
      <c r="A1567">
        <v>3641</v>
      </c>
      <c r="B1567" t="s">
        <v>13</v>
      </c>
      <c r="C1567" t="s">
        <v>14</v>
      </c>
      <c r="D1567" t="s">
        <v>15</v>
      </c>
      <c r="E1567" t="str">
        <f>IF(Nike_Sales_Uncleaned!E1643="","NA",IF(OR(Nike_Sales_Uncleaned!E1643=0,Nike_Sales_Uncleaned!E1643=-1),"NA",UPPER(Nike_Sales_Uncleaned!E1643)))</f>
        <v>XL</v>
      </c>
      <c r="F1567" cm="1">
        <f t="array" ref="F1567">IF(Nike_Sales_Uncleaned!F1643="",MEDIAN(_xlfn._xlws.FILTER(Nike_Sales_Uncleaned!$F$2:$F$2501,Nike_Sales_Uncleaned!$F$2:$F$2501&gt;0)),Nike_Sales_Uncleaned!F1643)</f>
        <v>0</v>
      </c>
      <c r="G1567" cm="1">
        <f t="array" ref="G1567">IF(OR(Nike_Sales_Uncleaned!G1643="",Nike_Sales_Uncleaned!G1643&lt;=0),MEDIAN(_xlfn._xlws.FILTER(Nike_Sales_Uncleaned!$G$2:$G$2501,Nike_Sales_Uncleaned!$G$2:$G$2501&gt;0)),Nike_Sales_Uncleaned!G1643)</f>
        <v>6037.65</v>
      </c>
      <c r="H1567">
        <f>IF(Nike_Sales_Uncleaned!H1643="",0,IF(AND(Nike_Sales_Uncleaned!H1643&gt;=0,Nike_Sales_Uncleaned!H1643&lt;=1),Nike_Sales_Uncleaned!H1643,0))</f>
        <v>0</v>
      </c>
      <c r="I1567">
        <v>0</v>
      </c>
      <c r="J1567" s="11">
        <f>IF(Nike_Sales_Uncleaned[[#This Row],[Order_Date]]="","",Nike_Sales_Uncleaned[[#This Row],[Order_Date]])</f>
        <v>45531</v>
      </c>
      <c r="K1567" t="s">
        <v>22</v>
      </c>
      <c r="L1567" t="s">
        <v>33</v>
      </c>
      <c r="M1567">
        <v>-132.13</v>
      </c>
    </row>
    <row r="1568" spans="1:13" x14ac:dyDescent="0.3">
      <c r="A1568">
        <v>3642</v>
      </c>
      <c r="B1568" t="s">
        <v>35</v>
      </c>
      <c r="C1568" t="s">
        <v>14</v>
      </c>
      <c r="D1568" t="s">
        <v>47</v>
      </c>
      <c r="E1568" t="str">
        <f>IF(Nike_Sales_Uncleaned!E1644="","NA",IF(OR(Nike_Sales_Uncleaned!E1644=0,Nike_Sales_Uncleaned!E1644=-1),"NA",UPPER(Nike_Sales_Uncleaned!E1644)))</f>
        <v>XL</v>
      </c>
      <c r="F1568" cm="1">
        <f t="array" ref="F1568">IF(Nike_Sales_Uncleaned!F1644="",MEDIAN(_xlfn._xlws.FILTER(Nike_Sales_Uncleaned!$F$2:$F$2501,Nike_Sales_Uncleaned!$F$2:$F$2501&gt;0)),Nike_Sales_Uncleaned!F1644)</f>
        <v>-1</v>
      </c>
      <c r="G1568" cm="1">
        <f t="array" ref="G1568">IF(OR(Nike_Sales_Uncleaned!G1644="",Nike_Sales_Uncleaned!G1644&lt;=0),MEDIAN(_xlfn._xlws.FILTER(Nike_Sales_Uncleaned!$G$2:$G$2501,Nike_Sales_Uncleaned!$G$2:$G$2501&gt;0)),Nike_Sales_Uncleaned!G1644)</f>
        <v>6110.0300000000007</v>
      </c>
      <c r="H1568">
        <f>IF(Nike_Sales_Uncleaned!H1644="",0,IF(AND(Nike_Sales_Uncleaned!H1644&gt;=0,Nike_Sales_Uncleaned!H1644&lt;=1),Nike_Sales_Uncleaned!H1644,0))</f>
        <v>0</v>
      </c>
      <c r="I1568">
        <v>0</v>
      </c>
      <c r="J1568" s="11">
        <f>IF(Nike_Sales_Uncleaned[[#This Row],[Order_Date]]="","",Nike_Sales_Uncleaned[[#This Row],[Order_Date]])</f>
        <v>45638</v>
      </c>
      <c r="K1568" t="s">
        <v>17</v>
      </c>
      <c r="L1568" t="s">
        <v>25</v>
      </c>
      <c r="M1568">
        <v>3617.85</v>
      </c>
    </row>
    <row r="1569" spans="1:13" x14ac:dyDescent="0.3">
      <c r="A1569">
        <v>3643</v>
      </c>
      <c r="B1569" t="s">
        <v>13</v>
      </c>
      <c r="C1569" t="s">
        <v>14</v>
      </c>
      <c r="D1569" t="s">
        <v>47</v>
      </c>
      <c r="E1569" t="str">
        <f>IF(Nike_Sales_Uncleaned!E1645="","NA",IF(OR(Nike_Sales_Uncleaned!E1645=0,Nike_Sales_Uncleaned!E1645=-1),"NA",UPPER(Nike_Sales_Uncleaned!E1645)))</f>
        <v>10</v>
      </c>
      <c r="F1569" cm="1">
        <f t="array" ref="F1569">IF(Nike_Sales_Uncleaned!F1645="",MEDIAN(_xlfn._xlws.FILTER(Nike_Sales_Uncleaned!$F$2:$F$2501,Nike_Sales_Uncleaned!$F$2:$F$2501&gt;0)),Nike_Sales_Uncleaned!F1645)</f>
        <v>2</v>
      </c>
      <c r="G1569" cm="1">
        <f t="array" ref="G1569">IF(OR(Nike_Sales_Uncleaned!G1645="",Nike_Sales_Uncleaned!G1645&lt;=0),MEDIAN(_xlfn._xlws.FILTER(Nike_Sales_Uncleaned!$G$2:$G$2501,Nike_Sales_Uncleaned!$G$2:$G$2501&gt;0)),Nike_Sales_Uncleaned!G1645)</f>
        <v>9262.4500000000007</v>
      </c>
      <c r="H1569">
        <f>IF(Nike_Sales_Uncleaned!H1645="",0,IF(AND(Nike_Sales_Uncleaned!H1645&gt;=0,Nike_Sales_Uncleaned!H1645&lt;=1),Nike_Sales_Uncleaned!H1645,0))</f>
        <v>0.73</v>
      </c>
      <c r="I1569">
        <v>0</v>
      </c>
      <c r="J1569" s="11" t="str">
        <f>IF(Nike_Sales_Uncleaned[[#This Row],[Order_Date]]="","",Nike_Sales_Uncleaned[[#This Row],[Order_Date]])</f>
        <v/>
      </c>
      <c r="K1569" t="s">
        <v>17</v>
      </c>
      <c r="L1569" t="s">
        <v>45</v>
      </c>
      <c r="M1569">
        <v>2037.13</v>
      </c>
    </row>
    <row r="1570" spans="1:13" x14ac:dyDescent="0.3">
      <c r="A1570">
        <v>3644</v>
      </c>
      <c r="B1570" t="s">
        <v>13</v>
      </c>
      <c r="C1570" t="s">
        <v>30</v>
      </c>
      <c r="D1570" t="s">
        <v>31</v>
      </c>
      <c r="E1570" t="str">
        <f>IF(Nike_Sales_Uncleaned!E1646="","NA",IF(OR(Nike_Sales_Uncleaned!E1646=0,Nike_Sales_Uncleaned!E1646=-1),"NA",UPPER(Nike_Sales_Uncleaned!E1646)))</f>
        <v>NA</v>
      </c>
      <c r="F1570" cm="1">
        <f t="array" ref="F1570">IF(Nike_Sales_Uncleaned!F1646="",MEDIAN(_xlfn._xlws.FILTER(Nike_Sales_Uncleaned!$F$2:$F$2501,Nike_Sales_Uncleaned!$F$2:$F$2501&gt;0)),Nike_Sales_Uncleaned!F1646)</f>
        <v>2</v>
      </c>
      <c r="G1570" cm="1">
        <f t="array" ref="G1570">IF(OR(Nike_Sales_Uncleaned!G1646="",Nike_Sales_Uncleaned!G1646&lt;=0),MEDIAN(_xlfn._xlws.FILTER(Nike_Sales_Uncleaned!$G$2:$G$2501,Nike_Sales_Uncleaned!$G$2:$G$2501&gt;0)),Nike_Sales_Uncleaned!G1646)</f>
        <v>5702.53</v>
      </c>
      <c r="H1570">
        <f>IF(Nike_Sales_Uncleaned!H1646="",0,IF(AND(Nike_Sales_Uncleaned!H1646&gt;=0,Nike_Sales_Uncleaned!H1646&lt;=1),Nike_Sales_Uncleaned!H1646,0))</f>
        <v>0</v>
      </c>
      <c r="I1570">
        <v>0</v>
      </c>
      <c r="J1570" s="11" t="str">
        <f>IF(Nike_Sales_Uncleaned[[#This Row],[Order_Date]]="","",Nike_Sales_Uncleaned[[#This Row],[Order_Date]])</f>
        <v/>
      </c>
      <c r="K1570" t="s">
        <v>17</v>
      </c>
      <c r="L1570" t="s">
        <v>33</v>
      </c>
      <c r="M1570">
        <v>1437.04</v>
      </c>
    </row>
    <row r="1571" spans="1:13" x14ac:dyDescent="0.3">
      <c r="A1571">
        <v>3645</v>
      </c>
      <c r="B1571" t="s">
        <v>35</v>
      </c>
      <c r="C1571" t="s">
        <v>20</v>
      </c>
      <c r="D1571" t="s">
        <v>21</v>
      </c>
      <c r="E1571" t="str">
        <f>IF(Nike_Sales_Uncleaned!E1647="","NA",IF(OR(Nike_Sales_Uncleaned!E1647=0,Nike_Sales_Uncleaned!E1647=-1),"NA",UPPER(Nike_Sales_Uncleaned!E1647)))</f>
        <v>NA</v>
      </c>
      <c r="F1571" cm="1">
        <f t="array" ref="F1571">IF(Nike_Sales_Uncleaned!F1647="",MEDIAN(_xlfn._xlws.FILTER(Nike_Sales_Uncleaned!$F$2:$F$2501,Nike_Sales_Uncleaned!$F$2:$F$2501&gt;0)),Nike_Sales_Uncleaned!F1647)</f>
        <v>2</v>
      </c>
      <c r="G1571" cm="1">
        <f t="array" ref="G1571">IF(OR(Nike_Sales_Uncleaned!G1647="",Nike_Sales_Uncleaned!G1647&lt;=0),MEDIAN(_xlfn._xlws.FILTER(Nike_Sales_Uncleaned!$G$2:$G$2501,Nike_Sales_Uncleaned!$G$2:$G$2501&gt;0)),Nike_Sales_Uncleaned!G1647)</f>
        <v>6830.85</v>
      </c>
      <c r="H1571">
        <f>IF(Nike_Sales_Uncleaned!H1647="",0,IF(AND(Nike_Sales_Uncleaned!H1647&gt;=0,Nike_Sales_Uncleaned!H1647&lt;=1),Nike_Sales_Uncleaned!H1647,0))</f>
        <v>0.81</v>
      </c>
      <c r="I1571">
        <v>0</v>
      </c>
      <c r="J1571" s="11">
        <f>IF(Nike_Sales_Uncleaned[[#This Row],[Order_Date]]="","",Nike_Sales_Uncleaned[[#This Row],[Order_Date]])</f>
        <v>45516</v>
      </c>
      <c r="K1571" t="s">
        <v>17</v>
      </c>
      <c r="L1571" t="s">
        <v>45</v>
      </c>
      <c r="M1571">
        <v>632.37</v>
      </c>
    </row>
    <row r="1572" spans="1:13" x14ac:dyDescent="0.3">
      <c r="A1572">
        <v>3646</v>
      </c>
      <c r="B1572" t="s">
        <v>35</v>
      </c>
      <c r="C1572" t="s">
        <v>14</v>
      </c>
      <c r="D1572" t="s">
        <v>34</v>
      </c>
      <c r="E1572" t="str">
        <f>IF(Nike_Sales_Uncleaned!E1648="","NA",IF(OR(Nike_Sales_Uncleaned!E1648=0,Nike_Sales_Uncleaned!E1648=-1),"NA",UPPER(Nike_Sales_Uncleaned!E1648)))</f>
        <v>XL</v>
      </c>
      <c r="F1572" cm="1">
        <f t="array" ref="F1572">IF(Nike_Sales_Uncleaned!F1648="",MEDIAN(_xlfn._xlws.FILTER(Nike_Sales_Uncleaned!$F$2:$F$2501,Nike_Sales_Uncleaned!$F$2:$F$2501&gt;0)),Nike_Sales_Uncleaned!F1648)</f>
        <v>3</v>
      </c>
      <c r="G1572" cm="1">
        <f t="array" ref="G1572">IF(OR(Nike_Sales_Uncleaned!G1648="",Nike_Sales_Uncleaned!G1648&lt;=0),MEDIAN(_xlfn._xlws.FILTER(Nike_Sales_Uncleaned!$G$2:$G$2501,Nike_Sales_Uncleaned!$G$2:$G$2501&gt;0)),Nike_Sales_Uncleaned!G1648)</f>
        <v>6110.0300000000007</v>
      </c>
      <c r="H1572">
        <f>IF(Nike_Sales_Uncleaned!H1648="",0,IF(AND(Nike_Sales_Uncleaned!H1648&gt;=0,Nike_Sales_Uncleaned!H1648&lt;=1),Nike_Sales_Uncleaned!H1648,0))</f>
        <v>0</v>
      </c>
      <c r="I1572">
        <v>0</v>
      </c>
      <c r="J1572" s="11">
        <f>IF(Nike_Sales_Uncleaned[[#This Row],[Order_Date]]="","",Nike_Sales_Uncleaned[[#This Row],[Order_Date]])</f>
        <v>45711</v>
      </c>
      <c r="K1572" t="s">
        <v>17</v>
      </c>
      <c r="L1572" t="s">
        <v>36</v>
      </c>
      <c r="M1572">
        <v>2873.66</v>
      </c>
    </row>
    <row r="1573" spans="1:13" x14ac:dyDescent="0.3">
      <c r="A1573">
        <v>3647</v>
      </c>
      <c r="B1573" t="s">
        <v>19</v>
      </c>
      <c r="C1573" t="s">
        <v>43</v>
      </c>
      <c r="D1573" t="s">
        <v>61</v>
      </c>
      <c r="E1573" t="str">
        <f>IF(Nike_Sales_Uncleaned!E1649="","NA",IF(OR(Nike_Sales_Uncleaned!E1649=0,Nike_Sales_Uncleaned!E1649=-1),"NA",UPPER(Nike_Sales_Uncleaned!E1649)))</f>
        <v>M</v>
      </c>
      <c r="F1573" cm="1">
        <f t="array" ref="F1573">IF(Nike_Sales_Uncleaned!F1649="",MEDIAN(_xlfn._xlws.FILTER(Nike_Sales_Uncleaned!$F$2:$F$2501,Nike_Sales_Uncleaned!$F$2:$F$2501&gt;0)),Nike_Sales_Uncleaned!F1649)</f>
        <v>0</v>
      </c>
      <c r="G1573" cm="1">
        <f t="array" ref="G1573">IF(OR(Nike_Sales_Uncleaned!G1649="",Nike_Sales_Uncleaned!G1649&lt;=0),MEDIAN(_xlfn._xlws.FILTER(Nike_Sales_Uncleaned!$G$2:$G$2501,Nike_Sales_Uncleaned!$G$2:$G$2501&gt;0)),Nike_Sales_Uncleaned!G1649)</f>
        <v>3263.64</v>
      </c>
      <c r="H1573">
        <f>IF(Nike_Sales_Uncleaned!H1649="",0,IF(AND(Nike_Sales_Uncleaned!H1649&gt;=0,Nike_Sales_Uncleaned!H1649&lt;=1),Nike_Sales_Uncleaned!H1649,0))</f>
        <v>0</v>
      </c>
      <c r="I1573">
        <v>0</v>
      </c>
      <c r="J1573" s="11" t="str">
        <f>IF(Nike_Sales_Uncleaned[[#This Row],[Order_Date]]="","",Nike_Sales_Uncleaned[[#This Row],[Order_Date]])</f>
        <v/>
      </c>
      <c r="K1573" t="s">
        <v>22</v>
      </c>
      <c r="L1573" t="s">
        <v>45</v>
      </c>
      <c r="M1573">
        <v>3233.66</v>
      </c>
    </row>
    <row r="1574" spans="1:13" x14ac:dyDescent="0.3">
      <c r="A1574">
        <v>3648</v>
      </c>
      <c r="B1574" t="s">
        <v>35</v>
      </c>
      <c r="C1574" t="s">
        <v>20</v>
      </c>
      <c r="D1574" t="s">
        <v>21</v>
      </c>
      <c r="E1574" t="str">
        <f>IF(Nike_Sales_Uncleaned!E1650="","NA",IF(OR(Nike_Sales_Uncleaned!E1650=0,Nike_Sales_Uncleaned!E1650=-1),"NA",UPPER(Nike_Sales_Uncleaned!E1650)))</f>
        <v>M</v>
      </c>
      <c r="F1574" cm="1">
        <f t="array" ref="F1574">IF(Nike_Sales_Uncleaned!F1650="",MEDIAN(_xlfn._xlws.FILTER(Nike_Sales_Uncleaned!$F$2:$F$2501,Nike_Sales_Uncleaned!$F$2:$F$2501&gt;0)),Nike_Sales_Uncleaned!F1650)</f>
        <v>2</v>
      </c>
      <c r="G1574" cm="1">
        <f t="array" ref="G1574">IF(OR(Nike_Sales_Uncleaned!G1650="",Nike_Sales_Uncleaned!G1650&lt;=0),MEDIAN(_xlfn._xlws.FILTER(Nike_Sales_Uncleaned!$G$2:$G$2501,Nike_Sales_Uncleaned!$G$2:$G$2501&gt;0)),Nike_Sales_Uncleaned!G1650)</f>
        <v>6110.0300000000007</v>
      </c>
      <c r="H1574">
        <f>IF(Nike_Sales_Uncleaned!H1650="",0,IF(AND(Nike_Sales_Uncleaned!H1650&gt;=0,Nike_Sales_Uncleaned!H1650&lt;=1),Nike_Sales_Uncleaned!H1650,0))</f>
        <v>0</v>
      </c>
      <c r="I1574">
        <v>0</v>
      </c>
      <c r="J1574" s="11" t="str">
        <f>IF(Nike_Sales_Uncleaned[[#This Row],[Order_Date]]="","",Nike_Sales_Uncleaned[[#This Row],[Order_Date]])</f>
        <v/>
      </c>
      <c r="K1574" t="s">
        <v>17</v>
      </c>
      <c r="L1574" t="s">
        <v>36</v>
      </c>
      <c r="M1574">
        <v>3584.04</v>
      </c>
    </row>
    <row r="1575" spans="1:13" x14ac:dyDescent="0.3">
      <c r="A1575">
        <v>3649</v>
      </c>
      <c r="B1575" t="s">
        <v>13</v>
      </c>
      <c r="C1575" t="s">
        <v>26</v>
      </c>
      <c r="D1575" t="s">
        <v>27</v>
      </c>
      <c r="E1575" t="str">
        <f>IF(Nike_Sales_Uncleaned!E1651="","NA",IF(OR(Nike_Sales_Uncleaned!E1651=0,Nike_Sales_Uncleaned!E1651=-1),"NA",UPPER(Nike_Sales_Uncleaned!E1651)))</f>
        <v>XL</v>
      </c>
      <c r="F1575" cm="1">
        <f t="array" ref="F1575">IF(Nike_Sales_Uncleaned!F1651="",MEDIAN(_xlfn._xlws.FILTER(Nike_Sales_Uncleaned!$F$2:$F$2501,Nike_Sales_Uncleaned!$F$2:$F$2501&gt;0)),Nike_Sales_Uncleaned!F1651)</f>
        <v>0</v>
      </c>
      <c r="G1575" cm="1">
        <f t="array" ref="G1575">IF(OR(Nike_Sales_Uncleaned!G1651="",Nike_Sales_Uncleaned!G1651&lt;=0),MEDIAN(_xlfn._xlws.FILTER(Nike_Sales_Uncleaned!$G$2:$G$2501,Nike_Sales_Uncleaned!$G$2:$G$2501&gt;0)),Nike_Sales_Uncleaned!G1651)</f>
        <v>6486.51</v>
      </c>
      <c r="H1575">
        <f>IF(Nike_Sales_Uncleaned!H1651="",0,IF(AND(Nike_Sales_Uncleaned!H1651&gt;=0,Nike_Sales_Uncleaned!H1651&lt;=1),Nike_Sales_Uncleaned!H1651,0))</f>
        <v>0</v>
      </c>
      <c r="I1575">
        <v>0</v>
      </c>
      <c r="J1575" s="11">
        <f>IF(Nike_Sales_Uncleaned[[#This Row],[Order_Date]]="","",Nike_Sales_Uncleaned[[#This Row],[Order_Date]])</f>
        <v>45734</v>
      </c>
      <c r="K1575" t="s">
        <v>17</v>
      </c>
      <c r="L1575" t="s">
        <v>45</v>
      </c>
      <c r="M1575">
        <v>2408.58</v>
      </c>
    </row>
    <row r="1576" spans="1:13" x14ac:dyDescent="0.3">
      <c r="A1576">
        <v>3650</v>
      </c>
      <c r="B1576" t="s">
        <v>19</v>
      </c>
      <c r="C1576" t="s">
        <v>20</v>
      </c>
      <c r="D1576" t="s">
        <v>24</v>
      </c>
      <c r="E1576" t="str">
        <f>IF(Nike_Sales_Uncleaned!E1652="","NA",IF(OR(Nike_Sales_Uncleaned!E1652=0,Nike_Sales_Uncleaned!E1652=-1),"NA",UPPER(Nike_Sales_Uncleaned!E1652)))</f>
        <v>M</v>
      </c>
      <c r="F1576" cm="1">
        <f t="array" ref="F1576">IF(Nike_Sales_Uncleaned!F1652="",MEDIAN(_xlfn._xlws.FILTER(Nike_Sales_Uncleaned!$F$2:$F$2501,Nike_Sales_Uncleaned!$F$2:$F$2501&gt;0)),Nike_Sales_Uncleaned!F1652)</f>
        <v>2</v>
      </c>
      <c r="G1576" cm="1">
        <f t="array" ref="G1576">IF(OR(Nike_Sales_Uncleaned!G1652="",Nike_Sales_Uncleaned!G1652&lt;=0),MEDIAN(_xlfn._xlws.FILTER(Nike_Sales_Uncleaned!$G$2:$G$2501,Nike_Sales_Uncleaned!$G$2:$G$2501&gt;0)),Nike_Sales_Uncleaned!G1652)</f>
        <v>6110.0300000000007</v>
      </c>
      <c r="H1576">
        <f>IF(Nike_Sales_Uncleaned!H1652="",0,IF(AND(Nike_Sales_Uncleaned!H1652&gt;=0,Nike_Sales_Uncleaned!H1652&lt;=1),Nike_Sales_Uncleaned!H1652,0))</f>
        <v>0</v>
      </c>
      <c r="I1576">
        <v>0</v>
      </c>
      <c r="J1576" s="11">
        <f>IF(Nike_Sales_Uncleaned[[#This Row],[Order_Date]]="","",Nike_Sales_Uncleaned[[#This Row],[Order_Date]])</f>
        <v>45670</v>
      </c>
      <c r="K1576" t="s">
        <v>22</v>
      </c>
      <c r="L1576" t="s">
        <v>33</v>
      </c>
      <c r="M1576">
        <v>-520.92999999999995</v>
      </c>
    </row>
    <row r="1577" spans="1:13" x14ac:dyDescent="0.3">
      <c r="A1577">
        <v>3651</v>
      </c>
      <c r="B1577" t="s">
        <v>35</v>
      </c>
      <c r="C1577" t="s">
        <v>14</v>
      </c>
      <c r="D1577" t="s">
        <v>15</v>
      </c>
      <c r="E1577" t="str">
        <f>IF(Nike_Sales_Uncleaned!E1653="","NA",IF(OR(Nike_Sales_Uncleaned!E1653=0,Nike_Sales_Uncleaned!E1653=-1),"NA",UPPER(Nike_Sales_Uncleaned!E1653)))</f>
        <v>M</v>
      </c>
      <c r="F1577" cm="1">
        <f t="array" ref="F1577">IF(Nike_Sales_Uncleaned!F1653="",MEDIAN(_xlfn._xlws.FILTER(Nike_Sales_Uncleaned!$F$2:$F$2501,Nike_Sales_Uncleaned!$F$2:$F$2501&gt;0)),Nike_Sales_Uncleaned!F1653)</f>
        <v>2</v>
      </c>
      <c r="G1577" cm="1">
        <f t="array" ref="G1577">IF(OR(Nike_Sales_Uncleaned!G1653="",Nike_Sales_Uncleaned!G1653&lt;=0),MEDIAN(_xlfn._xlws.FILTER(Nike_Sales_Uncleaned!$G$2:$G$2501,Nike_Sales_Uncleaned!$G$2:$G$2501&gt;0)),Nike_Sales_Uncleaned!G1653)</f>
        <v>8891.6299999999992</v>
      </c>
      <c r="H1577">
        <f>IF(Nike_Sales_Uncleaned!H1653="",0,IF(AND(Nike_Sales_Uncleaned!H1653&gt;=0,Nike_Sales_Uncleaned!H1653&lt;=1),Nike_Sales_Uncleaned!H1653,0))</f>
        <v>0</v>
      </c>
      <c r="I1577">
        <v>0</v>
      </c>
      <c r="J1577" s="11">
        <f>IF(Nike_Sales_Uncleaned[[#This Row],[Order_Date]]="","",Nike_Sales_Uncleaned[[#This Row],[Order_Date]])</f>
        <v>45841</v>
      </c>
      <c r="K1577" t="s">
        <v>22</v>
      </c>
      <c r="L1577" t="s">
        <v>33</v>
      </c>
      <c r="M1577">
        <v>-636.77</v>
      </c>
    </row>
    <row r="1578" spans="1:13" x14ac:dyDescent="0.3">
      <c r="A1578">
        <v>3652</v>
      </c>
      <c r="B1578" t="s">
        <v>13</v>
      </c>
      <c r="C1578" t="s">
        <v>43</v>
      </c>
      <c r="D1578" t="s">
        <v>44</v>
      </c>
      <c r="E1578" t="str">
        <f>IF(Nike_Sales_Uncleaned!E1654="","NA",IF(OR(Nike_Sales_Uncleaned!E1654=0,Nike_Sales_Uncleaned!E1654=-1),"NA",UPPER(Nike_Sales_Uncleaned!E1654)))</f>
        <v>XL</v>
      </c>
      <c r="F1578" cm="1">
        <f t="array" ref="F1578">IF(Nike_Sales_Uncleaned!F1654="",MEDIAN(_xlfn._xlws.FILTER(Nike_Sales_Uncleaned!$F$2:$F$2501,Nike_Sales_Uncleaned!$F$2:$F$2501&gt;0)),Nike_Sales_Uncleaned!F1654)</f>
        <v>0</v>
      </c>
      <c r="G1578" cm="1">
        <f t="array" ref="G1578">IF(OR(Nike_Sales_Uncleaned!G1654="",Nike_Sales_Uncleaned!G1654&lt;=0),MEDIAN(_xlfn._xlws.FILTER(Nike_Sales_Uncleaned!$G$2:$G$2501,Nike_Sales_Uncleaned!$G$2:$G$2501&gt;0)),Nike_Sales_Uncleaned!G1654)</f>
        <v>3176.7</v>
      </c>
      <c r="H1578">
        <f>IF(Nike_Sales_Uncleaned!H1654="",0,IF(AND(Nike_Sales_Uncleaned!H1654&gt;=0,Nike_Sales_Uncleaned!H1654&lt;=1),Nike_Sales_Uncleaned!H1654,0))</f>
        <v>0</v>
      </c>
      <c r="I1578">
        <v>0</v>
      </c>
      <c r="J1578" s="11">
        <f>IF(Nike_Sales_Uncleaned[[#This Row],[Order_Date]]="","",Nike_Sales_Uncleaned[[#This Row],[Order_Date]])</f>
        <v>45368</v>
      </c>
      <c r="K1578" t="s">
        <v>17</v>
      </c>
      <c r="L1578" t="s">
        <v>38</v>
      </c>
      <c r="M1578">
        <v>3349.8</v>
      </c>
    </row>
    <row r="1579" spans="1:13" x14ac:dyDescent="0.3">
      <c r="A1579">
        <v>3653</v>
      </c>
      <c r="B1579" t="s">
        <v>35</v>
      </c>
      <c r="C1579" t="s">
        <v>30</v>
      </c>
      <c r="D1579" t="s">
        <v>48</v>
      </c>
      <c r="E1579" t="str">
        <f>IF(Nike_Sales_Uncleaned!E1655="","NA",IF(OR(Nike_Sales_Uncleaned!E1655=0,Nike_Sales_Uncleaned!E1655=-1),"NA",UPPER(Nike_Sales_Uncleaned!E1655)))</f>
        <v>10</v>
      </c>
      <c r="F1579" cm="1">
        <f t="array" ref="F1579">IF(Nike_Sales_Uncleaned!F1655="",MEDIAN(_xlfn._xlws.FILTER(Nike_Sales_Uncleaned!$F$2:$F$2501,Nike_Sales_Uncleaned!$F$2:$F$2501&gt;0)),Nike_Sales_Uncleaned!F1655)</f>
        <v>2</v>
      </c>
      <c r="G1579" cm="1">
        <f t="array" ref="G1579">IF(OR(Nike_Sales_Uncleaned!G1655="",Nike_Sales_Uncleaned!G1655&lt;=0),MEDIAN(_xlfn._xlws.FILTER(Nike_Sales_Uncleaned!$G$2:$G$2501,Nike_Sales_Uncleaned!$G$2:$G$2501&gt;0)),Nike_Sales_Uncleaned!G1655)</f>
        <v>6110.0300000000007</v>
      </c>
      <c r="H1579">
        <f>IF(Nike_Sales_Uncleaned!H1655="",0,IF(AND(Nike_Sales_Uncleaned!H1655&gt;=0,Nike_Sales_Uncleaned!H1655&lt;=1),Nike_Sales_Uncleaned!H1655,0))</f>
        <v>0</v>
      </c>
      <c r="I1579">
        <v>0</v>
      </c>
      <c r="J1579" s="11">
        <f>IF(Nike_Sales_Uncleaned[[#This Row],[Order_Date]]="","",Nike_Sales_Uncleaned[[#This Row],[Order_Date]])</f>
        <v>45584</v>
      </c>
      <c r="K1579" t="s">
        <v>22</v>
      </c>
      <c r="L1579" t="s">
        <v>38</v>
      </c>
      <c r="M1579">
        <v>1642.93</v>
      </c>
    </row>
    <row r="1580" spans="1:13" x14ac:dyDescent="0.3">
      <c r="A1580">
        <v>3654</v>
      </c>
      <c r="B1580" t="s">
        <v>19</v>
      </c>
      <c r="C1580" t="s">
        <v>14</v>
      </c>
      <c r="D1580" t="s">
        <v>47</v>
      </c>
      <c r="E1580" t="str">
        <f>IF(Nike_Sales_Uncleaned!E1656="","NA",IF(OR(Nike_Sales_Uncleaned!E1656=0,Nike_Sales_Uncleaned!E1656=-1),"NA",UPPER(Nike_Sales_Uncleaned!E1656)))</f>
        <v>L</v>
      </c>
      <c r="F1580" cm="1">
        <f t="array" ref="F1580">IF(Nike_Sales_Uncleaned!F1656="",MEDIAN(_xlfn._xlws.FILTER(Nike_Sales_Uncleaned!$F$2:$F$2501,Nike_Sales_Uncleaned!$F$2:$F$2501&gt;0)),Nike_Sales_Uncleaned!F1656)</f>
        <v>3</v>
      </c>
      <c r="G1580" cm="1">
        <f t="array" ref="G1580">IF(OR(Nike_Sales_Uncleaned!G1656="",Nike_Sales_Uncleaned!G1656&lt;=0),MEDIAN(_xlfn._xlws.FILTER(Nike_Sales_Uncleaned!$G$2:$G$2501,Nike_Sales_Uncleaned!$G$2:$G$2501&gt;0)),Nike_Sales_Uncleaned!G1656)</f>
        <v>6110.0300000000007</v>
      </c>
      <c r="H1580">
        <f>IF(Nike_Sales_Uncleaned!H1656="",0,IF(AND(Nike_Sales_Uncleaned!H1656&gt;=0,Nike_Sales_Uncleaned!H1656&lt;=1),Nike_Sales_Uncleaned!H1656,0))</f>
        <v>0</v>
      </c>
      <c r="I1580">
        <v>0</v>
      </c>
      <c r="J1580" s="11" t="str">
        <f>IF(Nike_Sales_Uncleaned[[#This Row],[Order_Date]]="","",Nike_Sales_Uncleaned[[#This Row],[Order_Date]])</f>
        <v/>
      </c>
      <c r="K1580" t="s">
        <v>22</v>
      </c>
      <c r="L1580" t="s">
        <v>29</v>
      </c>
      <c r="M1580">
        <v>2395.7399999999998</v>
      </c>
    </row>
    <row r="1581" spans="1:13" x14ac:dyDescent="0.3">
      <c r="A1581">
        <v>3655</v>
      </c>
      <c r="B1581" t="s">
        <v>19</v>
      </c>
      <c r="C1581" t="s">
        <v>26</v>
      </c>
      <c r="D1581" t="s">
        <v>60</v>
      </c>
      <c r="E1581" t="str">
        <f>IF(Nike_Sales_Uncleaned!E1657="","NA",IF(OR(Nike_Sales_Uncleaned!E1657=0,Nike_Sales_Uncleaned!E1657=-1),"NA",UPPER(Nike_Sales_Uncleaned!E1657)))</f>
        <v>6</v>
      </c>
      <c r="F1581" cm="1">
        <f t="array" ref="F1581">IF(Nike_Sales_Uncleaned!F1657="",MEDIAN(_xlfn._xlws.FILTER(Nike_Sales_Uncleaned!$F$2:$F$2501,Nike_Sales_Uncleaned!$F$2:$F$2501&gt;0)),Nike_Sales_Uncleaned!F1657)</f>
        <v>2</v>
      </c>
      <c r="G1581" cm="1">
        <f t="array" ref="G1581">IF(OR(Nike_Sales_Uncleaned!G1657="",Nike_Sales_Uncleaned!G1657&lt;=0),MEDIAN(_xlfn._xlws.FILTER(Nike_Sales_Uncleaned!$G$2:$G$2501,Nike_Sales_Uncleaned!$G$2:$G$2501&gt;0)),Nike_Sales_Uncleaned!G1657)</f>
        <v>6110.0300000000007</v>
      </c>
      <c r="H1581">
        <f>IF(Nike_Sales_Uncleaned!H1657="",0,IF(AND(Nike_Sales_Uncleaned!H1657&gt;=0,Nike_Sales_Uncleaned!H1657&lt;=1),Nike_Sales_Uncleaned!H1657,0))</f>
        <v>0</v>
      </c>
      <c r="I1581">
        <v>0</v>
      </c>
      <c r="J1581" s="11">
        <f>IF(Nike_Sales_Uncleaned[[#This Row],[Order_Date]]="","",Nike_Sales_Uncleaned[[#This Row],[Order_Date]])</f>
        <v>45691</v>
      </c>
      <c r="K1581" t="s">
        <v>22</v>
      </c>
      <c r="L1581" t="s">
        <v>29</v>
      </c>
      <c r="M1581">
        <v>3499.88</v>
      </c>
    </row>
    <row r="1582" spans="1:13" x14ac:dyDescent="0.3">
      <c r="A1582">
        <v>3656</v>
      </c>
      <c r="B1582" t="s">
        <v>35</v>
      </c>
      <c r="C1582" t="s">
        <v>26</v>
      </c>
      <c r="D1582" t="s">
        <v>40</v>
      </c>
      <c r="E1582" t="str">
        <f>IF(Nike_Sales_Uncleaned!E1658="","NA",IF(OR(Nike_Sales_Uncleaned!E1658=0,Nike_Sales_Uncleaned!E1658=-1),"NA",UPPER(Nike_Sales_Uncleaned!E1658)))</f>
        <v>L</v>
      </c>
      <c r="F1582" cm="1">
        <f t="array" ref="F1582">IF(Nike_Sales_Uncleaned!F1658="",MEDIAN(_xlfn._xlws.FILTER(Nike_Sales_Uncleaned!$F$2:$F$2501,Nike_Sales_Uncleaned!$F$2:$F$2501&gt;0)),Nike_Sales_Uncleaned!F1658)</f>
        <v>4</v>
      </c>
      <c r="G1582" cm="1">
        <f t="array" ref="G1582">IF(OR(Nike_Sales_Uncleaned!G1658="",Nike_Sales_Uncleaned!G1658&lt;=0),MEDIAN(_xlfn._xlws.FILTER(Nike_Sales_Uncleaned!$G$2:$G$2501,Nike_Sales_Uncleaned!$G$2:$G$2501&gt;0)),Nike_Sales_Uncleaned!G1658)</f>
        <v>6110.0300000000007</v>
      </c>
      <c r="H1582">
        <f>IF(Nike_Sales_Uncleaned!H1658="",0,IF(AND(Nike_Sales_Uncleaned!H1658&gt;=0,Nike_Sales_Uncleaned!H1658&lt;=1),Nike_Sales_Uncleaned!H1658,0))</f>
        <v>0</v>
      </c>
      <c r="I1582">
        <v>0</v>
      </c>
      <c r="J1582" s="11" t="str">
        <f>IF(Nike_Sales_Uncleaned[[#This Row],[Order_Date]]="","",Nike_Sales_Uncleaned[[#This Row],[Order_Date]])</f>
        <v/>
      </c>
      <c r="K1582" t="s">
        <v>22</v>
      </c>
      <c r="L1582" t="s">
        <v>29</v>
      </c>
      <c r="M1582">
        <v>3421.81</v>
      </c>
    </row>
    <row r="1583" spans="1:13" x14ac:dyDescent="0.3">
      <c r="A1583">
        <v>3657</v>
      </c>
      <c r="B1583" t="s">
        <v>35</v>
      </c>
      <c r="C1583" t="s">
        <v>20</v>
      </c>
      <c r="D1583" t="s">
        <v>39</v>
      </c>
      <c r="E1583" t="str">
        <f>IF(Nike_Sales_Uncleaned!E1659="","NA",IF(OR(Nike_Sales_Uncleaned!E1659=0,Nike_Sales_Uncleaned!E1659=-1),"NA",UPPER(Nike_Sales_Uncleaned!E1659)))</f>
        <v>NA</v>
      </c>
      <c r="F1583" cm="1">
        <f t="array" ref="F1583">IF(Nike_Sales_Uncleaned!F1659="",MEDIAN(_xlfn._xlws.FILTER(Nike_Sales_Uncleaned!$F$2:$F$2501,Nike_Sales_Uncleaned!$F$2:$F$2501&gt;0)),Nike_Sales_Uncleaned!F1659)</f>
        <v>-1</v>
      </c>
      <c r="G1583" cm="1">
        <f t="array" ref="G1583">IF(OR(Nike_Sales_Uncleaned!G1659="",Nike_Sales_Uncleaned!G1659&lt;=0),MEDIAN(_xlfn._xlws.FILTER(Nike_Sales_Uncleaned!$G$2:$G$2501,Nike_Sales_Uncleaned!$G$2:$G$2501&gt;0)),Nike_Sales_Uncleaned!G1659)</f>
        <v>6110.0300000000007</v>
      </c>
      <c r="H1583">
        <f>IF(Nike_Sales_Uncleaned!H1659="",0,IF(AND(Nike_Sales_Uncleaned!H1659&gt;=0,Nike_Sales_Uncleaned!H1659&lt;=1),Nike_Sales_Uncleaned!H1659,0))</f>
        <v>0.67</v>
      </c>
      <c r="I1583">
        <v>0</v>
      </c>
      <c r="J1583" s="11">
        <f>IF(Nike_Sales_Uncleaned[[#This Row],[Order_Date]]="","",Nike_Sales_Uncleaned[[#This Row],[Order_Date]])</f>
        <v>45649</v>
      </c>
      <c r="K1583" t="s">
        <v>17</v>
      </c>
      <c r="L1583" t="s">
        <v>45</v>
      </c>
      <c r="M1583">
        <v>3451.02</v>
      </c>
    </row>
    <row r="1584" spans="1:13" x14ac:dyDescent="0.3">
      <c r="A1584">
        <v>3658</v>
      </c>
      <c r="B1584" t="s">
        <v>19</v>
      </c>
      <c r="C1584" t="s">
        <v>14</v>
      </c>
      <c r="D1584" t="s">
        <v>34</v>
      </c>
      <c r="E1584" t="str">
        <f>IF(Nike_Sales_Uncleaned!E1660="","NA",IF(OR(Nike_Sales_Uncleaned!E1660=0,Nike_Sales_Uncleaned!E1660=-1),"NA",UPPER(Nike_Sales_Uncleaned!E1660)))</f>
        <v>L</v>
      </c>
      <c r="F1584" cm="1">
        <f t="array" ref="F1584">IF(Nike_Sales_Uncleaned!F1660="",MEDIAN(_xlfn._xlws.FILTER(Nike_Sales_Uncleaned!$F$2:$F$2501,Nike_Sales_Uncleaned!$F$2:$F$2501&gt;0)),Nike_Sales_Uncleaned!F1660)</f>
        <v>2</v>
      </c>
      <c r="G1584" cm="1">
        <f t="array" ref="G1584">IF(OR(Nike_Sales_Uncleaned!G1660="",Nike_Sales_Uncleaned!G1660&lt;=0),MEDIAN(_xlfn._xlws.FILTER(Nike_Sales_Uncleaned!$G$2:$G$2501,Nike_Sales_Uncleaned!$G$2:$G$2501&gt;0)),Nike_Sales_Uncleaned!G1660)</f>
        <v>3516.53</v>
      </c>
      <c r="H1584">
        <f>IF(Nike_Sales_Uncleaned!H1660="",0,IF(AND(Nike_Sales_Uncleaned!H1660&gt;=0,Nike_Sales_Uncleaned!H1660&lt;=1),Nike_Sales_Uncleaned!H1660,0))</f>
        <v>0</v>
      </c>
      <c r="I1584">
        <v>0</v>
      </c>
      <c r="J1584" s="11">
        <f>IF(Nike_Sales_Uncleaned[[#This Row],[Order_Date]]="","",Nike_Sales_Uncleaned[[#This Row],[Order_Date]])</f>
        <v>45536</v>
      </c>
      <c r="K1584" t="s">
        <v>22</v>
      </c>
      <c r="L1584" t="s">
        <v>33</v>
      </c>
      <c r="M1584">
        <v>1485.12</v>
      </c>
    </row>
    <row r="1585" spans="1:13" x14ac:dyDescent="0.3">
      <c r="A1585">
        <v>3659</v>
      </c>
      <c r="B1585" t="s">
        <v>13</v>
      </c>
      <c r="C1585" t="s">
        <v>30</v>
      </c>
      <c r="D1585" t="s">
        <v>48</v>
      </c>
      <c r="E1585" t="str">
        <f>IF(Nike_Sales_Uncleaned!E1661="","NA",IF(OR(Nike_Sales_Uncleaned!E1661=0,Nike_Sales_Uncleaned!E1661=-1),"NA",UPPER(Nike_Sales_Uncleaned!E1661)))</f>
        <v>7</v>
      </c>
      <c r="F1585" cm="1">
        <f t="array" ref="F1585">IF(Nike_Sales_Uncleaned!F1661="",MEDIAN(_xlfn._xlws.FILTER(Nike_Sales_Uncleaned!$F$2:$F$2501,Nike_Sales_Uncleaned!$F$2:$F$2501&gt;0)),Nike_Sales_Uncleaned!F1661)</f>
        <v>2</v>
      </c>
      <c r="G1585" cm="1">
        <f t="array" ref="G1585">IF(OR(Nike_Sales_Uncleaned!G1661="",Nike_Sales_Uncleaned!G1661&lt;=0),MEDIAN(_xlfn._xlws.FILTER(Nike_Sales_Uncleaned!$G$2:$G$2501,Nike_Sales_Uncleaned!$G$2:$G$2501&gt;0)),Nike_Sales_Uncleaned!G1661)</f>
        <v>6110.0300000000007</v>
      </c>
      <c r="H1585">
        <f>IF(Nike_Sales_Uncleaned!H1661="",0,IF(AND(Nike_Sales_Uncleaned!H1661&gt;=0,Nike_Sales_Uncleaned!H1661&lt;=1),Nike_Sales_Uncleaned!H1661,0))</f>
        <v>0</v>
      </c>
      <c r="I1585">
        <v>0</v>
      </c>
      <c r="J1585" s="11" t="str">
        <f>IF(Nike_Sales_Uncleaned[[#This Row],[Order_Date]]="","",Nike_Sales_Uncleaned[[#This Row],[Order_Date]])</f>
        <v/>
      </c>
      <c r="K1585" t="s">
        <v>17</v>
      </c>
      <c r="L1585" t="s">
        <v>45</v>
      </c>
      <c r="M1585">
        <v>684.79</v>
      </c>
    </row>
    <row r="1586" spans="1:13" x14ac:dyDescent="0.3">
      <c r="A1586">
        <v>3661</v>
      </c>
      <c r="B1586" t="s">
        <v>13</v>
      </c>
      <c r="C1586" t="s">
        <v>14</v>
      </c>
      <c r="D1586" t="s">
        <v>54</v>
      </c>
      <c r="E1586" t="str">
        <f>IF(Nike_Sales_Uncleaned!E1663="","NA",IF(OR(Nike_Sales_Uncleaned!E1663=0,Nike_Sales_Uncleaned!E1663=-1),"NA",UPPER(Nike_Sales_Uncleaned!E1663)))</f>
        <v>XL</v>
      </c>
      <c r="F1586" cm="1">
        <f t="array" ref="F1586">IF(Nike_Sales_Uncleaned!F1663="",MEDIAN(_xlfn._xlws.FILTER(Nike_Sales_Uncleaned!$F$2:$F$2501,Nike_Sales_Uncleaned!$F$2:$F$2501&gt;0)),Nike_Sales_Uncleaned!F1663)</f>
        <v>0</v>
      </c>
      <c r="G1586" cm="1">
        <f t="array" ref="G1586">IF(OR(Nike_Sales_Uncleaned!G1663="",Nike_Sales_Uncleaned!G1663&lt;=0),MEDIAN(_xlfn._xlws.FILTER(Nike_Sales_Uncleaned!$G$2:$G$2501,Nike_Sales_Uncleaned!$G$2:$G$2501&gt;0)),Nike_Sales_Uncleaned!G1663)</f>
        <v>9979.3799999999992</v>
      </c>
      <c r="H1586">
        <f>IF(Nike_Sales_Uncleaned!H1663="",0,IF(AND(Nike_Sales_Uncleaned!H1663&gt;=0,Nike_Sales_Uncleaned!H1663&lt;=1),Nike_Sales_Uncleaned!H1663,0))</f>
        <v>0</v>
      </c>
      <c r="I1586">
        <v>0</v>
      </c>
      <c r="J1586" s="11">
        <f>IF(Nike_Sales_Uncleaned[[#This Row],[Order_Date]]="","",Nike_Sales_Uncleaned[[#This Row],[Order_Date]])</f>
        <v>45735</v>
      </c>
      <c r="K1586" t="s">
        <v>17</v>
      </c>
      <c r="L1586" t="s">
        <v>33</v>
      </c>
      <c r="M1586">
        <v>2957.86</v>
      </c>
    </row>
    <row r="1587" spans="1:13" x14ac:dyDescent="0.3">
      <c r="A1587">
        <v>3662</v>
      </c>
      <c r="B1587" t="s">
        <v>13</v>
      </c>
      <c r="C1587" t="s">
        <v>26</v>
      </c>
      <c r="D1587" t="s">
        <v>40</v>
      </c>
      <c r="E1587" t="str">
        <f>IF(Nike_Sales_Uncleaned!E1664="","NA",IF(OR(Nike_Sales_Uncleaned!E1664=0,Nike_Sales_Uncleaned!E1664=-1),"NA",UPPER(Nike_Sales_Uncleaned!E1664)))</f>
        <v>NA</v>
      </c>
      <c r="F1587" cm="1">
        <f t="array" ref="F1587">IF(Nike_Sales_Uncleaned!F1664="",MEDIAN(_xlfn._xlws.FILTER(Nike_Sales_Uncleaned!$F$2:$F$2501,Nike_Sales_Uncleaned!$F$2:$F$2501&gt;0)),Nike_Sales_Uncleaned!F1664)</f>
        <v>4</v>
      </c>
      <c r="G1587" cm="1">
        <f t="array" ref="G1587">IF(OR(Nike_Sales_Uncleaned!G1664="",Nike_Sales_Uncleaned!G1664&lt;=0),MEDIAN(_xlfn._xlws.FILTER(Nike_Sales_Uncleaned!$G$2:$G$2501,Nike_Sales_Uncleaned!$G$2:$G$2501&gt;0)),Nike_Sales_Uncleaned!G1664)</f>
        <v>9032.9</v>
      </c>
      <c r="H1587">
        <f>IF(Nike_Sales_Uncleaned!H1664="",0,IF(AND(Nike_Sales_Uncleaned!H1664&gt;=0,Nike_Sales_Uncleaned!H1664&lt;=1),Nike_Sales_Uncleaned!H1664,0))</f>
        <v>0.64</v>
      </c>
      <c r="I1587">
        <v>13007.38</v>
      </c>
      <c r="J1587" s="11">
        <f>IF(Nike_Sales_Uncleaned[[#This Row],[Order_Date]]="","",Nike_Sales_Uncleaned[[#This Row],[Order_Date]])</f>
        <v>45780</v>
      </c>
      <c r="K1587" t="s">
        <v>17</v>
      </c>
      <c r="L1587" t="s">
        <v>36</v>
      </c>
      <c r="M1587">
        <v>131.76</v>
      </c>
    </row>
    <row r="1588" spans="1:13" x14ac:dyDescent="0.3">
      <c r="A1588">
        <v>3663</v>
      </c>
      <c r="B1588" t="s">
        <v>19</v>
      </c>
      <c r="C1588" t="s">
        <v>14</v>
      </c>
      <c r="D1588" t="s">
        <v>15</v>
      </c>
      <c r="E1588" t="str">
        <f>IF(Nike_Sales_Uncleaned!E1665="","NA",IF(OR(Nike_Sales_Uncleaned!E1665=0,Nike_Sales_Uncleaned!E1665=-1),"NA",UPPER(Nike_Sales_Uncleaned!E1665)))</f>
        <v>L</v>
      </c>
      <c r="F1588" cm="1">
        <f t="array" ref="F1588">IF(Nike_Sales_Uncleaned!F1665="",MEDIAN(_xlfn._xlws.FILTER(Nike_Sales_Uncleaned!$F$2:$F$2501,Nike_Sales_Uncleaned!$F$2:$F$2501&gt;0)),Nike_Sales_Uncleaned!F1665)</f>
        <v>2</v>
      </c>
      <c r="G1588" cm="1">
        <f t="array" ref="G1588">IF(OR(Nike_Sales_Uncleaned!G1665="",Nike_Sales_Uncleaned!G1665&lt;=0),MEDIAN(_xlfn._xlws.FILTER(Nike_Sales_Uncleaned!$G$2:$G$2501,Nike_Sales_Uncleaned!$G$2:$G$2501&gt;0)),Nike_Sales_Uncleaned!G1665)</f>
        <v>5604.03</v>
      </c>
      <c r="H1588">
        <f>IF(Nike_Sales_Uncleaned!H1665="",0,IF(AND(Nike_Sales_Uncleaned!H1665&gt;=0,Nike_Sales_Uncleaned!H1665&lt;=1),Nike_Sales_Uncleaned!H1665,0))</f>
        <v>0</v>
      </c>
      <c r="I1588">
        <v>0</v>
      </c>
      <c r="J1588" s="11">
        <f>IF(Nike_Sales_Uncleaned[[#This Row],[Order_Date]]="","",Nike_Sales_Uncleaned[[#This Row],[Order_Date]])</f>
        <v>45640</v>
      </c>
      <c r="K1588" t="s">
        <v>22</v>
      </c>
      <c r="L1588" t="s">
        <v>33</v>
      </c>
      <c r="M1588">
        <v>3359.81</v>
      </c>
    </row>
    <row r="1589" spans="1:13" x14ac:dyDescent="0.3">
      <c r="A1589">
        <v>3664</v>
      </c>
      <c r="B1589" t="s">
        <v>19</v>
      </c>
      <c r="C1589" t="s">
        <v>14</v>
      </c>
      <c r="D1589" t="s">
        <v>34</v>
      </c>
      <c r="E1589" t="str">
        <f>IF(Nike_Sales_Uncleaned!E1666="","NA",IF(OR(Nike_Sales_Uncleaned!E1666=0,Nike_Sales_Uncleaned!E1666=-1),"NA",UPPER(Nike_Sales_Uncleaned!E1666)))</f>
        <v>XL</v>
      </c>
      <c r="F1589" cm="1">
        <f t="array" ref="F1589">IF(Nike_Sales_Uncleaned!F1666="",MEDIAN(_xlfn._xlws.FILTER(Nike_Sales_Uncleaned!$F$2:$F$2501,Nike_Sales_Uncleaned!$F$2:$F$2501&gt;0)),Nike_Sales_Uncleaned!F1666)</f>
        <v>2</v>
      </c>
      <c r="G1589" cm="1">
        <f t="array" ref="G1589">IF(OR(Nike_Sales_Uncleaned!G1666="",Nike_Sales_Uncleaned!G1666&lt;=0),MEDIAN(_xlfn._xlws.FILTER(Nike_Sales_Uncleaned!$G$2:$G$2501,Nike_Sales_Uncleaned!$G$2:$G$2501&gt;0)),Nike_Sales_Uncleaned!G1666)</f>
        <v>6110.0300000000007</v>
      </c>
      <c r="H1589">
        <f>IF(Nike_Sales_Uncleaned!H1666="",0,IF(AND(Nike_Sales_Uncleaned!H1666&gt;=0,Nike_Sales_Uncleaned!H1666&lt;=1),Nike_Sales_Uncleaned!H1666,0))</f>
        <v>0</v>
      </c>
      <c r="I1589">
        <v>0</v>
      </c>
      <c r="J1589" s="11">
        <f>IF(Nike_Sales_Uncleaned[[#This Row],[Order_Date]]="","",Nike_Sales_Uncleaned[[#This Row],[Order_Date]])</f>
        <v>45839</v>
      </c>
      <c r="K1589" t="s">
        <v>22</v>
      </c>
      <c r="L1589" t="s">
        <v>25</v>
      </c>
      <c r="M1589">
        <v>480.16</v>
      </c>
    </row>
    <row r="1590" spans="1:13" x14ac:dyDescent="0.3">
      <c r="A1590">
        <v>3665</v>
      </c>
      <c r="B1590" t="s">
        <v>19</v>
      </c>
      <c r="C1590" t="s">
        <v>26</v>
      </c>
      <c r="D1590" t="s">
        <v>27</v>
      </c>
      <c r="E1590" t="str">
        <f>IF(Nike_Sales_Uncleaned!E1667="","NA",IF(OR(Nike_Sales_Uncleaned!E1667=0,Nike_Sales_Uncleaned!E1667=-1),"NA",UPPER(Nike_Sales_Uncleaned!E1667)))</f>
        <v>NA</v>
      </c>
      <c r="F1590" cm="1">
        <f t="array" ref="F1590">IF(Nike_Sales_Uncleaned!F1667="",MEDIAN(_xlfn._xlws.FILTER(Nike_Sales_Uncleaned!$F$2:$F$2501,Nike_Sales_Uncleaned!$F$2:$F$2501&gt;0)),Nike_Sales_Uncleaned!F1667)</f>
        <v>2</v>
      </c>
      <c r="G1590" cm="1">
        <f t="array" ref="G1590">IF(OR(Nike_Sales_Uncleaned!G1667="",Nike_Sales_Uncleaned!G1667&lt;=0),MEDIAN(_xlfn._xlws.FILTER(Nike_Sales_Uncleaned!$G$2:$G$2501,Nike_Sales_Uncleaned!$G$2:$G$2501&gt;0)),Nike_Sales_Uncleaned!G1667)</f>
        <v>2958.1</v>
      </c>
      <c r="H1590">
        <f>IF(Nike_Sales_Uncleaned!H1667="",0,IF(AND(Nike_Sales_Uncleaned!H1667&gt;=0,Nike_Sales_Uncleaned!H1667&lt;=1),Nike_Sales_Uncleaned!H1667,0))</f>
        <v>0</v>
      </c>
      <c r="I1590">
        <v>0</v>
      </c>
      <c r="J1590" s="11">
        <f>IF(Nike_Sales_Uncleaned[[#This Row],[Order_Date]]="","",Nike_Sales_Uncleaned[[#This Row],[Order_Date]])</f>
        <v>45533</v>
      </c>
      <c r="K1590" t="s">
        <v>22</v>
      </c>
      <c r="L1590" t="s">
        <v>38</v>
      </c>
      <c r="M1590">
        <v>2003.55</v>
      </c>
    </row>
    <row r="1591" spans="1:13" x14ac:dyDescent="0.3">
      <c r="A1591">
        <v>3666</v>
      </c>
      <c r="B1591" t="s">
        <v>19</v>
      </c>
      <c r="C1591" t="s">
        <v>30</v>
      </c>
      <c r="D1591" t="s">
        <v>48</v>
      </c>
      <c r="E1591" t="str">
        <f>IF(Nike_Sales_Uncleaned!E1668="","NA",IF(OR(Nike_Sales_Uncleaned!E1668=0,Nike_Sales_Uncleaned!E1668=-1),"NA",UPPER(Nike_Sales_Uncleaned!E1668)))</f>
        <v>NA</v>
      </c>
      <c r="F1591" cm="1">
        <f t="array" ref="F1591">IF(Nike_Sales_Uncleaned!F1668="",MEDIAN(_xlfn._xlws.FILTER(Nike_Sales_Uncleaned!$F$2:$F$2501,Nike_Sales_Uncleaned!$F$2:$F$2501&gt;0)),Nike_Sales_Uncleaned!F1668)</f>
        <v>2</v>
      </c>
      <c r="G1591" cm="1">
        <f t="array" ref="G1591">IF(OR(Nike_Sales_Uncleaned!G1668="",Nike_Sales_Uncleaned!G1668&lt;=0),MEDIAN(_xlfn._xlws.FILTER(Nike_Sales_Uncleaned!$G$2:$G$2501,Nike_Sales_Uncleaned!$G$2:$G$2501&gt;0)),Nike_Sales_Uncleaned!G1668)</f>
        <v>6110.0300000000007</v>
      </c>
      <c r="H1591">
        <f>IF(Nike_Sales_Uncleaned!H1668="",0,IF(AND(Nike_Sales_Uncleaned!H1668&gt;=0,Nike_Sales_Uncleaned!H1668&lt;=1),Nike_Sales_Uncleaned!H1668,0))</f>
        <v>0</v>
      </c>
      <c r="I1591">
        <v>0</v>
      </c>
      <c r="J1591" s="11">
        <f>IF(Nike_Sales_Uncleaned[[#This Row],[Order_Date]]="","",Nike_Sales_Uncleaned[[#This Row],[Order_Date]])</f>
        <v>45547</v>
      </c>
      <c r="K1591" t="s">
        <v>22</v>
      </c>
      <c r="L1591" t="s">
        <v>33</v>
      </c>
      <c r="M1591">
        <v>3382.55</v>
      </c>
    </row>
    <row r="1592" spans="1:13" x14ac:dyDescent="0.3">
      <c r="A1592">
        <v>3667</v>
      </c>
      <c r="B1592" t="s">
        <v>13</v>
      </c>
      <c r="C1592" t="s">
        <v>30</v>
      </c>
      <c r="D1592" t="s">
        <v>48</v>
      </c>
      <c r="E1592" t="str">
        <f>IF(Nike_Sales_Uncleaned!E1669="","NA",IF(OR(Nike_Sales_Uncleaned!E1669=0,Nike_Sales_Uncleaned!E1669=-1),"NA",UPPER(Nike_Sales_Uncleaned!E1669)))</f>
        <v>M</v>
      </c>
      <c r="F1592" cm="1">
        <f t="array" ref="F1592">IF(Nike_Sales_Uncleaned!F1669="",MEDIAN(_xlfn._xlws.FILTER(Nike_Sales_Uncleaned!$F$2:$F$2501,Nike_Sales_Uncleaned!$F$2:$F$2501&gt;0)),Nike_Sales_Uncleaned!F1669)</f>
        <v>4</v>
      </c>
      <c r="G1592" cm="1">
        <f t="array" ref="G1592">IF(OR(Nike_Sales_Uncleaned!G1669="",Nike_Sales_Uncleaned!G1669&lt;=0),MEDIAN(_xlfn._xlws.FILTER(Nike_Sales_Uncleaned!$G$2:$G$2501,Nike_Sales_Uncleaned!$G$2:$G$2501&gt;0)),Nike_Sales_Uncleaned!G1669)</f>
        <v>9386.2000000000007</v>
      </c>
      <c r="H1592">
        <f>IF(Nike_Sales_Uncleaned!H1669="",0,IF(AND(Nike_Sales_Uncleaned!H1669&gt;=0,Nike_Sales_Uncleaned!H1669&lt;=1),Nike_Sales_Uncleaned!H1669,0))</f>
        <v>0.01</v>
      </c>
      <c r="I1592">
        <v>37169.35</v>
      </c>
      <c r="J1592" s="11">
        <f>IF(Nike_Sales_Uncleaned[[#This Row],[Order_Date]]="","",Nike_Sales_Uncleaned[[#This Row],[Order_Date]])</f>
        <v>45505</v>
      </c>
      <c r="K1592" t="s">
        <v>17</v>
      </c>
      <c r="L1592" t="s">
        <v>29</v>
      </c>
      <c r="M1592">
        <v>-1121.02</v>
      </c>
    </row>
    <row r="1593" spans="1:13" x14ac:dyDescent="0.3">
      <c r="A1593">
        <v>3668</v>
      </c>
      <c r="B1593" t="s">
        <v>13</v>
      </c>
      <c r="C1593" t="s">
        <v>20</v>
      </c>
      <c r="D1593" t="s">
        <v>24</v>
      </c>
      <c r="E1593" t="str">
        <f>IF(Nike_Sales_Uncleaned!E1670="","NA",IF(OR(Nike_Sales_Uncleaned!E1670=0,Nike_Sales_Uncleaned!E1670=-1),"NA",UPPER(Nike_Sales_Uncleaned!E1670)))</f>
        <v>XL</v>
      </c>
      <c r="F1593" cm="1">
        <f t="array" ref="F1593">IF(Nike_Sales_Uncleaned!F1670="",MEDIAN(_xlfn._xlws.FILTER(Nike_Sales_Uncleaned!$F$2:$F$2501,Nike_Sales_Uncleaned!$F$2:$F$2501&gt;0)),Nike_Sales_Uncleaned!F1670)</f>
        <v>1</v>
      </c>
      <c r="G1593" cm="1">
        <f t="array" ref="G1593">IF(OR(Nike_Sales_Uncleaned!G1670="",Nike_Sales_Uncleaned!G1670&lt;=0),MEDIAN(_xlfn._xlws.FILTER(Nike_Sales_Uncleaned!$G$2:$G$2501,Nike_Sales_Uncleaned!$G$2:$G$2501&gt;0)),Nike_Sales_Uncleaned!G1670)</f>
        <v>6110.0300000000007</v>
      </c>
      <c r="H1593">
        <f>IF(Nike_Sales_Uncleaned!H1670="",0,IF(AND(Nike_Sales_Uncleaned!H1670&gt;=0,Nike_Sales_Uncleaned!H1670&lt;=1),Nike_Sales_Uncleaned!H1670,0))</f>
        <v>0</v>
      </c>
      <c r="I1593">
        <v>0</v>
      </c>
      <c r="J1593" s="11">
        <f>IF(Nike_Sales_Uncleaned[[#This Row],[Order_Date]]="","",Nike_Sales_Uncleaned[[#This Row],[Order_Date]])</f>
        <v>45604</v>
      </c>
      <c r="K1593" t="s">
        <v>22</v>
      </c>
      <c r="L1593" t="s">
        <v>25</v>
      </c>
      <c r="M1593">
        <v>795.86</v>
      </c>
    </row>
    <row r="1594" spans="1:13" x14ac:dyDescent="0.3">
      <c r="A1594">
        <v>3669</v>
      </c>
      <c r="B1594" t="s">
        <v>19</v>
      </c>
      <c r="C1594" t="s">
        <v>26</v>
      </c>
      <c r="D1594" t="s">
        <v>27</v>
      </c>
      <c r="E1594" t="str">
        <f>IF(Nike_Sales_Uncleaned!E1671="","NA",IF(OR(Nike_Sales_Uncleaned!E1671=0,Nike_Sales_Uncleaned!E1671=-1),"NA",UPPER(Nike_Sales_Uncleaned!E1671)))</f>
        <v>L</v>
      </c>
      <c r="F1594" cm="1">
        <f t="array" ref="F1594">IF(Nike_Sales_Uncleaned!F1671="",MEDIAN(_xlfn._xlws.FILTER(Nike_Sales_Uncleaned!$F$2:$F$2501,Nike_Sales_Uncleaned!$F$2:$F$2501&gt;0)),Nike_Sales_Uncleaned!F1671)</f>
        <v>2</v>
      </c>
      <c r="G1594" cm="1">
        <f t="array" ref="G1594">IF(OR(Nike_Sales_Uncleaned!G1671="",Nike_Sales_Uncleaned!G1671&lt;=0),MEDIAN(_xlfn._xlws.FILTER(Nike_Sales_Uncleaned!$G$2:$G$2501,Nike_Sales_Uncleaned!$G$2:$G$2501&gt;0)),Nike_Sales_Uncleaned!G1671)</f>
        <v>2287.3200000000002</v>
      </c>
      <c r="H1594">
        <f>IF(Nike_Sales_Uncleaned!H1671="",0,IF(AND(Nike_Sales_Uncleaned!H1671&gt;=0,Nike_Sales_Uncleaned!H1671&lt;=1),Nike_Sales_Uncleaned!H1671,0))</f>
        <v>0</v>
      </c>
      <c r="I1594">
        <v>0</v>
      </c>
      <c r="J1594" s="11">
        <f>IF(Nike_Sales_Uncleaned[[#This Row],[Order_Date]]="","",Nike_Sales_Uncleaned[[#This Row],[Order_Date]])</f>
        <v>45823</v>
      </c>
      <c r="K1594" t="s">
        <v>17</v>
      </c>
      <c r="L1594" t="s">
        <v>45</v>
      </c>
      <c r="M1594">
        <v>3859.9</v>
      </c>
    </row>
    <row r="1595" spans="1:13" x14ac:dyDescent="0.3">
      <c r="A1595">
        <v>3670</v>
      </c>
      <c r="B1595" t="s">
        <v>35</v>
      </c>
      <c r="C1595" t="s">
        <v>26</v>
      </c>
      <c r="D1595" t="s">
        <v>40</v>
      </c>
      <c r="E1595" t="str">
        <f>IF(Nike_Sales_Uncleaned!E1672="","NA",IF(OR(Nike_Sales_Uncleaned!E1672=0,Nike_Sales_Uncleaned!E1672=-1),"NA",UPPER(Nike_Sales_Uncleaned!E1672)))</f>
        <v>10</v>
      </c>
      <c r="F1595" cm="1">
        <f t="array" ref="F1595">IF(Nike_Sales_Uncleaned!F1672="",MEDIAN(_xlfn._xlws.FILTER(Nike_Sales_Uncleaned!$F$2:$F$2501,Nike_Sales_Uncleaned!$F$2:$F$2501&gt;0)),Nike_Sales_Uncleaned!F1672)</f>
        <v>1</v>
      </c>
      <c r="G1595" cm="1">
        <f t="array" ref="G1595">IF(OR(Nike_Sales_Uncleaned!G1672="",Nike_Sales_Uncleaned!G1672&lt;=0),MEDIAN(_xlfn._xlws.FILTER(Nike_Sales_Uncleaned!$G$2:$G$2501,Nike_Sales_Uncleaned!$G$2:$G$2501&gt;0)),Nike_Sales_Uncleaned!G1672)</f>
        <v>6110.0300000000007</v>
      </c>
      <c r="H1595">
        <f>IF(Nike_Sales_Uncleaned!H1672="",0,IF(AND(Nike_Sales_Uncleaned!H1672&gt;=0,Nike_Sales_Uncleaned!H1672&lt;=1),Nike_Sales_Uncleaned!H1672,0))</f>
        <v>0</v>
      </c>
      <c r="I1595">
        <v>0</v>
      </c>
      <c r="J1595" s="11" t="str">
        <f>IF(Nike_Sales_Uncleaned[[#This Row],[Order_Date]]="","",Nike_Sales_Uncleaned[[#This Row],[Order_Date]])</f>
        <v/>
      </c>
      <c r="K1595" t="s">
        <v>17</v>
      </c>
      <c r="L1595" t="s">
        <v>29</v>
      </c>
      <c r="M1595">
        <v>-929.07</v>
      </c>
    </row>
    <row r="1596" spans="1:13" x14ac:dyDescent="0.3">
      <c r="A1596">
        <v>3671</v>
      </c>
      <c r="B1596" t="s">
        <v>19</v>
      </c>
      <c r="C1596" t="s">
        <v>30</v>
      </c>
      <c r="D1596" t="s">
        <v>56</v>
      </c>
      <c r="E1596" t="str">
        <f>IF(Nike_Sales_Uncleaned!E1673="","NA",IF(OR(Nike_Sales_Uncleaned!E1673=0,Nike_Sales_Uncleaned!E1673=-1),"NA",UPPER(Nike_Sales_Uncleaned!E1673)))</f>
        <v>9</v>
      </c>
      <c r="F1596" cm="1">
        <f t="array" ref="F1596">IF(Nike_Sales_Uncleaned!F1673="",MEDIAN(_xlfn._xlws.FILTER(Nike_Sales_Uncleaned!$F$2:$F$2501,Nike_Sales_Uncleaned!$F$2:$F$2501&gt;0)),Nike_Sales_Uncleaned!F1673)</f>
        <v>2</v>
      </c>
      <c r="G1596" cm="1">
        <f t="array" ref="G1596">IF(OR(Nike_Sales_Uncleaned!G1673="",Nike_Sales_Uncleaned!G1673&lt;=0),MEDIAN(_xlfn._xlws.FILTER(Nike_Sales_Uncleaned!$G$2:$G$2501,Nike_Sales_Uncleaned!$G$2:$G$2501&gt;0)),Nike_Sales_Uncleaned!G1673)</f>
        <v>6110.0300000000007</v>
      </c>
      <c r="H1596">
        <f>IF(Nike_Sales_Uncleaned!H1673="",0,IF(AND(Nike_Sales_Uncleaned!H1673&gt;=0,Nike_Sales_Uncleaned!H1673&lt;=1),Nike_Sales_Uncleaned!H1673,0))</f>
        <v>0.01</v>
      </c>
      <c r="I1596">
        <v>0</v>
      </c>
      <c r="J1596" s="11">
        <f>IF(Nike_Sales_Uncleaned[[#This Row],[Order_Date]]="","",Nike_Sales_Uncleaned[[#This Row],[Order_Date]])</f>
        <v>45712</v>
      </c>
      <c r="K1596" t="s">
        <v>22</v>
      </c>
      <c r="L1596" t="s">
        <v>36</v>
      </c>
      <c r="M1596">
        <v>552.1</v>
      </c>
    </row>
    <row r="1597" spans="1:13" x14ac:dyDescent="0.3">
      <c r="A1597">
        <v>3672</v>
      </c>
      <c r="B1597" t="s">
        <v>19</v>
      </c>
      <c r="C1597" t="s">
        <v>20</v>
      </c>
      <c r="D1597" t="s">
        <v>21</v>
      </c>
      <c r="E1597" t="str">
        <f>IF(Nike_Sales_Uncleaned!E1674="","NA",IF(OR(Nike_Sales_Uncleaned!E1674=0,Nike_Sales_Uncleaned!E1674=-1),"NA",UPPER(Nike_Sales_Uncleaned!E1674)))</f>
        <v>7</v>
      </c>
      <c r="F1597" cm="1">
        <f t="array" ref="F1597">IF(Nike_Sales_Uncleaned!F1674="",MEDIAN(_xlfn._xlws.FILTER(Nike_Sales_Uncleaned!$F$2:$F$2501,Nike_Sales_Uncleaned!$F$2:$F$2501&gt;0)),Nike_Sales_Uncleaned!F1674)</f>
        <v>3</v>
      </c>
      <c r="G1597" cm="1">
        <f t="array" ref="G1597">IF(OR(Nike_Sales_Uncleaned!G1674="",Nike_Sales_Uncleaned!G1674&lt;=0),MEDIAN(_xlfn._xlws.FILTER(Nike_Sales_Uncleaned!$G$2:$G$2501,Nike_Sales_Uncleaned!$G$2:$G$2501&gt;0)),Nike_Sales_Uncleaned!G1674)</f>
        <v>7127.18</v>
      </c>
      <c r="H1597">
        <f>IF(Nike_Sales_Uncleaned!H1674="",0,IF(AND(Nike_Sales_Uncleaned!H1674&gt;=0,Nike_Sales_Uncleaned!H1674&lt;=1),Nike_Sales_Uncleaned!H1674,0))</f>
        <v>0.32</v>
      </c>
      <c r="I1597">
        <v>14539.45</v>
      </c>
      <c r="J1597" s="11">
        <f>IF(Nike_Sales_Uncleaned[[#This Row],[Order_Date]]="","",Nike_Sales_Uncleaned[[#This Row],[Order_Date]])</f>
        <v>45174</v>
      </c>
      <c r="K1597" t="s">
        <v>17</v>
      </c>
      <c r="L1597" t="s">
        <v>33</v>
      </c>
      <c r="M1597">
        <v>2651.63</v>
      </c>
    </row>
    <row r="1598" spans="1:13" x14ac:dyDescent="0.3">
      <c r="A1598">
        <v>3673</v>
      </c>
      <c r="B1598" t="s">
        <v>13</v>
      </c>
      <c r="C1598" t="s">
        <v>26</v>
      </c>
      <c r="D1598" t="s">
        <v>58</v>
      </c>
      <c r="E1598" t="str">
        <f>IF(Nike_Sales_Uncleaned!E1675="","NA",IF(OR(Nike_Sales_Uncleaned!E1675=0,Nike_Sales_Uncleaned!E1675=-1),"NA",UPPER(Nike_Sales_Uncleaned!E1675)))</f>
        <v>7</v>
      </c>
      <c r="F1598" cm="1">
        <f t="array" ref="F1598">IF(Nike_Sales_Uncleaned!F1675="",MEDIAN(_xlfn._xlws.FILTER(Nike_Sales_Uncleaned!$F$2:$F$2501,Nike_Sales_Uncleaned!$F$2:$F$2501&gt;0)),Nike_Sales_Uncleaned!F1675)</f>
        <v>2</v>
      </c>
      <c r="G1598" cm="1">
        <f t="array" ref="G1598">IF(OR(Nike_Sales_Uncleaned!G1675="",Nike_Sales_Uncleaned!G1675&lt;=0),MEDIAN(_xlfn._xlws.FILTER(Nike_Sales_Uncleaned!$G$2:$G$2501,Nike_Sales_Uncleaned!$G$2:$G$2501&gt;0)),Nike_Sales_Uncleaned!G1675)</f>
        <v>6110.0300000000007</v>
      </c>
      <c r="H1598">
        <f>IF(Nike_Sales_Uncleaned!H1675="",0,IF(AND(Nike_Sales_Uncleaned!H1675&gt;=0,Nike_Sales_Uncleaned!H1675&lt;=1),Nike_Sales_Uncleaned!H1675,0))</f>
        <v>0</v>
      </c>
      <c r="I1598">
        <v>0</v>
      </c>
      <c r="J1598" s="11">
        <f>IF(Nike_Sales_Uncleaned[[#This Row],[Order_Date]]="","",Nike_Sales_Uncleaned[[#This Row],[Order_Date]])</f>
        <v>45818</v>
      </c>
      <c r="K1598" t="s">
        <v>22</v>
      </c>
      <c r="L1598" t="s">
        <v>25</v>
      </c>
      <c r="M1598">
        <v>2199.46</v>
      </c>
    </row>
    <row r="1599" spans="1:13" x14ac:dyDescent="0.3">
      <c r="A1599">
        <v>3674</v>
      </c>
      <c r="B1599" t="s">
        <v>35</v>
      </c>
      <c r="C1599" t="s">
        <v>26</v>
      </c>
      <c r="D1599" t="s">
        <v>40</v>
      </c>
      <c r="E1599" t="str">
        <f>IF(Nike_Sales_Uncleaned!E1676="","NA",IF(OR(Nike_Sales_Uncleaned!E1676=0,Nike_Sales_Uncleaned!E1676=-1),"NA",UPPER(Nike_Sales_Uncleaned!E1676)))</f>
        <v>XL</v>
      </c>
      <c r="F1599" cm="1">
        <f t="array" ref="F1599">IF(Nike_Sales_Uncleaned!F1676="",MEDIAN(_xlfn._xlws.FILTER(Nike_Sales_Uncleaned!$F$2:$F$2501,Nike_Sales_Uncleaned!$F$2:$F$2501&gt;0)),Nike_Sales_Uncleaned!F1676)</f>
        <v>2</v>
      </c>
      <c r="G1599" cm="1">
        <f t="array" ref="G1599">IF(OR(Nike_Sales_Uncleaned!G1676="",Nike_Sales_Uncleaned!G1676&lt;=0),MEDIAN(_xlfn._xlws.FILTER(Nike_Sales_Uncleaned!$G$2:$G$2501,Nike_Sales_Uncleaned!$G$2:$G$2501&gt;0)),Nike_Sales_Uncleaned!G1676)</f>
        <v>6110.0300000000007</v>
      </c>
      <c r="H1599">
        <f>IF(Nike_Sales_Uncleaned!H1676="",0,IF(AND(Nike_Sales_Uncleaned!H1676&gt;=0,Nike_Sales_Uncleaned!H1676&lt;=1),Nike_Sales_Uncleaned!H1676,0))</f>
        <v>0</v>
      </c>
      <c r="I1599">
        <v>0</v>
      </c>
      <c r="J1599" s="11">
        <f>IF(Nike_Sales_Uncleaned[[#This Row],[Order_Date]]="","",Nike_Sales_Uncleaned[[#This Row],[Order_Date]])</f>
        <v>45754</v>
      </c>
      <c r="K1599" t="s">
        <v>17</v>
      </c>
      <c r="L1599" t="s">
        <v>29</v>
      </c>
      <c r="M1599">
        <v>1819.44</v>
      </c>
    </row>
    <row r="1600" spans="1:13" x14ac:dyDescent="0.3">
      <c r="A1600">
        <v>3675</v>
      </c>
      <c r="B1600" t="s">
        <v>35</v>
      </c>
      <c r="C1600" t="s">
        <v>30</v>
      </c>
      <c r="D1600" t="s">
        <v>56</v>
      </c>
      <c r="E1600" t="str">
        <f>IF(Nike_Sales_Uncleaned!E1677="","NA",IF(OR(Nike_Sales_Uncleaned!E1677=0,Nike_Sales_Uncleaned!E1677=-1),"NA",UPPER(Nike_Sales_Uncleaned!E1677)))</f>
        <v>9</v>
      </c>
      <c r="F1600" cm="1">
        <f t="array" ref="F1600">IF(Nike_Sales_Uncleaned!F1677="",MEDIAN(_xlfn._xlws.FILTER(Nike_Sales_Uncleaned!$F$2:$F$2501,Nike_Sales_Uncleaned!$F$2:$F$2501&gt;0)),Nike_Sales_Uncleaned!F1677)</f>
        <v>2</v>
      </c>
      <c r="G1600" cm="1">
        <f t="array" ref="G1600">IF(OR(Nike_Sales_Uncleaned!G1677="",Nike_Sales_Uncleaned!G1677&lt;=0),MEDIAN(_xlfn._xlws.FILTER(Nike_Sales_Uncleaned!$G$2:$G$2501,Nike_Sales_Uncleaned!$G$2:$G$2501&gt;0)),Nike_Sales_Uncleaned!G1677)</f>
        <v>6110.0300000000007</v>
      </c>
      <c r="H1600">
        <f>IF(Nike_Sales_Uncleaned!H1677="",0,IF(AND(Nike_Sales_Uncleaned!H1677&gt;=0,Nike_Sales_Uncleaned!H1677&lt;=1),Nike_Sales_Uncleaned!H1677,0))</f>
        <v>0</v>
      </c>
      <c r="I1600">
        <v>0</v>
      </c>
      <c r="J1600" s="11" t="str">
        <f>IF(Nike_Sales_Uncleaned[[#This Row],[Order_Date]]="","",Nike_Sales_Uncleaned[[#This Row],[Order_Date]])</f>
        <v/>
      </c>
      <c r="K1600" t="s">
        <v>17</v>
      </c>
      <c r="L1600" t="s">
        <v>33</v>
      </c>
      <c r="M1600">
        <v>3969.03</v>
      </c>
    </row>
    <row r="1601" spans="1:13" x14ac:dyDescent="0.3">
      <c r="A1601">
        <v>3676</v>
      </c>
      <c r="B1601" t="s">
        <v>35</v>
      </c>
      <c r="C1601" t="s">
        <v>20</v>
      </c>
      <c r="D1601" t="s">
        <v>21</v>
      </c>
      <c r="E1601" t="str">
        <f>IF(Nike_Sales_Uncleaned!E1678="","NA",IF(OR(Nike_Sales_Uncleaned!E1678=0,Nike_Sales_Uncleaned!E1678=-1),"NA",UPPER(Nike_Sales_Uncleaned!E1678)))</f>
        <v>M</v>
      </c>
      <c r="F1601" cm="1">
        <f t="array" ref="F1601">IF(Nike_Sales_Uncleaned!F1678="",MEDIAN(_xlfn._xlws.FILTER(Nike_Sales_Uncleaned!$F$2:$F$2501,Nike_Sales_Uncleaned!$F$2:$F$2501&gt;0)),Nike_Sales_Uncleaned!F1678)</f>
        <v>2</v>
      </c>
      <c r="G1601" cm="1">
        <f t="array" ref="G1601">IF(OR(Nike_Sales_Uncleaned!G1678="",Nike_Sales_Uncleaned!G1678&lt;=0),MEDIAN(_xlfn._xlws.FILTER(Nike_Sales_Uncleaned!$G$2:$G$2501,Nike_Sales_Uncleaned!$G$2:$G$2501&gt;0)),Nike_Sales_Uncleaned!G1678)</f>
        <v>6110.0300000000007</v>
      </c>
      <c r="H1601">
        <f>IF(Nike_Sales_Uncleaned!H1678="",0,IF(AND(Nike_Sales_Uncleaned!H1678&gt;=0,Nike_Sales_Uncleaned!H1678&lt;=1),Nike_Sales_Uncleaned!H1678,0))</f>
        <v>0</v>
      </c>
      <c r="I1601">
        <v>0</v>
      </c>
      <c r="J1601" s="11" t="str">
        <f>IF(Nike_Sales_Uncleaned[[#This Row],[Order_Date]]="","",Nike_Sales_Uncleaned[[#This Row],[Order_Date]])</f>
        <v/>
      </c>
      <c r="K1601" t="s">
        <v>17</v>
      </c>
      <c r="L1601" t="s">
        <v>33</v>
      </c>
      <c r="M1601">
        <v>1923.5</v>
      </c>
    </row>
    <row r="1602" spans="1:13" x14ac:dyDescent="0.3">
      <c r="A1602">
        <v>3677</v>
      </c>
      <c r="B1602" t="s">
        <v>19</v>
      </c>
      <c r="C1602" t="s">
        <v>20</v>
      </c>
      <c r="D1602" t="s">
        <v>39</v>
      </c>
      <c r="E1602" t="str">
        <f>IF(Nike_Sales_Uncleaned!E1679="","NA",IF(OR(Nike_Sales_Uncleaned!E1679=0,Nike_Sales_Uncleaned!E1679=-1),"NA",UPPER(Nike_Sales_Uncleaned!E1679)))</f>
        <v>L</v>
      </c>
      <c r="F1602" cm="1">
        <f t="array" ref="F1602">IF(Nike_Sales_Uncleaned!F1679="",MEDIAN(_xlfn._xlws.FILTER(Nike_Sales_Uncleaned!$F$2:$F$2501,Nike_Sales_Uncleaned!$F$2:$F$2501&gt;0)),Nike_Sales_Uncleaned!F1679)</f>
        <v>2</v>
      </c>
      <c r="G1602" cm="1">
        <f t="array" ref="G1602">IF(OR(Nike_Sales_Uncleaned!G1679="",Nike_Sales_Uncleaned!G1679&lt;=0),MEDIAN(_xlfn._xlws.FILTER(Nike_Sales_Uncleaned!$G$2:$G$2501,Nike_Sales_Uncleaned!$G$2:$G$2501&gt;0)),Nike_Sales_Uncleaned!G1679)</f>
        <v>6110.0300000000007</v>
      </c>
      <c r="H1602">
        <f>IF(Nike_Sales_Uncleaned!H1679="",0,IF(AND(Nike_Sales_Uncleaned!H1679&gt;=0,Nike_Sales_Uncleaned!H1679&lt;=1),Nike_Sales_Uncleaned!H1679,0))</f>
        <v>0</v>
      </c>
      <c r="I1602">
        <v>0</v>
      </c>
      <c r="J1602" s="11" t="str">
        <f>IF(Nike_Sales_Uncleaned[[#This Row],[Order_Date]]="","",Nike_Sales_Uncleaned[[#This Row],[Order_Date]])</f>
        <v/>
      </c>
      <c r="K1602" t="s">
        <v>17</v>
      </c>
      <c r="L1602" t="s">
        <v>29</v>
      </c>
      <c r="M1602">
        <v>717.69</v>
      </c>
    </row>
    <row r="1603" spans="1:13" x14ac:dyDescent="0.3">
      <c r="A1603">
        <v>3678</v>
      </c>
      <c r="B1603" t="s">
        <v>19</v>
      </c>
      <c r="C1603" t="s">
        <v>26</v>
      </c>
      <c r="D1603" t="s">
        <v>40</v>
      </c>
      <c r="E1603" t="str">
        <f>IF(Nike_Sales_Uncleaned!E1680="","NA",IF(OR(Nike_Sales_Uncleaned!E1680=0,Nike_Sales_Uncleaned!E1680=-1),"NA",UPPER(Nike_Sales_Uncleaned!E1680)))</f>
        <v>10</v>
      </c>
      <c r="F1603" cm="1">
        <f t="array" ref="F1603">IF(Nike_Sales_Uncleaned!F1680="",MEDIAN(_xlfn._xlws.FILTER(Nike_Sales_Uncleaned!$F$2:$F$2501,Nike_Sales_Uncleaned!$F$2:$F$2501&gt;0)),Nike_Sales_Uncleaned!F1680)</f>
        <v>3</v>
      </c>
      <c r="G1603" cm="1">
        <f t="array" ref="G1603">IF(OR(Nike_Sales_Uncleaned!G1680="",Nike_Sales_Uncleaned!G1680&lt;=0),MEDIAN(_xlfn._xlws.FILTER(Nike_Sales_Uncleaned!$G$2:$G$2501,Nike_Sales_Uncleaned!$G$2:$G$2501&gt;0)),Nike_Sales_Uncleaned!G1680)</f>
        <v>6110.0300000000007</v>
      </c>
      <c r="H1603">
        <f>IF(Nike_Sales_Uncleaned!H1680="",0,IF(AND(Nike_Sales_Uncleaned!H1680&gt;=0,Nike_Sales_Uncleaned!H1680&lt;=1),Nike_Sales_Uncleaned!H1680,0))</f>
        <v>0</v>
      </c>
      <c r="I1603">
        <v>0</v>
      </c>
      <c r="J1603" s="11" t="str">
        <f>IF(Nike_Sales_Uncleaned[[#This Row],[Order_Date]]="","",Nike_Sales_Uncleaned[[#This Row],[Order_Date]])</f>
        <v/>
      </c>
      <c r="K1603" t="s">
        <v>17</v>
      </c>
      <c r="L1603" t="s">
        <v>45</v>
      </c>
      <c r="M1603">
        <v>1488.91</v>
      </c>
    </row>
    <row r="1604" spans="1:13" x14ac:dyDescent="0.3">
      <c r="A1604">
        <v>3679</v>
      </c>
      <c r="B1604" t="s">
        <v>19</v>
      </c>
      <c r="C1604" t="s">
        <v>43</v>
      </c>
      <c r="D1604" t="s">
        <v>51</v>
      </c>
      <c r="E1604" t="str">
        <f>IF(Nike_Sales_Uncleaned!E1681="","NA",IF(OR(Nike_Sales_Uncleaned!E1681=0,Nike_Sales_Uncleaned!E1681=-1),"NA",UPPER(Nike_Sales_Uncleaned!E1681)))</f>
        <v>M</v>
      </c>
      <c r="F1604" cm="1">
        <f t="array" ref="F1604">IF(Nike_Sales_Uncleaned!F1681="",MEDIAN(_xlfn._xlws.FILTER(Nike_Sales_Uncleaned!$F$2:$F$2501,Nike_Sales_Uncleaned!$F$2:$F$2501&gt;0)),Nike_Sales_Uncleaned!F1681)</f>
        <v>0</v>
      </c>
      <c r="G1604" cm="1">
        <f t="array" ref="G1604">IF(OR(Nike_Sales_Uncleaned!G1681="",Nike_Sales_Uncleaned!G1681&lt;=0),MEDIAN(_xlfn._xlws.FILTER(Nike_Sales_Uncleaned!$G$2:$G$2501,Nike_Sales_Uncleaned!$G$2:$G$2501&gt;0)),Nike_Sales_Uncleaned!G1681)</f>
        <v>6110.0300000000007</v>
      </c>
      <c r="H1604">
        <f>IF(Nike_Sales_Uncleaned!H1681="",0,IF(AND(Nike_Sales_Uncleaned!H1681&gt;=0,Nike_Sales_Uncleaned!H1681&lt;=1),Nike_Sales_Uncleaned!H1681,0))</f>
        <v>0.9</v>
      </c>
      <c r="I1604">
        <v>0</v>
      </c>
      <c r="J1604" s="11">
        <f>IF(Nike_Sales_Uncleaned[[#This Row],[Order_Date]]="","",Nike_Sales_Uncleaned[[#This Row],[Order_Date]])</f>
        <v>45501</v>
      </c>
      <c r="K1604" t="s">
        <v>22</v>
      </c>
      <c r="L1604" t="s">
        <v>36</v>
      </c>
      <c r="M1604">
        <v>3341.51</v>
      </c>
    </row>
    <row r="1605" spans="1:13" x14ac:dyDescent="0.3">
      <c r="A1605">
        <v>3680</v>
      </c>
      <c r="B1605" t="s">
        <v>35</v>
      </c>
      <c r="C1605" t="s">
        <v>14</v>
      </c>
      <c r="D1605" t="s">
        <v>34</v>
      </c>
      <c r="E1605" t="str">
        <f>IF(Nike_Sales_Uncleaned!E1682="","NA",IF(OR(Nike_Sales_Uncleaned!E1682=0,Nike_Sales_Uncleaned!E1682=-1),"NA",UPPER(Nike_Sales_Uncleaned!E1682)))</f>
        <v>XL</v>
      </c>
      <c r="F1605" cm="1">
        <f t="array" ref="F1605">IF(Nike_Sales_Uncleaned!F1682="",MEDIAN(_xlfn._xlws.FILTER(Nike_Sales_Uncleaned!$F$2:$F$2501,Nike_Sales_Uncleaned!$F$2:$F$2501&gt;0)),Nike_Sales_Uncleaned!F1682)</f>
        <v>3</v>
      </c>
      <c r="G1605" cm="1">
        <f t="array" ref="G1605">IF(OR(Nike_Sales_Uncleaned!G1682="",Nike_Sales_Uncleaned!G1682&lt;=0),MEDIAN(_xlfn._xlws.FILTER(Nike_Sales_Uncleaned!$G$2:$G$2501,Nike_Sales_Uncleaned!$G$2:$G$2501&gt;0)),Nike_Sales_Uncleaned!G1682)</f>
        <v>8835.41</v>
      </c>
      <c r="H1605">
        <f>IF(Nike_Sales_Uncleaned!H1682="",0,IF(AND(Nike_Sales_Uncleaned!H1682&gt;=0,Nike_Sales_Uncleaned!H1682&lt;=1),Nike_Sales_Uncleaned!H1682,0))</f>
        <v>0.92</v>
      </c>
      <c r="I1605">
        <v>2120.5</v>
      </c>
      <c r="J1605" s="11" t="str">
        <f>IF(Nike_Sales_Uncleaned[[#This Row],[Order_Date]]="","",Nike_Sales_Uncleaned[[#This Row],[Order_Date]])</f>
        <v/>
      </c>
      <c r="K1605" t="s">
        <v>22</v>
      </c>
      <c r="L1605" t="s">
        <v>33</v>
      </c>
      <c r="M1605">
        <v>-746.28</v>
      </c>
    </row>
    <row r="1606" spans="1:13" x14ac:dyDescent="0.3">
      <c r="A1606">
        <v>3681</v>
      </c>
      <c r="B1606" t="s">
        <v>35</v>
      </c>
      <c r="C1606" t="s">
        <v>20</v>
      </c>
      <c r="D1606" t="s">
        <v>55</v>
      </c>
      <c r="E1606" t="str">
        <f>IF(Nike_Sales_Uncleaned!E1683="","NA",IF(OR(Nike_Sales_Uncleaned!E1683=0,Nike_Sales_Uncleaned!E1683=-1),"NA",UPPER(Nike_Sales_Uncleaned!E1683)))</f>
        <v>L</v>
      </c>
      <c r="F1606" cm="1">
        <f t="array" ref="F1606">IF(Nike_Sales_Uncleaned!F1683="",MEDIAN(_xlfn._xlws.FILTER(Nike_Sales_Uncleaned!$F$2:$F$2501,Nike_Sales_Uncleaned!$F$2:$F$2501&gt;0)),Nike_Sales_Uncleaned!F1683)</f>
        <v>2</v>
      </c>
      <c r="G1606" cm="1">
        <f t="array" ref="G1606">IF(OR(Nike_Sales_Uncleaned!G1683="",Nike_Sales_Uncleaned!G1683&lt;=0),MEDIAN(_xlfn._xlws.FILTER(Nike_Sales_Uncleaned!$G$2:$G$2501,Nike_Sales_Uncleaned!$G$2:$G$2501&gt;0)),Nike_Sales_Uncleaned!G1683)</f>
        <v>6110.0300000000007</v>
      </c>
      <c r="H1606">
        <f>IF(Nike_Sales_Uncleaned!H1683="",0,IF(AND(Nike_Sales_Uncleaned!H1683&gt;=0,Nike_Sales_Uncleaned!H1683&lt;=1),Nike_Sales_Uncleaned!H1683,0))</f>
        <v>0.95</v>
      </c>
      <c r="I1606">
        <v>0</v>
      </c>
      <c r="J1606" s="11" t="str">
        <f>IF(Nike_Sales_Uncleaned[[#This Row],[Order_Date]]="","",Nike_Sales_Uncleaned[[#This Row],[Order_Date]])</f>
        <v/>
      </c>
      <c r="K1606" t="s">
        <v>17</v>
      </c>
      <c r="L1606" t="s">
        <v>38</v>
      </c>
      <c r="M1606">
        <v>1838.69</v>
      </c>
    </row>
    <row r="1607" spans="1:13" x14ac:dyDescent="0.3">
      <c r="A1607">
        <v>3682</v>
      </c>
      <c r="B1607" t="s">
        <v>19</v>
      </c>
      <c r="C1607" t="s">
        <v>43</v>
      </c>
      <c r="D1607" t="s">
        <v>52</v>
      </c>
      <c r="E1607" t="str">
        <f>IF(Nike_Sales_Uncleaned!E1684="","NA",IF(OR(Nike_Sales_Uncleaned!E1684=0,Nike_Sales_Uncleaned!E1684=-1),"NA",UPPER(Nike_Sales_Uncleaned!E1684)))</f>
        <v>12</v>
      </c>
      <c r="F1607" cm="1">
        <f t="array" ref="F1607">IF(Nike_Sales_Uncleaned!F1684="",MEDIAN(_xlfn._xlws.FILTER(Nike_Sales_Uncleaned!$F$2:$F$2501,Nike_Sales_Uncleaned!$F$2:$F$2501&gt;0)),Nike_Sales_Uncleaned!F1684)</f>
        <v>2</v>
      </c>
      <c r="G1607" cm="1">
        <f t="array" ref="G1607">IF(OR(Nike_Sales_Uncleaned!G1684="",Nike_Sales_Uncleaned!G1684&lt;=0),MEDIAN(_xlfn._xlws.FILTER(Nike_Sales_Uncleaned!$G$2:$G$2501,Nike_Sales_Uncleaned!$G$2:$G$2501&gt;0)),Nike_Sales_Uncleaned!G1684)</f>
        <v>6158.05</v>
      </c>
      <c r="H1607">
        <f>IF(Nike_Sales_Uncleaned!H1684="",0,IF(AND(Nike_Sales_Uncleaned!H1684&gt;=0,Nike_Sales_Uncleaned!H1684&lt;=1),Nike_Sales_Uncleaned!H1684,0))</f>
        <v>0</v>
      </c>
      <c r="I1607">
        <v>0</v>
      </c>
      <c r="J1607" s="11">
        <f>IF(Nike_Sales_Uncleaned[[#This Row],[Order_Date]]="","",Nike_Sales_Uncleaned[[#This Row],[Order_Date]])</f>
        <v>45666</v>
      </c>
      <c r="K1607" t="s">
        <v>22</v>
      </c>
      <c r="L1607" t="s">
        <v>25</v>
      </c>
      <c r="M1607">
        <v>160.21</v>
      </c>
    </row>
    <row r="1608" spans="1:13" x14ac:dyDescent="0.3">
      <c r="A1608">
        <v>3683</v>
      </c>
      <c r="B1608" t="s">
        <v>19</v>
      </c>
      <c r="C1608" t="s">
        <v>20</v>
      </c>
      <c r="D1608" t="s">
        <v>24</v>
      </c>
      <c r="E1608" t="str">
        <f>IF(Nike_Sales_Uncleaned!E1685="","NA",IF(OR(Nike_Sales_Uncleaned!E1685=0,Nike_Sales_Uncleaned!E1685=-1),"NA",UPPER(Nike_Sales_Uncleaned!E1685)))</f>
        <v>L</v>
      </c>
      <c r="F1608" cm="1">
        <f t="array" ref="F1608">IF(Nike_Sales_Uncleaned!F1685="",MEDIAN(_xlfn._xlws.FILTER(Nike_Sales_Uncleaned!$F$2:$F$2501,Nike_Sales_Uncleaned!$F$2:$F$2501&gt;0)),Nike_Sales_Uncleaned!F1685)</f>
        <v>2</v>
      </c>
      <c r="G1608" cm="1">
        <f t="array" ref="G1608">IF(OR(Nike_Sales_Uncleaned!G1685="",Nike_Sales_Uncleaned!G1685&lt;=0),MEDIAN(_xlfn._xlws.FILTER(Nike_Sales_Uncleaned!$G$2:$G$2501,Nike_Sales_Uncleaned!$G$2:$G$2501&gt;0)),Nike_Sales_Uncleaned!G1685)</f>
        <v>6110.0300000000007</v>
      </c>
      <c r="H1608">
        <f>IF(Nike_Sales_Uncleaned!H1685="",0,IF(AND(Nike_Sales_Uncleaned!H1685&gt;=0,Nike_Sales_Uncleaned!H1685&lt;=1),Nike_Sales_Uncleaned!H1685,0))</f>
        <v>0</v>
      </c>
      <c r="I1608">
        <v>0</v>
      </c>
      <c r="J1608" s="11">
        <f>IF(Nike_Sales_Uncleaned[[#This Row],[Order_Date]]="","",Nike_Sales_Uncleaned[[#This Row],[Order_Date]])</f>
        <v>45702</v>
      </c>
      <c r="K1608" t="s">
        <v>22</v>
      </c>
      <c r="L1608" t="s">
        <v>45</v>
      </c>
      <c r="M1608">
        <v>-4.26</v>
      </c>
    </row>
    <row r="1609" spans="1:13" x14ac:dyDescent="0.3">
      <c r="A1609">
        <v>3684</v>
      </c>
      <c r="B1609" t="s">
        <v>13</v>
      </c>
      <c r="C1609" t="s">
        <v>20</v>
      </c>
      <c r="D1609" t="s">
        <v>21</v>
      </c>
      <c r="E1609" t="str">
        <f>IF(Nike_Sales_Uncleaned!E1686="","NA",IF(OR(Nike_Sales_Uncleaned!E1686=0,Nike_Sales_Uncleaned!E1686=-1),"NA",UPPER(Nike_Sales_Uncleaned!E1686)))</f>
        <v>L</v>
      </c>
      <c r="F1609" cm="1">
        <f t="array" ref="F1609">IF(Nike_Sales_Uncleaned!F1686="",MEDIAN(_xlfn._xlws.FILTER(Nike_Sales_Uncleaned!$F$2:$F$2501,Nike_Sales_Uncleaned!$F$2:$F$2501&gt;0)),Nike_Sales_Uncleaned!F1686)</f>
        <v>2</v>
      </c>
      <c r="G1609" cm="1">
        <f t="array" ref="G1609">IF(OR(Nike_Sales_Uncleaned!G1686="",Nike_Sales_Uncleaned!G1686&lt;=0),MEDIAN(_xlfn._xlws.FILTER(Nike_Sales_Uncleaned!$G$2:$G$2501,Nike_Sales_Uncleaned!$G$2:$G$2501&gt;0)),Nike_Sales_Uncleaned!G1686)</f>
        <v>3440.57</v>
      </c>
      <c r="H1609">
        <f>IF(Nike_Sales_Uncleaned!H1686="",0,IF(AND(Nike_Sales_Uncleaned!H1686&gt;=0,Nike_Sales_Uncleaned!H1686&lt;=1),Nike_Sales_Uncleaned!H1686,0))</f>
        <v>0</v>
      </c>
      <c r="I1609">
        <v>0</v>
      </c>
      <c r="J1609" s="11" t="str">
        <f>IF(Nike_Sales_Uncleaned[[#This Row],[Order_Date]]="","",Nike_Sales_Uncleaned[[#This Row],[Order_Date]])</f>
        <v/>
      </c>
      <c r="K1609" t="s">
        <v>17</v>
      </c>
      <c r="L1609" t="s">
        <v>38</v>
      </c>
      <c r="M1609">
        <v>3299.44</v>
      </c>
    </row>
    <row r="1610" spans="1:13" x14ac:dyDescent="0.3">
      <c r="A1610">
        <v>3685</v>
      </c>
      <c r="B1610" t="s">
        <v>19</v>
      </c>
      <c r="C1610" t="s">
        <v>43</v>
      </c>
      <c r="D1610" t="s">
        <v>44</v>
      </c>
      <c r="E1610" t="str">
        <f>IF(Nike_Sales_Uncleaned!E1687="","NA",IF(OR(Nike_Sales_Uncleaned!E1687=0,Nike_Sales_Uncleaned!E1687=-1),"NA",UPPER(Nike_Sales_Uncleaned!E1687)))</f>
        <v>XL</v>
      </c>
      <c r="F1610" cm="1">
        <f t="array" ref="F1610">IF(Nike_Sales_Uncleaned!F1687="",MEDIAN(_xlfn._xlws.FILTER(Nike_Sales_Uncleaned!$F$2:$F$2501,Nike_Sales_Uncleaned!$F$2:$F$2501&gt;0)),Nike_Sales_Uncleaned!F1687)</f>
        <v>2</v>
      </c>
      <c r="G1610" cm="1">
        <f t="array" ref="G1610">IF(OR(Nike_Sales_Uncleaned!G1687="",Nike_Sales_Uncleaned!G1687&lt;=0),MEDIAN(_xlfn._xlws.FILTER(Nike_Sales_Uncleaned!$G$2:$G$2501,Nike_Sales_Uncleaned!$G$2:$G$2501&gt;0)),Nike_Sales_Uncleaned!G1687)</f>
        <v>2633.72</v>
      </c>
      <c r="H1610">
        <f>IF(Nike_Sales_Uncleaned!H1687="",0,IF(AND(Nike_Sales_Uncleaned!H1687&gt;=0,Nike_Sales_Uncleaned!H1687&lt;=1),Nike_Sales_Uncleaned!H1687,0))</f>
        <v>0</v>
      </c>
      <c r="I1610">
        <v>0</v>
      </c>
      <c r="J1610" s="11">
        <f>IF(Nike_Sales_Uncleaned[[#This Row],[Order_Date]]="","",Nike_Sales_Uncleaned[[#This Row],[Order_Date]])</f>
        <v>45822</v>
      </c>
      <c r="K1610" t="s">
        <v>22</v>
      </c>
      <c r="L1610" t="s">
        <v>38</v>
      </c>
      <c r="M1610">
        <v>1668</v>
      </c>
    </row>
    <row r="1611" spans="1:13" x14ac:dyDescent="0.3">
      <c r="A1611">
        <v>3686</v>
      </c>
      <c r="B1611" t="s">
        <v>19</v>
      </c>
      <c r="C1611" t="s">
        <v>14</v>
      </c>
      <c r="D1611" t="s">
        <v>15</v>
      </c>
      <c r="E1611" t="str">
        <f>IF(Nike_Sales_Uncleaned!E1688="","NA",IF(OR(Nike_Sales_Uncleaned!E1688=0,Nike_Sales_Uncleaned!E1688=-1),"NA",UPPER(Nike_Sales_Uncleaned!E1688)))</f>
        <v>8</v>
      </c>
      <c r="F1611" cm="1">
        <f t="array" ref="F1611">IF(Nike_Sales_Uncleaned!F1688="",MEDIAN(_xlfn._xlws.FILTER(Nike_Sales_Uncleaned!$F$2:$F$2501,Nike_Sales_Uncleaned!$F$2:$F$2501&gt;0)),Nike_Sales_Uncleaned!F1688)</f>
        <v>2</v>
      </c>
      <c r="G1611" cm="1">
        <f t="array" ref="G1611">IF(OR(Nike_Sales_Uncleaned!G1688="",Nike_Sales_Uncleaned!G1688&lt;=0),MEDIAN(_xlfn._xlws.FILTER(Nike_Sales_Uncleaned!$G$2:$G$2501,Nike_Sales_Uncleaned!$G$2:$G$2501&gt;0)),Nike_Sales_Uncleaned!G1688)</f>
        <v>6110.0300000000007</v>
      </c>
      <c r="H1611">
        <f>IF(Nike_Sales_Uncleaned!H1688="",0,IF(AND(Nike_Sales_Uncleaned!H1688&gt;=0,Nike_Sales_Uncleaned!H1688&lt;=1),Nike_Sales_Uncleaned!H1688,0))</f>
        <v>0</v>
      </c>
      <c r="I1611">
        <v>0</v>
      </c>
      <c r="J1611" s="11">
        <f>IF(Nike_Sales_Uncleaned[[#This Row],[Order_Date]]="","",Nike_Sales_Uncleaned[[#This Row],[Order_Date]])</f>
        <v>45599</v>
      </c>
      <c r="K1611" t="s">
        <v>22</v>
      </c>
      <c r="L1611" t="s">
        <v>38</v>
      </c>
      <c r="M1611">
        <v>-2.86</v>
      </c>
    </row>
    <row r="1612" spans="1:13" x14ac:dyDescent="0.3">
      <c r="A1612">
        <v>3687</v>
      </c>
      <c r="B1612" t="s">
        <v>19</v>
      </c>
      <c r="C1612" t="s">
        <v>14</v>
      </c>
      <c r="D1612" t="s">
        <v>54</v>
      </c>
      <c r="E1612" t="str">
        <f>IF(Nike_Sales_Uncleaned!E1689="","NA",IF(OR(Nike_Sales_Uncleaned!E1689=0,Nike_Sales_Uncleaned!E1689=-1),"NA",UPPER(Nike_Sales_Uncleaned!E1689)))</f>
        <v>XL</v>
      </c>
      <c r="F1612" cm="1">
        <f t="array" ref="F1612">IF(Nike_Sales_Uncleaned!F1689="",MEDIAN(_xlfn._xlws.FILTER(Nike_Sales_Uncleaned!$F$2:$F$2501,Nike_Sales_Uncleaned!$F$2:$F$2501&gt;0)),Nike_Sales_Uncleaned!F1689)</f>
        <v>-1</v>
      </c>
      <c r="G1612" cm="1">
        <f t="array" ref="G1612">IF(OR(Nike_Sales_Uncleaned!G1689="",Nike_Sales_Uncleaned!G1689&lt;=0),MEDIAN(_xlfn._xlws.FILTER(Nike_Sales_Uncleaned!$G$2:$G$2501,Nike_Sales_Uncleaned!$G$2:$G$2501&gt;0)),Nike_Sales_Uncleaned!G1689)</f>
        <v>6216.27</v>
      </c>
      <c r="H1612">
        <f>IF(Nike_Sales_Uncleaned!H1689="",0,IF(AND(Nike_Sales_Uncleaned!H1689&gt;=0,Nike_Sales_Uncleaned!H1689&lt;=1),Nike_Sales_Uncleaned!H1689,0))</f>
        <v>0</v>
      </c>
      <c r="I1612">
        <v>0</v>
      </c>
      <c r="J1612" s="11">
        <f>IF(Nike_Sales_Uncleaned[[#This Row],[Order_Date]]="","",Nike_Sales_Uncleaned[[#This Row],[Order_Date]])</f>
        <v>45730</v>
      </c>
      <c r="K1612" t="s">
        <v>22</v>
      </c>
      <c r="L1612" t="s">
        <v>25</v>
      </c>
      <c r="M1612">
        <v>2418.27</v>
      </c>
    </row>
    <row r="1613" spans="1:13" x14ac:dyDescent="0.3">
      <c r="A1613">
        <v>3688</v>
      </c>
      <c r="B1613" t="s">
        <v>13</v>
      </c>
      <c r="C1613" t="s">
        <v>30</v>
      </c>
      <c r="D1613" t="s">
        <v>31</v>
      </c>
      <c r="E1613" t="str">
        <f>IF(Nike_Sales_Uncleaned!E1690="","NA",IF(OR(Nike_Sales_Uncleaned!E1690=0,Nike_Sales_Uncleaned!E1690=-1),"NA",UPPER(Nike_Sales_Uncleaned!E1690)))</f>
        <v>L</v>
      </c>
      <c r="F1613" cm="1">
        <f t="array" ref="F1613">IF(Nike_Sales_Uncleaned!F1690="",MEDIAN(_xlfn._xlws.FILTER(Nike_Sales_Uncleaned!$F$2:$F$2501,Nike_Sales_Uncleaned!$F$2:$F$2501&gt;0)),Nike_Sales_Uncleaned!F1690)</f>
        <v>1</v>
      </c>
      <c r="G1613" cm="1">
        <f t="array" ref="G1613">IF(OR(Nike_Sales_Uncleaned!G1690="",Nike_Sales_Uncleaned!G1690&lt;=0),MEDIAN(_xlfn._xlws.FILTER(Nike_Sales_Uncleaned!$G$2:$G$2501,Nike_Sales_Uncleaned!$G$2:$G$2501&gt;0)),Nike_Sales_Uncleaned!G1690)</f>
        <v>5048.9799999999996</v>
      </c>
      <c r="H1613">
        <f>IF(Nike_Sales_Uncleaned!H1690="",0,IF(AND(Nike_Sales_Uncleaned!H1690&gt;=0,Nike_Sales_Uncleaned!H1690&lt;=1),Nike_Sales_Uncleaned!H1690,0))</f>
        <v>0</v>
      </c>
      <c r="I1613">
        <v>0</v>
      </c>
      <c r="J1613" s="11">
        <f>IF(Nike_Sales_Uncleaned[[#This Row],[Order_Date]]="","",Nike_Sales_Uncleaned[[#This Row],[Order_Date]])</f>
        <v>45757</v>
      </c>
      <c r="K1613" t="s">
        <v>22</v>
      </c>
      <c r="L1613" t="s">
        <v>45</v>
      </c>
      <c r="M1613">
        <v>1214.8599999999999</v>
      </c>
    </row>
    <row r="1614" spans="1:13" x14ac:dyDescent="0.3">
      <c r="A1614">
        <v>3689</v>
      </c>
      <c r="B1614" t="s">
        <v>19</v>
      </c>
      <c r="C1614" t="s">
        <v>20</v>
      </c>
      <c r="D1614" t="s">
        <v>55</v>
      </c>
      <c r="E1614" t="str">
        <f>IF(Nike_Sales_Uncleaned!E1691="","NA",IF(OR(Nike_Sales_Uncleaned!E1691=0,Nike_Sales_Uncleaned!E1691=-1),"NA",UPPER(Nike_Sales_Uncleaned!E1691)))</f>
        <v>XL</v>
      </c>
      <c r="F1614" cm="1">
        <f t="array" ref="F1614">IF(Nike_Sales_Uncleaned!F1691="",MEDIAN(_xlfn._xlws.FILTER(Nike_Sales_Uncleaned!$F$2:$F$2501,Nike_Sales_Uncleaned!$F$2:$F$2501&gt;0)),Nike_Sales_Uncleaned!F1691)</f>
        <v>2</v>
      </c>
      <c r="G1614" cm="1">
        <f t="array" ref="G1614">IF(OR(Nike_Sales_Uncleaned!G1691="",Nike_Sales_Uncleaned!G1691&lt;=0),MEDIAN(_xlfn._xlws.FILTER(Nike_Sales_Uncleaned!$G$2:$G$2501,Nike_Sales_Uncleaned!$G$2:$G$2501&gt;0)),Nike_Sales_Uncleaned!G1691)</f>
        <v>6110.0300000000007</v>
      </c>
      <c r="H1614">
        <f>IF(Nike_Sales_Uncleaned!H1691="",0,IF(AND(Nike_Sales_Uncleaned!H1691&gt;=0,Nike_Sales_Uncleaned!H1691&lt;=1),Nike_Sales_Uncleaned!H1691,0))</f>
        <v>0</v>
      </c>
      <c r="I1614">
        <v>0</v>
      </c>
      <c r="J1614" s="11">
        <f>IF(Nike_Sales_Uncleaned[[#This Row],[Order_Date]]="","",Nike_Sales_Uncleaned[[#This Row],[Order_Date]])</f>
        <v>45830</v>
      </c>
      <c r="K1614" t="s">
        <v>22</v>
      </c>
      <c r="L1614" t="s">
        <v>29</v>
      </c>
      <c r="M1614">
        <v>1854.17</v>
      </c>
    </row>
    <row r="1615" spans="1:13" x14ac:dyDescent="0.3">
      <c r="A1615">
        <v>3691</v>
      </c>
      <c r="B1615" t="s">
        <v>35</v>
      </c>
      <c r="C1615" t="s">
        <v>20</v>
      </c>
      <c r="D1615" t="s">
        <v>24</v>
      </c>
      <c r="E1615" t="str">
        <f>IF(Nike_Sales_Uncleaned!E1693="","NA",IF(OR(Nike_Sales_Uncleaned!E1693=0,Nike_Sales_Uncleaned!E1693=-1),"NA",UPPER(Nike_Sales_Uncleaned!E1693)))</f>
        <v>11</v>
      </c>
      <c r="F1615" cm="1">
        <f t="array" ref="F1615">IF(Nike_Sales_Uncleaned!F1693="",MEDIAN(_xlfn._xlws.FILTER(Nike_Sales_Uncleaned!$F$2:$F$2501,Nike_Sales_Uncleaned!$F$2:$F$2501&gt;0)),Nike_Sales_Uncleaned!F1693)</f>
        <v>4</v>
      </c>
      <c r="G1615" cm="1">
        <f t="array" ref="G1615">IF(OR(Nike_Sales_Uncleaned!G1693="",Nike_Sales_Uncleaned!G1693&lt;=0),MEDIAN(_xlfn._xlws.FILTER(Nike_Sales_Uncleaned!$G$2:$G$2501,Nike_Sales_Uncleaned!$G$2:$G$2501&gt;0)),Nike_Sales_Uncleaned!G1693)</f>
        <v>6110.0300000000007</v>
      </c>
      <c r="H1615">
        <f>IF(Nike_Sales_Uncleaned!H1693="",0,IF(AND(Nike_Sales_Uncleaned!H1693&gt;=0,Nike_Sales_Uncleaned!H1693&lt;=1),Nike_Sales_Uncleaned!H1693,0))</f>
        <v>0.51</v>
      </c>
      <c r="I1615">
        <v>0</v>
      </c>
      <c r="J1615" s="11">
        <f>IF(Nike_Sales_Uncleaned[[#This Row],[Order_Date]]="","",Nike_Sales_Uncleaned[[#This Row],[Order_Date]])</f>
        <v>45520</v>
      </c>
      <c r="K1615" t="s">
        <v>17</v>
      </c>
      <c r="L1615" t="s">
        <v>36</v>
      </c>
      <c r="M1615">
        <v>2305.88</v>
      </c>
    </row>
    <row r="1616" spans="1:13" x14ac:dyDescent="0.3">
      <c r="A1616">
        <v>3692</v>
      </c>
      <c r="B1616" t="s">
        <v>19</v>
      </c>
      <c r="C1616" t="s">
        <v>43</v>
      </c>
      <c r="D1616" t="s">
        <v>52</v>
      </c>
      <c r="E1616" t="str">
        <f>IF(Nike_Sales_Uncleaned!E1694="","NA",IF(OR(Nike_Sales_Uncleaned!E1694=0,Nike_Sales_Uncleaned!E1694=-1),"NA",UPPER(Nike_Sales_Uncleaned!E1694)))</f>
        <v>NA</v>
      </c>
      <c r="F1616" cm="1">
        <f t="array" ref="F1616">IF(Nike_Sales_Uncleaned!F1694="",MEDIAN(_xlfn._xlws.FILTER(Nike_Sales_Uncleaned!$F$2:$F$2501,Nike_Sales_Uncleaned!$F$2:$F$2501&gt;0)),Nike_Sales_Uncleaned!F1694)</f>
        <v>0</v>
      </c>
      <c r="G1616" cm="1">
        <f t="array" ref="G1616">IF(OR(Nike_Sales_Uncleaned!G1694="",Nike_Sales_Uncleaned!G1694&lt;=0),MEDIAN(_xlfn._xlws.FILTER(Nike_Sales_Uncleaned!$G$2:$G$2501,Nike_Sales_Uncleaned!$G$2:$G$2501&gt;0)),Nike_Sales_Uncleaned!G1694)</f>
        <v>6110.0300000000007</v>
      </c>
      <c r="H1616">
        <f>IF(Nike_Sales_Uncleaned!H1694="",0,IF(AND(Nike_Sales_Uncleaned!H1694&gt;=0,Nike_Sales_Uncleaned!H1694&lt;=1),Nike_Sales_Uncleaned!H1694,0))</f>
        <v>0</v>
      </c>
      <c r="I1616">
        <v>0</v>
      </c>
      <c r="J1616" s="11">
        <f>IF(Nike_Sales_Uncleaned[[#This Row],[Order_Date]]="","",Nike_Sales_Uncleaned[[#This Row],[Order_Date]])</f>
        <v>45552</v>
      </c>
      <c r="K1616" t="s">
        <v>22</v>
      </c>
      <c r="L1616" t="s">
        <v>36</v>
      </c>
      <c r="M1616">
        <v>1194.3499999999999</v>
      </c>
    </row>
    <row r="1617" spans="1:13" x14ac:dyDescent="0.3">
      <c r="A1617">
        <v>3693</v>
      </c>
      <c r="B1617" t="s">
        <v>35</v>
      </c>
      <c r="C1617" t="s">
        <v>43</v>
      </c>
      <c r="D1617" t="s">
        <v>44</v>
      </c>
      <c r="E1617" t="str">
        <f>IF(Nike_Sales_Uncleaned!E1695="","NA",IF(OR(Nike_Sales_Uncleaned!E1695=0,Nike_Sales_Uncleaned!E1695=-1),"NA",UPPER(Nike_Sales_Uncleaned!E1695)))</f>
        <v>XL</v>
      </c>
      <c r="F1617" cm="1">
        <f t="array" ref="F1617">IF(Nike_Sales_Uncleaned!F1695="",MEDIAN(_xlfn._xlws.FILTER(Nike_Sales_Uncleaned!$F$2:$F$2501,Nike_Sales_Uncleaned!$F$2:$F$2501&gt;0)),Nike_Sales_Uncleaned!F1695)</f>
        <v>2</v>
      </c>
      <c r="G1617" cm="1">
        <f t="array" ref="G1617">IF(OR(Nike_Sales_Uncleaned!G1695="",Nike_Sales_Uncleaned!G1695&lt;=0),MEDIAN(_xlfn._xlws.FILTER(Nike_Sales_Uncleaned!$G$2:$G$2501,Nike_Sales_Uncleaned!$G$2:$G$2501&gt;0)),Nike_Sales_Uncleaned!G1695)</f>
        <v>4239.9399999999996</v>
      </c>
      <c r="H1617">
        <f>IF(Nike_Sales_Uncleaned!H1695="",0,IF(AND(Nike_Sales_Uncleaned!H1695&gt;=0,Nike_Sales_Uncleaned!H1695&lt;=1),Nike_Sales_Uncleaned!H1695,0))</f>
        <v>0</v>
      </c>
      <c r="I1617">
        <v>0</v>
      </c>
      <c r="J1617" s="11" t="str">
        <f>IF(Nike_Sales_Uncleaned[[#This Row],[Order_Date]]="","",Nike_Sales_Uncleaned[[#This Row],[Order_Date]])</f>
        <v/>
      </c>
      <c r="K1617" t="s">
        <v>22</v>
      </c>
      <c r="L1617" t="s">
        <v>38</v>
      </c>
      <c r="M1617">
        <v>-35.71</v>
      </c>
    </row>
    <row r="1618" spans="1:13" x14ac:dyDescent="0.3">
      <c r="A1618">
        <v>3694</v>
      </c>
      <c r="B1618" t="s">
        <v>13</v>
      </c>
      <c r="C1618" t="s">
        <v>20</v>
      </c>
      <c r="D1618" t="s">
        <v>21</v>
      </c>
      <c r="E1618" t="str">
        <f>IF(Nike_Sales_Uncleaned!E1696="","NA",IF(OR(Nike_Sales_Uncleaned!E1696=0,Nike_Sales_Uncleaned!E1696=-1),"NA",UPPER(Nike_Sales_Uncleaned!E1696)))</f>
        <v>L</v>
      </c>
      <c r="F1618" cm="1">
        <f t="array" ref="F1618">IF(Nike_Sales_Uncleaned!F1696="",MEDIAN(_xlfn._xlws.FILTER(Nike_Sales_Uncleaned!$F$2:$F$2501,Nike_Sales_Uncleaned!$F$2:$F$2501&gt;0)),Nike_Sales_Uncleaned!F1696)</f>
        <v>0</v>
      </c>
      <c r="G1618" cm="1">
        <f t="array" ref="G1618">IF(OR(Nike_Sales_Uncleaned!G1696="",Nike_Sales_Uncleaned!G1696&lt;=0),MEDIAN(_xlfn._xlws.FILTER(Nike_Sales_Uncleaned!$G$2:$G$2501,Nike_Sales_Uncleaned!$G$2:$G$2501&gt;0)),Nike_Sales_Uncleaned!G1696)</f>
        <v>4954.41</v>
      </c>
      <c r="H1618">
        <f>IF(Nike_Sales_Uncleaned!H1696="",0,IF(AND(Nike_Sales_Uncleaned!H1696&gt;=0,Nike_Sales_Uncleaned!H1696&lt;=1),Nike_Sales_Uncleaned!H1696,0))</f>
        <v>0</v>
      </c>
      <c r="I1618">
        <v>0</v>
      </c>
      <c r="J1618" s="11">
        <f>IF(Nike_Sales_Uncleaned[[#This Row],[Order_Date]]="","",Nike_Sales_Uncleaned[[#This Row],[Order_Date]])</f>
        <v>45839</v>
      </c>
      <c r="K1618" t="s">
        <v>17</v>
      </c>
      <c r="L1618" t="s">
        <v>38</v>
      </c>
      <c r="M1618">
        <v>1522.3</v>
      </c>
    </row>
    <row r="1619" spans="1:13" x14ac:dyDescent="0.3">
      <c r="A1619">
        <v>3695</v>
      </c>
      <c r="B1619" t="s">
        <v>13</v>
      </c>
      <c r="C1619" t="s">
        <v>14</v>
      </c>
      <c r="D1619" t="s">
        <v>15</v>
      </c>
      <c r="E1619" t="str">
        <f>IF(Nike_Sales_Uncleaned!E1697="","NA",IF(OR(Nike_Sales_Uncleaned!E1697=0,Nike_Sales_Uncleaned!E1697=-1),"NA",UPPER(Nike_Sales_Uncleaned!E1697)))</f>
        <v>NA</v>
      </c>
      <c r="F1619" cm="1">
        <f t="array" ref="F1619">IF(Nike_Sales_Uncleaned!F1697="",MEDIAN(_xlfn._xlws.FILTER(Nike_Sales_Uncleaned!$F$2:$F$2501,Nike_Sales_Uncleaned!$F$2:$F$2501&gt;0)),Nike_Sales_Uncleaned!F1697)</f>
        <v>-1</v>
      </c>
      <c r="G1619" cm="1">
        <f t="array" ref="G1619">IF(OR(Nike_Sales_Uncleaned!G1697="",Nike_Sales_Uncleaned!G1697&lt;=0),MEDIAN(_xlfn._xlws.FILTER(Nike_Sales_Uncleaned!$G$2:$G$2501,Nike_Sales_Uncleaned!$G$2:$G$2501&gt;0)),Nike_Sales_Uncleaned!G1697)</f>
        <v>4788.1099999999997</v>
      </c>
      <c r="H1619">
        <f>IF(Nike_Sales_Uncleaned!H1697="",0,IF(AND(Nike_Sales_Uncleaned!H1697&gt;=0,Nike_Sales_Uncleaned!H1697&lt;=1),Nike_Sales_Uncleaned!H1697,0))</f>
        <v>0.19</v>
      </c>
      <c r="I1619">
        <v>-3878.37</v>
      </c>
      <c r="J1619" s="11">
        <f>IF(Nike_Sales_Uncleaned[[#This Row],[Order_Date]]="","",Nike_Sales_Uncleaned[[#This Row],[Order_Date]])</f>
        <v>45616</v>
      </c>
      <c r="K1619" t="s">
        <v>22</v>
      </c>
      <c r="L1619" t="s">
        <v>25</v>
      </c>
      <c r="M1619">
        <v>-259.55</v>
      </c>
    </row>
    <row r="1620" spans="1:13" x14ac:dyDescent="0.3">
      <c r="A1620">
        <v>3696</v>
      </c>
      <c r="B1620" t="s">
        <v>13</v>
      </c>
      <c r="C1620" t="s">
        <v>14</v>
      </c>
      <c r="D1620" t="s">
        <v>54</v>
      </c>
      <c r="E1620" t="str">
        <f>IF(Nike_Sales_Uncleaned!E1698="","NA",IF(OR(Nike_Sales_Uncleaned!E1698=0,Nike_Sales_Uncleaned!E1698=-1),"NA",UPPER(Nike_Sales_Uncleaned!E1698)))</f>
        <v>M</v>
      </c>
      <c r="F1620" cm="1">
        <f t="array" ref="F1620">IF(Nike_Sales_Uncleaned!F1698="",MEDIAN(_xlfn._xlws.FILTER(Nike_Sales_Uncleaned!$F$2:$F$2501,Nike_Sales_Uncleaned!$F$2:$F$2501&gt;0)),Nike_Sales_Uncleaned!F1698)</f>
        <v>2</v>
      </c>
      <c r="G1620" cm="1">
        <f t="array" ref="G1620">IF(OR(Nike_Sales_Uncleaned!G1698="",Nike_Sales_Uncleaned!G1698&lt;=0),MEDIAN(_xlfn._xlws.FILTER(Nike_Sales_Uncleaned!$G$2:$G$2501,Nike_Sales_Uncleaned!$G$2:$G$2501&gt;0)),Nike_Sales_Uncleaned!G1698)</f>
        <v>6425.04</v>
      </c>
      <c r="H1620">
        <f>IF(Nike_Sales_Uncleaned!H1698="",0,IF(AND(Nike_Sales_Uncleaned!H1698&gt;=0,Nike_Sales_Uncleaned!H1698&lt;=1),Nike_Sales_Uncleaned!H1698,0))</f>
        <v>0</v>
      </c>
      <c r="I1620">
        <v>0</v>
      </c>
      <c r="J1620" s="11">
        <f>IF(Nike_Sales_Uncleaned[[#This Row],[Order_Date]]="","",Nike_Sales_Uncleaned[[#This Row],[Order_Date]])</f>
        <v>45823</v>
      </c>
      <c r="K1620" t="s">
        <v>22</v>
      </c>
      <c r="L1620" t="s">
        <v>45</v>
      </c>
      <c r="M1620">
        <v>1966.58</v>
      </c>
    </row>
    <row r="1621" spans="1:13" x14ac:dyDescent="0.3">
      <c r="A1621">
        <v>3697</v>
      </c>
      <c r="B1621" t="s">
        <v>19</v>
      </c>
      <c r="C1621" t="s">
        <v>30</v>
      </c>
      <c r="D1621" t="s">
        <v>50</v>
      </c>
      <c r="E1621" t="str">
        <f>IF(Nike_Sales_Uncleaned!E1699="","NA",IF(OR(Nike_Sales_Uncleaned!E1699=0,Nike_Sales_Uncleaned!E1699=-1),"NA",UPPER(Nike_Sales_Uncleaned!E1699)))</f>
        <v>NA</v>
      </c>
      <c r="F1621" cm="1">
        <f t="array" ref="F1621">IF(Nike_Sales_Uncleaned!F1699="",MEDIAN(_xlfn._xlws.FILTER(Nike_Sales_Uncleaned!$F$2:$F$2501,Nike_Sales_Uncleaned!$F$2:$F$2501&gt;0)),Nike_Sales_Uncleaned!F1699)</f>
        <v>-1</v>
      </c>
      <c r="G1621" cm="1">
        <f t="array" ref="G1621">IF(OR(Nike_Sales_Uncleaned!G1699="",Nike_Sales_Uncleaned!G1699&lt;=0),MEDIAN(_xlfn._xlws.FILTER(Nike_Sales_Uncleaned!$G$2:$G$2501,Nike_Sales_Uncleaned!$G$2:$G$2501&gt;0)),Nike_Sales_Uncleaned!G1699)</f>
        <v>6110.0300000000007</v>
      </c>
      <c r="H1621">
        <f>IF(Nike_Sales_Uncleaned!H1699="",0,IF(AND(Nike_Sales_Uncleaned!H1699&gt;=0,Nike_Sales_Uncleaned!H1699&lt;=1),Nike_Sales_Uncleaned!H1699,0))</f>
        <v>0</v>
      </c>
      <c r="I1621">
        <v>0</v>
      </c>
      <c r="J1621" s="11">
        <f>IF(Nike_Sales_Uncleaned[[#This Row],[Order_Date]]="","",Nike_Sales_Uncleaned[[#This Row],[Order_Date]])</f>
        <v>45695</v>
      </c>
      <c r="K1621" t="s">
        <v>17</v>
      </c>
      <c r="L1621" t="s">
        <v>29</v>
      </c>
      <c r="M1621">
        <v>80.680000000000007</v>
      </c>
    </row>
    <row r="1622" spans="1:13" x14ac:dyDescent="0.3">
      <c r="A1622">
        <v>3698</v>
      </c>
      <c r="B1622" t="s">
        <v>19</v>
      </c>
      <c r="C1622" t="s">
        <v>43</v>
      </c>
      <c r="D1622" t="s">
        <v>52</v>
      </c>
      <c r="E1622" t="str">
        <f>IF(Nike_Sales_Uncleaned!E1700="","NA",IF(OR(Nike_Sales_Uncleaned!E1700=0,Nike_Sales_Uncleaned!E1700=-1),"NA",UPPER(Nike_Sales_Uncleaned!E1700)))</f>
        <v>L</v>
      </c>
      <c r="F1622" cm="1">
        <f t="array" ref="F1622">IF(Nike_Sales_Uncleaned!F1700="",MEDIAN(_xlfn._xlws.FILTER(Nike_Sales_Uncleaned!$F$2:$F$2501,Nike_Sales_Uncleaned!$F$2:$F$2501&gt;0)),Nike_Sales_Uncleaned!F1700)</f>
        <v>0</v>
      </c>
      <c r="G1622" cm="1">
        <f t="array" ref="G1622">IF(OR(Nike_Sales_Uncleaned!G1700="",Nike_Sales_Uncleaned!G1700&lt;=0),MEDIAN(_xlfn._xlws.FILTER(Nike_Sales_Uncleaned!$G$2:$G$2501,Nike_Sales_Uncleaned!$G$2:$G$2501&gt;0)),Nike_Sales_Uncleaned!G1700)</f>
        <v>7268.55</v>
      </c>
      <c r="H1622">
        <f>IF(Nike_Sales_Uncleaned!H1700="",0,IF(AND(Nike_Sales_Uncleaned!H1700&gt;=0,Nike_Sales_Uncleaned!H1700&lt;=1),Nike_Sales_Uncleaned!H1700,0))</f>
        <v>0.34</v>
      </c>
      <c r="I1622">
        <v>0</v>
      </c>
      <c r="J1622" s="11">
        <f>IF(Nike_Sales_Uncleaned[[#This Row],[Order_Date]]="","",Nike_Sales_Uncleaned[[#This Row],[Order_Date]])</f>
        <v>45598</v>
      </c>
      <c r="K1622" t="s">
        <v>22</v>
      </c>
      <c r="L1622" t="s">
        <v>33</v>
      </c>
      <c r="M1622">
        <v>219.99</v>
      </c>
    </row>
    <row r="1623" spans="1:13" x14ac:dyDescent="0.3">
      <c r="A1623">
        <v>3699</v>
      </c>
      <c r="B1623" t="s">
        <v>19</v>
      </c>
      <c r="C1623" t="s">
        <v>30</v>
      </c>
      <c r="D1623" t="s">
        <v>48</v>
      </c>
      <c r="E1623" t="str">
        <f>IF(Nike_Sales_Uncleaned!E1701="","NA",IF(OR(Nike_Sales_Uncleaned!E1701=0,Nike_Sales_Uncleaned!E1701=-1),"NA",UPPER(Nike_Sales_Uncleaned!E1701)))</f>
        <v>7</v>
      </c>
      <c r="F1623" cm="1">
        <f t="array" ref="F1623">IF(Nike_Sales_Uncleaned!F1701="",MEDIAN(_xlfn._xlws.FILTER(Nike_Sales_Uncleaned!$F$2:$F$2501,Nike_Sales_Uncleaned!$F$2:$F$2501&gt;0)),Nike_Sales_Uncleaned!F1701)</f>
        <v>2</v>
      </c>
      <c r="G1623" cm="1">
        <f t="array" ref="G1623">IF(OR(Nike_Sales_Uncleaned!G1701="",Nike_Sales_Uncleaned!G1701&lt;=0),MEDIAN(_xlfn._xlws.FILTER(Nike_Sales_Uncleaned!$G$2:$G$2501,Nike_Sales_Uncleaned!$G$2:$G$2501&gt;0)),Nike_Sales_Uncleaned!G1701)</f>
        <v>8400.1</v>
      </c>
      <c r="H1623">
        <f>IF(Nike_Sales_Uncleaned!H1701="",0,IF(AND(Nike_Sales_Uncleaned!H1701&gt;=0,Nike_Sales_Uncleaned!H1701&lt;=1),Nike_Sales_Uncleaned!H1701,0))</f>
        <v>0.47</v>
      </c>
      <c r="I1623">
        <v>0</v>
      </c>
      <c r="J1623" s="11">
        <f>IF(Nike_Sales_Uncleaned[[#This Row],[Order_Date]]="","",Nike_Sales_Uncleaned[[#This Row],[Order_Date]])</f>
        <v>45767</v>
      </c>
      <c r="K1623" t="s">
        <v>22</v>
      </c>
      <c r="L1623" t="s">
        <v>33</v>
      </c>
      <c r="M1623">
        <v>249.58</v>
      </c>
    </row>
    <row r="1624" spans="1:13" x14ac:dyDescent="0.3">
      <c r="A1624">
        <v>3700</v>
      </c>
      <c r="B1624" t="s">
        <v>35</v>
      </c>
      <c r="C1624" t="s">
        <v>20</v>
      </c>
      <c r="D1624" t="s">
        <v>24</v>
      </c>
      <c r="E1624" t="str">
        <f>IF(Nike_Sales_Uncleaned!E1702="","NA",IF(OR(Nike_Sales_Uncleaned!E1702=0,Nike_Sales_Uncleaned!E1702=-1),"NA",UPPER(Nike_Sales_Uncleaned!E1702)))</f>
        <v>XL</v>
      </c>
      <c r="F1624" cm="1">
        <f t="array" ref="F1624">IF(Nike_Sales_Uncleaned!F1702="",MEDIAN(_xlfn._xlws.FILTER(Nike_Sales_Uncleaned!$F$2:$F$2501,Nike_Sales_Uncleaned!$F$2:$F$2501&gt;0)),Nike_Sales_Uncleaned!F1702)</f>
        <v>2</v>
      </c>
      <c r="G1624" cm="1">
        <f t="array" ref="G1624">IF(OR(Nike_Sales_Uncleaned!G1702="",Nike_Sales_Uncleaned!G1702&lt;=0),MEDIAN(_xlfn._xlws.FILTER(Nike_Sales_Uncleaned!$G$2:$G$2501,Nike_Sales_Uncleaned!$G$2:$G$2501&gt;0)),Nike_Sales_Uncleaned!G1702)</f>
        <v>3951.29</v>
      </c>
      <c r="H1624">
        <f>IF(Nike_Sales_Uncleaned!H1702="",0,IF(AND(Nike_Sales_Uncleaned!H1702&gt;=0,Nike_Sales_Uncleaned!H1702&lt;=1),Nike_Sales_Uncleaned!H1702,0))</f>
        <v>0</v>
      </c>
      <c r="I1624">
        <v>0</v>
      </c>
      <c r="J1624" s="11">
        <f>IF(Nike_Sales_Uncleaned[[#This Row],[Order_Date]]="","",Nike_Sales_Uncleaned[[#This Row],[Order_Date]])</f>
        <v>45557</v>
      </c>
      <c r="K1624" t="s">
        <v>17</v>
      </c>
      <c r="L1624" t="s">
        <v>33</v>
      </c>
      <c r="M1624">
        <v>-70.930000000000007</v>
      </c>
    </row>
    <row r="1625" spans="1:13" x14ac:dyDescent="0.3">
      <c r="A1625">
        <v>3701</v>
      </c>
      <c r="B1625" t="s">
        <v>35</v>
      </c>
      <c r="C1625" t="s">
        <v>14</v>
      </c>
      <c r="D1625" t="s">
        <v>47</v>
      </c>
      <c r="E1625" t="str">
        <f>IF(Nike_Sales_Uncleaned!E1703="","NA",IF(OR(Nike_Sales_Uncleaned!E1703=0,Nike_Sales_Uncleaned!E1703=-1),"NA",UPPER(Nike_Sales_Uncleaned!E1703)))</f>
        <v>L</v>
      </c>
      <c r="F1625" cm="1">
        <f t="array" ref="F1625">IF(Nike_Sales_Uncleaned!F1703="",MEDIAN(_xlfn._xlws.FILTER(Nike_Sales_Uncleaned!$F$2:$F$2501,Nike_Sales_Uncleaned!$F$2:$F$2501&gt;0)),Nike_Sales_Uncleaned!F1703)</f>
        <v>2</v>
      </c>
      <c r="G1625" cm="1">
        <f t="array" ref="G1625">IF(OR(Nike_Sales_Uncleaned!G1703="",Nike_Sales_Uncleaned!G1703&lt;=0),MEDIAN(_xlfn._xlws.FILTER(Nike_Sales_Uncleaned!$G$2:$G$2501,Nike_Sales_Uncleaned!$G$2:$G$2501&gt;0)),Nike_Sales_Uncleaned!G1703)</f>
        <v>9459.94</v>
      </c>
      <c r="H1625">
        <f>IF(Nike_Sales_Uncleaned!H1703="",0,IF(AND(Nike_Sales_Uncleaned!H1703&gt;=0,Nike_Sales_Uncleaned!H1703&lt;=1),Nike_Sales_Uncleaned!H1703,0))</f>
        <v>0.57999999999999996</v>
      </c>
      <c r="I1625">
        <v>0</v>
      </c>
      <c r="J1625" s="11">
        <f>IF(Nike_Sales_Uncleaned[[#This Row],[Order_Date]]="","",Nike_Sales_Uncleaned[[#This Row],[Order_Date]])</f>
        <v>45832</v>
      </c>
      <c r="K1625" t="s">
        <v>17</v>
      </c>
      <c r="L1625" t="s">
        <v>36</v>
      </c>
      <c r="M1625">
        <v>-463.88</v>
      </c>
    </row>
    <row r="1626" spans="1:13" x14ac:dyDescent="0.3">
      <c r="A1626">
        <v>3702</v>
      </c>
      <c r="B1626" t="s">
        <v>35</v>
      </c>
      <c r="C1626" t="s">
        <v>30</v>
      </c>
      <c r="D1626" t="s">
        <v>31</v>
      </c>
      <c r="E1626" t="str">
        <f>IF(Nike_Sales_Uncleaned!E1704="","NA",IF(OR(Nike_Sales_Uncleaned!E1704=0,Nike_Sales_Uncleaned!E1704=-1),"NA",UPPER(Nike_Sales_Uncleaned!E1704)))</f>
        <v>M</v>
      </c>
      <c r="F1626" cm="1">
        <f t="array" ref="F1626">IF(Nike_Sales_Uncleaned!F1704="",MEDIAN(_xlfn._xlws.FILTER(Nike_Sales_Uncleaned!$F$2:$F$2501,Nike_Sales_Uncleaned!$F$2:$F$2501&gt;0)),Nike_Sales_Uncleaned!F1704)</f>
        <v>2</v>
      </c>
      <c r="G1626" cm="1">
        <f t="array" ref="G1626">IF(OR(Nike_Sales_Uncleaned!G1704="",Nike_Sales_Uncleaned!G1704&lt;=0),MEDIAN(_xlfn._xlws.FILTER(Nike_Sales_Uncleaned!$G$2:$G$2501,Nike_Sales_Uncleaned!$G$2:$G$2501&gt;0)),Nike_Sales_Uncleaned!G1704)</f>
        <v>6110.0300000000007</v>
      </c>
      <c r="H1626">
        <f>IF(Nike_Sales_Uncleaned!H1704="",0,IF(AND(Nike_Sales_Uncleaned!H1704&gt;=0,Nike_Sales_Uncleaned!H1704&lt;=1),Nike_Sales_Uncleaned!H1704,0))</f>
        <v>0.99</v>
      </c>
      <c r="I1626">
        <v>0</v>
      </c>
      <c r="J1626" s="11">
        <f>IF(Nike_Sales_Uncleaned[[#This Row],[Order_Date]]="","",Nike_Sales_Uncleaned[[#This Row],[Order_Date]])</f>
        <v>45613</v>
      </c>
      <c r="K1626" t="s">
        <v>17</v>
      </c>
      <c r="L1626" t="s">
        <v>29</v>
      </c>
      <c r="M1626">
        <v>3398.32</v>
      </c>
    </row>
    <row r="1627" spans="1:13" x14ac:dyDescent="0.3">
      <c r="A1627">
        <v>3703</v>
      </c>
      <c r="B1627" t="s">
        <v>35</v>
      </c>
      <c r="C1627" t="s">
        <v>30</v>
      </c>
      <c r="D1627" t="s">
        <v>48</v>
      </c>
      <c r="E1627" t="str">
        <f>IF(Nike_Sales_Uncleaned!E1705="","NA",IF(OR(Nike_Sales_Uncleaned!E1705=0,Nike_Sales_Uncleaned!E1705=-1),"NA",UPPER(Nike_Sales_Uncleaned!E1705)))</f>
        <v>M</v>
      </c>
      <c r="F1627" cm="1">
        <f t="array" ref="F1627">IF(Nike_Sales_Uncleaned!F1705="",MEDIAN(_xlfn._xlws.FILTER(Nike_Sales_Uncleaned!$F$2:$F$2501,Nike_Sales_Uncleaned!$F$2:$F$2501&gt;0)),Nike_Sales_Uncleaned!F1705)</f>
        <v>2</v>
      </c>
      <c r="G1627" cm="1">
        <f t="array" ref="G1627">IF(OR(Nike_Sales_Uncleaned!G1705="",Nike_Sales_Uncleaned!G1705&lt;=0),MEDIAN(_xlfn._xlws.FILTER(Nike_Sales_Uncleaned!$G$2:$G$2501,Nike_Sales_Uncleaned!$G$2:$G$2501&gt;0)),Nike_Sales_Uncleaned!G1705)</f>
        <v>6110.0300000000007</v>
      </c>
      <c r="H1627">
        <f>IF(Nike_Sales_Uncleaned!H1705="",0,IF(AND(Nike_Sales_Uncleaned!H1705&gt;=0,Nike_Sales_Uncleaned!H1705&lt;=1),Nike_Sales_Uncleaned!H1705,0))</f>
        <v>0</v>
      </c>
      <c r="I1627">
        <v>0</v>
      </c>
      <c r="J1627" s="11">
        <f>IF(Nike_Sales_Uncleaned[[#This Row],[Order_Date]]="","",Nike_Sales_Uncleaned[[#This Row],[Order_Date]])</f>
        <v>45718</v>
      </c>
      <c r="K1627" t="s">
        <v>17</v>
      </c>
      <c r="L1627" t="s">
        <v>25</v>
      </c>
      <c r="M1627">
        <v>326.86</v>
      </c>
    </row>
    <row r="1628" spans="1:13" x14ac:dyDescent="0.3">
      <c r="A1628">
        <v>3704</v>
      </c>
      <c r="B1628" t="s">
        <v>13</v>
      </c>
      <c r="C1628" t="s">
        <v>30</v>
      </c>
      <c r="D1628" t="s">
        <v>56</v>
      </c>
      <c r="E1628" t="str">
        <f>IF(Nike_Sales_Uncleaned!E1706="","NA",IF(OR(Nike_Sales_Uncleaned!E1706=0,Nike_Sales_Uncleaned!E1706=-1),"NA",UPPER(Nike_Sales_Uncleaned!E1706)))</f>
        <v>M</v>
      </c>
      <c r="F1628" cm="1">
        <f t="array" ref="F1628">IF(Nike_Sales_Uncleaned!F1706="",MEDIAN(_xlfn._xlws.FILTER(Nike_Sales_Uncleaned!$F$2:$F$2501,Nike_Sales_Uncleaned!$F$2:$F$2501&gt;0)),Nike_Sales_Uncleaned!F1706)</f>
        <v>2</v>
      </c>
      <c r="G1628" cm="1">
        <f t="array" ref="G1628">IF(OR(Nike_Sales_Uncleaned!G1706="",Nike_Sales_Uncleaned!G1706&lt;=0),MEDIAN(_xlfn._xlws.FILTER(Nike_Sales_Uncleaned!$G$2:$G$2501,Nike_Sales_Uncleaned!$G$2:$G$2501&gt;0)),Nike_Sales_Uncleaned!G1706)</f>
        <v>6110.0300000000007</v>
      </c>
      <c r="H1628">
        <f>IF(Nike_Sales_Uncleaned!H1706="",0,IF(AND(Nike_Sales_Uncleaned!H1706&gt;=0,Nike_Sales_Uncleaned!H1706&lt;=1),Nike_Sales_Uncleaned!H1706,0))</f>
        <v>0.31</v>
      </c>
      <c r="I1628">
        <v>0</v>
      </c>
      <c r="J1628" s="11">
        <f>IF(Nike_Sales_Uncleaned[[#This Row],[Order_Date]]="","",Nike_Sales_Uncleaned[[#This Row],[Order_Date]])</f>
        <v>45559</v>
      </c>
      <c r="K1628" t="s">
        <v>22</v>
      </c>
      <c r="L1628" t="s">
        <v>33</v>
      </c>
      <c r="M1628">
        <v>3556.62</v>
      </c>
    </row>
    <row r="1629" spans="1:13" x14ac:dyDescent="0.3">
      <c r="A1629">
        <v>3705</v>
      </c>
      <c r="B1629" t="s">
        <v>13</v>
      </c>
      <c r="C1629" t="s">
        <v>14</v>
      </c>
      <c r="D1629" t="s">
        <v>47</v>
      </c>
      <c r="E1629" t="str">
        <f>IF(Nike_Sales_Uncleaned!E1707="","NA",IF(OR(Nike_Sales_Uncleaned!E1707=0,Nike_Sales_Uncleaned!E1707=-1),"NA",UPPER(Nike_Sales_Uncleaned!E1707)))</f>
        <v>6</v>
      </c>
      <c r="F1629" cm="1">
        <f t="array" ref="F1629">IF(Nike_Sales_Uncleaned!F1707="",MEDIAN(_xlfn._xlws.FILTER(Nike_Sales_Uncleaned!$F$2:$F$2501,Nike_Sales_Uncleaned!$F$2:$F$2501&gt;0)),Nike_Sales_Uncleaned!F1707)</f>
        <v>2</v>
      </c>
      <c r="G1629" cm="1">
        <f t="array" ref="G1629">IF(OR(Nike_Sales_Uncleaned!G1707="",Nike_Sales_Uncleaned!G1707&lt;=0),MEDIAN(_xlfn._xlws.FILTER(Nike_Sales_Uncleaned!$G$2:$G$2501,Nike_Sales_Uncleaned!$G$2:$G$2501&gt;0)),Nike_Sales_Uncleaned!G1707)</f>
        <v>5644.1</v>
      </c>
      <c r="H1629">
        <f>IF(Nike_Sales_Uncleaned!H1707="",0,IF(AND(Nike_Sales_Uncleaned!H1707&gt;=0,Nike_Sales_Uncleaned!H1707&lt;=1),Nike_Sales_Uncleaned!H1707,0))</f>
        <v>0.09</v>
      </c>
      <c r="I1629">
        <v>0</v>
      </c>
      <c r="J1629" s="11">
        <f>IF(Nike_Sales_Uncleaned[[#This Row],[Order_Date]]="","",Nike_Sales_Uncleaned[[#This Row],[Order_Date]])</f>
        <v>45647</v>
      </c>
      <c r="K1629" t="s">
        <v>17</v>
      </c>
      <c r="L1629" t="s">
        <v>38</v>
      </c>
      <c r="M1629">
        <v>3860.78</v>
      </c>
    </row>
    <row r="1630" spans="1:13" x14ac:dyDescent="0.3">
      <c r="A1630">
        <v>3706</v>
      </c>
      <c r="B1630" t="s">
        <v>35</v>
      </c>
      <c r="C1630" t="s">
        <v>30</v>
      </c>
      <c r="D1630" t="s">
        <v>56</v>
      </c>
      <c r="E1630" t="str">
        <f>IF(Nike_Sales_Uncleaned!E1708="","NA",IF(OR(Nike_Sales_Uncleaned!E1708=0,Nike_Sales_Uncleaned!E1708=-1),"NA",UPPER(Nike_Sales_Uncleaned!E1708)))</f>
        <v>M</v>
      </c>
      <c r="F1630" cm="1">
        <f t="array" ref="F1630">IF(Nike_Sales_Uncleaned!F1708="",MEDIAN(_xlfn._xlws.FILTER(Nike_Sales_Uncleaned!$F$2:$F$2501,Nike_Sales_Uncleaned!$F$2:$F$2501&gt;0)),Nike_Sales_Uncleaned!F1708)</f>
        <v>1</v>
      </c>
      <c r="G1630" cm="1">
        <f t="array" ref="G1630">IF(OR(Nike_Sales_Uncleaned!G1708="",Nike_Sales_Uncleaned!G1708&lt;=0),MEDIAN(_xlfn._xlws.FILTER(Nike_Sales_Uncleaned!$G$2:$G$2501,Nike_Sales_Uncleaned!$G$2:$G$2501&gt;0)),Nike_Sales_Uncleaned!G1708)</f>
        <v>9437.73</v>
      </c>
      <c r="H1630">
        <f>IF(Nike_Sales_Uncleaned!H1708="",0,IF(AND(Nike_Sales_Uncleaned!H1708&gt;=0,Nike_Sales_Uncleaned!H1708&lt;=1),Nike_Sales_Uncleaned!H1708,0))</f>
        <v>0</v>
      </c>
      <c r="I1630">
        <v>0</v>
      </c>
      <c r="J1630" s="11" t="str">
        <f>IF(Nike_Sales_Uncleaned[[#This Row],[Order_Date]]="","",Nike_Sales_Uncleaned[[#This Row],[Order_Date]])</f>
        <v/>
      </c>
      <c r="K1630" t="s">
        <v>22</v>
      </c>
      <c r="L1630" t="s">
        <v>38</v>
      </c>
      <c r="M1630">
        <v>3271.38</v>
      </c>
    </row>
    <row r="1631" spans="1:13" x14ac:dyDescent="0.3">
      <c r="A1631">
        <v>3707</v>
      </c>
      <c r="B1631" t="s">
        <v>13</v>
      </c>
      <c r="C1631" t="s">
        <v>26</v>
      </c>
      <c r="D1631" t="s">
        <v>40</v>
      </c>
      <c r="E1631" t="str">
        <f>IF(Nike_Sales_Uncleaned!E1709="","NA",IF(OR(Nike_Sales_Uncleaned!E1709=0,Nike_Sales_Uncleaned!E1709=-1),"NA",UPPER(Nike_Sales_Uncleaned!E1709)))</f>
        <v>L</v>
      </c>
      <c r="F1631" cm="1">
        <f t="array" ref="F1631">IF(Nike_Sales_Uncleaned!F1709="",MEDIAN(_xlfn._xlws.FILTER(Nike_Sales_Uncleaned!$F$2:$F$2501,Nike_Sales_Uncleaned!$F$2:$F$2501&gt;0)),Nike_Sales_Uncleaned!F1709)</f>
        <v>4</v>
      </c>
      <c r="G1631" cm="1">
        <f t="array" ref="G1631">IF(OR(Nike_Sales_Uncleaned!G1709="",Nike_Sales_Uncleaned!G1709&lt;=0),MEDIAN(_xlfn._xlws.FILTER(Nike_Sales_Uncleaned!$G$2:$G$2501,Nike_Sales_Uncleaned!$G$2:$G$2501&gt;0)),Nike_Sales_Uncleaned!G1709)</f>
        <v>9532.7999999999993</v>
      </c>
      <c r="H1631">
        <f>IF(Nike_Sales_Uncleaned!H1709="",0,IF(AND(Nike_Sales_Uncleaned!H1709&gt;=0,Nike_Sales_Uncleaned!H1709&lt;=1),Nike_Sales_Uncleaned!H1709,0))</f>
        <v>0</v>
      </c>
      <c r="I1631">
        <v>0</v>
      </c>
      <c r="J1631" s="11" t="str">
        <f>IF(Nike_Sales_Uncleaned[[#This Row],[Order_Date]]="","",Nike_Sales_Uncleaned[[#This Row],[Order_Date]])</f>
        <v/>
      </c>
      <c r="K1631" t="s">
        <v>17</v>
      </c>
      <c r="L1631" t="s">
        <v>25</v>
      </c>
      <c r="M1631">
        <v>732.26</v>
      </c>
    </row>
    <row r="1632" spans="1:13" x14ac:dyDescent="0.3">
      <c r="A1632">
        <v>3708</v>
      </c>
      <c r="B1632" t="s">
        <v>13</v>
      </c>
      <c r="C1632" t="s">
        <v>43</v>
      </c>
      <c r="D1632" t="s">
        <v>51</v>
      </c>
      <c r="E1632" t="str">
        <f>IF(Nike_Sales_Uncleaned!E1710="","NA",IF(OR(Nike_Sales_Uncleaned!E1710=0,Nike_Sales_Uncleaned!E1710=-1),"NA",UPPER(Nike_Sales_Uncleaned!E1710)))</f>
        <v>12</v>
      </c>
      <c r="F1632" cm="1">
        <f t="array" ref="F1632">IF(Nike_Sales_Uncleaned!F1710="",MEDIAN(_xlfn._xlws.FILTER(Nike_Sales_Uncleaned!$F$2:$F$2501,Nike_Sales_Uncleaned!$F$2:$F$2501&gt;0)),Nike_Sales_Uncleaned!F1710)</f>
        <v>2</v>
      </c>
      <c r="G1632" cm="1">
        <f t="array" ref="G1632">IF(OR(Nike_Sales_Uncleaned!G1710="",Nike_Sales_Uncleaned!G1710&lt;=0),MEDIAN(_xlfn._xlws.FILTER(Nike_Sales_Uncleaned!$G$2:$G$2501,Nike_Sales_Uncleaned!$G$2:$G$2501&gt;0)),Nike_Sales_Uncleaned!G1710)</f>
        <v>4546.6400000000003</v>
      </c>
      <c r="H1632">
        <f>IF(Nike_Sales_Uncleaned!H1710="",0,IF(AND(Nike_Sales_Uncleaned!H1710&gt;=0,Nike_Sales_Uncleaned!H1710&lt;=1),Nike_Sales_Uncleaned!H1710,0))</f>
        <v>0.77</v>
      </c>
      <c r="I1632">
        <v>0</v>
      </c>
      <c r="J1632" s="11" t="str">
        <f>IF(Nike_Sales_Uncleaned[[#This Row],[Order_Date]]="","",Nike_Sales_Uncleaned[[#This Row],[Order_Date]])</f>
        <v/>
      </c>
      <c r="K1632" t="s">
        <v>22</v>
      </c>
      <c r="L1632" t="s">
        <v>36</v>
      </c>
      <c r="M1632">
        <v>3305.02</v>
      </c>
    </row>
    <row r="1633" spans="1:13" x14ac:dyDescent="0.3">
      <c r="A1633">
        <v>3709</v>
      </c>
      <c r="B1633" t="s">
        <v>35</v>
      </c>
      <c r="C1633" t="s">
        <v>20</v>
      </c>
      <c r="D1633" t="s">
        <v>24</v>
      </c>
      <c r="E1633" t="str">
        <f>IF(Nike_Sales_Uncleaned!E1711="","NA",IF(OR(Nike_Sales_Uncleaned!E1711=0,Nike_Sales_Uncleaned!E1711=-1),"NA",UPPER(Nike_Sales_Uncleaned!E1711)))</f>
        <v>9</v>
      </c>
      <c r="F1633" cm="1">
        <f t="array" ref="F1633">IF(Nike_Sales_Uncleaned!F1711="",MEDIAN(_xlfn._xlws.FILTER(Nike_Sales_Uncleaned!$F$2:$F$2501,Nike_Sales_Uncleaned!$F$2:$F$2501&gt;0)),Nike_Sales_Uncleaned!F1711)</f>
        <v>-1</v>
      </c>
      <c r="G1633" cm="1">
        <f t="array" ref="G1633">IF(OR(Nike_Sales_Uncleaned!G1711="",Nike_Sales_Uncleaned!G1711&lt;=0),MEDIAN(_xlfn._xlws.FILTER(Nike_Sales_Uncleaned!$G$2:$G$2501,Nike_Sales_Uncleaned!$G$2:$G$2501&gt;0)),Nike_Sales_Uncleaned!G1711)</f>
        <v>4857.6899999999996</v>
      </c>
      <c r="H1633">
        <f>IF(Nike_Sales_Uncleaned!H1711="",0,IF(AND(Nike_Sales_Uncleaned!H1711&gt;=0,Nike_Sales_Uncleaned!H1711&lt;=1),Nike_Sales_Uncleaned!H1711,0))</f>
        <v>0</v>
      </c>
      <c r="I1633">
        <v>0</v>
      </c>
      <c r="J1633" s="11" t="str">
        <f>IF(Nike_Sales_Uncleaned[[#This Row],[Order_Date]]="","",Nike_Sales_Uncleaned[[#This Row],[Order_Date]])</f>
        <v/>
      </c>
      <c r="K1633" t="s">
        <v>22</v>
      </c>
      <c r="L1633" t="s">
        <v>33</v>
      </c>
      <c r="M1633">
        <v>-926.92</v>
      </c>
    </row>
    <row r="1634" spans="1:13" x14ac:dyDescent="0.3">
      <c r="A1634">
        <v>3710</v>
      </c>
      <c r="B1634" t="s">
        <v>13</v>
      </c>
      <c r="C1634" t="s">
        <v>26</v>
      </c>
      <c r="D1634" t="s">
        <v>27</v>
      </c>
      <c r="E1634" t="str">
        <f>IF(Nike_Sales_Uncleaned!E1712="","NA",IF(OR(Nike_Sales_Uncleaned!E1712=0,Nike_Sales_Uncleaned!E1712=-1),"NA",UPPER(Nike_Sales_Uncleaned!E1712)))</f>
        <v>L</v>
      </c>
      <c r="F1634" cm="1">
        <f t="array" ref="F1634">IF(Nike_Sales_Uncleaned!F1712="",MEDIAN(_xlfn._xlws.FILTER(Nike_Sales_Uncleaned!$F$2:$F$2501,Nike_Sales_Uncleaned!$F$2:$F$2501&gt;0)),Nike_Sales_Uncleaned!F1712)</f>
        <v>4</v>
      </c>
      <c r="G1634" cm="1">
        <f t="array" ref="G1634">IF(OR(Nike_Sales_Uncleaned!G1712="",Nike_Sales_Uncleaned!G1712&lt;=0),MEDIAN(_xlfn._xlws.FILTER(Nike_Sales_Uncleaned!$G$2:$G$2501,Nike_Sales_Uncleaned!$G$2:$G$2501&gt;0)),Nike_Sales_Uncleaned!G1712)</f>
        <v>9015.7999999999993</v>
      </c>
      <c r="H1634">
        <f>IF(Nike_Sales_Uncleaned!H1712="",0,IF(AND(Nike_Sales_Uncleaned!H1712&gt;=0,Nike_Sales_Uncleaned!H1712&lt;=1),Nike_Sales_Uncleaned!H1712,0))</f>
        <v>0</v>
      </c>
      <c r="I1634">
        <v>0</v>
      </c>
      <c r="J1634" s="11">
        <f>IF(Nike_Sales_Uncleaned[[#This Row],[Order_Date]]="","",Nike_Sales_Uncleaned[[#This Row],[Order_Date]])</f>
        <v>45636</v>
      </c>
      <c r="K1634" t="s">
        <v>17</v>
      </c>
      <c r="L1634" t="s">
        <v>25</v>
      </c>
      <c r="M1634">
        <v>1695.86</v>
      </c>
    </row>
    <row r="1635" spans="1:13" x14ac:dyDescent="0.3">
      <c r="A1635">
        <v>3711</v>
      </c>
      <c r="B1635" t="s">
        <v>13</v>
      </c>
      <c r="C1635" t="s">
        <v>43</v>
      </c>
      <c r="D1635" t="s">
        <v>52</v>
      </c>
      <c r="E1635" t="str">
        <f>IF(Nike_Sales_Uncleaned!E1713="","NA",IF(OR(Nike_Sales_Uncleaned!E1713=0,Nike_Sales_Uncleaned!E1713=-1),"NA",UPPER(Nike_Sales_Uncleaned!E1713)))</f>
        <v>NA</v>
      </c>
      <c r="F1635" cm="1">
        <f t="array" ref="F1635">IF(Nike_Sales_Uncleaned!F1713="",MEDIAN(_xlfn._xlws.FILTER(Nike_Sales_Uncleaned!$F$2:$F$2501,Nike_Sales_Uncleaned!$F$2:$F$2501&gt;0)),Nike_Sales_Uncleaned!F1713)</f>
        <v>2</v>
      </c>
      <c r="G1635" cm="1">
        <f t="array" ref="G1635">IF(OR(Nike_Sales_Uncleaned!G1713="",Nike_Sales_Uncleaned!G1713&lt;=0),MEDIAN(_xlfn._xlws.FILTER(Nike_Sales_Uncleaned!$G$2:$G$2501,Nike_Sales_Uncleaned!$G$2:$G$2501&gt;0)),Nike_Sales_Uncleaned!G1713)</f>
        <v>6110.0300000000007</v>
      </c>
      <c r="H1635">
        <f>IF(Nike_Sales_Uncleaned!H1713="",0,IF(AND(Nike_Sales_Uncleaned!H1713&gt;=0,Nike_Sales_Uncleaned!H1713&lt;=1),Nike_Sales_Uncleaned!H1713,0))</f>
        <v>0.53</v>
      </c>
      <c r="I1635">
        <v>0</v>
      </c>
      <c r="J1635" s="11" t="str">
        <f>IF(Nike_Sales_Uncleaned[[#This Row],[Order_Date]]="","",Nike_Sales_Uncleaned[[#This Row],[Order_Date]])</f>
        <v/>
      </c>
      <c r="K1635" t="s">
        <v>17</v>
      </c>
      <c r="L1635" t="s">
        <v>33</v>
      </c>
      <c r="M1635">
        <v>1077.08</v>
      </c>
    </row>
    <row r="1636" spans="1:13" x14ac:dyDescent="0.3">
      <c r="A1636">
        <v>3712</v>
      </c>
      <c r="B1636" t="s">
        <v>13</v>
      </c>
      <c r="C1636" t="s">
        <v>43</v>
      </c>
      <c r="D1636" t="s">
        <v>44</v>
      </c>
      <c r="E1636" t="str">
        <f>IF(Nike_Sales_Uncleaned!E1714="","NA",IF(OR(Nike_Sales_Uncleaned!E1714=0,Nike_Sales_Uncleaned!E1714=-1),"NA",UPPER(Nike_Sales_Uncleaned!E1714)))</f>
        <v>NA</v>
      </c>
      <c r="F1636" cm="1">
        <f t="array" ref="F1636">IF(Nike_Sales_Uncleaned!F1714="",MEDIAN(_xlfn._xlws.FILTER(Nike_Sales_Uncleaned!$F$2:$F$2501,Nike_Sales_Uncleaned!$F$2:$F$2501&gt;0)),Nike_Sales_Uncleaned!F1714)</f>
        <v>2</v>
      </c>
      <c r="G1636" cm="1">
        <f t="array" ref="G1636">IF(OR(Nike_Sales_Uncleaned!G1714="",Nike_Sales_Uncleaned!G1714&lt;=0),MEDIAN(_xlfn._xlws.FILTER(Nike_Sales_Uncleaned!$G$2:$G$2501,Nike_Sales_Uncleaned!$G$2:$G$2501&gt;0)),Nike_Sales_Uncleaned!G1714)</f>
        <v>3455.53</v>
      </c>
      <c r="H1636">
        <f>IF(Nike_Sales_Uncleaned!H1714="",0,IF(AND(Nike_Sales_Uncleaned!H1714&gt;=0,Nike_Sales_Uncleaned!H1714&lt;=1),Nike_Sales_Uncleaned!H1714,0))</f>
        <v>0</v>
      </c>
      <c r="I1636">
        <v>0</v>
      </c>
      <c r="J1636" s="11">
        <f>IF(Nike_Sales_Uncleaned[[#This Row],[Order_Date]]="","",Nike_Sales_Uncleaned[[#This Row],[Order_Date]])</f>
        <v>45846</v>
      </c>
      <c r="K1636" t="s">
        <v>17</v>
      </c>
      <c r="L1636" t="s">
        <v>33</v>
      </c>
      <c r="M1636">
        <v>3810.67</v>
      </c>
    </row>
    <row r="1637" spans="1:13" x14ac:dyDescent="0.3">
      <c r="A1637">
        <v>3713</v>
      </c>
      <c r="B1637" t="s">
        <v>35</v>
      </c>
      <c r="C1637" t="s">
        <v>43</v>
      </c>
      <c r="D1637" t="s">
        <v>52</v>
      </c>
      <c r="E1637" t="str">
        <f>IF(Nike_Sales_Uncleaned!E1715="","NA",IF(OR(Nike_Sales_Uncleaned!E1715=0,Nike_Sales_Uncleaned!E1715=-1),"NA",UPPER(Nike_Sales_Uncleaned!E1715)))</f>
        <v>XL</v>
      </c>
      <c r="F1637" cm="1">
        <f t="array" ref="F1637">IF(Nike_Sales_Uncleaned!F1715="",MEDIAN(_xlfn._xlws.FILTER(Nike_Sales_Uncleaned!$F$2:$F$2501,Nike_Sales_Uncleaned!$F$2:$F$2501&gt;0)),Nike_Sales_Uncleaned!F1715)</f>
        <v>2</v>
      </c>
      <c r="G1637" cm="1">
        <f t="array" ref="G1637">IF(OR(Nike_Sales_Uncleaned!G1715="",Nike_Sales_Uncleaned!G1715&lt;=0),MEDIAN(_xlfn._xlws.FILTER(Nike_Sales_Uncleaned!$G$2:$G$2501,Nike_Sales_Uncleaned!$G$2:$G$2501&gt;0)),Nike_Sales_Uncleaned!G1715)</f>
        <v>6110.0300000000007</v>
      </c>
      <c r="H1637">
        <f>IF(Nike_Sales_Uncleaned!H1715="",0,IF(AND(Nike_Sales_Uncleaned!H1715&gt;=0,Nike_Sales_Uncleaned!H1715&lt;=1),Nike_Sales_Uncleaned!H1715,0))</f>
        <v>0.68</v>
      </c>
      <c r="I1637">
        <v>0</v>
      </c>
      <c r="J1637" s="11">
        <f>IF(Nike_Sales_Uncleaned[[#This Row],[Order_Date]]="","",Nike_Sales_Uncleaned[[#This Row],[Order_Date]])</f>
        <v>45738</v>
      </c>
      <c r="K1637" t="s">
        <v>22</v>
      </c>
      <c r="L1637" t="s">
        <v>29</v>
      </c>
      <c r="M1637">
        <v>3271.73</v>
      </c>
    </row>
    <row r="1638" spans="1:13" x14ac:dyDescent="0.3">
      <c r="A1638">
        <v>3714</v>
      </c>
      <c r="B1638" t="s">
        <v>13</v>
      </c>
      <c r="C1638" t="s">
        <v>20</v>
      </c>
      <c r="D1638" t="s">
        <v>21</v>
      </c>
      <c r="E1638" t="str">
        <f>IF(Nike_Sales_Uncleaned!E1716="","NA",IF(OR(Nike_Sales_Uncleaned!E1716=0,Nike_Sales_Uncleaned!E1716=-1),"NA",UPPER(Nike_Sales_Uncleaned!E1716)))</f>
        <v>L</v>
      </c>
      <c r="F1638" cm="1">
        <f t="array" ref="F1638">IF(Nike_Sales_Uncleaned!F1716="",MEDIAN(_xlfn._xlws.FILTER(Nike_Sales_Uncleaned!$F$2:$F$2501,Nike_Sales_Uncleaned!$F$2:$F$2501&gt;0)),Nike_Sales_Uncleaned!F1716)</f>
        <v>2</v>
      </c>
      <c r="G1638" cm="1">
        <f t="array" ref="G1638">IF(OR(Nike_Sales_Uncleaned!G1716="",Nike_Sales_Uncleaned!G1716&lt;=0),MEDIAN(_xlfn._xlws.FILTER(Nike_Sales_Uncleaned!$G$2:$G$2501,Nike_Sales_Uncleaned!$G$2:$G$2501&gt;0)),Nike_Sales_Uncleaned!G1716)</f>
        <v>3568.35</v>
      </c>
      <c r="H1638">
        <f>IF(Nike_Sales_Uncleaned!H1716="",0,IF(AND(Nike_Sales_Uncleaned!H1716&gt;=0,Nike_Sales_Uncleaned!H1716&lt;=1),Nike_Sales_Uncleaned!H1716,0))</f>
        <v>0</v>
      </c>
      <c r="I1638">
        <v>0</v>
      </c>
      <c r="J1638" s="11">
        <f>IF(Nike_Sales_Uncleaned[[#This Row],[Order_Date]]="","",Nike_Sales_Uncleaned[[#This Row],[Order_Date]])</f>
        <v>45279</v>
      </c>
      <c r="K1638" t="s">
        <v>22</v>
      </c>
      <c r="L1638" t="s">
        <v>25</v>
      </c>
      <c r="M1638">
        <v>2363.52</v>
      </c>
    </row>
    <row r="1639" spans="1:13" x14ac:dyDescent="0.3">
      <c r="A1639">
        <v>3715</v>
      </c>
      <c r="B1639" t="s">
        <v>35</v>
      </c>
      <c r="C1639" t="s">
        <v>26</v>
      </c>
      <c r="D1639" t="s">
        <v>60</v>
      </c>
      <c r="E1639" t="str">
        <f>IF(Nike_Sales_Uncleaned!E1717="","NA",IF(OR(Nike_Sales_Uncleaned!E1717=0,Nike_Sales_Uncleaned!E1717=-1),"NA",UPPER(Nike_Sales_Uncleaned!E1717)))</f>
        <v>L</v>
      </c>
      <c r="F1639" cm="1">
        <f t="array" ref="F1639">IF(Nike_Sales_Uncleaned!F1717="",MEDIAN(_xlfn._xlws.FILTER(Nike_Sales_Uncleaned!$F$2:$F$2501,Nike_Sales_Uncleaned!$F$2:$F$2501&gt;0)),Nike_Sales_Uncleaned!F1717)</f>
        <v>4</v>
      </c>
      <c r="G1639" cm="1">
        <f t="array" ref="G1639">IF(OR(Nike_Sales_Uncleaned!G1717="",Nike_Sales_Uncleaned!G1717&lt;=0),MEDIAN(_xlfn._xlws.FILTER(Nike_Sales_Uncleaned!$G$2:$G$2501,Nike_Sales_Uncleaned!$G$2:$G$2501&gt;0)),Nike_Sales_Uncleaned!G1717)</f>
        <v>6110.0300000000007</v>
      </c>
      <c r="H1639">
        <f>IF(Nike_Sales_Uncleaned!H1717="",0,IF(AND(Nike_Sales_Uncleaned!H1717&gt;=0,Nike_Sales_Uncleaned!H1717&lt;=1),Nike_Sales_Uncleaned!H1717,0))</f>
        <v>0</v>
      </c>
      <c r="I1639">
        <v>0</v>
      </c>
      <c r="J1639" s="11">
        <f>IF(Nike_Sales_Uncleaned[[#This Row],[Order_Date]]="","",Nike_Sales_Uncleaned[[#This Row],[Order_Date]])</f>
        <v>45806</v>
      </c>
      <c r="K1639" t="s">
        <v>17</v>
      </c>
      <c r="L1639" t="s">
        <v>36</v>
      </c>
      <c r="M1639">
        <v>2774.43</v>
      </c>
    </row>
    <row r="1640" spans="1:13" x14ac:dyDescent="0.3">
      <c r="A1640">
        <v>3716</v>
      </c>
      <c r="B1640" t="s">
        <v>19</v>
      </c>
      <c r="C1640" t="s">
        <v>20</v>
      </c>
      <c r="D1640" t="s">
        <v>55</v>
      </c>
      <c r="E1640" t="str">
        <f>IF(Nike_Sales_Uncleaned!E1718="","NA",IF(OR(Nike_Sales_Uncleaned!E1718=0,Nike_Sales_Uncleaned!E1718=-1),"NA",UPPER(Nike_Sales_Uncleaned!E1718)))</f>
        <v>NA</v>
      </c>
      <c r="F1640" cm="1">
        <f t="array" ref="F1640">IF(Nike_Sales_Uncleaned!F1718="",MEDIAN(_xlfn._xlws.FILTER(Nike_Sales_Uncleaned!$F$2:$F$2501,Nike_Sales_Uncleaned!$F$2:$F$2501&gt;0)),Nike_Sales_Uncleaned!F1718)</f>
        <v>2</v>
      </c>
      <c r="G1640" cm="1">
        <f t="array" ref="G1640">IF(OR(Nike_Sales_Uncleaned!G1718="",Nike_Sales_Uncleaned!G1718&lt;=0),MEDIAN(_xlfn._xlws.FILTER(Nike_Sales_Uncleaned!$G$2:$G$2501,Nike_Sales_Uncleaned!$G$2:$G$2501&gt;0)),Nike_Sales_Uncleaned!G1718)</f>
        <v>7916.1</v>
      </c>
      <c r="H1640">
        <f>IF(Nike_Sales_Uncleaned!H1718="",0,IF(AND(Nike_Sales_Uncleaned!H1718&gt;=0,Nike_Sales_Uncleaned!H1718&lt;=1),Nike_Sales_Uncleaned!H1718,0))</f>
        <v>0.9</v>
      </c>
      <c r="I1640">
        <v>0</v>
      </c>
      <c r="J1640" s="11">
        <f>IF(Nike_Sales_Uncleaned[[#This Row],[Order_Date]]="","",Nike_Sales_Uncleaned[[#This Row],[Order_Date]])</f>
        <v>45797</v>
      </c>
      <c r="K1640" t="s">
        <v>17</v>
      </c>
      <c r="L1640" t="s">
        <v>29</v>
      </c>
      <c r="M1640">
        <v>2442.4699999999998</v>
      </c>
    </row>
    <row r="1641" spans="1:13" x14ac:dyDescent="0.3">
      <c r="A1641">
        <v>3717</v>
      </c>
      <c r="B1641" t="s">
        <v>13</v>
      </c>
      <c r="C1641" t="s">
        <v>14</v>
      </c>
      <c r="D1641" t="s">
        <v>54</v>
      </c>
      <c r="E1641" t="str">
        <f>IF(Nike_Sales_Uncleaned!E1719="","NA",IF(OR(Nike_Sales_Uncleaned!E1719=0,Nike_Sales_Uncleaned!E1719=-1),"NA",UPPER(Nike_Sales_Uncleaned!E1719)))</f>
        <v>9</v>
      </c>
      <c r="F1641" cm="1">
        <f t="array" ref="F1641">IF(Nike_Sales_Uncleaned!F1719="",MEDIAN(_xlfn._xlws.FILTER(Nike_Sales_Uncleaned!$F$2:$F$2501,Nike_Sales_Uncleaned!$F$2:$F$2501&gt;0)),Nike_Sales_Uncleaned!F1719)</f>
        <v>0</v>
      </c>
      <c r="G1641" cm="1">
        <f t="array" ref="G1641">IF(OR(Nike_Sales_Uncleaned!G1719="",Nike_Sales_Uncleaned!G1719&lt;=0),MEDIAN(_xlfn._xlws.FILTER(Nike_Sales_Uncleaned!$G$2:$G$2501,Nike_Sales_Uncleaned!$G$2:$G$2501&gt;0)),Nike_Sales_Uncleaned!G1719)</f>
        <v>7781.11</v>
      </c>
      <c r="H1641">
        <f>IF(Nike_Sales_Uncleaned!H1719="",0,IF(AND(Nike_Sales_Uncleaned!H1719&gt;=0,Nike_Sales_Uncleaned!H1719&lt;=1),Nike_Sales_Uncleaned!H1719,0))</f>
        <v>0</v>
      </c>
      <c r="I1641">
        <v>0</v>
      </c>
      <c r="J1641" s="11">
        <f>IF(Nike_Sales_Uncleaned[[#This Row],[Order_Date]]="","",Nike_Sales_Uncleaned[[#This Row],[Order_Date]])</f>
        <v>45662</v>
      </c>
      <c r="K1641" t="s">
        <v>22</v>
      </c>
      <c r="L1641" t="s">
        <v>45</v>
      </c>
      <c r="M1641">
        <v>-313.83</v>
      </c>
    </row>
    <row r="1642" spans="1:13" x14ac:dyDescent="0.3">
      <c r="A1642">
        <v>3718</v>
      </c>
      <c r="B1642" t="s">
        <v>13</v>
      </c>
      <c r="C1642" t="s">
        <v>14</v>
      </c>
      <c r="D1642" t="s">
        <v>54</v>
      </c>
      <c r="E1642" t="str">
        <f>IF(Nike_Sales_Uncleaned!E1720="","NA",IF(OR(Nike_Sales_Uncleaned!E1720=0,Nike_Sales_Uncleaned!E1720=-1),"NA",UPPER(Nike_Sales_Uncleaned!E1720)))</f>
        <v>NA</v>
      </c>
      <c r="F1642" cm="1">
        <f t="array" ref="F1642">IF(Nike_Sales_Uncleaned!F1720="",MEDIAN(_xlfn._xlws.FILTER(Nike_Sales_Uncleaned!$F$2:$F$2501,Nike_Sales_Uncleaned!$F$2:$F$2501&gt;0)),Nike_Sales_Uncleaned!F1720)</f>
        <v>2</v>
      </c>
      <c r="G1642" cm="1">
        <f t="array" ref="G1642">IF(OR(Nike_Sales_Uncleaned!G1720="",Nike_Sales_Uncleaned!G1720&lt;=0),MEDIAN(_xlfn._xlws.FILTER(Nike_Sales_Uncleaned!$G$2:$G$2501,Nike_Sales_Uncleaned!$G$2:$G$2501&gt;0)),Nike_Sales_Uncleaned!G1720)</f>
        <v>6110.0300000000007</v>
      </c>
      <c r="H1642">
        <f>IF(Nike_Sales_Uncleaned!H1720="",0,IF(AND(Nike_Sales_Uncleaned!H1720&gt;=0,Nike_Sales_Uncleaned!H1720&lt;=1),Nike_Sales_Uncleaned!H1720,0))</f>
        <v>0</v>
      </c>
      <c r="I1642">
        <v>0</v>
      </c>
      <c r="J1642" s="11">
        <f>IF(Nike_Sales_Uncleaned[[#This Row],[Order_Date]]="","",Nike_Sales_Uncleaned[[#This Row],[Order_Date]])</f>
        <v>45775</v>
      </c>
      <c r="K1642" t="s">
        <v>17</v>
      </c>
      <c r="L1642" t="s">
        <v>45</v>
      </c>
      <c r="M1642">
        <v>701.83</v>
      </c>
    </row>
    <row r="1643" spans="1:13" x14ac:dyDescent="0.3">
      <c r="A1643">
        <v>3719</v>
      </c>
      <c r="B1643" t="s">
        <v>35</v>
      </c>
      <c r="C1643" t="s">
        <v>30</v>
      </c>
      <c r="D1643" t="s">
        <v>50</v>
      </c>
      <c r="E1643" t="str">
        <f>IF(Nike_Sales_Uncleaned!E1721="","NA",IF(OR(Nike_Sales_Uncleaned!E1721=0,Nike_Sales_Uncleaned!E1721=-1),"NA",UPPER(Nike_Sales_Uncleaned!E1721)))</f>
        <v>NA</v>
      </c>
      <c r="F1643" cm="1">
        <f t="array" ref="F1643">IF(Nike_Sales_Uncleaned!F1721="",MEDIAN(_xlfn._xlws.FILTER(Nike_Sales_Uncleaned!$F$2:$F$2501,Nike_Sales_Uncleaned!$F$2:$F$2501&gt;0)),Nike_Sales_Uncleaned!F1721)</f>
        <v>2</v>
      </c>
      <c r="G1643" cm="1">
        <f t="array" ref="G1643">IF(OR(Nike_Sales_Uncleaned!G1721="",Nike_Sales_Uncleaned!G1721&lt;=0),MEDIAN(_xlfn._xlws.FILTER(Nike_Sales_Uncleaned!$G$2:$G$2501,Nike_Sales_Uncleaned!$G$2:$G$2501&gt;0)),Nike_Sales_Uncleaned!G1721)</f>
        <v>5943.38</v>
      </c>
      <c r="H1643">
        <f>IF(Nike_Sales_Uncleaned!H1721="",0,IF(AND(Nike_Sales_Uncleaned!H1721&gt;=0,Nike_Sales_Uncleaned!H1721&lt;=1),Nike_Sales_Uncleaned!H1721,0))</f>
        <v>0.23</v>
      </c>
      <c r="I1643">
        <v>9152.81</v>
      </c>
      <c r="J1643" s="11" t="str">
        <f>IF(Nike_Sales_Uncleaned[[#This Row],[Order_Date]]="","",Nike_Sales_Uncleaned[[#This Row],[Order_Date]])</f>
        <v/>
      </c>
      <c r="K1643" t="s">
        <v>17</v>
      </c>
      <c r="L1643" t="s">
        <v>36</v>
      </c>
      <c r="M1643">
        <v>3260.51</v>
      </c>
    </row>
    <row r="1644" spans="1:13" x14ac:dyDescent="0.3">
      <c r="A1644">
        <v>3720</v>
      </c>
      <c r="B1644" t="s">
        <v>35</v>
      </c>
      <c r="C1644" t="s">
        <v>26</v>
      </c>
      <c r="D1644" t="s">
        <v>27</v>
      </c>
      <c r="E1644" t="str">
        <f>IF(Nike_Sales_Uncleaned!E1722="","NA",IF(OR(Nike_Sales_Uncleaned!E1722=0,Nike_Sales_Uncleaned!E1722=-1),"NA",UPPER(Nike_Sales_Uncleaned!E1722)))</f>
        <v>XL</v>
      </c>
      <c r="F1644" cm="1">
        <f t="array" ref="F1644">IF(Nike_Sales_Uncleaned!F1722="",MEDIAN(_xlfn._xlws.FILTER(Nike_Sales_Uncleaned!$F$2:$F$2501,Nike_Sales_Uncleaned!$F$2:$F$2501&gt;0)),Nike_Sales_Uncleaned!F1722)</f>
        <v>2</v>
      </c>
      <c r="G1644" cm="1">
        <f t="array" ref="G1644">IF(OR(Nike_Sales_Uncleaned!G1722="",Nike_Sales_Uncleaned!G1722&lt;=0),MEDIAN(_xlfn._xlws.FILTER(Nike_Sales_Uncleaned!$G$2:$G$2501,Nike_Sales_Uncleaned!$G$2:$G$2501&gt;0)),Nike_Sales_Uncleaned!G1722)</f>
        <v>7365.14</v>
      </c>
      <c r="H1644">
        <f>IF(Nike_Sales_Uncleaned!H1722="",0,IF(AND(Nike_Sales_Uncleaned!H1722&gt;=0,Nike_Sales_Uncleaned!H1722&lt;=1),Nike_Sales_Uncleaned!H1722,0))</f>
        <v>0</v>
      </c>
      <c r="I1644">
        <v>0</v>
      </c>
      <c r="J1644" s="11" t="str">
        <f>IF(Nike_Sales_Uncleaned[[#This Row],[Order_Date]]="","",Nike_Sales_Uncleaned[[#This Row],[Order_Date]])</f>
        <v/>
      </c>
      <c r="K1644" t="s">
        <v>22</v>
      </c>
      <c r="L1644" t="s">
        <v>33</v>
      </c>
      <c r="M1644">
        <v>3369.92</v>
      </c>
    </row>
    <row r="1645" spans="1:13" x14ac:dyDescent="0.3">
      <c r="A1645">
        <v>3721</v>
      </c>
      <c r="B1645" t="s">
        <v>13</v>
      </c>
      <c r="C1645" t="s">
        <v>20</v>
      </c>
      <c r="D1645" t="s">
        <v>21</v>
      </c>
      <c r="E1645" t="str">
        <f>IF(Nike_Sales_Uncleaned!E1723="","NA",IF(OR(Nike_Sales_Uncleaned!E1723=0,Nike_Sales_Uncleaned!E1723=-1),"NA",UPPER(Nike_Sales_Uncleaned!E1723)))</f>
        <v>10</v>
      </c>
      <c r="F1645" cm="1">
        <f t="array" ref="F1645">IF(Nike_Sales_Uncleaned!F1723="",MEDIAN(_xlfn._xlws.FILTER(Nike_Sales_Uncleaned!$F$2:$F$2501,Nike_Sales_Uncleaned!$F$2:$F$2501&gt;0)),Nike_Sales_Uncleaned!F1723)</f>
        <v>2</v>
      </c>
      <c r="G1645" cm="1">
        <f t="array" ref="G1645">IF(OR(Nike_Sales_Uncleaned!G1723="",Nike_Sales_Uncleaned!G1723&lt;=0),MEDIAN(_xlfn._xlws.FILTER(Nike_Sales_Uncleaned!$G$2:$G$2501,Nike_Sales_Uncleaned!$G$2:$G$2501&gt;0)),Nike_Sales_Uncleaned!G1723)</f>
        <v>7155.1</v>
      </c>
      <c r="H1645">
        <f>IF(Nike_Sales_Uncleaned!H1723="",0,IF(AND(Nike_Sales_Uncleaned!H1723&gt;=0,Nike_Sales_Uncleaned!H1723&lt;=1),Nike_Sales_Uncleaned!H1723,0))</f>
        <v>0</v>
      </c>
      <c r="I1645">
        <v>0</v>
      </c>
      <c r="J1645" s="11" t="str">
        <f>IF(Nike_Sales_Uncleaned[[#This Row],[Order_Date]]="","",Nike_Sales_Uncleaned[[#This Row],[Order_Date]])</f>
        <v/>
      </c>
      <c r="K1645" t="s">
        <v>22</v>
      </c>
      <c r="L1645" t="s">
        <v>45</v>
      </c>
      <c r="M1645">
        <v>2274.14</v>
      </c>
    </row>
    <row r="1646" spans="1:13" x14ac:dyDescent="0.3">
      <c r="A1646">
        <v>3722</v>
      </c>
      <c r="B1646" t="s">
        <v>13</v>
      </c>
      <c r="C1646" t="s">
        <v>14</v>
      </c>
      <c r="D1646" t="s">
        <v>54</v>
      </c>
      <c r="E1646" t="str">
        <f>IF(Nike_Sales_Uncleaned!E1724="","NA",IF(OR(Nike_Sales_Uncleaned!E1724=0,Nike_Sales_Uncleaned!E1724=-1),"NA",UPPER(Nike_Sales_Uncleaned!E1724)))</f>
        <v>7</v>
      </c>
      <c r="F1646" cm="1">
        <f t="array" ref="F1646">IF(Nike_Sales_Uncleaned!F1724="",MEDIAN(_xlfn._xlws.FILTER(Nike_Sales_Uncleaned!$F$2:$F$2501,Nike_Sales_Uncleaned!$F$2:$F$2501&gt;0)),Nike_Sales_Uncleaned!F1724)</f>
        <v>1</v>
      </c>
      <c r="G1646" cm="1">
        <f t="array" ref="G1646">IF(OR(Nike_Sales_Uncleaned!G1724="",Nike_Sales_Uncleaned!G1724&lt;=0),MEDIAN(_xlfn._xlws.FILTER(Nike_Sales_Uncleaned!$G$2:$G$2501,Nike_Sales_Uncleaned!$G$2:$G$2501&gt;0)),Nike_Sales_Uncleaned!G1724)</f>
        <v>9335</v>
      </c>
      <c r="H1646">
        <f>IF(Nike_Sales_Uncleaned!H1724="",0,IF(AND(Nike_Sales_Uncleaned!H1724&gt;=0,Nike_Sales_Uncleaned!H1724&lt;=1),Nike_Sales_Uncleaned!H1724,0))</f>
        <v>0.22</v>
      </c>
      <c r="I1646">
        <v>7281.3</v>
      </c>
      <c r="J1646" s="11">
        <f>IF(Nike_Sales_Uncleaned[[#This Row],[Order_Date]]="","",Nike_Sales_Uncleaned[[#This Row],[Order_Date]])</f>
        <v>45230</v>
      </c>
      <c r="K1646" t="s">
        <v>22</v>
      </c>
      <c r="L1646" t="s">
        <v>25</v>
      </c>
      <c r="M1646">
        <v>1787.45</v>
      </c>
    </row>
    <row r="1647" spans="1:13" x14ac:dyDescent="0.3">
      <c r="A1647">
        <v>3723</v>
      </c>
      <c r="B1647" t="s">
        <v>35</v>
      </c>
      <c r="C1647" t="s">
        <v>20</v>
      </c>
      <c r="D1647" t="s">
        <v>39</v>
      </c>
      <c r="E1647" t="str">
        <f>IF(Nike_Sales_Uncleaned!E1725="","NA",IF(OR(Nike_Sales_Uncleaned!E1725=0,Nike_Sales_Uncleaned!E1725=-1),"NA",UPPER(Nike_Sales_Uncleaned!E1725)))</f>
        <v>7</v>
      </c>
      <c r="F1647" cm="1">
        <f t="array" ref="F1647">IF(Nike_Sales_Uncleaned!F1725="",MEDIAN(_xlfn._xlws.FILTER(Nike_Sales_Uncleaned!$F$2:$F$2501,Nike_Sales_Uncleaned!$F$2:$F$2501&gt;0)),Nike_Sales_Uncleaned!F1725)</f>
        <v>-1</v>
      </c>
      <c r="G1647" cm="1">
        <f t="array" ref="G1647">IF(OR(Nike_Sales_Uncleaned!G1725="",Nike_Sales_Uncleaned!G1725&lt;=0),MEDIAN(_xlfn._xlws.FILTER(Nike_Sales_Uncleaned!$G$2:$G$2501,Nike_Sales_Uncleaned!$G$2:$G$2501&gt;0)),Nike_Sales_Uncleaned!G1725)</f>
        <v>7430.5</v>
      </c>
      <c r="H1647">
        <f>IF(Nike_Sales_Uncleaned!H1725="",0,IF(AND(Nike_Sales_Uncleaned!H1725&gt;=0,Nike_Sales_Uncleaned!H1725&lt;=1),Nike_Sales_Uncleaned!H1725,0))</f>
        <v>0</v>
      </c>
      <c r="I1647">
        <v>0</v>
      </c>
      <c r="J1647" s="11" t="str">
        <f>IF(Nike_Sales_Uncleaned[[#This Row],[Order_Date]]="","",Nike_Sales_Uncleaned[[#This Row],[Order_Date]])</f>
        <v/>
      </c>
      <c r="K1647" t="s">
        <v>17</v>
      </c>
      <c r="L1647" t="s">
        <v>33</v>
      </c>
      <c r="M1647">
        <v>2473.13</v>
      </c>
    </row>
    <row r="1648" spans="1:13" x14ac:dyDescent="0.3">
      <c r="A1648">
        <v>3724</v>
      </c>
      <c r="B1648" t="s">
        <v>13</v>
      </c>
      <c r="C1648" t="s">
        <v>43</v>
      </c>
      <c r="D1648" t="s">
        <v>61</v>
      </c>
      <c r="E1648" t="str">
        <f>IF(Nike_Sales_Uncleaned!E1726="","NA",IF(OR(Nike_Sales_Uncleaned!E1726=0,Nike_Sales_Uncleaned!E1726=-1),"NA",UPPER(Nike_Sales_Uncleaned!E1726)))</f>
        <v>XL</v>
      </c>
      <c r="F1648" cm="1">
        <f t="array" ref="F1648">IF(Nike_Sales_Uncleaned!F1726="",MEDIAN(_xlfn._xlws.FILTER(Nike_Sales_Uncleaned!$F$2:$F$2501,Nike_Sales_Uncleaned!$F$2:$F$2501&gt;0)),Nike_Sales_Uncleaned!F1726)</f>
        <v>2</v>
      </c>
      <c r="G1648" cm="1">
        <f t="array" ref="G1648">IF(OR(Nike_Sales_Uncleaned!G1726="",Nike_Sales_Uncleaned!G1726&lt;=0),MEDIAN(_xlfn._xlws.FILTER(Nike_Sales_Uncleaned!$G$2:$G$2501,Nike_Sales_Uncleaned!$G$2:$G$2501&gt;0)),Nike_Sales_Uncleaned!G1726)</f>
        <v>6110.0300000000007</v>
      </c>
      <c r="H1648">
        <f>IF(Nike_Sales_Uncleaned!H1726="",0,IF(AND(Nike_Sales_Uncleaned!H1726&gt;=0,Nike_Sales_Uncleaned!H1726&lt;=1),Nike_Sales_Uncleaned!H1726,0))</f>
        <v>0</v>
      </c>
      <c r="I1648">
        <v>0</v>
      </c>
      <c r="J1648" s="11">
        <f>IF(Nike_Sales_Uncleaned[[#This Row],[Order_Date]]="","",Nike_Sales_Uncleaned[[#This Row],[Order_Date]])</f>
        <v>45768</v>
      </c>
      <c r="K1648" t="s">
        <v>17</v>
      </c>
      <c r="L1648" t="s">
        <v>36</v>
      </c>
      <c r="M1648">
        <v>-866.33</v>
      </c>
    </row>
    <row r="1649" spans="1:13" x14ac:dyDescent="0.3">
      <c r="A1649">
        <v>3725</v>
      </c>
      <c r="B1649" t="s">
        <v>35</v>
      </c>
      <c r="C1649" t="s">
        <v>20</v>
      </c>
      <c r="D1649" t="s">
        <v>55</v>
      </c>
      <c r="E1649" t="str">
        <f>IF(Nike_Sales_Uncleaned!E1727="","NA",IF(OR(Nike_Sales_Uncleaned!E1727=0,Nike_Sales_Uncleaned!E1727=-1),"NA",UPPER(Nike_Sales_Uncleaned!E1727)))</f>
        <v>7</v>
      </c>
      <c r="F1649" cm="1">
        <f t="array" ref="F1649">IF(Nike_Sales_Uncleaned!F1727="",MEDIAN(_xlfn._xlws.FILTER(Nike_Sales_Uncleaned!$F$2:$F$2501,Nike_Sales_Uncleaned!$F$2:$F$2501&gt;0)),Nike_Sales_Uncleaned!F1727)</f>
        <v>2</v>
      </c>
      <c r="G1649" cm="1">
        <f t="array" ref="G1649">IF(OR(Nike_Sales_Uncleaned!G1727="",Nike_Sales_Uncleaned!G1727&lt;=0),MEDIAN(_xlfn._xlws.FILTER(Nike_Sales_Uncleaned!$G$2:$G$2501,Nike_Sales_Uncleaned!$G$2:$G$2501&gt;0)),Nike_Sales_Uncleaned!G1727)</f>
        <v>6318.92</v>
      </c>
      <c r="H1649">
        <f>IF(Nike_Sales_Uncleaned!H1727="",0,IF(AND(Nike_Sales_Uncleaned!H1727&gt;=0,Nike_Sales_Uncleaned!H1727&lt;=1),Nike_Sales_Uncleaned!H1727,0))</f>
        <v>0</v>
      </c>
      <c r="I1649">
        <v>0</v>
      </c>
      <c r="J1649" s="11">
        <f>IF(Nike_Sales_Uncleaned[[#This Row],[Order_Date]]="","",Nike_Sales_Uncleaned[[#This Row],[Order_Date]])</f>
        <v>45571</v>
      </c>
      <c r="K1649" t="s">
        <v>17</v>
      </c>
      <c r="L1649" t="s">
        <v>36</v>
      </c>
      <c r="M1649">
        <v>3353.55</v>
      </c>
    </row>
    <row r="1650" spans="1:13" x14ac:dyDescent="0.3">
      <c r="A1650">
        <v>3726</v>
      </c>
      <c r="B1650" t="s">
        <v>13</v>
      </c>
      <c r="C1650" t="s">
        <v>20</v>
      </c>
      <c r="D1650" t="s">
        <v>21</v>
      </c>
      <c r="E1650" t="str">
        <f>IF(Nike_Sales_Uncleaned!E1728="","NA",IF(OR(Nike_Sales_Uncleaned!E1728=0,Nike_Sales_Uncleaned!E1728=-1),"NA",UPPER(Nike_Sales_Uncleaned!E1728)))</f>
        <v>NA</v>
      </c>
      <c r="F1650" cm="1">
        <f t="array" ref="F1650">IF(Nike_Sales_Uncleaned!F1728="",MEDIAN(_xlfn._xlws.FILTER(Nike_Sales_Uncleaned!$F$2:$F$2501,Nike_Sales_Uncleaned!$F$2:$F$2501&gt;0)),Nike_Sales_Uncleaned!F1728)</f>
        <v>2</v>
      </c>
      <c r="G1650" cm="1">
        <f t="array" ref="G1650">IF(OR(Nike_Sales_Uncleaned!G1728="",Nike_Sales_Uncleaned!G1728&lt;=0),MEDIAN(_xlfn._xlws.FILTER(Nike_Sales_Uncleaned!$G$2:$G$2501,Nike_Sales_Uncleaned!$G$2:$G$2501&gt;0)),Nike_Sales_Uncleaned!G1728)</f>
        <v>6110.0300000000007</v>
      </c>
      <c r="H1650">
        <f>IF(Nike_Sales_Uncleaned!H1728="",0,IF(AND(Nike_Sales_Uncleaned!H1728&gt;=0,Nike_Sales_Uncleaned!H1728&lt;=1),Nike_Sales_Uncleaned!H1728,0))</f>
        <v>0</v>
      </c>
      <c r="I1650">
        <v>0</v>
      </c>
      <c r="J1650" s="11">
        <f>IF(Nike_Sales_Uncleaned[[#This Row],[Order_Date]]="","",Nike_Sales_Uncleaned[[#This Row],[Order_Date]])</f>
        <v>45665</v>
      </c>
      <c r="K1650" t="s">
        <v>22</v>
      </c>
      <c r="L1650" t="s">
        <v>29</v>
      </c>
      <c r="M1650">
        <v>-239.87</v>
      </c>
    </row>
    <row r="1651" spans="1:13" x14ac:dyDescent="0.3">
      <c r="A1651">
        <v>3727</v>
      </c>
      <c r="B1651" t="s">
        <v>19</v>
      </c>
      <c r="C1651" t="s">
        <v>43</v>
      </c>
      <c r="D1651" t="s">
        <v>52</v>
      </c>
      <c r="E1651" t="str">
        <f>IF(Nike_Sales_Uncleaned!E1729="","NA",IF(OR(Nike_Sales_Uncleaned!E1729=0,Nike_Sales_Uncleaned!E1729=-1),"NA",UPPER(Nike_Sales_Uncleaned!E1729)))</f>
        <v>L</v>
      </c>
      <c r="F1651" cm="1">
        <f t="array" ref="F1651">IF(Nike_Sales_Uncleaned!F1729="",MEDIAN(_xlfn._xlws.FILTER(Nike_Sales_Uncleaned!$F$2:$F$2501,Nike_Sales_Uncleaned!$F$2:$F$2501&gt;0)),Nike_Sales_Uncleaned!F1729)</f>
        <v>2</v>
      </c>
      <c r="G1651" cm="1">
        <f t="array" ref="G1651">IF(OR(Nike_Sales_Uncleaned!G1729="",Nike_Sales_Uncleaned!G1729&lt;=0),MEDIAN(_xlfn._xlws.FILTER(Nike_Sales_Uncleaned!$G$2:$G$2501,Nike_Sales_Uncleaned!$G$2:$G$2501&gt;0)),Nike_Sales_Uncleaned!G1729)</f>
        <v>6110.0300000000007</v>
      </c>
      <c r="H1651">
        <f>IF(Nike_Sales_Uncleaned!H1729="",0,IF(AND(Nike_Sales_Uncleaned!H1729&gt;=0,Nike_Sales_Uncleaned!H1729&lt;=1),Nike_Sales_Uncleaned!H1729,0))</f>
        <v>0.6</v>
      </c>
      <c r="I1651">
        <v>0</v>
      </c>
      <c r="J1651" s="11">
        <f>IF(Nike_Sales_Uncleaned[[#This Row],[Order_Date]]="","",Nike_Sales_Uncleaned[[#This Row],[Order_Date]])</f>
        <v>45584</v>
      </c>
      <c r="K1651" t="s">
        <v>22</v>
      </c>
      <c r="L1651" t="s">
        <v>33</v>
      </c>
      <c r="M1651">
        <v>1555.74</v>
      </c>
    </row>
    <row r="1652" spans="1:13" x14ac:dyDescent="0.3">
      <c r="A1652">
        <v>3728</v>
      </c>
      <c r="B1652" t="s">
        <v>35</v>
      </c>
      <c r="C1652" t="s">
        <v>14</v>
      </c>
      <c r="D1652" t="s">
        <v>47</v>
      </c>
      <c r="E1652" t="str">
        <f>IF(Nike_Sales_Uncleaned!E1730="","NA",IF(OR(Nike_Sales_Uncleaned!E1730=0,Nike_Sales_Uncleaned!E1730=-1),"NA",UPPER(Nike_Sales_Uncleaned!E1730)))</f>
        <v>7</v>
      </c>
      <c r="F1652" cm="1">
        <f t="array" ref="F1652">IF(Nike_Sales_Uncleaned!F1730="",MEDIAN(_xlfn._xlws.FILTER(Nike_Sales_Uncleaned!$F$2:$F$2501,Nike_Sales_Uncleaned!$F$2:$F$2501&gt;0)),Nike_Sales_Uncleaned!F1730)</f>
        <v>2</v>
      </c>
      <c r="G1652" cm="1">
        <f t="array" ref="G1652">IF(OR(Nike_Sales_Uncleaned!G1730="",Nike_Sales_Uncleaned!G1730&lt;=0),MEDIAN(_xlfn._xlws.FILTER(Nike_Sales_Uncleaned!$G$2:$G$2501,Nike_Sales_Uncleaned!$G$2:$G$2501&gt;0)),Nike_Sales_Uncleaned!G1730)</f>
        <v>6110.0300000000007</v>
      </c>
      <c r="H1652">
        <f>IF(Nike_Sales_Uncleaned!H1730="",0,IF(AND(Nike_Sales_Uncleaned!H1730&gt;=0,Nike_Sales_Uncleaned!H1730&lt;=1),Nike_Sales_Uncleaned!H1730,0))</f>
        <v>0</v>
      </c>
      <c r="I1652">
        <v>0</v>
      </c>
      <c r="J1652" s="11">
        <f>IF(Nike_Sales_Uncleaned[[#This Row],[Order_Date]]="","",Nike_Sales_Uncleaned[[#This Row],[Order_Date]])</f>
        <v>45298</v>
      </c>
      <c r="K1652" t="s">
        <v>17</v>
      </c>
      <c r="L1652" t="s">
        <v>36</v>
      </c>
      <c r="M1652">
        <v>1376.74</v>
      </c>
    </row>
    <row r="1653" spans="1:13" x14ac:dyDescent="0.3">
      <c r="A1653">
        <v>3729</v>
      </c>
      <c r="B1653" t="s">
        <v>35</v>
      </c>
      <c r="C1653" t="s">
        <v>30</v>
      </c>
      <c r="D1653" t="s">
        <v>50</v>
      </c>
      <c r="E1653" t="str">
        <f>IF(Nike_Sales_Uncleaned!E1731="","NA",IF(OR(Nike_Sales_Uncleaned!E1731=0,Nike_Sales_Uncleaned!E1731=-1),"NA",UPPER(Nike_Sales_Uncleaned!E1731)))</f>
        <v>M</v>
      </c>
      <c r="F1653" cm="1">
        <f t="array" ref="F1653">IF(Nike_Sales_Uncleaned!F1731="",MEDIAN(_xlfn._xlws.FILTER(Nike_Sales_Uncleaned!$F$2:$F$2501,Nike_Sales_Uncleaned!$F$2:$F$2501&gt;0)),Nike_Sales_Uncleaned!F1731)</f>
        <v>2</v>
      </c>
      <c r="G1653" cm="1">
        <f t="array" ref="G1653">IF(OR(Nike_Sales_Uncleaned!G1731="",Nike_Sales_Uncleaned!G1731&lt;=0),MEDIAN(_xlfn._xlws.FILTER(Nike_Sales_Uncleaned!$G$2:$G$2501,Nike_Sales_Uncleaned!$G$2:$G$2501&gt;0)),Nike_Sales_Uncleaned!G1731)</f>
        <v>6110.0300000000007</v>
      </c>
      <c r="H1653">
        <f>IF(Nike_Sales_Uncleaned!H1731="",0,IF(AND(Nike_Sales_Uncleaned!H1731&gt;=0,Nike_Sales_Uncleaned!H1731&lt;=1),Nike_Sales_Uncleaned!H1731,0))</f>
        <v>0</v>
      </c>
      <c r="I1653">
        <v>0</v>
      </c>
      <c r="J1653" s="11">
        <f>IF(Nike_Sales_Uncleaned[[#This Row],[Order_Date]]="","",Nike_Sales_Uncleaned[[#This Row],[Order_Date]])</f>
        <v>45643</v>
      </c>
      <c r="K1653" t="s">
        <v>22</v>
      </c>
      <c r="L1653" t="s">
        <v>38</v>
      </c>
      <c r="M1653">
        <v>2966.82</v>
      </c>
    </row>
    <row r="1654" spans="1:13" x14ac:dyDescent="0.3">
      <c r="A1654">
        <v>3730</v>
      </c>
      <c r="B1654" t="s">
        <v>13</v>
      </c>
      <c r="C1654" t="s">
        <v>14</v>
      </c>
      <c r="D1654" t="s">
        <v>54</v>
      </c>
      <c r="E1654" t="str">
        <f>IF(Nike_Sales_Uncleaned!E1732="","NA",IF(OR(Nike_Sales_Uncleaned!E1732=0,Nike_Sales_Uncleaned!E1732=-1),"NA",UPPER(Nike_Sales_Uncleaned!E1732)))</f>
        <v>M</v>
      </c>
      <c r="F1654" cm="1">
        <f t="array" ref="F1654">IF(Nike_Sales_Uncleaned!F1732="",MEDIAN(_xlfn._xlws.FILTER(Nike_Sales_Uncleaned!$F$2:$F$2501,Nike_Sales_Uncleaned!$F$2:$F$2501&gt;0)),Nike_Sales_Uncleaned!F1732)</f>
        <v>1</v>
      </c>
      <c r="G1654" cm="1">
        <f t="array" ref="G1654">IF(OR(Nike_Sales_Uncleaned!G1732="",Nike_Sales_Uncleaned!G1732&lt;=0),MEDIAN(_xlfn._xlws.FILTER(Nike_Sales_Uncleaned!$G$2:$G$2501,Nike_Sales_Uncleaned!$G$2:$G$2501&gt;0)),Nike_Sales_Uncleaned!G1732)</f>
        <v>7865.95</v>
      </c>
      <c r="H1654">
        <f>IF(Nike_Sales_Uncleaned!H1732="",0,IF(AND(Nike_Sales_Uncleaned!H1732&gt;=0,Nike_Sales_Uncleaned!H1732&lt;=1),Nike_Sales_Uncleaned!H1732,0))</f>
        <v>0</v>
      </c>
      <c r="I1654">
        <v>0</v>
      </c>
      <c r="J1654" s="11">
        <f>IF(Nike_Sales_Uncleaned[[#This Row],[Order_Date]]="","",Nike_Sales_Uncleaned[[#This Row],[Order_Date]])</f>
        <v>45251</v>
      </c>
      <c r="K1654" t="s">
        <v>17</v>
      </c>
      <c r="L1654" t="s">
        <v>36</v>
      </c>
      <c r="M1654">
        <v>3302.11</v>
      </c>
    </row>
    <row r="1655" spans="1:13" x14ac:dyDescent="0.3">
      <c r="A1655">
        <v>3731</v>
      </c>
      <c r="B1655" t="s">
        <v>13</v>
      </c>
      <c r="C1655" t="s">
        <v>20</v>
      </c>
      <c r="D1655" t="s">
        <v>55</v>
      </c>
      <c r="E1655" t="str">
        <f>IF(Nike_Sales_Uncleaned!E1733="","NA",IF(OR(Nike_Sales_Uncleaned!E1733=0,Nike_Sales_Uncleaned!E1733=-1),"NA",UPPER(Nike_Sales_Uncleaned!E1733)))</f>
        <v>L</v>
      </c>
      <c r="F1655" cm="1">
        <f t="array" ref="F1655">IF(Nike_Sales_Uncleaned!F1733="",MEDIAN(_xlfn._xlws.FILTER(Nike_Sales_Uncleaned!$F$2:$F$2501,Nike_Sales_Uncleaned!$F$2:$F$2501&gt;0)),Nike_Sales_Uncleaned!F1733)</f>
        <v>2</v>
      </c>
      <c r="G1655" cm="1">
        <f t="array" ref="G1655">IF(OR(Nike_Sales_Uncleaned!G1733="",Nike_Sales_Uncleaned!G1733&lt;=0),MEDIAN(_xlfn._xlws.FILTER(Nike_Sales_Uncleaned!$G$2:$G$2501,Nike_Sales_Uncleaned!$G$2:$G$2501&gt;0)),Nike_Sales_Uncleaned!G1733)</f>
        <v>7038.04</v>
      </c>
      <c r="H1655">
        <f>IF(Nike_Sales_Uncleaned!H1733="",0,IF(AND(Nike_Sales_Uncleaned!H1733&gt;=0,Nike_Sales_Uncleaned!H1733&lt;=1),Nike_Sales_Uncleaned!H1733,0))</f>
        <v>0</v>
      </c>
      <c r="I1655">
        <v>0</v>
      </c>
      <c r="J1655" s="11">
        <f>IF(Nike_Sales_Uncleaned[[#This Row],[Order_Date]]="","",Nike_Sales_Uncleaned[[#This Row],[Order_Date]])</f>
        <v>45629</v>
      </c>
      <c r="K1655" t="s">
        <v>17</v>
      </c>
      <c r="L1655" t="s">
        <v>33</v>
      </c>
      <c r="M1655">
        <v>301.89999999999998</v>
      </c>
    </row>
    <row r="1656" spans="1:13" x14ac:dyDescent="0.3">
      <c r="A1656">
        <v>3734</v>
      </c>
      <c r="B1656" t="s">
        <v>35</v>
      </c>
      <c r="C1656" t="s">
        <v>43</v>
      </c>
      <c r="D1656" t="s">
        <v>44</v>
      </c>
      <c r="E1656" t="str">
        <f>IF(Nike_Sales_Uncleaned!E1736="","NA",IF(OR(Nike_Sales_Uncleaned!E1736=0,Nike_Sales_Uncleaned!E1736=-1),"NA",UPPER(Nike_Sales_Uncleaned!E1736)))</f>
        <v>NA</v>
      </c>
      <c r="F1656" cm="1">
        <f t="array" ref="F1656">IF(Nike_Sales_Uncleaned!F1736="",MEDIAN(_xlfn._xlws.FILTER(Nike_Sales_Uncleaned!$F$2:$F$2501,Nike_Sales_Uncleaned!$F$2:$F$2501&gt;0)),Nike_Sales_Uncleaned!F1736)</f>
        <v>2</v>
      </c>
      <c r="G1656" cm="1">
        <f t="array" ref="G1656">IF(OR(Nike_Sales_Uncleaned!G1736="",Nike_Sales_Uncleaned!G1736&lt;=0),MEDIAN(_xlfn._xlws.FILTER(Nike_Sales_Uncleaned!$G$2:$G$2501,Nike_Sales_Uncleaned!$G$2:$G$2501&gt;0)),Nike_Sales_Uncleaned!G1736)</f>
        <v>6110.0300000000007</v>
      </c>
      <c r="H1656">
        <f>IF(Nike_Sales_Uncleaned!H1736="",0,IF(AND(Nike_Sales_Uncleaned!H1736&gt;=0,Nike_Sales_Uncleaned!H1736&lt;=1),Nike_Sales_Uncleaned!H1736,0))</f>
        <v>0.43</v>
      </c>
      <c r="I1656">
        <v>0</v>
      </c>
      <c r="J1656" s="11">
        <f>IF(Nike_Sales_Uncleaned[[#This Row],[Order_Date]]="","",Nike_Sales_Uncleaned[[#This Row],[Order_Date]])</f>
        <v>45545</v>
      </c>
      <c r="K1656" t="s">
        <v>17</v>
      </c>
      <c r="L1656" t="s">
        <v>45</v>
      </c>
      <c r="M1656">
        <v>1537.11</v>
      </c>
    </row>
    <row r="1657" spans="1:13" x14ac:dyDescent="0.3">
      <c r="A1657">
        <v>3735</v>
      </c>
      <c r="B1657" t="s">
        <v>13</v>
      </c>
      <c r="C1657" t="s">
        <v>43</v>
      </c>
      <c r="D1657" t="s">
        <v>61</v>
      </c>
      <c r="E1657" t="str">
        <f>IF(Nike_Sales_Uncleaned!E1737="","NA",IF(OR(Nike_Sales_Uncleaned!E1737=0,Nike_Sales_Uncleaned!E1737=-1),"NA",UPPER(Nike_Sales_Uncleaned!E1737)))</f>
        <v>M</v>
      </c>
      <c r="F1657" cm="1">
        <f t="array" ref="F1657">IF(Nike_Sales_Uncleaned!F1737="",MEDIAN(_xlfn._xlws.FILTER(Nike_Sales_Uncleaned!$F$2:$F$2501,Nike_Sales_Uncleaned!$F$2:$F$2501&gt;0)),Nike_Sales_Uncleaned!F1737)</f>
        <v>2</v>
      </c>
      <c r="G1657" cm="1">
        <f t="array" ref="G1657">IF(OR(Nike_Sales_Uncleaned!G1737="",Nike_Sales_Uncleaned!G1737&lt;=0),MEDIAN(_xlfn._xlws.FILTER(Nike_Sales_Uncleaned!$G$2:$G$2501,Nike_Sales_Uncleaned!$G$2:$G$2501&gt;0)),Nike_Sales_Uncleaned!G1737)</f>
        <v>2248.14</v>
      </c>
      <c r="H1657">
        <f>IF(Nike_Sales_Uncleaned!H1737="",0,IF(AND(Nike_Sales_Uncleaned!H1737&gt;=0,Nike_Sales_Uncleaned!H1737&lt;=1),Nike_Sales_Uncleaned!H1737,0))</f>
        <v>0</v>
      </c>
      <c r="I1657">
        <v>0</v>
      </c>
      <c r="J1657" s="11">
        <f>IF(Nike_Sales_Uncleaned[[#This Row],[Order_Date]]="","",Nike_Sales_Uncleaned[[#This Row],[Order_Date]])</f>
        <v>45785</v>
      </c>
      <c r="K1657" t="s">
        <v>17</v>
      </c>
      <c r="L1657" t="s">
        <v>36</v>
      </c>
      <c r="M1657">
        <v>3686.2</v>
      </c>
    </row>
    <row r="1658" spans="1:13" x14ac:dyDescent="0.3">
      <c r="A1658">
        <v>3736</v>
      </c>
      <c r="B1658" t="s">
        <v>35</v>
      </c>
      <c r="C1658" t="s">
        <v>14</v>
      </c>
      <c r="D1658" t="s">
        <v>54</v>
      </c>
      <c r="E1658" t="str">
        <f>IF(Nike_Sales_Uncleaned!E1738="","NA",IF(OR(Nike_Sales_Uncleaned!E1738=0,Nike_Sales_Uncleaned!E1738=-1),"NA",UPPER(Nike_Sales_Uncleaned!E1738)))</f>
        <v>M</v>
      </c>
      <c r="F1658" cm="1">
        <f t="array" ref="F1658">IF(Nike_Sales_Uncleaned!F1738="",MEDIAN(_xlfn._xlws.FILTER(Nike_Sales_Uncleaned!$F$2:$F$2501,Nike_Sales_Uncleaned!$F$2:$F$2501&gt;0)),Nike_Sales_Uncleaned!F1738)</f>
        <v>1</v>
      </c>
      <c r="G1658" cm="1">
        <f t="array" ref="G1658">IF(OR(Nike_Sales_Uncleaned!G1738="",Nike_Sales_Uncleaned!G1738&lt;=0),MEDIAN(_xlfn._xlws.FILTER(Nike_Sales_Uncleaned!$G$2:$G$2501,Nike_Sales_Uncleaned!$G$2:$G$2501&gt;0)),Nike_Sales_Uncleaned!G1738)</f>
        <v>6110.0300000000007</v>
      </c>
      <c r="H1658">
        <f>IF(Nike_Sales_Uncleaned!H1738="",0,IF(AND(Nike_Sales_Uncleaned!H1738&gt;=0,Nike_Sales_Uncleaned!H1738&lt;=1),Nike_Sales_Uncleaned!H1738,0))</f>
        <v>0.38</v>
      </c>
      <c r="I1658">
        <v>0</v>
      </c>
      <c r="J1658" s="11">
        <f>IF(Nike_Sales_Uncleaned[[#This Row],[Order_Date]]="","",Nike_Sales_Uncleaned[[#This Row],[Order_Date]])</f>
        <v>45819</v>
      </c>
      <c r="K1658" t="s">
        <v>22</v>
      </c>
      <c r="L1658" t="s">
        <v>29</v>
      </c>
      <c r="M1658">
        <v>-1171.6099999999999</v>
      </c>
    </row>
    <row r="1659" spans="1:13" x14ac:dyDescent="0.3">
      <c r="A1659">
        <v>3737</v>
      </c>
      <c r="B1659" t="s">
        <v>13</v>
      </c>
      <c r="C1659" t="s">
        <v>43</v>
      </c>
      <c r="D1659" t="s">
        <v>44</v>
      </c>
      <c r="E1659" t="str">
        <f>IF(Nike_Sales_Uncleaned!E1739="","NA",IF(OR(Nike_Sales_Uncleaned!E1739=0,Nike_Sales_Uncleaned!E1739=-1),"NA",UPPER(Nike_Sales_Uncleaned!E1739)))</f>
        <v>12</v>
      </c>
      <c r="F1659" cm="1">
        <f t="array" ref="F1659">IF(Nike_Sales_Uncleaned!F1739="",MEDIAN(_xlfn._xlws.FILTER(Nike_Sales_Uncleaned!$F$2:$F$2501,Nike_Sales_Uncleaned!$F$2:$F$2501&gt;0)),Nike_Sales_Uncleaned!F1739)</f>
        <v>0</v>
      </c>
      <c r="G1659" cm="1">
        <f t="array" ref="G1659">IF(OR(Nike_Sales_Uncleaned!G1739="",Nike_Sales_Uncleaned!G1739&lt;=0),MEDIAN(_xlfn._xlws.FILTER(Nike_Sales_Uncleaned!$G$2:$G$2501,Nike_Sales_Uncleaned!$G$2:$G$2501&gt;0)),Nike_Sales_Uncleaned!G1739)</f>
        <v>6110.0300000000007</v>
      </c>
      <c r="H1659">
        <f>IF(Nike_Sales_Uncleaned!H1739="",0,IF(AND(Nike_Sales_Uncleaned!H1739&gt;=0,Nike_Sales_Uncleaned!H1739&lt;=1),Nike_Sales_Uncleaned!H1739,0))</f>
        <v>0</v>
      </c>
      <c r="I1659">
        <v>0</v>
      </c>
      <c r="J1659" s="11">
        <f>IF(Nike_Sales_Uncleaned[[#This Row],[Order_Date]]="","",Nike_Sales_Uncleaned[[#This Row],[Order_Date]])</f>
        <v>45509</v>
      </c>
      <c r="K1659" t="s">
        <v>22</v>
      </c>
      <c r="L1659" t="s">
        <v>29</v>
      </c>
      <c r="M1659">
        <v>690.1</v>
      </c>
    </row>
    <row r="1660" spans="1:13" x14ac:dyDescent="0.3">
      <c r="A1660">
        <v>3738</v>
      </c>
      <c r="B1660" t="s">
        <v>35</v>
      </c>
      <c r="C1660" t="s">
        <v>20</v>
      </c>
      <c r="D1660" t="s">
        <v>24</v>
      </c>
      <c r="E1660" t="str">
        <f>IF(Nike_Sales_Uncleaned!E1740="","NA",IF(OR(Nike_Sales_Uncleaned!E1740=0,Nike_Sales_Uncleaned!E1740=-1),"NA",UPPER(Nike_Sales_Uncleaned!E1740)))</f>
        <v>11</v>
      </c>
      <c r="F1660" cm="1">
        <f t="array" ref="F1660">IF(Nike_Sales_Uncleaned!F1740="",MEDIAN(_xlfn._xlws.FILTER(Nike_Sales_Uncleaned!$F$2:$F$2501,Nike_Sales_Uncleaned!$F$2:$F$2501&gt;0)),Nike_Sales_Uncleaned!F1740)</f>
        <v>1</v>
      </c>
      <c r="G1660" cm="1">
        <f t="array" ref="G1660">IF(OR(Nike_Sales_Uncleaned!G1740="",Nike_Sales_Uncleaned!G1740&lt;=0),MEDIAN(_xlfn._xlws.FILTER(Nike_Sales_Uncleaned!$G$2:$G$2501,Nike_Sales_Uncleaned!$G$2:$G$2501&gt;0)),Nike_Sales_Uncleaned!G1740)</f>
        <v>6968.08</v>
      </c>
      <c r="H1660">
        <f>IF(Nike_Sales_Uncleaned!H1740="",0,IF(AND(Nike_Sales_Uncleaned!H1740&gt;=0,Nike_Sales_Uncleaned!H1740&lt;=1),Nike_Sales_Uncleaned!H1740,0))</f>
        <v>0.02</v>
      </c>
      <c r="I1660">
        <v>6828.72</v>
      </c>
      <c r="J1660" s="11" t="str">
        <f>IF(Nike_Sales_Uncleaned[[#This Row],[Order_Date]]="","",Nike_Sales_Uncleaned[[#This Row],[Order_Date]])</f>
        <v/>
      </c>
      <c r="K1660" t="s">
        <v>17</v>
      </c>
      <c r="L1660" t="s">
        <v>33</v>
      </c>
      <c r="M1660">
        <v>-673.94</v>
      </c>
    </row>
    <row r="1661" spans="1:13" x14ac:dyDescent="0.3">
      <c r="A1661">
        <v>3739</v>
      </c>
      <c r="B1661" t="s">
        <v>19</v>
      </c>
      <c r="C1661" t="s">
        <v>14</v>
      </c>
      <c r="D1661" t="s">
        <v>15</v>
      </c>
      <c r="E1661" t="str">
        <f>IF(Nike_Sales_Uncleaned!E1741="","NA",IF(OR(Nike_Sales_Uncleaned!E1741=0,Nike_Sales_Uncleaned!E1741=-1),"NA",UPPER(Nike_Sales_Uncleaned!E1741)))</f>
        <v>11</v>
      </c>
      <c r="F1661" cm="1">
        <f t="array" ref="F1661">IF(Nike_Sales_Uncleaned!F1741="",MEDIAN(_xlfn._xlws.FILTER(Nike_Sales_Uncleaned!$F$2:$F$2501,Nike_Sales_Uncleaned!$F$2:$F$2501&gt;0)),Nike_Sales_Uncleaned!F1741)</f>
        <v>-1</v>
      </c>
      <c r="G1661" cm="1">
        <f t="array" ref="G1661">IF(OR(Nike_Sales_Uncleaned!G1741="",Nike_Sales_Uncleaned!G1741&lt;=0),MEDIAN(_xlfn._xlws.FILTER(Nike_Sales_Uncleaned!$G$2:$G$2501,Nike_Sales_Uncleaned!$G$2:$G$2501&gt;0)),Nike_Sales_Uncleaned!G1741)</f>
        <v>5050.05</v>
      </c>
      <c r="H1661">
        <f>IF(Nike_Sales_Uncleaned!H1741="",0,IF(AND(Nike_Sales_Uncleaned!H1741&gt;=0,Nike_Sales_Uncleaned!H1741&lt;=1),Nike_Sales_Uncleaned!H1741,0))</f>
        <v>0</v>
      </c>
      <c r="I1661">
        <v>0</v>
      </c>
      <c r="J1661" s="11" t="str">
        <f>IF(Nike_Sales_Uncleaned[[#This Row],[Order_Date]]="","",Nike_Sales_Uncleaned[[#This Row],[Order_Date]])</f>
        <v/>
      </c>
      <c r="K1661" t="s">
        <v>17</v>
      </c>
      <c r="L1661" t="s">
        <v>45</v>
      </c>
      <c r="M1661">
        <v>3928.19</v>
      </c>
    </row>
    <row r="1662" spans="1:13" x14ac:dyDescent="0.3">
      <c r="A1662">
        <v>3740</v>
      </c>
      <c r="B1662" t="s">
        <v>35</v>
      </c>
      <c r="C1662" t="s">
        <v>43</v>
      </c>
      <c r="D1662" t="s">
        <v>52</v>
      </c>
      <c r="E1662" t="str">
        <f>IF(Nike_Sales_Uncleaned!E1742="","NA",IF(OR(Nike_Sales_Uncleaned!E1742=0,Nike_Sales_Uncleaned!E1742=-1),"NA",UPPER(Nike_Sales_Uncleaned!E1742)))</f>
        <v>NA</v>
      </c>
      <c r="F1662" cm="1">
        <f t="array" ref="F1662">IF(Nike_Sales_Uncleaned!F1742="",MEDIAN(_xlfn._xlws.FILTER(Nike_Sales_Uncleaned!$F$2:$F$2501,Nike_Sales_Uncleaned!$F$2:$F$2501&gt;0)),Nike_Sales_Uncleaned!F1742)</f>
        <v>0</v>
      </c>
      <c r="G1662" cm="1">
        <f t="array" ref="G1662">IF(OR(Nike_Sales_Uncleaned!G1742="",Nike_Sales_Uncleaned!G1742&lt;=0),MEDIAN(_xlfn._xlws.FILTER(Nike_Sales_Uncleaned!$G$2:$G$2501,Nike_Sales_Uncleaned!$G$2:$G$2501&gt;0)),Nike_Sales_Uncleaned!G1742)</f>
        <v>6110.0300000000007</v>
      </c>
      <c r="H1662">
        <f>IF(Nike_Sales_Uncleaned!H1742="",0,IF(AND(Nike_Sales_Uncleaned!H1742&gt;=0,Nike_Sales_Uncleaned!H1742&lt;=1),Nike_Sales_Uncleaned!H1742,0))</f>
        <v>0</v>
      </c>
      <c r="I1662">
        <v>0</v>
      </c>
      <c r="J1662" s="11">
        <f>IF(Nike_Sales_Uncleaned[[#This Row],[Order_Date]]="","",Nike_Sales_Uncleaned[[#This Row],[Order_Date]])</f>
        <v>45496</v>
      </c>
      <c r="K1662" t="s">
        <v>22</v>
      </c>
      <c r="L1662" t="s">
        <v>29</v>
      </c>
      <c r="M1662">
        <v>2909.82</v>
      </c>
    </row>
    <row r="1663" spans="1:13" x14ac:dyDescent="0.3">
      <c r="A1663">
        <v>3741</v>
      </c>
      <c r="B1663" t="s">
        <v>13</v>
      </c>
      <c r="C1663" t="s">
        <v>26</v>
      </c>
      <c r="D1663" t="s">
        <v>60</v>
      </c>
      <c r="E1663" t="str">
        <f>IF(Nike_Sales_Uncleaned!E1743="","NA",IF(OR(Nike_Sales_Uncleaned!E1743=0,Nike_Sales_Uncleaned!E1743=-1),"NA",UPPER(Nike_Sales_Uncleaned!E1743)))</f>
        <v>L</v>
      </c>
      <c r="F1663" cm="1">
        <f t="array" ref="F1663">IF(Nike_Sales_Uncleaned!F1743="",MEDIAN(_xlfn._xlws.FILTER(Nike_Sales_Uncleaned!$F$2:$F$2501,Nike_Sales_Uncleaned!$F$2:$F$2501&gt;0)),Nike_Sales_Uncleaned!F1743)</f>
        <v>2</v>
      </c>
      <c r="G1663" cm="1">
        <f t="array" ref="G1663">IF(OR(Nike_Sales_Uncleaned!G1743="",Nike_Sales_Uncleaned!G1743&lt;=0),MEDIAN(_xlfn._xlws.FILTER(Nike_Sales_Uncleaned!$G$2:$G$2501,Nike_Sales_Uncleaned!$G$2:$G$2501&gt;0)),Nike_Sales_Uncleaned!G1743)</f>
        <v>8927.2199999999993</v>
      </c>
      <c r="H1663">
        <f>IF(Nike_Sales_Uncleaned!H1743="",0,IF(AND(Nike_Sales_Uncleaned!H1743&gt;=0,Nike_Sales_Uncleaned!H1743&lt;=1),Nike_Sales_Uncleaned!H1743,0))</f>
        <v>0.2</v>
      </c>
      <c r="I1663">
        <v>14283.55</v>
      </c>
      <c r="J1663" s="11">
        <f>IF(Nike_Sales_Uncleaned[[#This Row],[Order_Date]]="","",Nike_Sales_Uncleaned[[#This Row],[Order_Date]])</f>
        <v>45631</v>
      </c>
      <c r="K1663" t="s">
        <v>22</v>
      </c>
      <c r="L1663" t="s">
        <v>45</v>
      </c>
      <c r="M1663">
        <v>821.32</v>
      </c>
    </row>
    <row r="1664" spans="1:13" x14ac:dyDescent="0.3">
      <c r="A1664">
        <v>3742</v>
      </c>
      <c r="B1664" t="s">
        <v>19</v>
      </c>
      <c r="C1664" t="s">
        <v>20</v>
      </c>
      <c r="D1664" t="s">
        <v>21</v>
      </c>
      <c r="E1664" t="str">
        <f>IF(Nike_Sales_Uncleaned!E1744="","NA",IF(OR(Nike_Sales_Uncleaned!E1744=0,Nike_Sales_Uncleaned!E1744=-1),"NA",UPPER(Nike_Sales_Uncleaned!E1744)))</f>
        <v>NA</v>
      </c>
      <c r="F1664" cm="1">
        <f t="array" ref="F1664">IF(Nike_Sales_Uncleaned!F1744="",MEDIAN(_xlfn._xlws.FILTER(Nike_Sales_Uncleaned!$F$2:$F$2501,Nike_Sales_Uncleaned!$F$2:$F$2501&gt;0)),Nike_Sales_Uncleaned!F1744)</f>
        <v>2</v>
      </c>
      <c r="G1664" cm="1">
        <f t="array" ref="G1664">IF(OR(Nike_Sales_Uncleaned!G1744="",Nike_Sales_Uncleaned!G1744&lt;=0),MEDIAN(_xlfn._xlws.FILTER(Nike_Sales_Uncleaned!$G$2:$G$2501,Nike_Sales_Uncleaned!$G$2:$G$2501&gt;0)),Nike_Sales_Uncleaned!G1744)</f>
        <v>6110.0300000000007</v>
      </c>
      <c r="H1664">
        <f>IF(Nike_Sales_Uncleaned!H1744="",0,IF(AND(Nike_Sales_Uncleaned!H1744&gt;=0,Nike_Sales_Uncleaned!H1744&lt;=1),Nike_Sales_Uncleaned!H1744,0))</f>
        <v>0.78</v>
      </c>
      <c r="I1664">
        <v>0</v>
      </c>
      <c r="J1664" s="11" t="str">
        <f>IF(Nike_Sales_Uncleaned[[#This Row],[Order_Date]]="","",Nike_Sales_Uncleaned[[#This Row],[Order_Date]])</f>
        <v/>
      </c>
      <c r="K1664" t="s">
        <v>22</v>
      </c>
      <c r="L1664" t="s">
        <v>25</v>
      </c>
      <c r="M1664">
        <v>2266.5100000000002</v>
      </c>
    </row>
    <row r="1665" spans="1:13" x14ac:dyDescent="0.3">
      <c r="A1665">
        <v>3743</v>
      </c>
      <c r="B1665" t="s">
        <v>35</v>
      </c>
      <c r="C1665" t="s">
        <v>14</v>
      </c>
      <c r="D1665" t="s">
        <v>34</v>
      </c>
      <c r="E1665" t="str">
        <f>IF(Nike_Sales_Uncleaned!E1745="","NA",IF(OR(Nike_Sales_Uncleaned!E1745=0,Nike_Sales_Uncleaned!E1745=-1),"NA",UPPER(Nike_Sales_Uncleaned!E1745)))</f>
        <v>M</v>
      </c>
      <c r="F1665" cm="1">
        <f t="array" ref="F1665">IF(Nike_Sales_Uncleaned!F1745="",MEDIAN(_xlfn._xlws.FILTER(Nike_Sales_Uncleaned!$F$2:$F$2501,Nike_Sales_Uncleaned!$F$2:$F$2501&gt;0)),Nike_Sales_Uncleaned!F1745)</f>
        <v>2</v>
      </c>
      <c r="G1665" cm="1">
        <f t="array" ref="G1665">IF(OR(Nike_Sales_Uncleaned!G1745="",Nike_Sales_Uncleaned!G1745&lt;=0),MEDIAN(_xlfn._xlws.FILTER(Nike_Sales_Uncleaned!$G$2:$G$2501,Nike_Sales_Uncleaned!$G$2:$G$2501&gt;0)),Nike_Sales_Uncleaned!G1745)</f>
        <v>6110.0300000000007</v>
      </c>
      <c r="H1665">
        <f>IF(Nike_Sales_Uncleaned!H1745="",0,IF(AND(Nike_Sales_Uncleaned!H1745&gt;=0,Nike_Sales_Uncleaned!H1745&lt;=1),Nike_Sales_Uncleaned!H1745,0))</f>
        <v>0.2</v>
      </c>
      <c r="I1665">
        <v>0</v>
      </c>
      <c r="J1665" s="11">
        <f>IF(Nike_Sales_Uncleaned[[#This Row],[Order_Date]]="","",Nike_Sales_Uncleaned[[#This Row],[Order_Date]])</f>
        <v>45756</v>
      </c>
      <c r="K1665" t="s">
        <v>22</v>
      </c>
      <c r="L1665" t="s">
        <v>45</v>
      </c>
      <c r="M1665">
        <v>1370.17</v>
      </c>
    </row>
    <row r="1666" spans="1:13" x14ac:dyDescent="0.3">
      <c r="A1666">
        <v>3744</v>
      </c>
      <c r="B1666" t="s">
        <v>13</v>
      </c>
      <c r="C1666" t="s">
        <v>14</v>
      </c>
      <c r="D1666" t="s">
        <v>15</v>
      </c>
      <c r="E1666" t="str">
        <f>IF(Nike_Sales_Uncleaned!E1746="","NA",IF(OR(Nike_Sales_Uncleaned!E1746=0,Nike_Sales_Uncleaned!E1746=-1),"NA",UPPER(Nike_Sales_Uncleaned!E1746)))</f>
        <v>NA</v>
      </c>
      <c r="F1666" cm="1">
        <f t="array" ref="F1666">IF(Nike_Sales_Uncleaned!F1746="",MEDIAN(_xlfn._xlws.FILTER(Nike_Sales_Uncleaned!$F$2:$F$2501,Nike_Sales_Uncleaned!$F$2:$F$2501&gt;0)),Nike_Sales_Uncleaned!F1746)</f>
        <v>3</v>
      </c>
      <c r="G1666" cm="1">
        <f t="array" ref="G1666">IF(OR(Nike_Sales_Uncleaned!G1746="",Nike_Sales_Uncleaned!G1746&lt;=0),MEDIAN(_xlfn._xlws.FILTER(Nike_Sales_Uncleaned!$G$2:$G$2501,Nike_Sales_Uncleaned!$G$2:$G$2501&gt;0)),Nike_Sales_Uncleaned!G1746)</f>
        <v>2370.48</v>
      </c>
      <c r="H1666">
        <f>IF(Nike_Sales_Uncleaned!H1746="",0,IF(AND(Nike_Sales_Uncleaned!H1746&gt;=0,Nike_Sales_Uncleaned!H1746&lt;=1),Nike_Sales_Uncleaned!H1746,0))</f>
        <v>0</v>
      </c>
      <c r="I1666">
        <v>0</v>
      </c>
      <c r="J1666" s="11">
        <f>IF(Nike_Sales_Uncleaned[[#This Row],[Order_Date]]="","",Nike_Sales_Uncleaned[[#This Row],[Order_Date]])</f>
        <v>45767</v>
      </c>
      <c r="K1666" t="s">
        <v>17</v>
      </c>
      <c r="L1666" t="s">
        <v>36</v>
      </c>
      <c r="M1666">
        <v>2830.51</v>
      </c>
    </row>
    <row r="1667" spans="1:13" x14ac:dyDescent="0.3">
      <c r="A1667">
        <v>3745</v>
      </c>
      <c r="B1667" t="s">
        <v>35</v>
      </c>
      <c r="C1667" t="s">
        <v>26</v>
      </c>
      <c r="D1667" t="s">
        <v>40</v>
      </c>
      <c r="E1667" t="str">
        <f>IF(Nike_Sales_Uncleaned!E1747="","NA",IF(OR(Nike_Sales_Uncleaned!E1747=0,Nike_Sales_Uncleaned!E1747=-1),"NA",UPPER(Nike_Sales_Uncleaned!E1747)))</f>
        <v>NA</v>
      </c>
      <c r="F1667" cm="1">
        <f t="array" ref="F1667">IF(Nike_Sales_Uncleaned!F1747="",MEDIAN(_xlfn._xlws.FILTER(Nike_Sales_Uncleaned!$F$2:$F$2501,Nike_Sales_Uncleaned!$F$2:$F$2501&gt;0)),Nike_Sales_Uncleaned!F1747)</f>
        <v>2</v>
      </c>
      <c r="G1667" cm="1">
        <f t="array" ref="G1667">IF(OR(Nike_Sales_Uncleaned!G1747="",Nike_Sales_Uncleaned!G1747&lt;=0),MEDIAN(_xlfn._xlws.FILTER(Nike_Sales_Uncleaned!$G$2:$G$2501,Nike_Sales_Uncleaned!$G$2:$G$2501&gt;0)),Nike_Sales_Uncleaned!G1747)</f>
        <v>6110.0300000000007</v>
      </c>
      <c r="H1667">
        <f>IF(Nike_Sales_Uncleaned!H1747="",0,IF(AND(Nike_Sales_Uncleaned!H1747&gt;=0,Nike_Sales_Uncleaned!H1747&lt;=1),Nike_Sales_Uncleaned!H1747,0))</f>
        <v>0</v>
      </c>
      <c r="I1667">
        <v>0</v>
      </c>
      <c r="J1667" s="11">
        <f>IF(Nike_Sales_Uncleaned[[#This Row],[Order_Date]]="","",Nike_Sales_Uncleaned[[#This Row],[Order_Date]])</f>
        <v>45479</v>
      </c>
      <c r="K1667" t="s">
        <v>17</v>
      </c>
      <c r="L1667" t="s">
        <v>45</v>
      </c>
      <c r="M1667">
        <v>552.84</v>
      </c>
    </row>
    <row r="1668" spans="1:13" x14ac:dyDescent="0.3">
      <c r="A1668">
        <v>3746</v>
      </c>
      <c r="B1668" t="s">
        <v>13</v>
      </c>
      <c r="C1668" t="s">
        <v>26</v>
      </c>
      <c r="D1668" t="s">
        <v>40</v>
      </c>
      <c r="E1668" t="str">
        <f>IF(Nike_Sales_Uncleaned!E1748="","NA",IF(OR(Nike_Sales_Uncleaned!E1748=0,Nike_Sales_Uncleaned!E1748=-1),"NA",UPPER(Nike_Sales_Uncleaned!E1748)))</f>
        <v>M</v>
      </c>
      <c r="F1668" cm="1">
        <f t="array" ref="F1668">IF(Nike_Sales_Uncleaned!F1748="",MEDIAN(_xlfn._xlws.FILTER(Nike_Sales_Uncleaned!$F$2:$F$2501,Nike_Sales_Uncleaned!$F$2:$F$2501&gt;0)),Nike_Sales_Uncleaned!F1748)</f>
        <v>2</v>
      </c>
      <c r="G1668" cm="1">
        <f t="array" ref="G1668">IF(OR(Nike_Sales_Uncleaned!G1748="",Nike_Sales_Uncleaned!G1748&lt;=0),MEDIAN(_xlfn._xlws.FILTER(Nike_Sales_Uncleaned!$G$2:$G$2501,Nike_Sales_Uncleaned!$G$2:$G$2501&gt;0)),Nike_Sales_Uncleaned!G1748)</f>
        <v>7490.78</v>
      </c>
      <c r="H1668">
        <f>IF(Nike_Sales_Uncleaned!H1748="",0,IF(AND(Nike_Sales_Uncleaned!H1748&gt;=0,Nike_Sales_Uncleaned!H1748&lt;=1),Nike_Sales_Uncleaned!H1748,0))</f>
        <v>0</v>
      </c>
      <c r="I1668">
        <v>0</v>
      </c>
      <c r="J1668" s="11">
        <f>IF(Nike_Sales_Uncleaned[[#This Row],[Order_Date]]="","",Nike_Sales_Uncleaned[[#This Row],[Order_Date]])</f>
        <v>45754</v>
      </c>
      <c r="K1668" t="s">
        <v>22</v>
      </c>
      <c r="L1668" t="s">
        <v>25</v>
      </c>
      <c r="M1668">
        <v>2815.43</v>
      </c>
    </row>
    <row r="1669" spans="1:13" x14ac:dyDescent="0.3">
      <c r="A1669">
        <v>3747</v>
      </c>
      <c r="B1669" t="s">
        <v>35</v>
      </c>
      <c r="C1669" t="s">
        <v>26</v>
      </c>
      <c r="D1669" t="s">
        <v>60</v>
      </c>
      <c r="E1669" t="str">
        <f>IF(Nike_Sales_Uncleaned!E1749="","NA",IF(OR(Nike_Sales_Uncleaned!E1749=0,Nike_Sales_Uncleaned!E1749=-1),"NA",UPPER(Nike_Sales_Uncleaned!E1749)))</f>
        <v>NA</v>
      </c>
      <c r="F1669" cm="1">
        <f t="array" ref="F1669">IF(Nike_Sales_Uncleaned!F1749="",MEDIAN(_xlfn._xlws.FILTER(Nike_Sales_Uncleaned!$F$2:$F$2501,Nike_Sales_Uncleaned!$F$2:$F$2501&gt;0)),Nike_Sales_Uncleaned!F1749)</f>
        <v>4</v>
      </c>
      <c r="G1669" cm="1">
        <f t="array" ref="G1669">IF(OR(Nike_Sales_Uncleaned!G1749="",Nike_Sales_Uncleaned!G1749&lt;=0),MEDIAN(_xlfn._xlws.FILTER(Nike_Sales_Uncleaned!$G$2:$G$2501,Nike_Sales_Uncleaned!$G$2:$G$2501&gt;0)),Nike_Sales_Uncleaned!G1749)</f>
        <v>5776.58</v>
      </c>
      <c r="H1669">
        <f>IF(Nike_Sales_Uncleaned!H1749="",0,IF(AND(Nike_Sales_Uncleaned!H1749&gt;=0,Nike_Sales_Uncleaned!H1749&lt;=1),Nike_Sales_Uncleaned!H1749,0))</f>
        <v>0</v>
      </c>
      <c r="I1669">
        <v>0</v>
      </c>
      <c r="J1669" s="11" t="str">
        <f>IF(Nike_Sales_Uncleaned[[#This Row],[Order_Date]]="","",Nike_Sales_Uncleaned[[#This Row],[Order_Date]])</f>
        <v/>
      </c>
      <c r="K1669" t="s">
        <v>22</v>
      </c>
      <c r="L1669" t="s">
        <v>38</v>
      </c>
      <c r="M1669">
        <v>616.71</v>
      </c>
    </row>
    <row r="1670" spans="1:13" x14ac:dyDescent="0.3">
      <c r="A1670">
        <v>3748</v>
      </c>
      <c r="B1670" t="s">
        <v>13</v>
      </c>
      <c r="C1670" t="s">
        <v>14</v>
      </c>
      <c r="D1670" t="s">
        <v>15</v>
      </c>
      <c r="E1670" t="str">
        <f>IF(Nike_Sales_Uncleaned!E1750="","NA",IF(OR(Nike_Sales_Uncleaned!E1750=0,Nike_Sales_Uncleaned!E1750=-1),"NA",UPPER(Nike_Sales_Uncleaned!E1750)))</f>
        <v>XL</v>
      </c>
      <c r="F1670" cm="1">
        <f t="array" ref="F1670">IF(Nike_Sales_Uncleaned!F1750="",MEDIAN(_xlfn._xlws.FILTER(Nike_Sales_Uncleaned!$F$2:$F$2501,Nike_Sales_Uncleaned!$F$2:$F$2501&gt;0)),Nike_Sales_Uncleaned!F1750)</f>
        <v>2</v>
      </c>
      <c r="G1670" cm="1">
        <f t="array" ref="G1670">IF(OR(Nike_Sales_Uncleaned!G1750="",Nike_Sales_Uncleaned!G1750&lt;=0),MEDIAN(_xlfn._xlws.FILTER(Nike_Sales_Uncleaned!$G$2:$G$2501,Nike_Sales_Uncleaned!$G$2:$G$2501&gt;0)),Nike_Sales_Uncleaned!G1750)</f>
        <v>6272.89</v>
      </c>
      <c r="H1670">
        <f>IF(Nike_Sales_Uncleaned!H1750="",0,IF(AND(Nike_Sales_Uncleaned!H1750&gt;=0,Nike_Sales_Uncleaned!H1750&lt;=1),Nike_Sales_Uncleaned!H1750,0))</f>
        <v>0</v>
      </c>
      <c r="I1670">
        <v>0</v>
      </c>
      <c r="J1670" s="11">
        <f>IF(Nike_Sales_Uncleaned[[#This Row],[Order_Date]]="","",Nike_Sales_Uncleaned[[#This Row],[Order_Date]])</f>
        <v>45592</v>
      </c>
      <c r="K1670" t="s">
        <v>17</v>
      </c>
      <c r="L1670" t="s">
        <v>36</v>
      </c>
      <c r="M1670">
        <v>3386.86</v>
      </c>
    </row>
    <row r="1671" spans="1:13" x14ac:dyDescent="0.3">
      <c r="A1671">
        <v>3749</v>
      </c>
      <c r="B1671" t="s">
        <v>35</v>
      </c>
      <c r="C1671" t="s">
        <v>43</v>
      </c>
      <c r="D1671" t="s">
        <v>44</v>
      </c>
      <c r="E1671" t="str">
        <f>IF(Nike_Sales_Uncleaned!E1751="","NA",IF(OR(Nike_Sales_Uncleaned!E1751=0,Nike_Sales_Uncleaned!E1751=-1),"NA",UPPER(Nike_Sales_Uncleaned!E1751)))</f>
        <v>NA</v>
      </c>
      <c r="F1671" cm="1">
        <f t="array" ref="F1671">IF(Nike_Sales_Uncleaned!F1751="",MEDIAN(_xlfn._xlws.FILTER(Nike_Sales_Uncleaned!$F$2:$F$2501,Nike_Sales_Uncleaned!$F$2:$F$2501&gt;0)),Nike_Sales_Uncleaned!F1751)</f>
        <v>2</v>
      </c>
      <c r="G1671" cm="1">
        <f t="array" ref="G1671">IF(OR(Nike_Sales_Uncleaned!G1751="",Nike_Sales_Uncleaned!G1751&lt;=0),MEDIAN(_xlfn._xlws.FILTER(Nike_Sales_Uncleaned!$G$2:$G$2501,Nike_Sales_Uncleaned!$G$2:$G$2501&gt;0)),Nike_Sales_Uncleaned!G1751)</f>
        <v>6985.01</v>
      </c>
      <c r="H1671">
        <f>IF(Nike_Sales_Uncleaned!H1751="",0,IF(AND(Nike_Sales_Uncleaned!H1751&gt;=0,Nike_Sales_Uncleaned!H1751&lt;=1),Nike_Sales_Uncleaned!H1751,0))</f>
        <v>0</v>
      </c>
      <c r="I1671">
        <v>0</v>
      </c>
      <c r="J1671" s="11">
        <f>IF(Nike_Sales_Uncleaned[[#This Row],[Order_Date]]="","",Nike_Sales_Uncleaned[[#This Row],[Order_Date]])</f>
        <v>45165</v>
      </c>
      <c r="K1671" t="s">
        <v>17</v>
      </c>
      <c r="L1671" t="s">
        <v>45</v>
      </c>
      <c r="M1671">
        <v>479.32</v>
      </c>
    </row>
    <row r="1672" spans="1:13" x14ac:dyDescent="0.3">
      <c r="A1672">
        <v>3750</v>
      </c>
      <c r="B1672" t="s">
        <v>13</v>
      </c>
      <c r="C1672" t="s">
        <v>14</v>
      </c>
      <c r="D1672" t="s">
        <v>47</v>
      </c>
      <c r="E1672" t="str">
        <f>IF(Nike_Sales_Uncleaned!E1752="","NA",IF(OR(Nike_Sales_Uncleaned!E1752=0,Nike_Sales_Uncleaned!E1752=-1),"NA",UPPER(Nike_Sales_Uncleaned!E1752)))</f>
        <v>7</v>
      </c>
      <c r="F1672" cm="1">
        <f t="array" ref="F1672">IF(Nike_Sales_Uncleaned!F1752="",MEDIAN(_xlfn._xlws.FILTER(Nike_Sales_Uncleaned!$F$2:$F$2501,Nike_Sales_Uncleaned!$F$2:$F$2501&gt;0)),Nike_Sales_Uncleaned!F1752)</f>
        <v>-1</v>
      </c>
      <c r="G1672" cm="1">
        <f t="array" ref="G1672">IF(OR(Nike_Sales_Uncleaned!G1752="",Nike_Sales_Uncleaned!G1752&lt;=0),MEDIAN(_xlfn._xlws.FILTER(Nike_Sales_Uncleaned!$G$2:$G$2501,Nike_Sales_Uncleaned!$G$2:$G$2501&gt;0)),Nike_Sales_Uncleaned!G1752)</f>
        <v>6110.0300000000007</v>
      </c>
      <c r="H1672">
        <f>IF(Nike_Sales_Uncleaned!H1752="",0,IF(AND(Nike_Sales_Uncleaned!H1752&gt;=0,Nike_Sales_Uncleaned!H1752&lt;=1),Nike_Sales_Uncleaned!H1752,0))</f>
        <v>0</v>
      </c>
      <c r="I1672">
        <v>0</v>
      </c>
      <c r="J1672" s="11" t="str">
        <f>IF(Nike_Sales_Uncleaned[[#This Row],[Order_Date]]="","",Nike_Sales_Uncleaned[[#This Row],[Order_Date]])</f>
        <v/>
      </c>
      <c r="K1672" t="s">
        <v>22</v>
      </c>
      <c r="L1672" t="s">
        <v>36</v>
      </c>
      <c r="M1672">
        <v>1566.16</v>
      </c>
    </row>
    <row r="1673" spans="1:13" x14ac:dyDescent="0.3">
      <c r="A1673">
        <v>3751</v>
      </c>
      <c r="B1673" t="s">
        <v>13</v>
      </c>
      <c r="C1673" t="s">
        <v>26</v>
      </c>
      <c r="D1673" t="s">
        <v>60</v>
      </c>
      <c r="E1673" t="str">
        <f>IF(Nike_Sales_Uncleaned!E1753="","NA",IF(OR(Nike_Sales_Uncleaned!E1753=0,Nike_Sales_Uncleaned!E1753=-1),"NA",UPPER(Nike_Sales_Uncleaned!E1753)))</f>
        <v>XL</v>
      </c>
      <c r="F1673" cm="1">
        <f t="array" ref="F1673">IF(Nike_Sales_Uncleaned!F1753="",MEDIAN(_xlfn._xlws.FILTER(Nike_Sales_Uncleaned!$F$2:$F$2501,Nike_Sales_Uncleaned!$F$2:$F$2501&gt;0)),Nike_Sales_Uncleaned!F1753)</f>
        <v>-1</v>
      </c>
      <c r="G1673" cm="1">
        <f t="array" ref="G1673">IF(OR(Nike_Sales_Uncleaned!G1753="",Nike_Sales_Uncleaned!G1753&lt;=0),MEDIAN(_xlfn._xlws.FILTER(Nike_Sales_Uncleaned!$G$2:$G$2501,Nike_Sales_Uncleaned!$G$2:$G$2501&gt;0)),Nike_Sales_Uncleaned!G1753)</f>
        <v>6110.0300000000007</v>
      </c>
      <c r="H1673">
        <f>IF(Nike_Sales_Uncleaned!H1753="",0,IF(AND(Nike_Sales_Uncleaned!H1753&gt;=0,Nike_Sales_Uncleaned!H1753&lt;=1),Nike_Sales_Uncleaned!H1753,0))</f>
        <v>0.4</v>
      </c>
      <c r="I1673">
        <v>0</v>
      </c>
      <c r="J1673" s="11" t="str">
        <f>IF(Nike_Sales_Uncleaned[[#This Row],[Order_Date]]="","",Nike_Sales_Uncleaned[[#This Row],[Order_Date]])</f>
        <v/>
      </c>
      <c r="K1673" t="s">
        <v>22</v>
      </c>
      <c r="L1673" t="s">
        <v>33</v>
      </c>
      <c r="M1673">
        <v>-399.23</v>
      </c>
    </row>
    <row r="1674" spans="1:13" x14ac:dyDescent="0.3">
      <c r="A1674">
        <v>3752</v>
      </c>
      <c r="B1674" t="s">
        <v>13</v>
      </c>
      <c r="C1674" t="s">
        <v>20</v>
      </c>
      <c r="D1674" t="s">
        <v>39</v>
      </c>
      <c r="E1674" t="str">
        <f>IF(Nike_Sales_Uncleaned!E1754="","NA",IF(OR(Nike_Sales_Uncleaned!E1754=0,Nike_Sales_Uncleaned!E1754=-1),"NA",UPPER(Nike_Sales_Uncleaned!E1754)))</f>
        <v>L</v>
      </c>
      <c r="F1674" cm="1">
        <f t="array" ref="F1674">IF(Nike_Sales_Uncleaned!F1754="",MEDIAN(_xlfn._xlws.FILTER(Nike_Sales_Uncleaned!$F$2:$F$2501,Nike_Sales_Uncleaned!$F$2:$F$2501&gt;0)),Nike_Sales_Uncleaned!F1754)</f>
        <v>2</v>
      </c>
      <c r="G1674" cm="1">
        <f t="array" ref="G1674">IF(OR(Nike_Sales_Uncleaned!G1754="",Nike_Sales_Uncleaned!G1754&lt;=0),MEDIAN(_xlfn._xlws.FILTER(Nike_Sales_Uncleaned!$G$2:$G$2501,Nike_Sales_Uncleaned!$G$2:$G$2501&gt;0)),Nike_Sales_Uncleaned!G1754)</f>
        <v>9021.7900000000009</v>
      </c>
      <c r="H1674">
        <f>IF(Nike_Sales_Uncleaned!H1754="",0,IF(AND(Nike_Sales_Uncleaned!H1754&gt;=0,Nike_Sales_Uncleaned!H1754&lt;=1),Nike_Sales_Uncleaned!H1754,0))</f>
        <v>0.04</v>
      </c>
      <c r="I1674">
        <v>0</v>
      </c>
      <c r="J1674" s="11">
        <f>IF(Nike_Sales_Uncleaned[[#This Row],[Order_Date]]="","",Nike_Sales_Uncleaned[[#This Row],[Order_Date]])</f>
        <v>45520</v>
      </c>
      <c r="K1674" t="s">
        <v>22</v>
      </c>
      <c r="L1674" t="s">
        <v>45</v>
      </c>
      <c r="M1674">
        <v>2618.7199999999998</v>
      </c>
    </row>
    <row r="1675" spans="1:13" x14ac:dyDescent="0.3">
      <c r="A1675">
        <v>3753</v>
      </c>
      <c r="B1675" t="s">
        <v>13</v>
      </c>
      <c r="C1675" t="s">
        <v>14</v>
      </c>
      <c r="D1675" t="s">
        <v>54</v>
      </c>
      <c r="E1675" t="str">
        <f>IF(Nike_Sales_Uncleaned!E1755="","NA",IF(OR(Nike_Sales_Uncleaned!E1755=0,Nike_Sales_Uncleaned!E1755=-1),"NA",UPPER(Nike_Sales_Uncleaned!E1755)))</f>
        <v>NA</v>
      </c>
      <c r="F1675" cm="1">
        <f t="array" ref="F1675">IF(Nike_Sales_Uncleaned!F1755="",MEDIAN(_xlfn._xlws.FILTER(Nike_Sales_Uncleaned!$F$2:$F$2501,Nike_Sales_Uncleaned!$F$2:$F$2501&gt;0)),Nike_Sales_Uncleaned!F1755)</f>
        <v>2</v>
      </c>
      <c r="G1675" cm="1">
        <f t="array" ref="G1675">IF(OR(Nike_Sales_Uncleaned!G1755="",Nike_Sales_Uncleaned!G1755&lt;=0),MEDIAN(_xlfn._xlws.FILTER(Nike_Sales_Uncleaned!$G$2:$G$2501,Nike_Sales_Uncleaned!$G$2:$G$2501&gt;0)),Nike_Sales_Uncleaned!G1755)</f>
        <v>9315.06</v>
      </c>
      <c r="H1675">
        <f>IF(Nike_Sales_Uncleaned!H1755="",0,IF(AND(Nike_Sales_Uncleaned!H1755&gt;=0,Nike_Sales_Uncleaned!H1755&lt;=1),Nike_Sales_Uncleaned!H1755,0))</f>
        <v>0</v>
      </c>
      <c r="I1675">
        <v>-558.9</v>
      </c>
      <c r="J1675" s="11" t="str">
        <f>IF(Nike_Sales_Uncleaned[[#This Row],[Order_Date]]="","",Nike_Sales_Uncleaned[[#This Row],[Order_Date]])</f>
        <v/>
      </c>
      <c r="K1675" t="s">
        <v>17</v>
      </c>
      <c r="L1675" t="s">
        <v>38</v>
      </c>
      <c r="M1675">
        <v>-757.47</v>
      </c>
    </row>
    <row r="1676" spans="1:13" x14ac:dyDescent="0.3">
      <c r="A1676">
        <v>3754</v>
      </c>
      <c r="B1676" t="s">
        <v>13</v>
      </c>
      <c r="C1676" t="s">
        <v>30</v>
      </c>
      <c r="D1676" t="s">
        <v>50</v>
      </c>
      <c r="E1676" t="str">
        <f>IF(Nike_Sales_Uncleaned!E1756="","NA",IF(OR(Nike_Sales_Uncleaned!E1756=0,Nike_Sales_Uncleaned!E1756=-1),"NA",UPPER(Nike_Sales_Uncleaned!E1756)))</f>
        <v>L</v>
      </c>
      <c r="F1676" cm="1">
        <f t="array" ref="F1676">IF(Nike_Sales_Uncleaned!F1756="",MEDIAN(_xlfn._xlws.FILTER(Nike_Sales_Uncleaned!$F$2:$F$2501,Nike_Sales_Uncleaned!$F$2:$F$2501&gt;0)),Nike_Sales_Uncleaned!F1756)</f>
        <v>3</v>
      </c>
      <c r="G1676" cm="1">
        <f t="array" ref="G1676">IF(OR(Nike_Sales_Uncleaned!G1756="",Nike_Sales_Uncleaned!G1756&lt;=0),MEDIAN(_xlfn._xlws.FILTER(Nike_Sales_Uncleaned!$G$2:$G$2501,Nike_Sales_Uncleaned!$G$2:$G$2501&gt;0)),Nike_Sales_Uncleaned!G1756)</f>
        <v>4288.2700000000004</v>
      </c>
      <c r="H1676">
        <f>IF(Nike_Sales_Uncleaned!H1756="",0,IF(AND(Nike_Sales_Uncleaned!H1756&gt;=0,Nike_Sales_Uncleaned!H1756&lt;=1),Nike_Sales_Uncleaned!H1756,0))</f>
        <v>0</v>
      </c>
      <c r="I1676">
        <v>0</v>
      </c>
      <c r="J1676" s="11">
        <f>IF(Nike_Sales_Uncleaned[[#This Row],[Order_Date]]="","",Nike_Sales_Uncleaned[[#This Row],[Order_Date]])</f>
        <v>45765</v>
      </c>
      <c r="K1676" t="s">
        <v>17</v>
      </c>
      <c r="L1676" t="s">
        <v>36</v>
      </c>
      <c r="M1676">
        <v>828.22</v>
      </c>
    </row>
    <row r="1677" spans="1:13" x14ac:dyDescent="0.3">
      <c r="A1677">
        <v>3755</v>
      </c>
      <c r="B1677" t="s">
        <v>19</v>
      </c>
      <c r="C1677" t="s">
        <v>20</v>
      </c>
      <c r="D1677" t="s">
        <v>55</v>
      </c>
      <c r="E1677" t="str">
        <f>IF(Nike_Sales_Uncleaned!E1757="","NA",IF(OR(Nike_Sales_Uncleaned!E1757=0,Nike_Sales_Uncleaned!E1757=-1),"NA",UPPER(Nike_Sales_Uncleaned!E1757)))</f>
        <v>8</v>
      </c>
      <c r="F1677" cm="1">
        <f t="array" ref="F1677">IF(Nike_Sales_Uncleaned!F1757="",MEDIAN(_xlfn._xlws.FILTER(Nike_Sales_Uncleaned!$F$2:$F$2501,Nike_Sales_Uncleaned!$F$2:$F$2501&gt;0)),Nike_Sales_Uncleaned!F1757)</f>
        <v>4</v>
      </c>
      <c r="G1677" cm="1">
        <f t="array" ref="G1677">IF(OR(Nike_Sales_Uncleaned!G1757="",Nike_Sales_Uncleaned!G1757&lt;=0),MEDIAN(_xlfn._xlws.FILTER(Nike_Sales_Uncleaned!$G$2:$G$2501,Nike_Sales_Uncleaned!$G$2:$G$2501&gt;0)),Nike_Sales_Uncleaned!G1757)</f>
        <v>2342.16</v>
      </c>
      <c r="H1677">
        <f>IF(Nike_Sales_Uncleaned!H1757="",0,IF(AND(Nike_Sales_Uncleaned!H1757&gt;=0,Nike_Sales_Uncleaned!H1757&lt;=1),Nike_Sales_Uncleaned!H1757,0))</f>
        <v>0.25</v>
      </c>
      <c r="I1677">
        <v>7026.48</v>
      </c>
      <c r="J1677" s="11">
        <f>IF(Nike_Sales_Uncleaned[[#This Row],[Order_Date]]="","",Nike_Sales_Uncleaned[[#This Row],[Order_Date]])</f>
        <v>45609</v>
      </c>
      <c r="K1677" t="s">
        <v>22</v>
      </c>
      <c r="L1677" t="s">
        <v>25</v>
      </c>
      <c r="M1677">
        <v>1007</v>
      </c>
    </row>
    <row r="1678" spans="1:13" x14ac:dyDescent="0.3">
      <c r="A1678">
        <v>3756</v>
      </c>
      <c r="B1678" t="s">
        <v>35</v>
      </c>
      <c r="C1678" t="s">
        <v>43</v>
      </c>
      <c r="D1678" t="s">
        <v>51</v>
      </c>
      <c r="E1678" t="str">
        <f>IF(Nike_Sales_Uncleaned!E1758="","NA",IF(OR(Nike_Sales_Uncleaned!E1758=0,Nike_Sales_Uncleaned!E1758=-1),"NA",UPPER(Nike_Sales_Uncleaned!E1758)))</f>
        <v>XL</v>
      </c>
      <c r="F1678" cm="1">
        <f t="array" ref="F1678">IF(Nike_Sales_Uncleaned!F1758="",MEDIAN(_xlfn._xlws.FILTER(Nike_Sales_Uncleaned!$F$2:$F$2501,Nike_Sales_Uncleaned!$F$2:$F$2501&gt;0)),Nike_Sales_Uncleaned!F1758)</f>
        <v>2</v>
      </c>
      <c r="G1678" cm="1">
        <f t="array" ref="G1678">IF(OR(Nike_Sales_Uncleaned!G1758="",Nike_Sales_Uncleaned!G1758&lt;=0),MEDIAN(_xlfn._xlws.FILTER(Nike_Sales_Uncleaned!$G$2:$G$2501,Nike_Sales_Uncleaned!$G$2:$G$2501&gt;0)),Nike_Sales_Uncleaned!G1758)</f>
        <v>6110.0300000000007</v>
      </c>
      <c r="H1678">
        <f>IF(Nike_Sales_Uncleaned!H1758="",0,IF(AND(Nike_Sales_Uncleaned!H1758&gt;=0,Nike_Sales_Uncleaned!H1758&lt;=1),Nike_Sales_Uncleaned!H1758,0))</f>
        <v>0</v>
      </c>
      <c r="I1678">
        <v>0</v>
      </c>
      <c r="J1678" s="11" t="str">
        <f>IF(Nike_Sales_Uncleaned[[#This Row],[Order_Date]]="","",Nike_Sales_Uncleaned[[#This Row],[Order_Date]])</f>
        <v/>
      </c>
      <c r="K1678" t="s">
        <v>22</v>
      </c>
      <c r="L1678" t="s">
        <v>38</v>
      </c>
      <c r="M1678">
        <v>-289.63</v>
      </c>
    </row>
    <row r="1679" spans="1:13" x14ac:dyDescent="0.3">
      <c r="A1679">
        <v>3757</v>
      </c>
      <c r="B1679" t="s">
        <v>35</v>
      </c>
      <c r="C1679" t="s">
        <v>14</v>
      </c>
      <c r="D1679" t="s">
        <v>47</v>
      </c>
      <c r="E1679" t="str">
        <f>IF(Nike_Sales_Uncleaned!E1759="","NA",IF(OR(Nike_Sales_Uncleaned!E1759=0,Nike_Sales_Uncleaned!E1759=-1),"NA",UPPER(Nike_Sales_Uncleaned!E1759)))</f>
        <v>NA</v>
      </c>
      <c r="F1679" cm="1">
        <f t="array" ref="F1679">IF(Nike_Sales_Uncleaned!F1759="",MEDIAN(_xlfn._xlws.FILTER(Nike_Sales_Uncleaned!$F$2:$F$2501,Nike_Sales_Uncleaned!$F$2:$F$2501&gt;0)),Nike_Sales_Uncleaned!F1759)</f>
        <v>2</v>
      </c>
      <c r="G1679" cm="1">
        <f t="array" ref="G1679">IF(OR(Nike_Sales_Uncleaned!G1759="",Nike_Sales_Uncleaned!G1759&lt;=0),MEDIAN(_xlfn._xlws.FILTER(Nike_Sales_Uncleaned!$G$2:$G$2501,Nike_Sales_Uncleaned!$G$2:$G$2501&gt;0)),Nike_Sales_Uncleaned!G1759)</f>
        <v>6110.0300000000007</v>
      </c>
      <c r="H1679">
        <f>IF(Nike_Sales_Uncleaned!H1759="",0,IF(AND(Nike_Sales_Uncleaned!H1759&gt;=0,Nike_Sales_Uncleaned!H1759&lt;=1),Nike_Sales_Uncleaned!H1759,0))</f>
        <v>0</v>
      </c>
      <c r="I1679">
        <v>0</v>
      </c>
      <c r="J1679" s="11" t="str">
        <f>IF(Nike_Sales_Uncleaned[[#This Row],[Order_Date]]="","",Nike_Sales_Uncleaned[[#This Row],[Order_Date]])</f>
        <v/>
      </c>
      <c r="K1679" t="s">
        <v>22</v>
      </c>
      <c r="L1679" t="s">
        <v>38</v>
      </c>
      <c r="M1679">
        <v>-106.88</v>
      </c>
    </row>
    <row r="1680" spans="1:13" x14ac:dyDescent="0.3">
      <c r="A1680">
        <v>3758</v>
      </c>
      <c r="B1680" t="s">
        <v>13</v>
      </c>
      <c r="C1680" t="s">
        <v>30</v>
      </c>
      <c r="D1680" t="s">
        <v>56</v>
      </c>
      <c r="E1680" t="str">
        <f>IF(Nike_Sales_Uncleaned!E1760="","NA",IF(OR(Nike_Sales_Uncleaned!E1760=0,Nike_Sales_Uncleaned!E1760=-1),"NA",UPPER(Nike_Sales_Uncleaned!E1760)))</f>
        <v>M</v>
      </c>
      <c r="F1680" cm="1">
        <f t="array" ref="F1680">IF(Nike_Sales_Uncleaned!F1760="",MEDIAN(_xlfn._xlws.FILTER(Nike_Sales_Uncleaned!$F$2:$F$2501,Nike_Sales_Uncleaned!$F$2:$F$2501&gt;0)),Nike_Sales_Uncleaned!F1760)</f>
        <v>3</v>
      </c>
      <c r="G1680" cm="1">
        <f t="array" ref="G1680">IF(OR(Nike_Sales_Uncleaned!G1760="",Nike_Sales_Uncleaned!G1760&lt;=0),MEDIAN(_xlfn._xlws.FILTER(Nike_Sales_Uncleaned!$G$2:$G$2501,Nike_Sales_Uncleaned!$G$2:$G$2501&gt;0)),Nike_Sales_Uncleaned!G1760)</f>
        <v>4306.67</v>
      </c>
      <c r="H1680">
        <f>IF(Nike_Sales_Uncleaned!H1760="",0,IF(AND(Nike_Sales_Uncleaned!H1760&gt;=0,Nike_Sales_Uncleaned!H1760&lt;=1),Nike_Sales_Uncleaned!H1760,0))</f>
        <v>0</v>
      </c>
      <c r="I1680">
        <v>0</v>
      </c>
      <c r="J1680" s="11">
        <f>IF(Nike_Sales_Uncleaned[[#This Row],[Order_Date]]="","",Nike_Sales_Uncleaned[[#This Row],[Order_Date]])</f>
        <v>45518</v>
      </c>
      <c r="K1680" t="s">
        <v>22</v>
      </c>
      <c r="L1680" t="s">
        <v>33</v>
      </c>
      <c r="M1680">
        <v>-233.45</v>
      </c>
    </row>
    <row r="1681" spans="1:13" x14ac:dyDescent="0.3">
      <c r="A1681">
        <v>3759</v>
      </c>
      <c r="B1681" t="s">
        <v>19</v>
      </c>
      <c r="C1681" t="s">
        <v>43</v>
      </c>
      <c r="D1681" t="s">
        <v>61</v>
      </c>
      <c r="E1681" t="str">
        <f>IF(Nike_Sales_Uncleaned!E1761="","NA",IF(OR(Nike_Sales_Uncleaned!E1761=0,Nike_Sales_Uncleaned!E1761=-1),"NA",UPPER(Nike_Sales_Uncleaned!E1761)))</f>
        <v>12</v>
      </c>
      <c r="F1681" cm="1">
        <f t="array" ref="F1681">IF(Nike_Sales_Uncleaned!F1761="",MEDIAN(_xlfn._xlws.FILTER(Nike_Sales_Uncleaned!$F$2:$F$2501,Nike_Sales_Uncleaned!$F$2:$F$2501&gt;0)),Nike_Sales_Uncleaned!F1761)</f>
        <v>0</v>
      </c>
      <c r="G1681" cm="1">
        <f t="array" ref="G1681">IF(OR(Nike_Sales_Uncleaned!G1761="",Nike_Sales_Uncleaned!G1761&lt;=0),MEDIAN(_xlfn._xlws.FILTER(Nike_Sales_Uncleaned!$G$2:$G$2501,Nike_Sales_Uncleaned!$G$2:$G$2501&gt;0)),Nike_Sales_Uncleaned!G1761)</f>
        <v>9605.6</v>
      </c>
      <c r="H1681">
        <f>IF(Nike_Sales_Uncleaned!H1761="",0,IF(AND(Nike_Sales_Uncleaned!H1761&gt;=0,Nike_Sales_Uncleaned!H1761&lt;=1),Nike_Sales_Uncleaned!H1761,0))</f>
        <v>0.81</v>
      </c>
      <c r="I1681">
        <v>0</v>
      </c>
      <c r="J1681" s="11" t="str">
        <f>IF(Nike_Sales_Uncleaned[[#This Row],[Order_Date]]="","",Nike_Sales_Uncleaned[[#This Row],[Order_Date]])</f>
        <v/>
      </c>
      <c r="K1681" t="s">
        <v>17</v>
      </c>
      <c r="L1681" t="s">
        <v>38</v>
      </c>
      <c r="M1681">
        <v>1611.59</v>
      </c>
    </row>
    <row r="1682" spans="1:13" x14ac:dyDescent="0.3">
      <c r="A1682">
        <v>3760</v>
      </c>
      <c r="B1682" t="s">
        <v>35</v>
      </c>
      <c r="C1682" t="s">
        <v>43</v>
      </c>
      <c r="D1682" t="s">
        <v>44</v>
      </c>
      <c r="E1682" t="str">
        <f>IF(Nike_Sales_Uncleaned!E1762="","NA",IF(OR(Nike_Sales_Uncleaned!E1762=0,Nike_Sales_Uncleaned!E1762=-1),"NA",UPPER(Nike_Sales_Uncleaned!E1762)))</f>
        <v>7</v>
      </c>
      <c r="F1682" cm="1">
        <f t="array" ref="F1682">IF(Nike_Sales_Uncleaned!F1762="",MEDIAN(_xlfn._xlws.FILTER(Nike_Sales_Uncleaned!$F$2:$F$2501,Nike_Sales_Uncleaned!$F$2:$F$2501&gt;0)),Nike_Sales_Uncleaned!F1762)</f>
        <v>2</v>
      </c>
      <c r="G1682" cm="1">
        <f t="array" ref="G1682">IF(OR(Nike_Sales_Uncleaned!G1762="",Nike_Sales_Uncleaned!G1762&lt;=0),MEDIAN(_xlfn._xlws.FILTER(Nike_Sales_Uncleaned!$G$2:$G$2501,Nike_Sales_Uncleaned!$G$2:$G$2501&gt;0)),Nike_Sales_Uncleaned!G1762)</f>
        <v>8313.84</v>
      </c>
      <c r="H1682">
        <f>IF(Nike_Sales_Uncleaned!H1762="",0,IF(AND(Nike_Sales_Uncleaned!H1762&gt;=0,Nike_Sales_Uncleaned!H1762&lt;=1),Nike_Sales_Uncleaned!H1762,0))</f>
        <v>0</v>
      </c>
      <c r="I1682">
        <v>0</v>
      </c>
      <c r="J1682" s="11">
        <f>IF(Nike_Sales_Uncleaned[[#This Row],[Order_Date]]="","",Nike_Sales_Uncleaned[[#This Row],[Order_Date]])</f>
        <v>45684</v>
      </c>
      <c r="K1682" t="s">
        <v>17</v>
      </c>
      <c r="L1682" t="s">
        <v>45</v>
      </c>
      <c r="M1682">
        <v>1735.58</v>
      </c>
    </row>
    <row r="1683" spans="1:13" x14ac:dyDescent="0.3">
      <c r="A1683">
        <v>3761</v>
      </c>
      <c r="B1683" t="s">
        <v>19</v>
      </c>
      <c r="C1683" t="s">
        <v>43</v>
      </c>
      <c r="D1683" t="s">
        <v>52</v>
      </c>
      <c r="E1683" t="str">
        <f>IF(Nike_Sales_Uncleaned!E1763="","NA",IF(OR(Nike_Sales_Uncleaned!E1763=0,Nike_Sales_Uncleaned!E1763=-1),"NA",UPPER(Nike_Sales_Uncleaned!E1763)))</f>
        <v>L</v>
      </c>
      <c r="F1683" cm="1">
        <f t="array" ref="F1683">IF(Nike_Sales_Uncleaned!F1763="",MEDIAN(_xlfn._xlws.FILTER(Nike_Sales_Uncleaned!$F$2:$F$2501,Nike_Sales_Uncleaned!$F$2:$F$2501&gt;0)),Nike_Sales_Uncleaned!F1763)</f>
        <v>4</v>
      </c>
      <c r="G1683" cm="1">
        <f t="array" ref="G1683">IF(OR(Nike_Sales_Uncleaned!G1763="",Nike_Sales_Uncleaned!G1763&lt;=0),MEDIAN(_xlfn._xlws.FILTER(Nike_Sales_Uncleaned!$G$2:$G$2501,Nike_Sales_Uncleaned!$G$2:$G$2501&gt;0)),Nike_Sales_Uncleaned!G1763)</f>
        <v>2972.38</v>
      </c>
      <c r="H1683">
        <f>IF(Nike_Sales_Uncleaned!H1763="",0,IF(AND(Nike_Sales_Uncleaned!H1763&gt;=0,Nike_Sales_Uncleaned!H1763&lt;=1),Nike_Sales_Uncleaned!H1763,0))</f>
        <v>0.14000000000000001</v>
      </c>
      <c r="I1683">
        <v>10224.99</v>
      </c>
      <c r="J1683" s="11">
        <f>IF(Nike_Sales_Uncleaned[[#This Row],[Order_Date]]="","",Nike_Sales_Uncleaned[[#This Row],[Order_Date]])</f>
        <v>45756</v>
      </c>
      <c r="K1683" t="s">
        <v>17</v>
      </c>
      <c r="L1683" t="s">
        <v>38</v>
      </c>
      <c r="M1683">
        <v>2569.7399999999998</v>
      </c>
    </row>
    <row r="1684" spans="1:13" x14ac:dyDescent="0.3">
      <c r="A1684">
        <v>3762</v>
      </c>
      <c r="B1684" t="s">
        <v>35</v>
      </c>
      <c r="C1684" t="s">
        <v>26</v>
      </c>
      <c r="D1684" t="s">
        <v>60</v>
      </c>
      <c r="E1684" t="str">
        <f>IF(Nike_Sales_Uncleaned!E1764="","NA",IF(OR(Nike_Sales_Uncleaned!E1764=0,Nike_Sales_Uncleaned!E1764=-1),"NA",UPPER(Nike_Sales_Uncleaned!E1764)))</f>
        <v>9</v>
      </c>
      <c r="F1684" cm="1">
        <f t="array" ref="F1684">IF(Nike_Sales_Uncleaned!F1764="",MEDIAN(_xlfn._xlws.FILTER(Nike_Sales_Uncleaned!$F$2:$F$2501,Nike_Sales_Uncleaned!$F$2:$F$2501&gt;0)),Nike_Sales_Uncleaned!F1764)</f>
        <v>1</v>
      </c>
      <c r="G1684" cm="1">
        <f t="array" ref="G1684">IF(OR(Nike_Sales_Uncleaned!G1764="",Nike_Sales_Uncleaned!G1764&lt;=0),MEDIAN(_xlfn._xlws.FILTER(Nike_Sales_Uncleaned!$G$2:$G$2501,Nike_Sales_Uncleaned!$G$2:$G$2501&gt;0)),Nike_Sales_Uncleaned!G1764)</f>
        <v>2725.1</v>
      </c>
      <c r="H1684">
        <f>IF(Nike_Sales_Uncleaned!H1764="",0,IF(AND(Nike_Sales_Uncleaned!H1764&gt;=0,Nike_Sales_Uncleaned!H1764&lt;=1),Nike_Sales_Uncleaned!H1764,0))</f>
        <v>0</v>
      </c>
      <c r="I1684">
        <v>0</v>
      </c>
      <c r="J1684" s="11">
        <f>IF(Nike_Sales_Uncleaned[[#This Row],[Order_Date]]="","",Nike_Sales_Uncleaned[[#This Row],[Order_Date]])</f>
        <v>45574</v>
      </c>
      <c r="K1684" t="s">
        <v>22</v>
      </c>
      <c r="L1684" t="s">
        <v>25</v>
      </c>
      <c r="M1684">
        <v>-997.11</v>
      </c>
    </row>
    <row r="1685" spans="1:13" x14ac:dyDescent="0.3">
      <c r="A1685">
        <v>3763</v>
      </c>
      <c r="B1685" t="s">
        <v>13</v>
      </c>
      <c r="C1685" t="s">
        <v>43</v>
      </c>
      <c r="D1685" t="s">
        <v>61</v>
      </c>
      <c r="E1685" t="str">
        <f>IF(Nike_Sales_Uncleaned!E1765="","NA",IF(OR(Nike_Sales_Uncleaned!E1765=0,Nike_Sales_Uncleaned!E1765=-1),"NA",UPPER(Nike_Sales_Uncleaned!E1765)))</f>
        <v>11</v>
      </c>
      <c r="F1685" cm="1">
        <f t="array" ref="F1685">IF(Nike_Sales_Uncleaned!F1765="",MEDIAN(_xlfn._xlws.FILTER(Nike_Sales_Uncleaned!$F$2:$F$2501,Nike_Sales_Uncleaned!$F$2:$F$2501&gt;0)),Nike_Sales_Uncleaned!F1765)</f>
        <v>0</v>
      </c>
      <c r="G1685" cm="1">
        <f t="array" ref="G1685">IF(OR(Nike_Sales_Uncleaned!G1765="",Nike_Sales_Uncleaned!G1765&lt;=0),MEDIAN(_xlfn._xlws.FILTER(Nike_Sales_Uncleaned!$G$2:$G$2501,Nike_Sales_Uncleaned!$G$2:$G$2501&gt;0)),Nike_Sales_Uncleaned!G1765)</f>
        <v>6110.0300000000007</v>
      </c>
      <c r="H1685">
        <f>IF(Nike_Sales_Uncleaned!H1765="",0,IF(AND(Nike_Sales_Uncleaned!H1765&gt;=0,Nike_Sales_Uncleaned!H1765&lt;=1),Nike_Sales_Uncleaned!H1765,0))</f>
        <v>0</v>
      </c>
      <c r="I1685">
        <v>0</v>
      </c>
      <c r="J1685" s="11">
        <f>IF(Nike_Sales_Uncleaned[[#This Row],[Order_Date]]="","",Nike_Sales_Uncleaned[[#This Row],[Order_Date]])</f>
        <v>45427</v>
      </c>
      <c r="K1685" t="s">
        <v>22</v>
      </c>
      <c r="L1685" t="s">
        <v>38</v>
      </c>
      <c r="M1685">
        <v>3671.32</v>
      </c>
    </row>
    <row r="1686" spans="1:13" x14ac:dyDescent="0.3">
      <c r="A1686">
        <v>3764</v>
      </c>
      <c r="B1686" t="s">
        <v>35</v>
      </c>
      <c r="C1686" t="s">
        <v>26</v>
      </c>
      <c r="D1686" t="s">
        <v>27</v>
      </c>
      <c r="E1686" t="str">
        <f>IF(Nike_Sales_Uncleaned!E1766="","NA",IF(OR(Nike_Sales_Uncleaned!E1766=0,Nike_Sales_Uncleaned!E1766=-1),"NA",UPPER(Nike_Sales_Uncleaned!E1766)))</f>
        <v>10</v>
      </c>
      <c r="F1686" cm="1">
        <f t="array" ref="F1686">IF(Nike_Sales_Uncleaned!F1766="",MEDIAN(_xlfn._xlws.FILTER(Nike_Sales_Uncleaned!$F$2:$F$2501,Nike_Sales_Uncleaned!$F$2:$F$2501&gt;0)),Nike_Sales_Uncleaned!F1766)</f>
        <v>2</v>
      </c>
      <c r="G1686" cm="1">
        <f t="array" ref="G1686">IF(OR(Nike_Sales_Uncleaned!G1766="",Nike_Sales_Uncleaned!G1766&lt;=0),MEDIAN(_xlfn._xlws.FILTER(Nike_Sales_Uncleaned!$G$2:$G$2501,Nike_Sales_Uncleaned!$G$2:$G$2501&gt;0)),Nike_Sales_Uncleaned!G1766)</f>
        <v>3953.6</v>
      </c>
      <c r="H1686">
        <f>IF(Nike_Sales_Uncleaned!H1766="",0,IF(AND(Nike_Sales_Uncleaned!H1766&gt;=0,Nike_Sales_Uncleaned!H1766&lt;=1),Nike_Sales_Uncleaned!H1766,0))</f>
        <v>0</v>
      </c>
      <c r="I1686">
        <v>0</v>
      </c>
      <c r="J1686" s="11">
        <f>IF(Nike_Sales_Uncleaned[[#This Row],[Order_Date]]="","",Nike_Sales_Uncleaned[[#This Row],[Order_Date]])</f>
        <v>45536</v>
      </c>
      <c r="K1686" t="s">
        <v>17</v>
      </c>
      <c r="L1686" t="s">
        <v>45</v>
      </c>
      <c r="M1686">
        <v>528.86</v>
      </c>
    </row>
    <row r="1687" spans="1:13" x14ac:dyDescent="0.3">
      <c r="A1687">
        <v>3765</v>
      </c>
      <c r="B1687" t="s">
        <v>13</v>
      </c>
      <c r="C1687" t="s">
        <v>30</v>
      </c>
      <c r="D1687" t="s">
        <v>56</v>
      </c>
      <c r="E1687" t="str">
        <f>IF(Nike_Sales_Uncleaned!E1767="","NA",IF(OR(Nike_Sales_Uncleaned!E1767=0,Nike_Sales_Uncleaned!E1767=-1),"NA",UPPER(Nike_Sales_Uncleaned!E1767)))</f>
        <v>M</v>
      </c>
      <c r="F1687" cm="1">
        <f t="array" ref="F1687">IF(Nike_Sales_Uncleaned!F1767="",MEDIAN(_xlfn._xlws.FILTER(Nike_Sales_Uncleaned!$F$2:$F$2501,Nike_Sales_Uncleaned!$F$2:$F$2501&gt;0)),Nike_Sales_Uncleaned!F1767)</f>
        <v>3</v>
      </c>
      <c r="G1687" cm="1">
        <f t="array" ref="G1687">IF(OR(Nike_Sales_Uncleaned!G1767="",Nike_Sales_Uncleaned!G1767&lt;=0),MEDIAN(_xlfn._xlws.FILTER(Nike_Sales_Uncleaned!$G$2:$G$2501,Nike_Sales_Uncleaned!$G$2:$G$2501&gt;0)),Nike_Sales_Uncleaned!G1767)</f>
        <v>6110.0300000000007</v>
      </c>
      <c r="H1687">
        <f>IF(Nike_Sales_Uncleaned!H1767="",0,IF(AND(Nike_Sales_Uncleaned!H1767&gt;=0,Nike_Sales_Uncleaned!H1767&lt;=1),Nike_Sales_Uncleaned!H1767,0))</f>
        <v>0.44</v>
      </c>
      <c r="I1687">
        <v>0</v>
      </c>
      <c r="J1687" s="11">
        <f>IF(Nike_Sales_Uncleaned[[#This Row],[Order_Date]]="","",Nike_Sales_Uncleaned[[#This Row],[Order_Date]])</f>
        <v>45701</v>
      </c>
      <c r="K1687" t="s">
        <v>17</v>
      </c>
      <c r="L1687" t="s">
        <v>38</v>
      </c>
      <c r="M1687">
        <v>3376.32</v>
      </c>
    </row>
    <row r="1688" spans="1:13" x14ac:dyDescent="0.3">
      <c r="A1688">
        <v>3766</v>
      </c>
      <c r="B1688" t="s">
        <v>19</v>
      </c>
      <c r="C1688" t="s">
        <v>14</v>
      </c>
      <c r="D1688" t="s">
        <v>47</v>
      </c>
      <c r="E1688" t="str">
        <f>IF(Nike_Sales_Uncleaned!E1768="","NA",IF(OR(Nike_Sales_Uncleaned!E1768=0,Nike_Sales_Uncleaned!E1768=-1),"NA",UPPER(Nike_Sales_Uncleaned!E1768)))</f>
        <v>NA</v>
      </c>
      <c r="F1688" cm="1">
        <f t="array" ref="F1688">IF(Nike_Sales_Uncleaned!F1768="",MEDIAN(_xlfn._xlws.FILTER(Nike_Sales_Uncleaned!$F$2:$F$2501,Nike_Sales_Uncleaned!$F$2:$F$2501&gt;0)),Nike_Sales_Uncleaned!F1768)</f>
        <v>2</v>
      </c>
      <c r="G1688" cm="1">
        <f t="array" ref="G1688">IF(OR(Nike_Sales_Uncleaned!G1768="",Nike_Sales_Uncleaned!G1768&lt;=0),MEDIAN(_xlfn._xlws.FILTER(Nike_Sales_Uncleaned!$G$2:$G$2501,Nike_Sales_Uncleaned!$G$2:$G$2501&gt;0)),Nike_Sales_Uncleaned!G1768)</f>
        <v>6110.0300000000007</v>
      </c>
      <c r="H1688">
        <f>IF(Nike_Sales_Uncleaned!H1768="",0,IF(AND(Nike_Sales_Uncleaned!H1768&gt;=0,Nike_Sales_Uncleaned!H1768&lt;=1),Nike_Sales_Uncleaned!H1768,0))</f>
        <v>0</v>
      </c>
      <c r="I1688">
        <v>0</v>
      </c>
      <c r="J1688" s="11">
        <f>IF(Nike_Sales_Uncleaned[[#This Row],[Order_Date]]="","",Nike_Sales_Uncleaned[[#This Row],[Order_Date]])</f>
        <v>45591</v>
      </c>
      <c r="K1688" t="s">
        <v>17</v>
      </c>
      <c r="L1688" t="s">
        <v>29</v>
      </c>
      <c r="M1688">
        <v>1979.8</v>
      </c>
    </row>
    <row r="1689" spans="1:13" x14ac:dyDescent="0.3">
      <c r="A1689">
        <v>3767</v>
      </c>
      <c r="B1689" t="s">
        <v>13</v>
      </c>
      <c r="C1689" t="s">
        <v>14</v>
      </c>
      <c r="D1689" t="s">
        <v>34</v>
      </c>
      <c r="E1689" t="str">
        <f>IF(Nike_Sales_Uncleaned!E1769="","NA",IF(OR(Nike_Sales_Uncleaned!E1769=0,Nike_Sales_Uncleaned!E1769=-1),"NA",UPPER(Nike_Sales_Uncleaned!E1769)))</f>
        <v>NA</v>
      </c>
      <c r="F1689" cm="1">
        <f t="array" ref="F1689">IF(Nike_Sales_Uncleaned!F1769="",MEDIAN(_xlfn._xlws.FILTER(Nike_Sales_Uncleaned!$F$2:$F$2501,Nike_Sales_Uncleaned!$F$2:$F$2501&gt;0)),Nike_Sales_Uncleaned!F1769)</f>
        <v>1</v>
      </c>
      <c r="G1689" cm="1">
        <f t="array" ref="G1689">IF(OR(Nike_Sales_Uncleaned!G1769="",Nike_Sales_Uncleaned!G1769&lt;=0),MEDIAN(_xlfn._xlws.FILTER(Nike_Sales_Uncleaned!$G$2:$G$2501,Nike_Sales_Uncleaned!$G$2:$G$2501&gt;0)),Nike_Sales_Uncleaned!G1769)</f>
        <v>6110.0300000000007</v>
      </c>
      <c r="H1689">
        <f>IF(Nike_Sales_Uncleaned!H1769="",0,IF(AND(Nike_Sales_Uncleaned!H1769&gt;=0,Nike_Sales_Uncleaned!H1769&lt;=1),Nike_Sales_Uncleaned!H1769,0))</f>
        <v>0.2</v>
      </c>
      <c r="I1689">
        <v>0</v>
      </c>
      <c r="J1689" s="11">
        <f>IF(Nike_Sales_Uncleaned[[#This Row],[Order_Date]]="","",Nike_Sales_Uncleaned[[#This Row],[Order_Date]])</f>
        <v>45588</v>
      </c>
      <c r="K1689" t="s">
        <v>22</v>
      </c>
      <c r="L1689" t="s">
        <v>25</v>
      </c>
      <c r="M1689">
        <v>-102.84</v>
      </c>
    </row>
    <row r="1690" spans="1:13" x14ac:dyDescent="0.3">
      <c r="A1690">
        <v>3768</v>
      </c>
      <c r="B1690" t="s">
        <v>35</v>
      </c>
      <c r="C1690" t="s">
        <v>20</v>
      </c>
      <c r="D1690" t="s">
        <v>21</v>
      </c>
      <c r="E1690" t="str">
        <f>IF(Nike_Sales_Uncleaned!E1770="","NA",IF(OR(Nike_Sales_Uncleaned!E1770=0,Nike_Sales_Uncleaned!E1770=-1),"NA",UPPER(Nike_Sales_Uncleaned!E1770)))</f>
        <v>XL</v>
      </c>
      <c r="F1690" cm="1">
        <f t="array" ref="F1690">IF(Nike_Sales_Uncleaned!F1770="",MEDIAN(_xlfn._xlws.FILTER(Nike_Sales_Uncleaned!$F$2:$F$2501,Nike_Sales_Uncleaned!$F$2:$F$2501&gt;0)),Nike_Sales_Uncleaned!F1770)</f>
        <v>2</v>
      </c>
      <c r="G1690" cm="1">
        <f t="array" ref="G1690">IF(OR(Nike_Sales_Uncleaned!G1770="",Nike_Sales_Uncleaned!G1770&lt;=0),MEDIAN(_xlfn._xlws.FILTER(Nike_Sales_Uncleaned!$G$2:$G$2501,Nike_Sales_Uncleaned!$G$2:$G$2501&gt;0)),Nike_Sales_Uncleaned!G1770)</f>
        <v>6110.0300000000007</v>
      </c>
      <c r="H1690">
        <f>IF(Nike_Sales_Uncleaned!H1770="",0,IF(AND(Nike_Sales_Uncleaned!H1770&gt;=0,Nike_Sales_Uncleaned!H1770&lt;=1),Nike_Sales_Uncleaned!H1770,0))</f>
        <v>0</v>
      </c>
      <c r="I1690">
        <v>0</v>
      </c>
      <c r="J1690" s="11">
        <f>IF(Nike_Sales_Uncleaned[[#This Row],[Order_Date]]="","",Nike_Sales_Uncleaned[[#This Row],[Order_Date]])</f>
        <v>45764</v>
      </c>
      <c r="K1690" t="s">
        <v>22</v>
      </c>
      <c r="L1690" t="s">
        <v>38</v>
      </c>
      <c r="M1690">
        <v>647.72</v>
      </c>
    </row>
    <row r="1691" spans="1:13" x14ac:dyDescent="0.3">
      <c r="A1691">
        <v>3769</v>
      </c>
      <c r="B1691" t="s">
        <v>19</v>
      </c>
      <c r="C1691" t="s">
        <v>30</v>
      </c>
      <c r="D1691" t="s">
        <v>50</v>
      </c>
      <c r="E1691" t="str">
        <f>IF(Nike_Sales_Uncleaned!E1771="","NA",IF(OR(Nike_Sales_Uncleaned!E1771=0,Nike_Sales_Uncleaned!E1771=-1),"NA",UPPER(Nike_Sales_Uncleaned!E1771)))</f>
        <v>10</v>
      </c>
      <c r="F1691" cm="1">
        <f t="array" ref="F1691">IF(Nike_Sales_Uncleaned!F1771="",MEDIAN(_xlfn._xlws.FILTER(Nike_Sales_Uncleaned!$F$2:$F$2501,Nike_Sales_Uncleaned!$F$2:$F$2501&gt;0)),Nike_Sales_Uncleaned!F1771)</f>
        <v>2</v>
      </c>
      <c r="G1691" cm="1">
        <f t="array" ref="G1691">IF(OR(Nike_Sales_Uncleaned!G1771="",Nike_Sales_Uncleaned!G1771&lt;=0),MEDIAN(_xlfn._xlws.FILTER(Nike_Sales_Uncleaned!$G$2:$G$2501,Nike_Sales_Uncleaned!$G$2:$G$2501&gt;0)),Nike_Sales_Uncleaned!G1771)</f>
        <v>6110.0300000000007</v>
      </c>
      <c r="H1691">
        <f>IF(Nike_Sales_Uncleaned!H1771="",0,IF(AND(Nike_Sales_Uncleaned!H1771&gt;=0,Nike_Sales_Uncleaned!H1771&lt;=1),Nike_Sales_Uncleaned!H1771,0))</f>
        <v>0.62</v>
      </c>
      <c r="I1691">
        <v>0</v>
      </c>
      <c r="J1691" s="11">
        <f>IF(Nike_Sales_Uncleaned[[#This Row],[Order_Date]]="","",Nike_Sales_Uncleaned[[#This Row],[Order_Date]])</f>
        <v>45536</v>
      </c>
      <c r="K1691" t="s">
        <v>22</v>
      </c>
      <c r="L1691" t="s">
        <v>36</v>
      </c>
      <c r="M1691">
        <v>799.21</v>
      </c>
    </row>
    <row r="1692" spans="1:13" x14ac:dyDescent="0.3">
      <c r="A1692">
        <v>3770</v>
      </c>
      <c r="B1692" t="s">
        <v>19</v>
      </c>
      <c r="C1692" t="s">
        <v>30</v>
      </c>
      <c r="D1692" t="s">
        <v>50</v>
      </c>
      <c r="E1692" t="str">
        <f>IF(Nike_Sales_Uncleaned!E1772="","NA",IF(OR(Nike_Sales_Uncleaned!E1772=0,Nike_Sales_Uncleaned!E1772=-1),"NA",UPPER(Nike_Sales_Uncleaned!E1772)))</f>
        <v>M</v>
      </c>
      <c r="F1692" cm="1">
        <f t="array" ref="F1692">IF(Nike_Sales_Uncleaned!F1772="",MEDIAN(_xlfn._xlws.FILTER(Nike_Sales_Uncleaned!$F$2:$F$2501,Nike_Sales_Uncleaned!$F$2:$F$2501&gt;0)),Nike_Sales_Uncleaned!F1772)</f>
        <v>4</v>
      </c>
      <c r="G1692" cm="1">
        <f t="array" ref="G1692">IF(OR(Nike_Sales_Uncleaned!G1772="",Nike_Sales_Uncleaned!G1772&lt;=0),MEDIAN(_xlfn._xlws.FILTER(Nike_Sales_Uncleaned!$G$2:$G$2501,Nike_Sales_Uncleaned!$G$2:$G$2501&gt;0)),Nike_Sales_Uncleaned!G1772)</f>
        <v>6110.0300000000007</v>
      </c>
      <c r="H1692">
        <f>IF(Nike_Sales_Uncleaned!H1772="",0,IF(AND(Nike_Sales_Uncleaned!H1772&gt;=0,Nike_Sales_Uncleaned!H1772&lt;=1),Nike_Sales_Uncleaned!H1772,0))</f>
        <v>0.36</v>
      </c>
      <c r="I1692">
        <v>0</v>
      </c>
      <c r="J1692" s="11">
        <f>IF(Nike_Sales_Uncleaned[[#This Row],[Order_Date]]="","",Nike_Sales_Uncleaned[[#This Row],[Order_Date]])</f>
        <v>45792</v>
      </c>
      <c r="K1692" t="s">
        <v>22</v>
      </c>
      <c r="L1692" t="s">
        <v>25</v>
      </c>
      <c r="M1692">
        <v>3784.67</v>
      </c>
    </row>
    <row r="1693" spans="1:13" x14ac:dyDescent="0.3">
      <c r="A1693">
        <v>3771</v>
      </c>
      <c r="B1693" t="s">
        <v>13</v>
      </c>
      <c r="C1693" t="s">
        <v>43</v>
      </c>
      <c r="D1693" t="s">
        <v>51</v>
      </c>
      <c r="E1693" t="str">
        <f>IF(Nike_Sales_Uncleaned!E1773="","NA",IF(OR(Nike_Sales_Uncleaned!E1773=0,Nike_Sales_Uncleaned!E1773=-1),"NA",UPPER(Nike_Sales_Uncleaned!E1773)))</f>
        <v>XL</v>
      </c>
      <c r="F1693" cm="1">
        <f t="array" ref="F1693">IF(Nike_Sales_Uncleaned!F1773="",MEDIAN(_xlfn._xlws.FILTER(Nike_Sales_Uncleaned!$F$2:$F$2501,Nike_Sales_Uncleaned!$F$2:$F$2501&gt;0)),Nike_Sales_Uncleaned!F1773)</f>
        <v>-1</v>
      </c>
      <c r="G1693" cm="1">
        <f t="array" ref="G1693">IF(OR(Nike_Sales_Uncleaned!G1773="",Nike_Sales_Uncleaned!G1773&lt;=0),MEDIAN(_xlfn._xlws.FILTER(Nike_Sales_Uncleaned!$G$2:$G$2501,Nike_Sales_Uncleaned!$G$2:$G$2501&gt;0)),Nike_Sales_Uncleaned!G1773)</f>
        <v>3388.26</v>
      </c>
      <c r="H1693">
        <f>IF(Nike_Sales_Uncleaned!H1773="",0,IF(AND(Nike_Sales_Uncleaned!H1773&gt;=0,Nike_Sales_Uncleaned!H1773&lt;=1),Nike_Sales_Uncleaned!H1773,0))</f>
        <v>0</v>
      </c>
      <c r="I1693">
        <v>0</v>
      </c>
      <c r="J1693" s="11">
        <f>IF(Nike_Sales_Uncleaned[[#This Row],[Order_Date]]="","",Nike_Sales_Uncleaned[[#This Row],[Order_Date]])</f>
        <v>45744</v>
      </c>
      <c r="K1693" t="s">
        <v>22</v>
      </c>
      <c r="L1693" t="s">
        <v>33</v>
      </c>
      <c r="M1693">
        <v>2376.36</v>
      </c>
    </row>
    <row r="1694" spans="1:13" x14ac:dyDescent="0.3">
      <c r="A1694">
        <v>3772</v>
      </c>
      <c r="B1694" t="s">
        <v>19</v>
      </c>
      <c r="C1694" t="s">
        <v>20</v>
      </c>
      <c r="D1694" t="s">
        <v>39</v>
      </c>
      <c r="E1694" t="str">
        <f>IF(Nike_Sales_Uncleaned!E1774="","NA",IF(OR(Nike_Sales_Uncleaned!E1774=0,Nike_Sales_Uncleaned!E1774=-1),"NA",UPPER(Nike_Sales_Uncleaned!E1774)))</f>
        <v>XL</v>
      </c>
      <c r="F1694" cm="1">
        <f t="array" ref="F1694">IF(Nike_Sales_Uncleaned!F1774="",MEDIAN(_xlfn._xlws.FILTER(Nike_Sales_Uncleaned!$F$2:$F$2501,Nike_Sales_Uncleaned!$F$2:$F$2501&gt;0)),Nike_Sales_Uncleaned!F1774)</f>
        <v>3</v>
      </c>
      <c r="G1694" cm="1">
        <f t="array" ref="G1694">IF(OR(Nike_Sales_Uncleaned!G1774="",Nike_Sales_Uncleaned!G1774&lt;=0),MEDIAN(_xlfn._xlws.FILTER(Nike_Sales_Uncleaned!$G$2:$G$2501,Nike_Sales_Uncleaned!$G$2:$G$2501&gt;0)),Nike_Sales_Uncleaned!G1774)</f>
        <v>8140.47</v>
      </c>
      <c r="H1694">
        <f>IF(Nike_Sales_Uncleaned!H1774="",0,IF(AND(Nike_Sales_Uncleaned!H1774&gt;=0,Nike_Sales_Uncleaned!H1774&lt;=1),Nike_Sales_Uncleaned!H1774,0))</f>
        <v>0</v>
      </c>
      <c r="I1694">
        <v>0</v>
      </c>
      <c r="J1694" s="11" t="str">
        <f>IF(Nike_Sales_Uncleaned[[#This Row],[Order_Date]]="","",Nike_Sales_Uncleaned[[#This Row],[Order_Date]])</f>
        <v/>
      </c>
      <c r="K1694" t="s">
        <v>22</v>
      </c>
      <c r="L1694" t="s">
        <v>29</v>
      </c>
      <c r="M1694">
        <v>3115.97</v>
      </c>
    </row>
    <row r="1695" spans="1:13" x14ac:dyDescent="0.3">
      <c r="A1695">
        <v>3773</v>
      </c>
      <c r="B1695" t="s">
        <v>35</v>
      </c>
      <c r="C1695" t="s">
        <v>26</v>
      </c>
      <c r="D1695" t="s">
        <v>58</v>
      </c>
      <c r="E1695" t="str">
        <f>IF(Nike_Sales_Uncleaned!E1775="","NA",IF(OR(Nike_Sales_Uncleaned!E1775=0,Nike_Sales_Uncleaned!E1775=-1),"NA",UPPER(Nike_Sales_Uncleaned!E1775)))</f>
        <v>L</v>
      </c>
      <c r="F1695" cm="1">
        <f t="array" ref="F1695">IF(Nike_Sales_Uncleaned!F1775="",MEDIAN(_xlfn._xlws.FILTER(Nike_Sales_Uncleaned!$F$2:$F$2501,Nike_Sales_Uncleaned!$F$2:$F$2501&gt;0)),Nike_Sales_Uncleaned!F1775)</f>
        <v>2</v>
      </c>
      <c r="G1695" cm="1">
        <f t="array" ref="G1695">IF(OR(Nike_Sales_Uncleaned!G1775="",Nike_Sales_Uncleaned!G1775&lt;=0),MEDIAN(_xlfn._xlws.FILTER(Nike_Sales_Uncleaned!$G$2:$G$2501,Nike_Sales_Uncleaned!$G$2:$G$2501&gt;0)),Nike_Sales_Uncleaned!G1775)</f>
        <v>3633.25</v>
      </c>
      <c r="H1695">
        <f>IF(Nike_Sales_Uncleaned!H1775="",0,IF(AND(Nike_Sales_Uncleaned!H1775&gt;=0,Nike_Sales_Uncleaned!H1775&lt;=1),Nike_Sales_Uncleaned!H1775,0))</f>
        <v>0</v>
      </c>
      <c r="I1695">
        <v>0</v>
      </c>
      <c r="J1695" s="11" t="str">
        <f>IF(Nike_Sales_Uncleaned[[#This Row],[Order_Date]]="","",Nike_Sales_Uncleaned[[#This Row],[Order_Date]])</f>
        <v/>
      </c>
      <c r="K1695" t="s">
        <v>17</v>
      </c>
      <c r="L1695" t="s">
        <v>38</v>
      </c>
      <c r="M1695">
        <v>-816.85</v>
      </c>
    </row>
    <row r="1696" spans="1:13" x14ac:dyDescent="0.3">
      <c r="A1696">
        <v>3774</v>
      </c>
      <c r="B1696" t="s">
        <v>19</v>
      </c>
      <c r="C1696" t="s">
        <v>20</v>
      </c>
      <c r="D1696" t="s">
        <v>39</v>
      </c>
      <c r="E1696" t="str">
        <f>IF(Nike_Sales_Uncleaned!E1776="","NA",IF(OR(Nike_Sales_Uncleaned!E1776=0,Nike_Sales_Uncleaned!E1776=-1),"NA",UPPER(Nike_Sales_Uncleaned!E1776)))</f>
        <v>L</v>
      </c>
      <c r="F1696" cm="1">
        <f t="array" ref="F1696">IF(Nike_Sales_Uncleaned!F1776="",MEDIAN(_xlfn._xlws.FILTER(Nike_Sales_Uncleaned!$F$2:$F$2501,Nike_Sales_Uncleaned!$F$2:$F$2501&gt;0)),Nike_Sales_Uncleaned!F1776)</f>
        <v>2</v>
      </c>
      <c r="G1696" cm="1">
        <f t="array" ref="G1696">IF(OR(Nike_Sales_Uncleaned!G1776="",Nike_Sales_Uncleaned!G1776&lt;=0),MEDIAN(_xlfn._xlws.FILTER(Nike_Sales_Uncleaned!$G$2:$G$2501,Nike_Sales_Uncleaned!$G$2:$G$2501&gt;0)),Nike_Sales_Uncleaned!G1776)</f>
        <v>3126.57</v>
      </c>
      <c r="H1696">
        <f>IF(Nike_Sales_Uncleaned!H1776="",0,IF(AND(Nike_Sales_Uncleaned!H1776&gt;=0,Nike_Sales_Uncleaned!H1776&lt;=1),Nike_Sales_Uncleaned!H1776,0))</f>
        <v>0</v>
      </c>
      <c r="I1696">
        <v>0</v>
      </c>
      <c r="J1696" s="11" t="str">
        <f>IF(Nike_Sales_Uncleaned[[#This Row],[Order_Date]]="","",Nike_Sales_Uncleaned[[#This Row],[Order_Date]])</f>
        <v/>
      </c>
      <c r="K1696" t="s">
        <v>22</v>
      </c>
      <c r="L1696" t="s">
        <v>38</v>
      </c>
      <c r="M1696">
        <v>66.02</v>
      </c>
    </row>
    <row r="1697" spans="1:13" x14ac:dyDescent="0.3">
      <c r="A1697">
        <v>3775</v>
      </c>
      <c r="B1697" t="s">
        <v>19</v>
      </c>
      <c r="C1697" t="s">
        <v>30</v>
      </c>
      <c r="D1697" t="s">
        <v>56</v>
      </c>
      <c r="E1697" t="str">
        <f>IF(Nike_Sales_Uncleaned!E1777="","NA",IF(OR(Nike_Sales_Uncleaned!E1777=0,Nike_Sales_Uncleaned!E1777=-1),"NA",UPPER(Nike_Sales_Uncleaned!E1777)))</f>
        <v>NA</v>
      </c>
      <c r="F1697" cm="1">
        <f t="array" ref="F1697">IF(Nike_Sales_Uncleaned!F1777="",MEDIAN(_xlfn._xlws.FILTER(Nike_Sales_Uncleaned!$F$2:$F$2501,Nike_Sales_Uncleaned!$F$2:$F$2501&gt;0)),Nike_Sales_Uncleaned!F1777)</f>
        <v>0</v>
      </c>
      <c r="G1697" cm="1">
        <f t="array" ref="G1697">IF(OR(Nike_Sales_Uncleaned!G1777="",Nike_Sales_Uncleaned!G1777&lt;=0),MEDIAN(_xlfn._xlws.FILTER(Nike_Sales_Uncleaned!$G$2:$G$2501,Nike_Sales_Uncleaned!$G$2:$G$2501&gt;0)),Nike_Sales_Uncleaned!G1777)</f>
        <v>6110.0300000000007</v>
      </c>
      <c r="H1697">
        <f>IF(Nike_Sales_Uncleaned!H1777="",0,IF(AND(Nike_Sales_Uncleaned!H1777&gt;=0,Nike_Sales_Uncleaned!H1777&lt;=1),Nike_Sales_Uncleaned!H1777,0))</f>
        <v>0.12</v>
      </c>
      <c r="I1697">
        <v>0</v>
      </c>
      <c r="J1697" s="11">
        <f>IF(Nike_Sales_Uncleaned[[#This Row],[Order_Date]]="","",Nike_Sales_Uncleaned[[#This Row],[Order_Date]])</f>
        <v>45754</v>
      </c>
      <c r="K1697" t="s">
        <v>17</v>
      </c>
      <c r="L1697" t="s">
        <v>33</v>
      </c>
      <c r="M1697">
        <v>2865.11</v>
      </c>
    </row>
    <row r="1698" spans="1:13" x14ac:dyDescent="0.3">
      <c r="A1698">
        <v>3776</v>
      </c>
      <c r="B1698" t="s">
        <v>35</v>
      </c>
      <c r="C1698" t="s">
        <v>20</v>
      </c>
      <c r="D1698" t="s">
        <v>21</v>
      </c>
      <c r="E1698" t="str">
        <f>IF(Nike_Sales_Uncleaned!E1778="","NA",IF(OR(Nike_Sales_Uncleaned!E1778=0,Nike_Sales_Uncleaned!E1778=-1),"NA",UPPER(Nike_Sales_Uncleaned!E1778)))</f>
        <v>L</v>
      </c>
      <c r="F1698" cm="1">
        <f t="array" ref="F1698">IF(Nike_Sales_Uncleaned!F1778="",MEDIAN(_xlfn._xlws.FILTER(Nike_Sales_Uncleaned!$F$2:$F$2501,Nike_Sales_Uncleaned!$F$2:$F$2501&gt;0)),Nike_Sales_Uncleaned!F1778)</f>
        <v>2</v>
      </c>
      <c r="G1698" cm="1">
        <f t="array" ref="G1698">IF(OR(Nike_Sales_Uncleaned!G1778="",Nike_Sales_Uncleaned!G1778&lt;=0),MEDIAN(_xlfn._xlws.FILTER(Nike_Sales_Uncleaned!$G$2:$G$2501,Nike_Sales_Uncleaned!$G$2:$G$2501&gt;0)),Nike_Sales_Uncleaned!G1778)</f>
        <v>6110.0300000000007</v>
      </c>
      <c r="H1698">
        <f>IF(Nike_Sales_Uncleaned!H1778="",0,IF(AND(Nike_Sales_Uncleaned!H1778&gt;=0,Nike_Sales_Uncleaned!H1778&lt;=1),Nike_Sales_Uncleaned!H1778,0))</f>
        <v>0</v>
      </c>
      <c r="I1698">
        <v>0</v>
      </c>
      <c r="J1698" s="11">
        <f>IF(Nike_Sales_Uncleaned[[#This Row],[Order_Date]]="","",Nike_Sales_Uncleaned[[#This Row],[Order_Date]])</f>
        <v>45605</v>
      </c>
      <c r="K1698" t="s">
        <v>17</v>
      </c>
      <c r="L1698" t="s">
        <v>45</v>
      </c>
      <c r="M1698">
        <v>-1034.46</v>
      </c>
    </row>
    <row r="1699" spans="1:13" x14ac:dyDescent="0.3">
      <c r="A1699">
        <v>3777</v>
      </c>
      <c r="B1699" t="s">
        <v>35</v>
      </c>
      <c r="C1699" t="s">
        <v>14</v>
      </c>
      <c r="D1699" t="s">
        <v>15</v>
      </c>
      <c r="E1699" t="str">
        <f>IF(Nike_Sales_Uncleaned!E1779="","NA",IF(OR(Nike_Sales_Uncleaned!E1779=0,Nike_Sales_Uncleaned!E1779=-1),"NA",UPPER(Nike_Sales_Uncleaned!E1779)))</f>
        <v>XL</v>
      </c>
      <c r="F1699" cm="1">
        <f t="array" ref="F1699">IF(Nike_Sales_Uncleaned!F1779="",MEDIAN(_xlfn._xlws.FILTER(Nike_Sales_Uncleaned!$F$2:$F$2501,Nike_Sales_Uncleaned!$F$2:$F$2501&gt;0)),Nike_Sales_Uncleaned!F1779)</f>
        <v>-1</v>
      </c>
      <c r="G1699" cm="1">
        <f t="array" ref="G1699">IF(OR(Nike_Sales_Uncleaned!G1779="",Nike_Sales_Uncleaned!G1779&lt;=0),MEDIAN(_xlfn._xlws.FILTER(Nike_Sales_Uncleaned!$G$2:$G$2501,Nike_Sales_Uncleaned!$G$2:$G$2501&gt;0)),Nike_Sales_Uncleaned!G1779)</f>
        <v>6110.0300000000007</v>
      </c>
      <c r="H1699">
        <f>IF(Nike_Sales_Uncleaned!H1779="",0,IF(AND(Nike_Sales_Uncleaned!H1779&gt;=0,Nike_Sales_Uncleaned!H1779&lt;=1),Nike_Sales_Uncleaned!H1779,0))</f>
        <v>0</v>
      </c>
      <c r="I1699">
        <v>0</v>
      </c>
      <c r="J1699" s="11" t="str">
        <f>IF(Nike_Sales_Uncleaned[[#This Row],[Order_Date]]="","",Nike_Sales_Uncleaned[[#This Row],[Order_Date]])</f>
        <v/>
      </c>
      <c r="K1699" t="s">
        <v>22</v>
      </c>
      <c r="L1699" t="s">
        <v>38</v>
      </c>
      <c r="M1699">
        <v>2781.77</v>
      </c>
    </row>
    <row r="1700" spans="1:13" x14ac:dyDescent="0.3">
      <c r="A1700">
        <v>3778</v>
      </c>
      <c r="B1700" t="s">
        <v>13</v>
      </c>
      <c r="C1700" t="s">
        <v>26</v>
      </c>
      <c r="D1700" t="s">
        <v>40</v>
      </c>
      <c r="E1700" t="str">
        <f>IF(Nike_Sales_Uncleaned!E1780="","NA",IF(OR(Nike_Sales_Uncleaned!E1780=0,Nike_Sales_Uncleaned!E1780=-1),"NA",UPPER(Nike_Sales_Uncleaned!E1780)))</f>
        <v>11</v>
      </c>
      <c r="F1700" cm="1">
        <f t="array" ref="F1700">IF(Nike_Sales_Uncleaned!F1780="",MEDIAN(_xlfn._xlws.FILTER(Nike_Sales_Uncleaned!$F$2:$F$2501,Nike_Sales_Uncleaned!$F$2:$F$2501&gt;0)),Nike_Sales_Uncleaned!F1780)</f>
        <v>2</v>
      </c>
      <c r="G1700" cm="1">
        <f t="array" ref="G1700">IF(OR(Nike_Sales_Uncleaned!G1780="",Nike_Sales_Uncleaned!G1780&lt;=0),MEDIAN(_xlfn._xlws.FILTER(Nike_Sales_Uncleaned!$G$2:$G$2501,Nike_Sales_Uncleaned!$G$2:$G$2501&gt;0)),Nike_Sales_Uncleaned!G1780)</f>
        <v>7248.3</v>
      </c>
      <c r="H1700">
        <f>IF(Nike_Sales_Uncleaned!H1780="",0,IF(AND(Nike_Sales_Uncleaned!H1780&gt;=0,Nike_Sales_Uncleaned!H1780&lt;=1),Nike_Sales_Uncleaned!H1780,0))</f>
        <v>0</v>
      </c>
      <c r="I1700">
        <v>0</v>
      </c>
      <c r="J1700" s="11">
        <f>IF(Nike_Sales_Uncleaned[[#This Row],[Order_Date]]="","",Nike_Sales_Uncleaned[[#This Row],[Order_Date]])</f>
        <v>45706</v>
      </c>
      <c r="K1700" t="s">
        <v>17</v>
      </c>
      <c r="L1700" t="s">
        <v>45</v>
      </c>
      <c r="M1700">
        <v>-672.15</v>
      </c>
    </row>
    <row r="1701" spans="1:13" x14ac:dyDescent="0.3">
      <c r="A1701">
        <v>3779</v>
      </c>
      <c r="B1701" t="s">
        <v>19</v>
      </c>
      <c r="C1701" t="s">
        <v>20</v>
      </c>
      <c r="D1701" t="s">
        <v>21</v>
      </c>
      <c r="E1701" t="str">
        <f>IF(Nike_Sales_Uncleaned!E1781="","NA",IF(OR(Nike_Sales_Uncleaned!E1781=0,Nike_Sales_Uncleaned!E1781=-1),"NA",UPPER(Nike_Sales_Uncleaned!E1781)))</f>
        <v>M</v>
      </c>
      <c r="F1701" cm="1">
        <f t="array" ref="F1701">IF(Nike_Sales_Uncleaned!F1781="",MEDIAN(_xlfn._xlws.FILTER(Nike_Sales_Uncleaned!$F$2:$F$2501,Nike_Sales_Uncleaned!$F$2:$F$2501&gt;0)),Nike_Sales_Uncleaned!F1781)</f>
        <v>2</v>
      </c>
      <c r="G1701" cm="1">
        <f t="array" ref="G1701">IF(OR(Nike_Sales_Uncleaned!G1781="",Nike_Sales_Uncleaned!G1781&lt;=0),MEDIAN(_xlfn._xlws.FILTER(Nike_Sales_Uncleaned!$G$2:$G$2501,Nike_Sales_Uncleaned!$G$2:$G$2501&gt;0)),Nike_Sales_Uncleaned!G1781)</f>
        <v>6110.0300000000007</v>
      </c>
      <c r="H1701">
        <f>IF(Nike_Sales_Uncleaned!H1781="",0,IF(AND(Nike_Sales_Uncleaned!H1781&gt;=0,Nike_Sales_Uncleaned!H1781&lt;=1),Nike_Sales_Uncleaned!H1781,0))</f>
        <v>0</v>
      </c>
      <c r="I1701">
        <v>0</v>
      </c>
      <c r="J1701" s="11">
        <f>IF(Nike_Sales_Uncleaned[[#This Row],[Order_Date]]="","",Nike_Sales_Uncleaned[[#This Row],[Order_Date]])</f>
        <v>45571</v>
      </c>
      <c r="K1701" t="s">
        <v>17</v>
      </c>
      <c r="L1701" t="s">
        <v>45</v>
      </c>
      <c r="M1701">
        <v>1073.22</v>
      </c>
    </row>
    <row r="1702" spans="1:13" x14ac:dyDescent="0.3">
      <c r="A1702">
        <v>3780</v>
      </c>
      <c r="B1702" t="s">
        <v>19</v>
      </c>
      <c r="C1702" t="s">
        <v>20</v>
      </c>
      <c r="D1702" t="s">
        <v>21</v>
      </c>
      <c r="E1702" t="str">
        <f>IF(Nike_Sales_Uncleaned!E1782="","NA",IF(OR(Nike_Sales_Uncleaned!E1782=0,Nike_Sales_Uncleaned!E1782=-1),"NA",UPPER(Nike_Sales_Uncleaned!E1782)))</f>
        <v>XL</v>
      </c>
      <c r="F1702" cm="1">
        <f t="array" ref="F1702">IF(Nike_Sales_Uncleaned!F1782="",MEDIAN(_xlfn._xlws.FILTER(Nike_Sales_Uncleaned!$F$2:$F$2501,Nike_Sales_Uncleaned!$F$2:$F$2501&gt;0)),Nike_Sales_Uncleaned!F1782)</f>
        <v>0</v>
      </c>
      <c r="G1702" cm="1">
        <f t="array" ref="G1702">IF(OR(Nike_Sales_Uncleaned!G1782="",Nike_Sales_Uncleaned!G1782&lt;=0),MEDIAN(_xlfn._xlws.FILTER(Nike_Sales_Uncleaned!$G$2:$G$2501,Nike_Sales_Uncleaned!$G$2:$G$2501&gt;0)),Nike_Sales_Uncleaned!G1782)</f>
        <v>5054.63</v>
      </c>
      <c r="H1702">
        <f>IF(Nike_Sales_Uncleaned!H1782="",0,IF(AND(Nike_Sales_Uncleaned!H1782&gt;=0,Nike_Sales_Uncleaned!H1782&lt;=1),Nike_Sales_Uncleaned!H1782,0))</f>
        <v>0.21</v>
      </c>
      <c r="I1702">
        <v>0</v>
      </c>
      <c r="J1702" s="11" t="str">
        <f>IF(Nike_Sales_Uncleaned[[#This Row],[Order_Date]]="","",Nike_Sales_Uncleaned[[#This Row],[Order_Date]])</f>
        <v/>
      </c>
      <c r="K1702" t="s">
        <v>17</v>
      </c>
      <c r="L1702" t="s">
        <v>29</v>
      </c>
      <c r="M1702">
        <v>3818.72</v>
      </c>
    </row>
    <row r="1703" spans="1:13" x14ac:dyDescent="0.3">
      <c r="A1703">
        <v>3781</v>
      </c>
      <c r="B1703" t="s">
        <v>13</v>
      </c>
      <c r="C1703" t="s">
        <v>30</v>
      </c>
      <c r="D1703" t="s">
        <v>56</v>
      </c>
      <c r="E1703" t="str">
        <f>IF(Nike_Sales_Uncleaned!E1783="","NA",IF(OR(Nike_Sales_Uncleaned!E1783=0,Nike_Sales_Uncleaned!E1783=-1),"NA",UPPER(Nike_Sales_Uncleaned!E1783)))</f>
        <v>L</v>
      </c>
      <c r="F1703" cm="1">
        <f t="array" ref="F1703">IF(Nike_Sales_Uncleaned!F1783="",MEDIAN(_xlfn._xlws.FILTER(Nike_Sales_Uncleaned!$F$2:$F$2501,Nike_Sales_Uncleaned!$F$2:$F$2501&gt;0)),Nike_Sales_Uncleaned!F1783)</f>
        <v>2</v>
      </c>
      <c r="G1703" cm="1">
        <f t="array" ref="G1703">IF(OR(Nike_Sales_Uncleaned!G1783="",Nike_Sales_Uncleaned!G1783&lt;=0),MEDIAN(_xlfn._xlws.FILTER(Nike_Sales_Uncleaned!$G$2:$G$2501,Nike_Sales_Uncleaned!$G$2:$G$2501&gt;0)),Nike_Sales_Uncleaned!G1783)</f>
        <v>6110.0300000000007</v>
      </c>
      <c r="H1703">
        <f>IF(Nike_Sales_Uncleaned!H1783="",0,IF(AND(Nike_Sales_Uncleaned!H1783&gt;=0,Nike_Sales_Uncleaned!H1783&lt;=1),Nike_Sales_Uncleaned!H1783,0))</f>
        <v>0.36</v>
      </c>
      <c r="I1703">
        <v>0</v>
      </c>
      <c r="J1703" s="11" t="str">
        <f>IF(Nike_Sales_Uncleaned[[#This Row],[Order_Date]]="","",Nike_Sales_Uncleaned[[#This Row],[Order_Date]])</f>
        <v/>
      </c>
      <c r="K1703" t="s">
        <v>22</v>
      </c>
      <c r="L1703" t="s">
        <v>25</v>
      </c>
      <c r="M1703">
        <v>642.29999999999995</v>
      </c>
    </row>
    <row r="1704" spans="1:13" x14ac:dyDescent="0.3">
      <c r="A1704">
        <v>3782</v>
      </c>
      <c r="B1704" t="s">
        <v>13</v>
      </c>
      <c r="C1704" t="s">
        <v>14</v>
      </c>
      <c r="D1704" t="s">
        <v>54</v>
      </c>
      <c r="E1704" t="str">
        <f>IF(Nike_Sales_Uncleaned!E1784="","NA",IF(OR(Nike_Sales_Uncleaned!E1784=0,Nike_Sales_Uncleaned!E1784=-1),"NA",UPPER(Nike_Sales_Uncleaned!E1784)))</f>
        <v>NA</v>
      </c>
      <c r="F1704" cm="1">
        <f t="array" ref="F1704">IF(Nike_Sales_Uncleaned!F1784="",MEDIAN(_xlfn._xlws.FILTER(Nike_Sales_Uncleaned!$F$2:$F$2501,Nike_Sales_Uncleaned!$F$2:$F$2501&gt;0)),Nike_Sales_Uncleaned!F1784)</f>
        <v>0</v>
      </c>
      <c r="G1704" cm="1">
        <f t="array" ref="G1704">IF(OR(Nike_Sales_Uncleaned!G1784="",Nike_Sales_Uncleaned!G1784&lt;=0),MEDIAN(_xlfn._xlws.FILTER(Nike_Sales_Uncleaned!$G$2:$G$2501,Nike_Sales_Uncleaned!$G$2:$G$2501&gt;0)),Nike_Sales_Uncleaned!G1784)</f>
        <v>6110.0300000000007</v>
      </c>
      <c r="H1704">
        <f>IF(Nike_Sales_Uncleaned!H1784="",0,IF(AND(Nike_Sales_Uncleaned!H1784&gt;=0,Nike_Sales_Uncleaned!H1784&lt;=1),Nike_Sales_Uncleaned!H1784,0))</f>
        <v>0.99</v>
      </c>
      <c r="I1704">
        <v>0</v>
      </c>
      <c r="J1704" s="11">
        <f>IF(Nike_Sales_Uncleaned[[#This Row],[Order_Date]]="","",Nike_Sales_Uncleaned[[#This Row],[Order_Date]])</f>
        <v>45797</v>
      </c>
      <c r="K1704" t="s">
        <v>17</v>
      </c>
      <c r="L1704" t="s">
        <v>25</v>
      </c>
      <c r="M1704">
        <v>804.02</v>
      </c>
    </row>
    <row r="1705" spans="1:13" x14ac:dyDescent="0.3">
      <c r="A1705">
        <v>3783</v>
      </c>
      <c r="B1705" t="s">
        <v>19</v>
      </c>
      <c r="C1705" t="s">
        <v>30</v>
      </c>
      <c r="D1705" t="s">
        <v>31</v>
      </c>
      <c r="E1705" t="str">
        <f>IF(Nike_Sales_Uncleaned!E1785="","NA",IF(OR(Nike_Sales_Uncleaned!E1785=0,Nike_Sales_Uncleaned!E1785=-1),"NA",UPPER(Nike_Sales_Uncleaned!E1785)))</f>
        <v>M</v>
      </c>
      <c r="F1705" cm="1">
        <f t="array" ref="F1705">IF(Nike_Sales_Uncleaned!F1785="",MEDIAN(_xlfn._xlws.FILTER(Nike_Sales_Uncleaned!$F$2:$F$2501,Nike_Sales_Uncleaned!$F$2:$F$2501&gt;0)),Nike_Sales_Uncleaned!F1785)</f>
        <v>2</v>
      </c>
      <c r="G1705" cm="1">
        <f t="array" ref="G1705">IF(OR(Nike_Sales_Uncleaned!G1785="",Nike_Sales_Uncleaned!G1785&lt;=0),MEDIAN(_xlfn._xlws.FILTER(Nike_Sales_Uncleaned!$G$2:$G$2501,Nike_Sales_Uncleaned!$G$2:$G$2501&gt;0)),Nike_Sales_Uncleaned!G1785)</f>
        <v>8500.65</v>
      </c>
      <c r="H1705">
        <f>IF(Nike_Sales_Uncleaned!H1785="",0,IF(AND(Nike_Sales_Uncleaned!H1785&gt;=0,Nike_Sales_Uncleaned!H1785&lt;=1),Nike_Sales_Uncleaned!H1785,0))</f>
        <v>0</v>
      </c>
      <c r="I1705">
        <v>0</v>
      </c>
      <c r="J1705" s="11">
        <f>IF(Nike_Sales_Uncleaned[[#This Row],[Order_Date]]="","",Nike_Sales_Uncleaned[[#This Row],[Order_Date]])</f>
        <v>45566</v>
      </c>
      <c r="K1705" t="s">
        <v>17</v>
      </c>
      <c r="L1705" t="s">
        <v>25</v>
      </c>
      <c r="M1705">
        <v>3344.47</v>
      </c>
    </row>
    <row r="1706" spans="1:13" x14ac:dyDescent="0.3">
      <c r="A1706">
        <v>3784</v>
      </c>
      <c r="B1706" t="s">
        <v>13</v>
      </c>
      <c r="C1706" t="s">
        <v>14</v>
      </c>
      <c r="D1706" t="s">
        <v>15</v>
      </c>
      <c r="E1706" t="str">
        <f>IF(Nike_Sales_Uncleaned!E1786="","NA",IF(OR(Nike_Sales_Uncleaned!E1786=0,Nike_Sales_Uncleaned!E1786=-1),"NA",UPPER(Nike_Sales_Uncleaned!E1786)))</f>
        <v>10</v>
      </c>
      <c r="F1706" cm="1">
        <f t="array" ref="F1706">IF(Nike_Sales_Uncleaned!F1786="",MEDIAN(_xlfn._xlws.FILTER(Nike_Sales_Uncleaned!$F$2:$F$2501,Nike_Sales_Uncleaned!$F$2:$F$2501&gt;0)),Nike_Sales_Uncleaned!F1786)</f>
        <v>0</v>
      </c>
      <c r="G1706" cm="1">
        <f t="array" ref="G1706">IF(OR(Nike_Sales_Uncleaned!G1786="",Nike_Sales_Uncleaned!G1786&lt;=0),MEDIAN(_xlfn._xlws.FILTER(Nike_Sales_Uncleaned!$G$2:$G$2501,Nike_Sales_Uncleaned!$G$2:$G$2501&gt;0)),Nike_Sales_Uncleaned!G1786)</f>
        <v>6110.0300000000007</v>
      </c>
      <c r="H1706">
        <f>IF(Nike_Sales_Uncleaned!H1786="",0,IF(AND(Nike_Sales_Uncleaned!H1786&gt;=0,Nike_Sales_Uncleaned!H1786&lt;=1),Nike_Sales_Uncleaned!H1786,0))</f>
        <v>0</v>
      </c>
      <c r="I1706">
        <v>0</v>
      </c>
      <c r="J1706" s="11" t="str">
        <f>IF(Nike_Sales_Uncleaned[[#This Row],[Order_Date]]="","",Nike_Sales_Uncleaned[[#This Row],[Order_Date]])</f>
        <v/>
      </c>
      <c r="K1706" t="s">
        <v>22</v>
      </c>
      <c r="L1706" t="s">
        <v>29</v>
      </c>
      <c r="M1706">
        <v>2743.21</v>
      </c>
    </row>
    <row r="1707" spans="1:13" x14ac:dyDescent="0.3">
      <c r="A1707">
        <v>3785</v>
      </c>
      <c r="B1707" t="s">
        <v>13</v>
      </c>
      <c r="C1707" t="s">
        <v>26</v>
      </c>
      <c r="D1707" t="s">
        <v>27</v>
      </c>
      <c r="E1707" t="str">
        <f>IF(Nike_Sales_Uncleaned!E1787="","NA",IF(OR(Nike_Sales_Uncleaned!E1787=0,Nike_Sales_Uncleaned!E1787=-1),"NA",UPPER(Nike_Sales_Uncleaned!E1787)))</f>
        <v>XL</v>
      </c>
      <c r="F1707" cm="1">
        <f t="array" ref="F1707">IF(Nike_Sales_Uncleaned!F1787="",MEDIAN(_xlfn._xlws.FILTER(Nike_Sales_Uncleaned!$F$2:$F$2501,Nike_Sales_Uncleaned!$F$2:$F$2501&gt;0)),Nike_Sales_Uncleaned!F1787)</f>
        <v>3</v>
      </c>
      <c r="G1707" cm="1">
        <f t="array" ref="G1707">IF(OR(Nike_Sales_Uncleaned!G1787="",Nike_Sales_Uncleaned!G1787&lt;=0),MEDIAN(_xlfn._xlws.FILTER(Nike_Sales_Uncleaned!$G$2:$G$2501,Nike_Sales_Uncleaned!$G$2:$G$2501&gt;0)),Nike_Sales_Uncleaned!G1787)</f>
        <v>6464</v>
      </c>
      <c r="H1707">
        <f>IF(Nike_Sales_Uncleaned!H1787="",0,IF(AND(Nike_Sales_Uncleaned!H1787&gt;=0,Nike_Sales_Uncleaned!H1787&lt;=1),Nike_Sales_Uncleaned!H1787,0))</f>
        <v>0.45</v>
      </c>
      <c r="I1707">
        <v>10665.6</v>
      </c>
      <c r="J1707" s="11">
        <f>IF(Nike_Sales_Uncleaned[[#This Row],[Order_Date]]="","",Nike_Sales_Uncleaned[[#This Row],[Order_Date]])</f>
        <v>45546</v>
      </c>
      <c r="K1707" t="s">
        <v>22</v>
      </c>
      <c r="L1707" t="s">
        <v>33</v>
      </c>
      <c r="M1707">
        <v>698.11</v>
      </c>
    </row>
    <row r="1708" spans="1:13" x14ac:dyDescent="0.3">
      <c r="A1708">
        <v>3786</v>
      </c>
      <c r="B1708" t="s">
        <v>35</v>
      </c>
      <c r="C1708" t="s">
        <v>26</v>
      </c>
      <c r="D1708" t="s">
        <v>60</v>
      </c>
      <c r="E1708" t="str">
        <f>IF(Nike_Sales_Uncleaned!E1788="","NA",IF(OR(Nike_Sales_Uncleaned!E1788=0,Nike_Sales_Uncleaned!E1788=-1),"NA",UPPER(Nike_Sales_Uncleaned!E1788)))</f>
        <v>M</v>
      </c>
      <c r="F1708" cm="1">
        <f t="array" ref="F1708">IF(Nike_Sales_Uncleaned!F1788="",MEDIAN(_xlfn._xlws.FILTER(Nike_Sales_Uncleaned!$F$2:$F$2501,Nike_Sales_Uncleaned!$F$2:$F$2501&gt;0)),Nike_Sales_Uncleaned!F1788)</f>
        <v>2</v>
      </c>
      <c r="G1708" cm="1">
        <f t="array" ref="G1708">IF(OR(Nike_Sales_Uncleaned!G1788="",Nike_Sales_Uncleaned!G1788&lt;=0),MEDIAN(_xlfn._xlws.FILTER(Nike_Sales_Uncleaned!$G$2:$G$2501,Nike_Sales_Uncleaned!$G$2:$G$2501&gt;0)),Nike_Sales_Uncleaned!G1788)</f>
        <v>6110.0300000000007</v>
      </c>
      <c r="H1708">
        <f>IF(Nike_Sales_Uncleaned!H1788="",0,IF(AND(Nike_Sales_Uncleaned!H1788&gt;=0,Nike_Sales_Uncleaned!H1788&lt;=1),Nike_Sales_Uncleaned!H1788,0))</f>
        <v>0.76</v>
      </c>
      <c r="I1708">
        <v>0</v>
      </c>
      <c r="J1708" s="11">
        <f>IF(Nike_Sales_Uncleaned[[#This Row],[Order_Date]]="","",Nike_Sales_Uncleaned[[#This Row],[Order_Date]])</f>
        <v>45725</v>
      </c>
      <c r="K1708" t="s">
        <v>22</v>
      </c>
      <c r="L1708" t="s">
        <v>45</v>
      </c>
      <c r="M1708">
        <v>155.59</v>
      </c>
    </row>
    <row r="1709" spans="1:13" x14ac:dyDescent="0.3">
      <c r="A1709">
        <v>3787</v>
      </c>
      <c r="B1709" t="s">
        <v>13</v>
      </c>
      <c r="C1709" t="s">
        <v>20</v>
      </c>
      <c r="D1709" t="s">
        <v>39</v>
      </c>
      <c r="E1709" t="str">
        <f>IF(Nike_Sales_Uncleaned!E1789="","NA",IF(OR(Nike_Sales_Uncleaned!E1789=0,Nike_Sales_Uncleaned!E1789=-1),"NA",UPPER(Nike_Sales_Uncleaned!E1789)))</f>
        <v>NA</v>
      </c>
      <c r="F1709" cm="1">
        <f t="array" ref="F1709">IF(Nike_Sales_Uncleaned!F1789="",MEDIAN(_xlfn._xlws.FILTER(Nike_Sales_Uncleaned!$F$2:$F$2501,Nike_Sales_Uncleaned!$F$2:$F$2501&gt;0)),Nike_Sales_Uncleaned!F1789)</f>
        <v>2</v>
      </c>
      <c r="G1709" cm="1">
        <f t="array" ref="G1709">IF(OR(Nike_Sales_Uncleaned!G1789="",Nike_Sales_Uncleaned!G1789&lt;=0),MEDIAN(_xlfn._xlws.FILTER(Nike_Sales_Uncleaned!$G$2:$G$2501,Nike_Sales_Uncleaned!$G$2:$G$2501&gt;0)),Nike_Sales_Uncleaned!G1789)</f>
        <v>5782.29</v>
      </c>
      <c r="H1709">
        <f>IF(Nike_Sales_Uncleaned!H1789="",0,IF(AND(Nike_Sales_Uncleaned!H1789&gt;=0,Nike_Sales_Uncleaned!H1789&lt;=1),Nike_Sales_Uncleaned!H1789,0))</f>
        <v>0</v>
      </c>
      <c r="I1709">
        <v>0</v>
      </c>
      <c r="J1709" s="11">
        <f>IF(Nike_Sales_Uncleaned[[#This Row],[Order_Date]]="","",Nike_Sales_Uncleaned[[#This Row],[Order_Date]])</f>
        <v>45689</v>
      </c>
      <c r="K1709" t="s">
        <v>22</v>
      </c>
      <c r="L1709" t="s">
        <v>36</v>
      </c>
      <c r="M1709">
        <v>2660.28</v>
      </c>
    </row>
    <row r="1710" spans="1:13" x14ac:dyDescent="0.3">
      <c r="A1710">
        <v>3788</v>
      </c>
      <c r="B1710" t="s">
        <v>13</v>
      </c>
      <c r="C1710" t="s">
        <v>20</v>
      </c>
      <c r="D1710" t="s">
        <v>21</v>
      </c>
      <c r="E1710" t="str">
        <f>IF(Nike_Sales_Uncleaned!E1790="","NA",IF(OR(Nike_Sales_Uncleaned!E1790=0,Nike_Sales_Uncleaned!E1790=-1),"NA",UPPER(Nike_Sales_Uncleaned!E1790)))</f>
        <v>L</v>
      </c>
      <c r="F1710" cm="1">
        <f t="array" ref="F1710">IF(Nike_Sales_Uncleaned!F1790="",MEDIAN(_xlfn._xlws.FILTER(Nike_Sales_Uncleaned!$F$2:$F$2501,Nike_Sales_Uncleaned!$F$2:$F$2501&gt;0)),Nike_Sales_Uncleaned!F1790)</f>
        <v>2</v>
      </c>
      <c r="G1710" cm="1">
        <f t="array" ref="G1710">IF(OR(Nike_Sales_Uncleaned!G1790="",Nike_Sales_Uncleaned!G1790&lt;=0),MEDIAN(_xlfn._xlws.FILTER(Nike_Sales_Uncleaned!$G$2:$G$2501,Nike_Sales_Uncleaned!$G$2:$G$2501&gt;0)),Nike_Sales_Uncleaned!G1790)</f>
        <v>6110.0300000000007</v>
      </c>
      <c r="H1710">
        <f>IF(Nike_Sales_Uncleaned!H1790="",0,IF(AND(Nike_Sales_Uncleaned!H1790&gt;=0,Nike_Sales_Uncleaned!H1790&lt;=1),Nike_Sales_Uncleaned!H1790,0))</f>
        <v>0</v>
      </c>
      <c r="I1710">
        <v>0</v>
      </c>
      <c r="J1710" s="11">
        <f>IF(Nike_Sales_Uncleaned[[#This Row],[Order_Date]]="","",Nike_Sales_Uncleaned[[#This Row],[Order_Date]])</f>
        <v>45703</v>
      </c>
      <c r="K1710" t="s">
        <v>22</v>
      </c>
      <c r="L1710" t="s">
        <v>45</v>
      </c>
      <c r="M1710">
        <v>-302.19</v>
      </c>
    </row>
    <row r="1711" spans="1:13" x14ac:dyDescent="0.3">
      <c r="A1711">
        <v>3789</v>
      </c>
      <c r="B1711" t="s">
        <v>19</v>
      </c>
      <c r="C1711" t="s">
        <v>26</v>
      </c>
      <c r="D1711" t="s">
        <v>60</v>
      </c>
      <c r="E1711" t="str">
        <f>IF(Nike_Sales_Uncleaned!E1791="","NA",IF(OR(Nike_Sales_Uncleaned!E1791=0,Nike_Sales_Uncleaned!E1791=-1),"NA",UPPER(Nike_Sales_Uncleaned!E1791)))</f>
        <v>XL</v>
      </c>
      <c r="F1711" cm="1">
        <f t="array" ref="F1711">IF(Nike_Sales_Uncleaned!F1791="",MEDIAN(_xlfn._xlws.FILTER(Nike_Sales_Uncleaned!$F$2:$F$2501,Nike_Sales_Uncleaned!$F$2:$F$2501&gt;0)),Nike_Sales_Uncleaned!F1791)</f>
        <v>2</v>
      </c>
      <c r="G1711" cm="1">
        <f t="array" ref="G1711">IF(OR(Nike_Sales_Uncleaned!G1791="",Nike_Sales_Uncleaned!G1791&lt;=0),MEDIAN(_xlfn._xlws.FILTER(Nike_Sales_Uncleaned!$G$2:$G$2501,Nike_Sales_Uncleaned!$G$2:$G$2501&gt;0)),Nike_Sales_Uncleaned!G1791)</f>
        <v>2738.79</v>
      </c>
      <c r="H1711">
        <f>IF(Nike_Sales_Uncleaned!H1791="",0,IF(AND(Nike_Sales_Uncleaned!H1791&gt;=0,Nike_Sales_Uncleaned!H1791&lt;=1),Nike_Sales_Uncleaned!H1791,0))</f>
        <v>0</v>
      </c>
      <c r="I1711">
        <v>0</v>
      </c>
      <c r="J1711" s="11" t="str">
        <f>IF(Nike_Sales_Uncleaned[[#This Row],[Order_Date]]="","",Nike_Sales_Uncleaned[[#This Row],[Order_Date]])</f>
        <v/>
      </c>
      <c r="K1711" t="s">
        <v>22</v>
      </c>
      <c r="L1711" t="s">
        <v>38</v>
      </c>
      <c r="M1711">
        <v>863.29</v>
      </c>
    </row>
    <row r="1712" spans="1:13" x14ac:dyDescent="0.3">
      <c r="A1712">
        <v>3790</v>
      </c>
      <c r="B1712" t="s">
        <v>35</v>
      </c>
      <c r="C1712" t="s">
        <v>43</v>
      </c>
      <c r="D1712" t="s">
        <v>44</v>
      </c>
      <c r="E1712" t="str">
        <f>IF(Nike_Sales_Uncleaned!E1792="","NA",IF(OR(Nike_Sales_Uncleaned!E1792=0,Nike_Sales_Uncleaned!E1792=-1),"NA",UPPER(Nike_Sales_Uncleaned!E1792)))</f>
        <v>NA</v>
      </c>
      <c r="F1712" cm="1">
        <f t="array" ref="F1712">IF(Nike_Sales_Uncleaned!F1792="",MEDIAN(_xlfn._xlws.FILTER(Nike_Sales_Uncleaned!$F$2:$F$2501,Nike_Sales_Uncleaned!$F$2:$F$2501&gt;0)),Nike_Sales_Uncleaned!F1792)</f>
        <v>2</v>
      </c>
      <c r="G1712" cm="1">
        <f t="array" ref="G1712">IF(OR(Nike_Sales_Uncleaned!G1792="",Nike_Sales_Uncleaned!G1792&lt;=0),MEDIAN(_xlfn._xlws.FILTER(Nike_Sales_Uncleaned!$G$2:$G$2501,Nike_Sales_Uncleaned!$G$2:$G$2501&gt;0)),Nike_Sales_Uncleaned!G1792)</f>
        <v>6110.0300000000007</v>
      </c>
      <c r="H1712">
        <f>IF(Nike_Sales_Uncleaned!H1792="",0,IF(AND(Nike_Sales_Uncleaned!H1792&gt;=0,Nike_Sales_Uncleaned!H1792&lt;=1),Nike_Sales_Uncleaned!H1792,0))</f>
        <v>0</v>
      </c>
      <c r="I1712">
        <v>0</v>
      </c>
      <c r="J1712" s="11" t="str">
        <f>IF(Nike_Sales_Uncleaned[[#This Row],[Order_Date]]="","",Nike_Sales_Uncleaned[[#This Row],[Order_Date]])</f>
        <v/>
      </c>
      <c r="K1712" t="s">
        <v>22</v>
      </c>
      <c r="L1712" t="s">
        <v>25</v>
      </c>
      <c r="M1712">
        <v>-70.36</v>
      </c>
    </row>
    <row r="1713" spans="1:13" x14ac:dyDescent="0.3">
      <c r="A1713">
        <v>3791</v>
      </c>
      <c r="B1713" t="s">
        <v>13</v>
      </c>
      <c r="C1713" t="s">
        <v>43</v>
      </c>
      <c r="D1713" t="s">
        <v>51</v>
      </c>
      <c r="E1713" t="str">
        <f>IF(Nike_Sales_Uncleaned!E1793="","NA",IF(OR(Nike_Sales_Uncleaned!E1793=0,Nike_Sales_Uncleaned!E1793=-1),"NA",UPPER(Nike_Sales_Uncleaned!E1793)))</f>
        <v>L</v>
      </c>
      <c r="F1713" cm="1">
        <f t="array" ref="F1713">IF(Nike_Sales_Uncleaned!F1793="",MEDIAN(_xlfn._xlws.FILTER(Nike_Sales_Uncleaned!$F$2:$F$2501,Nike_Sales_Uncleaned!$F$2:$F$2501&gt;0)),Nike_Sales_Uncleaned!F1793)</f>
        <v>2</v>
      </c>
      <c r="G1713" cm="1">
        <f t="array" ref="G1713">IF(OR(Nike_Sales_Uncleaned!G1793="",Nike_Sales_Uncleaned!G1793&lt;=0),MEDIAN(_xlfn._xlws.FILTER(Nike_Sales_Uncleaned!$G$2:$G$2501,Nike_Sales_Uncleaned!$G$2:$G$2501&gt;0)),Nike_Sales_Uncleaned!G1793)</f>
        <v>6110.0300000000007</v>
      </c>
      <c r="H1713">
        <f>IF(Nike_Sales_Uncleaned!H1793="",0,IF(AND(Nike_Sales_Uncleaned!H1793&gt;=0,Nike_Sales_Uncleaned!H1793&lt;=1),Nike_Sales_Uncleaned!H1793,0))</f>
        <v>0</v>
      </c>
      <c r="I1713">
        <v>0</v>
      </c>
      <c r="J1713" s="11">
        <f>IF(Nike_Sales_Uncleaned[[#This Row],[Order_Date]]="","",Nike_Sales_Uncleaned[[#This Row],[Order_Date]])</f>
        <v>45288</v>
      </c>
      <c r="K1713" t="s">
        <v>17</v>
      </c>
      <c r="L1713" t="s">
        <v>38</v>
      </c>
      <c r="M1713">
        <v>408.02</v>
      </c>
    </row>
    <row r="1714" spans="1:13" x14ac:dyDescent="0.3">
      <c r="A1714">
        <v>3792</v>
      </c>
      <c r="B1714" t="s">
        <v>35</v>
      </c>
      <c r="C1714" t="s">
        <v>30</v>
      </c>
      <c r="D1714" t="s">
        <v>50</v>
      </c>
      <c r="E1714" t="str">
        <f>IF(Nike_Sales_Uncleaned!E1794="","NA",IF(OR(Nike_Sales_Uncleaned!E1794=0,Nike_Sales_Uncleaned!E1794=-1),"NA",UPPER(Nike_Sales_Uncleaned!E1794)))</f>
        <v>L</v>
      </c>
      <c r="F1714" cm="1">
        <f t="array" ref="F1714">IF(Nike_Sales_Uncleaned!F1794="",MEDIAN(_xlfn._xlws.FILTER(Nike_Sales_Uncleaned!$F$2:$F$2501,Nike_Sales_Uncleaned!$F$2:$F$2501&gt;0)),Nike_Sales_Uncleaned!F1794)</f>
        <v>2</v>
      </c>
      <c r="G1714" cm="1">
        <f t="array" ref="G1714">IF(OR(Nike_Sales_Uncleaned!G1794="",Nike_Sales_Uncleaned!G1794&lt;=0),MEDIAN(_xlfn._xlws.FILTER(Nike_Sales_Uncleaned!$G$2:$G$2501,Nike_Sales_Uncleaned!$G$2:$G$2501&gt;0)),Nike_Sales_Uncleaned!G1794)</f>
        <v>6110.0300000000007</v>
      </c>
      <c r="H1714">
        <f>IF(Nike_Sales_Uncleaned!H1794="",0,IF(AND(Nike_Sales_Uncleaned!H1794&gt;=0,Nike_Sales_Uncleaned!H1794&lt;=1),Nike_Sales_Uncleaned!H1794,0))</f>
        <v>0</v>
      </c>
      <c r="I1714">
        <v>0</v>
      </c>
      <c r="J1714" s="11">
        <f>IF(Nike_Sales_Uncleaned[[#This Row],[Order_Date]]="","",Nike_Sales_Uncleaned[[#This Row],[Order_Date]])</f>
        <v>45507</v>
      </c>
      <c r="K1714" t="s">
        <v>22</v>
      </c>
      <c r="L1714" t="s">
        <v>29</v>
      </c>
      <c r="M1714">
        <v>3737.69</v>
      </c>
    </row>
    <row r="1715" spans="1:13" x14ac:dyDescent="0.3">
      <c r="A1715">
        <v>3793</v>
      </c>
      <c r="B1715" t="s">
        <v>19</v>
      </c>
      <c r="C1715" t="s">
        <v>30</v>
      </c>
      <c r="D1715" t="s">
        <v>56</v>
      </c>
      <c r="E1715" t="str">
        <f>IF(Nike_Sales_Uncleaned!E1795="","NA",IF(OR(Nike_Sales_Uncleaned!E1795=0,Nike_Sales_Uncleaned!E1795=-1),"NA",UPPER(Nike_Sales_Uncleaned!E1795)))</f>
        <v>NA</v>
      </c>
      <c r="F1715" cm="1">
        <f t="array" ref="F1715">IF(Nike_Sales_Uncleaned!F1795="",MEDIAN(_xlfn._xlws.FILTER(Nike_Sales_Uncleaned!$F$2:$F$2501,Nike_Sales_Uncleaned!$F$2:$F$2501&gt;0)),Nike_Sales_Uncleaned!F1795)</f>
        <v>2</v>
      </c>
      <c r="G1715" cm="1">
        <f t="array" ref="G1715">IF(OR(Nike_Sales_Uncleaned!G1795="",Nike_Sales_Uncleaned!G1795&lt;=0),MEDIAN(_xlfn._xlws.FILTER(Nike_Sales_Uncleaned!$G$2:$G$2501,Nike_Sales_Uncleaned!$G$2:$G$2501&gt;0)),Nike_Sales_Uncleaned!G1795)</f>
        <v>2749.96</v>
      </c>
      <c r="H1715">
        <f>IF(Nike_Sales_Uncleaned!H1795="",0,IF(AND(Nike_Sales_Uncleaned!H1795&gt;=0,Nike_Sales_Uncleaned!H1795&lt;=1),Nike_Sales_Uncleaned!H1795,0))</f>
        <v>0.16</v>
      </c>
      <c r="I1715">
        <v>0</v>
      </c>
      <c r="J1715" s="11">
        <f>IF(Nike_Sales_Uncleaned[[#This Row],[Order_Date]]="","",Nike_Sales_Uncleaned[[#This Row],[Order_Date]])</f>
        <v>45595</v>
      </c>
      <c r="K1715" t="s">
        <v>17</v>
      </c>
      <c r="L1715" t="s">
        <v>38</v>
      </c>
      <c r="M1715">
        <v>-892.26</v>
      </c>
    </row>
    <row r="1716" spans="1:13" x14ac:dyDescent="0.3">
      <c r="A1716">
        <v>3794</v>
      </c>
      <c r="B1716" t="s">
        <v>35</v>
      </c>
      <c r="C1716" t="s">
        <v>14</v>
      </c>
      <c r="D1716" t="s">
        <v>34</v>
      </c>
      <c r="E1716" t="str">
        <f>IF(Nike_Sales_Uncleaned!E1796="","NA",IF(OR(Nike_Sales_Uncleaned!E1796=0,Nike_Sales_Uncleaned!E1796=-1),"NA",UPPER(Nike_Sales_Uncleaned!E1796)))</f>
        <v>XL</v>
      </c>
      <c r="F1716" cm="1">
        <f t="array" ref="F1716">IF(Nike_Sales_Uncleaned!F1796="",MEDIAN(_xlfn._xlws.FILTER(Nike_Sales_Uncleaned!$F$2:$F$2501,Nike_Sales_Uncleaned!$F$2:$F$2501&gt;0)),Nike_Sales_Uncleaned!F1796)</f>
        <v>3</v>
      </c>
      <c r="G1716" cm="1">
        <f t="array" ref="G1716">IF(OR(Nike_Sales_Uncleaned!G1796="",Nike_Sales_Uncleaned!G1796&lt;=0),MEDIAN(_xlfn._xlws.FILTER(Nike_Sales_Uncleaned!$G$2:$G$2501,Nike_Sales_Uncleaned!$G$2:$G$2501&gt;0)),Nike_Sales_Uncleaned!G1796)</f>
        <v>9360.8700000000008</v>
      </c>
      <c r="H1716">
        <f>IF(Nike_Sales_Uncleaned!H1796="",0,IF(AND(Nike_Sales_Uncleaned!H1796&gt;=0,Nike_Sales_Uncleaned!H1796&lt;=1),Nike_Sales_Uncleaned!H1796,0))</f>
        <v>0</v>
      </c>
      <c r="I1716">
        <v>0</v>
      </c>
      <c r="J1716" s="11">
        <f>IF(Nike_Sales_Uncleaned[[#This Row],[Order_Date]]="","",Nike_Sales_Uncleaned[[#This Row],[Order_Date]])</f>
        <v>45709</v>
      </c>
      <c r="K1716" t="s">
        <v>17</v>
      </c>
      <c r="L1716" t="s">
        <v>29</v>
      </c>
      <c r="M1716">
        <v>125.97</v>
      </c>
    </row>
    <row r="1717" spans="1:13" x14ac:dyDescent="0.3">
      <c r="A1717">
        <v>3795</v>
      </c>
      <c r="B1717" t="s">
        <v>35</v>
      </c>
      <c r="C1717" t="s">
        <v>20</v>
      </c>
      <c r="D1717" t="s">
        <v>55</v>
      </c>
      <c r="E1717" t="str">
        <f>IF(Nike_Sales_Uncleaned!E1797="","NA",IF(OR(Nike_Sales_Uncleaned!E1797=0,Nike_Sales_Uncleaned!E1797=-1),"NA",UPPER(Nike_Sales_Uncleaned!E1797)))</f>
        <v>M</v>
      </c>
      <c r="F1717" cm="1">
        <f t="array" ref="F1717">IF(Nike_Sales_Uncleaned!F1797="",MEDIAN(_xlfn._xlws.FILTER(Nike_Sales_Uncleaned!$F$2:$F$2501,Nike_Sales_Uncleaned!$F$2:$F$2501&gt;0)),Nike_Sales_Uncleaned!F1797)</f>
        <v>4</v>
      </c>
      <c r="G1717" cm="1">
        <f t="array" ref="G1717">IF(OR(Nike_Sales_Uncleaned!G1797="",Nike_Sales_Uncleaned!G1797&lt;=0),MEDIAN(_xlfn._xlws.FILTER(Nike_Sales_Uncleaned!$G$2:$G$2501,Nike_Sales_Uncleaned!$G$2:$G$2501&gt;0)),Nike_Sales_Uncleaned!G1797)</f>
        <v>6110.0300000000007</v>
      </c>
      <c r="H1717">
        <f>IF(Nike_Sales_Uncleaned!H1797="",0,IF(AND(Nike_Sales_Uncleaned!H1797&gt;=0,Nike_Sales_Uncleaned!H1797&lt;=1),Nike_Sales_Uncleaned!H1797,0))</f>
        <v>0</v>
      </c>
      <c r="I1717">
        <v>0</v>
      </c>
      <c r="J1717" s="11">
        <f>IF(Nike_Sales_Uncleaned[[#This Row],[Order_Date]]="","",Nike_Sales_Uncleaned[[#This Row],[Order_Date]])</f>
        <v>45831</v>
      </c>
      <c r="K1717" t="s">
        <v>22</v>
      </c>
      <c r="L1717" t="s">
        <v>38</v>
      </c>
      <c r="M1717">
        <v>2418.5300000000002</v>
      </c>
    </row>
    <row r="1718" spans="1:13" x14ac:dyDescent="0.3">
      <c r="A1718">
        <v>3796</v>
      </c>
      <c r="B1718" t="s">
        <v>19</v>
      </c>
      <c r="C1718" t="s">
        <v>43</v>
      </c>
      <c r="D1718" t="s">
        <v>52</v>
      </c>
      <c r="E1718" t="str">
        <f>IF(Nike_Sales_Uncleaned!E1798="","NA",IF(OR(Nike_Sales_Uncleaned!E1798=0,Nike_Sales_Uncleaned!E1798=-1),"NA",UPPER(Nike_Sales_Uncleaned!E1798)))</f>
        <v>NA</v>
      </c>
      <c r="F1718" cm="1">
        <f t="array" ref="F1718">IF(Nike_Sales_Uncleaned!F1798="",MEDIAN(_xlfn._xlws.FILTER(Nike_Sales_Uncleaned!$F$2:$F$2501,Nike_Sales_Uncleaned!$F$2:$F$2501&gt;0)),Nike_Sales_Uncleaned!F1798)</f>
        <v>4</v>
      </c>
      <c r="G1718" cm="1">
        <f t="array" ref="G1718">IF(OR(Nike_Sales_Uncleaned!G1798="",Nike_Sales_Uncleaned!G1798&lt;=0),MEDIAN(_xlfn._xlws.FILTER(Nike_Sales_Uncleaned!$G$2:$G$2501,Nike_Sales_Uncleaned!$G$2:$G$2501&gt;0)),Nike_Sales_Uncleaned!G1798)</f>
        <v>6165.64</v>
      </c>
      <c r="H1718">
        <f>IF(Nike_Sales_Uncleaned!H1798="",0,IF(AND(Nike_Sales_Uncleaned!H1798&gt;=0,Nike_Sales_Uncleaned!H1798&lt;=1),Nike_Sales_Uncleaned!H1798,0))</f>
        <v>0.16</v>
      </c>
      <c r="I1718">
        <v>20716.55</v>
      </c>
      <c r="J1718" s="11">
        <f>IF(Nike_Sales_Uncleaned[[#This Row],[Order_Date]]="","",Nike_Sales_Uncleaned[[#This Row],[Order_Date]])</f>
        <v>45161</v>
      </c>
      <c r="K1718" t="s">
        <v>17</v>
      </c>
      <c r="L1718" t="s">
        <v>33</v>
      </c>
      <c r="M1718">
        <v>2081.4299999999998</v>
      </c>
    </row>
    <row r="1719" spans="1:13" x14ac:dyDescent="0.3">
      <c r="A1719">
        <v>3797</v>
      </c>
      <c r="B1719" t="s">
        <v>19</v>
      </c>
      <c r="C1719" t="s">
        <v>14</v>
      </c>
      <c r="D1719" t="s">
        <v>54</v>
      </c>
      <c r="E1719" t="str">
        <f>IF(Nike_Sales_Uncleaned!E1799="","NA",IF(OR(Nike_Sales_Uncleaned!E1799=0,Nike_Sales_Uncleaned!E1799=-1),"NA",UPPER(Nike_Sales_Uncleaned!E1799)))</f>
        <v>L</v>
      </c>
      <c r="F1719" cm="1">
        <f t="array" ref="F1719">IF(Nike_Sales_Uncleaned!F1799="",MEDIAN(_xlfn._xlws.FILTER(Nike_Sales_Uncleaned!$F$2:$F$2501,Nike_Sales_Uncleaned!$F$2:$F$2501&gt;0)),Nike_Sales_Uncleaned!F1799)</f>
        <v>2</v>
      </c>
      <c r="G1719" cm="1">
        <f t="array" ref="G1719">IF(OR(Nike_Sales_Uncleaned!G1799="",Nike_Sales_Uncleaned!G1799&lt;=0),MEDIAN(_xlfn._xlws.FILTER(Nike_Sales_Uncleaned!$G$2:$G$2501,Nike_Sales_Uncleaned!$G$2:$G$2501&gt;0)),Nike_Sales_Uncleaned!G1799)</f>
        <v>8735.51</v>
      </c>
      <c r="H1719">
        <f>IF(Nike_Sales_Uncleaned!H1799="",0,IF(AND(Nike_Sales_Uncleaned!H1799&gt;=0,Nike_Sales_Uncleaned!H1799&lt;=1),Nike_Sales_Uncleaned!H1799,0))</f>
        <v>0.13</v>
      </c>
      <c r="I1719">
        <v>0</v>
      </c>
      <c r="J1719" s="11" t="str">
        <f>IF(Nike_Sales_Uncleaned[[#This Row],[Order_Date]]="","",Nike_Sales_Uncleaned[[#This Row],[Order_Date]])</f>
        <v/>
      </c>
      <c r="K1719" t="s">
        <v>17</v>
      </c>
      <c r="L1719" t="s">
        <v>25</v>
      </c>
      <c r="M1719">
        <v>433.58</v>
      </c>
    </row>
    <row r="1720" spans="1:13" x14ac:dyDescent="0.3">
      <c r="A1720">
        <v>3798</v>
      </c>
      <c r="B1720" t="s">
        <v>19</v>
      </c>
      <c r="C1720" t="s">
        <v>14</v>
      </c>
      <c r="D1720" t="s">
        <v>15</v>
      </c>
      <c r="E1720" t="str">
        <f>IF(Nike_Sales_Uncleaned!E1800="","NA",IF(OR(Nike_Sales_Uncleaned!E1800=0,Nike_Sales_Uncleaned!E1800=-1),"NA",UPPER(Nike_Sales_Uncleaned!E1800)))</f>
        <v>L</v>
      </c>
      <c r="F1720" cm="1">
        <f t="array" ref="F1720">IF(Nike_Sales_Uncleaned!F1800="",MEDIAN(_xlfn._xlws.FILTER(Nike_Sales_Uncleaned!$F$2:$F$2501,Nike_Sales_Uncleaned!$F$2:$F$2501&gt;0)),Nike_Sales_Uncleaned!F1800)</f>
        <v>2</v>
      </c>
      <c r="G1720" cm="1">
        <f t="array" ref="G1720">IF(OR(Nike_Sales_Uncleaned!G1800="",Nike_Sales_Uncleaned!G1800&lt;=0),MEDIAN(_xlfn._xlws.FILTER(Nike_Sales_Uncleaned!$G$2:$G$2501,Nike_Sales_Uncleaned!$G$2:$G$2501&gt;0)),Nike_Sales_Uncleaned!G1800)</f>
        <v>3503.14</v>
      </c>
      <c r="H1720">
        <f>IF(Nike_Sales_Uncleaned!H1800="",0,IF(AND(Nike_Sales_Uncleaned!H1800&gt;=0,Nike_Sales_Uncleaned!H1800&lt;=1),Nike_Sales_Uncleaned!H1800,0))</f>
        <v>0</v>
      </c>
      <c r="I1720">
        <v>0</v>
      </c>
      <c r="J1720" s="11" t="str">
        <f>IF(Nike_Sales_Uncleaned[[#This Row],[Order_Date]]="","",Nike_Sales_Uncleaned[[#This Row],[Order_Date]])</f>
        <v/>
      </c>
      <c r="K1720" t="s">
        <v>22</v>
      </c>
      <c r="L1720" t="s">
        <v>29</v>
      </c>
      <c r="M1720">
        <v>957.97</v>
      </c>
    </row>
    <row r="1721" spans="1:13" x14ac:dyDescent="0.3">
      <c r="A1721">
        <v>3799</v>
      </c>
      <c r="B1721" t="s">
        <v>35</v>
      </c>
      <c r="C1721" t="s">
        <v>43</v>
      </c>
      <c r="D1721" t="s">
        <v>44</v>
      </c>
      <c r="E1721" t="str">
        <f>IF(Nike_Sales_Uncleaned!E1801="","NA",IF(OR(Nike_Sales_Uncleaned!E1801=0,Nike_Sales_Uncleaned!E1801=-1),"NA",UPPER(Nike_Sales_Uncleaned!E1801)))</f>
        <v>XL</v>
      </c>
      <c r="F1721" cm="1">
        <f t="array" ref="F1721">IF(Nike_Sales_Uncleaned!F1801="",MEDIAN(_xlfn._xlws.FILTER(Nike_Sales_Uncleaned!$F$2:$F$2501,Nike_Sales_Uncleaned!$F$2:$F$2501&gt;0)),Nike_Sales_Uncleaned!F1801)</f>
        <v>3</v>
      </c>
      <c r="G1721" cm="1">
        <f t="array" ref="G1721">IF(OR(Nike_Sales_Uncleaned!G1801="",Nike_Sales_Uncleaned!G1801&lt;=0),MEDIAN(_xlfn._xlws.FILTER(Nike_Sales_Uncleaned!$G$2:$G$2501,Nike_Sales_Uncleaned!$G$2:$G$2501&gt;0)),Nike_Sales_Uncleaned!G1801)</f>
        <v>7881.86</v>
      </c>
      <c r="H1721">
        <f>IF(Nike_Sales_Uncleaned!H1801="",0,IF(AND(Nike_Sales_Uncleaned!H1801&gt;=0,Nike_Sales_Uncleaned!H1801&lt;=1),Nike_Sales_Uncleaned!H1801,0))</f>
        <v>0</v>
      </c>
      <c r="I1721">
        <v>0</v>
      </c>
      <c r="J1721" s="11">
        <f>IF(Nike_Sales_Uncleaned[[#This Row],[Order_Date]]="","",Nike_Sales_Uncleaned[[#This Row],[Order_Date]])</f>
        <v>45829</v>
      </c>
      <c r="K1721" t="s">
        <v>22</v>
      </c>
      <c r="L1721" t="s">
        <v>25</v>
      </c>
      <c r="M1721">
        <v>830.72</v>
      </c>
    </row>
    <row r="1722" spans="1:13" x14ac:dyDescent="0.3">
      <c r="A1722">
        <v>3800</v>
      </c>
      <c r="B1722" t="s">
        <v>35</v>
      </c>
      <c r="C1722" t="s">
        <v>26</v>
      </c>
      <c r="D1722" t="s">
        <v>58</v>
      </c>
      <c r="E1722" t="str">
        <f>IF(Nike_Sales_Uncleaned!E1802="","NA",IF(OR(Nike_Sales_Uncleaned!E1802=0,Nike_Sales_Uncleaned!E1802=-1),"NA",UPPER(Nike_Sales_Uncleaned!E1802)))</f>
        <v>M</v>
      </c>
      <c r="F1722" cm="1">
        <f t="array" ref="F1722">IF(Nike_Sales_Uncleaned!F1802="",MEDIAN(_xlfn._xlws.FILTER(Nike_Sales_Uncleaned!$F$2:$F$2501,Nike_Sales_Uncleaned!$F$2:$F$2501&gt;0)),Nike_Sales_Uncleaned!F1802)</f>
        <v>2</v>
      </c>
      <c r="G1722" cm="1">
        <f t="array" ref="G1722">IF(OR(Nike_Sales_Uncleaned!G1802="",Nike_Sales_Uncleaned!G1802&lt;=0),MEDIAN(_xlfn._xlws.FILTER(Nike_Sales_Uncleaned!$G$2:$G$2501,Nike_Sales_Uncleaned!$G$2:$G$2501&gt;0)),Nike_Sales_Uncleaned!G1802)</f>
        <v>6110.0300000000007</v>
      </c>
      <c r="H1722">
        <f>IF(Nike_Sales_Uncleaned!H1802="",0,IF(AND(Nike_Sales_Uncleaned!H1802&gt;=0,Nike_Sales_Uncleaned!H1802&lt;=1),Nike_Sales_Uncleaned!H1802,0))</f>
        <v>0</v>
      </c>
      <c r="I1722">
        <v>0</v>
      </c>
      <c r="J1722" s="11">
        <f>IF(Nike_Sales_Uncleaned[[#This Row],[Order_Date]]="","",Nike_Sales_Uncleaned[[#This Row],[Order_Date]])</f>
        <v>45681</v>
      </c>
      <c r="K1722" t="s">
        <v>22</v>
      </c>
      <c r="L1722" t="s">
        <v>36</v>
      </c>
      <c r="M1722">
        <v>117.94</v>
      </c>
    </row>
    <row r="1723" spans="1:13" x14ac:dyDescent="0.3">
      <c r="A1723">
        <v>3801</v>
      </c>
      <c r="B1723" t="s">
        <v>19</v>
      </c>
      <c r="C1723" t="s">
        <v>14</v>
      </c>
      <c r="D1723" t="s">
        <v>54</v>
      </c>
      <c r="E1723" t="str">
        <f>IF(Nike_Sales_Uncleaned!E1803="","NA",IF(OR(Nike_Sales_Uncleaned!E1803=0,Nike_Sales_Uncleaned!E1803=-1),"NA",UPPER(Nike_Sales_Uncleaned!E1803)))</f>
        <v>XL</v>
      </c>
      <c r="F1723" cm="1">
        <f t="array" ref="F1723">IF(Nike_Sales_Uncleaned!F1803="",MEDIAN(_xlfn._xlws.FILTER(Nike_Sales_Uncleaned!$F$2:$F$2501,Nike_Sales_Uncleaned!$F$2:$F$2501&gt;0)),Nike_Sales_Uncleaned!F1803)</f>
        <v>2</v>
      </c>
      <c r="G1723" cm="1">
        <f t="array" ref="G1723">IF(OR(Nike_Sales_Uncleaned!G1803="",Nike_Sales_Uncleaned!G1803&lt;=0),MEDIAN(_xlfn._xlws.FILTER(Nike_Sales_Uncleaned!$G$2:$G$2501,Nike_Sales_Uncleaned!$G$2:$G$2501&gt;0)),Nike_Sales_Uncleaned!G1803)</f>
        <v>6110.0300000000007</v>
      </c>
      <c r="H1723">
        <f>IF(Nike_Sales_Uncleaned!H1803="",0,IF(AND(Nike_Sales_Uncleaned!H1803&gt;=0,Nike_Sales_Uncleaned!H1803&lt;=1),Nike_Sales_Uncleaned!H1803,0))</f>
        <v>0</v>
      </c>
      <c r="I1723">
        <v>0</v>
      </c>
      <c r="J1723" s="11">
        <f>IF(Nike_Sales_Uncleaned[[#This Row],[Order_Date]]="","",Nike_Sales_Uncleaned[[#This Row],[Order_Date]])</f>
        <v>45840</v>
      </c>
      <c r="K1723" t="s">
        <v>17</v>
      </c>
      <c r="L1723" t="s">
        <v>33</v>
      </c>
      <c r="M1723">
        <v>2638.1</v>
      </c>
    </row>
    <row r="1724" spans="1:13" x14ac:dyDescent="0.3">
      <c r="A1724">
        <v>3802</v>
      </c>
      <c r="B1724" t="s">
        <v>19</v>
      </c>
      <c r="C1724" t="s">
        <v>30</v>
      </c>
      <c r="D1724" t="s">
        <v>31</v>
      </c>
      <c r="E1724" t="str">
        <f>IF(Nike_Sales_Uncleaned!E1804="","NA",IF(OR(Nike_Sales_Uncleaned!E1804=0,Nike_Sales_Uncleaned!E1804=-1),"NA",UPPER(Nike_Sales_Uncleaned!E1804)))</f>
        <v>XL</v>
      </c>
      <c r="F1724" cm="1">
        <f t="array" ref="F1724">IF(Nike_Sales_Uncleaned!F1804="",MEDIAN(_xlfn._xlws.FILTER(Nike_Sales_Uncleaned!$F$2:$F$2501,Nike_Sales_Uncleaned!$F$2:$F$2501&gt;0)),Nike_Sales_Uncleaned!F1804)</f>
        <v>2</v>
      </c>
      <c r="G1724" cm="1">
        <f t="array" ref="G1724">IF(OR(Nike_Sales_Uncleaned!G1804="",Nike_Sales_Uncleaned!G1804&lt;=0),MEDIAN(_xlfn._xlws.FILTER(Nike_Sales_Uncleaned!$G$2:$G$2501,Nike_Sales_Uncleaned!$G$2:$G$2501&gt;0)),Nike_Sales_Uncleaned!G1804)</f>
        <v>2391.13</v>
      </c>
      <c r="H1724">
        <f>IF(Nike_Sales_Uncleaned!H1804="",0,IF(AND(Nike_Sales_Uncleaned!H1804&gt;=0,Nike_Sales_Uncleaned!H1804&lt;=1),Nike_Sales_Uncleaned!H1804,0))</f>
        <v>0</v>
      </c>
      <c r="I1724">
        <v>0</v>
      </c>
      <c r="J1724" s="11">
        <f>IF(Nike_Sales_Uncleaned[[#This Row],[Order_Date]]="","",Nike_Sales_Uncleaned[[#This Row],[Order_Date]])</f>
        <v>45251</v>
      </c>
      <c r="K1724" t="s">
        <v>22</v>
      </c>
      <c r="L1724" t="s">
        <v>33</v>
      </c>
      <c r="M1724">
        <v>-489.64</v>
      </c>
    </row>
    <row r="1725" spans="1:13" x14ac:dyDescent="0.3">
      <c r="A1725">
        <v>3803</v>
      </c>
      <c r="B1725" t="s">
        <v>35</v>
      </c>
      <c r="C1725" t="s">
        <v>43</v>
      </c>
      <c r="D1725" t="s">
        <v>52</v>
      </c>
      <c r="E1725" t="str">
        <f>IF(Nike_Sales_Uncleaned!E1805="","NA",IF(OR(Nike_Sales_Uncleaned!E1805=0,Nike_Sales_Uncleaned!E1805=-1),"NA",UPPER(Nike_Sales_Uncleaned!E1805)))</f>
        <v>NA</v>
      </c>
      <c r="F1725" cm="1">
        <f t="array" ref="F1725">IF(Nike_Sales_Uncleaned!F1805="",MEDIAN(_xlfn._xlws.FILTER(Nike_Sales_Uncleaned!$F$2:$F$2501,Nike_Sales_Uncleaned!$F$2:$F$2501&gt;0)),Nike_Sales_Uncleaned!F1805)</f>
        <v>3</v>
      </c>
      <c r="G1725" cm="1">
        <f t="array" ref="G1725">IF(OR(Nike_Sales_Uncleaned!G1805="",Nike_Sales_Uncleaned!G1805&lt;=0),MEDIAN(_xlfn._xlws.FILTER(Nike_Sales_Uncleaned!$G$2:$G$2501,Nike_Sales_Uncleaned!$G$2:$G$2501&gt;0)),Nike_Sales_Uncleaned!G1805)</f>
        <v>6110.0300000000007</v>
      </c>
      <c r="H1725">
        <f>IF(Nike_Sales_Uncleaned!H1805="",0,IF(AND(Nike_Sales_Uncleaned!H1805&gt;=0,Nike_Sales_Uncleaned!H1805&lt;=1),Nike_Sales_Uncleaned!H1805,0))</f>
        <v>0</v>
      </c>
      <c r="I1725">
        <v>0</v>
      </c>
      <c r="J1725" s="11">
        <f>IF(Nike_Sales_Uncleaned[[#This Row],[Order_Date]]="","",Nike_Sales_Uncleaned[[#This Row],[Order_Date]])</f>
        <v>45655</v>
      </c>
      <c r="K1725" t="s">
        <v>17</v>
      </c>
      <c r="L1725" t="s">
        <v>25</v>
      </c>
      <c r="M1725">
        <v>-659.53</v>
      </c>
    </row>
    <row r="1726" spans="1:13" x14ac:dyDescent="0.3">
      <c r="A1726">
        <v>3804</v>
      </c>
      <c r="B1726" t="s">
        <v>19</v>
      </c>
      <c r="C1726" t="s">
        <v>43</v>
      </c>
      <c r="D1726" t="s">
        <v>51</v>
      </c>
      <c r="E1726" t="str">
        <f>IF(Nike_Sales_Uncleaned!E1806="","NA",IF(OR(Nike_Sales_Uncleaned!E1806=0,Nike_Sales_Uncleaned!E1806=-1),"NA",UPPER(Nike_Sales_Uncleaned!E1806)))</f>
        <v>XL</v>
      </c>
      <c r="F1726" cm="1">
        <f t="array" ref="F1726">IF(Nike_Sales_Uncleaned!F1806="",MEDIAN(_xlfn._xlws.FILTER(Nike_Sales_Uncleaned!$F$2:$F$2501,Nike_Sales_Uncleaned!$F$2:$F$2501&gt;0)),Nike_Sales_Uncleaned!F1806)</f>
        <v>2</v>
      </c>
      <c r="G1726" cm="1">
        <f t="array" ref="G1726">IF(OR(Nike_Sales_Uncleaned!G1806="",Nike_Sales_Uncleaned!G1806&lt;=0),MEDIAN(_xlfn._xlws.FILTER(Nike_Sales_Uncleaned!$G$2:$G$2501,Nike_Sales_Uncleaned!$G$2:$G$2501&gt;0)),Nike_Sales_Uncleaned!G1806)</f>
        <v>6110.0300000000007</v>
      </c>
      <c r="H1726">
        <f>IF(Nike_Sales_Uncleaned!H1806="",0,IF(AND(Nike_Sales_Uncleaned!H1806&gt;=0,Nike_Sales_Uncleaned!H1806&lt;=1),Nike_Sales_Uncleaned!H1806,0))</f>
        <v>0</v>
      </c>
      <c r="I1726">
        <v>0</v>
      </c>
      <c r="J1726" s="11">
        <f>IF(Nike_Sales_Uncleaned[[#This Row],[Order_Date]]="","",Nike_Sales_Uncleaned[[#This Row],[Order_Date]])</f>
        <v>45679</v>
      </c>
      <c r="K1726" t="s">
        <v>22</v>
      </c>
      <c r="L1726" t="s">
        <v>38</v>
      </c>
      <c r="M1726">
        <v>2486.4499999999998</v>
      </c>
    </row>
    <row r="1727" spans="1:13" x14ac:dyDescent="0.3">
      <c r="A1727">
        <v>3805</v>
      </c>
      <c r="B1727" t="s">
        <v>19</v>
      </c>
      <c r="C1727" t="s">
        <v>26</v>
      </c>
      <c r="D1727" t="s">
        <v>58</v>
      </c>
      <c r="E1727" t="str">
        <f>IF(Nike_Sales_Uncleaned!E1807="","NA",IF(OR(Nike_Sales_Uncleaned!E1807=0,Nike_Sales_Uncleaned!E1807=-1),"NA",UPPER(Nike_Sales_Uncleaned!E1807)))</f>
        <v>M</v>
      </c>
      <c r="F1727" cm="1">
        <f t="array" ref="F1727">IF(Nike_Sales_Uncleaned!F1807="",MEDIAN(_xlfn._xlws.FILTER(Nike_Sales_Uncleaned!$F$2:$F$2501,Nike_Sales_Uncleaned!$F$2:$F$2501&gt;0)),Nike_Sales_Uncleaned!F1807)</f>
        <v>0</v>
      </c>
      <c r="G1727" cm="1">
        <f t="array" ref="G1727">IF(OR(Nike_Sales_Uncleaned!G1807="",Nike_Sales_Uncleaned!G1807&lt;=0),MEDIAN(_xlfn._xlws.FILTER(Nike_Sales_Uncleaned!$G$2:$G$2501,Nike_Sales_Uncleaned!$G$2:$G$2501&gt;0)),Nike_Sales_Uncleaned!G1807)</f>
        <v>6110.0300000000007</v>
      </c>
      <c r="H1727">
        <f>IF(Nike_Sales_Uncleaned!H1807="",0,IF(AND(Nike_Sales_Uncleaned!H1807&gt;=0,Nike_Sales_Uncleaned!H1807&lt;=1),Nike_Sales_Uncleaned!H1807,0))</f>
        <v>0.75</v>
      </c>
      <c r="I1727">
        <v>0</v>
      </c>
      <c r="J1727" s="11">
        <f>IF(Nike_Sales_Uncleaned[[#This Row],[Order_Date]]="","",Nike_Sales_Uncleaned[[#This Row],[Order_Date]])</f>
        <v>45795</v>
      </c>
      <c r="K1727" t="s">
        <v>22</v>
      </c>
      <c r="L1727" t="s">
        <v>36</v>
      </c>
      <c r="M1727">
        <v>2727.66</v>
      </c>
    </row>
    <row r="1728" spans="1:13" x14ac:dyDescent="0.3">
      <c r="A1728">
        <v>3806</v>
      </c>
      <c r="B1728" t="s">
        <v>19</v>
      </c>
      <c r="C1728" t="s">
        <v>30</v>
      </c>
      <c r="D1728" t="s">
        <v>50</v>
      </c>
      <c r="E1728" t="str">
        <f>IF(Nike_Sales_Uncleaned!E1808="","NA",IF(OR(Nike_Sales_Uncleaned!E1808=0,Nike_Sales_Uncleaned!E1808=-1),"NA",UPPER(Nike_Sales_Uncleaned!E1808)))</f>
        <v>M</v>
      </c>
      <c r="F1728" cm="1">
        <f t="array" ref="F1728">IF(Nike_Sales_Uncleaned!F1808="",MEDIAN(_xlfn._xlws.FILTER(Nike_Sales_Uncleaned!$F$2:$F$2501,Nike_Sales_Uncleaned!$F$2:$F$2501&gt;0)),Nike_Sales_Uncleaned!F1808)</f>
        <v>2</v>
      </c>
      <c r="G1728" cm="1">
        <f t="array" ref="G1728">IF(OR(Nike_Sales_Uncleaned!G1808="",Nike_Sales_Uncleaned!G1808&lt;=0),MEDIAN(_xlfn._xlws.FILTER(Nike_Sales_Uncleaned!$G$2:$G$2501,Nike_Sales_Uncleaned!$G$2:$G$2501&gt;0)),Nike_Sales_Uncleaned!G1808)</f>
        <v>6110.0300000000007</v>
      </c>
      <c r="H1728">
        <f>IF(Nike_Sales_Uncleaned!H1808="",0,IF(AND(Nike_Sales_Uncleaned!H1808&gt;=0,Nike_Sales_Uncleaned!H1808&lt;=1),Nike_Sales_Uncleaned!H1808,0))</f>
        <v>0.28000000000000003</v>
      </c>
      <c r="I1728">
        <v>0</v>
      </c>
      <c r="J1728" s="11">
        <f>IF(Nike_Sales_Uncleaned[[#This Row],[Order_Date]]="","",Nike_Sales_Uncleaned[[#This Row],[Order_Date]])</f>
        <v>45687</v>
      </c>
      <c r="K1728" t="s">
        <v>22</v>
      </c>
      <c r="L1728" t="s">
        <v>36</v>
      </c>
      <c r="M1728">
        <v>416.94</v>
      </c>
    </row>
    <row r="1729" spans="1:13" x14ac:dyDescent="0.3">
      <c r="A1729">
        <v>3807</v>
      </c>
      <c r="B1729" t="s">
        <v>13</v>
      </c>
      <c r="C1729" t="s">
        <v>26</v>
      </c>
      <c r="D1729" t="s">
        <v>58</v>
      </c>
      <c r="E1729" t="str">
        <f>IF(Nike_Sales_Uncleaned!E1809="","NA",IF(OR(Nike_Sales_Uncleaned!E1809=0,Nike_Sales_Uncleaned!E1809=-1),"NA",UPPER(Nike_Sales_Uncleaned!E1809)))</f>
        <v>NA</v>
      </c>
      <c r="F1729" cm="1">
        <f t="array" ref="F1729">IF(Nike_Sales_Uncleaned!F1809="",MEDIAN(_xlfn._xlws.FILTER(Nike_Sales_Uncleaned!$F$2:$F$2501,Nike_Sales_Uncleaned!$F$2:$F$2501&gt;0)),Nike_Sales_Uncleaned!F1809)</f>
        <v>3</v>
      </c>
      <c r="G1729" cm="1">
        <f t="array" ref="G1729">IF(OR(Nike_Sales_Uncleaned!G1809="",Nike_Sales_Uncleaned!G1809&lt;=0),MEDIAN(_xlfn._xlws.FILTER(Nike_Sales_Uncleaned!$G$2:$G$2501,Nike_Sales_Uncleaned!$G$2:$G$2501&gt;0)),Nike_Sales_Uncleaned!G1809)</f>
        <v>6110.0300000000007</v>
      </c>
      <c r="H1729">
        <f>IF(Nike_Sales_Uncleaned!H1809="",0,IF(AND(Nike_Sales_Uncleaned!H1809&gt;=0,Nike_Sales_Uncleaned!H1809&lt;=1),Nike_Sales_Uncleaned!H1809,0))</f>
        <v>0</v>
      </c>
      <c r="I1729">
        <v>0</v>
      </c>
      <c r="J1729" s="11">
        <f>IF(Nike_Sales_Uncleaned[[#This Row],[Order_Date]]="","",Nike_Sales_Uncleaned[[#This Row],[Order_Date]])</f>
        <v>45643</v>
      </c>
      <c r="K1729" t="s">
        <v>22</v>
      </c>
      <c r="L1729" t="s">
        <v>38</v>
      </c>
      <c r="M1729">
        <v>-1172.3599999999999</v>
      </c>
    </row>
    <row r="1730" spans="1:13" x14ac:dyDescent="0.3">
      <c r="A1730">
        <v>3808</v>
      </c>
      <c r="B1730" t="s">
        <v>13</v>
      </c>
      <c r="C1730" t="s">
        <v>30</v>
      </c>
      <c r="D1730" t="s">
        <v>50</v>
      </c>
      <c r="E1730" t="str">
        <f>IF(Nike_Sales_Uncleaned!E1810="","NA",IF(OR(Nike_Sales_Uncleaned!E1810=0,Nike_Sales_Uncleaned!E1810=-1),"NA",UPPER(Nike_Sales_Uncleaned!E1810)))</f>
        <v>M</v>
      </c>
      <c r="F1730" cm="1">
        <f t="array" ref="F1730">IF(Nike_Sales_Uncleaned!F1810="",MEDIAN(_xlfn._xlws.FILTER(Nike_Sales_Uncleaned!$F$2:$F$2501,Nike_Sales_Uncleaned!$F$2:$F$2501&gt;0)),Nike_Sales_Uncleaned!F1810)</f>
        <v>0</v>
      </c>
      <c r="G1730" cm="1">
        <f t="array" ref="G1730">IF(OR(Nike_Sales_Uncleaned!G1810="",Nike_Sales_Uncleaned!G1810&lt;=0),MEDIAN(_xlfn._xlws.FILTER(Nike_Sales_Uncleaned!$G$2:$G$2501,Nike_Sales_Uncleaned!$G$2:$G$2501&gt;0)),Nike_Sales_Uncleaned!G1810)</f>
        <v>6110.0300000000007</v>
      </c>
      <c r="H1730">
        <f>IF(Nike_Sales_Uncleaned!H1810="",0,IF(AND(Nike_Sales_Uncleaned!H1810&gt;=0,Nike_Sales_Uncleaned!H1810&lt;=1),Nike_Sales_Uncleaned!H1810,0))</f>
        <v>0.93</v>
      </c>
      <c r="I1730">
        <v>0</v>
      </c>
      <c r="J1730" s="11" t="str">
        <f>IF(Nike_Sales_Uncleaned[[#This Row],[Order_Date]]="","",Nike_Sales_Uncleaned[[#This Row],[Order_Date]])</f>
        <v/>
      </c>
      <c r="K1730" t="s">
        <v>17</v>
      </c>
      <c r="L1730" t="s">
        <v>45</v>
      </c>
      <c r="M1730">
        <v>1363.94</v>
      </c>
    </row>
    <row r="1731" spans="1:13" x14ac:dyDescent="0.3">
      <c r="A1731">
        <v>3809</v>
      </c>
      <c r="B1731" t="s">
        <v>19</v>
      </c>
      <c r="C1731" t="s">
        <v>30</v>
      </c>
      <c r="D1731" t="s">
        <v>48</v>
      </c>
      <c r="E1731" t="str">
        <f>IF(Nike_Sales_Uncleaned!E1811="","NA",IF(OR(Nike_Sales_Uncleaned!E1811=0,Nike_Sales_Uncleaned!E1811=-1),"NA",UPPER(Nike_Sales_Uncleaned!E1811)))</f>
        <v>11</v>
      </c>
      <c r="F1731" cm="1">
        <f t="array" ref="F1731">IF(Nike_Sales_Uncleaned!F1811="",MEDIAN(_xlfn._xlws.FILTER(Nike_Sales_Uncleaned!$F$2:$F$2501,Nike_Sales_Uncleaned!$F$2:$F$2501&gt;0)),Nike_Sales_Uncleaned!F1811)</f>
        <v>-1</v>
      </c>
      <c r="G1731" cm="1">
        <f t="array" ref="G1731">IF(OR(Nike_Sales_Uncleaned!G1811="",Nike_Sales_Uncleaned!G1811&lt;=0),MEDIAN(_xlfn._xlws.FILTER(Nike_Sales_Uncleaned!$G$2:$G$2501,Nike_Sales_Uncleaned!$G$2:$G$2501&gt;0)),Nike_Sales_Uncleaned!G1811)</f>
        <v>6110.0300000000007</v>
      </c>
      <c r="H1731">
        <f>IF(Nike_Sales_Uncleaned!H1811="",0,IF(AND(Nike_Sales_Uncleaned!H1811&gt;=0,Nike_Sales_Uncleaned!H1811&lt;=1),Nike_Sales_Uncleaned!H1811,0))</f>
        <v>0</v>
      </c>
      <c r="I1731">
        <v>0</v>
      </c>
      <c r="J1731" s="11">
        <f>IF(Nike_Sales_Uncleaned[[#This Row],[Order_Date]]="","",Nike_Sales_Uncleaned[[#This Row],[Order_Date]])</f>
        <v>45694</v>
      </c>
      <c r="K1731" t="s">
        <v>22</v>
      </c>
      <c r="L1731" t="s">
        <v>45</v>
      </c>
      <c r="M1731">
        <v>3564.78</v>
      </c>
    </row>
    <row r="1732" spans="1:13" x14ac:dyDescent="0.3">
      <c r="A1732">
        <v>3810</v>
      </c>
      <c r="B1732" t="s">
        <v>13</v>
      </c>
      <c r="C1732" t="s">
        <v>20</v>
      </c>
      <c r="D1732" t="s">
        <v>55</v>
      </c>
      <c r="E1732" t="str">
        <f>IF(Nike_Sales_Uncleaned!E1812="","NA",IF(OR(Nike_Sales_Uncleaned!E1812=0,Nike_Sales_Uncleaned!E1812=-1),"NA",UPPER(Nike_Sales_Uncleaned!E1812)))</f>
        <v>M</v>
      </c>
      <c r="F1732" cm="1">
        <f t="array" ref="F1732">IF(Nike_Sales_Uncleaned!F1812="",MEDIAN(_xlfn._xlws.FILTER(Nike_Sales_Uncleaned!$F$2:$F$2501,Nike_Sales_Uncleaned!$F$2:$F$2501&gt;0)),Nike_Sales_Uncleaned!F1812)</f>
        <v>2</v>
      </c>
      <c r="G1732" cm="1">
        <f t="array" ref="G1732">IF(OR(Nike_Sales_Uncleaned!G1812="",Nike_Sales_Uncleaned!G1812&lt;=0),MEDIAN(_xlfn._xlws.FILTER(Nike_Sales_Uncleaned!$G$2:$G$2501,Nike_Sales_Uncleaned!$G$2:$G$2501&gt;0)),Nike_Sales_Uncleaned!G1812)</f>
        <v>7556.37</v>
      </c>
      <c r="H1732">
        <f>IF(Nike_Sales_Uncleaned!H1812="",0,IF(AND(Nike_Sales_Uncleaned!H1812&gt;=0,Nike_Sales_Uncleaned!H1812&lt;=1),Nike_Sales_Uncleaned!H1812,0))</f>
        <v>0</v>
      </c>
      <c r="I1732">
        <v>0</v>
      </c>
      <c r="J1732" s="11" t="str">
        <f>IF(Nike_Sales_Uncleaned[[#This Row],[Order_Date]]="","",Nike_Sales_Uncleaned[[#This Row],[Order_Date]])</f>
        <v/>
      </c>
      <c r="K1732" t="s">
        <v>17</v>
      </c>
      <c r="L1732" t="s">
        <v>29</v>
      </c>
      <c r="M1732">
        <v>2530.62</v>
      </c>
    </row>
    <row r="1733" spans="1:13" x14ac:dyDescent="0.3">
      <c r="A1733">
        <v>3811</v>
      </c>
      <c r="B1733" t="s">
        <v>19</v>
      </c>
      <c r="C1733" t="s">
        <v>30</v>
      </c>
      <c r="D1733" t="s">
        <v>31</v>
      </c>
      <c r="E1733" t="str">
        <f>IF(Nike_Sales_Uncleaned!E1813="","NA",IF(OR(Nike_Sales_Uncleaned!E1813=0,Nike_Sales_Uncleaned!E1813=-1),"NA",UPPER(Nike_Sales_Uncleaned!E1813)))</f>
        <v>XL</v>
      </c>
      <c r="F1733" cm="1">
        <f t="array" ref="F1733">IF(Nike_Sales_Uncleaned!F1813="",MEDIAN(_xlfn._xlws.FILTER(Nike_Sales_Uncleaned!$F$2:$F$2501,Nike_Sales_Uncleaned!$F$2:$F$2501&gt;0)),Nike_Sales_Uncleaned!F1813)</f>
        <v>0</v>
      </c>
      <c r="G1733" cm="1">
        <f t="array" ref="G1733">IF(OR(Nike_Sales_Uncleaned!G1813="",Nike_Sales_Uncleaned!G1813&lt;=0),MEDIAN(_xlfn._xlws.FILTER(Nike_Sales_Uncleaned!$G$2:$G$2501,Nike_Sales_Uncleaned!$G$2:$G$2501&gt;0)),Nike_Sales_Uncleaned!G1813)</f>
        <v>5706.6</v>
      </c>
      <c r="H1733">
        <f>IF(Nike_Sales_Uncleaned!H1813="",0,IF(AND(Nike_Sales_Uncleaned!H1813&gt;=0,Nike_Sales_Uncleaned!H1813&lt;=1),Nike_Sales_Uncleaned!H1813,0))</f>
        <v>0</v>
      </c>
      <c r="I1733">
        <v>0</v>
      </c>
      <c r="J1733" s="11">
        <f>IF(Nike_Sales_Uncleaned[[#This Row],[Order_Date]]="","",Nike_Sales_Uncleaned[[#This Row],[Order_Date]])</f>
        <v>45701</v>
      </c>
      <c r="K1733" t="s">
        <v>17</v>
      </c>
      <c r="L1733" t="s">
        <v>36</v>
      </c>
      <c r="M1733">
        <v>1397.86</v>
      </c>
    </row>
    <row r="1734" spans="1:13" x14ac:dyDescent="0.3">
      <c r="A1734">
        <v>3812</v>
      </c>
      <c r="B1734" t="s">
        <v>13</v>
      </c>
      <c r="C1734" t="s">
        <v>14</v>
      </c>
      <c r="D1734" t="s">
        <v>54</v>
      </c>
      <c r="E1734" t="str">
        <f>IF(Nike_Sales_Uncleaned!E1814="","NA",IF(OR(Nike_Sales_Uncleaned!E1814=0,Nike_Sales_Uncleaned!E1814=-1),"NA",UPPER(Nike_Sales_Uncleaned!E1814)))</f>
        <v>L</v>
      </c>
      <c r="F1734" cm="1">
        <f t="array" ref="F1734">IF(Nike_Sales_Uncleaned!F1814="",MEDIAN(_xlfn._xlws.FILTER(Nike_Sales_Uncleaned!$F$2:$F$2501,Nike_Sales_Uncleaned!$F$2:$F$2501&gt;0)),Nike_Sales_Uncleaned!F1814)</f>
        <v>0</v>
      </c>
      <c r="G1734" cm="1">
        <f t="array" ref="G1734">IF(OR(Nike_Sales_Uncleaned!G1814="",Nike_Sales_Uncleaned!G1814&lt;=0),MEDIAN(_xlfn._xlws.FILTER(Nike_Sales_Uncleaned!$G$2:$G$2501,Nike_Sales_Uncleaned!$G$2:$G$2501&gt;0)),Nike_Sales_Uncleaned!G1814)</f>
        <v>9321.19</v>
      </c>
      <c r="H1734">
        <f>IF(Nike_Sales_Uncleaned!H1814="",0,IF(AND(Nike_Sales_Uncleaned!H1814&gt;=0,Nike_Sales_Uncleaned!H1814&lt;=1),Nike_Sales_Uncleaned!H1814,0))</f>
        <v>0</v>
      </c>
      <c r="I1734">
        <v>0</v>
      </c>
      <c r="J1734" s="11">
        <f>IF(Nike_Sales_Uncleaned[[#This Row],[Order_Date]]="","",Nike_Sales_Uncleaned[[#This Row],[Order_Date]])</f>
        <v>45366</v>
      </c>
      <c r="K1734" t="s">
        <v>17</v>
      </c>
      <c r="L1734" t="s">
        <v>45</v>
      </c>
      <c r="M1734">
        <v>818.49</v>
      </c>
    </row>
    <row r="1735" spans="1:13" x14ac:dyDescent="0.3">
      <c r="A1735">
        <v>3813</v>
      </c>
      <c r="B1735" t="s">
        <v>35</v>
      </c>
      <c r="C1735" t="s">
        <v>26</v>
      </c>
      <c r="D1735" t="s">
        <v>40</v>
      </c>
      <c r="E1735" t="str">
        <f>IF(Nike_Sales_Uncleaned!E1815="","NA",IF(OR(Nike_Sales_Uncleaned!E1815=0,Nike_Sales_Uncleaned!E1815=-1),"NA",UPPER(Nike_Sales_Uncleaned!E1815)))</f>
        <v>M</v>
      </c>
      <c r="F1735" cm="1">
        <f t="array" ref="F1735">IF(Nike_Sales_Uncleaned!F1815="",MEDIAN(_xlfn._xlws.FILTER(Nike_Sales_Uncleaned!$F$2:$F$2501,Nike_Sales_Uncleaned!$F$2:$F$2501&gt;0)),Nike_Sales_Uncleaned!F1815)</f>
        <v>3</v>
      </c>
      <c r="G1735" cm="1">
        <f t="array" ref="G1735">IF(OR(Nike_Sales_Uncleaned!G1815="",Nike_Sales_Uncleaned!G1815&lt;=0),MEDIAN(_xlfn._xlws.FILTER(Nike_Sales_Uncleaned!$G$2:$G$2501,Nike_Sales_Uncleaned!$G$2:$G$2501&gt;0)),Nike_Sales_Uncleaned!G1815)</f>
        <v>6110.0300000000007</v>
      </c>
      <c r="H1735">
        <f>IF(Nike_Sales_Uncleaned!H1815="",0,IF(AND(Nike_Sales_Uncleaned!H1815&gt;=0,Nike_Sales_Uncleaned!H1815&lt;=1),Nike_Sales_Uncleaned!H1815,0))</f>
        <v>0</v>
      </c>
      <c r="I1735">
        <v>0</v>
      </c>
      <c r="J1735" s="11" t="str">
        <f>IF(Nike_Sales_Uncleaned[[#This Row],[Order_Date]]="","",Nike_Sales_Uncleaned[[#This Row],[Order_Date]])</f>
        <v/>
      </c>
      <c r="K1735" t="s">
        <v>17</v>
      </c>
      <c r="L1735" t="s">
        <v>25</v>
      </c>
      <c r="M1735">
        <v>-921.98</v>
      </c>
    </row>
    <row r="1736" spans="1:13" x14ac:dyDescent="0.3">
      <c r="A1736">
        <v>3814</v>
      </c>
      <c r="B1736" t="s">
        <v>13</v>
      </c>
      <c r="C1736" t="s">
        <v>26</v>
      </c>
      <c r="D1736" t="s">
        <v>58</v>
      </c>
      <c r="E1736" t="str">
        <f>IF(Nike_Sales_Uncleaned!E1816="","NA",IF(OR(Nike_Sales_Uncleaned!E1816=0,Nike_Sales_Uncleaned!E1816=-1),"NA",UPPER(Nike_Sales_Uncleaned!E1816)))</f>
        <v>M</v>
      </c>
      <c r="F1736" cm="1">
        <f t="array" ref="F1736">IF(Nike_Sales_Uncleaned!F1816="",MEDIAN(_xlfn._xlws.FILTER(Nike_Sales_Uncleaned!$F$2:$F$2501,Nike_Sales_Uncleaned!$F$2:$F$2501&gt;0)),Nike_Sales_Uncleaned!F1816)</f>
        <v>-1</v>
      </c>
      <c r="G1736" cm="1">
        <f t="array" ref="G1736">IF(OR(Nike_Sales_Uncleaned!G1816="",Nike_Sales_Uncleaned!G1816&lt;=0),MEDIAN(_xlfn._xlws.FILTER(Nike_Sales_Uncleaned!$G$2:$G$2501,Nike_Sales_Uncleaned!$G$2:$G$2501&gt;0)),Nike_Sales_Uncleaned!G1816)</f>
        <v>9668.4699999999993</v>
      </c>
      <c r="H1736">
        <f>IF(Nike_Sales_Uncleaned!H1816="",0,IF(AND(Nike_Sales_Uncleaned!H1816&gt;=0,Nike_Sales_Uncleaned!H1816&lt;=1),Nike_Sales_Uncleaned!H1816,0))</f>
        <v>0</v>
      </c>
      <c r="I1736">
        <v>0</v>
      </c>
      <c r="J1736" s="11" t="str">
        <f>IF(Nike_Sales_Uncleaned[[#This Row],[Order_Date]]="","",Nike_Sales_Uncleaned[[#This Row],[Order_Date]])</f>
        <v/>
      </c>
      <c r="K1736" t="s">
        <v>22</v>
      </c>
      <c r="L1736" t="s">
        <v>45</v>
      </c>
      <c r="M1736">
        <v>3718.8</v>
      </c>
    </row>
    <row r="1737" spans="1:13" x14ac:dyDescent="0.3">
      <c r="A1737">
        <v>3815</v>
      </c>
      <c r="B1737" t="s">
        <v>19</v>
      </c>
      <c r="C1737" t="s">
        <v>14</v>
      </c>
      <c r="D1737" t="s">
        <v>34</v>
      </c>
      <c r="E1737" t="str">
        <f>IF(Nike_Sales_Uncleaned!E1817="","NA",IF(OR(Nike_Sales_Uncleaned!E1817=0,Nike_Sales_Uncleaned!E1817=-1),"NA",UPPER(Nike_Sales_Uncleaned!E1817)))</f>
        <v>9</v>
      </c>
      <c r="F1737" cm="1">
        <f t="array" ref="F1737">IF(Nike_Sales_Uncleaned!F1817="",MEDIAN(_xlfn._xlws.FILTER(Nike_Sales_Uncleaned!$F$2:$F$2501,Nike_Sales_Uncleaned!$F$2:$F$2501&gt;0)),Nike_Sales_Uncleaned!F1817)</f>
        <v>3</v>
      </c>
      <c r="G1737" cm="1">
        <f t="array" ref="G1737">IF(OR(Nike_Sales_Uncleaned!G1817="",Nike_Sales_Uncleaned!G1817&lt;=0),MEDIAN(_xlfn._xlws.FILTER(Nike_Sales_Uncleaned!$G$2:$G$2501,Nike_Sales_Uncleaned!$G$2:$G$2501&gt;0)),Nike_Sales_Uncleaned!G1817)</f>
        <v>6110.0300000000007</v>
      </c>
      <c r="H1737">
        <f>IF(Nike_Sales_Uncleaned!H1817="",0,IF(AND(Nike_Sales_Uncleaned!H1817&gt;=0,Nike_Sales_Uncleaned!H1817&lt;=1),Nike_Sales_Uncleaned!H1817,0))</f>
        <v>0</v>
      </c>
      <c r="I1737">
        <v>0</v>
      </c>
      <c r="J1737" s="11">
        <f>IF(Nike_Sales_Uncleaned[[#This Row],[Order_Date]]="","",Nike_Sales_Uncleaned[[#This Row],[Order_Date]])</f>
        <v>45554</v>
      </c>
      <c r="K1737" t="s">
        <v>17</v>
      </c>
      <c r="L1737" t="s">
        <v>45</v>
      </c>
      <c r="M1737">
        <v>1224.44</v>
      </c>
    </row>
    <row r="1738" spans="1:13" x14ac:dyDescent="0.3">
      <c r="A1738">
        <v>3816</v>
      </c>
      <c r="B1738" t="s">
        <v>35</v>
      </c>
      <c r="C1738" t="s">
        <v>20</v>
      </c>
      <c r="D1738" t="s">
        <v>24</v>
      </c>
      <c r="E1738" t="str">
        <f>IF(Nike_Sales_Uncleaned!E1818="","NA",IF(OR(Nike_Sales_Uncleaned!E1818=0,Nike_Sales_Uncleaned!E1818=-1),"NA",UPPER(Nike_Sales_Uncleaned!E1818)))</f>
        <v>8</v>
      </c>
      <c r="F1738" cm="1">
        <f t="array" ref="F1738">IF(Nike_Sales_Uncleaned!F1818="",MEDIAN(_xlfn._xlws.FILTER(Nike_Sales_Uncleaned!$F$2:$F$2501,Nike_Sales_Uncleaned!$F$2:$F$2501&gt;0)),Nike_Sales_Uncleaned!F1818)</f>
        <v>2</v>
      </c>
      <c r="G1738" cm="1">
        <f t="array" ref="G1738">IF(OR(Nike_Sales_Uncleaned!G1818="",Nike_Sales_Uncleaned!G1818&lt;=0),MEDIAN(_xlfn._xlws.FILTER(Nike_Sales_Uncleaned!$G$2:$G$2501,Nike_Sales_Uncleaned!$G$2:$G$2501&gt;0)),Nike_Sales_Uncleaned!G1818)</f>
        <v>7264.55</v>
      </c>
      <c r="H1738">
        <f>IF(Nike_Sales_Uncleaned!H1818="",0,IF(AND(Nike_Sales_Uncleaned!H1818&gt;=0,Nike_Sales_Uncleaned!H1818&lt;=1),Nike_Sales_Uncleaned!H1818,0))</f>
        <v>0</v>
      </c>
      <c r="I1738">
        <v>0</v>
      </c>
      <c r="J1738" s="11" t="str">
        <f>IF(Nike_Sales_Uncleaned[[#This Row],[Order_Date]]="","",Nike_Sales_Uncleaned[[#This Row],[Order_Date]])</f>
        <v/>
      </c>
      <c r="K1738" t="s">
        <v>17</v>
      </c>
      <c r="L1738" t="s">
        <v>36</v>
      </c>
      <c r="M1738">
        <v>-406.85</v>
      </c>
    </row>
    <row r="1739" spans="1:13" x14ac:dyDescent="0.3">
      <c r="A1739">
        <v>3817</v>
      </c>
      <c r="B1739" t="s">
        <v>13</v>
      </c>
      <c r="C1739" t="s">
        <v>43</v>
      </c>
      <c r="D1739" t="s">
        <v>51</v>
      </c>
      <c r="E1739" t="str">
        <f>IF(Nike_Sales_Uncleaned!E1819="","NA",IF(OR(Nike_Sales_Uncleaned!E1819=0,Nike_Sales_Uncleaned!E1819=-1),"NA",UPPER(Nike_Sales_Uncleaned!E1819)))</f>
        <v>XL</v>
      </c>
      <c r="F1739" cm="1">
        <f t="array" ref="F1739">IF(Nike_Sales_Uncleaned!F1819="",MEDIAN(_xlfn._xlws.FILTER(Nike_Sales_Uncleaned!$F$2:$F$2501,Nike_Sales_Uncleaned!$F$2:$F$2501&gt;0)),Nike_Sales_Uncleaned!F1819)</f>
        <v>-1</v>
      </c>
      <c r="G1739" cm="1">
        <f t="array" ref="G1739">IF(OR(Nike_Sales_Uncleaned!G1819="",Nike_Sales_Uncleaned!G1819&lt;=0),MEDIAN(_xlfn._xlws.FILTER(Nike_Sales_Uncleaned!$G$2:$G$2501,Nike_Sales_Uncleaned!$G$2:$G$2501&gt;0)),Nike_Sales_Uncleaned!G1819)</f>
        <v>6110.0300000000007</v>
      </c>
      <c r="H1739">
        <f>IF(Nike_Sales_Uncleaned!H1819="",0,IF(AND(Nike_Sales_Uncleaned!H1819&gt;=0,Nike_Sales_Uncleaned!H1819&lt;=1),Nike_Sales_Uncleaned!H1819,0))</f>
        <v>0.61</v>
      </c>
      <c r="I1739">
        <v>0</v>
      </c>
      <c r="J1739" s="11" t="str">
        <f>IF(Nike_Sales_Uncleaned[[#This Row],[Order_Date]]="","",Nike_Sales_Uncleaned[[#This Row],[Order_Date]])</f>
        <v/>
      </c>
      <c r="K1739" t="s">
        <v>22</v>
      </c>
      <c r="L1739" t="s">
        <v>25</v>
      </c>
      <c r="M1739">
        <v>623.82000000000005</v>
      </c>
    </row>
    <row r="1740" spans="1:13" x14ac:dyDescent="0.3">
      <c r="A1740">
        <v>3818</v>
      </c>
      <c r="B1740" t="s">
        <v>19</v>
      </c>
      <c r="C1740" t="s">
        <v>43</v>
      </c>
      <c r="D1740" t="s">
        <v>61</v>
      </c>
      <c r="E1740" t="str">
        <f>IF(Nike_Sales_Uncleaned!E1820="","NA",IF(OR(Nike_Sales_Uncleaned!E1820=0,Nike_Sales_Uncleaned!E1820=-1),"NA",UPPER(Nike_Sales_Uncleaned!E1820)))</f>
        <v>L</v>
      </c>
      <c r="F1740" cm="1">
        <f t="array" ref="F1740">IF(Nike_Sales_Uncleaned!F1820="",MEDIAN(_xlfn._xlws.FILTER(Nike_Sales_Uncleaned!$F$2:$F$2501,Nike_Sales_Uncleaned!$F$2:$F$2501&gt;0)),Nike_Sales_Uncleaned!F1820)</f>
        <v>1</v>
      </c>
      <c r="G1740" cm="1">
        <f t="array" ref="G1740">IF(OR(Nike_Sales_Uncleaned!G1820="",Nike_Sales_Uncleaned!G1820&lt;=0),MEDIAN(_xlfn._xlws.FILTER(Nike_Sales_Uncleaned!$G$2:$G$2501,Nike_Sales_Uncleaned!$G$2:$G$2501&gt;0)),Nike_Sales_Uncleaned!G1820)</f>
        <v>6110.0300000000007</v>
      </c>
      <c r="H1740">
        <f>IF(Nike_Sales_Uncleaned!H1820="",0,IF(AND(Nike_Sales_Uncleaned!H1820&gt;=0,Nike_Sales_Uncleaned!H1820&lt;=1),Nike_Sales_Uncleaned!H1820,0))</f>
        <v>0</v>
      </c>
      <c r="I1740">
        <v>0</v>
      </c>
      <c r="J1740" s="11">
        <f>IF(Nike_Sales_Uncleaned[[#This Row],[Order_Date]]="","",Nike_Sales_Uncleaned[[#This Row],[Order_Date]])</f>
        <v>45746</v>
      </c>
      <c r="K1740" t="s">
        <v>22</v>
      </c>
      <c r="L1740" t="s">
        <v>29</v>
      </c>
      <c r="M1740">
        <v>1201.4100000000001</v>
      </c>
    </row>
    <row r="1741" spans="1:13" x14ac:dyDescent="0.3">
      <c r="A1741">
        <v>3819</v>
      </c>
      <c r="B1741" t="s">
        <v>13</v>
      </c>
      <c r="C1741" t="s">
        <v>43</v>
      </c>
      <c r="D1741" t="s">
        <v>52</v>
      </c>
      <c r="E1741" t="str">
        <f>IF(Nike_Sales_Uncleaned!E1821="","NA",IF(OR(Nike_Sales_Uncleaned!E1821=0,Nike_Sales_Uncleaned!E1821=-1),"NA",UPPER(Nike_Sales_Uncleaned!E1821)))</f>
        <v>M</v>
      </c>
      <c r="F1741" cm="1">
        <f t="array" ref="F1741">IF(Nike_Sales_Uncleaned!F1821="",MEDIAN(_xlfn._xlws.FILTER(Nike_Sales_Uncleaned!$F$2:$F$2501,Nike_Sales_Uncleaned!$F$2:$F$2501&gt;0)),Nike_Sales_Uncleaned!F1821)</f>
        <v>3</v>
      </c>
      <c r="G1741" cm="1">
        <f t="array" ref="G1741">IF(OR(Nike_Sales_Uncleaned!G1821="",Nike_Sales_Uncleaned!G1821&lt;=0),MEDIAN(_xlfn._xlws.FILTER(Nike_Sales_Uncleaned!$G$2:$G$2501,Nike_Sales_Uncleaned!$G$2:$G$2501&gt;0)),Nike_Sales_Uncleaned!G1821)</f>
        <v>7171.03</v>
      </c>
      <c r="H1741">
        <f>IF(Nike_Sales_Uncleaned!H1821="",0,IF(AND(Nike_Sales_Uncleaned!H1821&gt;=0,Nike_Sales_Uncleaned!H1821&lt;=1),Nike_Sales_Uncleaned!H1821,0))</f>
        <v>0</v>
      </c>
      <c r="I1741">
        <v>0</v>
      </c>
      <c r="J1741" s="11">
        <f>IF(Nike_Sales_Uncleaned[[#This Row],[Order_Date]]="","",Nike_Sales_Uncleaned[[#This Row],[Order_Date]])</f>
        <v>45670</v>
      </c>
      <c r="K1741" t="s">
        <v>22</v>
      </c>
      <c r="L1741" t="s">
        <v>45</v>
      </c>
      <c r="M1741">
        <v>2723</v>
      </c>
    </row>
    <row r="1742" spans="1:13" x14ac:dyDescent="0.3">
      <c r="A1742">
        <v>3820</v>
      </c>
      <c r="B1742" t="s">
        <v>35</v>
      </c>
      <c r="C1742" t="s">
        <v>14</v>
      </c>
      <c r="D1742" t="s">
        <v>34</v>
      </c>
      <c r="E1742" t="str">
        <f>IF(Nike_Sales_Uncleaned!E1822="","NA",IF(OR(Nike_Sales_Uncleaned!E1822=0,Nike_Sales_Uncleaned!E1822=-1),"NA",UPPER(Nike_Sales_Uncleaned!E1822)))</f>
        <v>XL</v>
      </c>
      <c r="F1742" cm="1">
        <f t="array" ref="F1742">IF(Nike_Sales_Uncleaned!F1822="",MEDIAN(_xlfn._xlws.FILTER(Nike_Sales_Uncleaned!$F$2:$F$2501,Nike_Sales_Uncleaned!$F$2:$F$2501&gt;0)),Nike_Sales_Uncleaned!F1822)</f>
        <v>2</v>
      </c>
      <c r="G1742" cm="1">
        <f t="array" ref="G1742">IF(OR(Nike_Sales_Uncleaned!G1822="",Nike_Sales_Uncleaned!G1822&lt;=0),MEDIAN(_xlfn._xlws.FILTER(Nike_Sales_Uncleaned!$G$2:$G$2501,Nike_Sales_Uncleaned!$G$2:$G$2501&gt;0)),Nike_Sales_Uncleaned!G1822)</f>
        <v>6110.0300000000007</v>
      </c>
      <c r="H1742">
        <f>IF(Nike_Sales_Uncleaned!H1822="",0,IF(AND(Nike_Sales_Uncleaned!H1822&gt;=0,Nike_Sales_Uncleaned!H1822&lt;=1),Nike_Sales_Uncleaned!H1822,0))</f>
        <v>0</v>
      </c>
      <c r="I1742">
        <v>0</v>
      </c>
      <c r="J1742" s="11">
        <f>IF(Nike_Sales_Uncleaned[[#This Row],[Order_Date]]="","",Nike_Sales_Uncleaned[[#This Row],[Order_Date]])</f>
        <v>45190</v>
      </c>
      <c r="K1742" t="s">
        <v>22</v>
      </c>
      <c r="L1742" t="s">
        <v>25</v>
      </c>
      <c r="M1742">
        <v>3505.71</v>
      </c>
    </row>
    <row r="1743" spans="1:13" x14ac:dyDescent="0.3">
      <c r="A1743">
        <v>3821</v>
      </c>
      <c r="B1743" t="s">
        <v>19</v>
      </c>
      <c r="C1743" t="s">
        <v>26</v>
      </c>
      <c r="D1743" t="s">
        <v>60</v>
      </c>
      <c r="E1743" t="str">
        <f>IF(Nike_Sales_Uncleaned!E1823="","NA",IF(OR(Nike_Sales_Uncleaned!E1823=0,Nike_Sales_Uncleaned!E1823=-1),"NA",UPPER(Nike_Sales_Uncleaned!E1823)))</f>
        <v>L</v>
      </c>
      <c r="F1743" cm="1">
        <f t="array" ref="F1743">IF(Nike_Sales_Uncleaned!F1823="",MEDIAN(_xlfn._xlws.FILTER(Nike_Sales_Uncleaned!$F$2:$F$2501,Nike_Sales_Uncleaned!$F$2:$F$2501&gt;0)),Nike_Sales_Uncleaned!F1823)</f>
        <v>-1</v>
      </c>
      <c r="G1743" cm="1">
        <f t="array" ref="G1743">IF(OR(Nike_Sales_Uncleaned!G1823="",Nike_Sales_Uncleaned!G1823&lt;=0),MEDIAN(_xlfn._xlws.FILTER(Nike_Sales_Uncleaned!$G$2:$G$2501,Nike_Sales_Uncleaned!$G$2:$G$2501&gt;0)),Nike_Sales_Uncleaned!G1823)</f>
        <v>7539.55</v>
      </c>
      <c r="H1743">
        <f>IF(Nike_Sales_Uncleaned!H1823="",0,IF(AND(Nike_Sales_Uncleaned!H1823&gt;=0,Nike_Sales_Uncleaned!H1823&lt;=1),Nike_Sales_Uncleaned!H1823,0))</f>
        <v>0</v>
      </c>
      <c r="I1743">
        <v>0</v>
      </c>
      <c r="J1743" s="11">
        <f>IF(Nike_Sales_Uncleaned[[#This Row],[Order_Date]]="","",Nike_Sales_Uncleaned[[#This Row],[Order_Date]])</f>
        <v>45851</v>
      </c>
      <c r="K1743" t="s">
        <v>22</v>
      </c>
      <c r="L1743" t="s">
        <v>45</v>
      </c>
      <c r="M1743">
        <v>-17.8</v>
      </c>
    </row>
    <row r="1744" spans="1:13" x14ac:dyDescent="0.3">
      <c r="A1744">
        <v>3822</v>
      </c>
      <c r="B1744" t="s">
        <v>13</v>
      </c>
      <c r="C1744" t="s">
        <v>43</v>
      </c>
      <c r="D1744" t="s">
        <v>61</v>
      </c>
      <c r="E1744" t="str">
        <f>IF(Nike_Sales_Uncleaned!E1824="","NA",IF(OR(Nike_Sales_Uncleaned!E1824=0,Nike_Sales_Uncleaned!E1824=-1),"NA",UPPER(Nike_Sales_Uncleaned!E1824)))</f>
        <v>M</v>
      </c>
      <c r="F1744" cm="1">
        <f t="array" ref="F1744">IF(Nike_Sales_Uncleaned!F1824="",MEDIAN(_xlfn._xlws.FILTER(Nike_Sales_Uncleaned!$F$2:$F$2501,Nike_Sales_Uncleaned!$F$2:$F$2501&gt;0)),Nike_Sales_Uncleaned!F1824)</f>
        <v>2</v>
      </c>
      <c r="G1744" cm="1">
        <f t="array" ref="G1744">IF(OR(Nike_Sales_Uncleaned!G1824="",Nike_Sales_Uncleaned!G1824&lt;=0),MEDIAN(_xlfn._xlws.FILTER(Nike_Sales_Uncleaned!$G$2:$G$2501,Nike_Sales_Uncleaned!$G$2:$G$2501&gt;0)),Nike_Sales_Uncleaned!G1824)</f>
        <v>4017.71</v>
      </c>
      <c r="H1744">
        <f>IF(Nike_Sales_Uncleaned!H1824="",0,IF(AND(Nike_Sales_Uncleaned!H1824&gt;=0,Nike_Sales_Uncleaned!H1824&lt;=1),Nike_Sales_Uncleaned!H1824,0))</f>
        <v>0</v>
      </c>
      <c r="I1744">
        <v>0</v>
      </c>
      <c r="J1744" s="11">
        <f>IF(Nike_Sales_Uncleaned[[#This Row],[Order_Date]]="","",Nike_Sales_Uncleaned[[#This Row],[Order_Date]])</f>
        <v>45463</v>
      </c>
      <c r="K1744" t="s">
        <v>17</v>
      </c>
      <c r="L1744" t="s">
        <v>29</v>
      </c>
      <c r="M1744">
        <v>368.32</v>
      </c>
    </row>
    <row r="1745" spans="1:13" x14ac:dyDescent="0.3">
      <c r="A1745">
        <v>3823</v>
      </c>
      <c r="B1745" t="s">
        <v>35</v>
      </c>
      <c r="C1745" t="s">
        <v>30</v>
      </c>
      <c r="D1745" t="s">
        <v>48</v>
      </c>
      <c r="E1745" t="str">
        <f>IF(Nike_Sales_Uncleaned!E1825="","NA",IF(OR(Nike_Sales_Uncleaned!E1825=0,Nike_Sales_Uncleaned!E1825=-1),"NA",UPPER(Nike_Sales_Uncleaned!E1825)))</f>
        <v>L</v>
      </c>
      <c r="F1745" cm="1">
        <f t="array" ref="F1745">IF(Nike_Sales_Uncleaned!F1825="",MEDIAN(_xlfn._xlws.FILTER(Nike_Sales_Uncleaned!$F$2:$F$2501,Nike_Sales_Uncleaned!$F$2:$F$2501&gt;0)),Nike_Sales_Uncleaned!F1825)</f>
        <v>-1</v>
      </c>
      <c r="G1745" cm="1">
        <f t="array" ref="G1745">IF(OR(Nike_Sales_Uncleaned!G1825="",Nike_Sales_Uncleaned!G1825&lt;=0),MEDIAN(_xlfn._xlws.FILTER(Nike_Sales_Uncleaned!$G$2:$G$2501,Nike_Sales_Uncleaned!$G$2:$G$2501&gt;0)),Nike_Sales_Uncleaned!G1825)</f>
        <v>6110.0300000000007</v>
      </c>
      <c r="H1745">
        <f>IF(Nike_Sales_Uncleaned!H1825="",0,IF(AND(Nike_Sales_Uncleaned!H1825&gt;=0,Nike_Sales_Uncleaned!H1825&lt;=1),Nike_Sales_Uncleaned!H1825,0))</f>
        <v>0.14000000000000001</v>
      </c>
      <c r="I1745">
        <v>0</v>
      </c>
      <c r="J1745" s="11">
        <f>IF(Nike_Sales_Uncleaned[[#This Row],[Order_Date]]="","",Nike_Sales_Uncleaned[[#This Row],[Order_Date]])</f>
        <v>45527</v>
      </c>
      <c r="K1745" t="s">
        <v>17</v>
      </c>
      <c r="L1745" t="s">
        <v>36</v>
      </c>
      <c r="M1745">
        <v>531.92999999999995</v>
      </c>
    </row>
    <row r="1746" spans="1:13" x14ac:dyDescent="0.3">
      <c r="A1746">
        <v>3824</v>
      </c>
      <c r="B1746" t="s">
        <v>13</v>
      </c>
      <c r="C1746" t="s">
        <v>30</v>
      </c>
      <c r="D1746" t="s">
        <v>50</v>
      </c>
      <c r="E1746" t="str">
        <f>IF(Nike_Sales_Uncleaned!E1826="","NA",IF(OR(Nike_Sales_Uncleaned!E1826=0,Nike_Sales_Uncleaned!E1826=-1),"NA",UPPER(Nike_Sales_Uncleaned!E1826)))</f>
        <v>11</v>
      </c>
      <c r="F1746" cm="1">
        <f t="array" ref="F1746">IF(Nike_Sales_Uncleaned!F1826="",MEDIAN(_xlfn._xlws.FILTER(Nike_Sales_Uncleaned!$F$2:$F$2501,Nike_Sales_Uncleaned!$F$2:$F$2501&gt;0)),Nike_Sales_Uncleaned!F1826)</f>
        <v>2</v>
      </c>
      <c r="G1746" cm="1">
        <f t="array" ref="G1746">IF(OR(Nike_Sales_Uncleaned!G1826="",Nike_Sales_Uncleaned!G1826&lt;=0),MEDIAN(_xlfn._xlws.FILTER(Nike_Sales_Uncleaned!$G$2:$G$2501,Nike_Sales_Uncleaned!$G$2:$G$2501&gt;0)),Nike_Sales_Uncleaned!G1826)</f>
        <v>6110.0300000000007</v>
      </c>
      <c r="H1746">
        <f>IF(Nike_Sales_Uncleaned!H1826="",0,IF(AND(Nike_Sales_Uncleaned!H1826&gt;=0,Nike_Sales_Uncleaned!H1826&lt;=1),Nike_Sales_Uncleaned!H1826,0))</f>
        <v>0</v>
      </c>
      <c r="I1746">
        <v>0</v>
      </c>
      <c r="J1746" s="11" t="str">
        <f>IF(Nike_Sales_Uncleaned[[#This Row],[Order_Date]]="","",Nike_Sales_Uncleaned[[#This Row],[Order_Date]])</f>
        <v/>
      </c>
      <c r="K1746" t="s">
        <v>22</v>
      </c>
      <c r="L1746" t="s">
        <v>38</v>
      </c>
      <c r="M1746">
        <v>3501.41</v>
      </c>
    </row>
    <row r="1747" spans="1:13" x14ac:dyDescent="0.3">
      <c r="A1747">
        <v>3825</v>
      </c>
      <c r="B1747" t="s">
        <v>13</v>
      </c>
      <c r="C1747" t="s">
        <v>43</v>
      </c>
      <c r="D1747" t="s">
        <v>61</v>
      </c>
      <c r="E1747" t="str">
        <f>IF(Nike_Sales_Uncleaned!E1827="","NA",IF(OR(Nike_Sales_Uncleaned!E1827=0,Nike_Sales_Uncleaned!E1827=-1),"NA",UPPER(Nike_Sales_Uncleaned!E1827)))</f>
        <v>NA</v>
      </c>
      <c r="F1747" cm="1">
        <f t="array" ref="F1747">IF(Nike_Sales_Uncleaned!F1827="",MEDIAN(_xlfn._xlws.FILTER(Nike_Sales_Uncleaned!$F$2:$F$2501,Nike_Sales_Uncleaned!$F$2:$F$2501&gt;0)),Nike_Sales_Uncleaned!F1827)</f>
        <v>2</v>
      </c>
      <c r="G1747" cm="1">
        <f t="array" ref="G1747">IF(OR(Nike_Sales_Uncleaned!G1827="",Nike_Sales_Uncleaned!G1827&lt;=0),MEDIAN(_xlfn._xlws.FILTER(Nike_Sales_Uncleaned!$G$2:$G$2501,Nike_Sales_Uncleaned!$G$2:$G$2501&gt;0)),Nike_Sales_Uncleaned!G1827)</f>
        <v>6110.0300000000007</v>
      </c>
      <c r="H1747">
        <f>IF(Nike_Sales_Uncleaned!H1827="",0,IF(AND(Nike_Sales_Uncleaned!H1827&gt;=0,Nike_Sales_Uncleaned!H1827&lt;=1),Nike_Sales_Uncleaned!H1827,0))</f>
        <v>0.63</v>
      </c>
      <c r="I1747">
        <v>0</v>
      </c>
      <c r="J1747" s="11">
        <f>IF(Nike_Sales_Uncleaned[[#This Row],[Order_Date]]="","",Nike_Sales_Uncleaned[[#This Row],[Order_Date]])</f>
        <v>45725</v>
      </c>
      <c r="K1747" t="s">
        <v>22</v>
      </c>
      <c r="L1747" t="s">
        <v>45</v>
      </c>
      <c r="M1747">
        <v>3290.66</v>
      </c>
    </row>
    <row r="1748" spans="1:13" x14ac:dyDescent="0.3">
      <c r="A1748">
        <v>3826</v>
      </c>
      <c r="B1748" t="s">
        <v>35</v>
      </c>
      <c r="C1748" t="s">
        <v>26</v>
      </c>
      <c r="D1748" t="s">
        <v>40</v>
      </c>
      <c r="E1748" t="str">
        <f>IF(Nike_Sales_Uncleaned!E1828="","NA",IF(OR(Nike_Sales_Uncleaned!E1828=0,Nike_Sales_Uncleaned!E1828=-1),"NA",UPPER(Nike_Sales_Uncleaned!E1828)))</f>
        <v>XL</v>
      </c>
      <c r="F1748" cm="1">
        <f t="array" ref="F1748">IF(Nike_Sales_Uncleaned!F1828="",MEDIAN(_xlfn._xlws.FILTER(Nike_Sales_Uncleaned!$F$2:$F$2501,Nike_Sales_Uncleaned!$F$2:$F$2501&gt;0)),Nike_Sales_Uncleaned!F1828)</f>
        <v>2</v>
      </c>
      <c r="G1748" cm="1">
        <f t="array" ref="G1748">IF(OR(Nike_Sales_Uncleaned!G1828="",Nike_Sales_Uncleaned!G1828&lt;=0),MEDIAN(_xlfn._xlws.FILTER(Nike_Sales_Uncleaned!$G$2:$G$2501,Nike_Sales_Uncleaned!$G$2:$G$2501&gt;0)),Nike_Sales_Uncleaned!G1828)</f>
        <v>6598.54</v>
      </c>
      <c r="H1748">
        <f>IF(Nike_Sales_Uncleaned!H1828="",0,IF(AND(Nike_Sales_Uncleaned!H1828&gt;=0,Nike_Sales_Uncleaned!H1828&lt;=1),Nike_Sales_Uncleaned!H1828,0))</f>
        <v>0</v>
      </c>
      <c r="I1748">
        <v>0</v>
      </c>
      <c r="J1748" s="11">
        <f>IF(Nike_Sales_Uncleaned[[#This Row],[Order_Date]]="","",Nike_Sales_Uncleaned[[#This Row],[Order_Date]])</f>
        <v>45632</v>
      </c>
      <c r="K1748" t="s">
        <v>22</v>
      </c>
      <c r="L1748" t="s">
        <v>25</v>
      </c>
      <c r="M1748">
        <v>314.89999999999998</v>
      </c>
    </row>
    <row r="1749" spans="1:13" x14ac:dyDescent="0.3">
      <c r="A1749">
        <v>3827</v>
      </c>
      <c r="B1749" t="s">
        <v>13</v>
      </c>
      <c r="C1749" t="s">
        <v>20</v>
      </c>
      <c r="D1749" t="s">
        <v>55</v>
      </c>
      <c r="E1749" t="str">
        <f>IF(Nike_Sales_Uncleaned!E1829="","NA",IF(OR(Nike_Sales_Uncleaned!E1829=0,Nike_Sales_Uncleaned!E1829=-1),"NA",UPPER(Nike_Sales_Uncleaned!E1829)))</f>
        <v>M</v>
      </c>
      <c r="F1749" cm="1">
        <f t="array" ref="F1749">IF(Nike_Sales_Uncleaned!F1829="",MEDIAN(_xlfn._xlws.FILTER(Nike_Sales_Uncleaned!$F$2:$F$2501,Nike_Sales_Uncleaned!$F$2:$F$2501&gt;0)),Nike_Sales_Uncleaned!F1829)</f>
        <v>2</v>
      </c>
      <c r="G1749" cm="1">
        <f t="array" ref="G1749">IF(OR(Nike_Sales_Uncleaned!G1829="",Nike_Sales_Uncleaned!G1829&lt;=0),MEDIAN(_xlfn._xlws.FILTER(Nike_Sales_Uncleaned!$G$2:$G$2501,Nike_Sales_Uncleaned!$G$2:$G$2501&gt;0)),Nike_Sales_Uncleaned!G1829)</f>
        <v>6110.0300000000007</v>
      </c>
      <c r="H1749">
        <f>IF(Nike_Sales_Uncleaned!H1829="",0,IF(AND(Nike_Sales_Uncleaned!H1829&gt;=0,Nike_Sales_Uncleaned!H1829&lt;=1),Nike_Sales_Uncleaned!H1829,0))</f>
        <v>0</v>
      </c>
      <c r="I1749">
        <v>0</v>
      </c>
      <c r="J1749" s="11">
        <f>IF(Nike_Sales_Uncleaned[[#This Row],[Order_Date]]="","",Nike_Sales_Uncleaned[[#This Row],[Order_Date]])</f>
        <v>45816</v>
      </c>
      <c r="K1749" t="s">
        <v>17</v>
      </c>
      <c r="L1749" t="s">
        <v>33</v>
      </c>
      <c r="M1749">
        <v>-356.71</v>
      </c>
    </row>
    <row r="1750" spans="1:13" x14ac:dyDescent="0.3">
      <c r="A1750">
        <v>3828</v>
      </c>
      <c r="B1750" t="s">
        <v>35</v>
      </c>
      <c r="C1750" t="s">
        <v>43</v>
      </c>
      <c r="D1750" t="s">
        <v>44</v>
      </c>
      <c r="E1750" t="str">
        <f>IF(Nike_Sales_Uncleaned!E1830="","NA",IF(OR(Nike_Sales_Uncleaned!E1830=0,Nike_Sales_Uncleaned!E1830=-1),"NA",UPPER(Nike_Sales_Uncleaned!E1830)))</f>
        <v>XL</v>
      </c>
      <c r="F1750" cm="1">
        <f t="array" ref="F1750">IF(Nike_Sales_Uncleaned!F1830="",MEDIAN(_xlfn._xlws.FILTER(Nike_Sales_Uncleaned!$F$2:$F$2501,Nike_Sales_Uncleaned!$F$2:$F$2501&gt;0)),Nike_Sales_Uncleaned!F1830)</f>
        <v>2</v>
      </c>
      <c r="G1750" cm="1">
        <f t="array" ref="G1750">IF(OR(Nike_Sales_Uncleaned!G1830="",Nike_Sales_Uncleaned!G1830&lt;=0),MEDIAN(_xlfn._xlws.FILTER(Nike_Sales_Uncleaned!$G$2:$G$2501,Nike_Sales_Uncleaned!$G$2:$G$2501&gt;0)),Nike_Sales_Uncleaned!G1830)</f>
        <v>3208.18</v>
      </c>
      <c r="H1750">
        <f>IF(Nike_Sales_Uncleaned!H1830="",0,IF(AND(Nike_Sales_Uncleaned!H1830&gt;=0,Nike_Sales_Uncleaned!H1830&lt;=1),Nike_Sales_Uncleaned!H1830,0))</f>
        <v>0</v>
      </c>
      <c r="I1750">
        <v>0</v>
      </c>
      <c r="J1750" s="11" t="str">
        <f>IF(Nike_Sales_Uncleaned[[#This Row],[Order_Date]]="","",Nike_Sales_Uncleaned[[#This Row],[Order_Date]])</f>
        <v/>
      </c>
      <c r="K1750" t="s">
        <v>22</v>
      </c>
      <c r="L1750" t="s">
        <v>38</v>
      </c>
      <c r="M1750">
        <v>103.08</v>
      </c>
    </row>
    <row r="1751" spans="1:13" x14ac:dyDescent="0.3">
      <c r="A1751">
        <v>3829</v>
      </c>
      <c r="B1751" t="s">
        <v>13</v>
      </c>
      <c r="C1751" t="s">
        <v>30</v>
      </c>
      <c r="D1751" t="s">
        <v>48</v>
      </c>
      <c r="E1751" t="str">
        <f>IF(Nike_Sales_Uncleaned!E1831="","NA",IF(OR(Nike_Sales_Uncleaned!E1831=0,Nike_Sales_Uncleaned!E1831=-1),"NA",UPPER(Nike_Sales_Uncleaned!E1831)))</f>
        <v>L</v>
      </c>
      <c r="F1751" cm="1">
        <f t="array" ref="F1751">IF(Nike_Sales_Uncleaned!F1831="",MEDIAN(_xlfn._xlws.FILTER(Nike_Sales_Uncleaned!$F$2:$F$2501,Nike_Sales_Uncleaned!$F$2:$F$2501&gt;0)),Nike_Sales_Uncleaned!F1831)</f>
        <v>2</v>
      </c>
      <c r="G1751" cm="1">
        <f t="array" ref="G1751">IF(OR(Nike_Sales_Uncleaned!G1831="",Nike_Sales_Uncleaned!G1831&lt;=0),MEDIAN(_xlfn._xlws.FILTER(Nike_Sales_Uncleaned!$G$2:$G$2501,Nike_Sales_Uncleaned!$G$2:$G$2501&gt;0)),Nike_Sales_Uncleaned!G1831)</f>
        <v>5000.96</v>
      </c>
      <c r="H1751">
        <f>IF(Nike_Sales_Uncleaned!H1831="",0,IF(AND(Nike_Sales_Uncleaned!H1831&gt;=0,Nike_Sales_Uncleaned!H1831&lt;=1),Nike_Sales_Uncleaned!H1831,0))</f>
        <v>0</v>
      </c>
      <c r="I1751">
        <v>0</v>
      </c>
      <c r="J1751" s="11">
        <f>IF(Nike_Sales_Uncleaned[[#This Row],[Order_Date]]="","",Nike_Sales_Uncleaned[[#This Row],[Order_Date]])</f>
        <v>45798</v>
      </c>
      <c r="K1751" t="s">
        <v>17</v>
      </c>
      <c r="L1751" t="s">
        <v>25</v>
      </c>
      <c r="M1751">
        <v>2507.54</v>
      </c>
    </row>
    <row r="1752" spans="1:13" x14ac:dyDescent="0.3">
      <c r="A1752">
        <v>3830</v>
      </c>
      <c r="B1752" t="s">
        <v>13</v>
      </c>
      <c r="C1752" t="s">
        <v>20</v>
      </c>
      <c r="D1752" t="s">
        <v>55</v>
      </c>
      <c r="E1752" t="str">
        <f>IF(Nike_Sales_Uncleaned!E1832="","NA",IF(OR(Nike_Sales_Uncleaned!E1832=0,Nike_Sales_Uncleaned!E1832=-1),"NA",UPPER(Nike_Sales_Uncleaned!E1832)))</f>
        <v>L</v>
      </c>
      <c r="F1752" cm="1">
        <f t="array" ref="F1752">IF(Nike_Sales_Uncleaned!F1832="",MEDIAN(_xlfn._xlws.FILTER(Nike_Sales_Uncleaned!$F$2:$F$2501,Nike_Sales_Uncleaned!$F$2:$F$2501&gt;0)),Nike_Sales_Uncleaned!F1832)</f>
        <v>2</v>
      </c>
      <c r="G1752" cm="1">
        <f t="array" ref="G1752">IF(OR(Nike_Sales_Uncleaned!G1832="",Nike_Sales_Uncleaned!G1832&lt;=0),MEDIAN(_xlfn._xlws.FILTER(Nike_Sales_Uncleaned!$G$2:$G$2501,Nike_Sales_Uncleaned!$G$2:$G$2501&gt;0)),Nike_Sales_Uncleaned!G1832)</f>
        <v>3664.1</v>
      </c>
      <c r="H1752">
        <f>IF(Nike_Sales_Uncleaned!H1832="",0,IF(AND(Nike_Sales_Uncleaned!H1832&gt;=0,Nike_Sales_Uncleaned!H1832&lt;=1),Nike_Sales_Uncleaned!H1832,0))</f>
        <v>0</v>
      </c>
      <c r="I1752">
        <v>0</v>
      </c>
      <c r="J1752" s="11">
        <f>IF(Nike_Sales_Uncleaned[[#This Row],[Order_Date]]="","",Nike_Sales_Uncleaned[[#This Row],[Order_Date]])</f>
        <v>45647</v>
      </c>
      <c r="K1752" t="s">
        <v>22</v>
      </c>
      <c r="L1752" t="s">
        <v>38</v>
      </c>
      <c r="M1752">
        <v>3188.23</v>
      </c>
    </row>
    <row r="1753" spans="1:13" x14ac:dyDescent="0.3">
      <c r="A1753">
        <v>3831</v>
      </c>
      <c r="B1753" t="s">
        <v>35</v>
      </c>
      <c r="C1753" t="s">
        <v>30</v>
      </c>
      <c r="D1753" t="s">
        <v>48</v>
      </c>
      <c r="E1753" t="str">
        <f>IF(Nike_Sales_Uncleaned!E1833="","NA",IF(OR(Nike_Sales_Uncleaned!E1833=0,Nike_Sales_Uncleaned!E1833=-1),"NA",UPPER(Nike_Sales_Uncleaned!E1833)))</f>
        <v>L</v>
      </c>
      <c r="F1753" cm="1">
        <f t="array" ref="F1753">IF(Nike_Sales_Uncleaned!F1833="",MEDIAN(_xlfn._xlws.FILTER(Nike_Sales_Uncleaned!$F$2:$F$2501,Nike_Sales_Uncleaned!$F$2:$F$2501&gt;0)),Nike_Sales_Uncleaned!F1833)</f>
        <v>0</v>
      </c>
      <c r="G1753" cm="1">
        <f t="array" ref="G1753">IF(OR(Nike_Sales_Uncleaned!G1833="",Nike_Sales_Uncleaned!G1833&lt;=0),MEDIAN(_xlfn._xlws.FILTER(Nike_Sales_Uncleaned!$G$2:$G$2501,Nike_Sales_Uncleaned!$G$2:$G$2501&gt;0)),Nike_Sales_Uncleaned!G1833)</f>
        <v>3231.05</v>
      </c>
      <c r="H1753">
        <f>IF(Nike_Sales_Uncleaned!H1833="",0,IF(AND(Nike_Sales_Uncleaned!H1833&gt;=0,Nike_Sales_Uncleaned!H1833&lt;=1),Nike_Sales_Uncleaned!H1833,0))</f>
        <v>0</v>
      </c>
      <c r="I1753">
        <v>0</v>
      </c>
      <c r="J1753" s="11" t="str">
        <f>IF(Nike_Sales_Uncleaned[[#This Row],[Order_Date]]="","",Nike_Sales_Uncleaned[[#This Row],[Order_Date]])</f>
        <v/>
      </c>
      <c r="K1753" t="s">
        <v>17</v>
      </c>
      <c r="L1753" t="s">
        <v>36</v>
      </c>
      <c r="M1753">
        <v>504.5</v>
      </c>
    </row>
    <row r="1754" spans="1:13" x14ac:dyDescent="0.3">
      <c r="A1754">
        <v>3832</v>
      </c>
      <c r="B1754" t="s">
        <v>35</v>
      </c>
      <c r="C1754" t="s">
        <v>43</v>
      </c>
      <c r="D1754" t="s">
        <v>51</v>
      </c>
      <c r="E1754" t="str">
        <f>IF(Nike_Sales_Uncleaned!E1834="","NA",IF(OR(Nike_Sales_Uncleaned!E1834=0,Nike_Sales_Uncleaned!E1834=-1),"NA",UPPER(Nike_Sales_Uncleaned!E1834)))</f>
        <v>L</v>
      </c>
      <c r="F1754" cm="1">
        <f t="array" ref="F1754">IF(Nike_Sales_Uncleaned!F1834="",MEDIAN(_xlfn._xlws.FILTER(Nike_Sales_Uncleaned!$F$2:$F$2501,Nike_Sales_Uncleaned!$F$2:$F$2501&gt;0)),Nike_Sales_Uncleaned!F1834)</f>
        <v>2</v>
      </c>
      <c r="G1754" cm="1">
        <f t="array" ref="G1754">IF(OR(Nike_Sales_Uncleaned!G1834="",Nike_Sales_Uncleaned!G1834&lt;=0),MEDIAN(_xlfn._xlws.FILTER(Nike_Sales_Uncleaned!$G$2:$G$2501,Nike_Sales_Uncleaned!$G$2:$G$2501&gt;0)),Nike_Sales_Uncleaned!G1834)</f>
        <v>3928.02</v>
      </c>
      <c r="H1754">
        <f>IF(Nike_Sales_Uncleaned!H1834="",0,IF(AND(Nike_Sales_Uncleaned!H1834&gt;=0,Nike_Sales_Uncleaned!H1834&lt;=1),Nike_Sales_Uncleaned!H1834,0))</f>
        <v>0</v>
      </c>
      <c r="I1754">
        <v>0</v>
      </c>
      <c r="J1754" s="11">
        <f>IF(Nike_Sales_Uncleaned[[#This Row],[Order_Date]]="","",Nike_Sales_Uncleaned[[#This Row],[Order_Date]])</f>
        <v>45572</v>
      </c>
      <c r="K1754" t="s">
        <v>22</v>
      </c>
      <c r="L1754" t="s">
        <v>45</v>
      </c>
      <c r="M1754">
        <v>3445.25</v>
      </c>
    </row>
    <row r="1755" spans="1:13" x14ac:dyDescent="0.3">
      <c r="A1755">
        <v>3833</v>
      </c>
      <c r="B1755" t="s">
        <v>35</v>
      </c>
      <c r="C1755" t="s">
        <v>20</v>
      </c>
      <c r="D1755" t="s">
        <v>55</v>
      </c>
      <c r="E1755" t="str">
        <f>IF(Nike_Sales_Uncleaned!E1835="","NA",IF(OR(Nike_Sales_Uncleaned!E1835=0,Nike_Sales_Uncleaned!E1835=-1),"NA",UPPER(Nike_Sales_Uncleaned!E1835)))</f>
        <v>NA</v>
      </c>
      <c r="F1755" cm="1">
        <f t="array" ref="F1755">IF(Nike_Sales_Uncleaned!F1835="",MEDIAN(_xlfn._xlws.FILTER(Nike_Sales_Uncleaned!$F$2:$F$2501,Nike_Sales_Uncleaned!$F$2:$F$2501&gt;0)),Nike_Sales_Uncleaned!F1835)</f>
        <v>2</v>
      </c>
      <c r="G1755" cm="1">
        <f t="array" ref="G1755">IF(OR(Nike_Sales_Uncleaned!G1835="",Nike_Sales_Uncleaned!G1835&lt;=0),MEDIAN(_xlfn._xlws.FILTER(Nike_Sales_Uncleaned!$G$2:$G$2501,Nike_Sales_Uncleaned!$G$2:$G$2501&gt;0)),Nike_Sales_Uncleaned!G1835)</f>
        <v>5312.88</v>
      </c>
      <c r="H1755">
        <f>IF(Nike_Sales_Uncleaned!H1835="",0,IF(AND(Nike_Sales_Uncleaned!H1835&gt;=0,Nike_Sales_Uncleaned!H1835&lt;=1),Nike_Sales_Uncleaned!H1835,0))</f>
        <v>0</v>
      </c>
      <c r="I1755">
        <v>0</v>
      </c>
      <c r="J1755" s="11">
        <f>IF(Nike_Sales_Uncleaned[[#This Row],[Order_Date]]="","",Nike_Sales_Uncleaned[[#This Row],[Order_Date]])</f>
        <v>45746</v>
      </c>
      <c r="K1755" t="s">
        <v>22</v>
      </c>
      <c r="L1755" t="s">
        <v>45</v>
      </c>
      <c r="M1755">
        <v>146.06</v>
      </c>
    </row>
    <row r="1756" spans="1:13" x14ac:dyDescent="0.3">
      <c r="A1756">
        <v>3834</v>
      </c>
      <c r="B1756" t="s">
        <v>13</v>
      </c>
      <c r="C1756" t="s">
        <v>26</v>
      </c>
      <c r="D1756" t="s">
        <v>58</v>
      </c>
      <c r="E1756" t="str">
        <f>IF(Nike_Sales_Uncleaned!E1836="","NA",IF(OR(Nike_Sales_Uncleaned!E1836=0,Nike_Sales_Uncleaned!E1836=-1),"NA",UPPER(Nike_Sales_Uncleaned!E1836)))</f>
        <v>XL</v>
      </c>
      <c r="F1756" cm="1">
        <f t="array" ref="F1756">IF(Nike_Sales_Uncleaned!F1836="",MEDIAN(_xlfn._xlws.FILTER(Nike_Sales_Uncleaned!$F$2:$F$2501,Nike_Sales_Uncleaned!$F$2:$F$2501&gt;0)),Nike_Sales_Uncleaned!F1836)</f>
        <v>2</v>
      </c>
      <c r="G1756" cm="1">
        <f t="array" ref="G1756">IF(OR(Nike_Sales_Uncleaned!G1836="",Nike_Sales_Uncleaned!G1836&lt;=0),MEDIAN(_xlfn._xlws.FILTER(Nike_Sales_Uncleaned!$G$2:$G$2501,Nike_Sales_Uncleaned!$G$2:$G$2501&gt;0)),Nike_Sales_Uncleaned!G1836)</f>
        <v>9190.5499999999993</v>
      </c>
      <c r="H1756">
        <f>IF(Nike_Sales_Uncleaned!H1836="",0,IF(AND(Nike_Sales_Uncleaned!H1836&gt;=0,Nike_Sales_Uncleaned!H1836&lt;=1),Nike_Sales_Uncleaned!H1836,0))</f>
        <v>0</v>
      </c>
      <c r="I1756">
        <v>0</v>
      </c>
      <c r="J1756" s="11">
        <f>IF(Nike_Sales_Uncleaned[[#This Row],[Order_Date]]="","",Nike_Sales_Uncleaned[[#This Row],[Order_Date]])</f>
        <v>45564</v>
      </c>
      <c r="K1756" t="s">
        <v>22</v>
      </c>
      <c r="L1756" t="s">
        <v>33</v>
      </c>
      <c r="M1756">
        <v>3199.75</v>
      </c>
    </row>
    <row r="1757" spans="1:13" x14ac:dyDescent="0.3">
      <c r="A1757">
        <v>3835</v>
      </c>
      <c r="B1757" t="s">
        <v>35</v>
      </c>
      <c r="C1757" t="s">
        <v>30</v>
      </c>
      <c r="D1757" t="s">
        <v>50</v>
      </c>
      <c r="E1757" t="str">
        <f>IF(Nike_Sales_Uncleaned!E1837="","NA",IF(OR(Nike_Sales_Uncleaned!E1837=0,Nike_Sales_Uncleaned!E1837=-1),"NA",UPPER(Nike_Sales_Uncleaned!E1837)))</f>
        <v>11</v>
      </c>
      <c r="F1757" cm="1">
        <f t="array" ref="F1757">IF(Nike_Sales_Uncleaned!F1837="",MEDIAN(_xlfn._xlws.FILTER(Nike_Sales_Uncleaned!$F$2:$F$2501,Nike_Sales_Uncleaned!$F$2:$F$2501&gt;0)),Nike_Sales_Uncleaned!F1837)</f>
        <v>1</v>
      </c>
      <c r="G1757" cm="1">
        <f t="array" ref="G1757">IF(OR(Nike_Sales_Uncleaned!G1837="",Nike_Sales_Uncleaned!G1837&lt;=0),MEDIAN(_xlfn._xlws.FILTER(Nike_Sales_Uncleaned!$G$2:$G$2501,Nike_Sales_Uncleaned!$G$2:$G$2501&gt;0)),Nike_Sales_Uncleaned!G1837)</f>
        <v>6110.0300000000007</v>
      </c>
      <c r="H1757">
        <f>IF(Nike_Sales_Uncleaned!H1837="",0,IF(AND(Nike_Sales_Uncleaned!H1837&gt;=0,Nike_Sales_Uncleaned!H1837&lt;=1),Nike_Sales_Uncleaned!H1837,0))</f>
        <v>0</v>
      </c>
      <c r="I1757">
        <v>0</v>
      </c>
      <c r="J1757" s="11">
        <f>IF(Nike_Sales_Uncleaned[[#This Row],[Order_Date]]="","",Nike_Sales_Uncleaned[[#This Row],[Order_Date]])</f>
        <v>45767</v>
      </c>
      <c r="K1757" t="s">
        <v>22</v>
      </c>
      <c r="L1757" t="s">
        <v>29</v>
      </c>
      <c r="M1757">
        <v>2281.4699999999998</v>
      </c>
    </row>
    <row r="1758" spans="1:13" x14ac:dyDescent="0.3">
      <c r="A1758">
        <v>3837</v>
      </c>
      <c r="B1758" t="s">
        <v>19</v>
      </c>
      <c r="C1758" t="s">
        <v>20</v>
      </c>
      <c r="D1758" t="s">
        <v>21</v>
      </c>
      <c r="E1758" t="str">
        <f>IF(Nike_Sales_Uncleaned!E1839="","NA",IF(OR(Nike_Sales_Uncleaned!E1839=0,Nike_Sales_Uncleaned!E1839=-1),"NA",UPPER(Nike_Sales_Uncleaned!E1839)))</f>
        <v>11</v>
      </c>
      <c r="F1758" cm="1">
        <f t="array" ref="F1758">IF(Nike_Sales_Uncleaned!F1839="",MEDIAN(_xlfn._xlws.FILTER(Nike_Sales_Uncleaned!$F$2:$F$2501,Nike_Sales_Uncleaned!$F$2:$F$2501&gt;0)),Nike_Sales_Uncleaned!F1839)</f>
        <v>2</v>
      </c>
      <c r="G1758" cm="1">
        <f t="array" ref="G1758">IF(OR(Nike_Sales_Uncleaned!G1839="",Nike_Sales_Uncleaned!G1839&lt;=0),MEDIAN(_xlfn._xlws.FILTER(Nike_Sales_Uncleaned!$G$2:$G$2501,Nike_Sales_Uncleaned!$G$2:$G$2501&gt;0)),Nike_Sales_Uncleaned!G1839)</f>
        <v>7490.57</v>
      </c>
      <c r="H1758">
        <f>IF(Nike_Sales_Uncleaned!H1839="",0,IF(AND(Nike_Sales_Uncleaned!H1839&gt;=0,Nike_Sales_Uncleaned!H1839&lt;=1),Nike_Sales_Uncleaned!H1839,0))</f>
        <v>0.99</v>
      </c>
      <c r="I1758">
        <v>0</v>
      </c>
      <c r="J1758" s="11">
        <f>IF(Nike_Sales_Uncleaned[[#This Row],[Order_Date]]="","",Nike_Sales_Uncleaned[[#This Row],[Order_Date]])</f>
        <v>45566</v>
      </c>
      <c r="K1758" t="s">
        <v>22</v>
      </c>
      <c r="L1758" t="s">
        <v>36</v>
      </c>
      <c r="M1758">
        <v>1006.53</v>
      </c>
    </row>
    <row r="1759" spans="1:13" x14ac:dyDescent="0.3">
      <c r="A1759">
        <v>3838</v>
      </c>
      <c r="B1759" t="s">
        <v>19</v>
      </c>
      <c r="C1759" t="s">
        <v>20</v>
      </c>
      <c r="D1759" t="s">
        <v>39</v>
      </c>
      <c r="E1759" t="str">
        <f>IF(Nike_Sales_Uncleaned!E1840="","NA",IF(OR(Nike_Sales_Uncleaned!E1840=0,Nike_Sales_Uncleaned!E1840=-1),"NA",UPPER(Nike_Sales_Uncleaned!E1840)))</f>
        <v>XL</v>
      </c>
      <c r="F1759" cm="1">
        <f t="array" ref="F1759">IF(Nike_Sales_Uncleaned!F1840="",MEDIAN(_xlfn._xlws.FILTER(Nike_Sales_Uncleaned!$F$2:$F$2501,Nike_Sales_Uncleaned!$F$2:$F$2501&gt;0)),Nike_Sales_Uncleaned!F1840)</f>
        <v>2</v>
      </c>
      <c r="G1759" cm="1">
        <f t="array" ref="G1759">IF(OR(Nike_Sales_Uncleaned!G1840="",Nike_Sales_Uncleaned!G1840&lt;=0),MEDIAN(_xlfn._xlws.FILTER(Nike_Sales_Uncleaned!$G$2:$G$2501,Nike_Sales_Uncleaned!$G$2:$G$2501&gt;0)),Nike_Sales_Uncleaned!G1840)</f>
        <v>4262.63</v>
      </c>
      <c r="H1759">
        <f>IF(Nike_Sales_Uncleaned!H1840="",0,IF(AND(Nike_Sales_Uncleaned!H1840&gt;=0,Nike_Sales_Uncleaned!H1840&lt;=1),Nike_Sales_Uncleaned!H1840,0))</f>
        <v>0.52</v>
      </c>
      <c r="I1759">
        <v>0</v>
      </c>
      <c r="J1759" s="11">
        <f>IF(Nike_Sales_Uncleaned[[#This Row],[Order_Date]]="","",Nike_Sales_Uncleaned[[#This Row],[Order_Date]])</f>
        <v>45455</v>
      </c>
      <c r="K1759" t="s">
        <v>22</v>
      </c>
      <c r="L1759" t="s">
        <v>33</v>
      </c>
      <c r="M1759">
        <v>373.65</v>
      </c>
    </row>
    <row r="1760" spans="1:13" x14ac:dyDescent="0.3">
      <c r="A1760">
        <v>3839</v>
      </c>
      <c r="B1760" t="s">
        <v>19</v>
      </c>
      <c r="C1760" t="s">
        <v>26</v>
      </c>
      <c r="D1760" t="s">
        <v>60</v>
      </c>
      <c r="E1760" t="str">
        <f>IF(Nike_Sales_Uncleaned!E1841="","NA",IF(OR(Nike_Sales_Uncleaned!E1841=0,Nike_Sales_Uncleaned!E1841=-1),"NA",UPPER(Nike_Sales_Uncleaned!E1841)))</f>
        <v>L</v>
      </c>
      <c r="F1760" cm="1">
        <f t="array" ref="F1760">IF(Nike_Sales_Uncleaned!F1841="",MEDIAN(_xlfn._xlws.FILTER(Nike_Sales_Uncleaned!$F$2:$F$2501,Nike_Sales_Uncleaned!$F$2:$F$2501&gt;0)),Nike_Sales_Uncleaned!F1841)</f>
        <v>2</v>
      </c>
      <c r="G1760" cm="1">
        <f t="array" ref="G1760">IF(OR(Nike_Sales_Uncleaned!G1841="",Nike_Sales_Uncleaned!G1841&lt;=0),MEDIAN(_xlfn._xlws.FILTER(Nike_Sales_Uncleaned!$G$2:$G$2501,Nike_Sales_Uncleaned!$G$2:$G$2501&gt;0)),Nike_Sales_Uncleaned!G1841)</f>
        <v>3907.78</v>
      </c>
      <c r="H1760">
        <f>IF(Nike_Sales_Uncleaned!H1841="",0,IF(AND(Nike_Sales_Uncleaned!H1841&gt;=0,Nike_Sales_Uncleaned!H1841&lt;=1),Nike_Sales_Uncleaned!H1841,0))</f>
        <v>0.34</v>
      </c>
      <c r="I1760">
        <v>0</v>
      </c>
      <c r="J1760" s="11">
        <f>IF(Nike_Sales_Uncleaned[[#This Row],[Order_Date]]="","",Nike_Sales_Uncleaned[[#This Row],[Order_Date]])</f>
        <v>45787</v>
      </c>
      <c r="K1760" t="s">
        <v>17</v>
      </c>
      <c r="L1760" t="s">
        <v>33</v>
      </c>
      <c r="M1760">
        <v>-870.71</v>
      </c>
    </row>
    <row r="1761" spans="1:13" x14ac:dyDescent="0.3">
      <c r="A1761">
        <v>3840</v>
      </c>
      <c r="B1761" t="s">
        <v>35</v>
      </c>
      <c r="C1761" t="s">
        <v>20</v>
      </c>
      <c r="D1761" t="s">
        <v>55</v>
      </c>
      <c r="E1761" t="str">
        <f>IF(Nike_Sales_Uncleaned!E1842="","NA",IF(OR(Nike_Sales_Uncleaned!E1842=0,Nike_Sales_Uncleaned!E1842=-1),"NA",UPPER(Nike_Sales_Uncleaned!E1842)))</f>
        <v>7</v>
      </c>
      <c r="F1761" cm="1">
        <f t="array" ref="F1761">IF(Nike_Sales_Uncleaned!F1842="",MEDIAN(_xlfn._xlws.FILTER(Nike_Sales_Uncleaned!$F$2:$F$2501,Nike_Sales_Uncleaned!$F$2:$F$2501&gt;0)),Nike_Sales_Uncleaned!F1842)</f>
        <v>0</v>
      </c>
      <c r="G1761" cm="1">
        <f t="array" ref="G1761">IF(OR(Nike_Sales_Uncleaned!G1842="",Nike_Sales_Uncleaned!G1842&lt;=0),MEDIAN(_xlfn._xlws.FILTER(Nike_Sales_Uncleaned!$G$2:$G$2501,Nike_Sales_Uncleaned!$G$2:$G$2501&gt;0)),Nike_Sales_Uncleaned!G1842)</f>
        <v>6110.0300000000007</v>
      </c>
      <c r="H1761">
        <f>IF(Nike_Sales_Uncleaned!H1842="",0,IF(AND(Nike_Sales_Uncleaned!H1842&gt;=0,Nike_Sales_Uncleaned!H1842&lt;=1),Nike_Sales_Uncleaned!H1842,0))</f>
        <v>0</v>
      </c>
      <c r="I1761">
        <v>0</v>
      </c>
      <c r="J1761" s="11">
        <f>IF(Nike_Sales_Uncleaned[[#This Row],[Order_Date]]="","",Nike_Sales_Uncleaned[[#This Row],[Order_Date]])</f>
        <v>45691</v>
      </c>
      <c r="K1761" t="s">
        <v>22</v>
      </c>
      <c r="L1761" t="s">
        <v>29</v>
      </c>
      <c r="M1761">
        <v>-313.26</v>
      </c>
    </row>
    <row r="1762" spans="1:13" x14ac:dyDescent="0.3">
      <c r="A1762">
        <v>3841</v>
      </c>
      <c r="B1762" t="s">
        <v>35</v>
      </c>
      <c r="C1762" t="s">
        <v>30</v>
      </c>
      <c r="D1762" t="s">
        <v>31</v>
      </c>
      <c r="E1762" t="str">
        <f>IF(Nike_Sales_Uncleaned!E1843="","NA",IF(OR(Nike_Sales_Uncleaned!E1843=0,Nike_Sales_Uncleaned!E1843=-1),"NA",UPPER(Nike_Sales_Uncleaned!E1843)))</f>
        <v>NA</v>
      </c>
      <c r="F1762" cm="1">
        <f t="array" ref="F1762">IF(Nike_Sales_Uncleaned!F1843="",MEDIAN(_xlfn._xlws.FILTER(Nike_Sales_Uncleaned!$F$2:$F$2501,Nike_Sales_Uncleaned!$F$2:$F$2501&gt;0)),Nike_Sales_Uncleaned!F1843)</f>
        <v>-1</v>
      </c>
      <c r="G1762" cm="1">
        <f t="array" ref="G1762">IF(OR(Nike_Sales_Uncleaned!G1843="",Nike_Sales_Uncleaned!G1843&lt;=0),MEDIAN(_xlfn._xlws.FILTER(Nike_Sales_Uncleaned!$G$2:$G$2501,Nike_Sales_Uncleaned!$G$2:$G$2501&gt;0)),Nike_Sales_Uncleaned!G1843)</f>
        <v>6110.0300000000007</v>
      </c>
      <c r="H1762">
        <f>IF(Nike_Sales_Uncleaned!H1843="",0,IF(AND(Nike_Sales_Uncleaned!H1843&gt;=0,Nike_Sales_Uncleaned!H1843&lt;=1),Nike_Sales_Uncleaned!H1843,0))</f>
        <v>0.99</v>
      </c>
      <c r="I1762">
        <v>0</v>
      </c>
      <c r="J1762" s="11">
        <f>IF(Nike_Sales_Uncleaned[[#This Row],[Order_Date]]="","",Nike_Sales_Uncleaned[[#This Row],[Order_Date]])</f>
        <v>45806</v>
      </c>
      <c r="K1762" t="s">
        <v>22</v>
      </c>
      <c r="L1762" t="s">
        <v>45</v>
      </c>
      <c r="M1762">
        <v>3333.77</v>
      </c>
    </row>
    <row r="1763" spans="1:13" x14ac:dyDescent="0.3">
      <c r="A1763">
        <v>3842</v>
      </c>
      <c r="B1763" t="s">
        <v>35</v>
      </c>
      <c r="C1763" t="s">
        <v>20</v>
      </c>
      <c r="D1763" t="s">
        <v>21</v>
      </c>
      <c r="E1763" t="str">
        <f>IF(Nike_Sales_Uncleaned!E1844="","NA",IF(OR(Nike_Sales_Uncleaned!E1844=0,Nike_Sales_Uncleaned!E1844=-1),"NA",UPPER(Nike_Sales_Uncleaned!E1844)))</f>
        <v>M</v>
      </c>
      <c r="F1763" cm="1">
        <f t="array" ref="F1763">IF(Nike_Sales_Uncleaned!F1844="",MEDIAN(_xlfn._xlws.FILTER(Nike_Sales_Uncleaned!$F$2:$F$2501,Nike_Sales_Uncleaned!$F$2:$F$2501&gt;0)),Nike_Sales_Uncleaned!F1844)</f>
        <v>-1</v>
      </c>
      <c r="G1763" cm="1">
        <f t="array" ref="G1763">IF(OR(Nike_Sales_Uncleaned!G1844="",Nike_Sales_Uncleaned!G1844&lt;=0),MEDIAN(_xlfn._xlws.FILTER(Nike_Sales_Uncleaned!$G$2:$G$2501,Nike_Sales_Uncleaned!$G$2:$G$2501&gt;0)),Nike_Sales_Uncleaned!G1844)</f>
        <v>6110.0300000000007</v>
      </c>
      <c r="H1763">
        <f>IF(Nike_Sales_Uncleaned!H1844="",0,IF(AND(Nike_Sales_Uncleaned!H1844&gt;=0,Nike_Sales_Uncleaned!H1844&lt;=1),Nike_Sales_Uncleaned!H1844,0))</f>
        <v>0</v>
      </c>
      <c r="I1763">
        <v>0</v>
      </c>
      <c r="J1763" s="11">
        <f>IF(Nike_Sales_Uncleaned[[#This Row],[Order_Date]]="","",Nike_Sales_Uncleaned[[#This Row],[Order_Date]])</f>
        <v>45614</v>
      </c>
      <c r="K1763" t="s">
        <v>22</v>
      </c>
      <c r="L1763" t="s">
        <v>25</v>
      </c>
      <c r="M1763">
        <v>3506.47</v>
      </c>
    </row>
    <row r="1764" spans="1:13" x14ac:dyDescent="0.3">
      <c r="A1764">
        <v>3843</v>
      </c>
      <c r="B1764" t="s">
        <v>19</v>
      </c>
      <c r="C1764" t="s">
        <v>14</v>
      </c>
      <c r="D1764" t="s">
        <v>15</v>
      </c>
      <c r="E1764" t="str">
        <f>IF(Nike_Sales_Uncleaned!E1845="","NA",IF(OR(Nike_Sales_Uncleaned!E1845=0,Nike_Sales_Uncleaned!E1845=-1),"NA",UPPER(Nike_Sales_Uncleaned!E1845)))</f>
        <v>M</v>
      </c>
      <c r="F1764" cm="1">
        <f t="array" ref="F1764">IF(Nike_Sales_Uncleaned!F1845="",MEDIAN(_xlfn._xlws.FILTER(Nike_Sales_Uncleaned!$F$2:$F$2501,Nike_Sales_Uncleaned!$F$2:$F$2501&gt;0)),Nike_Sales_Uncleaned!F1845)</f>
        <v>2</v>
      </c>
      <c r="G1764" cm="1">
        <f t="array" ref="G1764">IF(OR(Nike_Sales_Uncleaned!G1845="",Nike_Sales_Uncleaned!G1845&lt;=0),MEDIAN(_xlfn._xlws.FILTER(Nike_Sales_Uncleaned!$G$2:$G$2501,Nike_Sales_Uncleaned!$G$2:$G$2501&gt;0)),Nike_Sales_Uncleaned!G1845)</f>
        <v>6110.0300000000007</v>
      </c>
      <c r="H1764">
        <f>IF(Nike_Sales_Uncleaned!H1845="",0,IF(AND(Nike_Sales_Uncleaned!H1845&gt;=0,Nike_Sales_Uncleaned!H1845&lt;=1),Nike_Sales_Uncleaned!H1845,0))</f>
        <v>0</v>
      </c>
      <c r="I1764">
        <v>0</v>
      </c>
      <c r="J1764" s="11">
        <f>IF(Nike_Sales_Uncleaned[[#This Row],[Order_Date]]="","",Nike_Sales_Uncleaned[[#This Row],[Order_Date]])</f>
        <v>45844</v>
      </c>
      <c r="K1764" t="s">
        <v>17</v>
      </c>
      <c r="L1764" t="s">
        <v>38</v>
      </c>
      <c r="M1764">
        <v>2882.29</v>
      </c>
    </row>
    <row r="1765" spans="1:13" x14ac:dyDescent="0.3">
      <c r="A1765">
        <v>3844</v>
      </c>
      <c r="B1765" t="s">
        <v>19</v>
      </c>
      <c r="C1765" t="s">
        <v>14</v>
      </c>
      <c r="D1765" t="s">
        <v>47</v>
      </c>
      <c r="E1765" t="str">
        <f>IF(Nike_Sales_Uncleaned!E1846="","NA",IF(OR(Nike_Sales_Uncleaned!E1846=0,Nike_Sales_Uncleaned!E1846=-1),"NA",UPPER(Nike_Sales_Uncleaned!E1846)))</f>
        <v>M</v>
      </c>
      <c r="F1765" cm="1">
        <f t="array" ref="F1765">IF(Nike_Sales_Uncleaned!F1846="",MEDIAN(_xlfn._xlws.FILTER(Nike_Sales_Uncleaned!$F$2:$F$2501,Nike_Sales_Uncleaned!$F$2:$F$2501&gt;0)),Nike_Sales_Uncleaned!F1846)</f>
        <v>1</v>
      </c>
      <c r="G1765" cm="1">
        <f t="array" ref="G1765">IF(OR(Nike_Sales_Uncleaned!G1846="",Nike_Sales_Uncleaned!G1846&lt;=0),MEDIAN(_xlfn._xlws.FILTER(Nike_Sales_Uncleaned!$G$2:$G$2501,Nike_Sales_Uncleaned!$G$2:$G$2501&gt;0)),Nike_Sales_Uncleaned!G1846)</f>
        <v>6110.0300000000007</v>
      </c>
      <c r="H1765">
        <f>IF(Nike_Sales_Uncleaned!H1846="",0,IF(AND(Nike_Sales_Uncleaned!H1846&gt;=0,Nike_Sales_Uncleaned!H1846&lt;=1),Nike_Sales_Uncleaned!H1846,0))</f>
        <v>0.32</v>
      </c>
      <c r="I1765">
        <v>0</v>
      </c>
      <c r="J1765" s="11">
        <f>IF(Nike_Sales_Uncleaned[[#This Row],[Order_Date]]="","",Nike_Sales_Uncleaned[[#This Row],[Order_Date]])</f>
        <v>45720</v>
      </c>
      <c r="K1765" t="s">
        <v>17</v>
      </c>
      <c r="L1765" t="s">
        <v>25</v>
      </c>
      <c r="M1765">
        <v>1073.8</v>
      </c>
    </row>
    <row r="1766" spans="1:13" x14ac:dyDescent="0.3">
      <c r="A1766">
        <v>3845</v>
      </c>
      <c r="B1766" t="s">
        <v>13</v>
      </c>
      <c r="C1766" t="s">
        <v>26</v>
      </c>
      <c r="D1766" t="s">
        <v>40</v>
      </c>
      <c r="E1766" t="str">
        <f>IF(Nike_Sales_Uncleaned!E1847="","NA",IF(OR(Nike_Sales_Uncleaned!E1847=0,Nike_Sales_Uncleaned!E1847=-1),"NA",UPPER(Nike_Sales_Uncleaned!E1847)))</f>
        <v>M</v>
      </c>
      <c r="F1766" cm="1">
        <f t="array" ref="F1766">IF(Nike_Sales_Uncleaned!F1847="",MEDIAN(_xlfn._xlws.FILTER(Nike_Sales_Uncleaned!$F$2:$F$2501,Nike_Sales_Uncleaned!$F$2:$F$2501&gt;0)),Nike_Sales_Uncleaned!F1847)</f>
        <v>2</v>
      </c>
      <c r="G1766" cm="1">
        <f t="array" ref="G1766">IF(OR(Nike_Sales_Uncleaned!G1847="",Nike_Sales_Uncleaned!G1847&lt;=0),MEDIAN(_xlfn._xlws.FILTER(Nike_Sales_Uncleaned!$G$2:$G$2501,Nike_Sales_Uncleaned!$G$2:$G$2501&gt;0)),Nike_Sales_Uncleaned!G1847)</f>
        <v>6110.0300000000007</v>
      </c>
      <c r="H1766">
        <f>IF(Nike_Sales_Uncleaned!H1847="",0,IF(AND(Nike_Sales_Uncleaned!H1847&gt;=0,Nike_Sales_Uncleaned!H1847&lt;=1),Nike_Sales_Uncleaned!H1847,0))</f>
        <v>0</v>
      </c>
      <c r="I1766">
        <v>0</v>
      </c>
      <c r="J1766" s="11">
        <f>IF(Nike_Sales_Uncleaned[[#This Row],[Order_Date]]="","",Nike_Sales_Uncleaned[[#This Row],[Order_Date]])</f>
        <v>45344</v>
      </c>
      <c r="K1766" t="s">
        <v>17</v>
      </c>
      <c r="L1766" t="s">
        <v>29</v>
      </c>
      <c r="M1766">
        <v>968.97</v>
      </c>
    </row>
    <row r="1767" spans="1:13" x14ac:dyDescent="0.3">
      <c r="A1767">
        <v>3846</v>
      </c>
      <c r="B1767" t="s">
        <v>19</v>
      </c>
      <c r="C1767" t="s">
        <v>26</v>
      </c>
      <c r="D1767" t="s">
        <v>60</v>
      </c>
      <c r="E1767" t="str">
        <f>IF(Nike_Sales_Uncleaned!E1848="","NA",IF(OR(Nike_Sales_Uncleaned!E1848=0,Nike_Sales_Uncleaned!E1848=-1),"NA",UPPER(Nike_Sales_Uncleaned!E1848)))</f>
        <v>6</v>
      </c>
      <c r="F1767" cm="1">
        <f t="array" ref="F1767">IF(Nike_Sales_Uncleaned!F1848="",MEDIAN(_xlfn._xlws.FILTER(Nike_Sales_Uncleaned!$F$2:$F$2501,Nike_Sales_Uncleaned!$F$2:$F$2501&gt;0)),Nike_Sales_Uncleaned!F1848)</f>
        <v>2</v>
      </c>
      <c r="G1767" cm="1">
        <f t="array" ref="G1767">IF(OR(Nike_Sales_Uncleaned!G1848="",Nike_Sales_Uncleaned!G1848&lt;=0),MEDIAN(_xlfn._xlws.FILTER(Nike_Sales_Uncleaned!$G$2:$G$2501,Nike_Sales_Uncleaned!$G$2:$G$2501&gt;0)),Nike_Sales_Uncleaned!G1848)</f>
        <v>8357.9599999999991</v>
      </c>
      <c r="H1767">
        <f>IF(Nike_Sales_Uncleaned!H1848="",0,IF(AND(Nike_Sales_Uncleaned!H1848&gt;=0,Nike_Sales_Uncleaned!H1848&lt;=1),Nike_Sales_Uncleaned!H1848,0))</f>
        <v>0.28000000000000003</v>
      </c>
      <c r="I1767">
        <v>0</v>
      </c>
      <c r="J1767" s="11">
        <f>IF(Nike_Sales_Uncleaned[[#This Row],[Order_Date]]="","",Nike_Sales_Uncleaned[[#This Row],[Order_Date]])</f>
        <v>45537</v>
      </c>
      <c r="K1767" t="s">
        <v>22</v>
      </c>
      <c r="L1767" t="s">
        <v>36</v>
      </c>
      <c r="M1767">
        <v>-306.33</v>
      </c>
    </row>
    <row r="1768" spans="1:13" x14ac:dyDescent="0.3">
      <c r="A1768">
        <v>3847</v>
      </c>
      <c r="B1768" t="s">
        <v>35</v>
      </c>
      <c r="C1768" t="s">
        <v>43</v>
      </c>
      <c r="D1768" t="s">
        <v>51</v>
      </c>
      <c r="E1768" t="str">
        <f>IF(Nike_Sales_Uncleaned!E1849="","NA",IF(OR(Nike_Sales_Uncleaned!E1849=0,Nike_Sales_Uncleaned!E1849=-1),"NA",UPPER(Nike_Sales_Uncleaned!E1849)))</f>
        <v>M</v>
      </c>
      <c r="F1768" cm="1">
        <f t="array" ref="F1768">IF(Nike_Sales_Uncleaned!F1849="",MEDIAN(_xlfn._xlws.FILTER(Nike_Sales_Uncleaned!$F$2:$F$2501,Nike_Sales_Uncleaned!$F$2:$F$2501&gt;0)),Nike_Sales_Uncleaned!F1849)</f>
        <v>2</v>
      </c>
      <c r="G1768" cm="1">
        <f t="array" ref="G1768">IF(OR(Nike_Sales_Uncleaned!G1849="",Nike_Sales_Uncleaned!G1849&lt;=0),MEDIAN(_xlfn._xlws.FILTER(Nike_Sales_Uncleaned!$G$2:$G$2501,Nike_Sales_Uncleaned!$G$2:$G$2501&gt;0)),Nike_Sales_Uncleaned!G1849)</f>
        <v>5605.99</v>
      </c>
      <c r="H1768">
        <f>IF(Nike_Sales_Uncleaned!H1849="",0,IF(AND(Nike_Sales_Uncleaned!H1849&gt;=0,Nike_Sales_Uncleaned!H1849&lt;=1),Nike_Sales_Uncleaned!H1849,0))</f>
        <v>0</v>
      </c>
      <c r="I1768">
        <v>0</v>
      </c>
      <c r="J1768" s="11" t="str">
        <f>IF(Nike_Sales_Uncleaned[[#This Row],[Order_Date]]="","",Nike_Sales_Uncleaned[[#This Row],[Order_Date]])</f>
        <v/>
      </c>
      <c r="K1768" t="s">
        <v>22</v>
      </c>
      <c r="L1768" t="s">
        <v>33</v>
      </c>
      <c r="M1768">
        <v>2415.33</v>
      </c>
    </row>
    <row r="1769" spans="1:13" x14ac:dyDescent="0.3">
      <c r="A1769">
        <v>3848</v>
      </c>
      <c r="B1769" t="s">
        <v>13</v>
      </c>
      <c r="C1769" t="s">
        <v>43</v>
      </c>
      <c r="D1769" t="s">
        <v>44</v>
      </c>
      <c r="E1769" t="str">
        <f>IF(Nike_Sales_Uncleaned!E1850="","NA",IF(OR(Nike_Sales_Uncleaned!E1850=0,Nike_Sales_Uncleaned!E1850=-1),"NA",UPPER(Nike_Sales_Uncleaned!E1850)))</f>
        <v>L</v>
      </c>
      <c r="F1769" cm="1">
        <f t="array" ref="F1769">IF(Nike_Sales_Uncleaned!F1850="",MEDIAN(_xlfn._xlws.FILTER(Nike_Sales_Uncleaned!$F$2:$F$2501,Nike_Sales_Uncleaned!$F$2:$F$2501&gt;0)),Nike_Sales_Uncleaned!F1850)</f>
        <v>2</v>
      </c>
      <c r="G1769" cm="1">
        <f t="array" ref="G1769">IF(OR(Nike_Sales_Uncleaned!G1850="",Nike_Sales_Uncleaned!G1850&lt;=0),MEDIAN(_xlfn._xlws.FILTER(Nike_Sales_Uncleaned!$G$2:$G$2501,Nike_Sales_Uncleaned!$G$2:$G$2501&gt;0)),Nike_Sales_Uncleaned!G1850)</f>
        <v>9250.25</v>
      </c>
      <c r="H1769">
        <f>IF(Nike_Sales_Uncleaned!H1850="",0,IF(AND(Nike_Sales_Uncleaned!H1850&gt;=0,Nike_Sales_Uncleaned!H1850&lt;=1),Nike_Sales_Uncleaned!H1850,0))</f>
        <v>0</v>
      </c>
      <c r="I1769">
        <v>0</v>
      </c>
      <c r="J1769" s="11">
        <f>IF(Nike_Sales_Uncleaned[[#This Row],[Order_Date]]="","",Nike_Sales_Uncleaned[[#This Row],[Order_Date]])</f>
        <v>45785</v>
      </c>
      <c r="K1769" t="s">
        <v>17</v>
      </c>
      <c r="L1769" t="s">
        <v>36</v>
      </c>
      <c r="M1769">
        <v>-945.78</v>
      </c>
    </row>
    <row r="1770" spans="1:13" x14ac:dyDescent="0.3">
      <c r="A1770">
        <v>3849</v>
      </c>
      <c r="B1770" t="s">
        <v>35</v>
      </c>
      <c r="C1770" t="s">
        <v>14</v>
      </c>
      <c r="D1770" t="s">
        <v>47</v>
      </c>
      <c r="E1770" t="str">
        <f>IF(Nike_Sales_Uncleaned!E1851="","NA",IF(OR(Nike_Sales_Uncleaned!E1851=0,Nike_Sales_Uncleaned!E1851=-1),"NA",UPPER(Nike_Sales_Uncleaned!E1851)))</f>
        <v>XL</v>
      </c>
      <c r="F1770" cm="1">
        <f t="array" ref="F1770">IF(Nike_Sales_Uncleaned!F1851="",MEDIAN(_xlfn._xlws.FILTER(Nike_Sales_Uncleaned!$F$2:$F$2501,Nike_Sales_Uncleaned!$F$2:$F$2501&gt;0)),Nike_Sales_Uncleaned!F1851)</f>
        <v>1</v>
      </c>
      <c r="G1770" cm="1">
        <f t="array" ref="G1770">IF(OR(Nike_Sales_Uncleaned!G1851="",Nike_Sales_Uncleaned!G1851&lt;=0),MEDIAN(_xlfn._xlws.FILTER(Nike_Sales_Uncleaned!$G$2:$G$2501,Nike_Sales_Uncleaned!$G$2:$G$2501&gt;0)),Nike_Sales_Uncleaned!G1851)</f>
        <v>6110.0300000000007</v>
      </c>
      <c r="H1770">
        <f>IF(Nike_Sales_Uncleaned!H1851="",0,IF(AND(Nike_Sales_Uncleaned!H1851&gt;=0,Nike_Sales_Uncleaned!H1851&lt;=1),Nike_Sales_Uncleaned!H1851,0))</f>
        <v>0</v>
      </c>
      <c r="I1770">
        <v>0</v>
      </c>
      <c r="J1770" s="11">
        <f>IF(Nike_Sales_Uncleaned[[#This Row],[Order_Date]]="","",Nike_Sales_Uncleaned[[#This Row],[Order_Date]])</f>
        <v>45568</v>
      </c>
      <c r="K1770" t="s">
        <v>17</v>
      </c>
      <c r="L1770" t="s">
        <v>29</v>
      </c>
      <c r="M1770">
        <v>-671.09</v>
      </c>
    </row>
    <row r="1771" spans="1:13" x14ac:dyDescent="0.3">
      <c r="A1771">
        <v>3850</v>
      </c>
      <c r="B1771" t="s">
        <v>19</v>
      </c>
      <c r="C1771" t="s">
        <v>14</v>
      </c>
      <c r="D1771" t="s">
        <v>15</v>
      </c>
      <c r="E1771" t="str">
        <f>IF(Nike_Sales_Uncleaned!E1852="","NA",IF(OR(Nike_Sales_Uncleaned!E1852=0,Nike_Sales_Uncleaned!E1852=-1),"NA",UPPER(Nike_Sales_Uncleaned!E1852)))</f>
        <v>NA</v>
      </c>
      <c r="F1771" cm="1">
        <f t="array" ref="F1771">IF(Nike_Sales_Uncleaned!F1852="",MEDIAN(_xlfn._xlws.FILTER(Nike_Sales_Uncleaned!$F$2:$F$2501,Nike_Sales_Uncleaned!$F$2:$F$2501&gt;0)),Nike_Sales_Uncleaned!F1852)</f>
        <v>1</v>
      </c>
      <c r="G1771" cm="1">
        <f t="array" ref="G1771">IF(OR(Nike_Sales_Uncleaned!G1852="",Nike_Sales_Uncleaned!G1852&lt;=0),MEDIAN(_xlfn._xlws.FILTER(Nike_Sales_Uncleaned!$G$2:$G$2501,Nike_Sales_Uncleaned!$G$2:$G$2501&gt;0)),Nike_Sales_Uncleaned!G1852)</f>
        <v>6110.0300000000007</v>
      </c>
      <c r="H1771">
        <f>IF(Nike_Sales_Uncleaned!H1852="",0,IF(AND(Nike_Sales_Uncleaned!H1852&gt;=0,Nike_Sales_Uncleaned!H1852&lt;=1),Nike_Sales_Uncleaned!H1852,0))</f>
        <v>0</v>
      </c>
      <c r="I1771">
        <v>0</v>
      </c>
      <c r="J1771" s="11">
        <f>IF(Nike_Sales_Uncleaned[[#This Row],[Order_Date]]="","",Nike_Sales_Uncleaned[[#This Row],[Order_Date]])</f>
        <v>45733</v>
      </c>
      <c r="K1771" t="s">
        <v>22</v>
      </c>
      <c r="L1771" t="s">
        <v>33</v>
      </c>
      <c r="M1771">
        <v>142.55000000000001</v>
      </c>
    </row>
    <row r="1772" spans="1:13" x14ac:dyDescent="0.3">
      <c r="A1772">
        <v>3852</v>
      </c>
      <c r="B1772" t="s">
        <v>35</v>
      </c>
      <c r="C1772" t="s">
        <v>26</v>
      </c>
      <c r="D1772" t="s">
        <v>60</v>
      </c>
      <c r="E1772" t="str">
        <f>IF(Nike_Sales_Uncleaned!E1854="","NA",IF(OR(Nike_Sales_Uncleaned!E1854=0,Nike_Sales_Uncleaned!E1854=-1),"NA",UPPER(Nike_Sales_Uncleaned!E1854)))</f>
        <v>NA</v>
      </c>
      <c r="F1772" cm="1">
        <f t="array" ref="F1772">IF(Nike_Sales_Uncleaned!F1854="",MEDIAN(_xlfn._xlws.FILTER(Nike_Sales_Uncleaned!$F$2:$F$2501,Nike_Sales_Uncleaned!$F$2:$F$2501&gt;0)),Nike_Sales_Uncleaned!F1854)</f>
        <v>1</v>
      </c>
      <c r="G1772" cm="1">
        <f t="array" ref="G1772">IF(OR(Nike_Sales_Uncleaned!G1854="",Nike_Sales_Uncleaned!G1854&lt;=0),MEDIAN(_xlfn._xlws.FILTER(Nike_Sales_Uncleaned!$G$2:$G$2501,Nike_Sales_Uncleaned!$G$2:$G$2501&gt;0)),Nike_Sales_Uncleaned!G1854)</f>
        <v>7834.8</v>
      </c>
      <c r="H1772">
        <f>IF(Nike_Sales_Uncleaned!H1854="",0,IF(AND(Nike_Sales_Uncleaned!H1854&gt;=0,Nike_Sales_Uncleaned!H1854&lt;=1),Nike_Sales_Uncleaned!H1854,0))</f>
        <v>0</v>
      </c>
      <c r="I1772">
        <v>0</v>
      </c>
      <c r="J1772" s="11">
        <f>IF(Nike_Sales_Uncleaned[[#This Row],[Order_Date]]="","",Nike_Sales_Uncleaned[[#This Row],[Order_Date]])</f>
        <v>45325</v>
      </c>
      <c r="K1772" t="s">
        <v>17</v>
      </c>
      <c r="L1772" t="s">
        <v>45</v>
      </c>
      <c r="M1772">
        <v>2786.52</v>
      </c>
    </row>
    <row r="1773" spans="1:13" x14ac:dyDescent="0.3">
      <c r="A1773">
        <v>3853</v>
      </c>
      <c r="B1773" t="s">
        <v>19</v>
      </c>
      <c r="C1773" t="s">
        <v>14</v>
      </c>
      <c r="D1773" t="s">
        <v>34</v>
      </c>
      <c r="E1773" t="str">
        <f>IF(Nike_Sales_Uncleaned!E1855="","NA",IF(OR(Nike_Sales_Uncleaned!E1855=0,Nike_Sales_Uncleaned!E1855=-1),"NA",UPPER(Nike_Sales_Uncleaned!E1855)))</f>
        <v>L</v>
      </c>
      <c r="F1773" cm="1">
        <f t="array" ref="F1773">IF(Nike_Sales_Uncleaned!F1855="",MEDIAN(_xlfn._xlws.FILTER(Nike_Sales_Uncleaned!$F$2:$F$2501,Nike_Sales_Uncleaned!$F$2:$F$2501&gt;0)),Nike_Sales_Uncleaned!F1855)</f>
        <v>1</v>
      </c>
      <c r="G1773" cm="1">
        <f t="array" ref="G1773">IF(OR(Nike_Sales_Uncleaned!G1855="",Nike_Sales_Uncleaned!G1855&lt;=0),MEDIAN(_xlfn._xlws.FILTER(Nike_Sales_Uncleaned!$G$2:$G$2501,Nike_Sales_Uncleaned!$G$2:$G$2501&gt;0)),Nike_Sales_Uncleaned!G1855)</f>
        <v>7753.56</v>
      </c>
      <c r="H1773">
        <f>IF(Nike_Sales_Uncleaned!H1855="",0,IF(AND(Nike_Sales_Uncleaned!H1855&gt;=0,Nike_Sales_Uncleaned!H1855&lt;=1),Nike_Sales_Uncleaned!H1855,0))</f>
        <v>0</v>
      </c>
      <c r="I1773">
        <v>0</v>
      </c>
      <c r="J1773" s="11">
        <f>IF(Nike_Sales_Uncleaned[[#This Row],[Order_Date]]="","",Nike_Sales_Uncleaned[[#This Row],[Order_Date]])</f>
        <v>45537</v>
      </c>
      <c r="K1773" t="s">
        <v>17</v>
      </c>
      <c r="L1773" t="s">
        <v>45</v>
      </c>
      <c r="M1773">
        <v>2754.32</v>
      </c>
    </row>
    <row r="1774" spans="1:13" x14ac:dyDescent="0.3">
      <c r="A1774">
        <v>3854</v>
      </c>
      <c r="B1774" t="s">
        <v>19</v>
      </c>
      <c r="C1774" t="s">
        <v>14</v>
      </c>
      <c r="D1774" t="s">
        <v>34</v>
      </c>
      <c r="E1774" t="str">
        <f>IF(Nike_Sales_Uncleaned!E1856="","NA",IF(OR(Nike_Sales_Uncleaned!E1856=0,Nike_Sales_Uncleaned!E1856=-1),"NA",UPPER(Nike_Sales_Uncleaned!E1856)))</f>
        <v>L</v>
      </c>
      <c r="F1774" cm="1">
        <f t="array" ref="F1774">IF(Nike_Sales_Uncleaned!F1856="",MEDIAN(_xlfn._xlws.FILTER(Nike_Sales_Uncleaned!$F$2:$F$2501,Nike_Sales_Uncleaned!$F$2:$F$2501&gt;0)),Nike_Sales_Uncleaned!F1856)</f>
        <v>3</v>
      </c>
      <c r="G1774" cm="1">
        <f t="array" ref="G1774">IF(OR(Nike_Sales_Uncleaned!G1856="",Nike_Sales_Uncleaned!G1856&lt;=0),MEDIAN(_xlfn._xlws.FILTER(Nike_Sales_Uncleaned!$G$2:$G$2501,Nike_Sales_Uncleaned!$G$2:$G$2501&gt;0)),Nike_Sales_Uncleaned!G1856)</f>
        <v>9569.02</v>
      </c>
      <c r="H1774">
        <f>IF(Nike_Sales_Uncleaned!H1856="",0,IF(AND(Nike_Sales_Uncleaned!H1856&gt;=0,Nike_Sales_Uncleaned!H1856&lt;=1),Nike_Sales_Uncleaned!H1856,0))</f>
        <v>0</v>
      </c>
      <c r="I1774">
        <v>0</v>
      </c>
      <c r="J1774" s="11">
        <f>IF(Nike_Sales_Uncleaned[[#This Row],[Order_Date]]="","",Nike_Sales_Uncleaned[[#This Row],[Order_Date]])</f>
        <v>45619</v>
      </c>
      <c r="K1774" t="s">
        <v>17</v>
      </c>
      <c r="L1774" t="s">
        <v>36</v>
      </c>
      <c r="M1774">
        <v>3535.19</v>
      </c>
    </row>
    <row r="1775" spans="1:13" x14ac:dyDescent="0.3">
      <c r="A1775">
        <v>3855</v>
      </c>
      <c r="B1775" t="s">
        <v>13</v>
      </c>
      <c r="C1775" t="s">
        <v>43</v>
      </c>
      <c r="D1775" t="s">
        <v>61</v>
      </c>
      <c r="E1775" t="str">
        <f>IF(Nike_Sales_Uncleaned!E1857="","NA",IF(OR(Nike_Sales_Uncleaned!E1857=0,Nike_Sales_Uncleaned!E1857=-1),"NA",UPPER(Nike_Sales_Uncleaned!E1857)))</f>
        <v>M</v>
      </c>
      <c r="F1775" cm="1">
        <f t="array" ref="F1775">IF(Nike_Sales_Uncleaned!F1857="",MEDIAN(_xlfn._xlws.FILTER(Nike_Sales_Uncleaned!$F$2:$F$2501,Nike_Sales_Uncleaned!$F$2:$F$2501&gt;0)),Nike_Sales_Uncleaned!F1857)</f>
        <v>2</v>
      </c>
      <c r="G1775" cm="1">
        <f t="array" ref="G1775">IF(OR(Nike_Sales_Uncleaned!G1857="",Nike_Sales_Uncleaned!G1857&lt;=0),MEDIAN(_xlfn._xlws.FILTER(Nike_Sales_Uncleaned!$G$2:$G$2501,Nike_Sales_Uncleaned!$G$2:$G$2501&gt;0)),Nike_Sales_Uncleaned!G1857)</f>
        <v>7104.38</v>
      </c>
      <c r="H1775">
        <f>IF(Nike_Sales_Uncleaned!H1857="",0,IF(AND(Nike_Sales_Uncleaned!H1857&gt;=0,Nike_Sales_Uncleaned!H1857&lt;=1),Nike_Sales_Uncleaned!H1857,0))</f>
        <v>0.05</v>
      </c>
      <c r="I1775">
        <v>0</v>
      </c>
      <c r="J1775" s="11" t="str">
        <f>IF(Nike_Sales_Uncleaned[[#This Row],[Order_Date]]="","",Nike_Sales_Uncleaned[[#This Row],[Order_Date]])</f>
        <v/>
      </c>
      <c r="K1775" t="s">
        <v>22</v>
      </c>
      <c r="L1775" t="s">
        <v>33</v>
      </c>
      <c r="M1775">
        <v>-407.89</v>
      </c>
    </row>
    <row r="1776" spans="1:13" x14ac:dyDescent="0.3">
      <c r="A1776">
        <v>3856</v>
      </c>
      <c r="B1776" t="s">
        <v>13</v>
      </c>
      <c r="C1776" t="s">
        <v>30</v>
      </c>
      <c r="D1776" t="s">
        <v>31</v>
      </c>
      <c r="E1776" t="str">
        <f>IF(Nike_Sales_Uncleaned!E1858="","NA",IF(OR(Nike_Sales_Uncleaned!E1858=0,Nike_Sales_Uncleaned!E1858=-1),"NA",UPPER(Nike_Sales_Uncleaned!E1858)))</f>
        <v>12</v>
      </c>
      <c r="F1776" cm="1">
        <f t="array" ref="F1776">IF(Nike_Sales_Uncleaned!F1858="",MEDIAN(_xlfn._xlws.FILTER(Nike_Sales_Uncleaned!$F$2:$F$2501,Nike_Sales_Uncleaned!$F$2:$F$2501&gt;0)),Nike_Sales_Uncleaned!F1858)</f>
        <v>2</v>
      </c>
      <c r="G1776" cm="1">
        <f t="array" ref="G1776">IF(OR(Nike_Sales_Uncleaned!G1858="",Nike_Sales_Uncleaned!G1858&lt;=0),MEDIAN(_xlfn._xlws.FILTER(Nike_Sales_Uncleaned!$G$2:$G$2501,Nike_Sales_Uncleaned!$G$2:$G$2501&gt;0)),Nike_Sales_Uncleaned!G1858)</f>
        <v>6943.86</v>
      </c>
      <c r="H1776">
        <f>IF(Nike_Sales_Uncleaned!H1858="",0,IF(AND(Nike_Sales_Uncleaned!H1858&gt;=0,Nike_Sales_Uncleaned!H1858&lt;=1),Nike_Sales_Uncleaned!H1858,0))</f>
        <v>0</v>
      </c>
      <c r="I1776">
        <v>0</v>
      </c>
      <c r="J1776" s="11">
        <f>IF(Nike_Sales_Uncleaned[[#This Row],[Order_Date]]="","",Nike_Sales_Uncleaned[[#This Row],[Order_Date]])</f>
        <v>45642</v>
      </c>
      <c r="K1776" t="s">
        <v>22</v>
      </c>
      <c r="L1776" t="s">
        <v>45</v>
      </c>
      <c r="M1776">
        <v>2612.88</v>
      </c>
    </row>
    <row r="1777" spans="1:13" x14ac:dyDescent="0.3">
      <c r="A1777">
        <v>3857</v>
      </c>
      <c r="B1777" t="s">
        <v>19</v>
      </c>
      <c r="C1777" t="s">
        <v>20</v>
      </c>
      <c r="D1777" t="s">
        <v>39</v>
      </c>
      <c r="E1777" t="str">
        <f>IF(Nike_Sales_Uncleaned!E1859="","NA",IF(OR(Nike_Sales_Uncleaned!E1859=0,Nike_Sales_Uncleaned!E1859=-1),"NA",UPPER(Nike_Sales_Uncleaned!E1859)))</f>
        <v>NA</v>
      </c>
      <c r="F1777" cm="1">
        <f t="array" ref="F1777">IF(Nike_Sales_Uncleaned!F1859="",MEDIAN(_xlfn._xlws.FILTER(Nike_Sales_Uncleaned!$F$2:$F$2501,Nike_Sales_Uncleaned!$F$2:$F$2501&gt;0)),Nike_Sales_Uncleaned!F1859)</f>
        <v>2</v>
      </c>
      <c r="G1777" cm="1">
        <f t="array" ref="G1777">IF(OR(Nike_Sales_Uncleaned!G1859="",Nike_Sales_Uncleaned!G1859&lt;=0),MEDIAN(_xlfn._xlws.FILTER(Nike_Sales_Uncleaned!$G$2:$G$2501,Nike_Sales_Uncleaned!$G$2:$G$2501&gt;0)),Nike_Sales_Uncleaned!G1859)</f>
        <v>8490.02</v>
      </c>
      <c r="H1777">
        <f>IF(Nike_Sales_Uncleaned!H1859="",0,IF(AND(Nike_Sales_Uncleaned!H1859&gt;=0,Nike_Sales_Uncleaned!H1859&lt;=1),Nike_Sales_Uncleaned!H1859,0))</f>
        <v>0.96</v>
      </c>
      <c r="I1777">
        <v>0</v>
      </c>
      <c r="J1777" s="11">
        <f>IF(Nike_Sales_Uncleaned[[#This Row],[Order_Date]]="","",Nike_Sales_Uncleaned[[#This Row],[Order_Date]])</f>
        <v>45475</v>
      </c>
      <c r="K1777" t="s">
        <v>17</v>
      </c>
      <c r="L1777" t="s">
        <v>45</v>
      </c>
      <c r="M1777">
        <v>1916.37</v>
      </c>
    </row>
    <row r="1778" spans="1:13" x14ac:dyDescent="0.3">
      <c r="A1778">
        <v>3858</v>
      </c>
      <c r="B1778" t="s">
        <v>13</v>
      </c>
      <c r="C1778" t="s">
        <v>26</v>
      </c>
      <c r="D1778" t="s">
        <v>40</v>
      </c>
      <c r="E1778" t="str">
        <f>IF(Nike_Sales_Uncleaned!E1860="","NA",IF(OR(Nike_Sales_Uncleaned!E1860=0,Nike_Sales_Uncleaned!E1860=-1),"NA",UPPER(Nike_Sales_Uncleaned!E1860)))</f>
        <v>L</v>
      </c>
      <c r="F1778" cm="1">
        <f t="array" ref="F1778">IF(Nike_Sales_Uncleaned!F1860="",MEDIAN(_xlfn._xlws.FILTER(Nike_Sales_Uncleaned!$F$2:$F$2501,Nike_Sales_Uncleaned!$F$2:$F$2501&gt;0)),Nike_Sales_Uncleaned!F1860)</f>
        <v>2</v>
      </c>
      <c r="G1778" cm="1">
        <f t="array" ref="G1778">IF(OR(Nike_Sales_Uncleaned!G1860="",Nike_Sales_Uncleaned!G1860&lt;=0),MEDIAN(_xlfn._xlws.FILTER(Nike_Sales_Uncleaned!$G$2:$G$2501,Nike_Sales_Uncleaned!$G$2:$G$2501&gt;0)),Nike_Sales_Uncleaned!G1860)</f>
        <v>6110.0300000000007</v>
      </c>
      <c r="H1778">
        <f>IF(Nike_Sales_Uncleaned!H1860="",0,IF(AND(Nike_Sales_Uncleaned!H1860&gt;=0,Nike_Sales_Uncleaned!H1860&lt;=1),Nike_Sales_Uncleaned!H1860,0))</f>
        <v>0.87</v>
      </c>
      <c r="I1778">
        <v>0</v>
      </c>
      <c r="J1778" s="11">
        <f>IF(Nike_Sales_Uncleaned[[#This Row],[Order_Date]]="","",Nike_Sales_Uncleaned[[#This Row],[Order_Date]])</f>
        <v>45608</v>
      </c>
      <c r="K1778" t="s">
        <v>17</v>
      </c>
      <c r="L1778" t="s">
        <v>36</v>
      </c>
      <c r="M1778">
        <v>-485.83</v>
      </c>
    </row>
    <row r="1779" spans="1:13" x14ac:dyDescent="0.3">
      <c r="A1779">
        <v>3859</v>
      </c>
      <c r="B1779" t="s">
        <v>13</v>
      </c>
      <c r="C1779" t="s">
        <v>26</v>
      </c>
      <c r="D1779" t="s">
        <v>27</v>
      </c>
      <c r="E1779" t="str">
        <f>IF(Nike_Sales_Uncleaned!E1861="","NA",IF(OR(Nike_Sales_Uncleaned!E1861=0,Nike_Sales_Uncleaned!E1861=-1),"NA",UPPER(Nike_Sales_Uncleaned!E1861)))</f>
        <v>M</v>
      </c>
      <c r="F1779" cm="1">
        <f t="array" ref="F1779">IF(Nike_Sales_Uncleaned!F1861="",MEDIAN(_xlfn._xlws.FILTER(Nike_Sales_Uncleaned!$F$2:$F$2501,Nike_Sales_Uncleaned!$F$2:$F$2501&gt;0)),Nike_Sales_Uncleaned!F1861)</f>
        <v>3</v>
      </c>
      <c r="G1779" cm="1">
        <f t="array" ref="G1779">IF(OR(Nike_Sales_Uncleaned!G1861="",Nike_Sales_Uncleaned!G1861&lt;=0),MEDIAN(_xlfn._xlws.FILTER(Nike_Sales_Uncleaned!$G$2:$G$2501,Nike_Sales_Uncleaned!$G$2:$G$2501&gt;0)),Nike_Sales_Uncleaned!G1861)</f>
        <v>6110.0300000000007</v>
      </c>
      <c r="H1779">
        <f>IF(Nike_Sales_Uncleaned!H1861="",0,IF(AND(Nike_Sales_Uncleaned!H1861&gt;=0,Nike_Sales_Uncleaned!H1861&lt;=1),Nike_Sales_Uncleaned!H1861,0))</f>
        <v>0</v>
      </c>
      <c r="I1779">
        <v>0</v>
      </c>
      <c r="J1779" s="11">
        <f>IF(Nike_Sales_Uncleaned[[#This Row],[Order_Date]]="","",Nike_Sales_Uncleaned[[#This Row],[Order_Date]])</f>
        <v>45813</v>
      </c>
      <c r="K1779" t="s">
        <v>22</v>
      </c>
      <c r="L1779" t="s">
        <v>25</v>
      </c>
      <c r="M1779">
        <v>2907.33</v>
      </c>
    </row>
    <row r="1780" spans="1:13" x14ac:dyDescent="0.3">
      <c r="A1780">
        <v>3860</v>
      </c>
      <c r="B1780" t="s">
        <v>35</v>
      </c>
      <c r="C1780" t="s">
        <v>43</v>
      </c>
      <c r="D1780" t="s">
        <v>61</v>
      </c>
      <c r="E1780" t="str">
        <f>IF(Nike_Sales_Uncleaned!E1862="","NA",IF(OR(Nike_Sales_Uncleaned!E1862=0,Nike_Sales_Uncleaned!E1862=-1),"NA",UPPER(Nike_Sales_Uncleaned!E1862)))</f>
        <v>7</v>
      </c>
      <c r="F1780" cm="1">
        <f t="array" ref="F1780">IF(Nike_Sales_Uncleaned!F1862="",MEDIAN(_xlfn._xlws.FILTER(Nike_Sales_Uncleaned!$F$2:$F$2501,Nike_Sales_Uncleaned!$F$2:$F$2501&gt;0)),Nike_Sales_Uncleaned!F1862)</f>
        <v>3</v>
      </c>
      <c r="G1780" cm="1">
        <f t="array" ref="G1780">IF(OR(Nike_Sales_Uncleaned!G1862="",Nike_Sales_Uncleaned!G1862&lt;=0),MEDIAN(_xlfn._xlws.FILTER(Nike_Sales_Uncleaned!$G$2:$G$2501,Nike_Sales_Uncleaned!$G$2:$G$2501&gt;0)),Nike_Sales_Uncleaned!G1862)</f>
        <v>6110.0300000000007</v>
      </c>
      <c r="H1780">
        <f>IF(Nike_Sales_Uncleaned!H1862="",0,IF(AND(Nike_Sales_Uncleaned!H1862&gt;=0,Nike_Sales_Uncleaned!H1862&lt;=1),Nike_Sales_Uncleaned!H1862,0))</f>
        <v>0</v>
      </c>
      <c r="I1780">
        <v>0</v>
      </c>
      <c r="J1780" s="11">
        <f>IF(Nike_Sales_Uncleaned[[#This Row],[Order_Date]]="","",Nike_Sales_Uncleaned[[#This Row],[Order_Date]])</f>
        <v>45783</v>
      </c>
      <c r="K1780" t="s">
        <v>17</v>
      </c>
      <c r="L1780" t="s">
        <v>25</v>
      </c>
      <c r="M1780">
        <v>3441.46</v>
      </c>
    </row>
    <row r="1781" spans="1:13" x14ac:dyDescent="0.3">
      <c r="A1781">
        <v>3861</v>
      </c>
      <c r="B1781" t="s">
        <v>35</v>
      </c>
      <c r="C1781" t="s">
        <v>43</v>
      </c>
      <c r="D1781" t="s">
        <v>44</v>
      </c>
      <c r="E1781" t="str">
        <f>IF(Nike_Sales_Uncleaned!E1863="","NA",IF(OR(Nike_Sales_Uncleaned!E1863=0,Nike_Sales_Uncleaned!E1863=-1),"NA",UPPER(Nike_Sales_Uncleaned!E1863)))</f>
        <v>6</v>
      </c>
      <c r="F1781" cm="1">
        <f t="array" ref="F1781">IF(Nike_Sales_Uncleaned!F1863="",MEDIAN(_xlfn._xlws.FILTER(Nike_Sales_Uncleaned!$F$2:$F$2501,Nike_Sales_Uncleaned!$F$2:$F$2501&gt;0)),Nike_Sales_Uncleaned!F1863)</f>
        <v>4</v>
      </c>
      <c r="G1781" cm="1">
        <f t="array" ref="G1781">IF(OR(Nike_Sales_Uncleaned!G1863="",Nike_Sales_Uncleaned!G1863&lt;=0),MEDIAN(_xlfn._xlws.FILTER(Nike_Sales_Uncleaned!$G$2:$G$2501,Nike_Sales_Uncleaned!$G$2:$G$2501&gt;0)),Nike_Sales_Uncleaned!G1863)</f>
        <v>6110.0300000000007</v>
      </c>
      <c r="H1781">
        <f>IF(Nike_Sales_Uncleaned!H1863="",0,IF(AND(Nike_Sales_Uncleaned!H1863&gt;=0,Nike_Sales_Uncleaned!H1863&lt;=1),Nike_Sales_Uncleaned!H1863,0))</f>
        <v>0.46</v>
      </c>
      <c r="I1781">
        <v>0</v>
      </c>
      <c r="J1781" s="11">
        <f>IF(Nike_Sales_Uncleaned[[#This Row],[Order_Date]]="","",Nike_Sales_Uncleaned[[#This Row],[Order_Date]])</f>
        <v>45643</v>
      </c>
      <c r="K1781" t="s">
        <v>22</v>
      </c>
      <c r="L1781" t="s">
        <v>38</v>
      </c>
      <c r="M1781">
        <v>419.79</v>
      </c>
    </row>
    <row r="1782" spans="1:13" x14ac:dyDescent="0.3">
      <c r="A1782">
        <v>3862</v>
      </c>
      <c r="B1782" t="s">
        <v>13</v>
      </c>
      <c r="C1782" t="s">
        <v>26</v>
      </c>
      <c r="D1782" t="s">
        <v>58</v>
      </c>
      <c r="E1782" t="str">
        <f>IF(Nike_Sales_Uncleaned!E1864="","NA",IF(OR(Nike_Sales_Uncleaned!E1864=0,Nike_Sales_Uncleaned!E1864=-1),"NA",UPPER(Nike_Sales_Uncleaned!E1864)))</f>
        <v>L</v>
      </c>
      <c r="F1782" cm="1">
        <f t="array" ref="F1782">IF(Nike_Sales_Uncleaned!F1864="",MEDIAN(_xlfn._xlws.FILTER(Nike_Sales_Uncleaned!$F$2:$F$2501,Nike_Sales_Uncleaned!$F$2:$F$2501&gt;0)),Nike_Sales_Uncleaned!F1864)</f>
        <v>1</v>
      </c>
      <c r="G1782" cm="1">
        <f t="array" ref="G1782">IF(OR(Nike_Sales_Uncleaned!G1864="",Nike_Sales_Uncleaned!G1864&lt;=0),MEDIAN(_xlfn._xlws.FILTER(Nike_Sales_Uncleaned!$G$2:$G$2501,Nike_Sales_Uncleaned!$G$2:$G$2501&gt;0)),Nike_Sales_Uncleaned!G1864)</f>
        <v>6110.0300000000007</v>
      </c>
      <c r="H1782">
        <f>IF(Nike_Sales_Uncleaned!H1864="",0,IF(AND(Nike_Sales_Uncleaned!H1864&gt;=0,Nike_Sales_Uncleaned!H1864&lt;=1),Nike_Sales_Uncleaned!H1864,0))</f>
        <v>0.61</v>
      </c>
      <c r="I1782">
        <v>0</v>
      </c>
      <c r="J1782" s="11" t="str">
        <f>IF(Nike_Sales_Uncleaned[[#This Row],[Order_Date]]="","",Nike_Sales_Uncleaned[[#This Row],[Order_Date]])</f>
        <v/>
      </c>
      <c r="K1782" t="s">
        <v>17</v>
      </c>
      <c r="L1782" t="s">
        <v>33</v>
      </c>
      <c r="M1782">
        <v>3454.42</v>
      </c>
    </row>
    <row r="1783" spans="1:13" x14ac:dyDescent="0.3">
      <c r="A1783">
        <v>3863</v>
      </c>
      <c r="B1783" t="s">
        <v>19</v>
      </c>
      <c r="C1783" t="s">
        <v>14</v>
      </c>
      <c r="D1783" t="s">
        <v>34</v>
      </c>
      <c r="E1783" t="str">
        <f>IF(Nike_Sales_Uncleaned!E1865="","NA",IF(OR(Nike_Sales_Uncleaned!E1865=0,Nike_Sales_Uncleaned!E1865=-1),"NA",UPPER(Nike_Sales_Uncleaned!E1865)))</f>
        <v>XL</v>
      </c>
      <c r="F1783" cm="1">
        <f t="array" ref="F1783">IF(Nike_Sales_Uncleaned!F1865="",MEDIAN(_xlfn._xlws.FILTER(Nike_Sales_Uncleaned!$F$2:$F$2501,Nike_Sales_Uncleaned!$F$2:$F$2501&gt;0)),Nike_Sales_Uncleaned!F1865)</f>
        <v>2</v>
      </c>
      <c r="G1783" cm="1">
        <f t="array" ref="G1783">IF(OR(Nike_Sales_Uncleaned!G1865="",Nike_Sales_Uncleaned!G1865&lt;=0),MEDIAN(_xlfn._xlws.FILTER(Nike_Sales_Uncleaned!$G$2:$G$2501,Nike_Sales_Uncleaned!$G$2:$G$2501&gt;0)),Nike_Sales_Uncleaned!G1865)</f>
        <v>6358.33</v>
      </c>
      <c r="H1783">
        <f>IF(Nike_Sales_Uncleaned!H1865="",0,IF(AND(Nike_Sales_Uncleaned!H1865&gt;=0,Nike_Sales_Uncleaned!H1865&lt;=1),Nike_Sales_Uncleaned!H1865,0))</f>
        <v>0</v>
      </c>
      <c r="I1783">
        <v>0</v>
      </c>
      <c r="J1783" s="11">
        <f>IF(Nike_Sales_Uncleaned[[#This Row],[Order_Date]]="","",Nike_Sales_Uncleaned[[#This Row],[Order_Date]])</f>
        <v>45343</v>
      </c>
      <c r="K1783" t="s">
        <v>22</v>
      </c>
      <c r="L1783" t="s">
        <v>38</v>
      </c>
      <c r="M1783">
        <v>290.35000000000002</v>
      </c>
    </row>
    <row r="1784" spans="1:13" x14ac:dyDescent="0.3">
      <c r="A1784">
        <v>3864</v>
      </c>
      <c r="B1784" t="s">
        <v>19</v>
      </c>
      <c r="C1784" t="s">
        <v>14</v>
      </c>
      <c r="D1784" t="s">
        <v>15</v>
      </c>
      <c r="E1784" t="str">
        <f>IF(Nike_Sales_Uncleaned!E1866="","NA",IF(OR(Nike_Sales_Uncleaned!E1866=0,Nike_Sales_Uncleaned!E1866=-1),"NA",UPPER(Nike_Sales_Uncleaned!E1866)))</f>
        <v>7</v>
      </c>
      <c r="F1784" cm="1">
        <f t="array" ref="F1784">IF(Nike_Sales_Uncleaned!F1866="",MEDIAN(_xlfn._xlws.FILTER(Nike_Sales_Uncleaned!$F$2:$F$2501,Nike_Sales_Uncleaned!$F$2:$F$2501&gt;0)),Nike_Sales_Uncleaned!F1866)</f>
        <v>2</v>
      </c>
      <c r="G1784" cm="1">
        <f t="array" ref="G1784">IF(OR(Nike_Sales_Uncleaned!G1866="",Nike_Sales_Uncleaned!G1866&lt;=0),MEDIAN(_xlfn._xlws.FILTER(Nike_Sales_Uncleaned!$G$2:$G$2501,Nike_Sales_Uncleaned!$G$2:$G$2501&gt;0)),Nike_Sales_Uncleaned!G1866)</f>
        <v>6110.0300000000007</v>
      </c>
      <c r="H1784">
        <f>IF(Nike_Sales_Uncleaned!H1866="",0,IF(AND(Nike_Sales_Uncleaned!H1866&gt;=0,Nike_Sales_Uncleaned!H1866&lt;=1),Nike_Sales_Uncleaned!H1866,0))</f>
        <v>0</v>
      </c>
      <c r="I1784">
        <v>0</v>
      </c>
      <c r="J1784" s="11">
        <f>IF(Nike_Sales_Uncleaned[[#This Row],[Order_Date]]="","",Nike_Sales_Uncleaned[[#This Row],[Order_Date]])</f>
        <v>45710</v>
      </c>
      <c r="K1784" t="s">
        <v>22</v>
      </c>
      <c r="L1784" t="s">
        <v>33</v>
      </c>
      <c r="M1784">
        <v>2972.96</v>
      </c>
    </row>
    <row r="1785" spans="1:13" x14ac:dyDescent="0.3">
      <c r="A1785">
        <v>3865</v>
      </c>
      <c r="B1785" t="s">
        <v>35</v>
      </c>
      <c r="C1785" t="s">
        <v>14</v>
      </c>
      <c r="D1785" t="s">
        <v>54</v>
      </c>
      <c r="E1785" t="str">
        <f>IF(Nike_Sales_Uncleaned!E1867="","NA",IF(OR(Nike_Sales_Uncleaned!E1867=0,Nike_Sales_Uncleaned!E1867=-1),"NA",UPPER(Nike_Sales_Uncleaned!E1867)))</f>
        <v>L</v>
      </c>
      <c r="F1785" cm="1">
        <f t="array" ref="F1785">IF(Nike_Sales_Uncleaned!F1867="",MEDIAN(_xlfn._xlws.FILTER(Nike_Sales_Uncleaned!$F$2:$F$2501,Nike_Sales_Uncleaned!$F$2:$F$2501&gt;0)),Nike_Sales_Uncleaned!F1867)</f>
        <v>2</v>
      </c>
      <c r="G1785" cm="1">
        <f t="array" ref="G1785">IF(OR(Nike_Sales_Uncleaned!G1867="",Nike_Sales_Uncleaned!G1867&lt;=0),MEDIAN(_xlfn._xlws.FILTER(Nike_Sales_Uncleaned!$G$2:$G$2501,Nike_Sales_Uncleaned!$G$2:$G$2501&gt;0)),Nike_Sales_Uncleaned!G1867)</f>
        <v>7356.92</v>
      </c>
      <c r="H1785">
        <f>IF(Nike_Sales_Uncleaned!H1867="",0,IF(AND(Nike_Sales_Uncleaned!H1867&gt;=0,Nike_Sales_Uncleaned!H1867&lt;=1),Nike_Sales_Uncleaned!H1867,0))</f>
        <v>0</v>
      </c>
      <c r="I1785">
        <v>0</v>
      </c>
      <c r="J1785" s="11" t="str">
        <f>IF(Nike_Sales_Uncleaned[[#This Row],[Order_Date]]="","",Nike_Sales_Uncleaned[[#This Row],[Order_Date]])</f>
        <v/>
      </c>
      <c r="K1785" t="s">
        <v>17</v>
      </c>
      <c r="L1785" t="s">
        <v>38</v>
      </c>
      <c r="M1785">
        <v>-1144.1600000000001</v>
      </c>
    </row>
    <row r="1786" spans="1:13" x14ac:dyDescent="0.3">
      <c r="A1786">
        <v>3866</v>
      </c>
      <c r="B1786" t="s">
        <v>19</v>
      </c>
      <c r="C1786" t="s">
        <v>43</v>
      </c>
      <c r="D1786" t="s">
        <v>61</v>
      </c>
      <c r="E1786" t="str">
        <f>IF(Nike_Sales_Uncleaned!E1868="","NA",IF(OR(Nike_Sales_Uncleaned!E1868=0,Nike_Sales_Uncleaned!E1868=-1),"NA",UPPER(Nike_Sales_Uncleaned!E1868)))</f>
        <v>NA</v>
      </c>
      <c r="F1786" cm="1">
        <f t="array" ref="F1786">IF(Nike_Sales_Uncleaned!F1868="",MEDIAN(_xlfn._xlws.FILTER(Nike_Sales_Uncleaned!$F$2:$F$2501,Nike_Sales_Uncleaned!$F$2:$F$2501&gt;0)),Nike_Sales_Uncleaned!F1868)</f>
        <v>3</v>
      </c>
      <c r="G1786" cm="1">
        <f t="array" ref="G1786">IF(OR(Nike_Sales_Uncleaned!G1868="",Nike_Sales_Uncleaned!G1868&lt;=0),MEDIAN(_xlfn._xlws.FILTER(Nike_Sales_Uncleaned!$G$2:$G$2501,Nike_Sales_Uncleaned!$G$2:$G$2501&gt;0)),Nike_Sales_Uncleaned!G1868)</f>
        <v>6110.0300000000007</v>
      </c>
      <c r="H1786">
        <f>IF(Nike_Sales_Uncleaned!H1868="",0,IF(AND(Nike_Sales_Uncleaned!H1868&gt;=0,Nike_Sales_Uncleaned!H1868&lt;=1),Nike_Sales_Uncleaned!H1868,0))</f>
        <v>0.64</v>
      </c>
      <c r="I1786">
        <v>0</v>
      </c>
      <c r="J1786" s="11">
        <f>IF(Nike_Sales_Uncleaned[[#This Row],[Order_Date]]="","",Nike_Sales_Uncleaned[[#This Row],[Order_Date]])</f>
        <v>45845</v>
      </c>
      <c r="K1786" t="s">
        <v>22</v>
      </c>
      <c r="L1786" t="s">
        <v>45</v>
      </c>
      <c r="M1786">
        <v>2985.34</v>
      </c>
    </row>
    <row r="1787" spans="1:13" x14ac:dyDescent="0.3">
      <c r="A1787">
        <v>3867</v>
      </c>
      <c r="B1787" t="s">
        <v>13</v>
      </c>
      <c r="C1787" t="s">
        <v>26</v>
      </c>
      <c r="D1787" t="s">
        <v>40</v>
      </c>
      <c r="E1787" t="str">
        <f>IF(Nike_Sales_Uncleaned!E1869="","NA",IF(OR(Nike_Sales_Uncleaned!E1869=0,Nike_Sales_Uncleaned!E1869=-1),"NA",UPPER(Nike_Sales_Uncleaned!E1869)))</f>
        <v>XL</v>
      </c>
      <c r="F1787" cm="1">
        <f t="array" ref="F1787">IF(Nike_Sales_Uncleaned!F1869="",MEDIAN(_xlfn._xlws.FILTER(Nike_Sales_Uncleaned!$F$2:$F$2501,Nike_Sales_Uncleaned!$F$2:$F$2501&gt;0)),Nike_Sales_Uncleaned!F1869)</f>
        <v>2</v>
      </c>
      <c r="G1787" cm="1">
        <f t="array" ref="G1787">IF(OR(Nike_Sales_Uncleaned!G1869="",Nike_Sales_Uncleaned!G1869&lt;=0),MEDIAN(_xlfn._xlws.FILTER(Nike_Sales_Uncleaned!$G$2:$G$2501,Nike_Sales_Uncleaned!$G$2:$G$2501&gt;0)),Nike_Sales_Uncleaned!G1869)</f>
        <v>6110.0300000000007</v>
      </c>
      <c r="H1787">
        <f>IF(Nike_Sales_Uncleaned!H1869="",0,IF(AND(Nike_Sales_Uncleaned!H1869&gt;=0,Nike_Sales_Uncleaned!H1869&lt;=1),Nike_Sales_Uncleaned!H1869,0))</f>
        <v>0</v>
      </c>
      <c r="I1787">
        <v>0</v>
      </c>
      <c r="J1787" s="11" t="str">
        <f>IF(Nike_Sales_Uncleaned[[#This Row],[Order_Date]]="","",Nike_Sales_Uncleaned[[#This Row],[Order_Date]])</f>
        <v/>
      </c>
      <c r="K1787" t="s">
        <v>17</v>
      </c>
      <c r="L1787" t="s">
        <v>36</v>
      </c>
      <c r="M1787">
        <v>3405.94</v>
      </c>
    </row>
    <row r="1788" spans="1:13" x14ac:dyDescent="0.3">
      <c r="A1788">
        <v>3868</v>
      </c>
      <c r="B1788" t="s">
        <v>19</v>
      </c>
      <c r="C1788" t="s">
        <v>30</v>
      </c>
      <c r="D1788" t="s">
        <v>50</v>
      </c>
      <c r="E1788" t="str">
        <f>IF(Nike_Sales_Uncleaned!E1870="","NA",IF(OR(Nike_Sales_Uncleaned!E1870=0,Nike_Sales_Uncleaned!E1870=-1),"NA",UPPER(Nike_Sales_Uncleaned!E1870)))</f>
        <v>11</v>
      </c>
      <c r="F1788" cm="1">
        <f t="array" ref="F1788">IF(Nike_Sales_Uncleaned!F1870="",MEDIAN(_xlfn._xlws.FILTER(Nike_Sales_Uncleaned!$F$2:$F$2501,Nike_Sales_Uncleaned!$F$2:$F$2501&gt;0)),Nike_Sales_Uncleaned!F1870)</f>
        <v>0</v>
      </c>
      <c r="G1788" cm="1">
        <f t="array" ref="G1788">IF(OR(Nike_Sales_Uncleaned!G1870="",Nike_Sales_Uncleaned!G1870&lt;=0),MEDIAN(_xlfn._xlws.FILTER(Nike_Sales_Uncleaned!$G$2:$G$2501,Nike_Sales_Uncleaned!$G$2:$G$2501&gt;0)),Nike_Sales_Uncleaned!G1870)</f>
        <v>3554.76</v>
      </c>
      <c r="H1788">
        <f>IF(Nike_Sales_Uncleaned!H1870="",0,IF(AND(Nike_Sales_Uncleaned!H1870&gt;=0,Nike_Sales_Uncleaned!H1870&lt;=1),Nike_Sales_Uncleaned!H1870,0))</f>
        <v>0.51</v>
      </c>
      <c r="I1788">
        <v>0</v>
      </c>
      <c r="J1788" s="11">
        <f>IF(Nike_Sales_Uncleaned[[#This Row],[Order_Date]]="","",Nike_Sales_Uncleaned[[#This Row],[Order_Date]])</f>
        <v>45819</v>
      </c>
      <c r="K1788" t="s">
        <v>17</v>
      </c>
      <c r="L1788" t="s">
        <v>36</v>
      </c>
      <c r="M1788">
        <v>-593.5</v>
      </c>
    </row>
    <row r="1789" spans="1:13" x14ac:dyDescent="0.3">
      <c r="A1789">
        <v>3869</v>
      </c>
      <c r="B1789" t="s">
        <v>19</v>
      </c>
      <c r="C1789" t="s">
        <v>43</v>
      </c>
      <c r="D1789" t="s">
        <v>61</v>
      </c>
      <c r="E1789" t="str">
        <f>IF(Nike_Sales_Uncleaned!E1871="","NA",IF(OR(Nike_Sales_Uncleaned!E1871=0,Nike_Sales_Uncleaned!E1871=-1),"NA",UPPER(Nike_Sales_Uncleaned!E1871)))</f>
        <v>L</v>
      </c>
      <c r="F1789" cm="1">
        <f t="array" ref="F1789">IF(Nike_Sales_Uncleaned!F1871="",MEDIAN(_xlfn._xlws.FILTER(Nike_Sales_Uncleaned!$F$2:$F$2501,Nike_Sales_Uncleaned!$F$2:$F$2501&gt;0)),Nike_Sales_Uncleaned!F1871)</f>
        <v>3</v>
      </c>
      <c r="G1789" cm="1">
        <f t="array" ref="G1789">IF(OR(Nike_Sales_Uncleaned!G1871="",Nike_Sales_Uncleaned!G1871&lt;=0),MEDIAN(_xlfn._xlws.FILTER(Nike_Sales_Uncleaned!$G$2:$G$2501,Nike_Sales_Uncleaned!$G$2:$G$2501&gt;0)),Nike_Sales_Uncleaned!G1871)</f>
        <v>7599.38</v>
      </c>
      <c r="H1789">
        <f>IF(Nike_Sales_Uncleaned!H1871="",0,IF(AND(Nike_Sales_Uncleaned!H1871&gt;=0,Nike_Sales_Uncleaned!H1871&lt;=1),Nike_Sales_Uncleaned!H1871,0))</f>
        <v>0</v>
      </c>
      <c r="I1789">
        <v>-3875.68</v>
      </c>
      <c r="J1789" s="11">
        <f>IF(Nike_Sales_Uncleaned[[#This Row],[Order_Date]]="","",Nike_Sales_Uncleaned[[#This Row],[Order_Date]])</f>
        <v>45316</v>
      </c>
      <c r="K1789" t="s">
        <v>22</v>
      </c>
      <c r="L1789" t="s">
        <v>33</v>
      </c>
      <c r="M1789">
        <v>-633.80999999999995</v>
      </c>
    </row>
    <row r="1790" spans="1:13" x14ac:dyDescent="0.3">
      <c r="A1790">
        <v>3870</v>
      </c>
      <c r="B1790" t="s">
        <v>19</v>
      </c>
      <c r="C1790" t="s">
        <v>14</v>
      </c>
      <c r="D1790" t="s">
        <v>54</v>
      </c>
      <c r="E1790" t="str">
        <f>IF(Nike_Sales_Uncleaned!E1872="","NA",IF(OR(Nike_Sales_Uncleaned!E1872=0,Nike_Sales_Uncleaned!E1872=-1),"NA",UPPER(Nike_Sales_Uncleaned!E1872)))</f>
        <v>M</v>
      </c>
      <c r="F1790" cm="1">
        <f t="array" ref="F1790">IF(Nike_Sales_Uncleaned!F1872="",MEDIAN(_xlfn._xlws.FILTER(Nike_Sales_Uncleaned!$F$2:$F$2501,Nike_Sales_Uncleaned!$F$2:$F$2501&gt;0)),Nike_Sales_Uncleaned!F1872)</f>
        <v>2</v>
      </c>
      <c r="G1790" cm="1">
        <f t="array" ref="G1790">IF(OR(Nike_Sales_Uncleaned!G1872="",Nike_Sales_Uncleaned!G1872&lt;=0),MEDIAN(_xlfn._xlws.FILTER(Nike_Sales_Uncleaned!$G$2:$G$2501,Nike_Sales_Uncleaned!$G$2:$G$2501&gt;0)),Nike_Sales_Uncleaned!G1872)</f>
        <v>6944.2</v>
      </c>
      <c r="H1790">
        <f>IF(Nike_Sales_Uncleaned!H1872="",0,IF(AND(Nike_Sales_Uncleaned!H1872&gt;=0,Nike_Sales_Uncleaned!H1872&lt;=1),Nike_Sales_Uncleaned!H1872,0))</f>
        <v>0</v>
      </c>
      <c r="I1790">
        <v>0</v>
      </c>
      <c r="J1790" s="11">
        <f>IF(Nike_Sales_Uncleaned[[#This Row],[Order_Date]]="","",Nike_Sales_Uncleaned[[#This Row],[Order_Date]])</f>
        <v>45795</v>
      </c>
      <c r="K1790" t="s">
        <v>17</v>
      </c>
      <c r="L1790" t="s">
        <v>38</v>
      </c>
      <c r="M1790">
        <v>764.21</v>
      </c>
    </row>
    <row r="1791" spans="1:13" x14ac:dyDescent="0.3">
      <c r="A1791">
        <v>3871</v>
      </c>
      <c r="B1791" t="s">
        <v>19</v>
      </c>
      <c r="C1791" t="s">
        <v>14</v>
      </c>
      <c r="D1791" t="s">
        <v>15</v>
      </c>
      <c r="E1791" t="str">
        <f>IF(Nike_Sales_Uncleaned!E1873="","NA",IF(OR(Nike_Sales_Uncleaned!E1873=0,Nike_Sales_Uncleaned!E1873=-1),"NA",UPPER(Nike_Sales_Uncleaned!E1873)))</f>
        <v>XL</v>
      </c>
      <c r="F1791" cm="1">
        <f t="array" ref="F1791">IF(Nike_Sales_Uncleaned!F1873="",MEDIAN(_xlfn._xlws.FILTER(Nike_Sales_Uncleaned!$F$2:$F$2501,Nike_Sales_Uncleaned!$F$2:$F$2501&gt;0)),Nike_Sales_Uncleaned!F1873)</f>
        <v>3</v>
      </c>
      <c r="G1791" cm="1">
        <f t="array" ref="G1791">IF(OR(Nike_Sales_Uncleaned!G1873="",Nike_Sales_Uncleaned!G1873&lt;=0),MEDIAN(_xlfn._xlws.FILTER(Nike_Sales_Uncleaned!$G$2:$G$2501,Nike_Sales_Uncleaned!$G$2:$G$2501&gt;0)),Nike_Sales_Uncleaned!G1873)</f>
        <v>6110.0300000000007</v>
      </c>
      <c r="H1791">
        <f>IF(Nike_Sales_Uncleaned!H1873="",0,IF(AND(Nike_Sales_Uncleaned!H1873&gt;=0,Nike_Sales_Uncleaned!H1873&lt;=1),Nike_Sales_Uncleaned!H1873,0))</f>
        <v>0</v>
      </c>
      <c r="I1791">
        <v>0</v>
      </c>
      <c r="J1791" s="11">
        <f>IF(Nike_Sales_Uncleaned[[#This Row],[Order_Date]]="","",Nike_Sales_Uncleaned[[#This Row],[Order_Date]])</f>
        <v>45515</v>
      </c>
      <c r="K1791" t="s">
        <v>22</v>
      </c>
      <c r="L1791" t="s">
        <v>33</v>
      </c>
      <c r="M1791">
        <v>1773.99</v>
      </c>
    </row>
    <row r="1792" spans="1:13" x14ac:dyDescent="0.3">
      <c r="A1792">
        <v>3872</v>
      </c>
      <c r="B1792" t="s">
        <v>19</v>
      </c>
      <c r="C1792" t="s">
        <v>14</v>
      </c>
      <c r="D1792" t="s">
        <v>15</v>
      </c>
      <c r="E1792" t="str">
        <f>IF(Nike_Sales_Uncleaned!E1874="","NA",IF(OR(Nike_Sales_Uncleaned!E1874=0,Nike_Sales_Uncleaned!E1874=-1),"NA",UPPER(Nike_Sales_Uncleaned!E1874)))</f>
        <v>NA</v>
      </c>
      <c r="F1792" cm="1">
        <f t="array" ref="F1792">IF(Nike_Sales_Uncleaned!F1874="",MEDIAN(_xlfn._xlws.FILTER(Nike_Sales_Uncleaned!$F$2:$F$2501,Nike_Sales_Uncleaned!$F$2:$F$2501&gt;0)),Nike_Sales_Uncleaned!F1874)</f>
        <v>2</v>
      </c>
      <c r="G1792" cm="1">
        <f t="array" ref="G1792">IF(OR(Nike_Sales_Uncleaned!G1874="",Nike_Sales_Uncleaned!G1874&lt;=0),MEDIAN(_xlfn._xlws.FILTER(Nike_Sales_Uncleaned!$G$2:$G$2501,Nike_Sales_Uncleaned!$G$2:$G$2501&gt;0)),Nike_Sales_Uncleaned!G1874)</f>
        <v>8517.6200000000008</v>
      </c>
      <c r="H1792">
        <f>IF(Nike_Sales_Uncleaned!H1874="",0,IF(AND(Nike_Sales_Uncleaned!H1874&gt;=0,Nike_Sales_Uncleaned!H1874&lt;=1),Nike_Sales_Uncleaned!H1874,0))</f>
        <v>0</v>
      </c>
      <c r="I1792">
        <v>0</v>
      </c>
      <c r="J1792" s="11">
        <f>IF(Nike_Sales_Uncleaned[[#This Row],[Order_Date]]="","",Nike_Sales_Uncleaned[[#This Row],[Order_Date]])</f>
        <v>45851</v>
      </c>
      <c r="K1792" t="s">
        <v>22</v>
      </c>
      <c r="L1792" t="s">
        <v>33</v>
      </c>
      <c r="M1792">
        <v>962.82</v>
      </c>
    </row>
    <row r="1793" spans="1:13" x14ac:dyDescent="0.3">
      <c r="A1793">
        <v>3873</v>
      </c>
      <c r="B1793" t="s">
        <v>35</v>
      </c>
      <c r="C1793" t="s">
        <v>20</v>
      </c>
      <c r="D1793" t="s">
        <v>21</v>
      </c>
      <c r="E1793" t="str">
        <f>IF(Nike_Sales_Uncleaned!E1875="","NA",IF(OR(Nike_Sales_Uncleaned!E1875=0,Nike_Sales_Uncleaned!E1875=-1),"NA",UPPER(Nike_Sales_Uncleaned!E1875)))</f>
        <v>M</v>
      </c>
      <c r="F1793" cm="1">
        <f t="array" ref="F1793">IF(Nike_Sales_Uncleaned!F1875="",MEDIAN(_xlfn._xlws.FILTER(Nike_Sales_Uncleaned!$F$2:$F$2501,Nike_Sales_Uncleaned!$F$2:$F$2501&gt;0)),Nike_Sales_Uncleaned!F1875)</f>
        <v>3</v>
      </c>
      <c r="G1793" cm="1">
        <f t="array" ref="G1793">IF(OR(Nike_Sales_Uncleaned!G1875="",Nike_Sales_Uncleaned!G1875&lt;=0),MEDIAN(_xlfn._xlws.FILTER(Nike_Sales_Uncleaned!$G$2:$G$2501,Nike_Sales_Uncleaned!$G$2:$G$2501&gt;0)),Nike_Sales_Uncleaned!G1875)</f>
        <v>6110.0300000000007</v>
      </c>
      <c r="H1793">
        <f>IF(Nike_Sales_Uncleaned!H1875="",0,IF(AND(Nike_Sales_Uncleaned!H1875&gt;=0,Nike_Sales_Uncleaned!H1875&lt;=1),Nike_Sales_Uncleaned!H1875,0))</f>
        <v>0</v>
      </c>
      <c r="I1793">
        <v>0</v>
      </c>
      <c r="J1793" s="11">
        <f>IF(Nike_Sales_Uncleaned[[#This Row],[Order_Date]]="","",Nike_Sales_Uncleaned[[#This Row],[Order_Date]])</f>
        <v>45692</v>
      </c>
      <c r="K1793" t="s">
        <v>17</v>
      </c>
      <c r="L1793" t="s">
        <v>36</v>
      </c>
      <c r="M1793">
        <v>996.15</v>
      </c>
    </row>
    <row r="1794" spans="1:13" x14ac:dyDescent="0.3">
      <c r="A1794">
        <v>3874</v>
      </c>
      <c r="B1794" t="s">
        <v>19</v>
      </c>
      <c r="C1794" t="s">
        <v>43</v>
      </c>
      <c r="D1794" t="s">
        <v>61</v>
      </c>
      <c r="E1794" t="str">
        <f>IF(Nike_Sales_Uncleaned!E1876="","NA",IF(OR(Nike_Sales_Uncleaned!E1876=0,Nike_Sales_Uncleaned!E1876=-1),"NA",UPPER(Nike_Sales_Uncleaned!E1876)))</f>
        <v>XL</v>
      </c>
      <c r="F1794" cm="1">
        <f t="array" ref="F1794">IF(Nike_Sales_Uncleaned!F1876="",MEDIAN(_xlfn._xlws.FILTER(Nike_Sales_Uncleaned!$F$2:$F$2501,Nike_Sales_Uncleaned!$F$2:$F$2501&gt;0)),Nike_Sales_Uncleaned!F1876)</f>
        <v>4</v>
      </c>
      <c r="G1794" cm="1">
        <f t="array" ref="G1794">IF(OR(Nike_Sales_Uncleaned!G1876="",Nike_Sales_Uncleaned!G1876&lt;=0),MEDIAN(_xlfn._xlws.FILTER(Nike_Sales_Uncleaned!$G$2:$G$2501,Nike_Sales_Uncleaned!$G$2:$G$2501&gt;0)),Nike_Sales_Uncleaned!G1876)</f>
        <v>3305.6</v>
      </c>
      <c r="H1794">
        <f>IF(Nike_Sales_Uncleaned!H1876="",0,IF(AND(Nike_Sales_Uncleaned!H1876&gt;=0,Nike_Sales_Uncleaned!H1876&lt;=1),Nike_Sales_Uncleaned!H1876,0))</f>
        <v>0.7</v>
      </c>
      <c r="I1794">
        <v>3966.72</v>
      </c>
      <c r="J1794" s="11">
        <f>IF(Nike_Sales_Uncleaned[[#This Row],[Order_Date]]="","",Nike_Sales_Uncleaned[[#This Row],[Order_Date]])</f>
        <v>45496</v>
      </c>
      <c r="K1794" t="s">
        <v>17</v>
      </c>
      <c r="L1794" t="s">
        <v>45</v>
      </c>
      <c r="M1794">
        <v>1605.13</v>
      </c>
    </row>
    <row r="1795" spans="1:13" x14ac:dyDescent="0.3">
      <c r="A1795">
        <v>3875</v>
      </c>
      <c r="B1795" t="s">
        <v>19</v>
      </c>
      <c r="C1795" t="s">
        <v>43</v>
      </c>
      <c r="D1795" t="s">
        <v>61</v>
      </c>
      <c r="E1795" t="str">
        <f>IF(Nike_Sales_Uncleaned!E1877="","NA",IF(OR(Nike_Sales_Uncleaned!E1877=0,Nike_Sales_Uncleaned!E1877=-1),"NA",UPPER(Nike_Sales_Uncleaned!E1877)))</f>
        <v>L</v>
      </c>
      <c r="F1795" cm="1">
        <f t="array" ref="F1795">IF(Nike_Sales_Uncleaned!F1877="",MEDIAN(_xlfn._xlws.FILTER(Nike_Sales_Uncleaned!$F$2:$F$2501,Nike_Sales_Uncleaned!$F$2:$F$2501&gt;0)),Nike_Sales_Uncleaned!F1877)</f>
        <v>0</v>
      </c>
      <c r="G1795" cm="1">
        <f t="array" ref="G1795">IF(OR(Nike_Sales_Uncleaned!G1877="",Nike_Sales_Uncleaned!G1877&lt;=0),MEDIAN(_xlfn._xlws.FILTER(Nike_Sales_Uncleaned!$G$2:$G$2501,Nike_Sales_Uncleaned!$G$2:$G$2501&gt;0)),Nike_Sales_Uncleaned!G1877)</f>
        <v>3304.18</v>
      </c>
      <c r="H1795">
        <f>IF(Nike_Sales_Uncleaned!H1877="",0,IF(AND(Nike_Sales_Uncleaned!H1877&gt;=0,Nike_Sales_Uncleaned!H1877&lt;=1),Nike_Sales_Uncleaned!H1877,0))</f>
        <v>0.9</v>
      </c>
      <c r="I1795">
        <v>0</v>
      </c>
      <c r="J1795" s="11">
        <f>IF(Nike_Sales_Uncleaned[[#This Row],[Order_Date]]="","",Nike_Sales_Uncleaned[[#This Row],[Order_Date]])</f>
        <v>45680</v>
      </c>
      <c r="K1795" t="s">
        <v>22</v>
      </c>
      <c r="L1795" t="s">
        <v>29</v>
      </c>
      <c r="M1795">
        <v>3345.28</v>
      </c>
    </row>
    <row r="1796" spans="1:13" x14ac:dyDescent="0.3">
      <c r="A1796">
        <v>3876</v>
      </c>
      <c r="B1796" t="s">
        <v>35</v>
      </c>
      <c r="C1796" t="s">
        <v>20</v>
      </c>
      <c r="D1796" t="s">
        <v>55</v>
      </c>
      <c r="E1796" t="str">
        <f>IF(Nike_Sales_Uncleaned!E1878="","NA",IF(OR(Nike_Sales_Uncleaned!E1878=0,Nike_Sales_Uncleaned!E1878=-1),"NA",UPPER(Nike_Sales_Uncleaned!E1878)))</f>
        <v>XL</v>
      </c>
      <c r="F1796" cm="1">
        <f t="array" ref="F1796">IF(Nike_Sales_Uncleaned!F1878="",MEDIAN(_xlfn._xlws.FILTER(Nike_Sales_Uncleaned!$F$2:$F$2501,Nike_Sales_Uncleaned!$F$2:$F$2501&gt;0)),Nike_Sales_Uncleaned!F1878)</f>
        <v>-1</v>
      </c>
      <c r="G1796" cm="1">
        <f t="array" ref="G1796">IF(OR(Nike_Sales_Uncleaned!G1878="",Nike_Sales_Uncleaned!G1878&lt;=0),MEDIAN(_xlfn._xlws.FILTER(Nike_Sales_Uncleaned!$G$2:$G$2501,Nike_Sales_Uncleaned!$G$2:$G$2501&gt;0)),Nike_Sales_Uncleaned!G1878)</f>
        <v>4310.8999999999996</v>
      </c>
      <c r="H1796">
        <f>IF(Nike_Sales_Uncleaned!H1878="",0,IF(AND(Nike_Sales_Uncleaned!H1878&gt;=0,Nike_Sales_Uncleaned!H1878&lt;=1),Nike_Sales_Uncleaned!H1878,0))</f>
        <v>0</v>
      </c>
      <c r="I1796">
        <v>0</v>
      </c>
      <c r="J1796" s="11">
        <f>IF(Nike_Sales_Uncleaned[[#This Row],[Order_Date]]="","",Nike_Sales_Uncleaned[[#This Row],[Order_Date]])</f>
        <v>45765</v>
      </c>
      <c r="K1796" t="s">
        <v>22</v>
      </c>
      <c r="L1796" t="s">
        <v>38</v>
      </c>
      <c r="M1796">
        <v>3835.88</v>
      </c>
    </row>
    <row r="1797" spans="1:13" x14ac:dyDescent="0.3">
      <c r="A1797">
        <v>3877</v>
      </c>
      <c r="B1797" t="s">
        <v>35</v>
      </c>
      <c r="C1797" t="s">
        <v>14</v>
      </c>
      <c r="D1797" t="s">
        <v>15</v>
      </c>
      <c r="E1797" t="str">
        <f>IF(Nike_Sales_Uncleaned!E1879="","NA",IF(OR(Nike_Sales_Uncleaned!E1879=0,Nike_Sales_Uncleaned!E1879=-1),"NA",UPPER(Nike_Sales_Uncleaned!E1879)))</f>
        <v>NA</v>
      </c>
      <c r="F1797" cm="1">
        <f t="array" ref="F1797">IF(Nike_Sales_Uncleaned!F1879="",MEDIAN(_xlfn._xlws.FILTER(Nike_Sales_Uncleaned!$F$2:$F$2501,Nike_Sales_Uncleaned!$F$2:$F$2501&gt;0)),Nike_Sales_Uncleaned!F1879)</f>
        <v>2</v>
      </c>
      <c r="G1797" cm="1">
        <f t="array" ref="G1797">IF(OR(Nike_Sales_Uncleaned!G1879="",Nike_Sales_Uncleaned!G1879&lt;=0),MEDIAN(_xlfn._xlws.FILTER(Nike_Sales_Uncleaned!$G$2:$G$2501,Nike_Sales_Uncleaned!$G$2:$G$2501&gt;0)),Nike_Sales_Uncleaned!G1879)</f>
        <v>6110.0300000000007</v>
      </c>
      <c r="H1797">
        <f>IF(Nike_Sales_Uncleaned!H1879="",0,IF(AND(Nike_Sales_Uncleaned!H1879&gt;=0,Nike_Sales_Uncleaned!H1879&lt;=1),Nike_Sales_Uncleaned!H1879,0))</f>
        <v>0</v>
      </c>
      <c r="I1797">
        <v>0</v>
      </c>
      <c r="J1797" s="11">
        <f>IF(Nike_Sales_Uncleaned[[#This Row],[Order_Date]]="","",Nike_Sales_Uncleaned[[#This Row],[Order_Date]])</f>
        <v>45555</v>
      </c>
      <c r="K1797" t="s">
        <v>17</v>
      </c>
      <c r="L1797" t="s">
        <v>33</v>
      </c>
      <c r="M1797">
        <v>2594.37</v>
      </c>
    </row>
    <row r="1798" spans="1:13" x14ac:dyDescent="0.3">
      <c r="A1798">
        <v>3878</v>
      </c>
      <c r="B1798" t="s">
        <v>35</v>
      </c>
      <c r="C1798" t="s">
        <v>30</v>
      </c>
      <c r="D1798" t="s">
        <v>48</v>
      </c>
      <c r="E1798" t="str">
        <f>IF(Nike_Sales_Uncleaned!E1880="","NA",IF(OR(Nike_Sales_Uncleaned!E1880=0,Nike_Sales_Uncleaned!E1880=-1),"NA",UPPER(Nike_Sales_Uncleaned!E1880)))</f>
        <v>XL</v>
      </c>
      <c r="F1798" cm="1">
        <f t="array" ref="F1798">IF(Nike_Sales_Uncleaned!F1880="",MEDIAN(_xlfn._xlws.FILTER(Nike_Sales_Uncleaned!$F$2:$F$2501,Nike_Sales_Uncleaned!$F$2:$F$2501&gt;0)),Nike_Sales_Uncleaned!F1880)</f>
        <v>2</v>
      </c>
      <c r="G1798" cm="1">
        <f t="array" ref="G1798">IF(OR(Nike_Sales_Uncleaned!G1880="",Nike_Sales_Uncleaned!G1880&lt;=0),MEDIAN(_xlfn._xlws.FILTER(Nike_Sales_Uncleaned!$G$2:$G$2501,Nike_Sales_Uncleaned!$G$2:$G$2501&gt;0)),Nike_Sales_Uncleaned!G1880)</f>
        <v>3224.56</v>
      </c>
      <c r="H1798">
        <f>IF(Nike_Sales_Uncleaned!H1880="",0,IF(AND(Nike_Sales_Uncleaned!H1880&gt;=0,Nike_Sales_Uncleaned!H1880&lt;=1),Nike_Sales_Uncleaned!H1880,0))</f>
        <v>0</v>
      </c>
      <c r="I1798">
        <v>0</v>
      </c>
      <c r="J1798" s="11">
        <f>IF(Nike_Sales_Uncleaned[[#This Row],[Order_Date]]="","",Nike_Sales_Uncleaned[[#This Row],[Order_Date]])</f>
        <v>45648</v>
      </c>
      <c r="K1798" t="s">
        <v>22</v>
      </c>
      <c r="L1798" t="s">
        <v>45</v>
      </c>
      <c r="M1798">
        <v>2178.2199999999998</v>
      </c>
    </row>
    <row r="1799" spans="1:13" x14ac:dyDescent="0.3">
      <c r="A1799">
        <v>3879</v>
      </c>
      <c r="B1799" t="s">
        <v>35</v>
      </c>
      <c r="C1799" t="s">
        <v>14</v>
      </c>
      <c r="D1799" t="s">
        <v>34</v>
      </c>
      <c r="E1799" t="str">
        <f>IF(Nike_Sales_Uncleaned!E1881="","NA",IF(OR(Nike_Sales_Uncleaned!E1881=0,Nike_Sales_Uncleaned!E1881=-1),"NA",UPPER(Nike_Sales_Uncleaned!E1881)))</f>
        <v>11</v>
      </c>
      <c r="F1799" cm="1">
        <f t="array" ref="F1799">IF(Nike_Sales_Uncleaned!F1881="",MEDIAN(_xlfn._xlws.FILTER(Nike_Sales_Uncleaned!$F$2:$F$2501,Nike_Sales_Uncleaned!$F$2:$F$2501&gt;0)),Nike_Sales_Uncleaned!F1881)</f>
        <v>0</v>
      </c>
      <c r="G1799" cm="1">
        <f t="array" ref="G1799">IF(OR(Nike_Sales_Uncleaned!G1881="",Nike_Sales_Uncleaned!G1881&lt;=0),MEDIAN(_xlfn._xlws.FILTER(Nike_Sales_Uncleaned!$G$2:$G$2501,Nike_Sales_Uncleaned!$G$2:$G$2501&gt;0)),Nike_Sales_Uncleaned!G1881)</f>
        <v>6473.43</v>
      </c>
      <c r="H1799">
        <f>IF(Nike_Sales_Uncleaned!H1881="",0,IF(AND(Nike_Sales_Uncleaned!H1881&gt;=0,Nike_Sales_Uncleaned!H1881&lt;=1),Nike_Sales_Uncleaned!H1881,0))</f>
        <v>0.1</v>
      </c>
      <c r="I1799">
        <v>0</v>
      </c>
      <c r="J1799" s="11">
        <f>IF(Nike_Sales_Uncleaned[[#This Row],[Order_Date]]="","",Nike_Sales_Uncleaned[[#This Row],[Order_Date]])</f>
        <v>45833</v>
      </c>
      <c r="K1799" t="s">
        <v>22</v>
      </c>
      <c r="L1799" t="s">
        <v>29</v>
      </c>
      <c r="M1799">
        <v>2954.36</v>
      </c>
    </row>
    <row r="1800" spans="1:13" x14ac:dyDescent="0.3">
      <c r="A1800">
        <v>3880</v>
      </c>
      <c r="B1800" t="s">
        <v>13</v>
      </c>
      <c r="C1800" t="s">
        <v>20</v>
      </c>
      <c r="D1800" t="s">
        <v>24</v>
      </c>
      <c r="E1800" t="str">
        <f>IF(Nike_Sales_Uncleaned!E1882="","NA",IF(OR(Nike_Sales_Uncleaned!E1882=0,Nike_Sales_Uncleaned!E1882=-1),"NA",UPPER(Nike_Sales_Uncleaned!E1882)))</f>
        <v>NA</v>
      </c>
      <c r="F1800" cm="1">
        <f t="array" ref="F1800">IF(Nike_Sales_Uncleaned!F1882="",MEDIAN(_xlfn._xlws.FILTER(Nike_Sales_Uncleaned!$F$2:$F$2501,Nike_Sales_Uncleaned!$F$2:$F$2501&gt;0)),Nike_Sales_Uncleaned!F1882)</f>
        <v>0</v>
      </c>
      <c r="G1800" cm="1">
        <f t="array" ref="G1800">IF(OR(Nike_Sales_Uncleaned!G1882="",Nike_Sales_Uncleaned!G1882&lt;=0),MEDIAN(_xlfn._xlws.FILTER(Nike_Sales_Uncleaned!$G$2:$G$2501,Nike_Sales_Uncleaned!$G$2:$G$2501&gt;0)),Nike_Sales_Uncleaned!G1882)</f>
        <v>6110.0300000000007</v>
      </c>
      <c r="H1800">
        <f>IF(Nike_Sales_Uncleaned!H1882="",0,IF(AND(Nike_Sales_Uncleaned!H1882&gt;=0,Nike_Sales_Uncleaned!H1882&lt;=1),Nike_Sales_Uncleaned!H1882,0))</f>
        <v>0</v>
      </c>
      <c r="I1800">
        <v>0</v>
      </c>
      <c r="J1800" s="11">
        <f>IF(Nike_Sales_Uncleaned[[#This Row],[Order_Date]]="","",Nike_Sales_Uncleaned[[#This Row],[Order_Date]])</f>
        <v>45801</v>
      </c>
      <c r="K1800" t="s">
        <v>17</v>
      </c>
      <c r="L1800" t="s">
        <v>25</v>
      </c>
      <c r="M1800">
        <v>-185.41</v>
      </c>
    </row>
    <row r="1801" spans="1:13" x14ac:dyDescent="0.3">
      <c r="A1801">
        <v>3881</v>
      </c>
      <c r="B1801" t="s">
        <v>19</v>
      </c>
      <c r="C1801" t="s">
        <v>14</v>
      </c>
      <c r="D1801" t="s">
        <v>15</v>
      </c>
      <c r="E1801" t="str">
        <f>IF(Nike_Sales_Uncleaned!E1883="","NA",IF(OR(Nike_Sales_Uncleaned!E1883=0,Nike_Sales_Uncleaned!E1883=-1),"NA",UPPER(Nike_Sales_Uncleaned!E1883)))</f>
        <v>NA</v>
      </c>
      <c r="F1801" cm="1">
        <f t="array" ref="F1801">IF(Nike_Sales_Uncleaned!F1883="",MEDIAN(_xlfn._xlws.FILTER(Nike_Sales_Uncleaned!$F$2:$F$2501,Nike_Sales_Uncleaned!$F$2:$F$2501&gt;0)),Nike_Sales_Uncleaned!F1883)</f>
        <v>3</v>
      </c>
      <c r="G1801" cm="1">
        <f t="array" ref="G1801">IF(OR(Nike_Sales_Uncleaned!G1883="",Nike_Sales_Uncleaned!G1883&lt;=0),MEDIAN(_xlfn._xlws.FILTER(Nike_Sales_Uncleaned!$G$2:$G$2501,Nike_Sales_Uncleaned!$G$2:$G$2501&gt;0)),Nike_Sales_Uncleaned!G1883)</f>
        <v>3656.98</v>
      </c>
      <c r="H1801">
        <f>IF(Nike_Sales_Uncleaned!H1883="",0,IF(AND(Nike_Sales_Uncleaned!H1883&gt;=0,Nike_Sales_Uncleaned!H1883&lt;=1),Nike_Sales_Uncleaned!H1883,0))</f>
        <v>0.06</v>
      </c>
      <c r="I1801">
        <v>10312.68</v>
      </c>
      <c r="J1801" s="11" t="str">
        <f>IF(Nike_Sales_Uncleaned[[#This Row],[Order_Date]]="","",Nike_Sales_Uncleaned[[#This Row],[Order_Date]])</f>
        <v/>
      </c>
      <c r="K1801" t="s">
        <v>17</v>
      </c>
      <c r="L1801" t="s">
        <v>38</v>
      </c>
      <c r="M1801">
        <v>1953.91</v>
      </c>
    </row>
    <row r="1802" spans="1:13" x14ac:dyDescent="0.3">
      <c r="A1802">
        <v>3882</v>
      </c>
      <c r="B1802" t="s">
        <v>35</v>
      </c>
      <c r="C1802" t="s">
        <v>20</v>
      </c>
      <c r="D1802" t="s">
        <v>21</v>
      </c>
      <c r="E1802" t="str">
        <f>IF(Nike_Sales_Uncleaned!E1884="","NA",IF(OR(Nike_Sales_Uncleaned!E1884=0,Nike_Sales_Uncleaned!E1884=-1),"NA",UPPER(Nike_Sales_Uncleaned!E1884)))</f>
        <v>M</v>
      </c>
      <c r="F1802" cm="1">
        <f t="array" ref="F1802">IF(Nike_Sales_Uncleaned!F1884="",MEDIAN(_xlfn._xlws.FILTER(Nike_Sales_Uncleaned!$F$2:$F$2501,Nike_Sales_Uncleaned!$F$2:$F$2501&gt;0)),Nike_Sales_Uncleaned!F1884)</f>
        <v>2</v>
      </c>
      <c r="G1802" cm="1">
        <f t="array" ref="G1802">IF(OR(Nike_Sales_Uncleaned!G1884="",Nike_Sales_Uncleaned!G1884&lt;=0),MEDIAN(_xlfn._xlws.FILTER(Nike_Sales_Uncleaned!$G$2:$G$2501,Nike_Sales_Uncleaned!$G$2:$G$2501&gt;0)),Nike_Sales_Uncleaned!G1884)</f>
        <v>7237.49</v>
      </c>
      <c r="H1802">
        <f>IF(Nike_Sales_Uncleaned!H1884="",0,IF(AND(Nike_Sales_Uncleaned!H1884&gt;=0,Nike_Sales_Uncleaned!H1884&lt;=1),Nike_Sales_Uncleaned!H1884,0))</f>
        <v>0</v>
      </c>
      <c r="I1802">
        <v>0</v>
      </c>
      <c r="J1802" s="11" t="str">
        <f>IF(Nike_Sales_Uncleaned[[#This Row],[Order_Date]]="","",Nike_Sales_Uncleaned[[#This Row],[Order_Date]])</f>
        <v/>
      </c>
      <c r="K1802" t="s">
        <v>17</v>
      </c>
      <c r="L1802" t="s">
        <v>36</v>
      </c>
      <c r="M1802">
        <v>-376.24</v>
      </c>
    </row>
    <row r="1803" spans="1:13" x14ac:dyDescent="0.3">
      <c r="A1803">
        <v>3883</v>
      </c>
      <c r="B1803" t="s">
        <v>13</v>
      </c>
      <c r="C1803" t="s">
        <v>20</v>
      </c>
      <c r="D1803" t="s">
        <v>24</v>
      </c>
      <c r="E1803" t="str">
        <f>IF(Nike_Sales_Uncleaned!E1885="","NA",IF(OR(Nike_Sales_Uncleaned!E1885=0,Nike_Sales_Uncleaned!E1885=-1),"NA",UPPER(Nike_Sales_Uncleaned!E1885)))</f>
        <v>M</v>
      </c>
      <c r="F1803" cm="1">
        <f t="array" ref="F1803">IF(Nike_Sales_Uncleaned!F1885="",MEDIAN(_xlfn._xlws.FILTER(Nike_Sales_Uncleaned!$F$2:$F$2501,Nike_Sales_Uncleaned!$F$2:$F$2501&gt;0)),Nike_Sales_Uncleaned!F1885)</f>
        <v>2</v>
      </c>
      <c r="G1803" cm="1">
        <f t="array" ref="G1803">IF(OR(Nike_Sales_Uncleaned!G1885="",Nike_Sales_Uncleaned!G1885&lt;=0),MEDIAN(_xlfn._xlws.FILTER(Nike_Sales_Uncleaned!$G$2:$G$2501,Nike_Sales_Uncleaned!$G$2:$G$2501&gt;0)),Nike_Sales_Uncleaned!G1885)</f>
        <v>8737.43</v>
      </c>
      <c r="H1803">
        <f>IF(Nike_Sales_Uncleaned!H1885="",0,IF(AND(Nike_Sales_Uncleaned!H1885&gt;=0,Nike_Sales_Uncleaned!H1885&lt;=1),Nike_Sales_Uncleaned!H1885,0))</f>
        <v>0</v>
      </c>
      <c r="I1803">
        <v>0</v>
      </c>
      <c r="J1803" s="11" t="str">
        <f>IF(Nike_Sales_Uncleaned[[#This Row],[Order_Date]]="","",Nike_Sales_Uncleaned[[#This Row],[Order_Date]])</f>
        <v/>
      </c>
      <c r="K1803" t="s">
        <v>22</v>
      </c>
      <c r="L1803" t="s">
        <v>33</v>
      </c>
      <c r="M1803">
        <v>-1174.75</v>
      </c>
    </row>
    <row r="1804" spans="1:13" x14ac:dyDescent="0.3">
      <c r="A1804">
        <v>3885</v>
      </c>
      <c r="B1804" t="s">
        <v>35</v>
      </c>
      <c r="C1804" t="s">
        <v>14</v>
      </c>
      <c r="D1804" t="s">
        <v>47</v>
      </c>
      <c r="E1804" t="str">
        <f>IF(Nike_Sales_Uncleaned!E1887="","NA",IF(OR(Nike_Sales_Uncleaned!E1887=0,Nike_Sales_Uncleaned!E1887=-1),"NA",UPPER(Nike_Sales_Uncleaned!E1887)))</f>
        <v>XL</v>
      </c>
      <c r="F1804" cm="1">
        <f t="array" ref="F1804">IF(Nike_Sales_Uncleaned!F1887="",MEDIAN(_xlfn._xlws.FILTER(Nike_Sales_Uncleaned!$F$2:$F$2501,Nike_Sales_Uncleaned!$F$2:$F$2501&gt;0)),Nike_Sales_Uncleaned!F1887)</f>
        <v>2</v>
      </c>
      <c r="G1804" cm="1">
        <f t="array" ref="G1804">IF(OR(Nike_Sales_Uncleaned!G1887="",Nike_Sales_Uncleaned!G1887&lt;=0),MEDIAN(_xlfn._xlws.FILTER(Nike_Sales_Uncleaned!$G$2:$G$2501,Nike_Sales_Uncleaned!$G$2:$G$2501&gt;0)),Nike_Sales_Uncleaned!G1887)</f>
        <v>6110.0300000000007</v>
      </c>
      <c r="H1804">
        <f>IF(Nike_Sales_Uncleaned!H1887="",0,IF(AND(Nike_Sales_Uncleaned!H1887&gt;=0,Nike_Sales_Uncleaned!H1887&lt;=1),Nike_Sales_Uncleaned!H1887,0))</f>
        <v>0</v>
      </c>
      <c r="I1804">
        <v>0</v>
      </c>
      <c r="J1804" s="11">
        <f>IF(Nike_Sales_Uncleaned[[#This Row],[Order_Date]]="","",Nike_Sales_Uncleaned[[#This Row],[Order_Date]])</f>
        <v>45642</v>
      </c>
      <c r="K1804" t="s">
        <v>17</v>
      </c>
      <c r="L1804" t="s">
        <v>36</v>
      </c>
      <c r="M1804">
        <v>-512.97</v>
      </c>
    </row>
    <row r="1805" spans="1:13" x14ac:dyDescent="0.3">
      <c r="A1805">
        <v>3886</v>
      </c>
      <c r="B1805" t="s">
        <v>13</v>
      </c>
      <c r="C1805" t="s">
        <v>43</v>
      </c>
      <c r="D1805" t="s">
        <v>51</v>
      </c>
      <c r="E1805" t="str">
        <f>IF(Nike_Sales_Uncleaned!E1888="","NA",IF(OR(Nike_Sales_Uncleaned!E1888=0,Nike_Sales_Uncleaned!E1888=-1),"NA",UPPER(Nike_Sales_Uncleaned!E1888)))</f>
        <v>8</v>
      </c>
      <c r="F1805" cm="1">
        <f t="array" ref="F1805">IF(Nike_Sales_Uncleaned!F1888="",MEDIAN(_xlfn._xlws.FILTER(Nike_Sales_Uncleaned!$F$2:$F$2501,Nike_Sales_Uncleaned!$F$2:$F$2501&gt;0)),Nike_Sales_Uncleaned!F1888)</f>
        <v>2</v>
      </c>
      <c r="G1805" cm="1">
        <f t="array" ref="G1805">IF(OR(Nike_Sales_Uncleaned!G1888="",Nike_Sales_Uncleaned!G1888&lt;=0),MEDIAN(_xlfn._xlws.FILTER(Nike_Sales_Uncleaned!$G$2:$G$2501,Nike_Sales_Uncleaned!$G$2:$G$2501&gt;0)),Nike_Sales_Uncleaned!G1888)</f>
        <v>4967.6899999999996</v>
      </c>
      <c r="H1805">
        <f>IF(Nike_Sales_Uncleaned!H1888="",0,IF(AND(Nike_Sales_Uncleaned!H1888&gt;=0,Nike_Sales_Uncleaned!H1888&lt;=1),Nike_Sales_Uncleaned!H1888,0))</f>
        <v>0</v>
      </c>
      <c r="I1805">
        <v>0</v>
      </c>
      <c r="J1805" s="11">
        <f>IF(Nike_Sales_Uncleaned[[#This Row],[Order_Date]]="","",Nike_Sales_Uncleaned[[#This Row],[Order_Date]])</f>
        <v>45773</v>
      </c>
      <c r="K1805" t="s">
        <v>22</v>
      </c>
      <c r="L1805" t="s">
        <v>33</v>
      </c>
      <c r="M1805">
        <v>-136.16</v>
      </c>
    </row>
    <row r="1806" spans="1:13" x14ac:dyDescent="0.3">
      <c r="A1806">
        <v>3887</v>
      </c>
      <c r="B1806" t="s">
        <v>19</v>
      </c>
      <c r="C1806" t="s">
        <v>43</v>
      </c>
      <c r="D1806" t="s">
        <v>52</v>
      </c>
      <c r="E1806" t="str">
        <f>IF(Nike_Sales_Uncleaned!E1889="","NA",IF(OR(Nike_Sales_Uncleaned!E1889=0,Nike_Sales_Uncleaned!E1889=-1),"NA",UPPER(Nike_Sales_Uncleaned!E1889)))</f>
        <v>10</v>
      </c>
      <c r="F1806" cm="1">
        <f t="array" ref="F1806">IF(Nike_Sales_Uncleaned!F1889="",MEDIAN(_xlfn._xlws.FILTER(Nike_Sales_Uncleaned!$F$2:$F$2501,Nike_Sales_Uncleaned!$F$2:$F$2501&gt;0)),Nike_Sales_Uncleaned!F1889)</f>
        <v>4</v>
      </c>
      <c r="G1806" cm="1">
        <f t="array" ref="G1806">IF(OR(Nike_Sales_Uncleaned!G1889="",Nike_Sales_Uncleaned!G1889&lt;=0),MEDIAN(_xlfn._xlws.FILTER(Nike_Sales_Uncleaned!$G$2:$G$2501,Nike_Sales_Uncleaned!$G$2:$G$2501&gt;0)),Nike_Sales_Uncleaned!G1889)</f>
        <v>6110.0300000000007</v>
      </c>
      <c r="H1806">
        <f>IF(Nike_Sales_Uncleaned!H1889="",0,IF(AND(Nike_Sales_Uncleaned!H1889&gt;=0,Nike_Sales_Uncleaned!H1889&lt;=1),Nike_Sales_Uncleaned!H1889,0))</f>
        <v>0</v>
      </c>
      <c r="I1806">
        <v>0</v>
      </c>
      <c r="J1806" s="11" t="str">
        <f>IF(Nike_Sales_Uncleaned[[#This Row],[Order_Date]]="","",Nike_Sales_Uncleaned[[#This Row],[Order_Date]])</f>
        <v/>
      </c>
      <c r="K1806" t="s">
        <v>17</v>
      </c>
      <c r="L1806" t="s">
        <v>25</v>
      </c>
      <c r="M1806">
        <v>3824.51</v>
      </c>
    </row>
    <row r="1807" spans="1:13" x14ac:dyDescent="0.3">
      <c r="A1807">
        <v>3888</v>
      </c>
      <c r="B1807" t="s">
        <v>13</v>
      </c>
      <c r="C1807" t="s">
        <v>14</v>
      </c>
      <c r="D1807" t="s">
        <v>54</v>
      </c>
      <c r="E1807" t="str">
        <f>IF(Nike_Sales_Uncleaned!E1890="","NA",IF(OR(Nike_Sales_Uncleaned!E1890=0,Nike_Sales_Uncleaned!E1890=-1),"NA",UPPER(Nike_Sales_Uncleaned!E1890)))</f>
        <v>NA</v>
      </c>
      <c r="F1807" cm="1">
        <f t="array" ref="F1807">IF(Nike_Sales_Uncleaned!F1890="",MEDIAN(_xlfn._xlws.FILTER(Nike_Sales_Uncleaned!$F$2:$F$2501,Nike_Sales_Uncleaned!$F$2:$F$2501&gt;0)),Nike_Sales_Uncleaned!F1890)</f>
        <v>2</v>
      </c>
      <c r="G1807" cm="1">
        <f t="array" ref="G1807">IF(OR(Nike_Sales_Uncleaned!G1890="",Nike_Sales_Uncleaned!G1890&lt;=0),MEDIAN(_xlfn._xlws.FILTER(Nike_Sales_Uncleaned!$G$2:$G$2501,Nike_Sales_Uncleaned!$G$2:$G$2501&gt;0)),Nike_Sales_Uncleaned!G1890)</f>
        <v>3737.67</v>
      </c>
      <c r="H1807">
        <f>IF(Nike_Sales_Uncleaned!H1890="",0,IF(AND(Nike_Sales_Uncleaned!H1890&gt;=0,Nike_Sales_Uncleaned!H1890&lt;=1),Nike_Sales_Uncleaned!H1890,0))</f>
        <v>0</v>
      </c>
      <c r="I1807">
        <v>0</v>
      </c>
      <c r="J1807" s="11">
        <f>IF(Nike_Sales_Uncleaned[[#This Row],[Order_Date]]="","",Nike_Sales_Uncleaned[[#This Row],[Order_Date]])</f>
        <v>45515</v>
      </c>
      <c r="K1807" t="s">
        <v>17</v>
      </c>
      <c r="L1807" t="s">
        <v>25</v>
      </c>
      <c r="M1807">
        <v>-341.37</v>
      </c>
    </row>
    <row r="1808" spans="1:13" x14ac:dyDescent="0.3">
      <c r="A1808">
        <v>3889</v>
      </c>
      <c r="B1808" t="s">
        <v>13</v>
      </c>
      <c r="C1808" t="s">
        <v>20</v>
      </c>
      <c r="D1808" t="s">
        <v>55</v>
      </c>
      <c r="E1808" t="str">
        <f>IF(Nike_Sales_Uncleaned!E1891="","NA",IF(OR(Nike_Sales_Uncleaned!E1891=0,Nike_Sales_Uncleaned!E1891=-1),"NA",UPPER(Nike_Sales_Uncleaned!E1891)))</f>
        <v>NA</v>
      </c>
      <c r="F1808" cm="1">
        <f t="array" ref="F1808">IF(Nike_Sales_Uncleaned!F1891="",MEDIAN(_xlfn._xlws.FILTER(Nike_Sales_Uncleaned!$F$2:$F$2501,Nike_Sales_Uncleaned!$F$2:$F$2501&gt;0)),Nike_Sales_Uncleaned!F1891)</f>
        <v>2</v>
      </c>
      <c r="G1808" cm="1">
        <f t="array" ref="G1808">IF(OR(Nike_Sales_Uncleaned!G1891="",Nike_Sales_Uncleaned!G1891&lt;=0),MEDIAN(_xlfn._xlws.FILTER(Nike_Sales_Uncleaned!$G$2:$G$2501,Nike_Sales_Uncleaned!$G$2:$G$2501&gt;0)),Nike_Sales_Uncleaned!G1891)</f>
        <v>8925.2900000000009</v>
      </c>
      <c r="H1808">
        <f>IF(Nike_Sales_Uncleaned!H1891="",0,IF(AND(Nike_Sales_Uncleaned!H1891&gt;=0,Nike_Sales_Uncleaned!H1891&lt;=1),Nike_Sales_Uncleaned!H1891,0))</f>
        <v>0.05</v>
      </c>
      <c r="I1808">
        <v>0</v>
      </c>
      <c r="J1808" s="11">
        <f>IF(Nike_Sales_Uncleaned[[#This Row],[Order_Date]]="","",Nike_Sales_Uncleaned[[#This Row],[Order_Date]])</f>
        <v>45294</v>
      </c>
      <c r="K1808" t="s">
        <v>17</v>
      </c>
      <c r="L1808" t="s">
        <v>45</v>
      </c>
      <c r="M1808">
        <v>-407.63</v>
      </c>
    </row>
    <row r="1809" spans="1:13" x14ac:dyDescent="0.3">
      <c r="A1809">
        <v>3890</v>
      </c>
      <c r="B1809" t="s">
        <v>19</v>
      </c>
      <c r="C1809" t="s">
        <v>14</v>
      </c>
      <c r="D1809" t="s">
        <v>54</v>
      </c>
      <c r="E1809" t="str">
        <f>IF(Nike_Sales_Uncleaned!E1892="","NA",IF(OR(Nike_Sales_Uncleaned!E1892=0,Nike_Sales_Uncleaned!E1892=-1),"NA",UPPER(Nike_Sales_Uncleaned!E1892)))</f>
        <v>XL</v>
      </c>
      <c r="F1809" cm="1">
        <f t="array" ref="F1809">IF(Nike_Sales_Uncleaned!F1892="",MEDIAN(_xlfn._xlws.FILTER(Nike_Sales_Uncleaned!$F$2:$F$2501,Nike_Sales_Uncleaned!$F$2:$F$2501&gt;0)),Nike_Sales_Uncleaned!F1892)</f>
        <v>2</v>
      </c>
      <c r="G1809" cm="1">
        <f t="array" ref="G1809">IF(OR(Nike_Sales_Uncleaned!G1892="",Nike_Sales_Uncleaned!G1892&lt;=0),MEDIAN(_xlfn._xlws.FILTER(Nike_Sales_Uncleaned!$G$2:$G$2501,Nike_Sales_Uncleaned!$G$2:$G$2501&gt;0)),Nike_Sales_Uncleaned!G1892)</f>
        <v>4392.78</v>
      </c>
      <c r="H1809">
        <f>IF(Nike_Sales_Uncleaned!H1892="",0,IF(AND(Nike_Sales_Uncleaned!H1892&gt;=0,Nike_Sales_Uncleaned!H1892&lt;=1),Nike_Sales_Uncleaned!H1892,0))</f>
        <v>0</v>
      </c>
      <c r="I1809">
        <v>0</v>
      </c>
      <c r="J1809" s="11">
        <f>IF(Nike_Sales_Uncleaned[[#This Row],[Order_Date]]="","",Nike_Sales_Uncleaned[[#This Row],[Order_Date]])</f>
        <v>45788</v>
      </c>
      <c r="K1809" t="s">
        <v>17</v>
      </c>
      <c r="L1809" t="s">
        <v>33</v>
      </c>
      <c r="M1809">
        <v>676.44</v>
      </c>
    </row>
    <row r="1810" spans="1:13" x14ac:dyDescent="0.3">
      <c r="A1810">
        <v>3891</v>
      </c>
      <c r="B1810" t="s">
        <v>35</v>
      </c>
      <c r="C1810" t="s">
        <v>14</v>
      </c>
      <c r="D1810" t="s">
        <v>54</v>
      </c>
      <c r="E1810" t="str">
        <f>IF(Nike_Sales_Uncleaned!E1893="","NA",IF(OR(Nike_Sales_Uncleaned!E1893=0,Nike_Sales_Uncleaned!E1893=-1),"NA",UPPER(Nike_Sales_Uncleaned!E1893)))</f>
        <v>L</v>
      </c>
      <c r="F1810" cm="1">
        <f t="array" ref="F1810">IF(Nike_Sales_Uncleaned!F1893="",MEDIAN(_xlfn._xlws.FILTER(Nike_Sales_Uncleaned!$F$2:$F$2501,Nike_Sales_Uncleaned!$F$2:$F$2501&gt;0)),Nike_Sales_Uncleaned!F1893)</f>
        <v>0</v>
      </c>
      <c r="G1810" cm="1">
        <f t="array" ref="G1810">IF(OR(Nike_Sales_Uncleaned!G1893="",Nike_Sales_Uncleaned!G1893&lt;=0),MEDIAN(_xlfn._xlws.FILTER(Nike_Sales_Uncleaned!$G$2:$G$2501,Nike_Sales_Uncleaned!$G$2:$G$2501&gt;0)),Nike_Sales_Uncleaned!G1893)</f>
        <v>9453.17</v>
      </c>
      <c r="H1810">
        <f>IF(Nike_Sales_Uncleaned!H1893="",0,IF(AND(Nike_Sales_Uncleaned!H1893&gt;=0,Nike_Sales_Uncleaned!H1893&lt;=1),Nike_Sales_Uncleaned!H1893,0))</f>
        <v>0</v>
      </c>
      <c r="I1810">
        <v>0</v>
      </c>
      <c r="J1810" s="11" t="str">
        <f>IF(Nike_Sales_Uncleaned[[#This Row],[Order_Date]]="","",Nike_Sales_Uncleaned[[#This Row],[Order_Date]])</f>
        <v/>
      </c>
      <c r="K1810" t="s">
        <v>22</v>
      </c>
      <c r="L1810" t="s">
        <v>36</v>
      </c>
      <c r="M1810">
        <v>3832.99</v>
      </c>
    </row>
    <row r="1811" spans="1:13" x14ac:dyDescent="0.3">
      <c r="A1811">
        <v>3892</v>
      </c>
      <c r="B1811" t="s">
        <v>13</v>
      </c>
      <c r="C1811" t="s">
        <v>14</v>
      </c>
      <c r="D1811" t="s">
        <v>34</v>
      </c>
      <c r="E1811" t="str">
        <f>IF(Nike_Sales_Uncleaned!E1894="","NA",IF(OR(Nike_Sales_Uncleaned!E1894=0,Nike_Sales_Uncleaned!E1894=-1),"NA",UPPER(Nike_Sales_Uncleaned!E1894)))</f>
        <v>M</v>
      </c>
      <c r="F1811" cm="1">
        <f t="array" ref="F1811">IF(Nike_Sales_Uncleaned!F1894="",MEDIAN(_xlfn._xlws.FILTER(Nike_Sales_Uncleaned!$F$2:$F$2501,Nike_Sales_Uncleaned!$F$2:$F$2501&gt;0)),Nike_Sales_Uncleaned!F1894)</f>
        <v>2</v>
      </c>
      <c r="G1811" cm="1">
        <f t="array" ref="G1811">IF(OR(Nike_Sales_Uncleaned!G1894="",Nike_Sales_Uncleaned!G1894&lt;=0),MEDIAN(_xlfn._xlws.FILTER(Nike_Sales_Uncleaned!$G$2:$G$2501,Nike_Sales_Uncleaned!$G$2:$G$2501&gt;0)),Nike_Sales_Uncleaned!G1894)</f>
        <v>6110.0300000000007</v>
      </c>
      <c r="H1811">
        <f>IF(Nike_Sales_Uncleaned!H1894="",0,IF(AND(Nike_Sales_Uncleaned!H1894&gt;=0,Nike_Sales_Uncleaned!H1894&lt;=1),Nike_Sales_Uncleaned!H1894,0))</f>
        <v>0</v>
      </c>
      <c r="I1811">
        <v>0</v>
      </c>
      <c r="J1811" s="11">
        <f>IF(Nike_Sales_Uncleaned[[#This Row],[Order_Date]]="","",Nike_Sales_Uncleaned[[#This Row],[Order_Date]])</f>
        <v>45335</v>
      </c>
      <c r="K1811" t="s">
        <v>17</v>
      </c>
      <c r="L1811" t="s">
        <v>33</v>
      </c>
      <c r="M1811">
        <v>2262.3000000000002</v>
      </c>
    </row>
    <row r="1812" spans="1:13" x14ac:dyDescent="0.3">
      <c r="A1812">
        <v>3893</v>
      </c>
      <c r="B1812" t="s">
        <v>35</v>
      </c>
      <c r="C1812" t="s">
        <v>43</v>
      </c>
      <c r="D1812" t="s">
        <v>44</v>
      </c>
      <c r="E1812" t="str">
        <f>IF(Nike_Sales_Uncleaned!E1895="","NA",IF(OR(Nike_Sales_Uncleaned!E1895=0,Nike_Sales_Uncleaned!E1895=-1),"NA",UPPER(Nike_Sales_Uncleaned!E1895)))</f>
        <v>NA</v>
      </c>
      <c r="F1812" cm="1">
        <f t="array" ref="F1812">IF(Nike_Sales_Uncleaned!F1895="",MEDIAN(_xlfn._xlws.FILTER(Nike_Sales_Uncleaned!$F$2:$F$2501,Nike_Sales_Uncleaned!$F$2:$F$2501&gt;0)),Nike_Sales_Uncleaned!F1895)</f>
        <v>2</v>
      </c>
      <c r="G1812" cm="1">
        <f t="array" ref="G1812">IF(OR(Nike_Sales_Uncleaned!G1895="",Nike_Sales_Uncleaned!G1895&lt;=0),MEDIAN(_xlfn._xlws.FILTER(Nike_Sales_Uncleaned!$G$2:$G$2501,Nike_Sales_Uncleaned!$G$2:$G$2501&gt;0)),Nike_Sales_Uncleaned!G1895)</f>
        <v>6110.0300000000007</v>
      </c>
      <c r="H1812">
        <f>IF(Nike_Sales_Uncleaned!H1895="",0,IF(AND(Nike_Sales_Uncleaned!H1895&gt;=0,Nike_Sales_Uncleaned!H1895&lt;=1),Nike_Sales_Uncleaned!H1895,0))</f>
        <v>0</v>
      </c>
      <c r="I1812">
        <v>0</v>
      </c>
      <c r="J1812" s="11" t="str">
        <f>IF(Nike_Sales_Uncleaned[[#This Row],[Order_Date]]="","",Nike_Sales_Uncleaned[[#This Row],[Order_Date]])</f>
        <v/>
      </c>
      <c r="K1812" t="s">
        <v>22</v>
      </c>
      <c r="L1812" t="s">
        <v>33</v>
      </c>
      <c r="M1812">
        <v>2784.1</v>
      </c>
    </row>
    <row r="1813" spans="1:13" x14ac:dyDescent="0.3">
      <c r="A1813">
        <v>3894</v>
      </c>
      <c r="B1813" t="s">
        <v>19</v>
      </c>
      <c r="C1813" t="s">
        <v>20</v>
      </c>
      <c r="D1813" t="s">
        <v>24</v>
      </c>
      <c r="E1813" t="str">
        <f>IF(Nike_Sales_Uncleaned!E1896="","NA",IF(OR(Nike_Sales_Uncleaned!E1896=0,Nike_Sales_Uncleaned!E1896=-1),"NA",UPPER(Nike_Sales_Uncleaned!E1896)))</f>
        <v>11</v>
      </c>
      <c r="F1813" cm="1">
        <f t="array" ref="F1813">IF(Nike_Sales_Uncleaned!F1896="",MEDIAN(_xlfn._xlws.FILTER(Nike_Sales_Uncleaned!$F$2:$F$2501,Nike_Sales_Uncleaned!$F$2:$F$2501&gt;0)),Nike_Sales_Uncleaned!F1896)</f>
        <v>-1</v>
      </c>
      <c r="G1813" cm="1">
        <f t="array" ref="G1813">IF(OR(Nike_Sales_Uncleaned!G1896="",Nike_Sales_Uncleaned!G1896&lt;=0),MEDIAN(_xlfn._xlws.FILTER(Nike_Sales_Uncleaned!$G$2:$G$2501,Nike_Sales_Uncleaned!$G$2:$G$2501&gt;0)),Nike_Sales_Uncleaned!G1896)</f>
        <v>5255.98</v>
      </c>
      <c r="H1813">
        <f>IF(Nike_Sales_Uncleaned!H1896="",0,IF(AND(Nike_Sales_Uncleaned!H1896&gt;=0,Nike_Sales_Uncleaned!H1896&lt;=1),Nike_Sales_Uncleaned!H1896,0))</f>
        <v>0</v>
      </c>
      <c r="I1813">
        <v>157.68</v>
      </c>
      <c r="J1813" s="11">
        <f>IF(Nike_Sales_Uncleaned[[#This Row],[Order_Date]]="","",Nike_Sales_Uncleaned[[#This Row],[Order_Date]])</f>
        <v>45563</v>
      </c>
      <c r="K1813" t="s">
        <v>17</v>
      </c>
      <c r="L1813" t="s">
        <v>29</v>
      </c>
      <c r="M1813">
        <v>-1067.96</v>
      </c>
    </row>
    <row r="1814" spans="1:13" x14ac:dyDescent="0.3">
      <c r="A1814">
        <v>3895</v>
      </c>
      <c r="B1814" t="s">
        <v>35</v>
      </c>
      <c r="C1814" t="s">
        <v>20</v>
      </c>
      <c r="D1814" t="s">
        <v>21</v>
      </c>
      <c r="E1814" t="str">
        <f>IF(Nike_Sales_Uncleaned!E1897="","NA",IF(OR(Nike_Sales_Uncleaned!E1897=0,Nike_Sales_Uncleaned!E1897=-1),"NA",UPPER(Nike_Sales_Uncleaned!E1897)))</f>
        <v>XL</v>
      </c>
      <c r="F1814" cm="1">
        <f t="array" ref="F1814">IF(Nike_Sales_Uncleaned!F1897="",MEDIAN(_xlfn._xlws.FILTER(Nike_Sales_Uncleaned!$F$2:$F$2501,Nike_Sales_Uncleaned!$F$2:$F$2501&gt;0)),Nike_Sales_Uncleaned!F1897)</f>
        <v>-1</v>
      </c>
      <c r="G1814" cm="1">
        <f t="array" ref="G1814">IF(OR(Nike_Sales_Uncleaned!G1897="",Nike_Sales_Uncleaned!G1897&lt;=0),MEDIAN(_xlfn._xlws.FILTER(Nike_Sales_Uncleaned!$G$2:$G$2501,Nike_Sales_Uncleaned!$G$2:$G$2501&gt;0)),Nike_Sales_Uncleaned!G1897)</f>
        <v>6110.0300000000007</v>
      </c>
      <c r="H1814">
        <f>IF(Nike_Sales_Uncleaned!H1897="",0,IF(AND(Nike_Sales_Uncleaned!H1897&gt;=0,Nike_Sales_Uncleaned!H1897&lt;=1),Nike_Sales_Uncleaned!H1897,0))</f>
        <v>0</v>
      </c>
      <c r="I1814">
        <v>0</v>
      </c>
      <c r="J1814" s="11">
        <f>IF(Nike_Sales_Uncleaned[[#This Row],[Order_Date]]="","",Nike_Sales_Uncleaned[[#This Row],[Order_Date]])</f>
        <v>45597</v>
      </c>
      <c r="K1814" t="s">
        <v>17</v>
      </c>
      <c r="L1814" t="s">
        <v>38</v>
      </c>
      <c r="M1814">
        <v>366.35</v>
      </c>
    </row>
    <row r="1815" spans="1:13" x14ac:dyDescent="0.3">
      <c r="A1815">
        <v>3896</v>
      </c>
      <c r="B1815" t="s">
        <v>35</v>
      </c>
      <c r="C1815" t="s">
        <v>43</v>
      </c>
      <c r="D1815" t="s">
        <v>51</v>
      </c>
      <c r="E1815" t="str">
        <f>IF(Nike_Sales_Uncleaned!E1898="","NA",IF(OR(Nike_Sales_Uncleaned!E1898=0,Nike_Sales_Uncleaned!E1898=-1),"NA",UPPER(Nike_Sales_Uncleaned!E1898)))</f>
        <v>NA</v>
      </c>
      <c r="F1815" cm="1">
        <f t="array" ref="F1815">IF(Nike_Sales_Uncleaned!F1898="",MEDIAN(_xlfn._xlws.FILTER(Nike_Sales_Uncleaned!$F$2:$F$2501,Nike_Sales_Uncleaned!$F$2:$F$2501&gt;0)),Nike_Sales_Uncleaned!F1898)</f>
        <v>2</v>
      </c>
      <c r="G1815" cm="1">
        <f t="array" ref="G1815">IF(OR(Nike_Sales_Uncleaned!G1898="",Nike_Sales_Uncleaned!G1898&lt;=0),MEDIAN(_xlfn._xlws.FILTER(Nike_Sales_Uncleaned!$G$2:$G$2501,Nike_Sales_Uncleaned!$G$2:$G$2501&gt;0)),Nike_Sales_Uncleaned!G1898)</f>
        <v>6289.82</v>
      </c>
      <c r="H1815">
        <f>IF(Nike_Sales_Uncleaned!H1898="",0,IF(AND(Nike_Sales_Uncleaned!H1898&gt;=0,Nike_Sales_Uncleaned!H1898&lt;=1),Nike_Sales_Uncleaned!H1898,0))</f>
        <v>0.94</v>
      </c>
      <c r="I1815">
        <v>0</v>
      </c>
      <c r="J1815" s="11">
        <f>IF(Nike_Sales_Uncleaned[[#This Row],[Order_Date]]="","",Nike_Sales_Uncleaned[[#This Row],[Order_Date]])</f>
        <v>45786</v>
      </c>
      <c r="K1815" t="s">
        <v>17</v>
      </c>
      <c r="L1815" t="s">
        <v>25</v>
      </c>
      <c r="M1815">
        <v>209.79</v>
      </c>
    </row>
    <row r="1816" spans="1:13" x14ac:dyDescent="0.3">
      <c r="A1816">
        <v>3897</v>
      </c>
      <c r="B1816" t="s">
        <v>19</v>
      </c>
      <c r="C1816" t="s">
        <v>20</v>
      </c>
      <c r="D1816" t="s">
        <v>21</v>
      </c>
      <c r="E1816" t="str">
        <f>IF(Nike_Sales_Uncleaned!E1899="","NA",IF(OR(Nike_Sales_Uncleaned!E1899=0,Nike_Sales_Uncleaned!E1899=-1),"NA",UPPER(Nike_Sales_Uncleaned!E1899)))</f>
        <v>8</v>
      </c>
      <c r="F1816" cm="1">
        <f t="array" ref="F1816">IF(Nike_Sales_Uncleaned!F1899="",MEDIAN(_xlfn._xlws.FILTER(Nike_Sales_Uncleaned!$F$2:$F$2501,Nike_Sales_Uncleaned!$F$2:$F$2501&gt;0)),Nike_Sales_Uncleaned!F1899)</f>
        <v>2</v>
      </c>
      <c r="G1816" cm="1">
        <f t="array" ref="G1816">IF(OR(Nike_Sales_Uncleaned!G1899="",Nike_Sales_Uncleaned!G1899&lt;=0),MEDIAN(_xlfn._xlws.FILTER(Nike_Sales_Uncleaned!$G$2:$G$2501,Nike_Sales_Uncleaned!$G$2:$G$2501&gt;0)),Nike_Sales_Uncleaned!G1899)</f>
        <v>6050.27</v>
      </c>
      <c r="H1816">
        <f>IF(Nike_Sales_Uncleaned!H1899="",0,IF(AND(Nike_Sales_Uncleaned!H1899&gt;=0,Nike_Sales_Uncleaned!H1899&lt;=1),Nike_Sales_Uncleaned!H1899,0))</f>
        <v>0.69</v>
      </c>
      <c r="I1816">
        <v>3751.17</v>
      </c>
      <c r="J1816" s="11">
        <f>IF(Nike_Sales_Uncleaned[[#This Row],[Order_Date]]="","",Nike_Sales_Uncleaned[[#This Row],[Order_Date]])</f>
        <v>45651</v>
      </c>
      <c r="K1816" t="s">
        <v>22</v>
      </c>
      <c r="L1816" t="s">
        <v>33</v>
      </c>
      <c r="M1816">
        <v>3332.49</v>
      </c>
    </row>
    <row r="1817" spans="1:13" x14ac:dyDescent="0.3">
      <c r="A1817">
        <v>3898</v>
      </c>
      <c r="B1817" t="s">
        <v>35</v>
      </c>
      <c r="C1817" t="s">
        <v>43</v>
      </c>
      <c r="D1817" t="s">
        <v>61</v>
      </c>
      <c r="E1817" t="str">
        <f>IF(Nike_Sales_Uncleaned!E1900="","NA",IF(OR(Nike_Sales_Uncleaned!E1900=0,Nike_Sales_Uncleaned!E1900=-1),"NA",UPPER(Nike_Sales_Uncleaned!E1900)))</f>
        <v>L</v>
      </c>
      <c r="F1817" cm="1">
        <f t="array" ref="F1817">IF(Nike_Sales_Uncleaned!F1900="",MEDIAN(_xlfn._xlws.FILTER(Nike_Sales_Uncleaned!$F$2:$F$2501,Nike_Sales_Uncleaned!$F$2:$F$2501&gt;0)),Nike_Sales_Uncleaned!F1900)</f>
        <v>1</v>
      </c>
      <c r="G1817" cm="1">
        <f t="array" ref="G1817">IF(OR(Nike_Sales_Uncleaned!G1900="",Nike_Sales_Uncleaned!G1900&lt;=0),MEDIAN(_xlfn._xlws.FILTER(Nike_Sales_Uncleaned!$G$2:$G$2501,Nike_Sales_Uncleaned!$G$2:$G$2501&gt;0)),Nike_Sales_Uncleaned!G1900)</f>
        <v>6110.0300000000007</v>
      </c>
      <c r="H1817">
        <f>IF(Nike_Sales_Uncleaned!H1900="",0,IF(AND(Nike_Sales_Uncleaned!H1900&gt;=0,Nike_Sales_Uncleaned!H1900&lt;=1),Nike_Sales_Uncleaned!H1900,0))</f>
        <v>7.0000000000000007E-2</v>
      </c>
      <c r="I1817">
        <v>0</v>
      </c>
      <c r="J1817" s="11">
        <f>IF(Nike_Sales_Uncleaned[[#This Row],[Order_Date]]="","",Nike_Sales_Uncleaned[[#This Row],[Order_Date]])</f>
        <v>45763</v>
      </c>
      <c r="K1817" t="s">
        <v>22</v>
      </c>
      <c r="L1817" t="s">
        <v>38</v>
      </c>
      <c r="M1817">
        <v>1353.92</v>
      </c>
    </row>
    <row r="1818" spans="1:13" x14ac:dyDescent="0.3">
      <c r="A1818">
        <v>3899</v>
      </c>
      <c r="B1818" t="s">
        <v>35</v>
      </c>
      <c r="C1818" t="s">
        <v>43</v>
      </c>
      <c r="D1818" t="s">
        <v>52</v>
      </c>
      <c r="E1818" t="str">
        <f>IF(Nike_Sales_Uncleaned!E1901="","NA",IF(OR(Nike_Sales_Uncleaned!E1901=0,Nike_Sales_Uncleaned!E1901=-1),"NA",UPPER(Nike_Sales_Uncleaned!E1901)))</f>
        <v>L</v>
      </c>
      <c r="F1818" cm="1">
        <f t="array" ref="F1818">IF(Nike_Sales_Uncleaned!F1901="",MEDIAN(_xlfn._xlws.FILTER(Nike_Sales_Uncleaned!$F$2:$F$2501,Nike_Sales_Uncleaned!$F$2:$F$2501&gt;0)),Nike_Sales_Uncleaned!F1901)</f>
        <v>1</v>
      </c>
      <c r="G1818" cm="1">
        <f t="array" ref="G1818">IF(OR(Nike_Sales_Uncleaned!G1901="",Nike_Sales_Uncleaned!G1901&lt;=0),MEDIAN(_xlfn._xlws.FILTER(Nike_Sales_Uncleaned!$G$2:$G$2501,Nike_Sales_Uncleaned!$G$2:$G$2501&gt;0)),Nike_Sales_Uncleaned!G1901)</f>
        <v>6110.0300000000007</v>
      </c>
      <c r="H1818">
        <f>IF(Nike_Sales_Uncleaned!H1901="",0,IF(AND(Nike_Sales_Uncleaned!H1901&gt;=0,Nike_Sales_Uncleaned!H1901&lt;=1),Nike_Sales_Uncleaned!H1901,0))</f>
        <v>0.75</v>
      </c>
      <c r="I1818">
        <v>0</v>
      </c>
      <c r="J1818" s="11" t="str">
        <f>IF(Nike_Sales_Uncleaned[[#This Row],[Order_Date]]="","",Nike_Sales_Uncleaned[[#This Row],[Order_Date]])</f>
        <v/>
      </c>
      <c r="K1818" t="s">
        <v>22</v>
      </c>
      <c r="L1818" t="s">
        <v>29</v>
      </c>
      <c r="M1818">
        <v>-579.76</v>
      </c>
    </row>
    <row r="1819" spans="1:13" x14ac:dyDescent="0.3">
      <c r="A1819">
        <v>3900</v>
      </c>
      <c r="B1819" t="s">
        <v>35</v>
      </c>
      <c r="C1819" t="s">
        <v>43</v>
      </c>
      <c r="D1819" t="s">
        <v>52</v>
      </c>
      <c r="E1819" t="str">
        <f>IF(Nike_Sales_Uncleaned!E1902="","NA",IF(OR(Nike_Sales_Uncleaned!E1902=0,Nike_Sales_Uncleaned!E1902=-1),"NA",UPPER(Nike_Sales_Uncleaned!E1902)))</f>
        <v>M</v>
      </c>
      <c r="F1819" cm="1">
        <f t="array" ref="F1819">IF(Nike_Sales_Uncleaned!F1902="",MEDIAN(_xlfn._xlws.FILTER(Nike_Sales_Uncleaned!$F$2:$F$2501,Nike_Sales_Uncleaned!$F$2:$F$2501&gt;0)),Nike_Sales_Uncleaned!F1902)</f>
        <v>3</v>
      </c>
      <c r="G1819" cm="1">
        <f t="array" ref="G1819">IF(OR(Nike_Sales_Uncleaned!G1902="",Nike_Sales_Uncleaned!G1902&lt;=0),MEDIAN(_xlfn._xlws.FILTER(Nike_Sales_Uncleaned!$G$2:$G$2501,Nike_Sales_Uncleaned!$G$2:$G$2501&gt;0)),Nike_Sales_Uncleaned!G1902)</f>
        <v>9599.44</v>
      </c>
      <c r="H1819">
        <f>IF(Nike_Sales_Uncleaned!H1902="",0,IF(AND(Nike_Sales_Uncleaned!H1902&gt;=0,Nike_Sales_Uncleaned!H1902&lt;=1),Nike_Sales_Uncleaned!H1902,0))</f>
        <v>0</v>
      </c>
      <c r="I1819">
        <v>0</v>
      </c>
      <c r="J1819" s="11">
        <f>IF(Nike_Sales_Uncleaned[[#This Row],[Order_Date]]="","",Nike_Sales_Uncleaned[[#This Row],[Order_Date]])</f>
        <v>45595</v>
      </c>
      <c r="K1819" t="s">
        <v>22</v>
      </c>
      <c r="L1819" t="s">
        <v>33</v>
      </c>
      <c r="M1819">
        <v>-553.29999999999995</v>
      </c>
    </row>
    <row r="1820" spans="1:13" x14ac:dyDescent="0.3">
      <c r="A1820">
        <v>3901</v>
      </c>
      <c r="B1820" t="s">
        <v>35</v>
      </c>
      <c r="C1820" t="s">
        <v>30</v>
      </c>
      <c r="D1820" t="s">
        <v>48</v>
      </c>
      <c r="E1820" t="str">
        <f>IF(Nike_Sales_Uncleaned!E1903="","NA",IF(OR(Nike_Sales_Uncleaned!E1903=0,Nike_Sales_Uncleaned!E1903=-1),"NA",UPPER(Nike_Sales_Uncleaned!E1903)))</f>
        <v>XL</v>
      </c>
      <c r="F1820" cm="1">
        <f t="array" ref="F1820">IF(Nike_Sales_Uncleaned!F1903="",MEDIAN(_xlfn._xlws.FILTER(Nike_Sales_Uncleaned!$F$2:$F$2501,Nike_Sales_Uncleaned!$F$2:$F$2501&gt;0)),Nike_Sales_Uncleaned!F1903)</f>
        <v>2</v>
      </c>
      <c r="G1820" cm="1">
        <f t="array" ref="G1820">IF(OR(Nike_Sales_Uncleaned!G1903="",Nike_Sales_Uncleaned!G1903&lt;=0),MEDIAN(_xlfn._xlws.FILTER(Nike_Sales_Uncleaned!$G$2:$G$2501,Nike_Sales_Uncleaned!$G$2:$G$2501&gt;0)),Nike_Sales_Uncleaned!G1903)</f>
        <v>6110.0300000000007</v>
      </c>
      <c r="H1820">
        <f>IF(Nike_Sales_Uncleaned!H1903="",0,IF(AND(Nike_Sales_Uncleaned!H1903&gt;=0,Nike_Sales_Uncleaned!H1903&lt;=1),Nike_Sales_Uncleaned!H1903,0))</f>
        <v>0.12</v>
      </c>
      <c r="I1820">
        <v>0</v>
      </c>
      <c r="J1820" s="11" t="str">
        <f>IF(Nike_Sales_Uncleaned[[#This Row],[Order_Date]]="","",Nike_Sales_Uncleaned[[#This Row],[Order_Date]])</f>
        <v/>
      </c>
      <c r="K1820" t="s">
        <v>22</v>
      </c>
      <c r="L1820" t="s">
        <v>25</v>
      </c>
      <c r="M1820">
        <v>1461.25</v>
      </c>
    </row>
    <row r="1821" spans="1:13" x14ac:dyDescent="0.3">
      <c r="A1821">
        <v>3902</v>
      </c>
      <c r="B1821" t="s">
        <v>35</v>
      </c>
      <c r="C1821" t="s">
        <v>30</v>
      </c>
      <c r="D1821" t="s">
        <v>56</v>
      </c>
      <c r="E1821" t="str">
        <f>IF(Nike_Sales_Uncleaned!E1904="","NA",IF(OR(Nike_Sales_Uncleaned!E1904=0,Nike_Sales_Uncleaned!E1904=-1),"NA",UPPER(Nike_Sales_Uncleaned!E1904)))</f>
        <v>XL</v>
      </c>
      <c r="F1821" cm="1">
        <f t="array" ref="F1821">IF(Nike_Sales_Uncleaned!F1904="",MEDIAN(_xlfn._xlws.FILTER(Nike_Sales_Uncleaned!$F$2:$F$2501,Nike_Sales_Uncleaned!$F$2:$F$2501&gt;0)),Nike_Sales_Uncleaned!F1904)</f>
        <v>2</v>
      </c>
      <c r="G1821" cm="1">
        <f t="array" ref="G1821">IF(OR(Nike_Sales_Uncleaned!G1904="",Nike_Sales_Uncleaned!G1904&lt;=0),MEDIAN(_xlfn._xlws.FILTER(Nike_Sales_Uncleaned!$G$2:$G$2501,Nike_Sales_Uncleaned!$G$2:$G$2501&gt;0)),Nike_Sales_Uncleaned!G1904)</f>
        <v>6110.0300000000007</v>
      </c>
      <c r="H1821">
        <f>IF(Nike_Sales_Uncleaned!H1904="",0,IF(AND(Nike_Sales_Uncleaned!H1904&gt;=0,Nike_Sales_Uncleaned!H1904&lt;=1),Nike_Sales_Uncleaned!H1904,0))</f>
        <v>0.85</v>
      </c>
      <c r="I1821">
        <v>0</v>
      </c>
      <c r="J1821" s="11">
        <f>IF(Nike_Sales_Uncleaned[[#This Row],[Order_Date]]="","",Nike_Sales_Uncleaned[[#This Row],[Order_Date]])</f>
        <v>45804</v>
      </c>
      <c r="K1821" t="s">
        <v>17</v>
      </c>
      <c r="L1821" t="s">
        <v>45</v>
      </c>
      <c r="M1821">
        <v>3175.54</v>
      </c>
    </row>
    <row r="1822" spans="1:13" x14ac:dyDescent="0.3">
      <c r="A1822">
        <v>3903</v>
      </c>
      <c r="B1822" t="s">
        <v>13</v>
      </c>
      <c r="C1822" t="s">
        <v>30</v>
      </c>
      <c r="D1822" t="s">
        <v>31</v>
      </c>
      <c r="E1822" t="str">
        <f>IF(Nike_Sales_Uncleaned!E1905="","NA",IF(OR(Nike_Sales_Uncleaned!E1905=0,Nike_Sales_Uncleaned!E1905=-1),"NA",UPPER(Nike_Sales_Uncleaned!E1905)))</f>
        <v>9</v>
      </c>
      <c r="F1822" cm="1">
        <f t="array" ref="F1822">IF(Nike_Sales_Uncleaned!F1905="",MEDIAN(_xlfn._xlws.FILTER(Nike_Sales_Uncleaned!$F$2:$F$2501,Nike_Sales_Uncleaned!$F$2:$F$2501&gt;0)),Nike_Sales_Uncleaned!F1905)</f>
        <v>2</v>
      </c>
      <c r="G1822" cm="1">
        <f t="array" ref="G1822">IF(OR(Nike_Sales_Uncleaned!G1905="",Nike_Sales_Uncleaned!G1905&lt;=0),MEDIAN(_xlfn._xlws.FILTER(Nike_Sales_Uncleaned!$G$2:$G$2501,Nike_Sales_Uncleaned!$G$2:$G$2501&gt;0)),Nike_Sales_Uncleaned!G1905)</f>
        <v>6110.0300000000007</v>
      </c>
      <c r="H1822">
        <f>IF(Nike_Sales_Uncleaned!H1905="",0,IF(AND(Nike_Sales_Uncleaned!H1905&gt;=0,Nike_Sales_Uncleaned!H1905&lt;=1),Nike_Sales_Uncleaned!H1905,0))</f>
        <v>0</v>
      </c>
      <c r="I1822">
        <v>0</v>
      </c>
      <c r="J1822" s="11">
        <f>IF(Nike_Sales_Uncleaned[[#This Row],[Order_Date]]="","",Nike_Sales_Uncleaned[[#This Row],[Order_Date]])</f>
        <v>45692</v>
      </c>
      <c r="K1822" t="s">
        <v>17</v>
      </c>
      <c r="L1822" t="s">
        <v>29</v>
      </c>
      <c r="M1822">
        <v>-101.29</v>
      </c>
    </row>
    <row r="1823" spans="1:13" x14ac:dyDescent="0.3">
      <c r="A1823">
        <v>3904</v>
      </c>
      <c r="B1823" t="s">
        <v>13</v>
      </c>
      <c r="C1823" t="s">
        <v>20</v>
      </c>
      <c r="D1823" t="s">
        <v>55</v>
      </c>
      <c r="E1823" t="str">
        <f>IF(Nike_Sales_Uncleaned!E1906="","NA",IF(OR(Nike_Sales_Uncleaned!E1906=0,Nike_Sales_Uncleaned!E1906=-1),"NA",UPPER(Nike_Sales_Uncleaned!E1906)))</f>
        <v>L</v>
      </c>
      <c r="F1823" cm="1">
        <f t="array" ref="F1823">IF(Nike_Sales_Uncleaned!F1906="",MEDIAN(_xlfn._xlws.FILTER(Nike_Sales_Uncleaned!$F$2:$F$2501,Nike_Sales_Uncleaned!$F$2:$F$2501&gt;0)),Nike_Sales_Uncleaned!F1906)</f>
        <v>2</v>
      </c>
      <c r="G1823" cm="1">
        <f t="array" ref="G1823">IF(OR(Nike_Sales_Uncleaned!G1906="",Nike_Sales_Uncleaned!G1906&lt;=0),MEDIAN(_xlfn._xlws.FILTER(Nike_Sales_Uncleaned!$G$2:$G$2501,Nike_Sales_Uncleaned!$G$2:$G$2501&gt;0)),Nike_Sales_Uncleaned!G1906)</f>
        <v>7775.87</v>
      </c>
      <c r="H1823">
        <f>IF(Nike_Sales_Uncleaned!H1906="",0,IF(AND(Nike_Sales_Uncleaned!H1906&gt;=0,Nike_Sales_Uncleaned!H1906&lt;=1),Nike_Sales_Uncleaned!H1906,0))</f>
        <v>0</v>
      </c>
      <c r="I1823">
        <v>0</v>
      </c>
      <c r="J1823" s="11">
        <f>IF(Nike_Sales_Uncleaned[[#This Row],[Order_Date]]="","",Nike_Sales_Uncleaned[[#This Row],[Order_Date]])</f>
        <v>45584</v>
      </c>
      <c r="K1823" t="s">
        <v>22</v>
      </c>
      <c r="L1823" t="s">
        <v>36</v>
      </c>
      <c r="M1823">
        <v>1143.1099999999999</v>
      </c>
    </row>
    <row r="1824" spans="1:13" x14ac:dyDescent="0.3">
      <c r="A1824">
        <v>3905</v>
      </c>
      <c r="B1824" t="s">
        <v>19</v>
      </c>
      <c r="C1824" t="s">
        <v>20</v>
      </c>
      <c r="D1824" t="s">
        <v>21</v>
      </c>
      <c r="E1824" t="str">
        <f>IF(Nike_Sales_Uncleaned!E1907="","NA",IF(OR(Nike_Sales_Uncleaned!E1907=0,Nike_Sales_Uncleaned!E1907=-1),"NA",UPPER(Nike_Sales_Uncleaned!E1907)))</f>
        <v>7</v>
      </c>
      <c r="F1824" cm="1">
        <f t="array" ref="F1824">IF(Nike_Sales_Uncleaned!F1907="",MEDIAN(_xlfn._xlws.FILTER(Nike_Sales_Uncleaned!$F$2:$F$2501,Nike_Sales_Uncleaned!$F$2:$F$2501&gt;0)),Nike_Sales_Uncleaned!F1907)</f>
        <v>2</v>
      </c>
      <c r="G1824" cm="1">
        <f t="array" ref="G1824">IF(OR(Nike_Sales_Uncleaned!G1907="",Nike_Sales_Uncleaned!G1907&lt;=0),MEDIAN(_xlfn._xlws.FILTER(Nike_Sales_Uncleaned!$G$2:$G$2501,Nike_Sales_Uncleaned!$G$2:$G$2501&gt;0)),Nike_Sales_Uncleaned!G1907)</f>
        <v>6110.0300000000007</v>
      </c>
      <c r="H1824">
        <f>IF(Nike_Sales_Uncleaned!H1907="",0,IF(AND(Nike_Sales_Uncleaned!H1907&gt;=0,Nike_Sales_Uncleaned!H1907&lt;=1),Nike_Sales_Uncleaned!H1907,0))</f>
        <v>0</v>
      </c>
      <c r="I1824">
        <v>0</v>
      </c>
      <c r="J1824" s="11" t="str">
        <f>IF(Nike_Sales_Uncleaned[[#This Row],[Order_Date]]="","",Nike_Sales_Uncleaned[[#This Row],[Order_Date]])</f>
        <v/>
      </c>
      <c r="K1824" t="s">
        <v>22</v>
      </c>
      <c r="L1824" t="s">
        <v>45</v>
      </c>
      <c r="M1824">
        <v>3926.59</v>
      </c>
    </row>
    <row r="1825" spans="1:13" x14ac:dyDescent="0.3">
      <c r="A1825">
        <v>3906</v>
      </c>
      <c r="B1825" t="s">
        <v>35</v>
      </c>
      <c r="C1825" t="s">
        <v>26</v>
      </c>
      <c r="D1825" t="s">
        <v>58</v>
      </c>
      <c r="E1825" t="str">
        <f>IF(Nike_Sales_Uncleaned!E1908="","NA",IF(OR(Nike_Sales_Uncleaned!E1908=0,Nike_Sales_Uncleaned!E1908=-1),"NA",UPPER(Nike_Sales_Uncleaned!E1908)))</f>
        <v>XL</v>
      </c>
      <c r="F1825" cm="1">
        <f t="array" ref="F1825">IF(Nike_Sales_Uncleaned!F1908="",MEDIAN(_xlfn._xlws.FILTER(Nike_Sales_Uncleaned!$F$2:$F$2501,Nike_Sales_Uncleaned!$F$2:$F$2501&gt;0)),Nike_Sales_Uncleaned!F1908)</f>
        <v>4</v>
      </c>
      <c r="G1825" cm="1">
        <f t="array" ref="G1825">IF(OR(Nike_Sales_Uncleaned!G1908="",Nike_Sales_Uncleaned!G1908&lt;=0),MEDIAN(_xlfn._xlws.FILTER(Nike_Sales_Uncleaned!$G$2:$G$2501,Nike_Sales_Uncleaned!$G$2:$G$2501&gt;0)),Nike_Sales_Uncleaned!G1908)</f>
        <v>7588.77</v>
      </c>
      <c r="H1825">
        <f>IF(Nike_Sales_Uncleaned!H1908="",0,IF(AND(Nike_Sales_Uncleaned!H1908&gt;=0,Nike_Sales_Uncleaned!H1908&lt;=1),Nike_Sales_Uncleaned!H1908,0))</f>
        <v>0.14000000000000001</v>
      </c>
      <c r="I1825">
        <v>26105.37</v>
      </c>
      <c r="J1825" s="11" t="str">
        <f>IF(Nike_Sales_Uncleaned[[#This Row],[Order_Date]]="","",Nike_Sales_Uncleaned[[#This Row],[Order_Date]])</f>
        <v/>
      </c>
      <c r="K1825" t="s">
        <v>17</v>
      </c>
      <c r="L1825" t="s">
        <v>38</v>
      </c>
      <c r="M1825">
        <v>3435.73</v>
      </c>
    </row>
    <row r="1826" spans="1:13" x14ac:dyDescent="0.3">
      <c r="A1826">
        <v>3907</v>
      </c>
      <c r="B1826" t="s">
        <v>19</v>
      </c>
      <c r="C1826" t="s">
        <v>30</v>
      </c>
      <c r="D1826" t="s">
        <v>31</v>
      </c>
      <c r="E1826" t="str">
        <f>IF(Nike_Sales_Uncleaned!E1909="","NA",IF(OR(Nike_Sales_Uncleaned!E1909=0,Nike_Sales_Uncleaned!E1909=-1),"NA",UPPER(Nike_Sales_Uncleaned!E1909)))</f>
        <v>L</v>
      </c>
      <c r="F1826" cm="1">
        <f t="array" ref="F1826">IF(Nike_Sales_Uncleaned!F1909="",MEDIAN(_xlfn._xlws.FILTER(Nike_Sales_Uncleaned!$F$2:$F$2501,Nike_Sales_Uncleaned!$F$2:$F$2501&gt;0)),Nike_Sales_Uncleaned!F1909)</f>
        <v>3</v>
      </c>
      <c r="G1826" cm="1">
        <f t="array" ref="G1826">IF(OR(Nike_Sales_Uncleaned!G1909="",Nike_Sales_Uncleaned!G1909&lt;=0),MEDIAN(_xlfn._xlws.FILTER(Nike_Sales_Uncleaned!$G$2:$G$2501,Nike_Sales_Uncleaned!$G$2:$G$2501&gt;0)),Nike_Sales_Uncleaned!G1909)</f>
        <v>6110.0300000000007</v>
      </c>
      <c r="H1826">
        <f>IF(Nike_Sales_Uncleaned!H1909="",0,IF(AND(Nike_Sales_Uncleaned!H1909&gt;=0,Nike_Sales_Uncleaned!H1909&lt;=1),Nike_Sales_Uncleaned!H1909,0))</f>
        <v>0</v>
      </c>
      <c r="I1826">
        <v>0</v>
      </c>
      <c r="J1826" s="11">
        <f>IF(Nike_Sales_Uncleaned[[#This Row],[Order_Date]]="","",Nike_Sales_Uncleaned[[#This Row],[Order_Date]])</f>
        <v>45619</v>
      </c>
      <c r="K1826" t="s">
        <v>22</v>
      </c>
      <c r="L1826" t="s">
        <v>33</v>
      </c>
      <c r="M1826">
        <v>3362.1</v>
      </c>
    </row>
    <row r="1827" spans="1:13" x14ac:dyDescent="0.3">
      <c r="A1827">
        <v>3908</v>
      </c>
      <c r="B1827" t="s">
        <v>19</v>
      </c>
      <c r="C1827" t="s">
        <v>30</v>
      </c>
      <c r="D1827" t="s">
        <v>50</v>
      </c>
      <c r="E1827" t="str">
        <f>IF(Nike_Sales_Uncleaned!E1910="","NA",IF(OR(Nike_Sales_Uncleaned!E1910=0,Nike_Sales_Uncleaned!E1910=-1),"NA",UPPER(Nike_Sales_Uncleaned!E1910)))</f>
        <v>NA</v>
      </c>
      <c r="F1827" cm="1">
        <f t="array" ref="F1827">IF(Nike_Sales_Uncleaned!F1910="",MEDIAN(_xlfn._xlws.FILTER(Nike_Sales_Uncleaned!$F$2:$F$2501,Nike_Sales_Uncleaned!$F$2:$F$2501&gt;0)),Nike_Sales_Uncleaned!F1910)</f>
        <v>0</v>
      </c>
      <c r="G1827" cm="1">
        <f t="array" ref="G1827">IF(OR(Nike_Sales_Uncleaned!G1910="",Nike_Sales_Uncleaned!G1910&lt;=0),MEDIAN(_xlfn._xlws.FILTER(Nike_Sales_Uncleaned!$G$2:$G$2501,Nike_Sales_Uncleaned!$G$2:$G$2501&gt;0)),Nike_Sales_Uncleaned!G1910)</f>
        <v>3253.63</v>
      </c>
      <c r="H1827">
        <f>IF(Nike_Sales_Uncleaned!H1910="",0,IF(AND(Nike_Sales_Uncleaned!H1910&gt;=0,Nike_Sales_Uncleaned!H1910&lt;=1),Nike_Sales_Uncleaned!H1910,0))</f>
        <v>0</v>
      </c>
      <c r="I1827">
        <v>0</v>
      </c>
      <c r="J1827" s="11">
        <f>IF(Nike_Sales_Uncleaned[[#This Row],[Order_Date]]="","",Nike_Sales_Uncleaned[[#This Row],[Order_Date]])</f>
        <v>45748</v>
      </c>
      <c r="K1827" t="s">
        <v>22</v>
      </c>
      <c r="L1827" t="s">
        <v>45</v>
      </c>
      <c r="M1827">
        <v>389.71</v>
      </c>
    </row>
    <row r="1828" spans="1:13" x14ac:dyDescent="0.3">
      <c r="A1828">
        <v>3909</v>
      </c>
      <c r="B1828" t="s">
        <v>19</v>
      </c>
      <c r="C1828" t="s">
        <v>20</v>
      </c>
      <c r="D1828" t="s">
        <v>24</v>
      </c>
      <c r="E1828" t="str">
        <f>IF(Nike_Sales_Uncleaned!E1911="","NA",IF(OR(Nike_Sales_Uncleaned!E1911=0,Nike_Sales_Uncleaned!E1911=-1),"NA",UPPER(Nike_Sales_Uncleaned!E1911)))</f>
        <v>L</v>
      </c>
      <c r="F1828" cm="1">
        <f t="array" ref="F1828">IF(Nike_Sales_Uncleaned!F1911="",MEDIAN(_xlfn._xlws.FILTER(Nike_Sales_Uncleaned!$F$2:$F$2501,Nike_Sales_Uncleaned!$F$2:$F$2501&gt;0)),Nike_Sales_Uncleaned!F1911)</f>
        <v>2</v>
      </c>
      <c r="G1828" cm="1">
        <f t="array" ref="G1828">IF(OR(Nike_Sales_Uncleaned!G1911="",Nike_Sales_Uncleaned!G1911&lt;=0),MEDIAN(_xlfn._xlws.FILTER(Nike_Sales_Uncleaned!$G$2:$G$2501,Nike_Sales_Uncleaned!$G$2:$G$2501&gt;0)),Nike_Sales_Uncleaned!G1911)</f>
        <v>6110.0300000000007</v>
      </c>
      <c r="H1828">
        <f>IF(Nike_Sales_Uncleaned!H1911="",0,IF(AND(Nike_Sales_Uncleaned!H1911&gt;=0,Nike_Sales_Uncleaned!H1911&lt;=1),Nike_Sales_Uncleaned!H1911,0))</f>
        <v>0</v>
      </c>
      <c r="I1828">
        <v>0</v>
      </c>
      <c r="J1828" s="11">
        <f>IF(Nike_Sales_Uncleaned[[#This Row],[Order_Date]]="","",Nike_Sales_Uncleaned[[#This Row],[Order_Date]])</f>
        <v>45573</v>
      </c>
      <c r="K1828" t="s">
        <v>22</v>
      </c>
      <c r="L1828" t="s">
        <v>33</v>
      </c>
      <c r="M1828">
        <v>-286.57</v>
      </c>
    </row>
    <row r="1829" spans="1:13" x14ac:dyDescent="0.3">
      <c r="A1829">
        <v>3910</v>
      </c>
      <c r="B1829" t="s">
        <v>35</v>
      </c>
      <c r="C1829" t="s">
        <v>43</v>
      </c>
      <c r="D1829" t="s">
        <v>52</v>
      </c>
      <c r="E1829" t="str">
        <f>IF(Nike_Sales_Uncleaned!E1912="","NA",IF(OR(Nike_Sales_Uncleaned!E1912=0,Nike_Sales_Uncleaned!E1912=-1),"NA",UPPER(Nike_Sales_Uncleaned!E1912)))</f>
        <v>XL</v>
      </c>
      <c r="F1829" cm="1">
        <f t="array" ref="F1829">IF(Nike_Sales_Uncleaned!F1912="",MEDIAN(_xlfn._xlws.FILTER(Nike_Sales_Uncleaned!$F$2:$F$2501,Nike_Sales_Uncleaned!$F$2:$F$2501&gt;0)),Nike_Sales_Uncleaned!F1912)</f>
        <v>2</v>
      </c>
      <c r="G1829" cm="1">
        <f t="array" ref="G1829">IF(OR(Nike_Sales_Uncleaned!G1912="",Nike_Sales_Uncleaned!G1912&lt;=0),MEDIAN(_xlfn._xlws.FILTER(Nike_Sales_Uncleaned!$G$2:$G$2501,Nike_Sales_Uncleaned!$G$2:$G$2501&gt;0)),Nike_Sales_Uncleaned!G1912)</f>
        <v>2913.15</v>
      </c>
      <c r="H1829">
        <f>IF(Nike_Sales_Uncleaned!H1912="",0,IF(AND(Nike_Sales_Uncleaned!H1912&gt;=0,Nike_Sales_Uncleaned!H1912&lt;=1),Nike_Sales_Uncleaned!H1912,0))</f>
        <v>0</v>
      </c>
      <c r="I1829">
        <v>0</v>
      </c>
      <c r="J1829" s="11" t="str">
        <f>IF(Nike_Sales_Uncleaned[[#This Row],[Order_Date]]="","",Nike_Sales_Uncleaned[[#This Row],[Order_Date]])</f>
        <v/>
      </c>
      <c r="K1829" t="s">
        <v>17</v>
      </c>
      <c r="L1829" t="s">
        <v>29</v>
      </c>
      <c r="M1829">
        <v>1834.09</v>
      </c>
    </row>
    <row r="1830" spans="1:13" x14ac:dyDescent="0.3">
      <c r="A1830">
        <v>3911</v>
      </c>
      <c r="B1830" t="s">
        <v>35</v>
      </c>
      <c r="C1830" t="s">
        <v>20</v>
      </c>
      <c r="D1830" t="s">
        <v>24</v>
      </c>
      <c r="E1830" t="str">
        <f>IF(Nike_Sales_Uncleaned!E1913="","NA",IF(OR(Nike_Sales_Uncleaned!E1913=0,Nike_Sales_Uncleaned!E1913=-1),"NA",UPPER(Nike_Sales_Uncleaned!E1913)))</f>
        <v>M</v>
      </c>
      <c r="F1830" cm="1">
        <f t="array" ref="F1830">IF(Nike_Sales_Uncleaned!F1913="",MEDIAN(_xlfn._xlws.FILTER(Nike_Sales_Uncleaned!$F$2:$F$2501,Nike_Sales_Uncleaned!$F$2:$F$2501&gt;0)),Nike_Sales_Uncleaned!F1913)</f>
        <v>1</v>
      </c>
      <c r="G1830" cm="1">
        <f t="array" ref="G1830">IF(OR(Nike_Sales_Uncleaned!G1913="",Nike_Sales_Uncleaned!G1913&lt;=0),MEDIAN(_xlfn._xlws.FILTER(Nike_Sales_Uncleaned!$G$2:$G$2501,Nike_Sales_Uncleaned!$G$2:$G$2501&gt;0)),Nike_Sales_Uncleaned!G1913)</f>
        <v>5598.98</v>
      </c>
      <c r="H1830">
        <f>IF(Nike_Sales_Uncleaned!H1913="",0,IF(AND(Nike_Sales_Uncleaned!H1913&gt;=0,Nike_Sales_Uncleaned!H1913&lt;=1),Nike_Sales_Uncleaned!H1913,0))</f>
        <v>0</v>
      </c>
      <c r="I1830">
        <v>0</v>
      </c>
      <c r="J1830" s="11">
        <f>IF(Nike_Sales_Uncleaned[[#This Row],[Order_Date]]="","",Nike_Sales_Uncleaned[[#This Row],[Order_Date]])</f>
        <v>45646</v>
      </c>
      <c r="K1830" t="s">
        <v>22</v>
      </c>
      <c r="L1830" t="s">
        <v>25</v>
      </c>
      <c r="M1830">
        <v>3070.67</v>
      </c>
    </row>
    <row r="1831" spans="1:13" x14ac:dyDescent="0.3">
      <c r="A1831">
        <v>3912</v>
      </c>
      <c r="B1831" t="s">
        <v>13</v>
      </c>
      <c r="C1831" t="s">
        <v>43</v>
      </c>
      <c r="D1831" t="s">
        <v>61</v>
      </c>
      <c r="E1831" t="str">
        <f>IF(Nike_Sales_Uncleaned!E1914="","NA",IF(OR(Nike_Sales_Uncleaned!E1914=0,Nike_Sales_Uncleaned!E1914=-1),"NA",UPPER(Nike_Sales_Uncleaned!E1914)))</f>
        <v>L</v>
      </c>
      <c r="F1831" cm="1">
        <f t="array" ref="F1831">IF(Nike_Sales_Uncleaned!F1914="",MEDIAN(_xlfn._xlws.FILTER(Nike_Sales_Uncleaned!$F$2:$F$2501,Nike_Sales_Uncleaned!$F$2:$F$2501&gt;0)),Nike_Sales_Uncleaned!F1914)</f>
        <v>-1</v>
      </c>
      <c r="G1831" cm="1">
        <f t="array" ref="G1831">IF(OR(Nike_Sales_Uncleaned!G1914="",Nike_Sales_Uncleaned!G1914&lt;=0),MEDIAN(_xlfn._xlws.FILTER(Nike_Sales_Uncleaned!$G$2:$G$2501,Nike_Sales_Uncleaned!$G$2:$G$2501&gt;0)),Nike_Sales_Uncleaned!G1914)</f>
        <v>6977.03</v>
      </c>
      <c r="H1831">
        <f>IF(Nike_Sales_Uncleaned!H1914="",0,IF(AND(Nike_Sales_Uncleaned!H1914&gt;=0,Nike_Sales_Uncleaned!H1914&lt;=1),Nike_Sales_Uncleaned!H1914,0))</f>
        <v>0</v>
      </c>
      <c r="I1831">
        <v>0</v>
      </c>
      <c r="J1831" s="11">
        <f>IF(Nike_Sales_Uncleaned[[#This Row],[Order_Date]]="","",Nike_Sales_Uncleaned[[#This Row],[Order_Date]])</f>
        <v>45832</v>
      </c>
      <c r="K1831" t="s">
        <v>17</v>
      </c>
      <c r="L1831" t="s">
        <v>29</v>
      </c>
      <c r="M1831">
        <v>-670.41</v>
      </c>
    </row>
    <row r="1832" spans="1:13" x14ac:dyDescent="0.3">
      <c r="A1832">
        <v>3913</v>
      </c>
      <c r="B1832" t="s">
        <v>13</v>
      </c>
      <c r="C1832" t="s">
        <v>14</v>
      </c>
      <c r="D1832" t="s">
        <v>54</v>
      </c>
      <c r="E1832" t="str">
        <f>IF(Nike_Sales_Uncleaned!E1915="","NA",IF(OR(Nike_Sales_Uncleaned!E1915=0,Nike_Sales_Uncleaned!E1915=-1),"NA",UPPER(Nike_Sales_Uncleaned!E1915)))</f>
        <v>XL</v>
      </c>
      <c r="F1832" cm="1">
        <f t="array" ref="F1832">IF(Nike_Sales_Uncleaned!F1915="",MEDIAN(_xlfn._xlws.FILTER(Nike_Sales_Uncleaned!$F$2:$F$2501,Nike_Sales_Uncleaned!$F$2:$F$2501&gt;0)),Nike_Sales_Uncleaned!F1915)</f>
        <v>1</v>
      </c>
      <c r="G1832" cm="1">
        <f t="array" ref="G1832">IF(OR(Nike_Sales_Uncleaned!G1915="",Nike_Sales_Uncleaned!G1915&lt;=0),MEDIAN(_xlfn._xlws.FILTER(Nike_Sales_Uncleaned!$G$2:$G$2501,Nike_Sales_Uncleaned!$G$2:$G$2501&gt;0)),Nike_Sales_Uncleaned!G1915)</f>
        <v>5255.09</v>
      </c>
      <c r="H1832">
        <f>IF(Nike_Sales_Uncleaned!H1915="",0,IF(AND(Nike_Sales_Uncleaned!H1915&gt;=0,Nike_Sales_Uncleaned!H1915&lt;=1),Nike_Sales_Uncleaned!H1915,0))</f>
        <v>0</v>
      </c>
      <c r="I1832">
        <v>0</v>
      </c>
      <c r="J1832" s="11">
        <f>IF(Nike_Sales_Uncleaned[[#This Row],[Order_Date]]="","",Nike_Sales_Uncleaned[[#This Row],[Order_Date]])</f>
        <v>45539</v>
      </c>
      <c r="K1832" t="s">
        <v>22</v>
      </c>
      <c r="L1832" t="s">
        <v>33</v>
      </c>
      <c r="M1832">
        <v>2941.84</v>
      </c>
    </row>
    <row r="1833" spans="1:13" x14ac:dyDescent="0.3">
      <c r="A1833">
        <v>3914</v>
      </c>
      <c r="B1833" t="s">
        <v>13</v>
      </c>
      <c r="C1833" t="s">
        <v>20</v>
      </c>
      <c r="D1833" t="s">
        <v>21</v>
      </c>
      <c r="E1833" t="str">
        <f>IF(Nike_Sales_Uncleaned!E1916="","NA",IF(OR(Nike_Sales_Uncleaned!E1916=0,Nike_Sales_Uncleaned!E1916=-1),"NA",UPPER(Nike_Sales_Uncleaned!E1916)))</f>
        <v>XL</v>
      </c>
      <c r="F1833" cm="1">
        <f t="array" ref="F1833">IF(Nike_Sales_Uncleaned!F1916="",MEDIAN(_xlfn._xlws.FILTER(Nike_Sales_Uncleaned!$F$2:$F$2501,Nike_Sales_Uncleaned!$F$2:$F$2501&gt;0)),Nike_Sales_Uncleaned!F1916)</f>
        <v>2</v>
      </c>
      <c r="G1833" cm="1">
        <f t="array" ref="G1833">IF(OR(Nike_Sales_Uncleaned!G1916="",Nike_Sales_Uncleaned!G1916&lt;=0),MEDIAN(_xlfn._xlws.FILTER(Nike_Sales_Uncleaned!$G$2:$G$2501,Nike_Sales_Uncleaned!$G$2:$G$2501&gt;0)),Nike_Sales_Uncleaned!G1916)</f>
        <v>6110.0300000000007</v>
      </c>
      <c r="H1833">
        <f>IF(Nike_Sales_Uncleaned!H1916="",0,IF(AND(Nike_Sales_Uncleaned!H1916&gt;=0,Nike_Sales_Uncleaned!H1916&lt;=1),Nike_Sales_Uncleaned!H1916,0))</f>
        <v>0</v>
      </c>
      <c r="I1833">
        <v>0</v>
      </c>
      <c r="J1833" s="11">
        <f>IF(Nike_Sales_Uncleaned[[#This Row],[Order_Date]]="","",Nike_Sales_Uncleaned[[#This Row],[Order_Date]])</f>
        <v>45773</v>
      </c>
      <c r="K1833" t="s">
        <v>22</v>
      </c>
      <c r="L1833" t="s">
        <v>33</v>
      </c>
      <c r="M1833">
        <v>1253.02</v>
      </c>
    </row>
    <row r="1834" spans="1:13" x14ac:dyDescent="0.3">
      <c r="A1834">
        <v>3915</v>
      </c>
      <c r="B1834" t="s">
        <v>35</v>
      </c>
      <c r="C1834" t="s">
        <v>30</v>
      </c>
      <c r="D1834" t="s">
        <v>50</v>
      </c>
      <c r="E1834" t="str">
        <f>IF(Nike_Sales_Uncleaned!E1917="","NA",IF(OR(Nike_Sales_Uncleaned!E1917=0,Nike_Sales_Uncleaned!E1917=-1),"NA",UPPER(Nike_Sales_Uncleaned!E1917)))</f>
        <v>M</v>
      </c>
      <c r="F1834" cm="1">
        <f t="array" ref="F1834">IF(Nike_Sales_Uncleaned!F1917="",MEDIAN(_xlfn._xlws.FILTER(Nike_Sales_Uncleaned!$F$2:$F$2501,Nike_Sales_Uncleaned!$F$2:$F$2501&gt;0)),Nike_Sales_Uncleaned!F1917)</f>
        <v>2</v>
      </c>
      <c r="G1834" cm="1">
        <f t="array" ref="G1834">IF(OR(Nike_Sales_Uncleaned!G1917="",Nike_Sales_Uncleaned!G1917&lt;=0),MEDIAN(_xlfn._xlws.FILTER(Nike_Sales_Uncleaned!$G$2:$G$2501,Nike_Sales_Uncleaned!$G$2:$G$2501&gt;0)),Nike_Sales_Uncleaned!G1917)</f>
        <v>7962.36</v>
      </c>
      <c r="H1834">
        <f>IF(Nike_Sales_Uncleaned!H1917="",0,IF(AND(Nike_Sales_Uncleaned!H1917&gt;=0,Nike_Sales_Uncleaned!H1917&lt;=1),Nike_Sales_Uncleaned!H1917,0))</f>
        <v>0</v>
      </c>
      <c r="I1834">
        <v>0</v>
      </c>
      <c r="J1834" s="11">
        <f>IF(Nike_Sales_Uncleaned[[#This Row],[Order_Date]]="","",Nike_Sales_Uncleaned[[#This Row],[Order_Date]])</f>
        <v>45805</v>
      </c>
      <c r="K1834" t="s">
        <v>17</v>
      </c>
      <c r="L1834" t="s">
        <v>29</v>
      </c>
      <c r="M1834">
        <v>3067.47</v>
      </c>
    </row>
    <row r="1835" spans="1:13" x14ac:dyDescent="0.3">
      <c r="A1835">
        <v>3916</v>
      </c>
      <c r="B1835" t="s">
        <v>19</v>
      </c>
      <c r="C1835" t="s">
        <v>20</v>
      </c>
      <c r="D1835" t="s">
        <v>24</v>
      </c>
      <c r="E1835" t="str">
        <f>IF(Nike_Sales_Uncleaned!E1918="","NA",IF(OR(Nike_Sales_Uncleaned!E1918=0,Nike_Sales_Uncleaned!E1918=-1),"NA",UPPER(Nike_Sales_Uncleaned!E1918)))</f>
        <v>L</v>
      </c>
      <c r="F1835" cm="1">
        <f t="array" ref="F1835">IF(Nike_Sales_Uncleaned!F1918="",MEDIAN(_xlfn._xlws.FILTER(Nike_Sales_Uncleaned!$F$2:$F$2501,Nike_Sales_Uncleaned!$F$2:$F$2501&gt;0)),Nike_Sales_Uncleaned!F1918)</f>
        <v>3</v>
      </c>
      <c r="G1835" cm="1">
        <f t="array" ref="G1835">IF(OR(Nike_Sales_Uncleaned!G1918="",Nike_Sales_Uncleaned!G1918&lt;=0),MEDIAN(_xlfn._xlws.FILTER(Nike_Sales_Uncleaned!$G$2:$G$2501,Nike_Sales_Uncleaned!$G$2:$G$2501&gt;0)),Nike_Sales_Uncleaned!G1918)</f>
        <v>6110.0300000000007</v>
      </c>
      <c r="H1835">
        <f>IF(Nike_Sales_Uncleaned!H1918="",0,IF(AND(Nike_Sales_Uncleaned!H1918&gt;=0,Nike_Sales_Uncleaned!H1918&lt;=1),Nike_Sales_Uncleaned!H1918,0))</f>
        <v>0</v>
      </c>
      <c r="I1835">
        <v>0</v>
      </c>
      <c r="J1835" s="11">
        <f>IF(Nike_Sales_Uncleaned[[#This Row],[Order_Date]]="","",Nike_Sales_Uncleaned[[#This Row],[Order_Date]])</f>
        <v>45714</v>
      </c>
      <c r="K1835" t="s">
        <v>22</v>
      </c>
      <c r="L1835" t="s">
        <v>45</v>
      </c>
      <c r="M1835">
        <v>1315.69</v>
      </c>
    </row>
    <row r="1836" spans="1:13" x14ac:dyDescent="0.3">
      <c r="A1836">
        <v>3917</v>
      </c>
      <c r="B1836" t="s">
        <v>19</v>
      </c>
      <c r="C1836" t="s">
        <v>30</v>
      </c>
      <c r="D1836" t="s">
        <v>31</v>
      </c>
      <c r="E1836" t="str">
        <f>IF(Nike_Sales_Uncleaned!E1919="","NA",IF(OR(Nike_Sales_Uncleaned!E1919=0,Nike_Sales_Uncleaned!E1919=-1),"NA",UPPER(Nike_Sales_Uncleaned!E1919)))</f>
        <v>L</v>
      </c>
      <c r="F1836" cm="1">
        <f t="array" ref="F1836">IF(Nike_Sales_Uncleaned!F1919="",MEDIAN(_xlfn._xlws.FILTER(Nike_Sales_Uncleaned!$F$2:$F$2501,Nike_Sales_Uncleaned!$F$2:$F$2501&gt;0)),Nike_Sales_Uncleaned!F1919)</f>
        <v>0</v>
      </c>
      <c r="G1836" cm="1">
        <f t="array" ref="G1836">IF(OR(Nike_Sales_Uncleaned!G1919="",Nike_Sales_Uncleaned!G1919&lt;=0),MEDIAN(_xlfn._xlws.FILTER(Nike_Sales_Uncleaned!$G$2:$G$2501,Nike_Sales_Uncleaned!$G$2:$G$2501&gt;0)),Nike_Sales_Uncleaned!G1919)</f>
        <v>4726.33</v>
      </c>
      <c r="H1836">
        <f>IF(Nike_Sales_Uncleaned!H1919="",0,IF(AND(Nike_Sales_Uncleaned!H1919&gt;=0,Nike_Sales_Uncleaned!H1919&lt;=1),Nike_Sales_Uncleaned!H1919,0))</f>
        <v>0</v>
      </c>
      <c r="I1836">
        <v>0</v>
      </c>
      <c r="J1836" s="11">
        <f>IF(Nike_Sales_Uncleaned[[#This Row],[Order_Date]]="","",Nike_Sales_Uncleaned[[#This Row],[Order_Date]])</f>
        <v>45739</v>
      </c>
      <c r="K1836" t="s">
        <v>17</v>
      </c>
      <c r="L1836" t="s">
        <v>29</v>
      </c>
      <c r="M1836">
        <v>3551.31</v>
      </c>
    </row>
    <row r="1837" spans="1:13" x14ac:dyDescent="0.3">
      <c r="A1837">
        <v>3918</v>
      </c>
      <c r="B1837" t="s">
        <v>35</v>
      </c>
      <c r="C1837" t="s">
        <v>30</v>
      </c>
      <c r="D1837" t="s">
        <v>56</v>
      </c>
      <c r="E1837" t="str">
        <f>IF(Nike_Sales_Uncleaned!E1920="","NA",IF(OR(Nike_Sales_Uncleaned!E1920=0,Nike_Sales_Uncleaned!E1920=-1),"NA",UPPER(Nike_Sales_Uncleaned!E1920)))</f>
        <v>M</v>
      </c>
      <c r="F1837" cm="1">
        <f t="array" ref="F1837">IF(Nike_Sales_Uncleaned!F1920="",MEDIAN(_xlfn._xlws.FILTER(Nike_Sales_Uncleaned!$F$2:$F$2501,Nike_Sales_Uncleaned!$F$2:$F$2501&gt;0)),Nike_Sales_Uncleaned!F1920)</f>
        <v>2</v>
      </c>
      <c r="G1837" cm="1">
        <f t="array" ref="G1837">IF(OR(Nike_Sales_Uncleaned!G1920="",Nike_Sales_Uncleaned!G1920&lt;=0),MEDIAN(_xlfn._xlws.FILTER(Nike_Sales_Uncleaned!$G$2:$G$2501,Nike_Sales_Uncleaned!$G$2:$G$2501&gt;0)),Nike_Sales_Uncleaned!G1920)</f>
        <v>6110.0300000000007</v>
      </c>
      <c r="H1837">
        <f>IF(Nike_Sales_Uncleaned!H1920="",0,IF(AND(Nike_Sales_Uncleaned!H1920&gt;=0,Nike_Sales_Uncleaned!H1920&lt;=1),Nike_Sales_Uncleaned!H1920,0))</f>
        <v>0.85</v>
      </c>
      <c r="I1837">
        <v>0</v>
      </c>
      <c r="J1837" s="11" t="str">
        <f>IF(Nike_Sales_Uncleaned[[#This Row],[Order_Date]]="","",Nike_Sales_Uncleaned[[#This Row],[Order_Date]])</f>
        <v/>
      </c>
      <c r="K1837" t="s">
        <v>17</v>
      </c>
      <c r="L1837" t="s">
        <v>36</v>
      </c>
      <c r="M1837">
        <v>1173.8</v>
      </c>
    </row>
    <row r="1838" spans="1:13" x14ac:dyDescent="0.3">
      <c r="A1838">
        <v>3920</v>
      </c>
      <c r="B1838" t="s">
        <v>19</v>
      </c>
      <c r="C1838" t="s">
        <v>30</v>
      </c>
      <c r="D1838" t="s">
        <v>48</v>
      </c>
      <c r="E1838" t="str">
        <f>IF(Nike_Sales_Uncleaned!E1922="","NA",IF(OR(Nike_Sales_Uncleaned!E1922=0,Nike_Sales_Uncleaned!E1922=-1),"NA",UPPER(Nike_Sales_Uncleaned!E1922)))</f>
        <v>L</v>
      </c>
      <c r="F1838" cm="1">
        <f t="array" ref="F1838">IF(Nike_Sales_Uncleaned!F1922="",MEDIAN(_xlfn._xlws.FILTER(Nike_Sales_Uncleaned!$F$2:$F$2501,Nike_Sales_Uncleaned!$F$2:$F$2501&gt;0)),Nike_Sales_Uncleaned!F1922)</f>
        <v>2</v>
      </c>
      <c r="G1838" cm="1">
        <f t="array" ref="G1838">IF(OR(Nike_Sales_Uncleaned!G1922="",Nike_Sales_Uncleaned!G1922&lt;=0),MEDIAN(_xlfn._xlws.FILTER(Nike_Sales_Uncleaned!$G$2:$G$2501,Nike_Sales_Uncleaned!$G$2:$G$2501&gt;0)),Nike_Sales_Uncleaned!G1922)</f>
        <v>5540.68</v>
      </c>
      <c r="H1838">
        <f>IF(Nike_Sales_Uncleaned!H1922="",0,IF(AND(Nike_Sales_Uncleaned!H1922&gt;=0,Nike_Sales_Uncleaned!H1922&lt;=1),Nike_Sales_Uncleaned!H1922,0))</f>
        <v>0</v>
      </c>
      <c r="I1838">
        <v>0</v>
      </c>
      <c r="J1838" s="11">
        <f>IF(Nike_Sales_Uncleaned[[#This Row],[Order_Date]]="","",Nike_Sales_Uncleaned[[#This Row],[Order_Date]])</f>
        <v>45708</v>
      </c>
      <c r="K1838" t="s">
        <v>17</v>
      </c>
      <c r="L1838" t="s">
        <v>29</v>
      </c>
      <c r="M1838">
        <v>1252.1199999999999</v>
      </c>
    </row>
    <row r="1839" spans="1:13" x14ac:dyDescent="0.3">
      <c r="A1839">
        <v>3921</v>
      </c>
      <c r="B1839" t="s">
        <v>13</v>
      </c>
      <c r="C1839" t="s">
        <v>26</v>
      </c>
      <c r="D1839" t="s">
        <v>27</v>
      </c>
      <c r="E1839" t="str">
        <f>IF(Nike_Sales_Uncleaned!E1923="","NA",IF(OR(Nike_Sales_Uncleaned!E1923=0,Nike_Sales_Uncleaned!E1923=-1),"NA",UPPER(Nike_Sales_Uncleaned!E1923)))</f>
        <v>L</v>
      </c>
      <c r="F1839" cm="1">
        <f t="array" ref="F1839">IF(Nike_Sales_Uncleaned!F1923="",MEDIAN(_xlfn._xlws.FILTER(Nike_Sales_Uncleaned!$F$2:$F$2501,Nike_Sales_Uncleaned!$F$2:$F$2501&gt;0)),Nike_Sales_Uncleaned!F1923)</f>
        <v>2</v>
      </c>
      <c r="G1839" cm="1">
        <f t="array" ref="G1839">IF(OR(Nike_Sales_Uncleaned!G1923="",Nike_Sales_Uncleaned!G1923&lt;=0),MEDIAN(_xlfn._xlws.FILTER(Nike_Sales_Uncleaned!$G$2:$G$2501,Nike_Sales_Uncleaned!$G$2:$G$2501&gt;0)),Nike_Sales_Uncleaned!G1923)</f>
        <v>6110.0300000000007</v>
      </c>
      <c r="H1839">
        <f>IF(Nike_Sales_Uncleaned!H1923="",0,IF(AND(Nike_Sales_Uncleaned!H1923&gt;=0,Nike_Sales_Uncleaned!H1923&lt;=1),Nike_Sales_Uncleaned!H1923,0))</f>
        <v>0</v>
      </c>
      <c r="I1839">
        <v>0</v>
      </c>
      <c r="J1839" s="11">
        <f>IF(Nike_Sales_Uncleaned[[#This Row],[Order_Date]]="","",Nike_Sales_Uncleaned[[#This Row],[Order_Date]])</f>
        <v>45499</v>
      </c>
      <c r="K1839" t="s">
        <v>22</v>
      </c>
      <c r="L1839" t="s">
        <v>38</v>
      </c>
      <c r="M1839">
        <v>3939.3</v>
      </c>
    </row>
    <row r="1840" spans="1:13" x14ac:dyDescent="0.3">
      <c r="A1840">
        <v>3922</v>
      </c>
      <c r="B1840" t="s">
        <v>13</v>
      </c>
      <c r="C1840" t="s">
        <v>20</v>
      </c>
      <c r="D1840" t="s">
        <v>55</v>
      </c>
      <c r="E1840" t="str">
        <f>IF(Nike_Sales_Uncleaned!E1924="","NA",IF(OR(Nike_Sales_Uncleaned!E1924=0,Nike_Sales_Uncleaned!E1924=-1),"NA",UPPER(Nike_Sales_Uncleaned!E1924)))</f>
        <v>L</v>
      </c>
      <c r="F1840" cm="1">
        <f t="array" ref="F1840">IF(Nike_Sales_Uncleaned!F1924="",MEDIAN(_xlfn._xlws.FILTER(Nike_Sales_Uncleaned!$F$2:$F$2501,Nike_Sales_Uncleaned!$F$2:$F$2501&gt;0)),Nike_Sales_Uncleaned!F1924)</f>
        <v>2</v>
      </c>
      <c r="G1840" cm="1">
        <f t="array" ref="G1840">IF(OR(Nike_Sales_Uncleaned!G1924="",Nike_Sales_Uncleaned!G1924&lt;=0),MEDIAN(_xlfn._xlws.FILTER(Nike_Sales_Uncleaned!$G$2:$G$2501,Nike_Sales_Uncleaned!$G$2:$G$2501&gt;0)),Nike_Sales_Uncleaned!G1924)</f>
        <v>6110.0300000000007</v>
      </c>
      <c r="H1840">
        <f>IF(Nike_Sales_Uncleaned!H1924="",0,IF(AND(Nike_Sales_Uncleaned!H1924&gt;=0,Nike_Sales_Uncleaned!H1924&lt;=1),Nike_Sales_Uncleaned!H1924,0))</f>
        <v>0</v>
      </c>
      <c r="I1840">
        <v>0</v>
      </c>
      <c r="J1840" s="11">
        <f>IF(Nike_Sales_Uncleaned[[#This Row],[Order_Date]]="","",Nike_Sales_Uncleaned[[#This Row],[Order_Date]])</f>
        <v>45752</v>
      </c>
      <c r="K1840" t="s">
        <v>22</v>
      </c>
      <c r="L1840" t="s">
        <v>36</v>
      </c>
      <c r="M1840">
        <v>1876.21</v>
      </c>
    </row>
    <row r="1841" spans="1:13" x14ac:dyDescent="0.3">
      <c r="A1841">
        <v>3923</v>
      </c>
      <c r="B1841" t="s">
        <v>35</v>
      </c>
      <c r="C1841" t="s">
        <v>43</v>
      </c>
      <c r="D1841" t="s">
        <v>61</v>
      </c>
      <c r="E1841" t="str">
        <f>IF(Nike_Sales_Uncleaned!E1925="","NA",IF(OR(Nike_Sales_Uncleaned!E1925=0,Nike_Sales_Uncleaned!E1925=-1),"NA",UPPER(Nike_Sales_Uncleaned!E1925)))</f>
        <v>XL</v>
      </c>
      <c r="F1841" cm="1">
        <f t="array" ref="F1841">IF(Nike_Sales_Uncleaned!F1925="",MEDIAN(_xlfn._xlws.FILTER(Nike_Sales_Uncleaned!$F$2:$F$2501,Nike_Sales_Uncleaned!$F$2:$F$2501&gt;0)),Nike_Sales_Uncleaned!F1925)</f>
        <v>0</v>
      </c>
      <c r="G1841" cm="1">
        <f t="array" ref="G1841">IF(OR(Nike_Sales_Uncleaned!G1925="",Nike_Sales_Uncleaned!G1925&lt;=0),MEDIAN(_xlfn._xlws.FILTER(Nike_Sales_Uncleaned!$G$2:$G$2501,Nike_Sales_Uncleaned!$G$2:$G$2501&gt;0)),Nike_Sales_Uncleaned!G1925)</f>
        <v>2187.0100000000002</v>
      </c>
      <c r="H1841">
        <f>IF(Nike_Sales_Uncleaned!H1925="",0,IF(AND(Nike_Sales_Uncleaned!H1925&gt;=0,Nike_Sales_Uncleaned!H1925&lt;=1),Nike_Sales_Uncleaned!H1925,0))</f>
        <v>0</v>
      </c>
      <c r="I1841">
        <v>0</v>
      </c>
      <c r="J1841" s="11" t="str">
        <f>IF(Nike_Sales_Uncleaned[[#This Row],[Order_Date]]="","",Nike_Sales_Uncleaned[[#This Row],[Order_Date]])</f>
        <v/>
      </c>
      <c r="K1841" t="s">
        <v>17</v>
      </c>
      <c r="L1841" t="s">
        <v>45</v>
      </c>
      <c r="M1841">
        <v>-197.46</v>
      </c>
    </row>
    <row r="1842" spans="1:13" x14ac:dyDescent="0.3">
      <c r="A1842">
        <v>3924</v>
      </c>
      <c r="B1842" t="s">
        <v>19</v>
      </c>
      <c r="C1842" t="s">
        <v>30</v>
      </c>
      <c r="D1842" t="s">
        <v>56</v>
      </c>
      <c r="E1842" t="str">
        <f>IF(Nike_Sales_Uncleaned!E1926="","NA",IF(OR(Nike_Sales_Uncleaned!E1926=0,Nike_Sales_Uncleaned!E1926=-1),"NA",UPPER(Nike_Sales_Uncleaned!E1926)))</f>
        <v>L</v>
      </c>
      <c r="F1842" cm="1">
        <f t="array" ref="F1842">IF(Nike_Sales_Uncleaned!F1926="",MEDIAN(_xlfn._xlws.FILTER(Nike_Sales_Uncleaned!$F$2:$F$2501,Nike_Sales_Uncleaned!$F$2:$F$2501&gt;0)),Nike_Sales_Uncleaned!F1926)</f>
        <v>2</v>
      </c>
      <c r="G1842" cm="1">
        <f t="array" ref="G1842">IF(OR(Nike_Sales_Uncleaned!G1926="",Nike_Sales_Uncleaned!G1926&lt;=0),MEDIAN(_xlfn._xlws.FILTER(Nike_Sales_Uncleaned!$G$2:$G$2501,Nike_Sales_Uncleaned!$G$2:$G$2501&gt;0)),Nike_Sales_Uncleaned!G1926)</f>
        <v>4809.5</v>
      </c>
      <c r="H1842">
        <f>IF(Nike_Sales_Uncleaned!H1926="",0,IF(AND(Nike_Sales_Uncleaned!H1926&gt;=0,Nike_Sales_Uncleaned!H1926&lt;=1),Nike_Sales_Uncleaned!H1926,0))</f>
        <v>0</v>
      </c>
      <c r="I1842">
        <v>0</v>
      </c>
      <c r="J1842" s="11">
        <f>IF(Nike_Sales_Uncleaned[[#This Row],[Order_Date]]="","",Nike_Sales_Uncleaned[[#This Row],[Order_Date]])</f>
        <v>45736</v>
      </c>
      <c r="K1842" t="s">
        <v>17</v>
      </c>
      <c r="L1842" t="s">
        <v>45</v>
      </c>
      <c r="M1842">
        <v>3090.67</v>
      </c>
    </row>
    <row r="1843" spans="1:13" x14ac:dyDescent="0.3">
      <c r="A1843">
        <v>3925</v>
      </c>
      <c r="B1843" t="s">
        <v>13</v>
      </c>
      <c r="C1843" t="s">
        <v>43</v>
      </c>
      <c r="D1843" t="s">
        <v>61</v>
      </c>
      <c r="E1843" t="str">
        <f>IF(Nike_Sales_Uncleaned!E1927="","NA",IF(OR(Nike_Sales_Uncleaned!E1927=0,Nike_Sales_Uncleaned!E1927=-1),"NA",UPPER(Nike_Sales_Uncleaned!E1927)))</f>
        <v>M</v>
      </c>
      <c r="F1843" cm="1">
        <f t="array" ref="F1843">IF(Nike_Sales_Uncleaned!F1927="",MEDIAN(_xlfn._xlws.FILTER(Nike_Sales_Uncleaned!$F$2:$F$2501,Nike_Sales_Uncleaned!$F$2:$F$2501&gt;0)),Nike_Sales_Uncleaned!F1927)</f>
        <v>2</v>
      </c>
      <c r="G1843" cm="1">
        <f t="array" ref="G1843">IF(OR(Nike_Sales_Uncleaned!G1927="",Nike_Sales_Uncleaned!G1927&lt;=0),MEDIAN(_xlfn._xlws.FILTER(Nike_Sales_Uncleaned!$G$2:$G$2501,Nike_Sales_Uncleaned!$G$2:$G$2501&gt;0)),Nike_Sales_Uncleaned!G1927)</f>
        <v>6110.0300000000007</v>
      </c>
      <c r="H1843">
        <f>IF(Nike_Sales_Uncleaned!H1927="",0,IF(AND(Nike_Sales_Uncleaned!H1927&gt;=0,Nike_Sales_Uncleaned!H1927&lt;=1),Nike_Sales_Uncleaned!H1927,0))</f>
        <v>0.23</v>
      </c>
      <c r="I1843">
        <v>0</v>
      </c>
      <c r="J1843" s="11" t="str">
        <f>IF(Nike_Sales_Uncleaned[[#This Row],[Order_Date]]="","",Nike_Sales_Uncleaned[[#This Row],[Order_Date]])</f>
        <v/>
      </c>
      <c r="K1843" t="s">
        <v>22</v>
      </c>
      <c r="L1843" t="s">
        <v>38</v>
      </c>
      <c r="M1843">
        <v>36.04</v>
      </c>
    </row>
    <row r="1844" spans="1:13" x14ac:dyDescent="0.3">
      <c r="A1844">
        <v>3926</v>
      </c>
      <c r="B1844" t="s">
        <v>35</v>
      </c>
      <c r="C1844" t="s">
        <v>26</v>
      </c>
      <c r="D1844" t="s">
        <v>58</v>
      </c>
      <c r="E1844" t="str">
        <f>IF(Nike_Sales_Uncleaned!E1928="","NA",IF(OR(Nike_Sales_Uncleaned!E1928=0,Nike_Sales_Uncleaned!E1928=-1),"NA",UPPER(Nike_Sales_Uncleaned!E1928)))</f>
        <v>XL</v>
      </c>
      <c r="F1844" cm="1">
        <f t="array" ref="F1844">IF(Nike_Sales_Uncleaned!F1928="",MEDIAN(_xlfn._xlws.FILTER(Nike_Sales_Uncleaned!$F$2:$F$2501,Nike_Sales_Uncleaned!$F$2:$F$2501&gt;0)),Nike_Sales_Uncleaned!F1928)</f>
        <v>2</v>
      </c>
      <c r="G1844" cm="1">
        <f t="array" ref="G1844">IF(OR(Nike_Sales_Uncleaned!G1928="",Nike_Sales_Uncleaned!G1928&lt;=0),MEDIAN(_xlfn._xlws.FILTER(Nike_Sales_Uncleaned!$G$2:$G$2501,Nike_Sales_Uncleaned!$G$2:$G$2501&gt;0)),Nike_Sales_Uncleaned!G1928)</f>
        <v>4791.8599999999997</v>
      </c>
      <c r="H1844">
        <f>IF(Nike_Sales_Uncleaned!H1928="",0,IF(AND(Nike_Sales_Uncleaned!H1928&gt;=0,Nike_Sales_Uncleaned!H1928&lt;=1),Nike_Sales_Uncleaned!H1928,0))</f>
        <v>0</v>
      </c>
      <c r="I1844">
        <v>0</v>
      </c>
      <c r="J1844" s="11">
        <f>IF(Nike_Sales_Uncleaned[[#This Row],[Order_Date]]="","",Nike_Sales_Uncleaned[[#This Row],[Order_Date]])</f>
        <v>45549</v>
      </c>
      <c r="K1844" t="s">
        <v>17</v>
      </c>
      <c r="L1844" t="s">
        <v>25</v>
      </c>
      <c r="M1844">
        <v>2972.86</v>
      </c>
    </row>
    <row r="1845" spans="1:13" x14ac:dyDescent="0.3">
      <c r="A1845">
        <v>3927</v>
      </c>
      <c r="B1845" t="s">
        <v>19</v>
      </c>
      <c r="C1845" t="s">
        <v>20</v>
      </c>
      <c r="D1845" t="s">
        <v>24</v>
      </c>
      <c r="E1845" t="str">
        <f>IF(Nike_Sales_Uncleaned!E1929="","NA",IF(OR(Nike_Sales_Uncleaned!E1929=0,Nike_Sales_Uncleaned!E1929=-1),"NA",UPPER(Nike_Sales_Uncleaned!E1929)))</f>
        <v>L</v>
      </c>
      <c r="F1845" cm="1">
        <f t="array" ref="F1845">IF(Nike_Sales_Uncleaned!F1929="",MEDIAN(_xlfn._xlws.FILTER(Nike_Sales_Uncleaned!$F$2:$F$2501,Nike_Sales_Uncleaned!$F$2:$F$2501&gt;0)),Nike_Sales_Uncleaned!F1929)</f>
        <v>2</v>
      </c>
      <c r="G1845" cm="1">
        <f t="array" ref="G1845">IF(OR(Nike_Sales_Uncleaned!G1929="",Nike_Sales_Uncleaned!G1929&lt;=0),MEDIAN(_xlfn._xlws.FILTER(Nike_Sales_Uncleaned!$G$2:$G$2501,Nike_Sales_Uncleaned!$G$2:$G$2501&gt;0)),Nike_Sales_Uncleaned!G1929)</f>
        <v>6110.0300000000007</v>
      </c>
      <c r="H1845">
        <f>IF(Nike_Sales_Uncleaned!H1929="",0,IF(AND(Nike_Sales_Uncleaned!H1929&gt;=0,Nike_Sales_Uncleaned!H1929&lt;=1),Nike_Sales_Uncleaned!H1929,0))</f>
        <v>0</v>
      </c>
      <c r="I1845">
        <v>0</v>
      </c>
      <c r="J1845" s="11" t="str">
        <f>IF(Nike_Sales_Uncleaned[[#This Row],[Order_Date]]="","",Nike_Sales_Uncleaned[[#This Row],[Order_Date]])</f>
        <v/>
      </c>
      <c r="K1845" t="s">
        <v>22</v>
      </c>
      <c r="L1845" t="s">
        <v>36</v>
      </c>
      <c r="M1845">
        <v>999.67</v>
      </c>
    </row>
    <row r="1846" spans="1:13" x14ac:dyDescent="0.3">
      <c r="A1846">
        <v>3928</v>
      </c>
      <c r="B1846" t="s">
        <v>35</v>
      </c>
      <c r="C1846" t="s">
        <v>30</v>
      </c>
      <c r="D1846" t="s">
        <v>56</v>
      </c>
      <c r="E1846" t="str">
        <f>IF(Nike_Sales_Uncleaned!E1930="","NA",IF(OR(Nike_Sales_Uncleaned!E1930=0,Nike_Sales_Uncleaned!E1930=-1),"NA",UPPER(Nike_Sales_Uncleaned!E1930)))</f>
        <v>NA</v>
      </c>
      <c r="F1846" cm="1">
        <f t="array" ref="F1846">IF(Nike_Sales_Uncleaned!F1930="",MEDIAN(_xlfn._xlws.FILTER(Nike_Sales_Uncleaned!$F$2:$F$2501,Nike_Sales_Uncleaned!$F$2:$F$2501&gt;0)),Nike_Sales_Uncleaned!F1930)</f>
        <v>2</v>
      </c>
      <c r="G1846" cm="1">
        <f t="array" ref="G1846">IF(OR(Nike_Sales_Uncleaned!G1930="",Nike_Sales_Uncleaned!G1930&lt;=0),MEDIAN(_xlfn._xlws.FILTER(Nike_Sales_Uncleaned!$G$2:$G$2501,Nike_Sales_Uncleaned!$G$2:$G$2501&gt;0)),Nike_Sales_Uncleaned!G1930)</f>
        <v>5636.21</v>
      </c>
      <c r="H1846">
        <f>IF(Nike_Sales_Uncleaned!H1930="",0,IF(AND(Nike_Sales_Uncleaned!H1930&gt;=0,Nike_Sales_Uncleaned!H1930&lt;=1),Nike_Sales_Uncleaned!H1930,0))</f>
        <v>0.74</v>
      </c>
      <c r="I1846">
        <v>2930.83</v>
      </c>
      <c r="J1846" s="11">
        <f>IF(Nike_Sales_Uncleaned[[#This Row],[Order_Date]]="","",Nike_Sales_Uncleaned[[#This Row],[Order_Date]])</f>
        <v>45533</v>
      </c>
      <c r="K1846" t="s">
        <v>22</v>
      </c>
      <c r="L1846" t="s">
        <v>33</v>
      </c>
      <c r="M1846">
        <v>-984.86</v>
      </c>
    </row>
    <row r="1847" spans="1:13" x14ac:dyDescent="0.3">
      <c r="A1847">
        <v>3929</v>
      </c>
      <c r="B1847" t="s">
        <v>13</v>
      </c>
      <c r="C1847" t="s">
        <v>30</v>
      </c>
      <c r="D1847" t="s">
        <v>50</v>
      </c>
      <c r="E1847" t="str">
        <f>IF(Nike_Sales_Uncleaned!E1931="","NA",IF(OR(Nike_Sales_Uncleaned!E1931=0,Nike_Sales_Uncleaned!E1931=-1),"NA",UPPER(Nike_Sales_Uncleaned!E1931)))</f>
        <v>NA</v>
      </c>
      <c r="F1847" cm="1">
        <f t="array" ref="F1847">IF(Nike_Sales_Uncleaned!F1931="",MEDIAN(_xlfn._xlws.FILTER(Nike_Sales_Uncleaned!$F$2:$F$2501,Nike_Sales_Uncleaned!$F$2:$F$2501&gt;0)),Nike_Sales_Uncleaned!F1931)</f>
        <v>1</v>
      </c>
      <c r="G1847" cm="1">
        <f t="array" ref="G1847">IF(OR(Nike_Sales_Uncleaned!G1931="",Nike_Sales_Uncleaned!G1931&lt;=0),MEDIAN(_xlfn._xlws.FILTER(Nike_Sales_Uncleaned!$G$2:$G$2501,Nike_Sales_Uncleaned!$G$2:$G$2501&gt;0)),Nike_Sales_Uncleaned!G1931)</f>
        <v>4199.97</v>
      </c>
      <c r="H1847">
        <f>IF(Nike_Sales_Uncleaned!H1931="",0,IF(AND(Nike_Sales_Uncleaned!H1931&gt;=0,Nike_Sales_Uncleaned!H1931&lt;=1),Nike_Sales_Uncleaned!H1931,0))</f>
        <v>0.9</v>
      </c>
      <c r="I1847">
        <v>420</v>
      </c>
      <c r="J1847" s="11" t="str">
        <f>IF(Nike_Sales_Uncleaned[[#This Row],[Order_Date]]="","",Nike_Sales_Uncleaned[[#This Row],[Order_Date]])</f>
        <v/>
      </c>
      <c r="K1847" t="s">
        <v>22</v>
      </c>
      <c r="L1847" t="s">
        <v>25</v>
      </c>
      <c r="M1847">
        <v>-861.44</v>
      </c>
    </row>
    <row r="1848" spans="1:13" x14ac:dyDescent="0.3">
      <c r="A1848">
        <v>3930</v>
      </c>
      <c r="B1848" t="s">
        <v>35</v>
      </c>
      <c r="C1848" t="s">
        <v>20</v>
      </c>
      <c r="D1848" t="s">
        <v>55</v>
      </c>
      <c r="E1848" t="str">
        <f>IF(Nike_Sales_Uncleaned!E1932="","NA",IF(OR(Nike_Sales_Uncleaned!E1932=0,Nike_Sales_Uncleaned!E1932=-1),"NA",UPPER(Nike_Sales_Uncleaned!E1932)))</f>
        <v>7</v>
      </c>
      <c r="F1848" cm="1">
        <f t="array" ref="F1848">IF(Nike_Sales_Uncleaned!F1932="",MEDIAN(_xlfn._xlws.FILTER(Nike_Sales_Uncleaned!$F$2:$F$2501,Nike_Sales_Uncleaned!$F$2:$F$2501&gt;0)),Nike_Sales_Uncleaned!F1932)</f>
        <v>2</v>
      </c>
      <c r="G1848" cm="1">
        <f t="array" ref="G1848">IF(OR(Nike_Sales_Uncleaned!G1932="",Nike_Sales_Uncleaned!G1932&lt;=0),MEDIAN(_xlfn._xlws.FILTER(Nike_Sales_Uncleaned!$G$2:$G$2501,Nike_Sales_Uncleaned!$G$2:$G$2501&gt;0)),Nike_Sales_Uncleaned!G1932)</f>
        <v>3606.77</v>
      </c>
      <c r="H1848">
        <f>IF(Nike_Sales_Uncleaned!H1932="",0,IF(AND(Nike_Sales_Uncleaned!H1932&gt;=0,Nike_Sales_Uncleaned!H1932&lt;=1),Nike_Sales_Uncleaned!H1932,0))</f>
        <v>0</v>
      </c>
      <c r="I1848">
        <v>0</v>
      </c>
      <c r="J1848" s="11">
        <f>IF(Nike_Sales_Uncleaned[[#This Row],[Order_Date]]="","",Nike_Sales_Uncleaned[[#This Row],[Order_Date]])</f>
        <v>45535</v>
      </c>
      <c r="K1848" t="s">
        <v>22</v>
      </c>
      <c r="L1848" t="s">
        <v>25</v>
      </c>
      <c r="M1848">
        <v>3624.68</v>
      </c>
    </row>
    <row r="1849" spans="1:13" x14ac:dyDescent="0.3">
      <c r="A1849">
        <v>3931</v>
      </c>
      <c r="B1849" t="s">
        <v>35</v>
      </c>
      <c r="C1849" t="s">
        <v>26</v>
      </c>
      <c r="D1849" t="s">
        <v>58</v>
      </c>
      <c r="E1849" t="str">
        <f>IF(Nike_Sales_Uncleaned!E1933="","NA",IF(OR(Nike_Sales_Uncleaned!E1933=0,Nike_Sales_Uncleaned!E1933=-1),"NA",UPPER(Nike_Sales_Uncleaned!E1933)))</f>
        <v>XL</v>
      </c>
      <c r="F1849" cm="1">
        <f t="array" ref="F1849">IF(Nike_Sales_Uncleaned!F1933="",MEDIAN(_xlfn._xlws.FILTER(Nike_Sales_Uncleaned!$F$2:$F$2501,Nike_Sales_Uncleaned!$F$2:$F$2501&gt;0)),Nike_Sales_Uncleaned!F1933)</f>
        <v>2</v>
      </c>
      <c r="G1849" cm="1">
        <f t="array" ref="G1849">IF(OR(Nike_Sales_Uncleaned!G1933="",Nike_Sales_Uncleaned!G1933&lt;=0),MEDIAN(_xlfn._xlws.FILTER(Nike_Sales_Uncleaned!$G$2:$G$2501,Nike_Sales_Uncleaned!$G$2:$G$2501&gt;0)),Nike_Sales_Uncleaned!G1933)</f>
        <v>9904.73</v>
      </c>
      <c r="H1849">
        <f>IF(Nike_Sales_Uncleaned!H1933="",0,IF(AND(Nike_Sales_Uncleaned!H1933&gt;=0,Nike_Sales_Uncleaned!H1933&lt;=1),Nike_Sales_Uncleaned!H1933,0))</f>
        <v>0.66</v>
      </c>
      <c r="I1849">
        <v>0</v>
      </c>
      <c r="J1849" s="11">
        <f>IF(Nike_Sales_Uncleaned[[#This Row],[Order_Date]]="","",Nike_Sales_Uncleaned[[#This Row],[Order_Date]])</f>
        <v>45574</v>
      </c>
      <c r="K1849" t="s">
        <v>17</v>
      </c>
      <c r="L1849" t="s">
        <v>38</v>
      </c>
      <c r="M1849">
        <v>-115.24</v>
      </c>
    </row>
    <row r="1850" spans="1:13" x14ac:dyDescent="0.3">
      <c r="A1850">
        <v>3932</v>
      </c>
      <c r="B1850" t="s">
        <v>13</v>
      </c>
      <c r="C1850" t="s">
        <v>14</v>
      </c>
      <c r="D1850" t="s">
        <v>15</v>
      </c>
      <c r="E1850" t="str">
        <f>IF(Nike_Sales_Uncleaned!E1934="","NA",IF(OR(Nike_Sales_Uncleaned!E1934=0,Nike_Sales_Uncleaned!E1934=-1),"NA",UPPER(Nike_Sales_Uncleaned!E1934)))</f>
        <v>L</v>
      </c>
      <c r="F1850" cm="1">
        <f t="array" ref="F1850">IF(Nike_Sales_Uncleaned!F1934="",MEDIAN(_xlfn._xlws.FILTER(Nike_Sales_Uncleaned!$F$2:$F$2501,Nike_Sales_Uncleaned!$F$2:$F$2501&gt;0)),Nike_Sales_Uncleaned!F1934)</f>
        <v>4</v>
      </c>
      <c r="G1850" cm="1">
        <f t="array" ref="G1850">IF(OR(Nike_Sales_Uncleaned!G1934="",Nike_Sales_Uncleaned!G1934&lt;=0),MEDIAN(_xlfn._xlws.FILTER(Nike_Sales_Uncleaned!$G$2:$G$2501,Nike_Sales_Uncleaned!$G$2:$G$2501&gt;0)),Nike_Sales_Uncleaned!G1934)</f>
        <v>4520.97</v>
      </c>
      <c r="H1850">
        <f>IF(Nike_Sales_Uncleaned!H1934="",0,IF(AND(Nike_Sales_Uncleaned!H1934&gt;=0,Nike_Sales_Uncleaned!H1934&lt;=1),Nike_Sales_Uncleaned!H1934,0))</f>
        <v>0.54</v>
      </c>
      <c r="I1850">
        <v>8318.58</v>
      </c>
      <c r="J1850" s="11">
        <f>IF(Nike_Sales_Uncleaned[[#This Row],[Order_Date]]="","",Nike_Sales_Uncleaned[[#This Row],[Order_Date]])</f>
        <v>45849</v>
      </c>
      <c r="K1850" t="s">
        <v>22</v>
      </c>
      <c r="L1850" t="s">
        <v>36</v>
      </c>
      <c r="M1850">
        <v>1289.3599999999999</v>
      </c>
    </row>
    <row r="1851" spans="1:13" x14ac:dyDescent="0.3">
      <c r="A1851">
        <v>3933</v>
      </c>
      <c r="B1851" t="s">
        <v>35</v>
      </c>
      <c r="C1851" t="s">
        <v>14</v>
      </c>
      <c r="D1851" t="s">
        <v>15</v>
      </c>
      <c r="E1851" t="str">
        <f>IF(Nike_Sales_Uncleaned!E1935="","NA",IF(OR(Nike_Sales_Uncleaned!E1935=0,Nike_Sales_Uncleaned!E1935=-1),"NA",UPPER(Nike_Sales_Uncleaned!E1935)))</f>
        <v>XL</v>
      </c>
      <c r="F1851" cm="1">
        <f t="array" ref="F1851">IF(Nike_Sales_Uncleaned!F1935="",MEDIAN(_xlfn._xlws.FILTER(Nike_Sales_Uncleaned!$F$2:$F$2501,Nike_Sales_Uncleaned!$F$2:$F$2501&gt;0)),Nike_Sales_Uncleaned!F1935)</f>
        <v>4</v>
      </c>
      <c r="G1851" cm="1">
        <f t="array" ref="G1851">IF(OR(Nike_Sales_Uncleaned!G1935="",Nike_Sales_Uncleaned!G1935&lt;=0),MEDIAN(_xlfn._xlws.FILTER(Nike_Sales_Uncleaned!$G$2:$G$2501,Nike_Sales_Uncleaned!$G$2:$G$2501&gt;0)),Nike_Sales_Uncleaned!G1935)</f>
        <v>6110.0300000000007</v>
      </c>
      <c r="H1851">
        <f>IF(Nike_Sales_Uncleaned!H1935="",0,IF(AND(Nike_Sales_Uncleaned!H1935&gt;=0,Nike_Sales_Uncleaned!H1935&lt;=1),Nike_Sales_Uncleaned!H1935,0))</f>
        <v>0</v>
      </c>
      <c r="I1851">
        <v>0</v>
      </c>
      <c r="J1851" s="11" t="str">
        <f>IF(Nike_Sales_Uncleaned[[#This Row],[Order_Date]]="","",Nike_Sales_Uncleaned[[#This Row],[Order_Date]])</f>
        <v/>
      </c>
      <c r="K1851" t="s">
        <v>17</v>
      </c>
      <c r="L1851" t="s">
        <v>29</v>
      </c>
      <c r="M1851">
        <v>1348.54</v>
      </c>
    </row>
    <row r="1852" spans="1:13" x14ac:dyDescent="0.3">
      <c r="A1852">
        <v>3934</v>
      </c>
      <c r="B1852" t="s">
        <v>13</v>
      </c>
      <c r="C1852" t="s">
        <v>20</v>
      </c>
      <c r="D1852" t="s">
        <v>39</v>
      </c>
      <c r="E1852" t="str">
        <f>IF(Nike_Sales_Uncleaned!E1936="","NA",IF(OR(Nike_Sales_Uncleaned!E1936=0,Nike_Sales_Uncleaned!E1936=-1),"NA",UPPER(Nike_Sales_Uncleaned!E1936)))</f>
        <v>NA</v>
      </c>
      <c r="F1852" cm="1">
        <f t="array" ref="F1852">IF(Nike_Sales_Uncleaned!F1936="",MEDIAN(_xlfn._xlws.FILTER(Nike_Sales_Uncleaned!$F$2:$F$2501,Nike_Sales_Uncleaned!$F$2:$F$2501&gt;0)),Nike_Sales_Uncleaned!F1936)</f>
        <v>2</v>
      </c>
      <c r="G1852" cm="1">
        <f t="array" ref="G1852">IF(OR(Nike_Sales_Uncleaned!G1936="",Nike_Sales_Uncleaned!G1936&lt;=0),MEDIAN(_xlfn._xlws.FILTER(Nike_Sales_Uncleaned!$G$2:$G$2501,Nike_Sales_Uncleaned!$G$2:$G$2501&gt;0)),Nike_Sales_Uncleaned!G1936)</f>
        <v>6110.0300000000007</v>
      </c>
      <c r="H1852">
        <f>IF(Nike_Sales_Uncleaned!H1936="",0,IF(AND(Nike_Sales_Uncleaned!H1936&gt;=0,Nike_Sales_Uncleaned!H1936&lt;=1),Nike_Sales_Uncleaned!H1936,0))</f>
        <v>0</v>
      </c>
      <c r="I1852">
        <v>0</v>
      </c>
      <c r="J1852" s="11">
        <f>IF(Nike_Sales_Uncleaned[[#This Row],[Order_Date]]="","",Nike_Sales_Uncleaned[[#This Row],[Order_Date]])</f>
        <v>45824</v>
      </c>
      <c r="K1852" t="s">
        <v>17</v>
      </c>
      <c r="L1852" t="s">
        <v>45</v>
      </c>
      <c r="M1852">
        <v>2313.79</v>
      </c>
    </row>
    <row r="1853" spans="1:13" x14ac:dyDescent="0.3">
      <c r="A1853">
        <v>3935</v>
      </c>
      <c r="B1853" t="s">
        <v>19</v>
      </c>
      <c r="C1853" t="s">
        <v>30</v>
      </c>
      <c r="D1853" t="s">
        <v>31</v>
      </c>
      <c r="E1853" t="str">
        <f>IF(Nike_Sales_Uncleaned!E1937="","NA",IF(OR(Nike_Sales_Uncleaned!E1937=0,Nike_Sales_Uncleaned!E1937=-1),"NA",UPPER(Nike_Sales_Uncleaned!E1937)))</f>
        <v>M</v>
      </c>
      <c r="F1853" cm="1">
        <f t="array" ref="F1853">IF(Nike_Sales_Uncleaned!F1937="",MEDIAN(_xlfn._xlws.FILTER(Nike_Sales_Uncleaned!$F$2:$F$2501,Nike_Sales_Uncleaned!$F$2:$F$2501&gt;0)),Nike_Sales_Uncleaned!F1937)</f>
        <v>2</v>
      </c>
      <c r="G1853" cm="1">
        <f t="array" ref="G1853">IF(OR(Nike_Sales_Uncleaned!G1937="",Nike_Sales_Uncleaned!G1937&lt;=0),MEDIAN(_xlfn._xlws.FILTER(Nike_Sales_Uncleaned!$G$2:$G$2501,Nike_Sales_Uncleaned!$G$2:$G$2501&gt;0)),Nike_Sales_Uncleaned!G1937)</f>
        <v>6110.0300000000007</v>
      </c>
      <c r="H1853">
        <f>IF(Nike_Sales_Uncleaned!H1937="",0,IF(AND(Nike_Sales_Uncleaned!H1937&gt;=0,Nike_Sales_Uncleaned!H1937&lt;=1),Nike_Sales_Uncleaned!H1937,0))</f>
        <v>0</v>
      </c>
      <c r="I1853">
        <v>0</v>
      </c>
      <c r="J1853" s="11" t="str">
        <f>IF(Nike_Sales_Uncleaned[[#This Row],[Order_Date]]="","",Nike_Sales_Uncleaned[[#This Row],[Order_Date]])</f>
        <v/>
      </c>
      <c r="K1853" t="s">
        <v>22</v>
      </c>
      <c r="L1853" t="s">
        <v>29</v>
      </c>
      <c r="M1853">
        <v>-833.94</v>
      </c>
    </row>
    <row r="1854" spans="1:13" x14ac:dyDescent="0.3">
      <c r="A1854">
        <v>3936</v>
      </c>
      <c r="B1854" t="s">
        <v>13</v>
      </c>
      <c r="C1854" t="s">
        <v>26</v>
      </c>
      <c r="D1854" t="s">
        <v>27</v>
      </c>
      <c r="E1854" t="str">
        <f>IF(Nike_Sales_Uncleaned!E1938="","NA",IF(OR(Nike_Sales_Uncleaned!E1938=0,Nike_Sales_Uncleaned!E1938=-1),"NA",UPPER(Nike_Sales_Uncleaned!E1938)))</f>
        <v>M</v>
      </c>
      <c r="F1854" cm="1">
        <f t="array" ref="F1854">IF(Nike_Sales_Uncleaned!F1938="",MEDIAN(_xlfn._xlws.FILTER(Nike_Sales_Uncleaned!$F$2:$F$2501,Nike_Sales_Uncleaned!$F$2:$F$2501&gt;0)),Nike_Sales_Uncleaned!F1938)</f>
        <v>3</v>
      </c>
      <c r="G1854" cm="1">
        <f t="array" ref="G1854">IF(OR(Nike_Sales_Uncleaned!G1938="",Nike_Sales_Uncleaned!G1938&lt;=0),MEDIAN(_xlfn._xlws.FILTER(Nike_Sales_Uncleaned!$G$2:$G$2501,Nike_Sales_Uncleaned!$G$2:$G$2501&gt;0)),Nike_Sales_Uncleaned!G1938)</f>
        <v>3544.33</v>
      </c>
      <c r="H1854">
        <f>IF(Nike_Sales_Uncleaned!H1938="",0,IF(AND(Nike_Sales_Uncleaned!H1938&gt;=0,Nike_Sales_Uncleaned!H1938&lt;=1),Nike_Sales_Uncleaned!H1938,0))</f>
        <v>0</v>
      </c>
      <c r="I1854">
        <v>0</v>
      </c>
      <c r="J1854" s="11">
        <f>IF(Nike_Sales_Uncleaned[[#This Row],[Order_Date]]="","",Nike_Sales_Uncleaned[[#This Row],[Order_Date]])</f>
        <v>45582</v>
      </c>
      <c r="K1854" t="s">
        <v>22</v>
      </c>
      <c r="L1854" t="s">
        <v>29</v>
      </c>
      <c r="M1854">
        <v>1983.5</v>
      </c>
    </row>
    <row r="1855" spans="1:13" x14ac:dyDescent="0.3">
      <c r="A1855">
        <v>3937</v>
      </c>
      <c r="B1855" t="s">
        <v>19</v>
      </c>
      <c r="C1855" t="s">
        <v>30</v>
      </c>
      <c r="D1855" t="s">
        <v>31</v>
      </c>
      <c r="E1855" t="str">
        <f>IF(Nike_Sales_Uncleaned!E1939="","NA",IF(OR(Nike_Sales_Uncleaned!E1939=0,Nike_Sales_Uncleaned!E1939=-1),"NA",UPPER(Nike_Sales_Uncleaned!E1939)))</f>
        <v>M</v>
      </c>
      <c r="F1855" cm="1">
        <f t="array" ref="F1855">IF(Nike_Sales_Uncleaned!F1939="",MEDIAN(_xlfn._xlws.FILTER(Nike_Sales_Uncleaned!$F$2:$F$2501,Nike_Sales_Uncleaned!$F$2:$F$2501&gt;0)),Nike_Sales_Uncleaned!F1939)</f>
        <v>2</v>
      </c>
      <c r="G1855" cm="1">
        <f t="array" ref="G1855">IF(OR(Nike_Sales_Uncleaned!G1939="",Nike_Sales_Uncleaned!G1939&lt;=0),MEDIAN(_xlfn._xlws.FILTER(Nike_Sales_Uncleaned!$G$2:$G$2501,Nike_Sales_Uncleaned!$G$2:$G$2501&gt;0)),Nike_Sales_Uncleaned!G1939)</f>
        <v>9550.19</v>
      </c>
      <c r="H1855">
        <f>IF(Nike_Sales_Uncleaned!H1939="",0,IF(AND(Nike_Sales_Uncleaned!H1939&gt;=0,Nike_Sales_Uncleaned!H1939&lt;=1),Nike_Sales_Uncleaned!H1939,0))</f>
        <v>0</v>
      </c>
      <c r="I1855">
        <v>0</v>
      </c>
      <c r="J1855" s="11" t="str">
        <f>IF(Nike_Sales_Uncleaned[[#This Row],[Order_Date]]="","",Nike_Sales_Uncleaned[[#This Row],[Order_Date]])</f>
        <v/>
      </c>
      <c r="K1855" t="s">
        <v>17</v>
      </c>
      <c r="L1855" t="s">
        <v>38</v>
      </c>
      <c r="M1855">
        <v>-638.36</v>
      </c>
    </row>
    <row r="1856" spans="1:13" x14ac:dyDescent="0.3">
      <c r="A1856">
        <v>3938</v>
      </c>
      <c r="B1856" t="s">
        <v>13</v>
      </c>
      <c r="C1856" t="s">
        <v>14</v>
      </c>
      <c r="D1856" t="s">
        <v>15</v>
      </c>
      <c r="E1856" t="str">
        <f>IF(Nike_Sales_Uncleaned!E1940="","NA",IF(OR(Nike_Sales_Uncleaned!E1940=0,Nike_Sales_Uncleaned!E1940=-1),"NA",UPPER(Nike_Sales_Uncleaned!E1940)))</f>
        <v>8</v>
      </c>
      <c r="F1856" cm="1">
        <f t="array" ref="F1856">IF(Nike_Sales_Uncleaned!F1940="",MEDIAN(_xlfn._xlws.FILTER(Nike_Sales_Uncleaned!$F$2:$F$2501,Nike_Sales_Uncleaned!$F$2:$F$2501&gt;0)),Nike_Sales_Uncleaned!F1940)</f>
        <v>1</v>
      </c>
      <c r="G1856" cm="1">
        <f t="array" ref="G1856">IF(OR(Nike_Sales_Uncleaned!G1940="",Nike_Sales_Uncleaned!G1940&lt;=0),MEDIAN(_xlfn._xlws.FILTER(Nike_Sales_Uncleaned!$G$2:$G$2501,Nike_Sales_Uncleaned!$G$2:$G$2501&gt;0)),Nike_Sales_Uncleaned!G1940)</f>
        <v>2823.65</v>
      </c>
      <c r="H1856">
        <f>IF(Nike_Sales_Uncleaned!H1940="",0,IF(AND(Nike_Sales_Uncleaned!H1940&gt;=0,Nike_Sales_Uncleaned!H1940&lt;=1),Nike_Sales_Uncleaned!H1940,0))</f>
        <v>0</v>
      </c>
      <c r="I1856">
        <v>0</v>
      </c>
      <c r="J1856" s="11" t="str">
        <f>IF(Nike_Sales_Uncleaned[[#This Row],[Order_Date]]="","",Nike_Sales_Uncleaned[[#This Row],[Order_Date]])</f>
        <v/>
      </c>
      <c r="K1856" t="s">
        <v>17</v>
      </c>
      <c r="L1856" t="s">
        <v>45</v>
      </c>
      <c r="M1856">
        <v>1933.98</v>
      </c>
    </row>
    <row r="1857" spans="1:13" x14ac:dyDescent="0.3">
      <c r="A1857">
        <v>3939</v>
      </c>
      <c r="B1857" t="s">
        <v>19</v>
      </c>
      <c r="C1857" t="s">
        <v>14</v>
      </c>
      <c r="D1857" t="s">
        <v>54</v>
      </c>
      <c r="E1857" t="str">
        <f>IF(Nike_Sales_Uncleaned!E1941="","NA",IF(OR(Nike_Sales_Uncleaned!E1941=0,Nike_Sales_Uncleaned!E1941=-1),"NA",UPPER(Nike_Sales_Uncleaned!E1941)))</f>
        <v>M</v>
      </c>
      <c r="F1857" cm="1">
        <f t="array" ref="F1857">IF(Nike_Sales_Uncleaned!F1941="",MEDIAN(_xlfn._xlws.FILTER(Nike_Sales_Uncleaned!$F$2:$F$2501,Nike_Sales_Uncleaned!$F$2:$F$2501&gt;0)),Nike_Sales_Uncleaned!F1941)</f>
        <v>2</v>
      </c>
      <c r="G1857" cm="1">
        <f t="array" ref="G1857">IF(OR(Nike_Sales_Uncleaned!G1941="",Nike_Sales_Uncleaned!G1941&lt;=0),MEDIAN(_xlfn._xlws.FILTER(Nike_Sales_Uncleaned!$G$2:$G$2501,Nike_Sales_Uncleaned!$G$2:$G$2501&gt;0)),Nike_Sales_Uncleaned!G1941)</f>
        <v>6110.0300000000007</v>
      </c>
      <c r="H1857">
        <f>IF(Nike_Sales_Uncleaned!H1941="",0,IF(AND(Nike_Sales_Uncleaned!H1941&gt;=0,Nike_Sales_Uncleaned!H1941&lt;=1),Nike_Sales_Uncleaned!H1941,0))</f>
        <v>0</v>
      </c>
      <c r="I1857">
        <v>0</v>
      </c>
      <c r="J1857" s="11">
        <f>IF(Nike_Sales_Uncleaned[[#This Row],[Order_Date]]="","",Nike_Sales_Uncleaned[[#This Row],[Order_Date]])</f>
        <v>45688</v>
      </c>
      <c r="K1857" t="s">
        <v>17</v>
      </c>
      <c r="L1857" t="s">
        <v>36</v>
      </c>
      <c r="M1857">
        <v>2219.59</v>
      </c>
    </row>
    <row r="1858" spans="1:13" x14ac:dyDescent="0.3">
      <c r="A1858">
        <v>3940</v>
      </c>
      <c r="B1858" t="s">
        <v>13</v>
      </c>
      <c r="C1858" t="s">
        <v>30</v>
      </c>
      <c r="D1858" t="s">
        <v>31</v>
      </c>
      <c r="E1858" t="str">
        <f>IF(Nike_Sales_Uncleaned!E1942="","NA",IF(OR(Nike_Sales_Uncleaned!E1942=0,Nike_Sales_Uncleaned!E1942=-1),"NA",UPPER(Nike_Sales_Uncleaned!E1942)))</f>
        <v>11</v>
      </c>
      <c r="F1858" cm="1">
        <f t="array" ref="F1858">IF(Nike_Sales_Uncleaned!F1942="",MEDIAN(_xlfn._xlws.FILTER(Nike_Sales_Uncleaned!$F$2:$F$2501,Nike_Sales_Uncleaned!$F$2:$F$2501&gt;0)),Nike_Sales_Uncleaned!F1942)</f>
        <v>2</v>
      </c>
      <c r="G1858" cm="1">
        <f t="array" ref="G1858">IF(OR(Nike_Sales_Uncleaned!G1942="",Nike_Sales_Uncleaned!G1942&lt;=0),MEDIAN(_xlfn._xlws.FILTER(Nike_Sales_Uncleaned!$G$2:$G$2501,Nike_Sales_Uncleaned!$G$2:$G$2501&gt;0)),Nike_Sales_Uncleaned!G1942)</f>
        <v>6110.0300000000007</v>
      </c>
      <c r="H1858">
        <f>IF(Nike_Sales_Uncleaned!H1942="",0,IF(AND(Nike_Sales_Uncleaned!H1942&gt;=0,Nike_Sales_Uncleaned!H1942&lt;=1),Nike_Sales_Uncleaned!H1942,0))</f>
        <v>0</v>
      </c>
      <c r="I1858">
        <v>0</v>
      </c>
      <c r="J1858" s="11" t="str">
        <f>IF(Nike_Sales_Uncleaned[[#This Row],[Order_Date]]="","",Nike_Sales_Uncleaned[[#This Row],[Order_Date]])</f>
        <v/>
      </c>
      <c r="K1858" t="s">
        <v>17</v>
      </c>
      <c r="L1858" t="s">
        <v>38</v>
      </c>
      <c r="M1858">
        <v>491.15</v>
      </c>
    </row>
    <row r="1859" spans="1:13" x14ac:dyDescent="0.3">
      <c r="A1859">
        <v>3941</v>
      </c>
      <c r="B1859" t="s">
        <v>35</v>
      </c>
      <c r="C1859" t="s">
        <v>20</v>
      </c>
      <c r="D1859" t="s">
        <v>55</v>
      </c>
      <c r="E1859" t="str">
        <f>IF(Nike_Sales_Uncleaned!E1943="","NA",IF(OR(Nike_Sales_Uncleaned!E1943=0,Nike_Sales_Uncleaned!E1943=-1),"NA",UPPER(Nike_Sales_Uncleaned!E1943)))</f>
        <v>NA</v>
      </c>
      <c r="F1859" cm="1">
        <f t="array" ref="F1859">IF(Nike_Sales_Uncleaned!F1943="",MEDIAN(_xlfn._xlws.FILTER(Nike_Sales_Uncleaned!$F$2:$F$2501,Nike_Sales_Uncleaned!$F$2:$F$2501&gt;0)),Nike_Sales_Uncleaned!F1943)</f>
        <v>0</v>
      </c>
      <c r="G1859" cm="1">
        <f t="array" ref="G1859">IF(OR(Nike_Sales_Uncleaned!G1943="",Nike_Sales_Uncleaned!G1943&lt;=0),MEDIAN(_xlfn._xlws.FILTER(Nike_Sales_Uncleaned!$G$2:$G$2501,Nike_Sales_Uncleaned!$G$2:$G$2501&gt;0)),Nike_Sales_Uncleaned!G1943)</f>
        <v>9789.2000000000007</v>
      </c>
      <c r="H1859">
        <f>IF(Nike_Sales_Uncleaned!H1943="",0,IF(AND(Nike_Sales_Uncleaned!H1943&gt;=0,Nike_Sales_Uncleaned!H1943&lt;=1),Nike_Sales_Uncleaned!H1943,0))</f>
        <v>0</v>
      </c>
      <c r="I1859">
        <v>0</v>
      </c>
      <c r="J1859" s="11">
        <f>IF(Nike_Sales_Uncleaned[[#This Row],[Order_Date]]="","",Nike_Sales_Uncleaned[[#This Row],[Order_Date]])</f>
        <v>45539</v>
      </c>
      <c r="K1859" t="s">
        <v>17</v>
      </c>
      <c r="L1859" t="s">
        <v>29</v>
      </c>
      <c r="M1859">
        <v>1829.77</v>
      </c>
    </row>
    <row r="1860" spans="1:13" x14ac:dyDescent="0.3">
      <c r="A1860">
        <v>3942</v>
      </c>
      <c r="B1860" t="s">
        <v>35</v>
      </c>
      <c r="C1860" t="s">
        <v>26</v>
      </c>
      <c r="D1860" t="s">
        <v>27</v>
      </c>
      <c r="E1860" t="str">
        <f>IF(Nike_Sales_Uncleaned!E1944="","NA",IF(OR(Nike_Sales_Uncleaned!E1944=0,Nike_Sales_Uncleaned!E1944=-1),"NA",UPPER(Nike_Sales_Uncleaned!E1944)))</f>
        <v>M</v>
      </c>
      <c r="F1860" cm="1">
        <f t="array" ref="F1860">IF(Nike_Sales_Uncleaned!F1944="",MEDIAN(_xlfn._xlws.FILTER(Nike_Sales_Uncleaned!$F$2:$F$2501,Nike_Sales_Uncleaned!$F$2:$F$2501&gt;0)),Nike_Sales_Uncleaned!F1944)</f>
        <v>1</v>
      </c>
      <c r="G1860" cm="1">
        <f t="array" ref="G1860">IF(OR(Nike_Sales_Uncleaned!G1944="",Nike_Sales_Uncleaned!G1944&lt;=0),MEDIAN(_xlfn._xlws.FILTER(Nike_Sales_Uncleaned!$G$2:$G$2501,Nike_Sales_Uncleaned!$G$2:$G$2501&gt;0)),Nike_Sales_Uncleaned!G1944)</f>
        <v>3283.25</v>
      </c>
      <c r="H1860">
        <f>IF(Nike_Sales_Uncleaned!H1944="",0,IF(AND(Nike_Sales_Uncleaned!H1944&gt;=0,Nike_Sales_Uncleaned!H1944&lt;=1),Nike_Sales_Uncleaned!H1944,0))</f>
        <v>0</v>
      </c>
      <c r="I1860">
        <v>0</v>
      </c>
      <c r="J1860" s="11">
        <f>IF(Nike_Sales_Uncleaned[[#This Row],[Order_Date]]="","",Nike_Sales_Uncleaned[[#This Row],[Order_Date]])</f>
        <v>45542</v>
      </c>
      <c r="K1860" t="s">
        <v>17</v>
      </c>
      <c r="L1860" t="s">
        <v>33</v>
      </c>
      <c r="M1860">
        <v>-938.81</v>
      </c>
    </row>
    <row r="1861" spans="1:13" x14ac:dyDescent="0.3">
      <c r="A1861">
        <v>3943</v>
      </c>
      <c r="B1861" t="s">
        <v>19</v>
      </c>
      <c r="C1861" t="s">
        <v>20</v>
      </c>
      <c r="D1861" t="s">
        <v>21</v>
      </c>
      <c r="E1861" t="str">
        <f>IF(Nike_Sales_Uncleaned!E1945="","NA",IF(OR(Nike_Sales_Uncleaned!E1945=0,Nike_Sales_Uncleaned!E1945=-1),"NA",UPPER(Nike_Sales_Uncleaned!E1945)))</f>
        <v>NA</v>
      </c>
      <c r="F1861" cm="1">
        <f t="array" ref="F1861">IF(Nike_Sales_Uncleaned!F1945="",MEDIAN(_xlfn._xlws.FILTER(Nike_Sales_Uncleaned!$F$2:$F$2501,Nike_Sales_Uncleaned!$F$2:$F$2501&gt;0)),Nike_Sales_Uncleaned!F1945)</f>
        <v>0</v>
      </c>
      <c r="G1861" cm="1">
        <f t="array" ref="G1861">IF(OR(Nike_Sales_Uncleaned!G1945="",Nike_Sales_Uncleaned!G1945&lt;=0),MEDIAN(_xlfn._xlws.FILTER(Nike_Sales_Uncleaned!$G$2:$G$2501,Nike_Sales_Uncleaned!$G$2:$G$2501&gt;0)),Nike_Sales_Uncleaned!G1945)</f>
        <v>7253.3</v>
      </c>
      <c r="H1861">
        <f>IF(Nike_Sales_Uncleaned!H1945="",0,IF(AND(Nike_Sales_Uncleaned!H1945&gt;=0,Nike_Sales_Uncleaned!H1945&lt;=1),Nike_Sales_Uncleaned!H1945,0))</f>
        <v>0.45</v>
      </c>
      <c r="I1861">
        <v>0</v>
      </c>
      <c r="J1861" s="11">
        <f>IF(Nike_Sales_Uncleaned[[#This Row],[Order_Date]]="","",Nike_Sales_Uncleaned[[#This Row],[Order_Date]])</f>
        <v>45616</v>
      </c>
      <c r="K1861" t="s">
        <v>22</v>
      </c>
      <c r="L1861" t="s">
        <v>36</v>
      </c>
      <c r="M1861">
        <v>3857.9</v>
      </c>
    </row>
    <row r="1862" spans="1:13" x14ac:dyDescent="0.3">
      <c r="A1862">
        <v>3944</v>
      </c>
      <c r="B1862" t="s">
        <v>35</v>
      </c>
      <c r="C1862" t="s">
        <v>14</v>
      </c>
      <c r="D1862" t="s">
        <v>47</v>
      </c>
      <c r="E1862" t="str">
        <f>IF(Nike_Sales_Uncleaned!E1946="","NA",IF(OR(Nike_Sales_Uncleaned!E1946=0,Nike_Sales_Uncleaned!E1946=-1),"NA",UPPER(Nike_Sales_Uncleaned!E1946)))</f>
        <v>NA</v>
      </c>
      <c r="F1862" cm="1">
        <f t="array" ref="F1862">IF(Nike_Sales_Uncleaned!F1946="",MEDIAN(_xlfn._xlws.FILTER(Nike_Sales_Uncleaned!$F$2:$F$2501,Nike_Sales_Uncleaned!$F$2:$F$2501&gt;0)),Nike_Sales_Uncleaned!F1946)</f>
        <v>2</v>
      </c>
      <c r="G1862" cm="1">
        <f t="array" ref="G1862">IF(OR(Nike_Sales_Uncleaned!G1946="",Nike_Sales_Uncleaned!G1946&lt;=0),MEDIAN(_xlfn._xlws.FILTER(Nike_Sales_Uncleaned!$G$2:$G$2501,Nike_Sales_Uncleaned!$G$2:$G$2501&gt;0)),Nike_Sales_Uncleaned!G1946)</f>
        <v>6110.0300000000007</v>
      </c>
      <c r="H1862">
        <f>IF(Nike_Sales_Uncleaned!H1946="",0,IF(AND(Nike_Sales_Uncleaned!H1946&gt;=0,Nike_Sales_Uncleaned!H1946&lt;=1),Nike_Sales_Uncleaned!H1946,0))</f>
        <v>0.04</v>
      </c>
      <c r="I1862">
        <v>0</v>
      </c>
      <c r="J1862" s="11">
        <f>IF(Nike_Sales_Uncleaned[[#This Row],[Order_Date]]="","",Nike_Sales_Uncleaned[[#This Row],[Order_Date]])</f>
        <v>45751</v>
      </c>
      <c r="K1862" t="s">
        <v>17</v>
      </c>
      <c r="L1862" t="s">
        <v>36</v>
      </c>
      <c r="M1862">
        <v>-151.58000000000001</v>
      </c>
    </row>
    <row r="1863" spans="1:13" x14ac:dyDescent="0.3">
      <c r="A1863">
        <v>3946</v>
      </c>
      <c r="B1863" t="s">
        <v>35</v>
      </c>
      <c r="C1863" t="s">
        <v>14</v>
      </c>
      <c r="D1863" t="s">
        <v>15</v>
      </c>
      <c r="E1863" t="str">
        <f>IF(Nike_Sales_Uncleaned!E1948="","NA",IF(OR(Nike_Sales_Uncleaned!E1948=0,Nike_Sales_Uncleaned!E1948=-1),"NA",UPPER(Nike_Sales_Uncleaned!E1948)))</f>
        <v>NA</v>
      </c>
      <c r="F1863" cm="1">
        <f t="array" ref="F1863">IF(Nike_Sales_Uncleaned!F1948="",MEDIAN(_xlfn._xlws.FILTER(Nike_Sales_Uncleaned!$F$2:$F$2501,Nike_Sales_Uncleaned!$F$2:$F$2501&gt;0)),Nike_Sales_Uncleaned!F1948)</f>
        <v>-1</v>
      </c>
      <c r="G1863" cm="1">
        <f t="array" ref="G1863">IF(OR(Nike_Sales_Uncleaned!G1948="",Nike_Sales_Uncleaned!G1948&lt;=0),MEDIAN(_xlfn._xlws.FILTER(Nike_Sales_Uncleaned!$G$2:$G$2501,Nike_Sales_Uncleaned!$G$2:$G$2501&gt;0)),Nike_Sales_Uncleaned!G1948)</f>
        <v>6110.0300000000007</v>
      </c>
      <c r="H1863">
        <f>IF(Nike_Sales_Uncleaned!H1948="",0,IF(AND(Nike_Sales_Uncleaned!H1948&gt;=0,Nike_Sales_Uncleaned!H1948&lt;=1),Nike_Sales_Uncleaned!H1948,0))</f>
        <v>0</v>
      </c>
      <c r="I1863">
        <v>0</v>
      </c>
      <c r="J1863" s="11" t="str">
        <f>IF(Nike_Sales_Uncleaned[[#This Row],[Order_Date]]="","",Nike_Sales_Uncleaned[[#This Row],[Order_Date]])</f>
        <v/>
      </c>
      <c r="K1863" t="s">
        <v>22</v>
      </c>
      <c r="L1863" t="s">
        <v>45</v>
      </c>
      <c r="M1863">
        <v>3250.78</v>
      </c>
    </row>
    <row r="1864" spans="1:13" x14ac:dyDescent="0.3">
      <c r="A1864">
        <v>3947</v>
      </c>
      <c r="B1864" t="s">
        <v>35</v>
      </c>
      <c r="C1864" t="s">
        <v>14</v>
      </c>
      <c r="D1864" t="s">
        <v>15</v>
      </c>
      <c r="E1864" t="str">
        <f>IF(Nike_Sales_Uncleaned!E1949="","NA",IF(OR(Nike_Sales_Uncleaned!E1949=0,Nike_Sales_Uncleaned!E1949=-1),"NA",UPPER(Nike_Sales_Uncleaned!E1949)))</f>
        <v>NA</v>
      </c>
      <c r="F1864" cm="1">
        <f t="array" ref="F1864">IF(Nike_Sales_Uncleaned!F1949="",MEDIAN(_xlfn._xlws.FILTER(Nike_Sales_Uncleaned!$F$2:$F$2501,Nike_Sales_Uncleaned!$F$2:$F$2501&gt;0)),Nike_Sales_Uncleaned!F1949)</f>
        <v>2</v>
      </c>
      <c r="G1864" cm="1">
        <f t="array" ref="G1864">IF(OR(Nike_Sales_Uncleaned!G1949="",Nike_Sales_Uncleaned!G1949&lt;=0),MEDIAN(_xlfn._xlws.FILTER(Nike_Sales_Uncleaned!$G$2:$G$2501,Nike_Sales_Uncleaned!$G$2:$G$2501&gt;0)),Nike_Sales_Uncleaned!G1949)</f>
        <v>6110.0300000000007</v>
      </c>
      <c r="H1864">
        <f>IF(Nike_Sales_Uncleaned!H1949="",0,IF(AND(Nike_Sales_Uncleaned!H1949&gt;=0,Nike_Sales_Uncleaned!H1949&lt;=1),Nike_Sales_Uncleaned!H1949,0))</f>
        <v>0</v>
      </c>
      <c r="I1864">
        <v>0</v>
      </c>
      <c r="J1864" s="11">
        <f>IF(Nike_Sales_Uncleaned[[#This Row],[Order_Date]]="","",Nike_Sales_Uncleaned[[#This Row],[Order_Date]])</f>
        <v>45247</v>
      </c>
      <c r="K1864" t="s">
        <v>22</v>
      </c>
      <c r="L1864" t="s">
        <v>45</v>
      </c>
      <c r="M1864">
        <v>3354.76</v>
      </c>
    </row>
    <row r="1865" spans="1:13" x14ac:dyDescent="0.3">
      <c r="A1865">
        <v>3948</v>
      </c>
      <c r="B1865" t="s">
        <v>19</v>
      </c>
      <c r="C1865" t="s">
        <v>43</v>
      </c>
      <c r="D1865" t="s">
        <v>61</v>
      </c>
      <c r="E1865" t="str">
        <f>IF(Nike_Sales_Uncleaned!E1950="","NA",IF(OR(Nike_Sales_Uncleaned!E1950=0,Nike_Sales_Uncleaned!E1950=-1),"NA",UPPER(Nike_Sales_Uncleaned!E1950)))</f>
        <v>L</v>
      </c>
      <c r="F1865" cm="1">
        <f t="array" ref="F1865">IF(Nike_Sales_Uncleaned!F1950="",MEDIAN(_xlfn._xlws.FILTER(Nike_Sales_Uncleaned!$F$2:$F$2501,Nike_Sales_Uncleaned!$F$2:$F$2501&gt;0)),Nike_Sales_Uncleaned!F1950)</f>
        <v>2</v>
      </c>
      <c r="G1865" cm="1">
        <f t="array" ref="G1865">IF(OR(Nike_Sales_Uncleaned!G1950="",Nike_Sales_Uncleaned!G1950&lt;=0),MEDIAN(_xlfn._xlws.FILTER(Nike_Sales_Uncleaned!$G$2:$G$2501,Nike_Sales_Uncleaned!$G$2:$G$2501&gt;0)),Nike_Sales_Uncleaned!G1950)</f>
        <v>6110.0300000000007</v>
      </c>
      <c r="H1865">
        <f>IF(Nike_Sales_Uncleaned!H1950="",0,IF(AND(Nike_Sales_Uncleaned!H1950&gt;=0,Nike_Sales_Uncleaned!H1950&lt;=1),Nike_Sales_Uncleaned!H1950,0))</f>
        <v>0.64</v>
      </c>
      <c r="I1865">
        <v>0</v>
      </c>
      <c r="J1865" s="11">
        <f>IF(Nike_Sales_Uncleaned[[#This Row],[Order_Date]]="","",Nike_Sales_Uncleaned[[#This Row],[Order_Date]])</f>
        <v>45836</v>
      </c>
      <c r="K1865" t="s">
        <v>17</v>
      </c>
      <c r="L1865" t="s">
        <v>33</v>
      </c>
      <c r="M1865">
        <v>3470.77</v>
      </c>
    </row>
    <row r="1866" spans="1:13" x14ac:dyDescent="0.3">
      <c r="A1866">
        <v>3950</v>
      </c>
      <c r="B1866" t="s">
        <v>13</v>
      </c>
      <c r="C1866" t="s">
        <v>30</v>
      </c>
      <c r="D1866" t="s">
        <v>31</v>
      </c>
      <c r="E1866" t="str">
        <f>IF(Nike_Sales_Uncleaned!E1952="","NA",IF(OR(Nike_Sales_Uncleaned!E1952=0,Nike_Sales_Uncleaned!E1952=-1),"NA",UPPER(Nike_Sales_Uncleaned!E1952)))</f>
        <v>XL</v>
      </c>
      <c r="F1866" cm="1">
        <f t="array" ref="F1866">IF(Nike_Sales_Uncleaned!F1952="",MEDIAN(_xlfn._xlws.FILTER(Nike_Sales_Uncleaned!$F$2:$F$2501,Nike_Sales_Uncleaned!$F$2:$F$2501&gt;0)),Nike_Sales_Uncleaned!F1952)</f>
        <v>2</v>
      </c>
      <c r="G1866" cm="1">
        <f t="array" ref="G1866">IF(OR(Nike_Sales_Uncleaned!G1952="",Nike_Sales_Uncleaned!G1952&lt;=0),MEDIAN(_xlfn._xlws.FILTER(Nike_Sales_Uncleaned!$G$2:$G$2501,Nike_Sales_Uncleaned!$G$2:$G$2501&gt;0)),Nike_Sales_Uncleaned!G1952)</f>
        <v>3474.66</v>
      </c>
      <c r="H1866">
        <f>IF(Nike_Sales_Uncleaned!H1952="",0,IF(AND(Nike_Sales_Uncleaned!H1952&gt;=0,Nike_Sales_Uncleaned!H1952&lt;=1),Nike_Sales_Uncleaned!H1952,0))</f>
        <v>0</v>
      </c>
      <c r="I1866">
        <v>0</v>
      </c>
      <c r="J1866" s="11">
        <f>IF(Nike_Sales_Uncleaned[[#This Row],[Order_Date]]="","",Nike_Sales_Uncleaned[[#This Row],[Order_Date]])</f>
        <v>45778</v>
      </c>
      <c r="K1866" t="s">
        <v>17</v>
      </c>
      <c r="L1866" t="s">
        <v>45</v>
      </c>
      <c r="M1866">
        <v>474.81</v>
      </c>
    </row>
    <row r="1867" spans="1:13" x14ac:dyDescent="0.3">
      <c r="A1867">
        <v>3951</v>
      </c>
      <c r="B1867" t="s">
        <v>19</v>
      </c>
      <c r="C1867" t="s">
        <v>20</v>
      </c>
      <c r="D1867" t="s">
        <v>39</v>
      </c>
      <c r="E1867" t="str">
        <f>IF(Nike_Sales_Uncleaned!E1953="","NA",IF(OR(Nike_Sales_Uncleaned!E1953=0,Nike_Sales_Uncleaned!E1953=-1),"NA",UPPER(Nike_Sales_Uncleaned!E1953)))</f>
        <v>NA</v>
      </c>
      <c r="F1867" cm="1">
        <f t="array" ref="F1867">IF(Nike_Sales_Uncleaned!F1953="",MEDIAN(_xlfn._xlws.FILTER(Nike_Sales_Uncleaned!$F$2:$F$2501,Nike_Sales_Uncleaned!$F$2:$F$2501&gt;0)),Nike_Sales_Uncleaned!F1953)</f>
        <v>2</v>
      </c>
      <c r="G1867" cm="1">
        <f t="array" ref="G1867">IF(OR(Nike_Sales_Uncleaned!G1953="",Nike_Sales_Uncleaned!G1953&lt;=0),MEDIAN(_xlfn._xlws.FILTER(Nike_Sales_Uncleaned!$G$2:$G$2501,Nike_Sales_Uncleaned!$G$2:$G$2501&gt;0)),Nike_Sales_Uncleaned!G1953)</f>
        <v>6110.0300000000007</v>
      </c>
      <c r="H1867">
        <f>IF(Nike_Sales_Uncleaned!H1953="",0,IF(AND(Nike_Sales_Uncleaned!H1953&gt;=0,Nike_Sales_Uncleaned!H1953&lt;=1),Nike_Sales_Uncleaned!H1953,0))</f>
        <v>0</v>
      </c>
      <c r="I1867">
        <v>0</v>
      </c>
      <c r="J1867" s="11" t="str">
        <f>IF(Nike_Sales_Uncleaned[[#This Row],[Order_Date]]="","",Nike_Sales_Uncleaned[[#This Row],[Order_Date]])</f>
        <v/>
      </c>
      <c r="K1867" t="s">
        <v>17</v>
      </c>
      <c r="L1867" t="s">
        <v>33</v>
      </c>
      <c r="M1867">
        <v>1982.85</v>
      </c>
    </row>
    <row r="1868" spans="1:13" x14ac:dyDescent="0.3">
      <c r="A1868">
        <v>3952</v>
      </c>
      <c r="B1868" t="s">
        <v>19</v>
      </c>
      <c r="C1868" t="s">
        <v>20</v>
      </c>
      <c r="D1868" t="s">
        <v>39</v>
      </c>
      <c r="E1868" t="str">
        <f>IF(Nike_Sales_Uncleaned!E1954="","NA",IF(OR(Nike_Sales_Uncleaned!E1954=0,Nike_Sales_Uncleaned!E1954=-1),"NA",UPPER(Nike_Sales_Uncleaned!E1954)))</f>
        <v>12</v>
      </c>
      <c r="F1868" cm="1">
        <f t="array" ref="F1868">IF(Nike_Sales_Uncleaned!F1954="",MEDIAN(_xlfn._xlws.FILTER(Nike_Sales_Uncleaned!$F$2:$F$2501,Nike_Sales_Uncleaned!$F$2:$F$2501&gt;0)),Nike_Sales_Uncleaned!F1954)</f>
        <v>2</v>
      </c>
      <c r="G1868" cm="1">
        <f t="array" ref="G1868">IF(OR(Nike_Sales_Uncleaned!G1954="",Nike_Sales_Uncleaned!G1954&lt;=0),MEDIAN(_xlfn._xlws.FILTER(Nike_Sales_Uncleaned!$G$2:$G$2501,Nike_Sales_Uncleaned!$G$2:$G$2501&gt;0)),Nike_Sales_Uncleaned!G1954)</f>
        <v>6110.0300000000007</v>
      </c>
      <c r="H1868">
        <f>IF(Nike_Sales_Uncleaned!H1954="",0,IF(AND(Nike_Sales_Uncleaned!H1954&gt;=0,Nike_Sales_Uncleaned!H1954&lt;=1),Nike_Sales_Uncleaned!H1954,0))</f>
        <v>0.83</v>
      </c>
      <c r="I1868">
        <v>0</v>
      </c>
      <c r="J1868" s="11">
        <f>IF(Nike_Sales_Uncleaned[[#This Row],[Order_Date]]="","",Nike_Sales_Uncleaned[[#This Row],[Order_Date]])</f>
        <v>45702</v>
      </c>
      <c r="K1868" t="s">
        <v>17</v>
      </c>
      <c r="L1868" t="s">
        <v>25</v>
      </c>
      <c r="M1868">
        <v>3142.6</v>
      </c>
    </row>
    <row r="1869" spans="1:13" x14ac:dyDescent="0.3">
      <c r="A1869">
        <v>3953</v>
      </c>
      <c r="B1869" t="s">
        <v>19</v>
      </c>
      <c r="C1869" t="s">
        <v>43</v>
      </c>
      <c r="D1869" t="s">
        <v>44</v>
      </c>
      <c r="E1869" t="str">
        <f>IF(Nike_Sales_Uncleaned!E1955="","NA",IF(OR(Nike_Sales_Uncleaned!E1955=0,Nike_Sales_Uncleaned!E1955=-1),"NA",UPPER(Nike_Sales_Uncleaned!E1955)))</f>
        <v>XL</v>
      </c>
      <c r="F1869" cm="1">
        <f t="array" ref="F1869">IF(Nike_Sales_Uncleaned!F1955="",MEDIAN(_xlfn._xlws.FILTER(Nike_Sales_Uncleaned!$F$2:$F$2501,Nike_Sales_Uncleaned!$F$2:$F$2501&gt;0)),Nike_Sales_Uncleaned!F1955)</f>
        <v>2</v>
      </c>
      <c r="G1869" cm="1">
        <f t="array" ref="G1869">IF(OR(Nike_Sales_Uncleaned!G1955="",Nike_Sales_Uncleaned!G1955&lt;=0),MEDIAN(_xlfn._xlws.FILTER(Nike_Sales_Uncleaned!$G$2:$G$2501,Nike_Sales_Uncleaned!$G$2:$G$2501&gt;0)),Nike_Sales_Uncleaned!G1955)</f>
        <v>6110.0300000000007</v>
      </c>
      <c r="H1869">
        <f>IF(Nike_Sales_Uncleaned!H1955="",0,IF(AND(Nike_Sales_Uncleaned!H1955&gt;=0,Nike_Sales_Uncleaned!H1955&lt;=1),Nike_Sales_Uncleaned!H1955,0))</f>
        <v>0</v>
      </c>
      <c r="I1869">
        <v>0</v>
      </c>
      <c r="J1869" s="11">
        <f>IF(Nike_Sales_Uncleaned[[#This Row],[Order_Date]]="","",Nike_Sales_Uncleaned[[#This Row],[Order_Date]])</f>
        <v>45569</v>
      </c>
      <c r="K1869" t="s">
        <v>22</v>
      </c>
      <c r="L1869" t="s">
        <v>33</v>
      </c>
      <c r="M1869">
        <v>2004.93</v>
      </c>
    </row>
    <row r="1870" spans="1:13" x14ac:dyDescent="0.3">
      <c r="A1870">
        <v>3955</v>
      </c>
      <c r="B1870" t="s">
        <v>13</v>
      </c>
      <c r="C1870" t="s">
        <v>14</v>
      </c>
      <c r="D1870" t="s">
        <v>15</v>
      </c>
      <c r="E1870" t="str">
        <f>IF(Nike_Sales_Uncleaned!E1957="","NA",IF(OR(Nike_Sales_Uncleaned!E1957=0,Nike_Sales_Uncleaned!E1957=-1),"NA",UPPER(Nike_Sales_Uncleaned!E1957)))</f>
        <v>XL</v>
      </c>
      <c r="F1870" cm="1">
        <f t="array" ref="F1870">IF(Nike_Sales_Uncleaned!F1957="",MEDIAN(_xlfn._xlws.FILTER(Nike_Sales_Uncleaned!$F$2:$F$2501,Nike_Sales_Uncleaned!$F$2:$F$2501&gt;0)),Nike_Sales_Uncleaned!F1957)</f>
        <v>3</v>
      </c>
      <c r="G1870" cm="1">
        <f t="array" ref="G1870">IF(OR(Nike_Sales_Uncleaned!G1957="",Nike_Sales_Uncleaned!G1957&lt;=0),MEDIAN(_xlfn._xlws.FILTER(Nike_Sales_Uncleaned!$G$2:$G$2501,Nike_Sales_Uncleaned!$G$2:$G$2501&gt;0)),Nike_Sales_Uncleaned!G1957)</f>
        <v>6110.0300000000007</v>
      </c>
      <c r="H1870">
        <f>IF(Nike_Sales_Uncleaned!H1957="",0,IF(AND(Nike_Sales_Uncleaned!H1957&gt;=0,Nike_Sales_Uncleaned!H1957&lt;=1),Nike_Sales_Uncleaned!H1957,0))</f>
        <v>0</v>
      </c>
      <c r="I1870">
        <v>0</v>
      </c>
      <c r="J1870" s="11">
        <f>IF(Nike_Sales_Uncleaned[[#This Row],[Order_Date]]="","",Nike_Sales_Uncleaned[[#This Row],[Order_Date]])</f>
        <v>45774</v>
      </c>
      <c r="K1870" t="s">
        <v>22</v>
      </c>
      <c r="L1870" t="s">
        <v>29</v>
      </c>
      <c r="M1870">
        <v>1798.76</v>
      </c>
    </row>
    <row r="1871" spans="1:13" x14ac:dyDescent="0.3">
      <c r="A1871">
        <v>3956</v>
      </c>
      <c r="B1871" t="s">
        <v>19</v>
      </c>
      <c r="C1871" t="s">
        <v>26</v>
      </c>
      <c r="D1871" t="s">
        <v>60</v>
      </c>
      <c r="E1871" t="str">
        <f>IF(Nike_Sales_Uncleaned!E1958="","NA",IF(OR(Nike_Sales_Uncleaned!E1958=0,Nike_Sales_Uncleaned!E1958=-1),"NA",UPPER(Nike_Sales_Uncleaned!E1958)))</f>
        <v>NA</v>
      </c>
      <c r="F1871" cm="1">
        <f t="array" ref="F1871">IF(Nike_Sales_Uncleaned!F1958="",MEDIAN(_xlfn._xlws.FILTER(Nike_Sales_Uncleaned!$F$2:$F$2501,Nike_Sales_Uncleaned!$F$2:$F$2501&gt;0)),Nike_Sales_Uncleaned!F1958)</f>
        <v>2</v>
      </c>
      <c r="G1871" cm="1">
        <f t="array" ref="G1871">IF(OR(Nike_Sales_Uncleaned!G1958="",Nike_Sales_Uncleaned!G1958&lt;=0),MEDIAN(_xlfn._xlws.FILTER(Nike_Sales_Uncleaned!$G$2:$G$2501,Nike_Sales_Uncleaned!$G$2:$G$2501&gt;0)),Nike_Sales_Uncleaned!G1958)</f>
        <v>6110.0300000000007</v>
      </c>
      <c r="H1871">
        <f>IF(Nike_Sales_Uncleaned!H1958="",0,IF(AND(Nike_Sales_Uncleaned!H1958&gt;=0,Nike_Sales_Uncleaned!H1958&lt;=1),Nike_Sales_Uncleaned!H1958,0))</f>
        <v>0</v>
      </c>
      <c r="I1871">
        <v>0</v>
      </c>
      <c r="J1871" s="11" t="str">
        <f>IF(Nike_Sales_Uncleaned[[#This Row],[Order_Date]]="","",Nike_Sales_Uncleaned[[#This Row],[Order_Date]])</f>
        <v/>
      </c>
      <c r="K1871" t="s">
        <v>17</v>
      </c>
      <c r="L1871" t="s">
        <v>38</v>
      </c>
      <c r="M1871">
        <v>2842.28</v>
      </c>
    </row>
    <row r="1872" spans="1:13" x14ac:dyDescent="0.3">
      <c r="A1872">
        <v>3957</v>
      </c>
      <c r="B1872" t="s">
        <v>35</v>
      </c>
      <c r="C1872" t="s">
        <v>26</v>
      </c>
      <c r="D1872" t="s">
        <v>40</v>
      </c>
      <c r="E1872" t="str">
        <f>IF(Nike_Sales_Uncleaned!E1959="","NA",IF(OR(Nike_Sales_Uncleaned!E1959=0,Nike_Sales_Uncleaned!E1959=-1),"NA",UPPER(Nike_Sales_Uncleaned!E1959)))</f>
        <v>XL</v>
      </c>
      <c r="F1872" cm="1">
        <f t="array" ref="F1872">IF(Nike_Sales_Uncleaned!F1959="",MEDIAN(_xlfn._xlws.FILTER(Nike_Sales_Uncleaned!$F$2:$F$2501,Nike_Sales_Uncleaned!$F$2:$F$2501&gt;0)),Nike_Sales_Uncleaned!F1959)</f>
        <v>2</v>
      </c>
      <c r="G1872" cm="1">
        <f t="array" ref="G1872">IF(OR(Nike_Sales_Uncleaned!G1959="",Nike_Sales_Uncleaned!G1959&lt;=0),MEDIAN(_xlfn._xlws.FILTER(Nike_Sales_Uncleaned!$G$2:$G$2501,Nike_Sales_Uncleaned!$G$2:$G$2501&gt;0)),Nike_Sales_Uncleaned!G1959)</f>
        <v>2113.0100000000002</v>
      </c>
      <c r="H1872">
        <f>IF(Nike_Sales_Uncleaned!H1959="",0,IF(AND(Nike_Sales_Uncleaned!H1959&gt;=0,Nike_Sales_Uncleaned!H1959&lt;=1),Nike_Sales_Uncleaned!H1959,0))</f>
        <v>0</v>
      </c>
      <c r="I1872">
        <v>0</v>
      </c>
      <c r="J1872" s="11">
        <f>IF(Nike_Sales_Uncleaned[[#This Row],[Order_Date]]="","",Nike_Sales_Uncleaned[[#This Row],[Order_Date]])</f>
        <v>45794</v>
      </c>
      <c r="K1872" t="s">
        <v>17</v>
      </c>
      <c r="L1872" t="s">
        <v>38</v>
      </c>
      <c r="M1872">
        <v>2404.92</v>
      </c>
    </row>
    <row r="1873" spans="1:13" x14ac:dyDescent="0.3">
      <c r="A1873">
        <v>3958</v>
      </c>
      <c r="B1873" t="s">
        <v>19</v>
      </c>
      <c r="C1873" t="s">
        <v>26</v>
      </c>
      <c r="D1873" t="s">
        <v>58</v>
      </c>
      <c r="E1873" t="str">
        <f>IF(Nike_Sales_Uncleaned!E1960="","NA",IF(OR(Nike_Sales_Uncleaned!E1960=0,Nike_Sales_Uncleaned!E1960=-1),"NA",UPPER(Nike_Sales_Uncleaned!E1960)))</f>
        <v>NA</v>
      </c>
      <c r="F1873" cm="1">
        <f t="array" ref="F1873">IF(Nike_Sales_Uncleaned!F1960="",MEDIAN(_xlfn._xlws.FILTER(Nike_Sales_Uncleaned!$F$2:$F$2501,Nike_Sales_Uncleaned!$F$2:$F$2501&gt;0)),Nike_Sales_Uncleaned!F1960)</f>
        <v>4</v>
      </c>
      <c r="G1873" cm="1">
        <f t="array" ref="G1873">IF(OR(Nike_Sales_Uncleaned!G1960="",Nike_Sales_Uncleaned!G1960&lt;=0),MEDIAN(_xlfn._xlws.FILTER(Nike_Sales_Uncleaned!$G$2:$G$2501,Nike_Sales_Uncleaned!$G$2:$G$2501&gt;0)),Nike_Sales_Uncleaned!G1960)</f>
        <v>8614.93</v>
      </c>
      <c r="H1873">
        <f>IF(Nike_Sales_Uncleaned!H1960="",0,IF(AND(Nike_Sales_Uncleaned!H1960&gt;=0,Nike_Sales_Uncleaned!H1960&lt;=1),Nike_Sales_Uncleaned!H1960,0))</f>
        <v>0</v>
      </c>
      <c r="I1873">
        <v>0</v>
      </c>
      <c r="J1873" s="11">
        <f>IF(Nike_Sales_Uncleaned[[#This Row],[Order_Date]]="","",Nike_Sales_Uncleaned[[#This Row],[Order_Date]])</f>
        <v>45552</v>
      </c>
      <c r="K1873" t="s">
        <v>22</v>
      </c>
      <c r="L1873" t="s">
        <v>45</v>
      </c>
      <c r="M1873">
        <v>-312.44</v>
      </c>
    </row>
    <row r="1874" spans="1:13" x14ac:dyDescent="0.3">
      <c r="A1874">
        <v>3959</v>
      </c>
      <c r="B1874" t="s">
        <v>13</v>
      </c>
      <c r="C1874" t="s">
        <v>26</v>
      </c>
      <c r="D1874" t="s">
        <v>58</v>
      </c>
      <c r="E1874" t="str">
        <f>IF(Nike_Sales_Uncleaned!E1961="","NA",IF(OR(Nike_Sales_Uncleaned!E1961=0,Nike_Sales_Uncleaned!E1961=-1),"NA",UPPER(Nike_Sales_Uncleaned!E1961)))</f>
        <v>M</v>
      </c>
      <c r="F1874" cm="1">
        <f t="array" ref="F1874">IF(Nike_Sales_Uncleaned!F1961="",MEDIAN(_xlfn._xlws.FILTER(Nike_Sales_Uncleaned!$F$2:$F$2501,Nike_Sales_Uncleaned!$F$2:$F$2501&gt;0)),Nike_Sales_Uncleaned!F1961)</f>
        <v>4</v>
      </c>
      <c r="G1874" cm="1">
        <f t="array" ref="G1874">IF(OR(Nike_Sales_Uncleaned!G1961="",Nike_Sales_Uncleaned!G1961&lt;=0),MEDIAN(_xlfn._xlws.FILTER(Nike_Sales_Uncleaned!$G$2:$G$2501,Nike_Sales_Uncleaned!$G$2:$G$2501&gt;0)),Nike_Sales_Uncleaned!G1961)</f>
        <v>6091.98</v>
      </c>
      <c r="H1874">
        <f>IF(Nike_Sales_Uncleaned!H1961="",0,IF(AND(Nike_Sales_Uncleaned!H1961&gt;=0,Nike_Sales_Uncleaned!H1961&lt;=1),Nike_Sales_Uncleaned!H1961,0))</f>
        <v>0</v>
      </c>
      <c r="I1874">
        <v>0</v>
      </c>
      <c r="J1874" s="11" t="str">
        <f>IF(Nike_Sales_Uncleaned[[#This Row],[Order_Date]]="","",Nike_Sales_Uncleaned[[#This Row],[Order_Date]])</f>
        <v/>
      </c>
      <c r="K1874" t="s">
        <v>22</v>
      </c>
      <c r="L1874" t="s">
        <v>25</v>
      </c>
      <c r="M1874">
        <v>2494.96</v>
      </c>
    </row>
    <row r="1875" spans="1:13" x14ac:dyDescent="0.3">
      <c r="A1875">
        <v>3960</v>
      </c>
      <c r="B1875" t="s">
        <v>19</v>
      </c>
      <c r="C1875" t="s">
        <v>26</v>
      </c>
      <c r="D1875" t="s">
        <v>58</v>
      </c>
      <c r="E1875" t="str">
        <f>IF(Nike_Sales_Uncleaned!E1962="","NA",IF(OR(Nike_Sales_Uncleaned!E1962=0,Nike_Sales_Uncleaned!E1962=-1),"NA",UPPER(Nike_Sales_Uncleaned!E1962)))</f>
        <v>9</v>
      </c>
      <c r="F1875" cm="1">
        <f t="array" ref="F1875">IF(Nike_Sales_Uncleaned!F1962="",MEDIAN(_xlfn._xlws.FILTER(Nike_Sales_Uncleaned!$F$2:$F$2501,Nike_Sales_Uncleaned!$F$2:$F$2501&gt;0)),Nike_Sales_Uncleaned!F1962)</f>
        <v>2</v>
      </c>
      <c r="G1875" cm="1">
        <f t="array" ref="G1875">IF(OR(Nike_Sales_Uncleaned!G1962="",Nike_Sales_Uncleaned!G1962&lt;=0),MEDIAN(_xlfn._xlws.FILTER(Nike_Sales_Uncleaned!$G$2:$G$2501,Nike_Sales_Uncleaned!$G$2:$G$2501&gt;0)),Nike_Sales_Uncleaned!G1962)</f>
        <v>2451.4699999999998</v>
      </c>
      <c r="H1875">
        <f>IF(Nike_Sales_Uncleaned!H1962="",0,IF(AND(Nike_Sales_Uncleaned!H1962&gt;=0,Nike_Sales_Uncleaned!H1962&lt;=1),Nike_Sales_Uncleaned!H1962,0))</f>
        <v>0</v>
      </c>
      <c r="I1875">
        <v>0</v>
      </c>
      <c r="J1875" s="11" t="str">
        <f>IF(Nike_Sales_Uncleaned[[#This Row],[Order_Date]]="","",Nike_Sales_Uncleaned[[#This Row],[Order_Date]])</f>
        <v/>
      </c>
      <c r="K1875" t="s">
        <v>22</v>
      </c>
      <c r="L1875" t="s">
        <v>25</v>
      </c>
      <c r="M1875">
        <v>1850.9</v>
      </c>
    </row>
    <row r="1876" spans="1:13" x14ac:dyDescent="0.3">
      <c r="A1876">
        <v>3961</v>
      </c>
      <c r="B1876" t="s">
        <v>13</v>
      </c>
      <c r="C1876" t="s">
        <v>26</v>
      </c>
      <c r="D1876" t="s">
        <v>40</v>
      </c>
      <c r="E1876" t="str">
        <f>IF(Nike_Sales_Uncleaned!E1963="","NA",IF(OR(Nike_Sales_Uncleaned!E1963=0,Nike_Sales_Uncleaned!E1963=-1),"NA",UPPER(Nike_Sales_Uncleaned!E1963)))</f>
        <v>NA</v>
      </c>
      <c r="F1876" cm="1">
        <f t="array" ref="F1876">IF(Nike_Sales_Uncleaned!F1963="",MEDIAN(_xlfn._xlws.FILTER(Nike_Sales_Uncleaned!$F$2:$F$2501,Nike_Sales_Uncleaned!$F$2:$F$2501&gt;0)),Nike_Sales_Uncleaned!F1963)</f>
        <v>2</v>
      </c>
      <c r="G1876" cm="1">
        <f t="array" ref="G1876">IF(OR(Nike_Sales_Uncleaned!G1963="",Nike_Sales_Uncleaned!G1963&lt;=0),MEDIAN(_xlfn._xlws.FILTER(Nike_Sales_Uncleaned!$G$2:$G$2501,Nike_Sales_Uncleaned!$G$2:$G$2501&gt;0)),Nike_Sales_Uncleaned!G1963)</f>
        <v>3369.14</v>
      </c>
      <c r="H1876">
        <f>IF(Nike_Sales_Uncleaned!H1963="",0,IF(AND(Nike_Sales_Uncleaned!H1963&gt;=0,Nike_Sales_Uncleaned!H1963&lt;=1),Nike_Sales_Uncleaned!H1963,0))</f>
        <v>0</v>
      </c>
      <c r="I1876">
        <v>0</v>
      </c>
      <c r="J1876" s="11">
        <f>IF(Nike_Sales_Uncleaned[[#This Row],[Order_Date]]="","",Nike_Sales_Uncleaned[[#This Row],[Order_Date]])</f>
        <v>45531</v>
      </c>
      <c r="K1876" t="s">
        <v>17</v>
      </c>
      <c r="L1876" t="s">
        <v>38</v>
      </c>
      <c r="M1876">
        <v>3888.52</v>
      </c>
    </row>
    <row r="1877" spans="1:13" x14ac:dyDescent="0.3">
      <c r="A1877">
        <v>3963</v>
      </c>
      <c r="B1877" t="s">
        <v>35</v>
      </c>
      <c r="C1877" t="s">
        <v>20</v>
      </c>
      <c r="D1877" t="s">
        <v>39</v>
      </c>
      <c r="E1877" t="str">
        <f>IF(Nike_Sales_Uncleaned!E1965="","NA",IF(OR(Nike_Sales_Uncleaned!E1965=0,Nike_Sales_Uncleaned!E1965=-1),"NA",UPPER(Nike_Sales_Uncleaned!E1965)))</f>
        <v>XL</v>
      </c>
      <c r="F1877" cm="1">
        <f t="array" ref="F1877">IF(Nike_Sales_Uncleaned!F1965="",MEDIAN(_xlfn._xlws.FILTER(Nike_Sales_Uncleaned!$F$2:$F$2501,Nike_Sales_Uncleaned!$F$2:$F$2501&gt;0)),Nike_Sales_Uncleaned!F1965)</f>
        <v>1</v>
      </c>
      <c r="G1877" cm="1">
        <f t="array" ref="G1877">IF(OR(Nike_Sales_Uncleaned!G1965="",Nike_Sales_Uncleaned!G1965&lt;=0),MEDIAN(_xlfn._xlws.FILTER(Nike_Sales_Uncleaned!$G$2:$G$2501,Nike_Sales_Uncleaned!$G$2:$G$2501&gt;0)),Nike_Sales_Uncleaned!G1965)</f>
        <v>6698.41</v>
      </c>
      <c r="H1877">
        <f>IF(Nike_Sales_Uncleaned!H1965="",0,IF(AND(Nike_Sales_Uncleaned!H1965&gt;=0,Nike_Sales_Uncleaned!H1965&lt;=1),Nike_Sales_Uncleaned!H1965,0))</f>
        <v>0</v>
      </c>
      <c r="I1877">
        <v>0</v>
      </c>
      <c r="J1877" s="11" t="str">
        <f>IF(Nike_Sales_Uncleaned[[#This Row],[Order_Date]]="","",Nike_Sales_Uncleaned[[#This Row],[Order_Date]])</f>
        <v/>
      </c>
      <c r="K1877" t="s">
        <v>22</v>
      </c>
      <c r="L1877" t="s">
        <v>25</v>
      </c>
      <c r="M1877">
        <v>-245.76</v>
      </c>
    </row>
    <row r="1878" spans="1:13" x14ac:dyDescent="0.3">
      <c r="A1878">
        <v>3964</v>
      </c>
      <c r="B1878" t="s">
        <v>19</v>
      </c>
      <c r="C1878" t="s">
        <v>14</v>
      </c>
      <c r="D1878" t="s">
        <v>54</v>
      </c>
      <c r="E1878" t="str">
        <f>IF(Nike_Sales_Uncleaned!E1966="","NA",IF(OR(Nike_Sales_Uncleaned!E1966=0,Nike_Sales_Uncleaned!E1966=-1),"NA",UPPER(Nike_Sales_Uncleaned!E1966)))</f>
        <v>XL</v>
      </c>
      <c r="F1878" cm="1">
        <f t="array" ref="F1878">IF(Nike_Sales_Uncleaned!F1966="",MEDIAN(_xlfn._xlws.FILTER(Nike_Sales_Uncleaned!$F$2:$F$2501,Nike_Sales_Uncleaned!$F$2:$F$2501&gt;0)),Nike_Sales_Uncleaned!F1966)</f>
        <v>-1</v>
      </c>
      <c r="G1878" cm="1">
        <f t="array" ref="G1878">IF(OR(Nike_Sales_Uncleaned!G1966="",Nike_Sales_Uncleaned!G1966&lt;=0),MEDIAN(_xlfn._xlws.FILTER(Nike_Sales_Uncleaned!$G$2:$G$2501,Nike_Sales_Uncleaned!$G$2:$G$2501&gt;0)),Nike_Sales_Uncleaned!G1966)</f>
        <v>6110.0300000000007</v>
      </c>
      <c r="H1878">
        <f>IF(Nike_Sales_Uncleaned!H1966="",0,IF(AND(Nike_Sales_Uncleaned!H1966&gt;=0,Nike_Sales_Uncleaned!H1966&lt;=1),Nike_Sales_Uncleaned!H1966,0))</f>
        <v>0</v>
      </c>
      <c r="I1878">
        <v>0</v>
      </c>
      <c r="J1878" s="11">
        <f>IF(Nike_Sales_Uncleaned[[#This Row],[Order_Date]]="","",Nike_Sales_Uncleaned[[#This Row],[Order_Date]])</f>
        <v>45650</v>
      </c>
      <c r="K1878" t="s">
        <v>22</v>
      </c>
      <c r="L1878" t="s">
        <v>45</v>
      </c>
      <c r="M1878">
        <v>117.6</v>
      </c>
    </row>
    <row r="1879" spans="1:13" x14ac:dyDescent="0.3">
      <c r="A1879">
        <v>3965</v>
      </c>
      <c r="B1879" t="s">
        <v>13</v>
      </c>
      <c r="C1879" t="s">
        <v>20</v>
      </c>
      <c r="D1879" t="s">
        <v>39</v>
      </c>
      <c r="E1879" t="str">
        <f>IF(Nike_Sales_Uncleaned!E1967="","NA",IF(OR(Nike_Sales_Uncleaned!E1967=0,Nike_Sales_Uncleaned!E1967=-1),"NA",UPPER(Nike_Sales_Uncleaned!E1967)))</f>
        <v>M</v>
      </c>
      <c r="F1879" cm="1">
        <f t="array" ref="F1879">IF(Nike_Sales_Uncleaned!F1967="",MEDIAN(_xlfn._xlws.FILTER(Nike_Sales_Uncleaned!$F$2:$F$2501,Nike_Sales_Uncleaned!$F$2:$F$2501&gt;0)),Nike_Sales_Uncleaned!F1967)</f>
        <v>2</v>
      </c>
      <c r="G1879" cm="1">
        <f t="array" ref="G1879">IF(OR(Nike_Sales_Uncleaned!G1967="",Nike_Sales_Uncleaned!G1967&lt;=0),MEDIAN(_xlfn._xlws.FILTER(Nike_Sales_Uncleaned!$G$2:$G$2501,Nike_Sales_Uncleaned!$G$2:$G$2501&gt;0)),Nike_Sales_Uncleaned!G1967)</f>
        <v>6110.0300000000007</v>
      </c>
      <c r="H1879">
        <f>IF(Nike_Sales_Uncleaned!H1967="",0,IF(AND(Nike_Sales_Uncleaned!H1967&gt;=0,Nike_Sales_Uncleaned!H1967&lt;=1),Nike_Sales_Uncleaned!H1967,0))</f>
        <v>0.05</v>
      </c>
      <c r="I1879">
        <v>0</v>
      </c>
      <c r="J1879" s="11">
        <f>IF(Nike_Sales_Uncleaned[[#This Row],[Order_Date]]="","",Nike_Sales_Uncleaned[[#This Row],[Order_Date]])</f>
        <v>45734</v>
      </c>
      <c r="K1879" t="s">
        <v>17</v>
      </c>
      <c r="L1879" t="s">
        <v>38</v>
      </c>
      <c r="M1879">
        <v>1194.67</v>
      </c>
    </row>
    <row r="1880" spans="1:13" x14ac:dyDescent="0.3">
      <c r="A1880">
        <v>3966</v>
      </c>
      <c r="B1880" t="s">
        <v>13</v>
      </c>
      <c r="C1880" t="s">
        <v>14</v>
      </c>
      <c r="D1880" t="s">
        <v>47</v>
      </c>
      <c r="E1880" t="str">
        <f>IF(Nike_Sales_Uncleaned!E1968="","NA",IF(OR(Nike_Sales_Uncleaned!E1968=0,Nike_Sales_Uncleaned!E1968=-1),"NA",UPPER(Nike_Sales_Uncleaned!E1968)))</f>
        <v>7</v>
      </c>
      <c r="F1880" cm="1">
        <f t="array" ref="F1880">IF(Nike_Sales_Uncleaned!F1968="",MEDIAN(_xlfn._xlws.FILTER(Nike_Sales_Uncleaned!$F$2:$F$2501,Nike_Sales_Uncleaned!$F$2:$F$2501&gt;0)),Nike_Sales_Uncleaned!F1968)</f>
        <v>2</v>
      </c>
      <c r="G1880" cm="1">
        <f t="array" ref="G1880">IF(OR(Nike_Sales_Uncleaned!G1968="",Nike_Sales_Uncleaned!G1968&lt;=0),MEDIAN(_xlfn._xlws.FILTER(Nike_Sales_Uncleaned!$G$2:$G$2501,Nike_Sales_Uncleaned!$G$2:$G$2501&gt;0)),Nike_Sales_Uncleaned!G1968)</f>
        <v>6110.0300000000007</v>
      </c>
      <c r="H1880">
        <f>IF(Nike_Sales_Uncleaned!H1968="",0,IF(AND(Nike_Sales_Uncleaned!H1968&gt;=0,Nike_Sales_Uncleaned!H1968&lt;=1),Nike_Sales_Uncleaned!H1968,0))</f>
        <v>0</v>
      </c>
      <c r="I1880">
        <v>0</v>
      </c>
      <c r="J1880" s="11">
        <f>IF(Nike_Sales_Uncleaned[[#This Row],[Order_Date]]="","",Nike_Sales_Uncleaned[[#This Row],[Order_Date]])</f>
        <v>45517</v>
      </c>
      <c r="K1880" t="s">
        <v>22</v>
      </c>
      <c r="L1880" t="s">
        <v>25</v>
      </c>
      <c r="M1880">
        <v>2072.67</v>
      </c>
    </row>
    <row r="1881" spans="1:13" x14ac:dyDescent="0.3">
      <c r="A1881">
        <v>3967</v>
      </c>
      <c r="B1881" t="s">
        <v>19</v>
      </c>
      <c r="C1881" t="s">
        <v>26</v>
      </c>
      <c r="D1881" t="s">
        <v>40</v>
      </c>
      <c r="E1881" t="str">
        <f>IF(Nike_Sales_Uncleaned!E1969="","NA",IF(OR(Nike_Sales_Uncleaned!E1969=0,Nike_Sales_Uncleaned!E1969=-1),"NA",UPPER(Nike_Sales_Uncleaned!E1969)))</f>
        <v>NA</v>
      </c>
      <c r="F1881" cm="1">
        <f t="array" ref="F1881">IF(Nike_Sales_Uncleaned!F1969="",MEDIAN(_xlfn._xlws.FILTER(Nike_Sales_Uncleaned!$F$2:$F$2501,Nike_Sales_Uncleaned!$F$2:$F$2501&gt;0)),Nike_Sales_Uncleaned!F1969)</f>
        <v>0</v>
      </c>
      <c r="G1881" cm="1">
        <f t="array" ref="G1881">IF(OR(Nike_Sales_Uncleaned!G1969="",Nike_Sales_Uncleaned!G1969&lt;=0),MEDIAN(_xlfn._xlws.FILTER(Nike_Sales_Uncleaned!$G$2:$G$2501,Nike_Sales_Uncleaned!$G$2:$G$2501&gt;0)),Nike_Sales_Uncleaned!G1969)</f>
        <v>6110.0300000000007</v>
      </c>
      <c r="H1881">
        <f>IF(Nike_Sales_Uncleaned!H1969="",0,IF(AND(Nike_Sales_Uncleaned!H1969&gt;=0,Nike_Sales_Uncleaned!H1969&lt;=1),Nike_Sales_Uncleaned!H1969,0))</f>
        <v>0</v>
      </c>
      <c r="I1881">
        <v>0</v>
      </c>
      <c r="J1881" s="11" t="str">
        <f>IF(Nike_Sales_Uncleaned[[#This Row],[Order_Date]]="","",Nike_Sales_Uncleaned[[#This Row],[Order_Date]])</f>
        <v/>
      </c>
      <c r="K1881" t="s">
        <v>17</v>
      </c>
      <c r="L1881" t="s">
        <v>36</v>
      </c>
      <c r="M1881">
        <v>-806.4</v>
      </c>
    </row>
    <row r="1882" spans="1:13" x14ac:dyDescent="0.3">
      <c r="A1882">
        <v>3968</v>
      </c>
      <c r="B1882" t="s">
        <v>13</v>
      </c>
      <c r="C1882" t="s">
        <v>26</v>
      </c>
      <c r="D1882" t="s">
        <v>40</v>
      </c>
      <c r="E1882" t="str">
        <f>IF(Nike_Sales_Uncleaned!E1970="","NA",IF(OR(Nike_Sales_Uncleaned!E1970=0,Nike_Sales_Uncleaned!E1970=-1),"NA",UPPER(Nike_Sales_Uncleaned!E1970)))</f>
        <v>M</v>
      </c>
      <c r="F1882" cm="1">
        <f t="array" ref="F1882">IF(Nike_Sales_Uncleaned!F1970="",MEDIAN(_xlfn._xlws.FILTER(Nike_Sales_Uncleaned!$F$2:$F$2501,Nike_Sales_Uncleaned!$F$2:$F$2501&gt;0)),Nike_Sales_Uncleaned!F1970)</f>
        <v>2</v>
      </c>
      <c r="G1882" cm="1">
        <f t="array" ref="G1882">IF(OR(Nike_Sales_Uncleaned!G1970="",Nike_Sales_Uncleaned!G1970&lt;=0),MEDIAN(_xlfn._xlws.FILTER(Nike_Sales_Uncleaned!$G$2:$G$2501,Nike_Sales_Uncleaned!$G$2:$G$2501&gt;0)),Nike_Sales_Uncleaned!G1970)</f>
        <v>8141.77</v>
      </c>
      <c r="H1882">
        <f>IF(Nike_Sales_Uncleaned!H1970="",0,IF(AND(Nike_Sales_Uncleaned!H1970&gt;=0,Nike_Sales_Uncleaned!H1970&lt;=1),Nike_Sales_Uncleaned!H1970,0))</f>
        <v>0</v>
      </c>
      <c r="I1882">
        <v>0</v>
      </c>
      <c r="J1882" s="11">
        <f>IF(Nike_Sales_Uncleaned[[#This Row],[Order_Date]]="","",Nike_Sales_Uncleaned[[#This Row],[Order_Date]])</f>
        <v>45713</v>
      </c>
      <c r="K1882" t="s">
        <v>22</v>
      </c>
      <c r="L1882" t="s">
        <v>36</v>
      </c>
      <c r="M1882">
        <v>774.01</v>
      </c>
    </row>
    <row r="1883" spans="1:13" x14ac:dyDescent="0.3">
      <c r="A1883">
        <v>3969</v>
      </c>
      <c r="B1883" t="s">
        <v>19</v>
      </c>
      <c r="C1883" t="s">
        <v>26</v>
      </c>
      <c r="D1883" t="s">
        <v>40</v>
      </c>
      <c r="E1883" t="str">
        <f>IF(Nike_Sales_Uncleaned!E1971="","NA",IF(OR(Nike_Sales_Uncleaned!E1971=0,Nike_Sales_Uncleaned!E1971=-1),"NA",UPPER(Nike_Sales_Uncleaned!E1971)))</f>
        <v>XL</v>
      </c>
      <c r="F1883" cm="1">
        <f t="array" ref="F1883">IF(Nike_Sales_Uncleaned!F1971="",MEDIAN(_xlfn._xlws.FILTER(Nike_Sales_Uncleaned!$F$2:$F$2501,Nike_Sales_Uncleaned!$F$2:$F$2501&gt;0)),Nike_Sales_Uncleaned!F1971)</f>
        <v>2</v>
      </c>
      <c r="G1883" cm="1">
        <f t="array" ref="G1883">IF(OR(Nike_Sales_Uncleaned!G1971="",Nike_Sales_Uncleaned!G1971&lt;=0),MEDIAN(_xlfn._xlws.FILTER(Nike_Sales_Uncleaned!$G$2:$G$2501,Nike_Sales_Uncleaned!$G$2:$G$2501&gt;0)),Nike_Sales_Uncleaned!G1971)</f>
        <v>7922.86</v>
      </c>
      <c r="H1883">
        <f>IF(Nike_Sales_Uncleaned!H1971="",0,IF(AND(Nike_Sales_Uncleaned!H1971&gt;=0,Nike_Sales_Uncleaned!H1971&lt;=1),Nike_Sales_Uncleaned!H1971,0))</f>
        <v>0</v>
      </c>
      <c r="I1883">
        <v>0</v>
      </c>
      <c r="J1883" s="11" t="str">
        <f>IF(Nike_Sales_Uncleaned[[#This Row],[Order_Date]]="","",Nike_Sales_Uncleaned[[#This Row],[Order_Date]])</f>
        <v/>
      </c>
      <c r="K1883" t="s">
        <v>22</v>
      </c>
      <c r="L1883" t="s">
        <v>25</v>
      </c>
      <c r="M1883">
        <v>3753.92</v>
      </c>
    </row>
    <row r="1884" spans="1:13" x14ac:dyDescent="0.3">
      <c r="A1884">
        <v>3970</v>
      </c>
      <c r="B1884" t="s">
        <v>35</v>
      </c>
      <c r="C1884" t="s">
        <v>20</v>
      </c>
      <c r="D1884" t="s">
        <v>55</v>
      </c>
      <c r="E1884" t="str">
        <f>IF(Nike_Sales_Uncleaned!E1972="","NA",IF(OR(Nike_Sales_Uncleaned!E1972=0,Nike_Sales_Uncleaned!E1972=-1),"NA",UPPER(Nike_Sales_Uncleaned!E1972)))</f>
        <v>L</v>
      </c>
      <c r="F1884" cm="1">
        <f t="array" ref="F1884">IF(Nike_Sales_Uncleaned!F1972="",MEDIAN(_xlfn._xlws.FILTER(Nike_Sales_Uncleaned!$F$2:$F$2501,Nike_Sales_Uncleaned!$F$2:$F$2501&gt;0)),Nike_Sales_Uncleaned!F1972)</f>
        <v>0</v>
      </c>
      <c r="G1884" cm="1">
        <f t="array" ref="G1884">IF(OR(Nike_Sales_Uncleaned!G1972="",Nike_Sales_Uncleaned!G1972&lt;=0),MEDIAN(_xlfn._xlws.FILTER(Nike_Sales_Uncleaned!$G$2:$G$2501,Nike_Sales_Uncleaned!$G$2:$G$2501&gt;0)),Nike_Sales_Uncleaned!G1972)</f>
        <v>9990.7999999999993</v>
      </c>
      <c r="H1884">
        <f>IF(Nike_Sales_Uncleaned!H1972="",0,IF(AND(Nike_Sales_Uncleaned!H1972&gt;=0,Nike_Sales_Uncleaned!H1972&lt;=1),Nike_Sales_Uncleaned!H1972,0))</f>
        <v>0</v>
      </c>
      <c r="I1884">
        <v>0</v>
      </c>
      <c r="J1884" s="11" t="str">
        <f>IF(Nike_Sales_Uncleaned[[#This Row],[Order_Date]]="","",Nike_Sales_Uncleaned[[#This Row],[Order_Date]])</f>
        <v/>
      </c>
      <c r="K1884" t="s">
        <v>22</v>
      </c>
      <c r="L1884" t="s">
        <v>45</v>
      </c>
      <c r="M1884">
        <v>3351.31</v>
      </c>
    </row>
    <row r="1885" spans="1:13" x14ac:dyDescent="0.3">
      <c r="A1885">
        <v>3971</v>
      </c>
      <c r="B1885" t="s">
        <v>13</v>
      </c>
      <c r="C1885" t="s">
        <v>14</v>
      </c>
      <c r="D1885" t="s">
        <v>47</v>
      </c>
      <c r="E1885" t="str">
        <f>IF(Nike_Sales_Uncleaned!E1973="","NA",IF(OR(Nike_Sales_Uncleaned!E1973=0,Nike_Sales_Uncleaned!E1973=-1),"NA",UPPER(Nike_Sales_Uncleaned!E1973)))</f>
        <v>6</v>
      </c>
      <c r="F1885" cm="1">
        <f t="array" ref="F1885">IF(Nike_Sales_Uncleaned!F1973="",MEDIAN(_xlfn._xlws.FILTER(Nike_Sales_Uncleaned!$F$2:$F$2501,Nike_Sales_Uncleaned!$F$2:$F$2501&gt;0)),Nike_Sales_Uncleaned!F1973)</f>
        <v>2</v>
      </c>
      <c r="G1885" cm="1">
        <f t="array" ref="G1885">IF(OR(Nike_Sales_Uncleaned!G1973="",Nike_Sales_Uncleaned!G1973&lt;=0),MEDIAN(_xlfn._xlws.FILTER(Nike_Sales_Uncleaned!$G$2:$G$2501,Nike_Sales_Uncleaned!$G$2:$G$2501&gt;0)),Nike_Sales_Uncleaned!G1973)</f>
        <v>6110.0300000000007</v>
      </c>
      <c r="H1885">
        <f>IF(Nike_Sales_Uncleaned!H1973="",0,IF(AND(Nike_Sales_Uncleaned!H1973&gt;=0,Nike_Sales_Uncleaned!H1973&lt;=1),Nike_Sales_Uncleaned!H1973,0))</f>
        <v>0.95</v>
      </c>
      <c r="I1885">
        <v>0</v>
      </c>
      <c r="J1885" s="11">
        <f>IF(Nike_Sales_Uncleaned[[#This Row],[Order_Date]]="","",Nike_Sales_Uncleaned[[#This Row],[Order_Date]])</f>
        <v>45787</v>
      </c>
      <c r="K1885" t="s">
        <v>22</v>
      </c>
      <c r="L1885" t="s">
        <v>36</v>
      </c>
      <c r="M1885">
        <v>3840.73</v>
      </c>
    </row>
    <row r="1886" spans="1:13" x14ac:dyDescent="0.3">
      <c r="A1886">
        <v>3972</v>
      </c>
      <c r="B1886" t="s">
        <v>35</v>
      </c>
      <c r="C1886" t="s">
        <v>30</v>
      </c>
      <c r="D1886" t="s">
        <v>56</v>
      </c>
      <c r="E1886" t="str">
        <f>IF(Nike_Sales_Uncleaned!E1974="","NA",IF(OR(Nike_Sales_Uncleaned!E1974=0,Nike_Sales_Uncleaned!E1974=-1),"NA",UPPER(Nike_Sales_Uncleaned!E1974)))</f>
        <v>XL</v>
      </c>
      <c r="F1886" cm="1">
        <f t="array" ref="F1886">IF(Nike_Sales_Uncleaned!F1974="",MEDIAN(_xlfn._xlws.FILTER(Nike_Sales_Uncleaned!$F$2:$F$2501,Nike_Sales_Uncleaned!$F$2:$F$2501&gt;0)),Nike_Sales_Uncleaned!F1974)</f>
        <v>1</v>
      </c>
      <c r="G1886" cm="1">
        <f t="array" ref="G1886">IF(OR(Nike_Sales_Uncleaned!G1974="",Nike_Sales_Uncleaned!G1974&lt;=0),MEDIAN(_xlfn._xlws.FILTER(Nike_Sales_Uncleaned!$G$2:$G$2501,Nike_Sales_Uncleaned!$G$2:$G$2501&gt;0)),Nike_Sales_Uncleaned!G1974)</f>
        <v>6110.0300000000007</v>
      </c>
      <c r="H1886">
        <f>IF(Nike_Sales_Uncleaned!H1974="",0,IF(AND(Nike_Sales_Uncleaned!H1974&gt;=0,Nike_Sales_Uncleaned!H1974&lt;=1),Nike_Sales_Uncleaned!H1974,0))</f>
        <v>0</v>
      </c>
      <c r="I1886">
        <v>0</v>
      </c>
      <c r="J1886" s="11">
        <f>IF(Nike_Sales_Uncleaned[[#This Row],[Order_Date]]="","",Nike_Sales_Uncleaned[[#This Row],[Order_Date]])</f>
        <v>45746</v>
      </c>
      <c r="K1886" t="s">
        <v>22</v>
      </c>
      <c r="L1886" t="s">
        <v>36</v>
      </c>
      <c r="M1886">
        <v>1990.32</v>
      </c>
    </row>
    <row r="1887" spans="1:13" x14ac:dyDescent="0.3">
      <c r="A1887">
        <v>3973</v>
      </c>
      <c r="B1887" t="s">
        <v>13</v>
      </c>
      <c r="C1887" t="s">
        <v>30</v>
      </c>
      <c r="D1887" t="s">
        <v>31</v>
      </c>
      <c r="E1887" t="str">
        <f>IF(Nike_Sales_Uncleaned!E1975="","NA",IF(OR(Nike_Sales_Uncleaned!E1975=0,Nike_Sales_Uncleaned!E1975=-1),"NA",UPPER(Nike_Sales_Uncleaned!E1975)))</f>
        <v>M</v>
      </c>
      <c r="F1887" cm="1">
        <f t="array" ref="F1887">IF(Nike_Sales_Uncleaned!F1975="",MEDIAN(_xlfn._xlws.FILTER(Nike_Sales_Uncleaned!$F$2:$F$2501,Nike_Sales_Uncleaned!$F$2:$F$2501&gt;0)),Nike_Sales_Uncleaned!F1975)</f>
        <v>2</v>
      </c>
      <c r="G1887" cm="1">
        <f t="array" ref="G1887">IF(OR(Nike_Sales_Uncleaned!G1975="",Nike_Sales_Uncleaned!G1975&lt;=0),MEDIAN(_xlfn._xlws.FILTER(Nike_Sales_Uncleaned!$G$2:$G$2501,Nike_Sales_Uncleaned!$G$2:$G$2501&gt;0)),Nike_Sales_Uncleaned!G1975)</f>
        <v>6110.0300000000007</v>
      </c>
      <c r="H1887">
        <f>IF(Nike_Sales_Uncleaned!H1975="",0,IF(AND(Nike_Sales_Uncleaned!H1975&gt;=0,Nike_Sales_Uncleaned!H1975&lt;=1),Nike_Sales_Uncleaned!H1975,0))</f>
        <v>0</v>
      </c>
      <c r="I1887">
        <v>0</v>
      </c>
      <c r="J1887" s="11">
        <f>IF(Nike_Sales_Uncleaned[[#This Row],[Order_Date]]="","",Nike_Sales_Uncleaned[[#This Row],[Order_Date]])</f>
        <v>45606</v>
      </c>
      <c r="K1887" t="s">
        <v>17</v>
      </c>
      <c r="L1887" t="s">
        <v>36</v>
      </c>
      <c r="M1887">
        <v>-475.2</v>
      </c>
    </row>
    <row r="1888" spans="1:13" x14ac:dyDescent="0.3">
      <c r="A1888">
        <v>3974</v>
      </c>
      <c r="B1888" t="s">
        <v>35</v>
      </c>
      <c r="C1888" t="s">
        <v>26</v>
      </c>
      <c r="D1888" t="s">
        <v>58</v>
      </c>
      <c r="E1888" t="str">
        <f>IF(Nike_Sales_Uncleaned!E1976="","NA",IF(OR(Nike_Sales_Uncleaned!E1976=0,Nike_Sales_Uncleaned!E1976=-1),"NA",UPPER(Nike_Sales_Uncleaned!E1976)))</f>
        <v>L</v>
      </c>
      <c r="F1888" cm="1">
        <f t="array" ref="F1888">IF(Nike_Sales_Uncleaned!F1976="",MEDIAN(_xlfn._xlws.FILTER(Nike_Sales_Uncleaned!$F$2:$F$2501,Nike_Sales_Uncleaned!$F$2:$F$2501&gt;0)),Nike_Sales_Uncleaned!F1976)</f>
        <v>4</v>
      </c>
      <c r="G1888" cm="1">
        <f t="array" ref="G1888">IF(OR(Nike_Sales_Uncleaned!G1976="",Nike_Sales_Uncleaned!G1976&lt;=0),MEDIAN(_xlfn._xlws.FILTER(Nike_Sales_Uncleaned!$G$2:$G$2501,Nike_Sales_Uncleaned!$G$2:$G$2501&gt;0)),Nike_Sales_Uncleaned!G1976)</f>
        <v>6110.0300000000007</v>
      </c>
      <c r="H1888">
        <f>IF(Nike_Sales_Uncleaned!H1976="",0,IF(AND(Nike_Sales_Uncleaned!H1976&gt;=0,Nike_Sales_Uncleaned!H1976&lt;=1),Nike_Sales_Uncleaned!H1976,0))</f>
        <v>0</v>
      </c>
      <c r="I1888">
        <v>0</v>
      </c>
      <c r="J1888" s="11">
        <f>IF(Nike_Sales_Uncleaned[[#This Row],[Order_Date]]="","",Nike_Sales_Uncleaned[[#This Row],[Order_Date]])</f>
        <v>45673</v>
      </c>
      <c r="K1888" t="s">
        <v>22</v>
      </c>
      <c r="L1888" t="s">
        <v>33</v>
      </c>
      <c r="M1888">
        <v>97.6</v>
      </c>
    </row>
    <row r="1889" spans="1:13" x14ac:dyDescent="0.3">
      <c r="A1889">
        <v>3975</v>
      </c>
      <c r="B1889" t="s">
        <v>19</v>
      </c>
      <c r="C1889" t="s">
        <v>20</v>
      </c>
      <c r="D1889" t="s">
        <v>21</v>
      </c>
      <c r="E1889" t="str">
        <f>IF(Nike_Sales_Uncleaned!E1977="","NA",IF(OR(Nike_Sales_Uncleaned!E1977=0,Nike_Sales_Uncleaned!E1977=-1),"NA",UPPER(Nike_Sales_Uncleaned!E1977)))</f>
        <v>M</v>
      </c>
      <c r="F1889" cm="1">
        <f t="array" ref="F1889">IF(Nike_Sales_Uncleaned!F1977="",MEDIAN(_xlfn._xlws.FILTER(Nike_Sales_Uncleaned!$F$2:$F$2501,Nike_Sales_Uncleaned!$F$2:$F$2501&gt;0)),Nike_Sales_Uncleaned!F1977)</f>
        <v>3</v>
      </c>
      <c r="G1889" cm="1">
        <f t="array" ref="G1889">IF(OR(Nike_Sales_Uncleaned!G1977="",Nike_Sales_Uncleaned!G1977&lt;=0),MEDIAN(_xlfn._xlws.FILTER(Nike_Sales_Uncleaned!$G$2:$G$2501,Nike_Sales_Uncleaned!$G$2:$G$2501&gt;0)),Nike_Sales_Uncleaned!G1977)</f>
        <v>6110.0300000000007</v>
      </c>
      <c r="H1889">
        <f>IF(Nike_Sales_Uncleaned!H1977="",0,IF(AND(Nike_Sales_Uncleaned!H1977&gt;=0,Nike_Sales_Uncleaned!H1977&lt;=1),Nike_Sales_Uncleaned!H1977,0))</f>
        <v>0</v>
      </c>
      <c r="I1889">
        <v>0</v>
      </c>
      <c r="J1889" s="11">
        <f>IF(Nike_Sales_Uncleaned[[#This Row],[Order_Date]]="","",Nike_Sales_Uncleaned[[#This Row],[Order_Date]])</f>
        <v>45815</v>
      </c>
      <c r="K1889" t="s">
        <v>22</v>
      </c>
      <c r="L1889" t="s">
        <v>25</v>
      </c>
      <c r="M1889">
        <v>1293.3800000000001</v>
      </c>
    </row>
    <row r="1890" spans="1:13" x14ac:dyDescent="0.3">
      <c r="A1890">
        <v>3976</v>
      </c>
      <c r="B1890" t="s">
        <v>35</v>
      </c>
      <c r="C1890" t="s">
        <v>14</v>
      </c>
      <c r="D1890" t="s">
        <v>15</v>
      </c>
      <c r="E1890" t="str">
        <f>IF(Nike_Sales_Uncleaned!E1978="","NA",IF(OR(Nike_Sales_Uncleaned!E1978=0,Nike_Sales_Uncleaned!E1978=-1),"NA",UPPER(Nike_Sales_Uncleaned!E1978)))</f>
        <v>L</v>
      </c>
      <c r="F1890" cm="1">
        <f t="array" ref="F1890">IF(Nike_Sales_Uncleaned!F1978="",MEDIAN(_xlfn._xlws.FILTER(Nike_Sales_Uncleaned!$F$2:$F$2501,Nike_Sales_Uncleaned!$F$2:$F$2501&gt;0)),Nike_Sales_Uncleaned!F1978)</f>
        <v>4</v>
      </c>
      <c r="G1890" cm="1">
        <f t="array" ref="G1890">IF(OR(Nike_Sales_Uncleaned!G1978="",Nike_Sales_Uncleaned!G1978&lt;=0),MEDIAN(_xlfn._xlws.FILTER(Nike_Sales_Uncleaned!$G$2:$G$2501,Nike_Sales_Uncleaned!$G$2:$G$2501&gt;0)),Nike_Sales_Uncleaned!G1978)</f>
        <v>7534.51</v>
      </c>
      <c r="H1890">
        <f>IF(Nike_Sales_Uncleaned!H1978="",0,IF(AND(Nike_Sales_Uncleaned!H1978&gt;=0,Nike_Sales_Uncleaned!H1978&lt;=1),Nike_Sales_Uncleaned!H1978,0))</f>
        <v>0</v>
      </c>
      <c r="I1890">
        <v>-1506.9</v>
      </c>
      <c r="J1890" s="11">
        <f>IF(Nike_Sales_Uncleaned[[#This Row],[Order_Date]]="","",Nike_Sales_Uncleaned[[#This Row],[Order_Date]])</f>
        <v>45656</v>
      </c>
      <c r="K1890" t="s">
        <v>22</v>
      </c>
      <c r="L1890" t="s">
        <v>33</v>
      </c>
      <c r="M1890">
        <v>778.13</v>
      </c>
    </row>
    <row r="1891" spans="1:13" x14ac:dyDescent="0.3">
      <c r="A1891">
        <v>3977</v>
      </c>
      <c r="B1891" t="s">
        <v>35</v>
      </c>
      <c r="C1891" t="s">
        <v>20</v>
      </c>
      <c r="D1891" t="s">
        <v>39</v>
      </c>
      <c r="E1891" t="str">
        <f>IF(Nike_Sales_Uncleaned!E1979="","NA",IF(OR(Nike_Sales_Uncleaned!E1979=0,Nike_Sales_Uncleaned!E1979=-1),"NA",UPPER(Nike_Sales_Uncleaned!E1979)))</f>
        <v>L</v>
      </c>
      <c r="F1891" cm="1">
        <f t="array" ref="F1891">IF(Nike_Sales_Uncleaned!F1979="",MEDIAN(_xlfn._xlws.FILTER(Nike_Sales_Uncleaned!$F$2:$F$2501,Nike_Sales_Uncleaned!$F$2:$F$2501&gt;0)),Nike_Sales_Uncleaned!F1979)</f>
        <v>0</v>
      </c>
      <c r="G1891" cm="1">
        <f t="array" ref="G1891">IF(OR(Nike_Sales_Uncleaned!G1979="",Nike_Sales_Uncleaned!G1979&lt;=0),MEDIAN(_xlfn._xlws.FILTER(Nike_Sales_Uncleaned!$G$2:$G$2501,Nike_Sales_Uncleaned!$G$2:$G$2501&gt;0)),Nike_Sales_Uncleaned!G1979)</f>
        <v>7483.74</v>
      </c>
      <c r="H1891">
        <f>IF(Nike_Sales_Uncleaned!H1979="",0,IF(AND(Nike_Sales_Uncleaned!H1979&gt;=0,Nike_Sales_Uncleaned!H1979&lt;=1),Nike_Sales_Uncleaned!H1979,0))</f>
        <v>0.21</v>
      </c>
      <c r="I1891">
        <v>0</v>
      </c>
      <c r="J1891" s="11">
        <f>IF(Nike_Sales_Uncleaned[[#This Row],[Order_Date]]="","",Nike_Sales_Uncleaned[[#This Row],[Order_Date]])</f>
        <v>45497</v>
      </c>
      <c r="K1891" t="s">
        <v>17</v>
      </c>
      <c r="L1891" t="s">
        <v>33</v>
      </c>
      <c r="M1891">
        <v>2545.4899999999998</v>
      </c>
    </row>
    <row r="1892" spans="1:13" x14ac:dyDescent="0.3">
      <c r="A1892">
        <v>3978</v>
      </c>
      <c r="B1892" t="s">
        <v>19</v>
      </c>
      <c r="C1892" t="s">
        <v>14</v>
      </c>
      <c r="D1892" t="s">
        <v>34</v>
      </c>
      <c r="E1892" t="str">
        <f>IF(Nike_Sales_Uncleaned!E1980="","NA",IF(OR(Nike_Sales_Uncleaned!E1980=0,Nike_Sales_Uncleaned!E1980=-1),"NA",UPPER(Nike_Sales_Uncleaned!E1980)))</f>
        <v>NA</v>
      </c>
      <c r="F1892" cm="1">
        <f t="array" ref="F1892">IF(Nike_Sales_Uncleaned!F1980="",MEDIAN(_xlfn._xlws.FILTER(Nike_Sales_Uncleaned!$F$2:$F$2501,Nike_Sales_Uncleaned!$F$2:$F$2501&gt;0)),Nike_Sales_Uncleaned!F1980)</f>
        <v>2</v>
      </c>
      <c r="G1892" cm="1">
        <f t="array" ref="G1892">IF(OR(Nike_Sales_Uncleaned!G1980="",Nike_Sales_Uncleaned!G1980&lt;=0),MEDIAN(_xlfn._xlws.FILTER(Nike_Sales_Uncleaned!$G$2:$G$2501,Nike_Sales_Uncleaned!$G$2:$G$2501&gt;0)),Nike_Sales_Uncleaned!G1980)</f>
        <v>9847.52</v>
      </c>
      <c r="H1892">
        <f>IF(Nike_Sales_Uncleaned!H1980="",0,IF(AND(Nike_Sales_Uncleaned!H1980&gt;=0,Nike_Sales_Uncleaned!H1980&lt;=1),Nike_Sales_Uncleaned!H1980,0))</f>
        <v>0</v>
      </c>
      <c r="I1892">
        <v>0</v>
      </c>
      <c r="J1892" s="11">
        <f>IF(Nike_Sales_Uncleaned[[#This Row],[Order_Date]]="","",Nike_Sales_Uncleaned[[#This Row],[Order_Date]])</f>
        <v>45667</v>
      </c>
      <c r="K1892" t="s">
        <v>22</v>
      </c>
      <c r="L1892" t="s">
        <v>33</v>
      </c>
      <c r="M1892">
        <v>754.75</v>
      </c>
    </row>
    <row r="1893" spans="1:13" x14ac:dyDescent="0.3">
      <c r="A1893">
        <v>3979</v>
      </c>
      <c r="B1893" t="s">
        <v>35</v>
      </c>
      <c r="C1893" t="s">
        <v>14</v>
      </c>
      <c r="D1893" t="s">
        <v>54</v>
      </c>
      <c r="E1893" t="str">
        <f>IF(Nike_Sales_Uncleaned!E1981="","NA",IF(OR(Nike_Sales_Uncleaned!E1981=0,Nike_Sales_Uncleaned!E1981=-1),"NA",UPPER(Nike_Sales_Uncleaned!E1981)))</f>
        <v>M</v>
      </c>
      <c r="F1893" cm="1">
        <f t="array" ref="F1893">IF(Nike_Sales_Uncleaned!F1981="",MEDIAN(_xlfn._xlws.FILTER(Nike_Sales_Uncleaned!$F$2:$F$2501,Nike_Sales_Uncleaned!$F$2:$F$2501&gt;0)),Nike_Sales_Uncleaned!F1981)</f>
        <v>3</v>
      </c>
      <c r="G1893" cm="1">
        <f t="array" ref="G1893">IF(OR(Nike_Sales_Uncleaned!G1981="",Nike_Sales_Uncleaned!G1981&lt;=0),MEDIAN(_xlfn._xlws.FILTER(Nike_Sales_Uncleaned!$G$2:$G$2501,Nike_Sales_Uncleaned!$G$2:$G$2501&gt;0)),Nike_Sales_Uncleaned!G1981)</f>
        <v>6110.0300000000007</v>
      </c>
      <c r="H1893">
        <f>IF(Nike_Sales_Uncleaned!H1981="",0,IF(AND(Nike_Sales_Uncleaned!H1981&gt;=0,Nike_Sales_Uncleaned!H1981&lt;=1),Nike_Sales_Uncleaned!H1981,0))</f>
        <v>0.5</v>
      </c>
      <c r="I1893">
        <v>0</v>
      </c>
      <c r="J1893" s="11">
        <f>IF(Nike_Sales_Uncleaned[[#This Row],[Order_Date]]="","",Nike_Sales_Uncleaned[[#This Row],[Order_Date]])</f>
        <v>45701</v>
      </c>
      <c r="K1893" t="s">
        <v>17</v>
      </c>
      <c r="L1893" t="s">
        <v>29</v>
      </c>
      <c r="M1893">
        <v>896.9</v>
      </c>
    </row>
    <row r="1894" spans="1:13" x14ac:dyDescent="0.3">
      <c r="A1894">
        <v>3980</v>
      </c>
      <c r="B1894" t="s">
        <v>35</v>
      </c>
      <c r="C1894" t="s">
        <v>14</v>
      </c>
      <c r="D1894" t="s">
        <v>15</v>
      </c>
      <c r="E1894" t="str">
        <f>IF(Nike_Sales_Uncleaned!E1982="","NA",IF(OR(Nike_Sales_Uncleaned!E1982=0,Nike_Sales_Uncleaned!E1982=-1),"NA",UPPER(Nike_Sales_Uncleaned!E1982)))</f>
        <v>10</v>
      </c>
      <c r="F1894" cm="1">
        <f t="array" ref="F1894">IF(Nike_Sales_Uncleaned!F1982="",MEDIAN(_xlfn._xlws.FILTER(Nike_Sales_Uncleaned!$F$2:$F$2501,Nike_Sales_Uncleaned!$F$2:$F$2501&gt;0)),Nike_Sales_Uncleaned!F1982)</f>
        <v>2</v>
      </c>
      <c r="G1894" cm="1">
        <f t="array" ref="G1894">IF(OR(Nike_Sales_Uncleaned!G1982="",Nike_Sales_Uncleaned!G1982&lt;=0),MEDIAN(_xlfn._xlws.FILTER(Nike_Sales_Uncleaned!$G$2:$G$2501,Nike_Sales_Uncleaned!$G$2:$G$2501&gt;0)),Nike_Sales_Uncleaned!G1982)</f>
        <v>6110.0300000000007</v>
      </c>
      <c r="H1894">
        <f>IF(Nike_Sales_Uncleaned!H1982="",0,IF(AND(Nike_Sales_Uncleaned!H1982&gt;=0,Nike_Sales_Uncleaned!H1982&lt;=1),Nike_Sales_Uncleaned!H1982,0))</f>
        <v>0</v>
      </c>
      <c r="I1894">
        <v>0</v>
      </c>
      <c r="J1894" s="11" t="str">
        <f>IF(Nike_Sales_Uncleaned[[#This Row],[Order_Date]]="","",Nike_Sales_Uncleaned[[#This Row],[Order_Date]])</f>
        <v/>
      </c>
      <c r="K1894" t="s">
        <v>22</v>
      </c>
      <c r="L1894" t="s">
        <v>38</v>
      </c>
      <c r="M1894">
        <v>-223.3</v>
      </c>
    </row>
    <row r="1895" spans="1:13" x14ac:dyDescent="0.3">
      <c r="A1895">
        <v>3981</v>
      </c>
      <c r="B1895" t="s">
        <v>35</v>
      </c>
      <c r="C1895" t="s">
        <v>20</v>
      </c>
      <c r="D1895" t="s">
        <v>24</v>
      </c>
      <c r="E1895" t="str">
        <f>IF(Nike_Sales_Uncleaned!E1983="","NA",IF(OR(Nike_Sales_Uncleaned!E1983=0,Nike_Sales_Uncleaned!E1983=-1),"NA",UPPER(Nike_Sales_Uncleaned!E1983)))</f>
        <v>L</v>
      </c>
      <c r="F1895" cm="1">
        <f t="array" ref="F1895">IF(Nike_Sales_Uncleaned!F1983="",MEDIAN(_xlfn._xlws.FILTER(Nike_Sales_Uncleaned!$F$2:$F$2501,Nike_Sales_Uncleaned!$F$2:$F$2501&gt;0)),Nike_Sales_Uncleaned!F1983)</f>
        <v>2</v>
      </c>
      <c r="G1895" cm="1">
        <f t="array" ref="G1895">IF(OR(Nike_Sales_Uncleaned!G1983="",Nike_Sales_Uncleaned!G1983&lt;=0),MEDIAN(_xlfn._xlws.FILTER(Nike_Sales_Uncleaned!$G$2:$G$2501,Nike_Sales_Uncleaned!$G$2:$G$2501&gt;0)),Nike_Sales_Uncleaned!G1983)</f>
        <v>4007.55</v>
      </c>
      <c r="H1895">
        <f>IF(Nike_Sales_Uncleaned!H1983="",0,IF(AND(Nike_Sales_Uncleaned!H1983&gt;=0,Nike_Sales_Uncleaned!H1983&lt;=1),Nike_Sales_Uncleaned!H1983,0))</f>
        <v>0</v>
      </c>
      <c r="I1895">
        <v>0</v>
      </c>
      <c r="J1895" s="11">
        <f>IF(Nike_Sales_Uncleaned[[#This Row],[Order_Date]]="","",Nike_Sales_Uncleaned[[#This Row],[Order_Date]])</f>
        <v>45851</v>
      </c>
      <c r="K1895" t="s">
        <v>17</v>
      </c>
      <c r="L1895" t="s">
        <v>33</v>
      </c>
      <c r="M1895">
        <v>90.51</v>
      </c>
    </row>
    <row r="1896" spans="1:13" x14ac:dyDescent="0.3">
      <c r="A1896">
        <v>3982</v>
      </c>
      <c r="B1896" t="s">
        <v>35</v>
      </c>
      <c r="C1896" t="s">
        <v>43</v>
      </c>
      <c r="D1896" t="s">
        <v>52</v>
      </c>
      <c r="E1896" t="str">
        <f>IF(Nike_Sales_Uncleaned!E1984="","NA",IF(OR(Nike_Sales_Uncleaned!E1984=0,Nike_Sales_Uncleaned!E1984=-1),"NA",UPPER(Nike_Sales_Uncleaned!E1984)))</f>
        <v>L</v>
      </c>
      <c r="F1896" cm="1">
        <f t="array" ref="F1896">IF(Nike_Sales_Uncleaned!F1984="",MEDIAN(_xlfn._xlws.FILTER(Nike_Sales_Uncleaned!$F$2:$F$2501,Nike_Sales_Uncleaned!$F$2:$F$2501&gt;0)),Nike_Sales_Uncleaned!F1984)</f>
        <v>2</v>
      </c>
      <c r="G1896" cm="1">
        <f t="array" ref="G1896">IF(OR(Nike_Sales_Uncleaned!G1984="",Nike_Sales_Uncleaned!G1984&lt;=0),MEDIAN(_xlfn._xlws.FILTER(Nike_Sales_Uncleaned!$G$2:$G$2501,Nike_Sales_Uncleaned!$G$2:$G$2501&gt;0)),Nike_Sales_Uncleaned!G1984)</f>
        <v>8006.71</v>
      </c>
      <c r="H1896">
        <f>IF(Nike_Sales_Uncleaned!H1984="",0,IF(AND(Nike_Sales_Uncleaned!H1984&gt;=0,Nike_Sales_Uncleaned!H1984&lt;=1),Nike_Sales_Uncleaned!H1984,0))</f>
        <v>0</v>
      </c>
      <c r="I1896">
        <v>0</v>
      </c>
      <c r="J1896" s="11">
        <f>IF(Nike_Sales_Uncleaned[[#This Row],[Order_Date]]="","",Nike_Sales_Uncleaned[[#This Row],[Order_Date]])</f>
        <v>45451</v>
      </c>
      <c r="K1896" t="s">
        <v>17</v>
      </c>
      <c r="L1896" t="s">
        <v>36</v>
      </c>
      <c r="M1896">
        <v>1486.86</v>
      </c>
    </row>
    <row r="1897" spans="1:13" x14ac:dyDescent="0.3">
      <c r="A1897">
        <v>3983</v>
      </c>
      <c r="B1897" t="s">
        <v>13</v>
      </c>
      <c r="C1897" t="s">
        <v>26</v>
      </c>
      <c r="D1897" t="s">
        <v>40</v>
      </c>
      <c r="E1897" t="str">
        <f>IF(Nike_Sales_Uncleaned!E1985="","NA",IF(OR(Nike_Sales_Uncleaned!E1985=0,Nike_Sales_Uncleaned!E1985=-1),"NA",UPPER(Nike_Sales_Uncleaned!E1985)))</f>
        <v>L</v>
      </c>
      <c r="F1897" cm="1">
        <f t="array" ref="F1897">IF(Nike_Sales_Uncleaned!F1985="",MEDIAN(_xlfn._xlws.FILTER(Nike_Sales_Uncleaned!$F$2:$F$2501,Nike_Sales_Uncleaned!$F$2:$F$2501&gt;0)),Nike_Sales_Uncleaned!F1985)</f>
        <v>4</v>
      </c>
      <c r="G1897" cm="1">
        <f t="array" ref="G1897">IF(OR(Nike_Sales_Uncleaned!G1985="",Nike_Sales_Uncleaned!G1985&lt;=0),MEDIAN(_xlfn._xlws.FILTER(Nike_Sales_Uncleaned!$G$2:$G$2501,Nike_Sales_Uncleaned!$G$2:$G$2501&gt;0)),Nike_Sales_Uncleaned!G1985)</f>
        <v>6110.0300000000007</v>
      </c>
      <c r="H1897">
        <f>IF(Nike_Sales_Uncleaned!H1985="",0,IF(AND(Nike_Sales_Uncleaned!H1985&gt;=0,Nike_Sales_Uncleaned!H1985&lt;=1),Nike_Sales_Uncleaned!H1985,0))</f>
        <v>0.22</v>
      </c>
      <c r="I1897">
        <v>0</v>
      </c>
      <c r="J1897" s="11">
        <f>IF(Nike_Sales_Uncleaned[[#This Row],[Order_Date]]="","",Nike_Sales_Uncleaned[[#This Row],[Order_Date]])</f>
        <v>45703</v>
      </c>
      <c r="K1897" t="s">
        <v>17</v>
      </c>
      <c r="L1897" t="s">
        <v>29</v>
      </c>
      <c r="M1897">
        <v>633.64</v>
      </c>
    </row>
    <row r="1898" spans="1:13" x14ac:dyDescent="0.3">
      <c r="A1898">
        <v>3984</v>
      </c>
      <c r="B1898" t="s">
        <v>19</v>
      </c>
      <c r="C1898" t="s">
        <v>14</v>
      </c>
      <c r="D1898" t="s">
        <v>15</v>
      </c>
      <c r="E1898" t="str">
        <f>IF(Nike_Sales_Uncleaned!E1986="","NA",IF(OR(Nike_Sales_Uncleaned!E1986=0,Nike_Sales_Uncleaned!E1986=-1),"NA",UPPER(Nike_Sales_Uncleaned!E1986)))</f>
        <v>NA</v>
      </c>
      <c r="F1898" cm="1">
        <f t="array" ref="F1898">IF(Nike_Sales_Uncleaned!F1986="",MEDIAN(_xlfn._xlws.FILTER(Nike_Sales_Uncleaned!$F$2:$F$2501,Nike_Sales_Uncleaned!$F$2:$F$2501&gt;0)),Nike_Sales_Uncleaned!F1986)</f>
        <v>4</v>
      </c>
      <c r="G1898" cm="1">
        <f t="array" ref="G1898">IF(OR(Nike_Sales_Uncleaned!G1986="",Nike_Sales_Uncleaned!G1986&lt;=0),MEDIAN(_xlfn._xlws.FILTER(Nike_Sales_Uncleaned!$G$2:$G$2501,Nike_Sales_Uncleaned!$G$2:$G$2501&gt;0)),Nike_Sales_Uncleaned!G1986)</f>
        <v>6110.0300000000007</v>
      </c>
      <c r="H1898">
        <f>IF(Nike_Sales_Uncleaned!H1986="",0,IF(AND(Nike_Sales_Uncleaned!H1986&gt;=0,Nike_Sales_Uncleaned!H1986&lt;=1),Nike_Sales_Uncleaned!H1986,0))</f>
        <v>0</v>
      </c>
      <c r="I1898">
        <v>0</v>
      </c>
      <c r="J1898" s="11" t="str">
        <f>IF(Nike_Sales_Uncleaned[[#This Row],[Order_Date]]="","",Nike_Sales_Uncleaned[[#This Row],[Order_Date]])</f>
        <v/>
      </c>
      <c r="K1898" t="s">
        <v>22</v>
      </c>
      <c r="L1898" t="s">
        <v>29</v>
      </c>
      <c r="M1898">
        <v>486.8</v>
      </c>
    </row>
    <row r="1899" spans="1:13" x14ac:dyDescent="0.3">
      <c r="A1899">
        <v>3986</v>
      </c>
      <c r="B1899" t="s">
        <v>13</v>
      </c>
      <c r="C1899" t="s">
        <v>30</v>
      </c>
      <c r="D1899" t="s">
        <v>48</v>
      </c>
      <c r="E1899" t="str">
        <f>IF(Nike_Sales_Uncleaned!E1988="","NA",IF(OR(Nike_Sales_Uncleaned!E1988=0,Nike_Sales_Uncleaned!E1988=-1),"NA",UPPER(Nike_Sales_Uncleaned!E1988)))</f>
        <v>L</v>
      </c>
      <c r="F1899" cm="1">
        <f t="array" ref="F1899">IF(Nike_Sales_Uncleaned!F1988="",MEDIAN(_xlfn._xlws.FILTER(Nike_Sales_Uncleaned!$F$2:$F$2501,Nike_Sales_Uncleaned!$F$2:$F$2501&gt;0)),Nike_Sales_Uncleaned!F1988)</f>
        <v>1</v>
      </c>
      <c r="G1899" cm="1">
        <f t="array" ref="G1899">IF(OR(Nike_Sales_Uncleaned!G1988="",Nike_Sales_Uncleaned!G1988&lt;=0),MEDIAN(_xlfn._xlws.FILTER(Nike_Sales_Uncleaned!$G$2:$G$2501,Nike_Sales_Uncleaned!$G$2:$G$2501&gt;0)),Nike_Sales_Uncleaned!G1988)</f>
        <v>6110.0300000000007</v>
      </c>
      <c r="H1899">
        <f>IF(Nike_Sales_Uncleaned!H1988="",0,IF(AND(Nike_Sales_Uncleaned!H1988&gt;=0,Nike_Sales_Uncleaned!H1988&lt;=1),Nike_Sales_Uncleaned!H1988,0))</f>
        <v>0</v>
      </c>
      <c r="I1899">
        <v>0</v>
      </c>
      <c r="J1899" s="11" t="str">
        <f>IF(Nike_Sales_Uncleaned[[#This Row],[Order_Date]]="","",Nike_Sales_Uncleaned[[#This Row],[Order_Date]])</f>
        <v/>
      </c>
      <c r="K1899" t="s">
        <v>22</v>
      </c>
      <c r="L1899" t="s">
        <v>25</v>
      </c>
      <c r="M1899">
        <v>681.84</v>
      </c>
    </row>
    <row r="1900" spans="1:13" x14ac:dyDescent="0.3">
      <c r="A1900">
        <v>3987</v>
      </c>
      <c r="B1900" t="s">
        <v>13</v>
      </c>
      <c r="C1900" t="s">
        <v>43</v>
      </c>
      <c r="D1900" t="s">
        <v>52</v>
      </c>
      <c r="E1900" t="str">
        <f>IF(Nike_Sales_Uncleaned!E1989="","NA",IF(OR(Nike_Sales_Uncleaned!E1989=0,Nike_Sales_Uncleaned!E1989=-1),"NA",UPPER(Nike_Sales_Uncleaned!E1989)))</f>
        <v>L</v>
      </c>
      <c r="F1900" cm="1">
        <f t="array" ref="F1900">IF(Nike_Sales_Uncleaned!F1989="",MEDIAN(_xlfn._xlws.FILTER(Nike_Sales_Uncleaned!$F$2:$F$2501,Nike_Sales_Uncleaned!$F$2:$F$2501&gt;0)),Nike_Sales_Uncleaned!F1989)</f>
        <v>2</v>
      </c>
      <c r="G1900" cm="1">
        <f t="array" ref="G1900">IF(OR(Nike_Sales_Uncleaned!G1989="",Nike_Sales_Uncleaned!G1989&lt;=0),MEDIAN(_xlfn._xlws.FILTER(Nike_Sales_Uncleaned!$G$2:$G$2501,Nike_Sales_Uncleaned!$G$2:$G$2501&gt;0)),Nike_Sales_Uncleaned!G1989)</f>
        <v>6110.0300000000007</v>
      </c>
      <c r="H1900">
        <f>IF(Nike_Sales_Uncleaned!H1989="",0,IF(AND(Nike_Sales_Uncleaned!H1989&gt;=0,Nike_Sales_Uncleaned!H1989&lt;=1),Nike_Sales_Uncleaned!H1989,0))</f>
        <v>0</v>
      </c>
      <c r="I1900">
        <v>0</v>
      </c>
      <c r="J1900" s="11">
        <f>IF(Nike_Sales_Uncleaned[[#This Row],[Order_Date]]="","",Nike_Sales_Uncleaned[[#This Row],[Order_Date]])</f>
        <v>45715</v>
      </c>
      <c r="K1900" t="s">
        <v>22</v>
      </c>
      <c r="L1900" t="s">
        <v>38</v>
      </c>
      <c r="M1900">
        <v>3908.61</v>
      </c>
    </row>
    <row r="1901" spans="1:13" x14ac:dyDescent="0.3">
      <c r="A1901">
        <v>3988</v>
      </c>
      <c r="B1901" t="s">
        <v>13</v>
      </c>
      <c r="C1901" t="s">
        <v>26</v>
      </c>
      <c r="D1901" t="s">
        <v>27</v>
      </c>
      <c r="E1901" t="str">
        <f>IF(Nike_Sales_Uncleaned!E1990="","NA",IF(OR(Nike_Sales_Uncleaned!E1990=0,Nike_Sales_Uncleaned!E1990=-1),"NA",UPPER(Nike_Sales_Uncleaned!E1990)))</f>
        <v>M</v>
      </c>
      <c r="F1901" cm="1">
        <f t="array" ref="F1901">IF(Nike_Sales_Uncleaned!F1990="",MEDIAN(_xlfn._xlws.FILTER(Nike_Sales_Uncleaned!$F$2:$F$2501,Nike_Sales_Uncleaned!$F$2:$F$2501&gt;0)),Nike_Sales_Uncleaned!F1990)</f>
        <v>4</v>
      </c>
      <c r="G1901" cm="1">
        <f t="array" ref="G1901">IF(OR(Nike_Sales_Uncleaned!G1990="",Nike_Sales_Uncleaned!G1990&lt;=0),MEDIAN(_xlfn._xlws.FILTER(Nike_Sales_Uncleaned!$G$2:$G$2501,Nike_Sales_Uncleaned!$G$2:$G$2501&gt;0)),Nike_Sales_Uncleaned!G1990)</f>
        <v>7945.46</v>
      </c>
      <c r="H1901">
        <f>IF(Nike_Sales_Uncleaned!H1990="",0,IF(AND(Nike_Sales_Uncleaned!H1990&gt;=0,Nike_Sales_Uncleaned!H1990&lt;=1),Nike_Sales_Uncleaned!H1990,0))</f>
        <v>0.67</v>
      </c>
      <c r="I1901">
        <v>10488.01</v>
      </c>
      <c r="J1901" s="11" t="str">
        <f>IF(Nike_Sales_Uncleaned[[#This Row],[Order_Date]]="","",Nike_Sales_Uncleaned[[#This Row],[Order_Date]])</f>
        <v/>
      </c>
      <c r="K1901" t="s">
        <v>17</v>
      </c>
      <c r="L1901" t="s">
        <v>29</v>
      </c>
      <c r="M1901">
        <v>3698.62</v>
      </c>
    </row>
    <row r="1902" spans="1:13" x14ac:dyDescent="0.3">
      <c r="A1902">
        <v>3989</v>
      </c>
      <c r="B1902" t="s">
        <v>35</v>
      </c>
      <c r="C1902" t="s">
        <v>14</v>
      </c>
      <c r="D1902" t="s">
        <v>47</v>
      </c>
      <c r="E1902" t="str">
        <f>IF(Nike_Sales_Uncleaned!E1991="","NA",IF(OR(Nike_Sales_Uncleaned!E1991=0,Nike_Sales_Uncleaned!E1991=-1),"NA",UPPER(Nike_Sales_Uncleaned!E1991)))</f>
        <v>L</v>
      </c>
      <c r="F1902" cm="1">
        <f t="array" ref="F1902">IF(Nike_Sales_Uncleaned!F1991="",MEDIAN(_xlfn._xlws.FILTER(Nike_Sales_Uncleaned!$F$2:$F$2501,Nike_Sales_Uncleaned!$F$2:$F$2501&gt;0)),Nike_Sales_Uncleaned!F1991)</f>
        <v>-1</v>
      </c>
      <c r="G1902" cm="1">
        <f t="array" ref="G1902">IF(OR(Nike_Sales_Uncleaned!G1991="",Nike_Sales_Uncleaned!G1991&lt;=0),MEDIAN(_xlfn._xlws.FILTER(Nike_Sales_Uncleaned!$G$2:$G$2501,Nike_Sales_Uncleaned!$G$2:$G$2501&gt;0)),Nike_Sales_Uncleaned!G1991)</f>
        <v>6110.0300000000007</v>
      </c>
      <c r="H1902">
        <f>IF(Nike_Sales_Uncleaned!H1991="",0,IF(AND(Nike_Sales_Uncleaned!H1991&gt;=0,Nike_Sales_Uncleaned!H1991&lt;=1),Nike_Sales_Uncleaned!H1991,0))</f>
        <v>0</v>
      </c>
      <c r="I1902">
        <v>0</v>
      </c>
      <c r="J1902" s="11">
        <f>IF(Nike_Sales_Uncleaned[[#This Row],[Order_Date]]="","",Nike_Sales_Uncleaned[[#This Row],[Order_Date]])</f>
        <v>45597</v>
      </c>
      <c r="K1902" t="s">
        <v>17</v>
      </c>
      <c r="L1902" t="s">
        <v>36</v>
      </c>
      <c r="M1902">
        <v>1005.26</v>
      </c>
    </row>
    <row r="1903" spans="1:13" x14ac:dyDescent="0.3">
      <c r="A1903">
        <v>3990</v>
      </c>
      <c r="B1903" t="s">
        <v>13</v>
      </c>
      <c r="C1903" t="s">
        <v>43</v>
      </c>
      <c r="D1903" t="s">
        <v>44</v>
      </c>
      <c r="E1903" t="str">
        <f>IF(Nike_Sales_Uncleaned!E1992="","NA",IF(OR(Nike_Sales_Uncleaned!E1992=0,Nike_Sales_Uncleaned!E1992=-1),"NA",UPPER(Nike_Sales_Uncleaned!E1992)))</f>
        <v>11</v>
      </c>
      <c r="F1903" cm="1">
        <f t="array" ref="F1903">IF(Nike_Sales_Uncleaned!F1992="",MEDIAN(_xlfn._xlws.FILTER(Nike_Sales_Uncleaned!$F$2:$F$2501,Nike_Sales_Uncleaned!$F$2:$F$2501&gt;0)),Nike_Sales_Uncleaned!F1992)</f>
        <v>0</v>
      </c>
      <c r="G1903" cm="1">
        <f t="array" ref="G1903">IF(OR(Nike_Sales_Uncleaned!G1992="",Nike_Sales_Uncleaned!G1992&lt;=0),MEDIAN(_xlfn._xlws.FILTER(Nike_Sales_Uncleaned!$G$2:$G$2501,Nike_Sales_Uncleaned!$G$2:$G$2501&gt;0)),Nike_Sales_Uncleaned!G1992)</f>
        <v>6110.0300000000007</v>
      </c>
      <c r="H1903">
        <f>IF(Nike_Sales_Uncleaned!H1992="",0,IF(AND(Nike_Sales_Uncleaned!H1992&gt;=0,Nike_Sales_Uncleaned!H1992&lt;=1),Nike_Sales_Uncleaned!H1992,0))</f>
        <v>0</v>
      </c>
      <c r="I1903">
        <v>0</v>
      </c>
      <c r="J1903" s="11">
        <f>IF(Nike_Sales_Uncleaned[[#This Row],[Order_Date]]="","",Nike_Sales_Uncleaned[[#This Row],[Order_Date]])</f>
        <v>45777</v>
      </c>
      <c r="K1903" t="s">
        <v>17</v>
      </c>
      <c r="L1903" t="s">
        <v>45</v>
      </c>
      <c r="M1903">
        <v>2974.82</v>
      </c>
    </row>
    <row r="1904" spans="1:13" x14ac:dyDescent="0.3">
      <c r="A1904">
        <v>3991</v>
      </c>
      <c r="B1904" t="s">
        <v>35</v>
      </c>
      <c r="C1904" t="s">
        <v>14</v>
      </c>
      <c r="D1904" t="s">
        <v>54</v>
      </c>
      <c r="E1904" t="str">
        <f>IF(Nike_Sales_Uncleaned!E1993="","NA",IF(OR(Nike_Sales_Uncleaned!E1993=0,Nike_Sales_Uncleaned!E1993=-1),"NA",UPPER(Nike_Sales_Uncleaned!E1993)))</f>
        <v>NA</v>
      </c>
      <c r="F1904" cm="1">
        <f t="array" ref="F1904">IF(Nike_Sales_Uncleaned!F1993="",MEDIAN(_xlfn._xlws.FILTER(Nike_Sales_Uncleaned!$F$2:$F$2501,Nike_Sales_Uncleaned!$F$2:$F$2501&gt;0)),Nike_Sales_Uncleaned!F1993)</f>
        <v>0</v>
      </c>
      <c r="G1904" cm="1">
        <f t="array" ref="G1904">IF(OR(Nike_Sales_Uncleaned!G1993="",Nike_Sales_Uncleaned!G1993&lt;=0),MEDIAN(_xlfn._xlws.FILTER(Nike_Sales_Uncleaned!$G$2:$G$2501,Nike_Sales_Uncleaned!$G$2:$G$2501&gt;0)),Nike_Sales_Uncleaned!G1993)</f>
        <v>6110.0300000000007</v>
      </c>
      <c r="H1904">
        <f>IF(Nike_Sales_Uncleaned!H1993="",0,IF(AND(Nike_Sales_Uncleaned!H1993&gt;=0,Nike_Sales_Uncleaned!H1993&lt;=1),Nike_Sales_Uncleaned!H1993,0))</f>
        <v>0.1</v>
      </c>
      <c r="I1904">
        <v>0</v>
      </c>
      <c r="J1904" s="11">
        <f>IF(Nike_Sales_Uncleaned[[#This Row],[Order_Date]]="","",Nike_Sales_Uncleaned[[#This Row],[Order_Date]])</f>
        <v>45659</v>
      </c>
      <c r="K1904" t="s">
        <v>17</v>
      </c>
      <c r="L1904" t="s">
        <v>36</v>
      </c>
      <c r="M1904">
        <v>97.51</v>
      </c>
    </row>
    <row r="1905" spans="1:13" x14ac:dyDescent="0.3">
      <c r="A1905">
        <v>3992</v>
      </c>
      <c r="B1905" t="s">
        <v>35</v>
      </c>
      <c r="C1905" t="s">
        <v>26</v>
      </c>
      <c r="D1905" t="s">
        <v>58</v>
      </c>
      <c r="E1905" t="str">
        <f>IF(Nike_Sales_Uncleaned!E1994="","NA",IF(OR(Nike_Sales_Uncleaned!E1994=0,Nike_Sales_Uncleaned!E1994=-1),"NA",UPPER(Nike_Sales_Uncleaned!E1994)))</f>
        <v>XL</v>
      </c>
      <c r="F1905" cm="1">
        <f t="array" ref="F1905">IF(Nike_Sales_Uncleaned!F1994="",MEDIAN(_xlfn._xlws.FILTER(Nike_Sales_Uncleaned!$F$2:$F$2501,Nike_Sales_Uncleaned!$F$2:$F$2501&gt;0)),Nike_Sales_Uncleaned!F1994)</f>
        <v>-1</v>
      </c>
      <c r="G1905" cm="1">
        <f t="array" ref="G1905">IF(OR(Nike_Sales_Uncleaned!G1994="",Nike_Sales_Uncleaned!G1994&lt;=0),MEDIAN(_xlfn._xlws.FILTER(Nike_Sales_Uncleaned!$G$2:$G$2501,Nike_Sales_Uncleaned!$G$2:$G$2501&gt;0)),Nike_Sales_Uncleaned!G1994)</f>
        <v>4431.62</v>
      </c>
      <c r="H1905">
        <f>IF(Nike_Sales_Uncleaned!H1994="",0,IF(AND(Nike_Sales_Uncleaned!H1994&gt;=0,Nike_Sales_Uncleaned!H1994&lt;=1),Nike_Sales_Uncleaned!H1994,0))</f>
        <v>0</v>
      </c>
      <c r="I1905">
        <v>0</v>
      </c>
      <c r="J1905" s="11" t="str">
        <f>IF(Nike_Sales_Uncleaned[[#This Row],[Order_Date]]="","",Nike_Sales_Uncleaned[[#This Row],[Order_Date]])</f>
        <v/>
      </c>
      <c r="K1905" t="s">
        <v>17</v>
      </c>
      <c r="L1905" t="s">
        <v>29</v>
      </c>
      <c r="M1905">
        <v>-907.76</v>
      </c>
    </row>
    <row r="1906" spans="1:13" x14ac:dyDescent="0.3">
      <c r="A1906">
        <v>3993</v>
      </c>
      <c r="B1906" t="s">
        <v>13</v>
      </c>
      <c r="C1906" t="s">
        <v>26</v>
      </c>
      <c r="D1906" t="s">
        <v>27</v>
      </c>
      <c r="E1906" t="str">
        <f>IF(Nike_Sales_Uncleaned!E1995="","NA",IF(OR(Nike_Sales_Uncleaned!E1995=0,Nike_Sales_Uncleaned!E1995=-1),"NA",UPPER(Nike_Sales_Uncleaned!E1995)))</f>
        <v>7</v>
      </c>
      <c r="F1906" cm="1">
        <f t="array" ref="F1906">IF(Nike_Sales_Uncleaned!F1995="",MEDIAN(_xlfn._xlws.FILTER(Nike_Sales_Uncleaned!$F$2:$F$2501,Nike_Sales_Uncleaned!$F$2:$F$2501&gt;0)),Nike_Sales_Uncleaned!F1995)</f>
        <v>-1</v>
      </c>
      <c r="G1906" cm="1">
        <f t="array" ref="G1906">IF(OR(Nike_Sales_Uncleaned!G1995="",Nike_Sales_Uncleaned!G1995&lt;=0),MEDIAN(_xlfn._xlws.FILTER(Nike_Sales_Uncleaned!$G$2:$G$2501,Nike_Sales_Uncleaned!$G$2:$G$2501&gt;0)),Nike_Sales_Uncleaned!G1995)</f>
        <v>6110.0300000000007</v>
      </c>
      <c r="H1906">
        <f>IF(Nike_Sales_Uncleaned!H1995="",0,IF(AND(Nike_Sales_Uncleaned!H1995&gt;=0,Nike_Sales_Uncleaned!H1995&lt;=1),Nike_Sales_Uncleaned!H1995,0))</f>
        <v>0</v>
      </c>
      <c r="I1906">
        <v>0</v>
      </c>
      <c r="J1906" s="11">
        <f>IF(Nike_Sales_Uncleaned[[#This Row],[Order_Date]]="","",Nike_Sales_Uncleaned[[#This Row],[Order_Date]])</f>
        <v>45805</v>
      </c>
      <c r="K1906" t="s">
        <v>22</v>
      </c>
      <c r="L1906" t="s">
        <v>38</v>
      </c>
      <c r="M1906">
        <v>1060.98</v>
      </c>
    </row>
    <row r="1907" spans="1:13" x14ac:dyDescent="0.3">
      <c r="A1907">
        <v>3994</v>
      </c>
      <c r="B1907" t="s">
        <v>13</v>
      </c>
      <c r="C1907" t="s">
        <v>43</v>
      </c>
      <c r="D1907" t="s">
        <v>44</v>
      </c>
      <c r="E1907" t="str">
        <f>IF(Nike_Sales_Uncleaned!E1996="","NA",IF(OR(Nike_Sales_Uncleaned!E1996=0,Nike_Sales_Uncleaned!E1996=-1),"NA",UPPER(Nike_Sales_Uncleaned!E1996)))</f>
        <v>NA</v>
      </c>
      <c r="F1907" cm="1">
        <f t="array" ref="F1907">IF(Nike_Sales_Uncleaned!F1996="",MEDIAN(_xlfn._xlws.FILTER(Nike_Sales_Uncleaned!$F$2:$F$2501,Nike_Sales_Uncleaned!$F$2:$F$2501&gt;0)),Nike_Sales_Uncleaned!F1996)</f>
        <v>4</v>
      </c>
      <c r="G1907" cm="1">
        <f t="array" ref="G1907">IF(OR(Nike_Sales_Uncleaned!G1996="",Nike_Sales_Uncleaned!G1996&lt;=0),MEDIAN(_xlfn._xlws.FILTER(Nike_Sales_Uncleaned!$G$2:$G$2501,Nike_Sales_Uncleaned!$G$2:$G$2501&gt;0)),Nike_Sales_Uncleaned!G1996)</f>
        <v>6110.0300000000007</v>
      </c>
      <c r="H1907">
        <f>IF(Nike_Sales_Uncleaned!H1996="",0,IF(AND(Nike_Sales_Uncleaned!H1996&gt;=0,Nike_Sales_Uncleaned!H1996&lt;=1),Nike_Sales_Uncleaned!H1996,0))</f>
        <v>0</v>
      </c>
      <c r="I1907">
        <v>0</v>
      </c>
      <c r="J1907" s="11">
        <f>IF(Nike_Sales_Uncleaned[[#This Row],[Order_Date]]="","",Nike_Sales_Uncleaned[[#This Row],[Order_Date]])</f>
        <v>45636</v>
      </c>
      <c r="K1907" t="s">
        <v>22</v>
      </c>
      <c r="L1907" t="s">
        <v>36</v>
      </c>
      <c r="M1907">
        <v>-97.39</v>
      </c>
    </row>
    <row r="1908" spans="1:13" x14ac:dyDescent="0.3">
      <c r="A1908">
        <v>3995</v>
      </c>
      <c r="B1908" t="s">
        <v>35</v>
      </c>
      <c r="C1908" t="s">
        <v>26</v>
      </c>
      <c r="D1908" t="s">
        <v>60</v>
      </c>
      <c r="E1908" t="str">
        <f>IF(Nike_Sales_Uncleaned!E1997="","NA",IF(OR(Nike_Sales_Uncleaned!E1997=0,Nike_Sales_Uncleaned!E1997=-1),"NA",UPPER(Nike_Sales_Uncleaned!E1997)))</f>
        <v>11</v>
      </c>
      <c r="F1908" cm="1">
        <f t="array" ref="F1908">IF(Nike_Sales_Uncleaned!F1997="",MEDIAN(_xlfn._xlws.FILTER(Nike_Sales_Uncleaned!$F$2:$F$2501,Nike_Sales_Uncleaned!$F$2:$F$2501&gt;0)),Nike_Sales_Uncleaned!F1997)</f>
        <v>-1</v>
      </c>
      <c r="G1908" cm="1">
        <f t="array" ref="G1908">IF(OR(Nike_Sales_Uncleaned!G1997="",Nike_Sales_Uncleaned!G1997&lt;=0),MEDIAN(_xlfn._xlws.FILTER(Nike_Sales_Uncleaned!$G$2:$G$2501,Nike_Sales_Uncleaned!$G$2:$G$2501&gt;0)),Nike_Sales_Uncleaned!G1997)</f>
        <v>6110.0300000000007</v>
      </c>
      <c r="H1908">
        <f>IF(Nike_Sales_Uncleaned!H1997="",0,IF(AND(Nike_Sales_Uncleaned!H1997&gt;=0,Nike_Sales_Uncleaned!H1997&lt;=1),Nike_Sales_Uncleaned!H1997,0))</f>
        <v>0.47</v>
      </c>
      <c r="I1908">
        <v>0</v>
      </c>
      <c r="J1908" s="11">
        <f>IF(Nike_Sales_Uncleaned[[#This Row],[Order_Date]]="","",Nike_Sales_Uncleaned[[#This Row],[Order_Date]])</f>
        <v>45539</v>
      </c>
      <c r="K1908" t="s">
        <v>17</v>
      </c>
      <c r="L1908" t="s">
        <v>33</v>
      </c>
      <c r="M1908">
        <v>3242.46</v>
      </c>
    </row>
    <row r="1909" spans="1:13" x14ac:dyDescent="0.3">
      <c r="A1909">
        <v>3996</v>
      </c>
      <c r="B1909" t="s">
        <v>35</v>
      </c>
      <c r="C1909" t="s">
        <v>30</v>
      </c>
      <c r="D1909" t="s">
        <v>31</v>
      </c>
      <c r="E1909" t="str">
        <f>IF(Nike_Sales_Uncleaned!E1998="","NA",IF(OR(Nike_Sales_Uncleaned!E1998=0,Nike_Sales_Uncleaned!E1998=-1),"NA",UPPER(Nike_Sales_Uncleaned!E1998)))</f>
        <v>NA</v>
      </c>
      <c r="F1909" cm="1">
        <f t="array" ref="F1909">IF(Nike_Sales_Uncleaned!F1998="",MEDIAN(_xlfn._xlws.FILTER(Nike_Sales_Uncleaned!$F$2:$F$2501,Nike_Sales_Uncleaned!$F$2:$F$2501&gt;0)),Nike_Sales_Uncleaned!F1998)</f>
        <v>2</v>
      </c>
      <c r="G1909" cm="1">
        <f t="array" ref="G1909">IF(OR(Nike_Sales_Uncleaned!G1998="",Nike_Sales_Uncleaned!G1998&lt;=0),MEDIAN(_xlfn._xlws.FILTER(Nike_Sales_Uncleaned!$G$2:$G$2501,Nike_Sales_Uncleaned!$G$2:$G$2501&gt;0)),Nike_Sales_Uncleaned!G1998)</f>
        <v>6110.0300000000007</v>
      </c>
      <c r="H1909">
        <f>IF(Nike_Sales_Uncleaned!H1998="",0,IF(AND(Nike_Sales_Uncleaned!H1998&gt;=0,Nike_Sales_Uncleaned!H1998&lt;=1),Nike_Sales_Uncleaned!H1998,0))</f>
        <v>0</v>
      </c>
      <c r="I1909">
        <v>0</v>
      </c>
      <c r="J1909" s="11" t="str">
        <f>IF(Nike_Sales_Uncleaned[[#This Row],[Order_Date]]="","",Nike_Sales_Uncleaned[[#This Row],[Order_Date]])</f>
        <v/>
      </c>
      <c r="K1909" t="s">
        <v>17</v>
      </c>
      <c r="L1909" t="s">
        <v>36</v>
      </c>
      <c r="M1909">
        <v>2919.12</v>
      </c>
    </row>
    <row r="1910" spans="1:13" x14ac:dyDescent="0.3">
      <c r="A1910">
        <v>3997</v>
      </c>
      <c r="B1910" t="s">
        <v>19</v>
      </c>
      <c r="C1910" t="s">
        <v>26</v>
      </c>
      <c r="D1910" t="s">
        <v>40</v>
      </c>
      <c r="E1910" t="str">
        <f>IF(Nike_Sales_Uncleaned!E1999="","NA",IF(OR(Nike_Sales_Uncleaned!E1999=0,Nike_Sales_Uncleaned!E1999=-1),"NA",UPPER(Nike_Sales_Uncleaned!E1999)))</f>
        <v>M</v>
      </c>
      <c r="F1910" cm="1">
        <f t="array" ref="F1910">IF(Nike_Sales_Uncleaned!F1999="",MEDIAN(_xlfn._xlws.FILTER(Nike_Sales_Uncleaned!$F$2:$F$2501,Nike_Sales_Uncleaned!$F$2:$F$2501&gt;0)),Nike_Sales_Uncleaned!F1999)</f>
        <v>4</v>
      </c>
      <c r="G1910" cm="1">
        <f t="array" ref="G1910">IF(OR(Nike_Sales_Uncleaned!G1999="",Nike_Sales_Uncleaned!G1999&lt;=0),MEDIAN(_xlfn._xlws.FILTER(Nike_Sales_Uncleaned!$G$2:$G$2501,Nike_Sales_Uncleaned!$G$2:$G$2501&gt;0)),Nike_Sales_Uncleaned!G1999)</f>
        <v>6110.0300000000007</v>
      </c>
      <c r="H1910">
        <f>IF(Nike_Sales_Uncleaned!H1999="",0,IF(AND(Nike_Sales_Uncleaned!H1999&gt;=0,Nike_Sales_Uncleaned!H1999&lt;=1),Nike_Sales_Uncleaned!H1999,0))</f>
        <v>0</v>
      </c>
      <c r="I1910">
        <v>0</v>
      </c>
      <c r="J1910" s="11">
        <f>IF(Nike_Sales_Uncleaned[[#This Row],[Order_Date]]="","",Nike_Sales_Uncleaned[[#This Row],[Order_Date]])</f>
        <v>45734</v>
      </c>
      <c r="K1910" t="s">
        <v>22</v>
      </c>
      <c r="L1910" t="s">
        <v>38</v>
      </c>
      <c r="M1910">
        <v>-484.62</v>
      </c>
    </row>
    <row r="1911" spans="1:13" x14ac:dyDescent="0.3">
      <c r="A1911">
        <v>3998</v>
      </c>
      <c r="B1911" t="s">
        <v>35</v>
      </c>
      <c r="C1911" t="s">
        <v>14</v>
      </c>
      <c r="D1911" t="s">
        <v>34</v>
      </c>
      <c r="E1911" t="str">
        <f>IF(Nike_Sales_Uncleaned!E2000="","NA",IF(OR(Nike_Sales_Uncleaned!E2000=0,Nike_Sales_Uncleaned!E2000=-1),"NA",UPPER(Nike_Sales_Uncleaned!E2000)))</f>
        <v>NA</v>
      </c>
      <c r="F1911" cm="1">
        <f t="array" ref="F1911">IF(Nike_Sales_Uncleaned!F2000="",MEDIAN(_xlfn._xlws.FILTER(Nike_Sales_Uncleaned!$F$2:$F$2501,Nike_Sales_Uncleaned!$F$2:$F$2501&gt;0)),Nike_Sales_Uncleaned!F2000)</f>
        <v>2</v>
      </c>
      <c r="G1911" cm="1">
        <f t="array" ref="G1911">IF(OR(Nike_Sales_Uncleaned!G2000="",Nike_Sales_Uncleaned!G2000&lt;=0),MEDIAN(_xlfn._xlws.FILTER(Nike_Sales_Uncleaned!$G$2:$G$2501,Nike_Sales_Uncleaned!$G$2:$G$2501&gt;0)),Nike_Sales_Uncleaned!G2000)</f>
        <v>6110.0300000000007</v>
      </c>
      <c r="H1911">
        <f>IF(Nike_Sales_Uncleaned!H2000="",0,IF(AND(Nike_Sales_Uncleaned!H2000&gt;=0,Nike_Sales_Uncleaned!H2000&lt;=1),Nike_Sales_Uncleaned!H2000,0))</f>
        <v>0</v>
      </c>
      <c r="I1911">
        <v>0</v>
      </c>
      <c r="J1911" s="11" t="str">
        <f>IF(Nike_Sales_Uncleaned[[#This Row],[Order_Date]]="","",Nike_Sales_Uncleaned[[#This Row],[Order_Date]])</f>
        <v/>
      </c>
      <c r="K1911" t="s">
        <v>17</v>
      </c>
      <c r="L1911" t="s">
        <v>33</v>
      </c>
      <c r="M1911">
        <v>2029.57</v>
      </c>
    </row>
    <row r="1912" spans="1:13" x14ac:dyDescent="0.3">
      <c r="A1912">
        <v>3999</v>
      </c>
      <c r="B1912" t="s">
        <v>13</v>
      </c>
      <c r="C1912" t="s">
        <v>26</v>
      </c>
      <c r="D1912" t="s">
        <v>27</v>
      </c>
      <c r="E1912" t="str">
        <f>IF(Nike_Sales_Uncleaned!E2001="","NA",IF(OR(Nike_Sales_Uncleaned!E2001=0,Nike_Sales_Uncleaned!E2001=-1),"NA",UPPER(Nike_Sales_Uncleaned!E2001)))</f>
        <v>7</v>
      </c>
      <c r="F1912" cm="1">
        <f t="array" ref="F1912">IF(Nike_Sales_Uncleaned!F2001="",MEDIAN(_xlfn._xlws.FILTER(Nike_Sales_Uncleaned!$F$2:$F$2501,Nike_Sales_Uncleaned!$F$2:$F$2501&gt;0)),Nike_Sales_Uncleaned!F2001)</f>
        <v>2</v>
      </c>
      <c r="G1912" cm="1">
        <f t="array" ref="G1912">IF(OR(Nike_Sales_Uncleaned!G2001="",Nike_Sales_Uncleaned!G2001&lt;=0),MEDIAN(_xlfn._xlws.FILTER(Nike_Sales_Uncleaned!$G$2:$G$2501,Nike_Sales_Uncleaned!$G$2:$G$2501&gt;0)),Nike_Sales_Uncleaned!G2001)</f>
        <v>6110.0300000000007</v>
      </c>
      <c r="H1912">
        <f>IF(Nike_Sales_Uncleaned!H2001="",0,IF(AND(Nike_Sales_Uncleaned!H2001&gt;=0,Nike_Sales_Uncleaned!H2001&lt;=1),Nike_Sales_Uncleaned!H2001,0))</f>
        <v>0.27</v>
      </c>
      <c r="I1912">
        <v>0</v>
      </c>
      <c r="J1912" s="11">
        <f>IF(Nike_Sales_Uncleaned[[#This Row],[Order_Date]]="","",Nike_Sales_Uncleaned[[#This Row],[Order_Date]])</f>
        <v>45729</v>
      </c>
      <c r="K1912" t="s">
        <v>17</v>
      </c>
      <c r="L1912" t="s">
        <v>45</v>
      </c>
      <c r="M1912">
        <v>1484.61</v>
      </c>
    </row>
    <row r="1913" spans="1:13" x14ac:dyDescent="0.3">
      <c r="A1913">
        <v>4000</v>
      </c>
      <c r="B1913" t="s">
        <v>19</v>
      </c>
      <c r="C1913" t="s">
        <v>43</v>
      </c>
      <c r="D1913" t="s">
        <v>44</v>
      </c>
      <c r="E1913" t="str">
        <f>IF(Nike_Sales_Uncleaned!E2002="","NA",IF(OR(Nike_Sales_Uncleaned!E2002=0,Nike_Sales_Uncleaned!E2002=-1),"NA",UPPER(Nike_Sales_Uncleaned!E2002)))</f>
        <v>M</v>
      </c>
      <c r="F1913" cm="1">
        <f t="array" ref="F1913">IF(Nike_Sales_Uncleaned!F2002="",MEDIAN(_xlfn._xlws.FILTER(Nike_Sales_Uncleaned!$F$2:$F$2501,Nike_Sales_Uncleaned!$F$2:$F$2501&gt;0)),Nike_Sales_Uncleaned!F2002)</f>
        <v>-1</v>
      </c>
      <c r="G1913" cm="1">
        <f t="array" ref="G1913">IF(OR(Nike_Sales_Uncleaned!G2002="",Nike_Sales_Uncleaned!G2002&lt;=0),MEDIAN(_xlfn._xlws.FILTER(Nike_Sales_Uncleaned!$G$2:$G$2501,Nike_Sales_Uncleaned!$G$2:$G$2501&gt;0)),Nike_Sales_Uncleaned!G2002)</f>
        <v>6110.0300000000007</v>
      </c>
      <c r="H1913">
        <f>IF(Nike_Sales_Uncleaned!H2002="",0,IF(AND(Nike_Sales_Uncleaned!H2002&gt;=0,Nike_Sales_Uncleaned!H2002&lt;=1),Nike_Sales_Uncleaned!H2002,0))</f>
        <v>0.11</v>
      </c>
      <c r="I1913">
        <v>0</v>
      </c>
      <c r="J1913" s="11">
        <f>IF(Nike_Sales_Uncleaned[[#This Row],[Order_Date]]="","",Nike_Sales_Uncleaned[[#This Row],[Order_Date]])</f>
        <v>45784</v>
      </c>
      <c r="K1913" t="s">
        <v>22</v>
      </c>
      <c r="L1913" t="s">
        <v>45</v>
      </c>
      <c r="M1913">
        <v>309.79000000000002</v>
      </c>
    </row>
    <row r="1914" spans="1:13" x14ac:dyDescent="0.3">
      <c r="A1914">
        <v>4001</v>
      </c>
      <c r="B1914" t="s">
        <v>19</v>
      </c>
      <c r="C1914" t="s">
        <v>43</v>
      </c>
      <c r="D1914" t="s">
        <v>52</v>
      </c>
      <c r="E1914" t="str">
        <f>IF(Nike_Sales_Uncleaned!E2003="","NA",IF(OR(Nike_Sales_Uncleaned!E2003=0,Nike_Sales_Uncleaned!E2003=-1),"NA",UPPER(Nike_Sales_Uncleaned!E2003)))</f>
        <v>L</v>
      </c>
      <c r="F1914" cm="1">
        <f t="array" ref="F1914">IF(Nike_Sales_Uncleaned!F2003="",MEDIAN(_xlfn._xlws.FILTER(Nike_Sales_Uncleaned!$F$2:$F$2501,Nike_Sales_Uncleaned!$F$2:$F$2501&gt;0)),Nike_Sales_Uncleaned!F2003)</f>
        <v>2</v>
      </c>
      <c r="G1914" cm="1">
        <f t="array" ref="G1914">IF(OR(Nike_Sales_Uncleaned!G2003="",Nike_Sales_Uncleaned!G2003&lt;=0),MEDIAN(_xlfn._xlws.FILTER(Nike_Sales_Uncleaned!$G$2:$G$2501,Nike_Sales_Uncleaned!$G$2:$G$2501&gt;0)),Nike_Sales_Uncleaned!G2003)</f>
        <v>7586.32</v>
      </c>
      <c r="H1914">
        <f>IF(Nike_Sales_Uncleaned!H2003="",0,IF(AND(Nike_Sales_Uncleaned!H2003&gt;=0,Nike_Sales_Uncleaned!H2003&lt;=1),Nike_Sales_Uncleaned!H2003,0))</f>
        <v>0</v>
      </c>
      <c r="I1914">
        <v>0</v>
      </c>
      <c r="J1914" s="11">
        <f>IF(Nike_Sales_Uncleaned[[#This Row],[Order_Date]]="","",Nike_Sales_Uncleaned[[#This Row],[Order_Date]])</f>
        <v>45808</v>
      </c>
      <c r="K1914" t="s">
        <v>17</v>
      </c>
      <c r="L1914" t="s">
        <v>25</v>
      </c>
      <c r="M1914">
        <v>2155.0100000000002</v>
      </c>
    </row>
    <row r="1915" spans="1:13" x14ac:dyDescent="0.3">
      <c r="A1915">
        <v>4002</v>
      </c>
      <c r="B1915" t="s">
        <v>13</v>
      </c>
      <c r="C1915" t="s">
        <v>20</v>
      </c>
      <c r="D1915" t="s">
        <v>39</v>
      </c>
      <c r="E1915" t="str">
        <f>IF(Nike_Sales_Uncleaned!E2004="","NA",IF(OR(Nike_Sales_Uncleaned!E2004=0,Nike_Sales_Uncleaned!E2004=-1),"NA",UPPER(Nike_Sales_Uncleaned!E2004)))</f>
        <v>M</v>
      </c>
      <c r="F1915" cm="1">
        <f t="array" ref="F1915">IF(Nike_Sales_Uncleaned!F2004="",MEDIAN(_xlfn._xlws.FILTER(Nike_Sales_Uncleaned!$F$2:$F$2501,Nike_Sales_Uncleaned!$F$2:$F$2501&gt;0)),Nike_Sales_Uncleaned!F2004)</f>
        <v>2</v>
      </c>
      <c r="G1915" cm="1">
        <f t="array" ref="G1915">IF(OR(Nike_Sales_Uncleaned!G2004="",Nike_Sales_Uncleaned!G2004&lt;=0),MEDIAN(_xlfn._xlws.FILTER(Nike_Sales_Uncleaned!$G$2:$G$2501,Nike_Sales_Uncleaned!$G$2:$G$2501&gt;0)),Nike_Sales_Uncleaned!G2004)</f>
        <v>6056.88</v>
      </c>
      <c r="H1915">
        <f>IF(Nike_Sales_Uncleaned!H2004="",0,IF(AND(Nike_Sales_Uncleaned!H2004&gt;=0,Nike_Sales_Uncleaned!H2004&lt;=1),Nike_Sales_Uncleaned!H2004,0))</f>
        <v>0</v>
      </c>
      <c r="I1915">
        <v>0</v>
      </c>
      <c r="J1915" s="11">
        <f>IF(Nike_Sales_Uncleaned[[#This Row],[Order_Date]]="","",Nike_Sales_Uncleaned[[#This Row],[Order_Date]])</f>
        <v>45455</v>
      </c>
      <c r="K1915" t="s">
        <v>22</v>
      </c>
      <c r="L1915" t="s">
        <v>25</v>
      </c>
      <c r="M1915">
        <v>2114.0300000000002</v>
      </c>
    </row>
    <row r="1916" spans="1:13" x14ac:dyDescent="0.3">
      <c r="A1916">
        <v>4003</v>
      </c>
      <c r="B1916" t="s">
        <v>35</v>
      </c>
      <c r="C1916" t="s">
        <v>26</v>
      </c>
      <c r="D1916" t="s">
        <v>60</v>
      </c>
      <c r="E1916" t="str">
        <f>IF(Nike_Sales_Uncleaned!E2005="","NA",IF(OR(Nike_Sales_Uncleaned!E2005=0,Nike_Sales_Uncleaned!E2005=-1),"NA",UPPER(Nike_Sales_Uncleaned!E2005)))</f>
        <v>L</v>
      </c>
      <c r="F1916" cm="1">
        <f t="array" ref="F1916">IF(Nike_Sales_Uncleaned!F2005="",MEDIAN(_xlfn._xlws.FILTER(Nike_Sales_Uncleaned!$F$2:$F$2501,Nike_Sales_Uncleaned!$F$2:$F$2501&gt;0)),Nike_Sales_Uncleaned!F2005)</f>
        <v>2</v>
      </c>
      <c r="G1916" cm="1">
        <f t="array" ref="G1916">IF(OR(Nike_Sales_Uncleaned!G2005="",Nike_Sales_Uncleaned!G2005&lt;=0),MEDIAN(_xlfn._xlws.FILTER(Nike_Sales_Uncleaned!$G$2:$G$2501,Nike_Sales_Uncleaned!$G$2:$G$2501&gt;0)),Nike_Sales_Uncleaned!G2005)</f>
        <v>7165.28</v>
      </c>
      <c r="H1916">
        <f>IF(Nike_Sales_Uncleaned!H2005="",0,IF(AND(Nike_Sales_Uncleaned!H2005&gt;=0,Nike_Sales_Uncleaned!H2005&lt;=1),Nike_Sales_Uncleaned!H2005,0))</f>
        <v>0</v>
      </c>
      <c r="I1916">
        <v>0</v>
      </c>
      <c r="J1916" s="11">
        <f>IF(Nike_Sales_Uncleaned[[#This Row],[Order_Date]]="","",Nike_Sales_Uncleaned[[#This Row],[Order_Date]])</f>
        <v>45594</v>
      </c>
      <c r="K1916" t="s">
        <v>22</v>
      </c>
      <c r="L1916" t="s">
        <v>25</v>
      </c>
      <c r="M1916">
        <v>839.48</v>
      </c>
    </row>
    <row r="1917" spans="1:13" x14ac:dyDescent="0.3">
      <c r="A1917">
        <v>4004</v>
      </c>
      <c r="B1917" t="s">
        <v>35</v>
      </c>
      <c r="C1917" t="s">
        <v>43</v>
      </c>
      <c r="D1917" t="s">
        <v>44</v>
      </c>
      <c r="E1917" t="str">
        <f>IF(Nike_Sales_Uncleaned!E2006="","NA",IF(OR(Nike_Sales_Uncleaned!E2006=0,Nike_Sales_Uncleaned!E2006=-1),"NA",UPPER(Nike_Sales_Uncleaned!E2006)))</f>
        <v>XL</v>
      </c>
      <c r="F1917" cm="1">
        <f t="array" ref="F1917">IF(Nike_Sales_Uncleaned!F2006="",MEDIAN(_xlfn._xlws.FILTER(Nike_Sales_Uncleaned!$F$2:$F$2501,Nike_Sales_Uncleaned!$F$2:$F$2501&gt;0)),Nike_Sales_Uncleaned!F2006)</f>
        <v>2</v>
      </c>
      <c r="G1917" cm="1">
        <f t="array" ref="G1917">IF(OR(Nike_Sales_Uncleaned!G2006="",Nike_Sales_Uncleaned!G2006&lt;=0),MEDIAN(_xlfn._xlws.FILTER(Nike_Sales_Uncleaned!$G$2:$G$2501,Nike_Sales_Uncleaned!$G$2:$G$2501&gt;0)),Nike_Sales_Uncleaned!G2006)</f>
        <v>6110.0300000000007</v>
      </c>
      <c r="H1917">
        <f>IF(Nike_Sales_Uncleaned!H2006="",0,IF(AND(Nike_Sales_Uncleaned!H2006&gt;=0,Nike_Sales_Uncleaned!H2006&lt;=1),Nike_Sales_Uncleaned!H2006,0))</f>
        <v>0.06</v>
      </c>
      <c r="I1917">
        <v>0</v>
      </c>
      <c r="J1917" s="11">
        <f>IF(Nike_Sales_Uncleaned[[#This Row],[Order_Date]]="","",Nike_Sales_Uncleaned[[#This Row],[Order_Date]])</f>
        <v>45728</v>
      </c>
      <c r="K1917" t="s">
        <v>22</v>
      </c>
      <c r="L1917" t="s">
        <v>33</v>
      </c>
      <c r="M1917">
        <v>-748.58</v>
      </c>
    </row>
    <row r="1918" spans="1:13" x14ac:dyDescent="0.3">
      <c r="A1918">
        <v>4005</v>
      </c>
      <c r="B1918" t="s">
        <v>13</v>
      </c>
      <c r="C1918" t="s">
        <v>14</v>
      </c>
      <c r="D1918" t="s">
        <v>47</v>
      </c>
      <c r="E1918" t="str">
        <f>IF(Nike_Sales_Uncleaned!E2007="","NA",IF(OR(Nike_Sales_Uncleaned!E2007=0,Nike_Sales_Uncleaned!E2007=-1),"NA",UPPER(Nike_Sales_Uncleaned!E2007)))</f>
        <v>M</v>
      </c>
      <c r="F1918" cm="1">
        <f t="array" ref="F1918">IF(Nike_Sales_Uncleaned!F2007="",MEDIAN(_xlfn._xlws.FILTER(Nike_Sales_Uncleaned!$F$2:$F$2501,Nike_Sales_Uncleaned!$F$2:$F$2501&gt;0)),Nike_Sales_Uncleaned!F2007)</f>
        <v>2</v>
      </c>
      <c r="G1918" cm="1">
        <f t="array" ref="G1918">IF(OR(Nike_Sales_Uncleaned!G2007="",Nike_Sales_Uncleaned!G2007&lt;=0),MEDIAN(_xlfn._xlws.FILTER(Nike_Sales_Uncleaned!$G$2:$G$2501,Nike_Sales_Uncleaned!$G$2:$G$2501&gt;0)),Nike_Sales_Uncleaned!G2007)</f>
        <v>3730.58</v>
      </c>
      <c r="H1918">
        <f>IF(Nike_Sales_Uncleaned!H2007="",0,IF(AND(Nike_Sales_Uncleaned!H2007&gt;=0,Nike_Sales_Uncleaned!H2007&lt;=1),Nike_Sales_Uncleaned!H2007,0))</f>
        <v>0</v>
      </c>
      <c r="I1918">
        <v>0</v>
      </c>
      <c r="J1918" s="11" t="str">
        <f>IF(Nike_Sales_Uncleaned[[#This Row],[Order_Date]]="","",Nike_Sales_Uncleaned[[#This Row],[Order_Date]])</f>
        <v/>
      </c>
      <c r="K1918" t="s">
        <v>17</v>
      </c>
      <c r="L1918" t="s">
        <v>33</v>
      </c>
      <c r="M1918">
        <v>1784.38</v>
      </c>
    </row>
    <row r="1919" spans="1:13" x14ac:dyDescent="0.3">
      <c r="A1919">
        <v>4006</v>
      </c>
      <c r="B1919" t="s">
        <v>13</v>
      </c>
      <c r="C1919" t="s">
        <v>43</v>
      </c>
      <c r="D1919" t="s">
        <v>61</v>
      </c>
      <c r="E1919" t="str">
        <f>IF(Nike_Sales_Uncleaned!E2008="","NA",IF(OR(Nike_Sales_Uncleaned!E2008=0,Nike_Sales_Uncleaned!E2008=-1),"NA",UPPER(Nike_Sales_Uncleaned!E2008)))</f>
        <v>12</v>
      </c>
      <c r="F1919" cm="1">
        <f t="array" ref="F1919">IF(Nike_Sales_Uncleaned!F2008="",MEDIAN(_xlfn._xlws.FILTER(Nike_Sales_Uncleaned!$F$2:$F$2501,Nike_Sales_Uncleaned!$F$2:$F$2501&gt;0)),Nike_Sales_Uncleaned!F2008)</f>
        <v>2</v>
      </c>
      <c r="G1919" cm="1">
        <f t="array" ref="G1919">IF(OR(Nike_Sales_Uncleaned!G2008="",Nike_Sales_Uncleaned!G2008&lt;=0),MEDIAN(_xlfn._xlws.FILTER(Nike_Sales_Uncleaned!$G$2:$G$2501,Nike_Sales_Uncleaned!$G$2:$G$2501&gt;0)),Nike_Sales_Uncleaned!G2008)</f>
        <v>6110.0300000000007</v>
      </c>
      <c r="H1919">
        <f>IF(Nike_Sales_Uncleaned!H2008="",0,IF(AND(Nike_Sales_Uncleaned!H2008&gt;=0,Nike_Sales_Uncleaned!H2008&lt;=1),Nike_Sales_Uncleaned!H2008,0))</f>
        <v>0</v>
      </c>
      <c r="I1919">
        <v>0</v>
      </c>
      <c r="J1919" s="11">
        <f>IF(Nike_Sales_Uncleaned[[#This Row],[Order_Date]]="","",Nike_Sales_Uncleaned[[#This Row],[Order_Date]])</f>
        <v>45567</v>
      </c>
      <c r="K1919" t="s">
        <v>22</v>
      </c>
      <c r="L1919" t="s">
        <v>45</v>
      </c>
      <c r="M1919">
        <v>2617</v>
      </c>
    </row>
    <row r="1920" spans="1:13" x14ac:dyDescent="0.3">
      <c r="A1920">
        <v>4007</v>
      </c>
      <c r="B1920" t="s">
        <v>13</v>
      </c>
      <c r="C1920" t="s">
        <v>20</v>
      </c>
      <c r="D1920" t="s">
        <v>24</v>
      </c>
      <c r="E1920" t="str">
        <f>IF(Nike_Sales_Uncleaned!E2009="","NA",IF(OR(Nike_Sales_Uncleaned!E2009=0,Nike_Sales_Uncleaned!E2009=-1),"NA",UPPER(Nike_Sales_Uncleaned!E2009)))</f>
        <v>XL</v>
      </c>
      <c r="F1920" cm="1">
        <f t="array" ref="F1920">IF(Nike_Sales_Uncleaned!F2009="",MEDIAN(_xlfn._xlws.FILTER(Nike_Sales_Uncleaned!$F$2:$F$2501,Nike_Sales_Uncleaned!$F$2:$F$2501&gt;0)),Nike_Sales_Uncleaned!F2009)</f>
        <v>0</v>
      </c>
      <c r="G1920" cm="1">
        <f t="array" ref="G1920">IF(OR(Nike_Sales_Uncleaned!G2009="",Nike_Sales_Uncleaned!G2009&lt;=0),MEDIAN(_xlfn._xlws.FILTER(Nike_Sales_Uncleaned!$G$2:$G$2501,Nike_Sales_Uncleaned!$G$2:$G$2501&gt;0)),Nike_Sales_Uncleaned!G2009)</f>
        <v>6110.0300000000007</v>
      </c>
      <c r="H1920">
        <f>IF(Nike_Sales_Uncleaned!H2009="",0,IF(AND(Nike_Sales_Uncleaned!H2009&gt;=0,Nike_Sales_Uncleaned!H2009&lt;=1),Nike_Sales_Uncleaned!H2009,0))</f>
        <v>0</v>
      </c>
      <c r="I1920">
        <v>0</v>
      </c>
      <c r="J1920" s="11" t="str">
        <f>IF(Nike_Sales_Uncleaned[[#This Row],[Order_Date]]="","",Nike_Sales_Uncleaned[[#This Row],[Order_Date]])</f>
        <v/>
      </c>
      <c r="K1920" t="s">
        <v>22</v>
      </c>
      <c r="L1920" t="s">
        <v>29</v>
      </c>
      <c r="M1920">
        <v>1746.06</v>
      </c>
    </row>
    <row r="1921" spans="1:13" x14ac:dyDescent="0.3">
      <c r="A1921">
        <v>4008</v>
      </c>
      <c r="B1921" t="s">
        <v>35</v>
      </c>
      <c r="C1921" t="s">
        <v>43</v>
      </c>
      <c r="D1921" t="s">
        <v>61</v>
      </c>
      <c r="E1921" t="str">
        <f>IF(Nike_Sales_Uncleaned!E2010="","NA",IF(OR(Nike_Sales_Uncleaned!E2010=0,Nike_Sales_Uncleaned!E2010=-1),"NA",UPPER(Nike_Sales_Uncleaned!E2010)))</f>
        <v>9</v>
      </c>
      <c r="F1921" cm="1">
        <f t="array" ref="F1921">IF(Nike_Sales_Uncleaned!F2010="",MEDIAN(_xlfn._xlws.FILTER(Nike_Sales_Uncleaned!$F$2:$F$2501,Nike_Sales_Uncleaned!$F$2:$F$2501&gt;0)),Nike_Sales_Uncleaned!F2010)</f>
        <v>3</v>
      </c>
      <c r="G1921" cm="1">
        <f t="array" ref="G1921">IF(OR(Nike_Sales_Uncleaned!G2010="",Nike_Sales_Uncleaned!G2010&lt;=0),MEDIAN(_xlfn._xlws.FILTER(Nike_Sales_Uncleaned!$G$2:$G$2501,Nike_Sales_Uncleaned!$G$2:$G$2501&gt;0)),Nike_Sales_Uncleaned!G2010)</f>
        <v>7737.27</v>
      </c>
      <c r="H1921">
        <f>IF(Nike_Sales_Uncleaned!H2010="",0,IF(AND(Nike_Sales_Uncleaned!H2010&gt;=0,Nike_Sales_Uncleaned!H2010&lt;=1),Nike_Sales_Uncleaned!H2010,0))</f>
        <v>7.0000000000000007E-2</v>
      </c>
      <c r="I1921">
        <v>21586.98</v>
      </c>
      <c r="J1921" s="11">
        <f>IF(Nike_Sales_Uncleaned[[#This Row],[Order_Date]]="","",Nike_Sales_Uncleaned[[#This Row],[Order_Date]])</f>
        <v>45724</v>
      </c>
      <c r="K1921" t="s">
        <v>22</v>
      </c>
      <c r="L1921" t="s">
        <v>38</v>
      </c>
      <c r="M1921">
        <v>180.31</v>
      </c>
    </row>
    <row r="1922" spans="1:13" x14ac:dyDescent="0.3">
      <c r="A1922">
        <v>4009</v>
      </c>
      <c r="B1922" t="s">
        <v>13</v>
      </c>
      <c r="C1922" t="s">
        <v>43</v>
      </c>
      <c r="D1922" t="s">
        <v>52</v>
      </c>
      <c r="E1922" t="str">
        <f>IF(Nike_Sales_Uncleaned!E2011="","NA",IF(OR(Nike_Sales_Uncleaned!E2011=0,Nike_Sales_Uncleaned!E2011=-1),"NA",UPPER(Nike_Sales_Uncleaned!E2011)))</f>
        <v>M</v>
      </c>
      <c r="F1922" cm="1">
        <f t="array" ref="F1922">IF(Nike_Sales_Uncleaned!F2011="",MEDIAN(_xlfn._xlws.FILTER(Nike_Sales_Uncleaned!$F$2:$F$2501,Nike_Sales_Uncleaned!$F$2:$F$2501&gt;0)),Nike_Sales_Uncleaned!F2011)</f>
        <v>2</v>
      </c>
      <c r="G1922" cm="1">
        <f t="array" ref="G1922">IF(OR(Nike_Sales_Uncleaned!G2011="",Nike_Sales_Uncleaned!G2011&lt;=0),MEDIAN(_xlfn._xlws.FILTER(Nike_Sales_Uncleaned!$G$2:$G$2501,Nike_Sales_Uncleaned!$G$2:$G$2501&gt;0)),Nike_Sales_Uncleaned!G2011)</f>
        <v>6110.0300000000007</v>
      </c>
      <c r="H1922">
        <f>IF(Nike_Sales_Uncleaned!H2011="",0,IF(AND(Nike_Sales_Uncleaned!H2011&gt;=0,Nike_Sales_Uncleaned!H2011&lt;=1),Nike_Sales_Uncleaned!H2011,0))</f>
        <v>0</v>
      </c>
      <c r="I1922">
        <v>0</v>
      </c>
      <c r="J1922" s="11">
        <f>IF(Nike_Sales_Uncleaned[[#This Row],[Order_Date]]="","",Nike_Sales_Uncleaned[[#This Row],[Order_Date]])</f>
        <v>45817</v>
      </c>
      <c r="K1922" t="s">
        <v>22</v>
      </c>
      <c r="L1922" t="s">
        <v>25</v>
      </c>
      <c r="M1922">
        <v>-737.91</v>
      </c>
    </row>
    <row r="1923" spans="1:13" x14ac:dyDescent="0.3">
      <c r="A1923">
        <v>4011</v>
      </c>
      <c r="B1923" t="s">
        <v>19</v>
      </c>
      <c r="C1923" t="s">
        <v>30</v>
      </c>
      <c r="D1923" t="s">
        <v>48</v>
      </c>
      <c r="E1923" t="str">
        <f>IF(Nike_Sales_Uncleaned!E2013="","NA",IF(OR(Nike_Sales_Uncleaned!E2013=0,Nike_Sales_Uncleaned!E2013=-1),"NA",UPPER(Nike_Sales_Uncleaned!E2013)))</f>
        <v>M</v>
      </c>
      <c r="F1923" cm="1">
        <f t="array" ref="F1923">IF(Nike_Sales_Uncleaned!F2013="",MEDIAN(_xlfn._xlws.FILTER(Nike_Sales_Uncleaned!$F$2:$F$2501,Nike_Sales_Uncleaned!$F$2:$F$2501&gt;0)),Nike_Sales_Uncleaned!F2013)</f>
        <v>4</v>
      </c>
      <c r="G1923" cm="1">
        <f t="array" ref="G1923">IF(OR(Nike_Sales_Uncleaned!G2013="",Nike_Sales_Uncleaned!G2013&lt;=0),MEDIAN(_xlfn._xlws.FILTER(Nike_Sales_Uncleaned!$G$2:$G$2501,Nike_Sales_Uncleaned!$G$2:$G$2501&gt;0)),Nike_Sales_Uncleaned!G2013)</f>
        <v>4909.5600000000004</v>
      </c>
      <c r="H1923">
        <f>IF(Nike_Sales_Uncleaned!H2013="",0,IF(AND(Nike_Sales_Uncleaned!H2013&gt;=0,Nike_Sales_Uncleaned!H2013&lt;=1),Nike_Sales_Uncleaned!H2013,0))</f>
        <v>0</v>
      </c>
      <c r="I1923">
        <v>0</v>
      </c>
      <c r="J1923" s="11">
        <f>IF(Nike_Sales_Uncleaned[[#This Row],[Order_Date]]="","",Nike_Sales_Uncleaned[[#This Row],[Order_Date]])</f>
        <v>45800</v>
      </c>
      <c r="K1923" t="s">
        <v>22</v>
      </c>
      <c r="L1923" t="s">
        <v>36</v>
      </c>
      <c r="M1923">
        <v>2934.53</v>
      </c>
    </row>
    <row r="1924" spans="1:13" x14ac:dyDescent="0.3">
      <c r="A1924">
        <v>4012</v>
      </c>
      <c r="B1924" t="s">
        <v>35</v>
      </c>
      <c r="C1924" t="s">
        <v>43</v>
      </c>
      <c r="D1924" t="s">
        <v>52</v>
      </c>
      <c r="E1924" t="str">
        <f>IF(Nike_Sales_Uncleaned!E2014="","NA",IF(OR(Nike_Sales_Uncleaned!E2014=0,Nike_Sales_Uncleaned!E2014=-1),"NA",UPPER(Nike_Sales_Uncleaned!E2014)))</f>
        <v>NA</v>
      </c>
      <c r="F1924" cm="1">
        <f t="array" ref="F1924">IF(Nike_Sales_Uncleaned!F2014="",MEDIAN(_xlfn._xlws.FILTER(Nike_Sales_Uncleaned!$F$2:$F$2501,Nike_Sales_Uncleaned!$F$2:$F$2501&gt;0)),Nike_Sales_Uncleaned!F2014)</f>
        <v>2</v>
      </c>
      <c r="G1924" cm="1">
        <f t="array" ref="G1924">IF(OR(Nike_Sales_Uncleaned!G2014="",Nike_Sales_Uncleaned!G2014&lt;=0),MEDIAN(_xlfn._xlws.FILTER(Nike_Sales_Uncleaned!$G$2:$G$2501,Nike_Sales_Uncleaned!$G$2:$G$2501&gt;0)),Nike_Sales_Uncleaned!G2014)</f>
        <v>5879.06</v>
      </c>
      <c r="H1924">
        <f>IF(Nike_Sales_Uncleaned!H2014="",0,IF(AND(Nike_Sales_Uncleaned!H2014&gt;=0,Nike_Sales_Uncleaned!H2014&lt;=1),Nike_Sales_Uncleaned!H2014,0))</f>
        <v>0.47</v>
      </c>
      <c r="I1924">
        <v>0</v>
      </c>
      <c r="J1924" s="11" t="str">
        <f>IF(Nike_Sales_Uncleaned[[#This Row],[Order_Date]]="","",Nike_Sales_Uncleaned[[#This Row],[Order_Date]])</f>
        <v/>
      </c>
      <c r="K1924" t="s">
        <v>22</v>
      </c>
      <c r="L1924" t="s">
        <v>38</v>
      </c>
      <c r="M1924">
        <v>2129.44</v>
      </c>
    </row>
    <row r="1925" spans="1:13" x14ac:dyDescent="0.3">
      <c r="A1925">
        <v>4013</v>
      </c>
      <c r="B1925" t="s">
        <v>19</v>
      </c>
      <c r="C1925" t="s">
        <v>43</v>
      </c>
      <c r="D1925" t="s">
        <v>61</v>
      </c>
      <c r="E1925" t="str">
        <f>IF(Nike_Sales_Uncleaned!E2015="","NA",IF(OR(Nike_Sales_Uncleaned!E2015=0,Nike_Sales_Uncleaned!E2015=-1),"NA",UPPER(Nike_Sales_Uncleaned!E2015)))</f>
        <v>10</v>
      </c>
      <c r="F1925" cm="1">
        <f t="array" ref="F1925">IF(Nike_Sales_Uncleaned!F2015="",MEDIAN(_xlfn._xlws.FILTER(Nike_Sales_Uncleaned!$F$2:$F$2501,Nike_Sales_Uncleaned!$F$2:$F$2501&gt;0)),Nike_Sales_Uncleaned!F2015)</f>
        <v>2</v>
      </c>
      <c r="G1925" cm="1">
        <f t="array" ref="G1925">IF(OR(Nike_Sales_Uncleaned!G2015="",Nike_Sales_Uncleaned!G2015&lt;=0),MEDIAN(_xlfn._xlws.FILTER(Nike_Sales_Uncleaned!$G$2:$G$2501,Nike_Sales_Uncleaned!$G$2:$G$2501&gt;0)),Nike_Sales_Uncleaned!G2015)</f>
        <v>3794.99</v>
      </c>
      <c r="H1925">
        <f>IF(Nike_Sales_Uncleaned!H2015="",0,IF(AND(Nike_Sales_Uncleaned!H2015&gt;=0,Nike_Sales_Uncleaned!H2015&lt;=1),Nike_Sales_Uncleaned!H2015,0))</f>
        <v>0</v>
      </c>
      <c r="I1925">
        <v>0</v>
      </c>
      <c r="J1925" s="11">
        <f>IF(Nike_Sales_Uncleaned[[#This Row],[Order_Date]]="","",Nike_Sales_Uncleaned[[#This Row],[Order_Date]])</f>
        <v>45678</v>
      </c>
      <c r="K1925" t="s">
        <v>17</v>
      </c>
      <c r="L1925" t="s">
        <v>38</v>
      </c>
      <c r="M1925">
        <v>1398.9</v>
      </c>
    </row>
    <row r="1926" spans="1:13" x14ac:dyDescent="0.3">
      <c r="A1926">
        <v>4014</v>
      </c>
      <c r="B1926" t="s">
        <v>13</v>
      </c>
      <c r="C1926" t="s">
        <v>30</v>
      </c>
      <c r="D1926" t="s">
        <v>48</v>
      </c>
      <c r="E1926" t="str">
        <f>IF(Nike_Sales_Uncleaned!E2016="","NA",IF(OR(Nike_Sales_Uncleaned!E2016=0,Nike_Sales_Uncleaned!E2016=-1),"NA",UPPER(Nike_Sales_Uncleaned!E2016)))</f>
        <v>L</v>
      </c>
      <c r="F1926" cm="1">
        <f t="array" ref="F1926">IF(Nike_Sales_Uncleaned!F2016="",MEDIAN(_xlfn._xlws.FILTER(Nike_Sales_Uncleaned!$F$2:$F$2501,Nike_Sales_Uncleaned!$F$2:$F$2501&gt;0)),Nike_Sales_Uncleaned!F2016)</f>
        <v>2</v>
      </c>
      <c r="G1926" cm="1">
        <f t="array" ref="G1926">IF(OR(Nike_Sales_Uncleaned!G2016="",Nike_Sales_Uncleaned!G2016&lt;=0),MEDIAN(_xlfn._xlws.FILTER(Nike_Sales_Uncleaned!$G$2:$G$2501,Nike_Sales_Uncleaned!$G$2:$G$2501&gt;0)),Nike_Sales_Uncleaned!G2016)</f>
        <v>6110.0300000000007</v>
      </c>
      <c r="H1926">
        <f>IF(Nike_Sales_Uncleaned!H2016="",0,IF(AND(Nike_Sales_Uncleaned!H2016&gt;=0,Nike_Sales_Uncleaned!H2016&lt;=1),Nike_Sales_Uncleaned!H2016,0))</f>
        <v>0</v>
      </c>
      <c r="I1926">
        <v>0</v>
      </c>
      <c r="J1926" s="11">
        <f>IF(Nike_Sales_Uncleaned[[#This Row],[Order_Date]]="","",Nike_Sales_Uncleaned[[#This Row],[Order_Date]])</f>
        <v>45377</v>
      </c>
      <c r="K1926" t="s">
        <v>22</v>
      </c>
      <c r="L1926" t="s">
        <v>38</v>
      </c>
      <c r="M1926">
        <v>563.6</v>
      </c>
    </row>
    <row r="1927" spans="1:13" x14ac:dyDescent="0.3">
      <c r="A1927">
        <v>4015</v>
      </c>
      <c r="B1927" t="s">
        <v>35</v>
      </c>
      <c r="C1927" t="s">
        <v>26</v>
      </c>
      <c r="D1927" t="s">
        <v>60</v>
      </c>
      <c r="E1927" t="str">
        <f>IF(Nike_Sales_Uncleaned!E2017="","NA",IF(OR(Nike_Sales_Uncleaned!E2017=0,Nike_Sales_Uncleaned!E2017=-1),"NA",UPPER(Nike_Sales_Uncleaned!E2017)))</f>
        <v>L</v>
      </c>
      <c r="F1927" cm="1">
        <f t="array" ref="F1927">IF(Nike_Sales_Uncleaned!F2017="",MEDIAN(_xlfn._xlws.FILTER(Nike_Sales_Uncleaned!$F$2:$F$2501,Nike_Sales_Uncleaned!$F$2:$F$2501&gt;0)),Nike_Sales_Uncleaned!F2017)</f>
        <v>4</v>
      </c>
      <c r="G1927" cm="1">
        <f t="array" ref="G1927">IF(OR(Nike_Sales_Uncleaned!G2017="",Nike_Sales_Uncleaned!G2017&lt;=0),MEDIAN(_xlfn._xlws.FILTER(Nike_Sales_Uncleaned!$G$2:$G$2501,Nike_Sales_Uncleaned!$G$2:$G$2501&gt;0)),Nike_Sales_Uncleaned!G2017)</f>
        <v>5505.76</v>
      </c>
      <c r="H1927">
        <f>IF(Nike_Sales_Uncleaned!H2017="",0,IF(AND(Nike_Sales_Uncleaned!H2017&gt;=0,Nike_Sales_Uncleaned!H2017&lt;=1),Nike_Sales_Uncleaned!H2017,0))</f>
        <v>0</v>
      </c>
      <c r="I1927">
        <v>0</v>
      </c>
      <c r="J1927" s="11">
        <f>IF(Nike_Sales_Uncleaned[[#This Row],[Order_Date]]="","",Nike_Sales_Uncleaned[[#This Row],[Order_Date]])</f>
        <v>45766</v>
      </c>
      <c r="K1927" t="s">
        <v>17</v>
      </c>
      <c r="L1927" t="s">
        <v>36</v>
      </c>
      <c r="M1927">
        <v>1194.93</v>
      </c>
    </row>
    <row r="1928" spans="1:13" x14ac:dyDescent="0.3">
      <c r="A1928">
        <v>4017</v>
      </c>
      <c r="B1928" t="s">
        <v>13</v>
      </c>
      <c r="C1928" t="s">
        <v>14</v>
      </c>
      <c r="D1928" t="s">
        <v>47</v>
      </c>
      <c r="E1928" t="str">
        <f>IF(Nike_Sales_Uncleaned!E2019="","NA",IF(OR(Nike_Sales_Uncleaned!E2019=0,Nike_Sales_Uncleaned!E2019=-1),"NA",UPPER(Nike_Sales_Uncleaned!E2019)))</f>
        <v>XL</v>
      </c>
      <c r="F1928" cm="1">
        <f t="array" ref="F1928">IF(Nike_Sales_Uncleaned!F2019="",MEDIAN(_xlfn._xlws.FILTER(Nike_Sales_Uncleaned!$F$2:$F$2501,Nike_Sales_Uncleaned!$F$2:$F$2501&gt;0)),Nike_Sales_Uncleaned!F2019)</f>
        <v>2</v>
      </c>
      <c r="G1928" cm="1">
        <f t="array" ref="G1928">IF(OR(Nike_Sales_Uncleaned!G2019="",Nike_Sales_Uncleaned!G2019&lt;=0),MEDIAN(_xlfn._xlws.FILTER(Nike_Sales_Uncleaned!$G$2:$G$2501,Nike_Sales_Uncleaned!$G$2:$G$2501&gt;0)),Nike_Sales_Uncleaned!G2019)</f>
        <v>9229.7000000000007</v>
      </c>
      <c r="H1928">
        <f>IF(Nike_Sales_Uncleaned!H2019="",0,IF(AND(Nike_Sales_Uncleaned!H2019&gt;=0,Nike_Sales_Uncleaned!H2019&lt;=1),Nike_Sales_Uncleaned!H2019,0))</f>
        <v>0</v>
      </c>
      <c r="I1928">
        <v>0</v>
      </c>
      <c r="J1928" s="11">
        <f>IF(Nike_Sales_Uncleaned[[#This Row],[Order_Date]]="","",Nike_Sales_Uncleaned[[#This Row],[Order_Date]])</f>
        <v>45604</v>
      </c>
      <c r="K1928" t="s">
        <v>17</v>
      </c>
      <c r="L1928" t="s">
        <v>25</v>
      </c>
      <c r="M1928">
        <v>1178.0999999999999</v>
      </c>
    </row>
    <row r="1929" spans="1:13" x14ac:dyDescent="0.3">
      <c r="A1929">
        <v>4018</v>
      </c>
      <c r="B1929" t="s">
        <v>19</v>
      </c>
      <c r="C1929" t="s">
        <v>26</v>
      </c>
      <c r="D1929" t="s">
        <v>27</v>
      </c>
      <c r="E1929" t="str">
        <f>IF(Nike_Sales_Uncleaned!E2020="","NA",IF(OR(Nike_Sales_Uncleaned!E2020=0,Nike_Sales_Uncleaned!E2020=-1),"NA",UPPER(Nike_Sales_Uncleaned!E2020)))</f>
        <v>M</v>
      </c>
      <c r="F1929" cm="1">
        <f t="array" ref="F1929">IF(Nike_Sales_Uncleaned!F2020="",MEDIAN(_xlfn._xlws.FILTER(Nike_Sales_Uncleaned!$F$2:$F$2501,Nike_Sales_Uncleaned!$F$2:$F$2501&gt;0)),Nike_Sales_Uncleaned!F2020)</f>
        <v>2</v>
      </c>
      <c r="G1929" cm="1">
        <f t="array" ref="G1929">IF(OR(Nike_Sales_Uncleaned!G2020="",Nike_Sales_Uncleaned!G2020&lt;=0),MEDIAN(_xlfn._xlws.FILTER(Nike_Sales_Uncleaned!$G$2:$G$2501,Nike_Sales_Uncleaned!$G$2:$G$2501&gt;0)),Nike_Sales_Uncleaned!G2020)</f>
        <v>6469.59</v>
      </c>
      <c r="H1929">
        <f>IF(Nike_Sales_Uncleaned!H2020="",0,IF(AND(Nike_Sales_Uncleaned!H2020&gt;=0,Nike_Sales_Uncleaned!H2020&lt;=1),Nike_Sales_Uncleaned!H2020,0))</f>
        <v>0.36</v>
      </c>
      <c r="I1929">
        <v>0</v>
      </c>
      <c r="J1929" s="11">
        <f>IF(Nike_Sales_Uncleaned[[#This Row],[Order_Date]]="","",Nike_Sales_Uncleaned[[#This Row],[Order_Date]])</f>
        <v>45757</v>
      </c>
      <c r="K1929" t="s">
        <v>22</v>
      </c>
      <c r="L1929" t="s">
        <v>25</v>
      </c>
      <c r="M1929">
        <v>-69.8</v>
      </c>
    </row>
    <row r="1930" spans="1:13" x14ac:dyDescent="0.3">
      <c r="A1930">
        <v>4019</v>
      </c>
      <c r="B1930" t="s">
        <v>19</v>
      </c>
      <c r="C1930" t="s">
        <v>20</v>
      </c>
      <c r="D1930" t="s">
        <v>21</v>
      </c>
      <c r="E1930" t="str">
        <f>IF(Nike_Sales_Uncleaned!E2021="","NA",IF(OR(Nike_Sales_Uncleaned!E2021=0,Nike_Sales_Uncleaned!E2021=-1),"NA",UPPER(Nike_Sales_Uncleaned!E2021)))</f>
        <v>10</v>
      </c>
      <c r="F1930" cm="1">
        <f t="array" ref="F1930">IF(Nike_Sales_Uncleaned!F2021="",MEDIAN(_xlfn._xlws.FILTER(Nike_Sales_Uncleaned!$F$2:$F$2501,Nike_Sales_Uncleaned!$F$2:$F$2501&gt;0)),Nike_Sales_Uncleaned!F2021)</f>
        <v>-1</v>
      </c>
      <c r="G1930" cm="1">
        <f t="array" ref="G1930">IF(OR(Nike_Sales_Uncleaned!G2021="",Nike_Sales_Uncleaned!G2021&lt;=0),MEDIAN(_xlfn._xlws.FILTER(Nike_Sales_Uncleaned!$G$2:$G$2501,Nike_Sales_Uncleaned!$G$2:$G$2501&gt;0)),Nike_Sales_Uncleaned!G2021)</f>
        <v>6110.0300000000007</v>
      </c>
      <c r="H1930">
        <f>IF(Nike_Sales_Uncleaned!H2021="",0,IF(AND(Nike_Sales_Uncleaned!H2021&gt;=0,Nike_Sales_Uncleaned!H2021&lt;=1),Nike_Sales_Uncleaned!H2021,0))</f>
        <v>0.66</v>
      </c>
      <c r="I1930">
        <v>0</v>
      </c>
      <c r="J1930" s="11" t="str">
        <f>IF(Nike_Sales_Uncleaned[[#This Row],[Order_Date]]="","",Nike_Sales_Uncleaned[[#This Row],[Order_Date]])</f>
        <v/>
      </c>
      <c r="K1930" t="s">
        <v>17</v>
      </c>
      <c r="L1930" t="s">
        <v>36</v>
      </c>
      <c r="M1930">
        <v>171.8</v>
      </c>
    </row>
    <row r="1931" spans="1:13" x14ac:dyDescent="0.3">
      <c r="A1931">
        <v>4020</v>
      </c>
      <c r="B1931" t="s">
        <v>19</v>
      </c>
      <c r="C1931" t="s">
        <v>30</v>
      </c>
      <c r="D1931" t="s">
        <v>56</v>
      </c>
      <c r="E1931" t="str">
        <f>IF(Nike_Sales_Uncleaned!E2022="","NA",IF(OR(Nike_Sales_Uncleaned!E2022=0,Nike_Sales_Uncleaned!E2022=-1),"NA",UPPER(Nike_Sales_Uncleaned!E2022)))</f>
        <v>M</v>
      </c>
      <c r="F1931" cm="1">
        <f t="array" ref="F1931">IF(Nike_Sales_Uncleaned!F2022="",MEDIAN(_xlfn._xlws.FILTER(Nike_Sales_Uncleaned!$F$2:$F$2501,Nike_Sales_Uncleaned!$F$2:$F$2501&gt;0)),Nike_Sales_Uncleaned!F2022)</f>
        <v>2</v>
      </c>
      <c r="G1931" cm="1">
        <f t="array" ref="G1931">IF(OR(Nike_Sales_Uncleaned!G2022="",Nike_Sales_Uncleaned!G2022&lt;=0),MEDIAN(_xlfn._xlws.FILTER(Nike_Sales_Uncleaned!$G$2:$G$2501,Nike_Sales_Uncleaned!$G$2:$G$2501&gt;0)),Nike_Sales_Uncleaned!G2022)</f>
        <v>4052.25</v>
      </c>
      <c r="H1931">
        <f>IF(Nike_Sales_Uncleaned!H2022="",0,IF(AND(Nike_Sales_Uncleaned!H2022&gt;=0,Nike_Sales_Uncleaned!H2022&lt;=1),Nike_Sales_Uncleaned!H2022,0))</f>
        <v>0</v>
      </c>
      <c r="I1931">
        <v>0</v>
      </c>
      <c r="J1931" s="11">
        <f>IF(Nike_Sales_Uncleaned[[#This Row],[Order_Date]]="","",Nike_Sales_Uncleaned[[#This Row],[Order_Date]])</f>
        <v>45791</v>
      </c>
      <c r="K1931" t="s">
        <v>22</v>
      </c>
      <c r="L1931" t="s">
        <v>36</v>
      </c>
      <c r="M1931">
        <v>3360.33</v>
      </c>
    </row>
    <row r="1932" spans="1:13" x14ac:dyDescent="0.3">
      <c r="A1932">
        <v>4021</v>
      </c>
      <c r="B1932" t="s">
        <v>19</v>
      </c>
      <c r="C1932" t="s">
        <v>43</v>
      </c>
      <c r="D1932" t="s">
        <v>51</v>
      </c>
      <c r="E1932" t="str">
        <f>IF(Nike_Sales_Uncleaned!E2023="","NA",IF(OR(Nike_Sales_Uncleaned!E2023=0,Nike_Sales_Uncleaned!E2023=-1),"NA",UPPER(Nike_Sales_Uncleaned!E2023)))</f>
        <v>6</v>
      </c>
      <c r="F1932" cm="1">
        <f t="array" ref="F1932">IF(Nike_Sales_Uncleaned!F2023="",MEDIAN(_xlfn._xlws.FILTER(Nike_Sales_Uncleaned!$F$2:$F$2501,Nike_Sales_Uncleaned!$F$2:$F$2501&gt;0)),Nike_Sales_Uncleaned!F2023)</f>
        <v>2</v>
      </c>
      <c r="G1932" cm="1">
        <f t="array" ref="G1932">IF(OR(Nike_Sales_Uncleaned!G2023="",Nike_Sales_Uncleaned!G2023&lt;=0),MEDIAN(_xlfn._xlws.FILTER(Nike_Sales_Uncleaned!$G$2:$G$2501,Nike_Sales_Uncleaned!$G$2:$G$2501&gt;0)),Nike_Sales_Uncleaned!G2023)</f>
        <v>7023.61</v>
      </c>
      <c r="H1932">
        <f>IF(Nike_Sales_Uncleaned!H2023="",0,IF(AND(Nike_Sales_Uncleaned!H2023&gt;=0,Nike_Sales_Uncleaned!H2023&lt;=1),Nike_Sales_Uncleaned!H2023,0))</f>
        <v>0</v>
      </c>
      <c r="I1932">
        <v>0</v>
      </c>
      <c r="J1932" s="11">
        <f>IF(Nike_Sales_Uncleaned[[#This Row],[Order_Date]]="","",Nike_Sales_Uncleaned[[#This Row],[Order_Date]])</f>
        <v>45696</v>
      </c>
      <c r="K1932" t="s">
        <v>17</v>
      </c>
      <c r="L1932" t="s">
        <v>33</v>
      </c>
      <c r="M1932">
        <v>2199.3000000000002</v>
      </c>
    </row>
    <row r="1933" spans="1:13" x14ac:dyDescent="0.3">
      <c r="A1933">
        <v>4022</v>
      </c>
      <c r="B1933" t="s">
        <v>13</v>
      </c>
      <c r="C1933" t="s">
        <v>14</v>
      </c>
      <c r="D1933" t="s">
        <v>47</v>
      </c>
      <c r="E1933" t="str">
        <f>IF(Nike_Sales_Uncleaned!E2024="","NA",IF(OR(Nike_Sales_Uncleaned!E2024=0,Nike_Sales_Uncleaned!E2024=-1),"NA",UPPER(Nike_Sales_Uncleaned!E2024)))</f>
        <v>L</v>
      </c>
      <c r="F1933" cm="1">
        <f t="array" ref="F1933">IF(Nike_Sales_Uncleaned!F2024="",MEDIAN(_xlfn._xlws.FILTER(Nike_Sales_Uncleaned!$F$2:$F$2501,Nike_Sales_Uncleaned!$F$2:$F$2501&gt;0)),Nike_Sales_Uncleaned!F2024)</f>
        <v>2</v>
      </c>
      <c r="G1933" cm="1">
        <f t="array" ref="G1933">IF(OR(Nike_Sales_Uncleaned!G2024="",Nike_Sales_Uncleaned!G2024&lt;=0),MEDIAN(_xlfn._xlws.FILTER(Nike_Sales_Uncleaned!$G$2:$G$2501,Nike_Sales_Uncleaned!$G$2:$G$2501&gt;0)),Nike_Sales_Uncleaned!G2024)</f>
        <v>6110.0300000000007</v>
      </c>
      <c r="H1933">
        <f>IF(Nike_Sales_Uncleaned!H2024="",0,IF(AND(Nike_Sales_Uncleaned!H2024&gt;=0,Nike_Sales_Uncleaned!H2024&lt;=1),Nike_Sales_Uncleaned!H2024,0))</f>
        <v>0</v>
      </c>
      <c r="I1933">
        <v>0</v>
      </c>
      <c r="J1933" s="11" t="str">
        <f>IF(Nike_Sales_Uncleaned[[#This Row],[Order_Date]]="","",Nike_Sales_Uncleaned[[#This Row],[Order_Date]])</f>
        <v/>
      </c>
      <c r="K1933" t="s">
        <v>17</v>
      </c>
      <c r="L1933" t="s">
        <v>36</v>
      </c>
      <c r="M1933">
        <v>2380.63</v>
      </c>
    </row>
    <row r="1934" spans="1:13" x14ac:dyDescent="0.3">
      <c r="A1934">
        <v>4023</v>
      </c>
      <c r="B1934" t="s">
        <v>19</v>
      </c>
      <c r="C1934" t="s">
        <v>30</v>
      </c>
      <c r="D1934" t="s">
        <v>50</v>
      </c>
      <c r="E1934" t="str">
        <f>IF(Nike_Sales_Uncleaned!E2025="","NA",IF(OR(Nike_Sales_Uncleaned!E2025=0,Nike_Sales_Uncleaned!E2025=-1),"NA",UPPER(Nike_Sales_Uncleaned!E2025)))</f>
        <v>XL</v>
      </c>
      <c r="F1934" cm="1">
        <f t="array" ref="F1934">IF(Nike_Sales_Uncleaned!F2025="",MEDIAN(_xlfn._xlws.FILTER(Nike_Sales_Uncleaned!$F$2:$F$2501,Nike_Sales_Uncleaned!$F$2:$F$2501&gt;0)),Nike_Sales_Uncleaned!F2025)</f>
        <v>0</v>
      </c>
      <c r="G1934" cm="1">
        <f t="array" ref="G1934">IF(OR(Nike_Sales_Uncleaned!G2025="",Nike_Sales_Uncleaned!G2025&lt;=0),MEDIAN(_xlfn._xlws.FILTER(Nike_Sales_Uncleaned!$G$2:$G$2501,Nike_Sales_Uncleaned!$G$2:$G$2501&gt;0)),Nike_Sales_Uncleaned!G2025)</f>
        <v>2376.12</v>
      </c>
      <c r="H1934">
        <f>IF(Nike_Sales_Uncleaned!H2025="",0,IF(AND(Nike_Sales_Uncleaned!H2025&gt;=0,Nike_Sales_Uncleaned!H2025&lt;=1),Nike_Sales_Uncleaned!H2025,0))</f>
        <v>0.76</v>
      </c>
      <c r="I1934">
        <v>0</v>
      </c>
      <c r="J1934" s="11">
        <f>IF(Nike_Sales_Uncleaned[[#This Row],[Order_Date]]="","",Nike_Sales_Uncleaned[[#This Row],[Order_Date]])</f>
        <v>45818</v>
      </c>
      <c r="K1934" t="s">
        <v>17</v>
      </c>
      <c r="L1934" t="s">
        <v>38</v>
      </c>
      <c r="M1934">
        <v>1267.4100000000001</v>
      </c>
    </row>
    <row r="1935" spans="1:13" x14ac:dyDescent="0.3">
      <c r="A1935">
        <v>4024</v>
      </c>
      <c r="B1935" t="s">
        <v>35</v>
      </c>
      <c r="C1935" t="s">
        <v>14</v>
      </c>
      <c r="D1935" t="s">
        <v>47</v>
      </c>
      <c r="E1935" t="str">
        <f>IF(Nike_Sales_Uncleaned!E2026="","NA",IF(OR(Nike_Sales_Uncleaned!E2026=0,Nike_Sales_Uncleaned!E2026=-1),"NA",UPPER(Nike_Sales_Uncleaned!E2026)))</f>
        <v>M</v>
      </c>
      <c r="F1935" cm="1">
        <f t="array" ref="F1935">IF(Nike_Sales_Uncleaned!F2026="",MEDIAN(_xlfn._xlws.FILTER(Nike_Sales_Uncleaned!$F$2:$F$2501,Nike_Sales_Uncleaned!$F$2:$F$2501&gt;0)),Nike_Sales_Uncleaned!F2026)</f>
        <v>0</v>
      </c>
      <c r="G1935" cm="1">
        <f t="array" ref="G1935">IF(OR(Nike_Sales_Uncleaned!G2026="",Nike_Sales_Uncleaned!G2026&lt;=0),MEDIAN(_xlfn._xlws.FILTER(Nike_Sales_Uncleaned!$G$2:$G$2501,Nike_Sales_Uncleaned!$G$2:$G$2501&gt;0)),Nike_Sales_Uncleaned!G2026)</f>
        <v>6110.0300000000007</v>
      </c>
      <c r="H1935">
        <f>IF(Nike_Sales_Uncleaned!H2026="",0,IF(AND(Nike_Sales_Uncleaned!H2026&gt;=0,Nike_Sales_Uncleaned!H2026&lt;=1),Nike_Sales_Uncleaned!H2026,0))</f>
        <v>0</v>
      </c>
      <c r="I1935">
        <v>0</v>
      </c>
      <c r="J1935" s="11">
        <f>IF(Nike_Sales_Uncleaned[[#This Row],[Order_Date]]="","",Nike_Sales_Uncleaned[[#This Row],[Order_Date]])</f>
        <v>45682</v>
      </c>
      <c r="K1935" t="s">
        <v>22</v>
      </c>
      <c r="L1935" t="s">
        <v>36</v>
      </c>
      <c r="M1935">
        <v>-738.85</v>
      </c>
    </row>
    <row r="1936" spans="1:13" x14ac:dyDescent="0.3">
      <c r="A1936">
        <v>4025</v>
      </c>
      <c r="B1936" t="s">
        <v>19</v>
      </c>
      <c r="C1936" t="s">
        <v>43</v>
      </c>
      <c r="D1936" t="s">
        <v>51</v>
      </c>
      <c r="E1936" t="str">
        <f>IF(Nike_Sales_Uncleaned!E2027="","NA",IF(OR(Nike_Sales_Uncleaned!E2027=0,Nike_Sales_Uncleaned!E2027=-1),"NA",UPPER(Nike_Sales_Uncleaned!E2027)))</f>
        <v>L</v>
      </c>
      <c r="F1936" cm="1">
        <f t="array" ref="F1936">IF(Nike_Sales_Uncleaned!F2027="",MEDIAN(_xlfn._xlws.FILTER(Nike_Sales_Uncleaned!$F$2:$F$2501,Nike_Sales_Uncleaned!$F$2:$F$2501&gt;0)),Nike_Sales_Uncleaned!F2027)</f>
        <v>2</v>
      </c>
      <c r="G1936" cm="1">
        <f t="array" ref="G1936">IF(OR(Nike_Sales_Uncleaned!G2027="",Nike_Sales_Uncleaned!G2027&lt;=0),MEDIAN(_xlfn._xlws.FILTER(Nike_Sales_Uncleaned!$G$2:$G$2501,Nike_Sales_Uncleaned!$G$2:$G$2501&gt;0)),Nike_Sales_Uncleaned!G2027)</f>
        <v>2265.37</v>
      </c>
      <c r="H1936">
        <f>IF(Nike_Sales_Uncleaned!H2027="",0,IF(AND(Nike_Sales_Uncleaned!H2027&gt;=0,Nike_Sales_Uncleaned!H2027&lt;=1),Nike_Sales_Uncleaned!H2027,0))</f>
        <v>0</v>
      </c>
      <c r="I1936">
        <v>0</v>
      </c>
      <c r="J1936" s="11" t="str">
        <f>IF(Nike_Sales_Uncleaned[[#This Row],[Order_Date]]="","",Nike_Sales_Uncleaned[[#This Row],[Order_Date]])</f>
        <v/>
      </c>
      <c r="K1936" t="s">
        <v>22</v>
      </c>
      <c r="L1936" t="s">
        <v>45</v>
      </c>
      <c r="M1936">
        <v>2946.35</v>
      </c>
    </row>
    <row r="1937" spans="1:13" x14ac:dyDescent="0.3">
      <c r="A1937">
        <v>4026</v>
      </c>
      <c r="B1937" t="s">
        <v>35</v>
      </c>
      <c r="C1937" t="s">
        <v>43</v>
      </c>
      <c r="D1937" t="s">
        <v>52</v>
      </c>
      <c r="E1937" t="str">
        <f>IF(Nike_Sales_Uncleaned!E2028="","NA",IF(OR(Nike_Sales_Uncleaned!E2028=0,Nike_Sales_Uncleaned!E2028=-1),"NA",UPPER(Nike_Sales_Uncleaned!E2028)))</f>
        <v>XL</v>
      </c>
      <c r="F1937" cm="1">
        <f t="array" ref="F1937">IF(Nike_Sales_Uncleaned!F2028="",MEDIAN(_xlfn._xlws.FILTER(Nike_Sales_Uncleaned!$F$2:$F$2501,Nike_Sales_Uncleaned!$F$2:$F$2501&gt;0)),Nike_Sales_Uncleaned!F2028)</f>
        <v>0</v>
      </c>
      <c r="G1937" cm="1">
        <f t="array" ref="G1937">IF(OR(Nike_Sales_Uncleaned!G2028="",Nike_Sales_Uncleaned!G2028&lt;=0),MEDIAN(_xlfn._xlws.FILTER(Nike_Sales_Uncleaned!$G$2:$G$2501,Nike_Sales_Uncleaned!$G$2:$G$2501&gt;0)),Nike_Sales_Uncleaned!G2028)</f>
        <v>3731.78</v>
      </c>
      <c r="H1937">
        <f>IF(Nike_Sales_Uncleaned!H2028="",0,IF(AND(Nike_Sales_Uncleaned!H2028&gt;=0,Nike_Sales_Uncleaned!H2028&lt;=1),Nike_Sales_Uncleaned!H2028,0))</f>
        <v>0</v>
      </c>
      <c r="I1937">
        <v>0</v>
      </c>
      <c r="J1937" s="11">
        <f>IF(Nike_Sales_Uncleaned[[#This Row],[Order_Date]]="","",Nike_Sales_Uncleaned[[#This Row],[Order_Date]])</f>
        <v>45860</v>
      </c>
      <c r="K1937" t="s">
        <v>17</v>
      </c>
      <c r="L1937" t="s">
        <v>38</v>
      </c>
      <c r="M1937">
        <v>-885.09</v>
      </c>
    </row>
    <row r="1938" spans="1:13" x14ac:dyDescent="0.3">
      <c r="A1938">
        <v>4027</v>
      </c>
      <c r="B1938" t="s">
        <v>35</v>
      </c>
      <c r="C1938" t="s">
        <v>43</v>
      </c>
      <c r="D1938" t="s">
        <v>44</v>
      </c>
      <c r="E1938" t="str">
        <f>IF(Nike_Sales_Uncleaned!E2029="","NA",IF(OR(Nike_Sales_Uncleaned!E2029=0,Nike_Sales_Uncleaned!E2029=-1),"NA",UPPER(Nike_Sales_Uncleaned!E2029)))</f>
        <v>NA</v>
      </c>
      <c r="F1938" cm="1">
        <f t="array" ref="F1938">IF(Nike_Sales_Uncleaned!F2029="",MEDIAN(_xlfn._xlws.FILTER(Nike_Sales_Uncleaned!$F$2:$F$2501,Nike_Sales_Uncleaned!$F$2:$F$2501&gt;0)),Nike_Sales_Uncleaned!F2029)</f>
        <v>2</v>
      </c>
      <c r="G1938" cm="1">
        <f t="array" ref="G1938">IF(OR(Nike_Sales_Uncleaned!G2029="",Nike_Sales_Uncleaned!G2029&lt;=0),MEDIAN(_xlfn._xlws.FILTER(Nike_Sales_Uncleaned!$G$2:$G$2501,Nike_Sales_Uncleaned!$G$2:$G$2501&gt;0)),Nike_Sales_Uncleaned!G2029)</f>
        <v>8050.32</v>
      </c>
      <c r="H1938">
        <f>IF(Nike_Sales_Uncleaned!H2029="",0,IF(AND(Nike_Sales_Uncleaned!H2029&gt;=0,Nike_Sales_Uncleaned!H2029&lt;=1),Nike_Sales_Uncleaned!H2029,0))</f>
        <v>0</v>
      </c>
      <c r="I1938">
        <v>0</v>
      </c>
      <c r="J1938" s="11">
        <f>IF(Nike_Sales_Uncleaned[[#This Row],[Order_Date]]="","",Nike_Sales_Uncleaned[[#This Row],[Order_Date]])</f>
        <v>45135</v>
      </c>
      <c r="K1938" t="s">
        <v>22</v>
      </c>
      <c r="L1938" t="s">
        <v>33</v>
      </c>
      <c r="M1938">
        <v>3125.71</v>
      </c>
    </row>
    <row r="1939" spans="1:13" x14ac:dyDescent="0.3">
      <c r="A1939">
        <v>4028</v>
      </c>
      <c r="B1939" t="s">
        <v>19</v>
      </c>
      <c r="C1939" t="s">
        <v>30</v>
      </c>
      <c r="D1939" t="s">
        <v>56</v>
      </c>
      <c r="E1939" t="str">
        <f>IF(Nike_Sales_Uncleaned!E2030="","NA",IF(OR(Nike_Sales_Uncleaned!E2030=0,Nike_Sales_Uncleaned!E2030=-1),"NA",UPPER(Nike_Sales_Uncleaned!E2030)))</f>
        <v>9</v>
      </c>
      <c r="F1939" cm="1">
        <f t="array" ref="F1939">IF(Nike_Sales_Uncleaned!F2030="",MEDIAN(_xlfn._xlws.FILTER(Nike_Sales_Uncleaned!$F$2:$F$2501,Nike_Sales_Uncleaned!$F$2:$F$2501&gt;0)),Nike_Sales_Uncleaned!F2030)</f>
        <v>3</v>
      </c>
      <c r="G1939" cm="1">
        <f t="array" ref="G1939">IF(OR(Nike_Sales_Uncleaned!G2030="",Nike_Sales_Uncleaned!G2030&lt;=0),MEDIAN(_xlfn._xlws.FILTER(Nike_Sales_Uncleaned!$G$2:$G$2501,Nike_Sales_Uncleaned!$G$2:$G$2501&gt;0)),Nike_Sales_Uncleaned!G2030)</f>
        <v>6110.0300000000007</v>
      </c>
      <c r="H1939">
        <f>IF(Nike_Sales_Uncleaned!H2030="",0,IF(AND(Nike_Sales_Uncleaned!H2030&gt;=0,Nike_Sales_Uncleaned!H2030&lt;=1),Nike_Sales_Uncleaned!H2030,0))</f>
        <v>0</v>
      </c>
      <c r="I1939">
        <v>0</v>
      </c>
      <c r="J1939" s="11">
        <f>IF(Nike_Sales_Uncleaned[[#This Row],[Order_Date]]="","",Nike_Sales_Uncleaned[[#This Row],[Order_Date]])</f>
        <v>45633</v>
      </c>
      <c r="K1939" t="s">
        <v>22</v>
      </c>
      <c r="L1939" t="s">
        <v>33</v>
      </c>
      <c r="M1939">
        <v>2568.4</v>
      </c>
    </row>
    <row r="1940" spans="1:13" x14ac:dyDescent="0.3">
      <c r="A1940">
        <v>4029</v>
      </c>
      <c r="B1940" t="s">
        <v>13</v>
      </c>
      <c r="C1940" t="s">
        <v>14</v>
      </c>
      <c r="D1940" t="s">
        <v>34</v>
      </c>
      <c r="E1940" t="str">
        <f>IF(Nike_Sales_Uncleaned!E2031="","NA",IF(OR(Nike_Sales_Uncleaned!E2031=0,Nike_Sales_Uncleaned!E2031=-1),"NA",UPPER(Nike_Sales_Uncleaned!E2031)))</f>
        <v>XL</v>
      </c>
      <c r="F1940" cm="1">
        <f t="array" ref="F1940">IF(Nike_Sales_Uncleaned!F2031="",MEDIAN(_xlfn._xlws.FILTER(Nike_Sales_Uncleaned!$F$2:$F$2501,Nike_Sales_Uncleaned!$F$2:$F$2501&gt;0)),Nike_Sales_Uncleaned!F2031)</f>
        <v>2</v>
      </c>
      <c r="G1940" cm="1">
        <f t="array" ref="G1940">IF(OR(Nike_Sales_Uncleaned!G2031="",Nike_Sales_Uncleaned!G2031&lt;=0),MEDIAN(_xlfn._xlws.FILTER(Nike_Sales_Uncleaned!$G$2:$G$2501,Nike_Sales_Uncleaned!$G$2:$G$2501&gt;0)),Nike_Sales_Uncleaned!G2031)</f>
        <v>6110.0300000000007</v>
      </c>
      <c r="H1940">
        <f>IF(Nike_Sales_Uncleaned!H2031="",0,IF(AND(Nike_Sales_Uncleaned!H2031&gt;=0,Nike_Sales_Uncleaned!H2031&lt;=1),Nike_Sales_Uncleaned!H2031,0))</f>
        <v>0</v>
      </c>
      <c r="I1940">
        <v>0</v>
      </c>
      <c r="J1940" s="11" t="str">
        <f>IF(Nike_Sales_Uncleaned[[#This Row],[Order_Date]]="","",Nike_Sales_Uncleaned[[#This Row],[Order_Date]])</f>
        <v/>
      </c>
      <c r="K1940" t="s">
        <v>22</v>
      </c>
      <c r="L1940" t="s">
        <v>36</v>
      </c>
      <c r="M1940">
        <v>3231.16</v>
      </c>
    </row>
    <row r="1941" spans="1:13" x14ac:dyDescent="0.3">
      <c r="A1941">
        <v>4030</v>
      </c>
      <c r="B1941" t="s">
        <v>35</v>
      </c>
      <c r="C1941" t="s">
        <v>26</v>
      </c>
      <c r="D1941" t="s">
        <v>40</v>
      </c>
      <c r="E1941" t="str">
        <f>IF(Nike_Sales_Uncleaned!E2032="","NA",IF(OR(Nike_Sales_Uncleaned!E2032=0,Nike_Sales_Uncleaned!E2032=-1),"NA",UPPER(Nike_Sales_Uncleaned!E2032)))</f>
        <v>L</v>
      </c>
      <c r="F1941" cm="1">
        <f t="array" ref="F1941">IF(Nike_Sales_Uncleaned!F2032="",MEDIAN(_xlfn._xlws.FILTER(Nike_Sales_Uncleaned!$F$2:$F$2501,Nike_Sales_Uncleaned!$F$2:$F$2501&gt;0)),Nike_Sales_Uncleaned!F2032)</f>
        <v>2</v>
      </c>
      <c r="G1941" cm="1">
        <f t="array" ref="G1941">IF(OR(Nike_Sales_Uncleaned!G2032="",Nike_Sales_Uncleaned!G2032&lt;=0),MEDIAN(_xlfn._xlws.FILTER(Nike_Sales_Uncleaned!$G$2:$G$2501,Nike_Sales_Uncleaned!$G$2:$G$2501&gt;0)),Nike_Sales_Uncleaned!G2032)</f>
        <v>6110.0300000000007</v>
      </c>
      <c r="H1941">
        <f>IF(Nike_Sales_Uncleaned!H2032="",0,IF(AND(Nike_Sales_Uncleaned!H2032&gt;=0,Nike_Sales_Uncleaned!H2032&lt;=1),Nike_Sales_Uncleaned!H2032,0))</f>
        <v>0</v>
      </c>
      <c r="I1941">
        <v>0</v>
      </c>
      <c r="J1941" s="11">
        <f>IF(Nike_Sales_Uncleaned[[#This Row],[Order_Date]]="","",Nike_Sales_Uncleaned[[#This Row],[Order_Date]])</f>
        <v>45679</v>
      </c>
      <c r="K1941" t="s">
        <v>17</v>
      </c>
      <c r="L1941" t="s">
        <v>45</v>
      </c>
      <c r="M1941">
        <v>1865.56</v>
      </c>
    </row>
    <row r="1942" spans="1:13" x14ac:dyDescent="0.3">
      <c r="A1942">
        <v>4031</v>
      </c>
      <c r="B1942" t="s">
        <v>35</v>
      </c>
      <c r="C1942" t="s">
        <v>20</v>
      </c>
      <c r="D1942" t="s">
        <v>55</v>
      </c>
      <c r="E1942" t="str">
        <f>IF(Nike_Sales_Uncleaned!E2033="","NA",IF(OR(Nike_Sales_Uncleaned!E2033=0,Nike_Sales_Uncleaned!E2033=-1),"NA",UPPER(Nike_Sales_Uncleaned!E2033)))</f>
        <v>NA</v>
      </c>
      <c r="F1942" cm="1">
        <f t="array" ref="F1942">IF(Nike_Sales_Uncleaned!F2033="",MEDIAN(_xlfn._xlws.FILTER(Nike_Sales_Uncleaned!$F$2:$F$2501,Nike_Sales_Uncleaned!$F$2:$F$2501&gt;0)),Nike_Sales_Uncleaned!F2033)</f>
        <v>2</v>
      </c>
      <c r="G1942" cm="1">
        <f t="array" ref="G1942">IF(OR(Nike_Sales_Uncleaned!G2033="",Nike_Sales_Uncleaned!G2033&lt;=0),MEDIAN(_xlfn._xlws.FILTER(Nike_Sales_Uncleaned!$G$2:$G$2501,Nike_Sales_Uncleaned!$G$2:$G$2501&gt;0)),Nike_Sales_Uncleaned!G2033)</f>
        <v>4272.26</v>
      </c>
      <c r="H1942">
        <f>IF(Nike_Sales_Uncleaned!H2033="",0,IF(AND(Nike_Sales_Uncleaned!H2033&gt;=0,Nike_Sales_Uncleaned!H2033&lt;=1),Nike_Sales_Uncleaned!H2033,0))</f>
        <v>0.83</v>
      </c>
      <c r="I1942">
        <v>1452.57</v>
      </c>
      <c r="J1942" s="11">
        <f>IF(Nike_Sales_Uncleaned[[#This Row],[Order_Date]]="","",Nike_Sales_Uncleaned[[#This Row],[Order_Date]])</f>
        <v>45656</v>
      </c>
      <c r="K1942" t="s">
        <v>22</v>
      </c>
      <c r="L1942" t="s">
        <v>45</v>
      </c>
      <c r="M1942">
        <v>1977.91</v>
      </c>
    </row>
    <row r="1943" spans="1:13" x14ac:dyDescent="0.3">
      <c r="A1943">
        <v>4032</v>
      </c>
      <c r="B1943" t="s">
        <v>35</v>
      </c>
      <c r="C1943" t="s">
        <v>30</v>
      </c>
      <c r="D1943" t="s">
        <v>56</v>
      </c>
      <c r="E1943" t="str">
        <f>IF(Nike_Sales_Uncleaned!E2034="","NA",IF(OR(Nike_Sales_Uncleaned!E2034=0,Nike_Sales_Uncleaned!E2034=-1),"NA",UPPER(Nike_Sales_Uncleaned!E2034)))</f>
        <v>10</v>
      </c>
      <c r="F1943" cm="1">
        <f t="array" ref="F1943">IF(Nike_Sales_Uncleaned!F2034="",MEDIAN(_xlfn._xlws.FILTER(Nike_Sales_Uncleaned!$F$2:$F$2501,Nike_Sales_Uncleaned!$F$2:$F$2501&gt;0)),Nike_Sales_Uncleaned!F2034)</f>
        <v>2</v>
      </c>
      <c r="G1943" cm="1">
        <f t="array" ref="G1943">IF(OR(Nike_Sales_Uncleaned!G2034="",Nike_Sales_Uncleaned!G2034&lt;=0),MEDIAN(_xlfn._xlws.FILTER(Nike_Sales_Uncleaned!$G$2:$G$2501,Nike_Sales_Uncleaned!$G$2:$G$2501&gt;0)),Nike_Sales_Uncleaned!G2034)</f>
        <v>6110.0300000000007</v>
      </c>
      <c r="H1943">
        <f>IF(Nike_Sales_Uncleaned!H2034="",0,IF(AND(Nike_Sales_Uncleaned!H2034&gt;=0,Nike_Sales_Uncleaned!H2034&lt;=1),Nike_Sales_Uncleaned!H2034,0))</f>
        <v>0</v>
      </c>
      <c r="I1943">
        <v>0</v>
      </c>
      <c r="J1943" s="11" t="str">
        <f>IF(Nike_Sales_Uncleaned[[#This Row],[Order_Date]]="","",Nike_Sales_Uncleaned[[#This Row],[Order_Date]])</f>
        <v/>
      </c>
      <c r="K1943" t="s">
        <v>22</v>
      </c>
      <c r="L1943" t="s">
        <v>29</v>
      </c>
      <c r="M1943">
        <v>-135.15</v>
      </c>
    </row>
    <row r="1944" spans="1:13" x14ac:dyDescent="0.3">
      <c r="A1944">
        <v>4033</v>
      </c>
      <c r="B1944" t="s">
        <v>35</v>
      </c>
      <c r="C1944" t="s">
        <v>26</v>
      </c>
      <c r="D1944" t="s">
        <v>27</v>
      </c>
      <c r="E1944" t="str">
        <f>IF(Nike_Sales_Uncleaned!E2035="","NA",IF(OR(Nike_Sales_Uncleaned!E2035=0,Nike_Sales_Uncleaned!E2035=-1),"NA",UPPER(Nike_Sales_Uncleaned!E2035)))</f>
        <v>L</v>
      </c>
      <c r="F1944" cm="1">
        <f t="array" ref="F1944">IF(Nike_Sales_Uncleaned!F2035="",MEDIAN(_xlfn._xlws.FILTER(Nike_Sales_Uncleaned!$F$2:$F$2501,Nike_Sales_Uncleaned!$F$2:$F$2501&gt;0)),Nike_Sales_Uncleaned!F2035)</f>
        <v>4</v>
      </c>
      <c r="G1944" cm="1">
        <f t="array" ref="G1944">IF(OR(Nike_Sales_Uncleaned!G2035="",Nike_Sales_Uncleaned!G2035&lt;=0),MEDIAN(_xlfn._xlws.FILTER(Nike_Sales_Uncleaned!$G$2:$G$2501,Nike_Sales_Uncleaned!$G$2:$G$2501&gt;0)),Nike_Sales_Uncleaned!G2035)</f>
        <v>4398.68</v>
      </c>
      <c r="H1944">
        <f>IF(Nike_Sales_Uncleaned!H2035="",0,IF(AND(Nike_Sales_Uncleaned!H2035&gt;=0,Nike_Sales_Uncleaned!H2035&lt;=1),Nike_Sales_Uncleaned!H2035,0))</f>
        <v>0.27</v>
      </c>
      <c r="I1944">
        <v>12844.15</v>
      </c>
      <c r="J1944" s="11">
        <f>IF(Nike_Sales_Uncleaned[[#This Row],[Order_Date]]="","",Nike_Sales_Uncleaned[[#This Row],[Order_Date]])</f>
        <v>45409</v>
      </c>
      <c r="K1944" t="s">
        <v>22</v>
      </c>
      <c r="L1944" t="s">
        <v>36</v>
      </c>
      <c r="M1944">
        <v>3573.92</v>
      </c>
    </row>
    <row r="1945" spans="1:13" x14ac:dyDescent="0.3">
      <c r="A1945">
        <v>4035</v>
      </c>
      <c r="B1945" t="s">
        <v>19</v>
      </c>
      <c r="C1945" t="s">
        <v>14</v>
      </c>
      <c r="D1945" t="s">
        <v>54</v>
      </c>
      <c r="E1945" t="str">
        <f>IF(Nike_Sales_Uncleaned!E2037="","NA",IF(OR(Nike_Sales_Uncleaned!E2037=0,Nike_Sales_Uncleaned!E2037=-1),"NA",UPPER(Nike_Sales_Uncleaned!E2037)))</f>
        <v>L</v>
      </c>
      <c r="F1945" cm="1">
        <f t="array" ref="F1945">IF(Nike_Sales_Uncleaned!F2037="",MEDIAN(_xlfn._xlws.FILTER(Nike_Sales_Uncleaned!$F$2:$F$2501,Nike_Sales_Uncleaned!$F$2:$F$2501&gt;0)),Nike_Sales_Uncleaned!F2037)</f>
        <v>2</v>
      </c>
      <c r="G1945" cm="1">
        <f t="array" ref="G1945">IF(OR(Nike_Sales_Uncleaned!G2037="",Nike_Sales_Uncleaned!G2037&lt;=0),MEDIAN(_xlfn._xlws.FILTER(Nike_Sales_Uncleaned!$G$2:$G$2501,Nike_Sales_Uncleaned!$G$2:$G$2501&gt;0)),Nike_Sales_Uncleaned!G2037)</f>
        <v>6110.0300000000007</v>
      </c>
      <c r="H1945">
        <f>IF(Nike_Sales_Uncleaned!H2037="",0,IF(AND(Nike_Sales_Uncleaned!H2037&gt;=0,Nike_Sales_Uncleaned!H2037&lt;=1),Nike_Sales_Uncleaned!H2037,0))</f>
        <v>0.87</v>
      </c>
      <c r="I1945">
        <v>0</v>
      </c>
      <c r="J1945" s="11" t="str">
        <f>IF(Nike_Sales_Uncleaned[[#This Row],[Order_Date]]="","",Nike_Sales_Uncleaned[[#This Row],[Order_Date]])</f>
        <v/>
      </c>
      <c r="K1945" t="s">
        <v>22</v>
      </c>
      <c r="L1945" t="s">
        <v>33</v>
      </c>
      <c r="M1945">
        <v>2738.44</v>
      </c>
    </row>
    <row r="1946" spans="1:13" x14ac:dyDescent="0.3">
      <c r="A1946">
        <v>4036</v>
      </c>
      <c r="B1946" t="s">
        <v>35</v>
      </c>
      <c r="C1946" t="s">
        <v>20</v>
      </c>
      <c r="D1946" t="s">
        <v>39</v>
      </c>
      <c r="E1946" t="str">
        <f>IF(Nike_Sales_Uncleaned!E2038="","NA",IF(OR(Nike_Sales_Uncleaned!E2038=0,Nike_Sales_Uncleaned!E2038=-1),"NA",UPPER(Nike_Sales_Uncleaned!E2038)))</f>
        <v>M</v>
      </c>
      <c r="F1946" cm="1">
        <f t="array" ref="F1946">IF(Nike_Sales_Uncleaned!F2038="",MEDIAN(_xlfn._xlws.FILTER(Nike_Sales_Uncleaned!$F$2:$F$2501,Nike_Sales_Uncleaned!$F$2:$F$2501&gt;0)),Nike_Sales_Uncleaned!F2038)</f>
        <v>-1</v>
      </c>
      <c r="G1946" cm="1">
        <f t="array" ref="G1946">IF(OR(Nike_Sales_Uncleaned!G2038="",Nike_Sales_Uncleaned!G2038&lt;=0),MEDIAN(_xlfn._xlws.FILTER(Nike_Sales_Uncleaned!$G$2:$G$2501,Nike_Sales_Uncleaned!$G$2:$G$2501&gt;0)),Nike_Sales_Uncleaned!G2038)</f>
        <v>6110.0300000000007</v>
      </c>
      <c r="H1946">
        <f>IF(Nike_Sales_Uncleaned!H2038="",0,IF(AND(Nike_Sales_Uncleaned!H2038&gt;=0,Nike_Sales_Uncleaned!H2038&lt;=1),Nike_Sales_Uncleaned!H2038,0))</f>
        <v>7.0000000000000007E-2</v>
      </c>
      <c r="I1946">
        <v>0</v>
      </c>
      <c r="J1946" s="11">
        <f>IF(Nike_Sales_Uncleaned[[#This Row],[Order_Date]]="","",Nike_Sales_Uncleaned[[#This Row],[Order_Date]])</f>
        <v>45577</v>
      </c>
      <c r="K1946" t="s">
        <v>17</v>
      </c>
      <c r="L1946" t="s">
        <v>25</v>
      </c>
      <c r="M1946">
        <v>2718.34</v>
      </c>
    </row>
    <row r="1947" spans="1:13" x14ac:dyDescent="0.3">
      <c r="A1947">
        <v>4037</v>
      </c>
      <c r="B1947" t="s">
        <v>19</v>
      </c>
      <c r="C1947" t="s">
        <v>43</v>
      </c>
      <c r="D1947" t="s">
        <v>61</v>
      </c>
      <c r="E1947" t="str">
        <f>IF(Nike_Sales_Uncleaned!E2039="","NA",IF(OR(Nike_Sales_Uncleaned!E2039=0,Nike_Sales_Uncleaned!E2039=-1),"NA",UPPER(Nike_Sales_Uncleaned!E2039)))</f>
        <v>XL</v>
      </c>
      <c r="F1947" cm="1">
        <f t="array" ref="F1947">IF(Nike_Sales_Uncleaned!F2039="",MEDIAN(_xlfn._xlws.FILTER(Nike_Sales_Uncleaned!$F$2:$F$2501,Nike_Sales_Uncleaned!$F$2:$F$2501&gt;0)),Nike_Sales_Uncleaned!F2039)</f>
        <v>2</v>
      </c>
      <c r="G1947" cm="1">
        <f t="array" ref="G1947">IF(OR(Nike_Sales_Uncleaned!G2039="",Nike_Sales_Uncleaned!G2039&lt;=0),MEDIAN(_xlfn._xlws.FILTER(Nike_Sales_Uncleaned!$G$2:$G$2501,Nike_Sales_Uncleaned!$G$2:$G$2501&gt;0)),Nike_Sales_Uncleaned!G2039)</f>
        <v>6110.0300000000007</v>
      </c>
      <c r="H1947">
        <f>IF(Nike_Sales_Uncleaned!H2039="",0,IF(AND(Nike_Sales_Uncleaned!H2039&gt;=0,Nike_Sales_Uncleaned!H2039&lt;=1),Nike_Sales_Uncleaned!H2039,0))</f>
        <v>0.74</v>
      </c>
      <c r="I1947">
        <v>0</v>
      </c>
      <c r="J1947" s="11">
        <f>IF(Nike_Sales_Uncleaned[[#This Row],[Order_Date]]="","",Nike_Sales_Uncleaned[[#This Row],[Order_Date]])</f>
        <v>45793</v>
      </c>
      <c r="K1947" t="s">
        <v>22</v>
      </c>
      <c r="L1947" t="s">
        <v>33</v>
      </c>
      <c r="M1947">
        <v>776.81</v>
      </c>
    </row>
    <row r="1948" spans="1:13" x14ac:dyDescent="0.3">
      <c r="A1948">
        <v>4038</v>
      </c>
      <c r="B1948" t="s">
        <v>13</v>
      </c>
      <c r="C1948" t="s">
        <v>30</v>
      </c>
      <c r="D1948" t="s">
        <v>56</v>
      </c>
      <c r="E1948" t="str">
        <f>IF(Nike_Sales_Uncleaned!E2040="","NA",IF(OR(Nike_Sales_Uncleaned!E2040=0,Nike_Sales_Uncleaned!E2040=-1),"NA",UPPER(Nike_Sales_Uncleaned!E2040)))</f>
        <v>NA</v>
      </c>
      <c r="F1948" cm="1">
        <f t="array" ref="F1948">IF(Nike_Sales_Uncleaned!F2040="",MEDIAN(_xlfn._xlws.FILTER(Nike_Sales_Uncleaned!$F$2:$F$2501,Nike_Sales_Uncleaned!$F$2:$F$2501&gt;0)),Nike_Sales_Uncleaned!F2040)</f>
        <v>2</v>
      </c>
      <c r="G1948" cm="1">
        <f t="array" ref="G1948">IF(OR(Nike_Sales_Uncleaned!G2040="",Nike_Sales_Uncleaned!G2040&lt;=0),MEDIAN(_xlfn._xlws.FILTER(Nike_Sales_Uncleaned!$G$2:$G$2501,Nike_Sales_Uncleaned!$G$2:$G$2501&gt;0)),Nike_Sales_Uncleaned!G2040)</f>
        <v>5349.1</v>
      </c>
      <c r="H1948">
        <f>IF(Nike_Sales_Uncleaned!H2040="",0,IF(AND(Nike_Sales_Uncleaned!H2040&gt;=0,Nike_Sales_Uncleaned!H2040&lt;=1),Nike_Sales_Uncleaned!H2040,0))</f>
        <v>0</v>
      </c>
      <c r="I1948">
        <v>0</v>
      </c>
      <c r="J1948" s="11">
        <f>IF(Nike_Sales_Uncleaned[[#This Row],[Order_Date]]="","",Nike_Sales_Uncleaned[[#This Row],[Order_Date]])</f>
        <v>45527</v>
      </c>
      <c r="K1948" t="s">
        <v>22</v>
      </c>
      <c r="L1948" t="s">
        <v>29</v>
      </c>
      <c r="M1948">
        <v>1724.16</v>
      </c>
    </row>
    <row r="1949" spans="1:13" x14ac:dyDescent="0.3">
      <c r="A1949">
        <v>4039</v>
      </c>
      <c r="B1949" t="s">
        <v>19</v>
      </c>
      <c r="C1949" t="s">
        <v>26</v>
      </c>
      <c r="D1949" t="s">
        <v>60</v>
      </c>
      <c r="E1949" t="str">
        <f>IF(Nike_Sales_Uncleaned!E2041="","NA",IF(OR(Nike_Sales_Uncleaned!E2041=0,Nike_Sales_Uncleaned!E2041=-1),"NA",UPPER(Nike_Sales_Uncleaned!E2041)))</f>
        <v>L</v>
      </c>
      <c r="F1949" cm="1">
        <f t="array" ref="F1949">IF(Nike_Sales_Uncleaned!F2041="",MEDIAN(_xlfn._xlws.FILTER(Nike_Sales_Uncleaned!$F$2:$F$2501,Nike_Sales_Uncleaned!$F$2:$F$2501&gt;0)),Nike_Sales_Uncleaned!F2041)</f>
        <v>2</v>
      </c>
      <c r="G1949" cm="1">
        <f t="array" ref="G1949">IF(OR(Nike_Sales_Uncleaned!G2041="",Nike_Sales_Uncleaned!G2041&lt;=0),MEDIAN(_xlfn._xlws.FILTER(Nike_Sales_Uncleaned!$G$2:$G$2501,Nike_Sales_Uncleaned!$G$2:$G$2501&gt;0)),Nike_Sales_Uncleaned!G2041)</f>
        <v>5103.01</v>
      </c>
      <c r="H1949">
        <f>IF(Nike_Sales_Uncleaned!H2041="",0,IF(AND(Nike_Sales_Uncleaned!H2041&gt;=0,Nike_Sales_Uncleaned!H2041&lt;=1),Nike_Sales_Uncleaned!H2041,0))</f>
        <v>0</v>
      </c>
      <c r="I1949">
        <v>0</v>
      </c>
      <c r="J1949" s="11">
        <f>IF(Nike_Sales_Uncleaned[[#This Row],[Order_Date]]="","",Nike_Sales_Uncleaned[[#This Row],[Order_Date]])</f>
        <v>45502</v>
      </c>
      <c r="K1949" t="s">
        <v>17</v>
      </c>
      <c r="L1949" t="s">
        <v>33</v>
      </c>
      <c r="M1949">
        <v>-134.82</v>
      </c>
    </row>
    <row r="1950" spans="1:13" x14ac:dyDescent="0.3">
      <c r="A1950">
        <v>4041</v>
      </c>
      <c r="B1950" t="s">
        <v>35</v>
      </c>
      <c r="C1950" t="s">
        <v>30</v>
      </c>
      <c r="D1950" t="s">
        <v>56</v>
      </c>
      <c r="E1950" t="str">
        <f>IF(Nike_Sales_Uncleaned!E2043="","NA",IF(OR(Nike_Sales_Uncleaned!E2043=0,Nike_Sales_Uncleaned!E2043=-1),"NA",UPPER(Nike_Sales_Uncleaned!E2043)))</f>
        <v>NA</v>
      </c>
      <c r="F1950" cm="1">
        <f t="array" ref="F1950">IF(Nike_Sales_Uncleaned!F2043="",MEDIAN(_xlfn._xlws.FILTER(Nike_Sales_Uncleaned!$F$2:$F$2501,Nike_Sales_Uncleaned!$F$2:$F$2501&gt;0)),Nike_Sales_Uncleaned!F2043)</f>
        <v>2</v>
      </c>
      <c r="G1950" cm="1">
        <f t="array" ref="G1950">IF(OR(Nike_Sales_Uncleaned!G2043="",Nike_Sales_Uncleaned!G2043&lt;=0),MEDIAN(_xlfn._xlws.FILTER(Nike_Sales_Uncleaned!$G$2:$G$2501,Nike_Sales_Uncleaned!$G$2:$G$2501&gt;0)),Nike_Sales_Uncleaned!G2043)</f>
        <v>6110.0300000000007</v>
      </c>
      <c r="H1950">
        <f>IF(Nike_Sales_Uncleaned!H2043="",0,IF(AND(Nike_Sales_Uncleaned!H2043&gt;=0,Nike_Sales_Uncleaned!H2043&lt;=1),Nike_Sales_Uncleaned!H2043,0))</f>
        <v>0</v>
      </c>
      <c r="I1950">
        <v>0</v>
      </c>
      <c r="J1950" s="11" t="str">
        <f>IF(Nike_Sales_Uncleaned[[#This Row],[Order_Date]]="","",Nike_Sales_Uncleaned[[#This Row],[Order_Date]])</f>
        <v/>
      </c>
      <c r="K1950" t="s">
        <v>17</v>
      </c>
      <c r="L1950" t="s">
        <v>25</v>
      </c>
      <c r="M1950">
        <v>3221.72</v>
      </c>
    </row>
    <row r="1951" spans="1:13" x14ac:dyDescent="0.3">
      <c r="A1951">
        <v>4042</v>
      </c>
      <c r="B1951" t="s">
        <v>13</v>
      </c>
      <c r="C1951" t="s">
        <v>26</v>
      </c>
      <c r="D1951" t="s">
        <v>60</v>
      </c>
      <c r="E1951" t="str">
        <f>IF(Nike_Sales_Uncleaned!E2044="","NA",IF(OR(Nike_Sales_Uncleaned!E2044=0,Nike_Sales_Uncleaned!E2044=-1),"NA",UPPER(Nike_Sales_Uncleaned!E2044)))</f>
        <v>9</v>
      </c>
      <c r="F1951" cm="1">
        <f t="array" ref="F1951">IF(Nike_Sales_Uncleaned!F2044="",MEDIAN(_xlfn._xlws.FILTER(Nike_Sales_Uncleaned!$F$2:$F$2501,Nike_Sales_Uncleaned!$F$2:$F$2501&gt;0)),Nike_Sales_Uncleaned!F2044)</f>
        <v>0</v>
      </c>
      <c r="G1951" cm="1">
        <f t="array" ref="G1951">IF(OR(Nike_Sales_Uncleaned!G2044="",Nike_Sales_Uncleaned!G2044&lt;=0),MEDIAN(_xlfn._xlws.FILTER(Nike_Sales_Uncleaned!$G$2:$G$2501,Nike_Sales_Uncleaned!$G$2:$G$2501&gt;0)),Nike_Sales_Uncleaned!G2044)</f>
        <v>2566.15</v>
      </c>
      <c r="H1951">
        <f>IF(Nike_Sales_Uncleaned!H2044="",0,IF(AND(Nike_Sales_Uncleaned!H2044&gt;=0,Nike_Sales_Uncleaned!H2044&lt;=1),Nike_Sales_Uncleaned!H2044,0))</f>
        <v>0</v>
      </c>
      <c r="I1951">
        <v>0</v>
      </c>
      <c r="J1951" s="11">
        <f>IF(Nike_Sales_Uncleaned[[#This Row],[Order_Date]]="","",Nike_Sales_Uncleaned[[#This Row],[Order_Date]])</f>
        <v>45719</v>
      </c>
      <c r="K1951" t="s">
        <v>17</v>
      </c>
      <c r="L1951" t="s">
        <v>38</v>
      </c>
      <c r="M1951">
        <v>-198.88</v>
      </c>
    </row>
    <row r="1952" spans="1:13" x14ac:dyDescent="0.3">
      <c r="A1952">
        <v>4043</v>
      </c>
      <c r="B1952" t="s">
        <v>13</v>
      </c>
      <c r="C1952" t="s">
        <v>30</v>
      </c>
      <c r="D1952" t="s">
        <v>48</v>
      </c>
      <c r="E1952" t="str">
        <f>IF(Nike_Sales_Uncleaned!E2045="","NA",IF(OR(Nike_Sales_Uncleaned!E2045=0,Nike_Sales_Uncleaned!E2045=-1),"NA",UPPER(Nike_Sales_Uncleaned!E2045)))</f>
        <v>NA</v>
      </c>
      <c r="F1952" cm="1">
        <f t="array" ref="F1952">IF(Nike_Sales_Uncleaned!F2045="",MEDIAN(_xlfn._xlws.FILTER(Nike_Sales_Uncleaned!$F$2:$F$2501,Nike_Sales_Uncleaned!$F$2:$F$2501&gt;0)),Nike_Sales_Uncleaned!F2045)</f>
        <v>4</v>
      </c>
      <c r="G1952" cm="1">
        <f t="array" ref="G1952">IF(OR(Nike_Sales_Uncleaned!G2045="",Nike_Sales_Uncleaned!G2045&lt;=0),MEDIAN(_xlfn._xlws.FILTER(Nike_Sales_Uncleaned!$G$2:$G$2501,Nike_Sales_Uncleaned!$G$2:$G$2501&gt;0)),Nike_Sales_Uncleaned!G2045)</f>
        <v>5235.22</v>
      </c>
      <c r="H1952">
        <f>IF(Nike_Sales_Uncleaned!H2045="",0,IF(AND(Nike_Sales_Uncleaned!H2045&gt;=0,Nike_Sales_Uncleaned!H2045&lt;=1),Nike_Sales_Uncleaned!H2045,0))</f>
        <v>0.51</v>
      </c>
      <c r="I1952">
        <v>10261.030000000001</v>
      </c>
      <c r="J1952" s="11">
        <f>IF(Nike_Sales_Uncleaned[[#This Row],[Order_Date]]="","",Nike_Sales_Uncleaned[[#This Row],[Order_Date]])</f>
        <v>45840</v>
      </c>
      <c r="K1952" t="s">
        <v>17</v>
      </c>
      <c r="L1952" t="s">
        <v>38</v>
      </c>
      <c r="M1952">
        <v>3321.49</v>
      </c>
    </row>
    <row r="1953" spans="1:13" x14ac:dyDescent="0.3">
      <c r="A1953">
        <v>4044</v>
      </c>
      <c r="B1953" t="s">
        <v>19</v>
      </c>
      <c r="C1953" t="s">
        <v>14</v>
      </c>
      <c r="D1953" t="s">
        <v>34</v>
      </c>
      <c r="E1953" t="str">
        <f>IF(Nike_Sales_Uncleaned!E2046="","NA",IF(OR(Nike_Sales_Uncleaned!E2046=0,Nike_Sales_Uncleaned!E2046=-1),"NA",UPPER(Nike_Sales_Uncleaned!E2046)))</f>
        <v>NA</v>
      </c>
      <c r="F1953" cm="1">
        <f t="array" ref="F1953">IF(Nike_Sales_Uncleaned!F2046="",MEDIAN(_xlfn._xlws.FILTER(Nike_Sales_Uncleaned!$F$2:$F$2501,Nike_Sales_Uncleaned!$F$2:$F$2501&gt;0)),Nike_Sales_Uncleaned!F2046)</f>
        <v>0</v>
      </c>
      <c r="G1953" cm="1">
        <f t="array" ref="G1953">IF(OR(Nike_Sales_Uncleaned!G2046="",Nike_Sales_Uncleaned!G2046&lt;=0),MEDIAN(_xlfn._xlws.FILTER(Nike_Sales_Uncleaned!$G$2:$G$2501,Nike_Sales_Uncleaned!$G$2:$G$2501&gt;0)),Nike_Sales_Uncleaned!G2046)</f>
        <v>6687.28</v>
      </c>
      <c r="H1953">
        <f>IF(Nike_Sales_Uncleaned!H2046="",0,IF(AND(Nike_Sales_Uncleaned!H2046&gt;=0,Nike_Sales_Uncleaned!H2046&lt;=1),Nike_Sales_Uncleaned!H2046,0))</f>
        <v>0</v>
      </c>
      <c r="I1953">
        <v>0</v>
      </c>
      <c r="J1953" s="11">
        <f>IF(Nike_Sales_Uncleaned[[#This Row],[Order_Date]]="","",Nike_Sales_Uncleaned[[#This Row],[Order_Date]])</f>
        <v>45657</v>
      </c>
      <c r="K1953" t="s">
        <v>17</v>
      </c>
      <c r="L1953" t="s">
        <v>29</v>
      </c>
      <c r="M1953">
        <v>2636.12</v>
      </c>
    </row>
    <row r="1954" spans="1:13" x14ac:dyDescent="0.3">
      <c r="A1954">
        <v>4046</v>
      </c>
      <c r="B1954" t="s">
        <v>19</v>
      </c>
      <c r="C1954" t="s">
        <v>30</v>
      </c>
      <c r="D1954" t="s">
        <v>31</v>
      </c>
      <c r="E1954" t="str">
        <f>IF(Nike_Sales_Uncleaned!E2048="","NA",IF(OR(Nike_Sales_Uncleaned!E2048=0,Nike_Sales_Uncleaned!E2048=-1),"NA",UPPER(Nike_Sales_Uncleaned!E2048)))</f>
        <v>L</v>
      </c>
      <c r="F1954" cm="1">
        <f t="array" ref="F1954">IF(Nike_Sales_Uncleaned!F2048="",MEDIAN(_xlfn._xlws.FILTER(Nike_Sales_Uncleaned!$F$2:$F$2501,Nike_Sales_Uncleaned!$F$2:$F$2501&gt;0)),Nike_Sales_Uncleaned!F2048)</f>
        <v>2</v>
      </c>
      <c r="G1954" cm="1">
        <f t="array" ref="G1954">IF(OR(Nike_Sales_Uncleaned!G2048="",Nike_Sales_Uncleaned!G2048&lt;=0),MEDIAN(_xlfn._xlws.FILTER(Nike_Sales_Uncleaned!$G$2:$G$2501,Nike_Sales_Uncleaned!$G$2:$G$2501&gt;0)),Nike_Sales_Uncleaned!G2048)</f>
        <v>5140.99</v>
      </c>
      <c r="H1954">
        <f>IF(Nike_Sales_Uncleaned!H2048="",0,IF(AND(Nike_Sales_Uncleaned!H2048&gt;=0,Nike_Sales_Uncleaned!H2048&lt;=1),Nike_Sales_Uncleaned!H2048,0))</f>
        <v>0</v>
      </c>
      <c r="I1954">
        <v>0</v>
      </c>
      <c r="J1954" s="11">
        <f>IF(Nike_Sales_Uncleaned[[#This Row],[Order_Date]]="","",Nike_Sales_Uncleaned[[#This Row],[Order_Date]])</f>
        <v>45837</v>
      </c>
      <c r="K1954" t="s">
        <v>17</v>
      </c>
      <c r="L1954" t="s">
        <v>29</v>
      </c>
      <c r="M1954">
        <v>999.97</v>
      </c>
    </row>
    <row r="1955" spans="1:13" x14ac:dyDescent="0.3">
      <c r="A1955">
        <v>4047</v>
      </c>
      <c r="B1955" t="s">
        <v>35</v>
      </c>
      <c r="C1955" t="s">
        <v>30</v>
      </c>
      <c r="D1955" t="s">
        <v>48</v>
      </c>
      <c r="E1955" t="str">
        <f>IF(Nike_Sales_Uncleaned!E2049="","NA",IF(OR(Nike_Sales_Uncleaned!E2049=0,Nike_Sales_Uncleaned!E2049=-1),"NA",UPPER(Nike_Sales_Uncleaned!E2049)))</f>
        <v>12</v>
      </c>
      <c r="F1955" cm="1">
        <f t="array" ref="F1955">IF(Nike_Sales_Uncleaned!F2049="",MEDIAN(_xlfn._xlws.FILTER(Nike_Sales_Uncleaned!$F$2:$F$2501,Nike_Sales_Uncleaned!$F$2:$F$2501&gt;0)),Nike_Sales_Uncleaned!F2049)</f>
        <v>2</v>
      </c>
      <c r="G1955" cm="1">
        <f t="array" ref="G1955">IF(OR(Nike_Sales_Uncleaned!G2049="",Nike_Sales_Uncleaned!G2049&lt;=0),MEDIAN(_xlfn._xlws.FILTER(Nike_Sales_Uncleaned!$G$2:$G$2501,Nike_Sales_Uncleaned!$G$2:$G$2501&gt;0)),Nike_Sales_Uncleaned!G2049)</f>
        <v>6110.0300000000007</v>
      </c>
      <c r="H1955">
        <f>IF(Nike_Sales_Uncleaned!H2049="",0,IF(AND(Nike_Sales_Uncleaned!H2049&gt;=0,Nike_Sales_Uncleaned!H2049&lt;=1),Nike_Sales_Uncleaned!H2049,0))</f>
        <v>0</v>
      </c>
      <c r="I1955">
        <v>0</v>
      </c>
      <c r="J1955" s="11">
        <f>IF(Nike_Sales_Uncleaned[[#This Row],[Order_Date]]="","",Nike_Sales_Uncleaned[[#This Row],[Order_Date]])</f>
        <v>45671</v>
      </c>
      <c r="K1955" t="s">
        <v>22</v>
      </c>
      <c r="L1955" t="s">
        <v>45</v>
      </c>
      <c r="M1955">
        <v>56.56</v>
      </c>
    </row>
    <row r="1956" spans="1:13" x14ac:dyDescent="0.3">
      <c r="A1956">
        <v>4048</v>
      </c>
      <c r="B1956" t="s">
        <v>35</v>
      </c>
      <c r="C1956" t="s">
        <v>30</v>
      </c>
      <c r="D1956" t="s">
        <v>48</v>
      </c>
      <c r="E1956" t="str">
        <f>IF(Nike_Sales_Uncleaned!E2050="","NA",IF(OR(Nike_Sales_Uncleaned!E2050=0,Nike_Sales_Uncleaned!E2050=-1),"NA",UPPER(Nike_Sales_Uncleaned!E2050)))</f>
        <v>M</v>
      </c>
      <c r="F1956" cm="1">
        <f t="array" ref="F1956">IF(Nike_Sales_Uncleaned!F2050="",MEDIAN(_xlfn._xlws.FILTER(Nike_Sales_Uncleaned!$F$2:$F$2501,Nike_Sales_Uncleaned!$F$2:$F$2501&gt;0)),Nike_Sales_Uncleaned!F2050)</f>
        <v>2</v>
      </c>
      <c r="G1956" cm="1">
        <f t="array" ref="G1956">IF(OR(Nike_Sales_Uncleaned!G2050="",Nike_Sales_Uncleaned!G2050&lt;=0),MEDIAN(_xlfn._xlws.FILTER(Nike_Sales_Uncleaned!$G$2:$G$2501,Nike_Sales_Uncleaned!$G$2:$G$2501&gt;0)),Nike_Sales_Uncleaned!G2050)</f>
        <v>2342.9299999999998</v>
      </c>
      <c r="H1956">
        <f>IF(Nike_Sales_Uncleaned!H2050="",0,IF(AND(Nike_Sales_Uncleaned!H2050&gt;=0,Nike_Sales_Uncleaned!H2050&lt;=1),Nike_Sales_Uncleaned!H2050,0))</f>
        <v>0</v>
      </c>
      <c r="I1956">
        <v>0</v>
      </c>
      <c r="J1956" s="11">
        <f>IF(Nike_Sales_Uncleaned[[#This Row],[Order_Date]]="","",Nike_Sales_Uncleaned[[#This Row],[Order_Date]])</f>
        <v>45656</v>
      </c>
      <c r="K1956" t="s">
        <v>22</v>
      </c>
      <c r="L1956" t="s">
        <v>33</v>
      </c>
      <c r="M1956">
        <v>2239.79</v>
      </c>
    </row>
    <row r="1957" spans="1:13" x14ac:dyDescent="0.3">
      <c r="A1957">
        <v>4050</v>
      </c>
      <c r="B1957" t="s">
        <v>19</v>
      </c>
      <c r="C1957" t="s">
        <v>30</v>
      </c>
      <c r="D1957" t="s">
        <v>56</v>
      </c>
      <c r="E1957" t="str">
        <f>IF(Nike_Sales_Uncleaned!E2052="","NA",IF(OR(Nike_Sales_Uncleaned!E2052=0,Nike_Sales_Uncleaned!E2052=-1),"NA",UPPER(Nike_Sales_Uncleaned!E2052)))</f>
        <v>XL</v>
      </c>
      <c r="F1957" cm="1">
        <f t="array" ref="F1957">IF(Nike_Sales_Uncleaned!F2052="",MEDIAN(_xlfn._xlws.FILTER(Nike_Sales_Uncleaned!$F$2:$F$2501,Nike_Sales_Uncleaned!$F$2:$F$2501&gt;0)),Nike_Sales_Uncleaned!F2052)</f>
        <v>2</v>
      </c>
      <c r="G1957" cm="1">
        <f t="array" ref="G1957">IF(OR(Nike_Sales_Uncleaned!G2052="",Nike_Sales_Uncleaned!G2052&lt;=0),MEDIAN(_xlfn._xlws.FILTER(Nike_Sales_Uncleaned!$G$2:$G$2501,Nike_Sales_Uncleaned!$G$2:$G$2501&gt;0)),Nike_Sales_Uncleaned!G2052)</f>
        <v>3750.77</v>
      </c>
      <c r="H1957">
        <f>IF(Nike_Sales_Uncleaned!H2052="",0,IF(AND(Nike_Sales_Uncleaned!H2052&gt;=0,Nike_Sales_Uncleaned!H2052&lt;=1),Nike_Sales_Uncleaned!H2052,0))</f>
        <v>0</v>
      </c>
      <c r="I1957">
        <v>0</v>
      </c>
      <c r="J1957" s="11">
        <f>IF(Nike_Sales_Uncleaned[[#This Row],[Order_Date]]="","",Nike_Sales_Uncleaned[[#This Row],[Order_Date]])</f>
        <v>45673</v>
      </c>
      <c r="K1957" t="s">
        <v>17</v>
      </c>
      <c r="L1957" t="s">
        <v>36</v>
      </c>
      <c r="M1957">
        <v>-171.08</v>
      </c>
    </row>
    <row r="1958" spans="1:13" x14ac:dyDescent="0.3">
      <c r="A1958">
        <v>4051</v>
      </c>
      <c r="B1958" t="s">
        <v>13</v>
      </c>
      <c r="C1958" t="s">
        <v>14</v>
      </c>
      <c r="D1958" t="s">
        <v>47</v>
      </c>
      <c r="E1958" t="str">
        <f>IF(Nike_Sales_Uncleaned!E2053="","NA",IF(OR(Nike_Sales_Uncleaned!E2053=0,Nike_Sales_Uncleaned!E2053=-1),"NA",UPPER(Nike_Sales_Uncleaned!E2053)))</f>
        <v>NA</v>
      </c>
      <c r="F1958" cm="1">
        <f t="array" ref="F1958">IF(Nike_Sales_Uncleaned!F2053="",MEDIAN(_xlfn._xlws.FILTER(Nike_Sales_Uncleaned!$F$2:$F$2501,Nike_Sales_Uncleaned!$F$2:$F$2501&gt;0)),Nike_Sales_Uncleaned!F2053)</f>
        <v>2</v>
      </c>
      <c r="G1958" cm="1">
        <f t="array" ref="G1958">IF(OR(Nike_Sales_Uncleaned!G2053="",Nike_Sales_Uncleaned!G2053&lt;=0),MEDIAN(_xlfn._xlws.FILTER(Nike_Sales_Uncleaned!$G$2:$G$2501,Nike_Sales_Uncleaned!$G$2:$G$2501&gt;0)),Nike_Sales_Uncleaned!G2053)</f>
        <v>7986.76</v>
      </c>
      <c r="H1958">
        <f>IF(Nike_Sales_Uncleaned!H2053="",0,IF(AND(Nike_Sales_Uncleaned!H2053&gt;=0,Nike_Sales_Uncleaned!H2053&lt;=1),Nike_Sales_Uncleaned!H2053,0))</f>
        <v>0</v>
      </c>
      <c r="I1958">
        <v>0</v>
      </c>
      <c r="J1958" s="11">
        <f>IF(Nike_Sales_Uncleaned[[#This Row],[Order_Date]]="","",Nike_Sales_Uncleaned[[#This Row],[Order_Date]])</f>
        <v>45722</v>
      </c>
      <c r="K1958" t="s">
        <v>17</v>
      </c>
      <c r="L1958" t="s">
        <v>38</v>
      </c>
      <c r="M1958">
        <v>944.54</v>
      </c>
    </row>
    <row r="1959" spans="1:13" x14ac:dyDescent="0.3">
      <c r="A1959">
        <v>4052</v>
      </c>
      <c r="B1959" t="s">
        <v>13</v>
      </c>
      <c r="C1959" t="s">
        <v>14</v>
      </c>
      <c r="D1959" t="s">
        <v>34</v>
      </c>
      <c r="E1959" t="str">
        <f>IF(Nike_Sales_Uncleaned!E2054="","NA",IF(OR(Nike_Sales_Uncleaned!E2054=0,Nike_Sales_Uncleaned!E2054=-1),"NA",UPPER(Nike_Sales_Uncleaned!E2054)))</f>
        <v>L</v>
      </c>
      <c r="F1959" cm="1">
        <f t="array" ref="F1959">IF(Nike_Sales_Uncleaned!F2054="",MEDIAN(_xlfn._xlws.FILTER(Nike_Sales_Uncleaned!$F$2:$F$2501,Nike_Sales_Uncleaned!$F$2:$F$2501&gt;0)),Nike_Sales_Uncleaned!F2054)</f>
        <v>2</v>
      </c>
      <c r="G1959" cm="1">
        <f t="array" ref="G1959">IF(OR(Nike_Sales_Uncleaned!G2054="",Nike_Sales_Uncleaned!G2054&lt;=0),MEDIAN(_xlfn._xlws.FILTER(Nike_Sales_Uncleaned!$G$2:$G$2501,Nike_Sales_Uncleaned!$G$2:$G$2501&gt;0)),Nike_Sales_Uncleaned!G2054)</f>
        <v>6952.66</v>
      </c>
      <c r="H1959">
        <f>IF(Nike_Sales_Uncleaned!H2054="",0,IF(AND(Nike_Sales_Uncleaned!H2054&gt;=0,Nike_Sales_Uncleaned!H2054&lt;=1),Nike_Sales_Uncleaned!H2054,0))</f>
        <v>0</v>
      </c>
      <c r="I1959">
        <v>0</v>
      </c>
      <c r="J1959" s="11">
        <f>IF(Nike_Sales_Uncleaned[[#This Row],[Order_Date]]="","",Nike_Sales_Uncleaned[[#This Row],[Order_Date]])</f>
        <v>45834</v>
      </c>
      <c r="K1959" t="s">
        <v>17</v>
      </c>
      <c r="L1959" t="s">
        <v>38</v>
      </c>
      <c r="M1959">
        <v>1624.3</v>
      </c>
    </row>
    <row r="1960" spans="1:13" x14ac:dyDescent="0.3">
      <c r="A1960">
        <v>4053</v>
      </c>
      <c r="B1960" t="s">
        <v>19</v>
      </c>
      <c r="C1960" t="s">
        <v>20</v>
      </c>
      <c r="D1960" t="s">
        <v>55</v>
      </c>
      <c r="E1960" t="str">
        <f>IF(Nike_Sales_Uncleaned!E2055="","NA",IF(OR(Nike_Sales_Uncleaned!E2055=0,Nike_Sales_Uncleaned!E2055=-1),"NA",UPPER(Nike_Sales_Uncleaned!E2055)))</f>
        <v>6</v>
      </c>
      <c r="F1960" cm="1">
        <f t="array" ref="F1960">IF(Nike_Sales_Uncleaned!F2055="",MEDIAN(_xlfn._xlws.FILTER(Nike_Sales_Uncleaned!$F$2:$F$2501,Nike_Sales_Uncleaned!$F$2:$F$2501&gt;0)),Nike_Sales_Uncleaned!F2055)</f>
        <v>2</v>
      </c>
      <c r="G1960" cm="1">
        <f t="array" ref="G1960">IF(OR(Nike_Sales_Uncleaned!G2055="",Nike_Sales_Uncleaned!G2055&lt;=0),MEDIAN(_xlfn._xlws.FILTER(Nike_Sales_Uncleaned!$G$2:$G$2501,Nike_Sales_Uncleaned!$G$2:$G$2501&gt;0)),Nike_Sales_Uncleaned!G2055)</f>
        <v>6110.0300000000007</v>
      </c>
      <c r="H1960">
        <f>IF(Nike_Sales_Uncleaned!H2055="",0,IF(AND(Nike_Sales_Uncleaned!H2055&gt;=0,Nike_Sales_Uncleaned!H2055&lt;=1),Nike_Sales_Uncleaned!H2055,0))</f>
        <v>0</v>
      </c>
      <c r="I1960">
        <v>0</v>
      </c>
      <c r="J1960" s="11">
        <f>IF(Nike_Sales_Uncleaned[[#This Row],[Order_Date]]="","",Nike_Sales_Uncleaned[[#This Row],[Order_Date]])</f>
        <v>45374</v>
      </c>
      <c r="K1960" t="s">
        <v>22</v>
      </c>
      <c r="L1960" t="s">
        <v>29</v>
      </c>
      <c r="M1960">
        <v>21.13</v>
      </c>
    </row>
    <row r="1961" spans="1:13" x14ac:dyDescent="0.3">
      <c r="A1961">
        <v>4054</v>
      </c>
      <c r="B1961" t="s">
        <v>19</v>
      </c>
      <c r="C1961" t="s">
        <v>26</v>
      </c>
      <c r="D1961" t="s">
        <v>40</v>
      </c>
      <c r="E1961" t="str">
        <f>IF(Nike_Sales_Uncleaned!E2056="","NA",IF(OR(Nike_Sales_Uncleaned!E2056=0,Nike_Sales_Uncleaned!E2056=-1),"NA",UPPER(Nike_Sales_Uncleaned!E2056)))</f>
        <v>NA</v>
      </c>
      <c r="F1961" cm="1">
        <f t="array" ref="F1961">IF(Nike_Sales_Uncleaned!F2056="",MEDIAN(_xlfn._xlws.FILTER(Nike_Sales_Uncleaned!$F$2:$F$2501,Nike_Sales_Uncleaned!$F$2:$F$2501&gt;0)),Nike_Sales_Uncleaned!F2056)</f>
        <v>2</v>
      </c>
      <c r="G1961" cm="1">
        <f t="array" ref="G1961">IF(OR(Nike_Sales_Uncleaned!G2056="",Nike_Sales_Uncleaned!G2056&lt;=0),MEDIAN(_xlfn._xlws.FILTER(Nike_Sales_Uncleaned!$G$2:$G$2501,Nike_Sales_Uncleaned!$G$2:$G$2501&gt;0)),Nike_Sales_Uncleaned!G2056)</f>
        <v>3394.38</v>
      </c>
      <c r="H1961">
        <f>IF(Nike_Sales_Uncleaned!H2056="",0,IF(AND(Nike_Sales_Uncleaned!H2056&gt;=0,Nike_Sales_Uncleaned!H2056&lt;=1),Nike_Sales_Uncleaned!H2056,0))</f>
        <v>0.75</v>
      </c>
      <c r="I1961">
        <v>0</v>
      </c>
      <c r="J1961" s="11">
        <f>IF(Nike_Sales_Uncleaned[[#This Row],[Order_Date]]="","",Nike_Sales_Uncleaned[[#This Row],[Order_Date]])</f>
        <v>45669</v>
      </c>
      <c r="K1961" t="s">
        <v>17</v>
      </c>
      <c r="L1961" t="s">
        <v>25</v>
      </c>
      <c r="M1961">
        <v>-401.5</v>
      </c>
    </row>
    <row r="1962" spans="1:13" x14ac:dyDescent="0.3">
      <c r="A1962">
        <v>4055</v>
      </c>
      <c r="B1962" t="s">
        <v>13</v>
      </c>
      <c r="C1962" t="s">
        <v>30</v>
      </c>
      <c r="D1962" t="s">
        <v>48</v>
      </c>
      <c r="E1962" t="str">
        <f>IF(Nike_Sales_Uncleaned!E2057="","NA",IF(OR(Nike_Sales_Uncleaned!E2057=0,Nike_Sales_Uncleaned!E2057=-1),"NA",UPPER(Nike_Sales_Uncleaned!E2057)))</f>
        <v>L</v>
      </c>
      <c r="F1962" cm="1">
        <f t="array" ref="F1962">IF(Nike_Sales_Uncleaned!F2057="",MEDIAN(_xlfn._xlws.FILTER(Nike_Sales_Uncleaned!$F$2:$F$2501,Nike_Sales_Uncleaned!$F$2:$F$2501&gt;0)),Nike_Sales_Uncleaned!F2057)</f>
        <v>2</v>
      </c>
      <c r="G1962" cm="1">
        <f t="array" ref="G1962">IF(OR(Nike_Sales_Uncleaned!G2057="",Nike_Sales_Uncleaned!G2057&lt;=0),MEDIAN(_xlfn._xlws.FILTER(Nike_Sales_Uncleaned!$G$2:$G$2501,Nike_Sales_Uncleaned!$G$2:$G$2501&gt;0)),Nike_Sales_Uncleaned!G2057)</f>
        <v>8333.9500000000007</v>
      </c>
      <c r="H1962">
        <f>IF(Nike_Sales_Uncleaned!H2057="",0,IF(AND(Nike_Sales_Uncleaned!H2057&gt;=0,Nike_Sales_Uncleaned!H2057&lt;=1),Nike_Sales_Uncleaned!H2057,0))</f>
        <v>0</v>
      </c>
      <c r="I1962">
        <v>0</v>
      </c>
      <c r="J1962" s="11">
        <f>IF(Nike_Sales_Uncleaned[[#This Row],[Order_Date]]="","",Nike_Sales_Uncleaned[[#This Row],[Order_Date]])</f>
        <v>45830</v>
      </c>
      <c r="K1962" t="s">
        <v>17</v>
      </c>
      <c r="L1962" t="s">
        <v>25</v>
      </c>
      <c r="M1962">
        <v>3329.27</v>
      </c>
    </row>
    <row r="1963" spans="1:13" x14ac:dyDescent="0.3">
      <c r="A1963">
        <v>4056</v>
      </c>
      <c r="B1963" t="s">
        <v>13</v>
      </c>
      <c r="C1963" t="s">
        <v>30</v>
      </c>
      <c r="D1963" t="s">
        <v>48</v>
      </c>
      <c r="E1963" t="str">
        <f>IF(Nike_Sales_Uncleaned!E2058="","NA",IF(OR(Nike_Sales_Uncleaned!E2058=0,Nike_Sales_Uncleaned!E2058=-1),"NA",UPPER(Nike_Sales_Uncleaned!E2058)))</f>
        <v>8</v>
      </c>
      <c r="F1963" cm="1">
        <f t="array" ref="F1963">IF(Nike_Sales_Uncleaned!F2058="",MEDIAN(_xlfn._xlws.FILTER(Nike_Sales_Uncleaned!$F$2:$F$2501,Nike_Sales_Uncleaned!$F$2:$F$2501&gt;0)),Nike_Sales_Uncleaned!F2058)</f>
        <v>2</v>
      </c>
      <c r="G1963" cm="1">
        <f t="array" ref="G1963">IF(OR(Nike_Sales_Uncleaned!G2058="",Nike_Sales_Uncleaned!G2058&lt;=0),MEDIAN(_xlfn._xlws.FILTER(Nike_Sales_Uncleaned!$G$2:$G$2501,Nike_Sales_Uncleaned!$G$2:$G$2501&gt;0)),Nike_Sales_Uncleaned!G2058)</f>
        <v>6110.0300000000007</v>
      </c>
      <c r="H1963">
        <f>IF(Nike_Sales_Uncleaned!H2058="",0,IF(AND(Nike_Sales_Uncleaned!H2058&gt;=0,Nike_Sales_Uncleaned!H2058&lt;=1),Nike_Sales_Uncleaned!H2058,0))</f>
        <v>0</v>
      </c>
      <c r="I1963">
        <v>0</v>
      </c>
      <c r="J1963" s="11">
        <f>IF(Nike_Sales_Uncleaned[[#This Row],[Order_Date]]="","",Nike_Sales_Uncleaned[[#This Row],[Order_Date]])</f>
        <v>45744</v>
      </c>
      <c r="K1963" t="s">
        <v>22</v>
      </c>
      <c r="L1963" t="s">
        <v>38</v>
      </c>
      <c r="M1963">
        <v>3732.77</v>
      </c>
    </row>
    <row r="1964" spans="1:13" x14ac:dyDescent="0.3">
      <c r="A1964">
        <v>4057</v>
      </c>
      <c r="B1964" t="s">
        <v>13</v>
      </c>
      <c r="C1964" t="s">
        <v>43</v>
      </c>
      <c r="D1964" t="s">
        <v>51</v>
      </c>
      <c r="E1964" t="str">
        <f>IF(Nike_Sales_Uncleaned!E2059="","NA",IF(OR(Nike_Sales_Uncleaned!E2059=0,Nike_Sales_Uncleaned!E2059=-1),"NA",UPPER(Nike_Sales_Uncleaned!E2059)))</f>
        <v>M</v>
      </c>
      <c r="F1964" cm="1">
        <f t="array" ref="F1964">IF(Nike_Sales_Uncleaned!F2059="",MEDIAN(_xlfn._xlws.FILTER(Nike_Sales_Uncleaned!$F$2:$F$2501,Nike_Sales_Uncleaned!$F$2:$F$2501&gt;0)),Nike_Sales_Uncleaned!F2059)</f>
        <v>2</v>
      </c>
      <c r="G1964" cm="1">
        <f t="array" ref="G1964">IF(OR(Nike_Sales_Uncleaned!G2059="",Nike_Sales_Uncleaned!G2059&lt;=0),MEDIAN(_xlfn._xlws.FILTER(Nike_Sales_Uncleaned!$G$2:$G$2501,Nike_Sales_Uncleaned!$G$2:$G$2501&gt;0)),Nike_Sales_Uncleaned!G2059)</f>
        <v>6110.0300000000007</v>
      </c>
      <c r="H1964">
        <f>IF(Nike_Sales_Uncleaned!H2059="",0,IF(AND(Nike_Sales_Uncleaned!H2059&gt;=0,Nike_Sales_Uncleaned!H2059&lt;=1),Nike_Sales_Uncleaned!H2059,0))</f>
        <v>0</v>
      </c>
      <c r="I1964">
        <v>0</v>
      </c>
      <c r="J1964" s="11">
        <f>IF(Nike_Sales_Uncleaned[[#This Row],[Order_Date]]="","",Nike_Sales_Uncleaned[[#This Row],[Order_Date]])</f>
        <v>45715</v>
      </c>
      <c r="K1964" t="s">
        <v>22</v>
      </c>
      <c r="L1964" t="s">
        <v>33</v>
      </c>
      <c r="M1964">
        <v>2575.38</v>
      </c>
    </row>
    <row r="1965" spans="1:13" x14ac:dyDescent="0.3">
      <c r="A1965">
        <v>4058</v>
      </c>
      <c r="B1965" t="s">
        <v>13</v>
      </c>
      <c r="C1965" t="s">
        <v>43</v>
      </c>
      <c r="D1965" t="s">
        <v>51</v>
      </c>
      <c r="E1965" t="str">
        <f>IF(Nike_Sales_Uncleaned!E2060="","NA",IF(OR(Nike_Sales_Uncleaned!E2060=0,Nike_Sales_Uncleaned!E2060=-1),"NA",UPPER(Nike_Sales_Uncleaned!E2060)))</f>
        <v>L</v>
      </c>
      <c r="F1965" cm="1">
        <f t="array" ref="F1965">IF(Nike_Sales_Uncleaned!F2060="",MEDIAN(_xlfn._xlws.FILTER(Nike_Sales_Uncleaned!$F$2:$F$2501,Nike_Sales_Uncleaned!$F$2:$F$2501&gt;0)),Nike_Sales_Uncleaned!F2060)</f>
        <v>2</v>
      </c>
      <c r="G1965" cm="1">
        <f t="array" ref="G1965">IF(OR(Nike_Sales_Uncleaned!G2060="",Nike_Sales_Uncleaned!G2060&lt;=0),MEDIAN(_xlfn._xlws.FILTER(Nike_Sales_Uncleaned!$G$2:$G$2501,Nike_Sales_Uncleaned!$G$2:$G$2501&gt;0)),Nike_Sales_Uncleaned!G2060)</f>
        <v>6110.0300000000007</v>
      </c>
      <c r="H1965">
        <f>IF(Nike_Sales_Uncleaned!H2060="",0,IF(AND(Nike_Sales_Uncleaned!H2060&gt;=0,Nike_Sales_Uncleaned!H2060&lt;=1),Nike_Sales_Uncleaned!H2060,0))</f>
        <v>0.34</v>
      </c>
      <c r="I1965">
        <v>0</v>
      </c>
      <c r="J1965" s="11" t="str">
        <f>IF(Nike_Sales_Uncleaned[[#This Row],[Order_Date]]="","",Nike_Sales_Uncleaned[[#This Row],[Order_Date]])</f>
        <v/>
      </c>
      <c r="K1965" t="s">
        <v>17</v>
      </c>
      <c r="L1965" t="s">
        <v>33</v>
      </c>
      <c r="M1965">
        <v>153.9</v>
      </c>
    </row>
    <row r="1966" spans="1:13" x14ac:dyDescent="0.3">
      <c r="A1966">
        <v>4059</v>
      </c>
      <c r="B1966" t="s">
        <v>13</v>
      </c>
      <c r="C1966" t="s">
        <v>43</v>
      </c>
      <c r="D1966" t="s">
        <v>44</v>
      </c>
      <c r="E1966" t="str">
        <f>IF(Nike_Sales_Uncleaned!E2061="","NA",IF(OR(Nike_Sales_Uncleaned!E2061=0,Nike_Sales_Uncleaned!E2061=-1),"NA",UPPER(Nike_Sales_Uncleaned!E2061)))</f>
        <v>L</v>
      </c>
      <c r="F1966" cm="1">
        <f t="array" ref="F1966">IF(Nike_Sales_Uncleaned!F2061="",MEDIAN(_xlfn._xlws.FILTER(Nike_Sales_Uncleaned!$F$2:$F$2501,Nike_Sales_Uncleaned!$F$2:$F$2501&gt;0)),Nike_Sales_Uncleaned!F2061)</f>
        <v>1</v>
      </c>
      <c r="G1966" cm="1">
        <f t="array" ref="G1966">IF(OR(Nike_Sales_Uncleaned!G2061="",Nike_Sales_Uncleaned!G2061&lt;=0),MEDIAN(_xlfn._xlws.FILTER(Nike_Sales_Uncleaned!$G$2:$G$2501,Nike_Sales_Uncleaned!$G$2:$G$2501&gt;0)),Nike_Sales_Uncleaned!G2061)</f>
        <v>9700.41</v>
      </c>
      <c r="H1966">
        <f>IF(Nike_Sales_Uncleaned!H2061="",0,IF(AND(Nike_Sales_Uncleaned!H2061&gt;=0,Nike_Sales_Uncleaned!H2061&lt;=1),Nike_Sales_Uncleaned!H2061,0))</f>
        <v>0</v>
      </c>
      <c r="I1966">
        <v>-2328.1</v>
      </c>
      <c r="J1966" s="11">
        <f>IF(Nike_Sales_Uncleaned[[#This Row],[Order_Date]]="","",Nike_Sales_Uncleaned[[#This Row],[Order_Date]])</f>
        <v>45660</v>
      </c>
      <c r="K1966" t="s">
        <v>22</v>
      </c>
      <c r="L1966" t="s">
        <v>33</v>
      </c>
      <c r="M1966">
        <v>1000.57</v>
      </c>
    </row>
    <row r="1967" spans="1:13" x14ac:dyDescent="0.3">
      <c r="A1967">
        <v>4060</v>
      </c>
      <c r="B1967" t="s">
        <v>19</v>
      </c>
      <c r="C1967" t="s">
        <v>20</v>
      </c>
      <c r="D1967" t="s">
        <v>21</v>
      </c>
      <c r="E1967" t="str">
        <f>IF(Nike_Sales_Uncleaned!E2062="","NA",IF(OR(Nike_Sales_Uncleaned!E2062=0,Nike_Sales_Uncleaned!E2062=-1),"NA",UPPER(Nike_Sales_Uncleaned!E2062)))</f>
        <v>L</v>
      </c>
      <c r="F1967" cm="1">
        <f t="array" ref="F1967">IF(Nike_Sales_Uncleaned!F2062="",MEDIAN(_xlfn._xlws.FILTER(Nike_Sales_Uncleaned!$F$2:$F$2501,Nike_Sales_Uncleaned!$F$2:$F$2501&gt;0)),Nike_Sales_Uncleaned!F2062)</f>
        <v>-1</v>
      </c>
      <c r="G1967" cm="1">
        <f t="array" ref="G1967">IF(OR(Nike_Sales_Uncleaned!G2062="",Nike_Sales_Uncleaned!G2062&lt;=0),MEDIAN(_xlfn._xlws.FILTER(Nike_Sales_Uncleaned!$G$2:$G$2501,Nike_Sales_Uncleaned!$G$2:$G$2501&gt;0)),Nike_Sales_Uncleaned!G2062)</f>
        <v>8655.4599999999991</v>
      </c>
      <c r="H1967">
        <f>IF(Nike_Sales_Uncleaned!H2062="",0,IF(AND(Nike_Sales_Uncleaned!H2062&gt;=0,Nike_Sales_Uncleaned!H2062&lt;=1),Nike_Sales_Uncleaned!H2062,0))</f>
        <v>0.9</v>
      </c>
      <c r="I1967">
        <v>-865.55</v>
      </c>
      <c r="J1967" s="11" t="str">
        <f>IF(Nike_Sales_Uncleaned[[#This Row],[Order_Date]]="","",Nike_Sales_Uncleaned[[#This Row],[Order_Date]])</f>
        <v/>
      </c>
      <c r="K1967" t="s">
        <v>17</v>
      </c>
      <c r="L1967" t="s">
        <v>29</v>
      </c>
      <c r="M1967">
        <v>3159.11</v>
      </c>
    </row>
    <row r="1968" spans="1:13" x14ac:dyDescent="0.3">
      <c r="A1968">
        <v>4061</v>
      </c>
      <c r="B1968" t="s">
        <v>35</v>
      </c>
      <c r="C1968" t="s">
        <v>43</v>
      </c>
      <c r="D1968" t="s">
        <v>44</v>
      </c>
      <c r="E1968" t="str">
        <f>IF(Nike_Sales_Uncleaned!E2063="","NA",IF(OR(Nike_Sales_Uncleaned!E2063=0,Nike_Sales_Uncleaned!E2063=-1),"NA",UPPER(Nike_Sales_Uncleaned!E2063)))</f>
        <v>XL</v>
      </c>
      <c r="F1968" cm="1">
        <f t="array" ref="F1968">IF(Nike_Sales_Uncleaned!F2063="",MEDIAN(_xlfn._xlws.FILTER(Nike_Sales_Uncleaned!$F$2:$F$2501,Nike_Sales_Uncleaned!$F$2:$F$2501&gt;0)),Nike_Sales_Uncleaned!F2063)</f>
        <v>2</v>
      </c>
      <c r="G1968" cm="1">
        <f t="array" ref="G1968">IF(OR(Nike_Sales_Uncleaned!G2063="",Nike_Sales_Uncleaned!G2063&lt;=0),MEDIAN(_xlfn._xlws.FILTER(Nike_Sales_Uncleaned!$G$2:$G$2501,Nike_Sales_Uncleaned!$G$2:$G$2501&gt;0)),Nike_Sales_Uncleaned!G2063)</f>
        <v>6110.0300000000007</v>
      </c>
      <c r="H1968">
        <f>IF(Nike_Sales_Uncleaned!H2063="",0,IF(AND(Nike_Sales_Uncleaned!H2063&gt;=0,Nike_Sales_Uncleaned!H2063&lt;=1),Nike_Sales_Uncleaned!H2063,0))</f>
        <v>0</v>
      </c>
      <c r="I1968">
        <v>0</v>
      </c>
      <c r="J1968" s="11" t="str">
        <f>IF(Nike_Sales_Uncleaned[[#This Row],[Order_Date]]="","",Nike_Sales_Uncleaned[[#This Row],[Order_Date]])</f>
        <v/>
      </c>
      <c r="K1968" t="s">
        <v>22</v>
      </c>
      <c r="L1968" t="s">
        <v>25</v>
      </c>
      <c r="M1968">
        <v>2599.62</v>
      </c>
    </row>
    <row r="1969" spans="1:13" x14ac:dyDescent="0.3">
      <c r="A1969">
        <v>4062</v>
      </c>
      <c r="B1969" t="s">
        <v>35</v>
      </c>
      <c r="C1969" t="s">
        <v>43</v>
      </c>
      <c r="D1969" t="s">
        <v>52</v>
      </c>
      <c r="E1969" t="str">
        <f>IF(Nike_Sales_Uncleaned!E2064="","NA",IF(OR(Nike_Sales_Uncleaned!E2064=0,Nike_Sales_Uncleaned!E2064=-1),"NA",UPPER(Nike_Sales_Uncleaned!E2064)))</f>
        <v>M</v>
      </c>
      <c r="F1969" cm="1">
        <f t="array" ref="F1969">IF(Nike_Sales_Uncleaned!F2064="",MEDIAN(_xlfn._xlws.FILTER(Nike_Sales_Uncleaned!$F$2:$F$2501,Nike_Sales_Uncleaned!$F$2:$F$2501&gt;0)),Nike_Sales_Uncleaned!F2064)</f>
        <v>0</v>
      </c>
      <c r="G1969" cm="1">
        <f t="array" ref="G1969">IF(OR(Nike_Sales_Uncleaned!G2064="",Nike_Sales_Uncleaned!G2064&lt;=0),MEDIAN(_xlfn._xlws.FILTER(Nike_Sales_Uncleaned!$G$2:$G$2501,Nike_Sales_Uncleaned!$G$2:$G$2501&gt;0)),Nike_Sales_Uncleaned!G2064)</f>
        <v>6110.0300000000007</v>
      </c>
      <c r="H1969">
        <f>IF(Nike_Sales_Uncleaned!H2064="",0,IF(AND(Nike_Sales_Uncleaned!H2064&gt;=0,Nike_Sales_Uncleaned!H2064&lt;=1),Nike_Sales_Uncleaned!H2064,0))</f>
        <v>0.48</v>
      </c>
      <c r="I1969">
        <v>0</v>
      </c>
      <c r="J1969" s="11" t="str">
        <f>IF(Nike_Sales_Uncleaned[[#This Row],[Order_Date]]="","",Nike_Sales_Uncleaned[[#This Row],[Order_Date]])</f>
        <v/>
      </c>
      <c r="K1969" t="s">
        <v>17</v>
      </c>
      <c r="L1969" t="s">
        <v>25</v>
      </c>
      <c r="M1969">
        <v>505.51</v>
      </c>
    </row>
    <row r="1970" spans="1:13" x14ac:dyDescent="0.3">
      <c r="A1970">
        <v>4063</v>
      </c>
      <c r="B1970" t="s">
        <v>13</v>
      </c>
      <c r="C1970" t="s">
        <v>26</v>
      </c>
      <c r="D1970" t="s">
        <v>60</v>
      </c>
      <c r="E1970" t="str">
        <f>IF(Nike_Sales_Uncleaned!E2065="","NA",IF(OR(Nike_Sales_Uncleaned!E2065=0,Nike_Sales_Uncleaned!E2065=-1),"NA",UPPER(Nike_Sales_Uncleaned!E2065)))</f>
        <v>L</v>
      </c>
      <c r="F1970" cm="1">
        <f t="array" ref="F1970">IF(Nike_Sales_Uncleaned!F2065="",MEDIAN(_xlfn._xlws.FILTER(Nike_Sales_Uncleaned!$F$2:$F$2501,Nike_Sales_Uncleaned!$F$2:$F$2501&gt;0)),Nike_Sales_Uncleaned!F2065)</f>
        <v>0</v>
      </c>
      <c r="G1970" cm="1">
        <f t="array" ref="G1970">IF(OR(Nike_Sales_Uncleaned!G2065="",Nike_Sales_Uncleaned!G2065&lt;=0),MEDIAN(_xlfn._xlws.FILTER(Nike_Sales_Uncleaned!$G$2:$G$2501,Nike_Sales_Uncleaned!$G$2:$G$2501&gt;0)),Nike_Sales_Uncleaned!G2065)</f>
        <v>6110.0300000000007</v>
      </c>
      <c r="H1970">
        <f>IF(Nike_Sales_Uncleaned!H2065="",0,IF(AND(Nike_Sales_Uncleaned!H2065&gt;=0,Nike_Sales_Uncleaned!H2065&lt;=1),Nike_Sales_Uncleaned!H2065,0))</f>
        <v>0.38</v>
      </c>
      <c r="I1970">
        <v>0</v>
      </c>
      <c r="J1970" s="11">
        <f>IF(Nike_Sales_Uncleaned[[#This Row],[Order_Date]]="","",Nike_Sales_Uncleaned[[#This Row],[Order_Date]])</f>
        <v>45631</v>
      </c>
      <c r="K1970" t="s">
        <v>17</v>
      </c>
      <c r="L1970" t="s">
        <v>25</v>
      </c>
      <c r="M1970">
        <v>-617.86</v>
      </c>
    </row>
    <row r="1971" spans="1:13" x14ac:dyDescent="0.3">
      <c r="A1971">
        <v>4064</v>
      </c>
      <c r="B1971" t="s">
        <v>35</v>
      </c>
      <c r="C1971" t="s">
        <v>43</v>
      </c>
      <c r="D1971" t="s">
        <v>44</v>
      </c>
      <c r="E1971" t="str">
        <f>IF(Nike_Sales_Uncleaned!E2066="","NA",IF(OR(Nike_Sales_Uncleaned!E2066=0,Nike_Sales_Uncleaned!E2066=-1),"NA",UPPER(Nike_Sales_Uncleaned!E2066)))</f>
        <v>L</v>
      </c>
      <c r="F1971" cm="1">
        <f t="array" ref="F1971">IF(Nike_Sales_Uncleaned!F2066="",MEDIAN(_xlfn._xlws.FILTER(Nike_Sales_Uncleaned!$F$2:$F$2501,Nike_Sales_Uncleaned!$F$2:$F$2501&gt;0)),Nike_Sales_Uncleaned!F2066)</f>
        <v>4</v>
      </c>
      <c r="G1971" cm="1">
        <f t="array" ref="G1971">IF(OR(Nike_Sales_Uncleaned!G2066="",Nike_Sales_Uncleaned!G2066&lt;=0),MEDIAN(_xlfn._xlws.FILTER(Nike_Sales_Uncleaned!$G$2:$G$2501,Nike_Sales_Uncleaned!$G$2:$G$2501&gt;0)),Nike_Sales_Uncleaned!G2066)</f>
        <v>6110.0300000000007</v>
      </c>
      <c r="H1971">
        <f>IF(Nike_Sales_Uncleaned!H2066="",0,IF(AND(Nike_Sales_Uncleaned!H2066&gt;=0,Nike_Sales_Uncleaned!H2066&lt;=1),Nike_Sales_Uncleaned!H2066,0))</f>
        <v>0.38</v>
      </c>
      <c r="I1971">
        <v>0</v>
      </c>
      <c r="J1971" s="11">
        <f>IF(Nike_Sales_Uncleaned[[#This Row],[Order_Date]]="","",Nike_Sales_Uncleaned[[#This Row],[Order_Date]])</f>
        <v>45142</v>
      </c>
      <c r="K1971" t="s">
        <v>22</v>
      </c>
      <c r="L1971" t="s">
        <v>38</v>
      </c>
      <c r="M1971">
        <v>587.63</v>
      </c>
    </row>
    <row r="1972" spans="1:13" x14ac:dyDescent="0.3">
      <c r="A1972">
        <v>4065</v>
      </c>
      <c r="B1972" t="s">
        <v>19</v>
      </c>
      <c r="C1972" t="s">
        <v>43</v>
      </c>
      <c r="D1972" t="s">
        <v>61</v>
      </c>
      <c r="E1972" t="str">
        <f>IF(Nike_Sales_Uncleaned!E2067="","NA",IF(OR(Nike_Sales_Uncleaned!E2067=0,Nike_Sales_Uncleaned!E2067=-1),"NA",UPPER(Nike_Sales_Uncleaned!E2067)))</f>
        <v>XL</v>
      </c>
      <c r="F1972" cm="1">
        <f t="array" ref="F1972">IF(Nike_Sales_Uncleaned!F2067="",MEDIAN(_xlfn._xlws.FILTER(Nike_Sales_Uncleaned!$F$2:$F$2501,Nike_Sales_Uncleaned!$F$2:$F$2501&gt;0)),Nike_Sales_Uncleaned!F2067)</f>
        <v>2</v>
      </c>
      <c r="G1972" cm="1">
        <f t="array" ref="G1972">IF(OR(Nike_Sales_Uncleaned!G2067="",Nike_Sales_Uncleaned!G2067&lt;=0),MEDIAN(_xlfn._xlws.FILTER(Nike_Sales_Uncleaned!$G$2:$G$2501,Nike_Sales_Uncleaned!$G$2:$G$2501&gt;0)),Nike_Sales_Uncleaned!G2067)</f>
        <v>7881.81</v>
      </c>
      <c r="H1972">
        <f>IF(Nike_Sales_Uncleaned!H2067="",0,IF(AND(Nike_Sales_Uncleaned!H2067&gt;=0,Nike_Sales_Uncleaned!H2067&lt;=1),Nike_Sales_Uncleaned!H2067,0))</f>
        <v>0</v>
      </c>
      <c r="I1972">
        <v>0</v>
      </c>
      <c r="J1972" s="11">
        <f>IF(Nike_Sales_Uncleaned[[#This Row],[Order_Date]]="","",Nike_Sales_Uncleaned[[#This Row],[Order_Date]])</f>
        <v>45837</v>
      </c>
      <c r="K1972" t="s">
        <v>17</v>
      </c>
      <c r="L1972" t="s">
        <v>29</v>
      </c>
      <c r="M1972">
        <v>1067.5899999999999</v>
      </c>
    </row>
    <row r="1973" spans="1:13" x14ac:dyDescent="0.3">
      <c r="A1973">
        <v>4066</v>
      </c>
      <c r="B1973" t="s">
        <v>13</v>
      </c>
      <c r="C1973" t="s">
        <v>30</v>
      </c>
      <c r="D1973" t="s">
        <v>31</v>
      </c>
      <c r="E1973" t="str">
        <f>IF(Nike_Sales_Uncleaned!E2068="","NA",IF(OR(Nike_Sales_Uncleaned!E2068=0,Nike_Sales_Uncleaned!E2068=-1),"NA",UPPER(Nike_Sales_Uncleaned!E2068)))</f>
        <v>L</v>
      </c>
      <c r="F1973" cm="1">
        <f t="array" ref="F1973">IF(Nike_Sales_Uncleaned!F2068="",MEDIAN(_xlfn._xlws.FILTER(Nike_Sales_Uncleaned!$F$2:$F$2501,Nike_Sales_Uncleaned!$F$2:$F$2501&gt;0)),Nike_Sales_Uncleaned!F2068)</f>
        <v>4</v>
      </c>
      <c r="G1973" cm="1">
        <f t="array" ref="G1973">IF(OR(Nike_Sales_Uncleaned!G2068="",Nike_Sales_Uncleaned!G2068&lt;=0),MEDIAN(_xlfn._xlws.FILTER(Nike_Sales_Uncleaned!$G$2:$G$2501,Nike_Sales_Uncleaned!$G$2:$G$2501&gt;0)),Nike_Sales_Uncleaned!G2068)</f>
        <v>6599.26</v>
      </c>
      <c r="H1973">
        <f>IF(Nike_Sales_Uncleaned!H2068="",0,IF(AND(Nike_Sales_Uncleaned!H2068&gt;=0,Nike_Sales_Uncleaned!H2068&lt;=1),Nike_Sales_Uncleaned!H2068,0))</f>
        <v>0.85</v>
      </c>
      <c r="I1973">
        <v>3959.56</v>
      </c>
      <c r="J1973" s="11">
        <f>IF(Nike_Sales_Uncleaned[[#This Row],[Order_Date]]="","",Nike_Sales_Uncleaned[[#This Row],[Order_Date]])</f>
        <v>45699</v>
      </c>
      <c r="K1973" t="s">
        <v>22</v>
      </c>
      <c r="L1973" t="s">
        <v>36</v>
      </c>
      <c r="M1973">
        <v>3344.47</v>
      </c>
    </row>
    <row r="1974" spans="1:13" x14ac:dyDescent="0.3">
      <c r="A1974">
        <v>4067</v>
      </c>
      <c r="B1974" t="s">
        <v>35</v>
      </c>
      <c r="C1974" t="s">
        <v>20</v>
      </c>
      <c r="D1974" t="s">
        <v>39</v>
      </c>
      <c r="E1974" t="str">
        <f>IF(Nike_Sales_Uncleaned!E2069="","NA",IF(OR(Nike_Sales_Uncleaned!E2069=0,Nike_Sales_Uncleaned!E2069=-1),"NA",UPPER(Nike_Sales_Uncleaned!E2069)))</f>
        <v>M</v>
      </c>
      <c r="F1974" cm="1">
        <f t="array" ref="F1974">IF(Nike_Sales_Uncleaned!F2069="",MEDIAN(_xlfn._xlws.FILTER(Nike_Sales_Uncleaned!$F$2:$F$2501,Nike_Sales_Uncleaned!$F$2:$F$2501&gt;0)),Nike_Sales_Uncleaned!F2069)</f>
        <v>4</v>
      </c>
      <c r="G1974" cm="1">
        <f t="array" ref="G1974">IF(OR(Nike_Sales_Uncleaned!G2069="",Nike_Sales_Uncleaned!G2069&lt;=0),MEDIAN(_xlfn._xlws.FILTER(Nike_Sales_Uncleaned!$G$2:$G$2501,Nike_Sales_Uncleaned!$G$2:$G$2501&gt;0)),Nike_Sales_Uncleaned!G2069)</f>
        <v>7408.31</v>
      </c>
      <c r="H1974">
        <f>IF(Nike_Sales_Uncleaned!H2069="",0,IF(AND(Nike_Sales_Uncleaned!H2069&gt;=0,Nike_Sales_Uncleaned!H2069&lt;=1),Nike_Sales_Uncleaned!H2069,0))</f>
        <v>0</v>
      </c>
      <c r="I1974">
        <v>0</v>
      </c>
      <c r="J1974" s="11">
        <f>IF(Nike_Sales_Uncleaned[[#This Row],[Order_Date]]="","",Nike_Sales_Uncleaned[[#This Row],[Order_Date]])</f>
        <v>45646</v>
      </c>
      <c r="K1974" t="s">
        <v>17</v>
      </c>
      <c r="L1974" t="s">
        <v>36</v>
      </c>
      <c r="M1974">
        <v>1974.4</v>
      </c>
    </row>
    <row r="1975" spans="1:13" x14ac:dyDescent="0.3">
      <c r="A1975">
        <v>4068</v>
      </c>
      <c r="B1975" t="s">
        <v>35</v>
      </c>
      <c r="C1975" t="s">
        <v>20</v>
      </c>
      <c r="D1975" t="s">
        <v>21</v>
      </c>
      <c r="E1975" t="str">
        <f>IF(Nike_Sales_Uncleaned!E2070="","NA",IF(OR(Nike_Sales_Uncleaned!E2070=0,Nike_Sales_Uncleaned!E2070=-1),"NA",UPPER(Nike_Sales_Uncleaned!E2070)))</f>
        <v>10</v>
      </c>
      <c r="F1975" cm="1">
        <f t="array" ref="F1975">IF(Nike_Sales_Uncleaned!F2070="",MEDIAN(_xlfn._xlws.FILTER(Nike_Sales_Uncleaned!$F$2:$F$2501,Nike_Sales_Uncleaned!$F$2:$F$2501&gt;0)),Nike_Sales_Uncleaned!F2070)</f>
        <v>-1</v>
      </c>
      <c r="G1975" cm="1">
        <f t="array" ref="G1975">IF(OR(Nike_Sales_Uncleaned!G2070="",Nike_Sales_Uncleaned!G2070&lt;=0),MEDIAN(_xlfn._xlws.FILTER(Nike_Sales_Uncleaned!$G$2:$G$2501,Nike_Sales_Uncleaned!$G$2:$G$2501&gt;0)),Nike_Sales_Uncleaned!G2070)</f>
        <v>6110.0300000000007</v>
      </c>
      <c r="H1975">
        <f>IF(Nike_Sales_Uncleaned!H2070="",0,IF(AND(Nike_Sales_Uncleaned!H2070&gt;=0,Nike_Sales_Uncleaned!H2070&lt;=1),Nike_Sales_Uncleaned!H2070,0))</f>
        <v>0</v>
      </c>
      <c r="I1975">
        <v>0</v>
      </c>
      <c r="J1975" s="11" t="str">
        <f>IF(Nike_Sales_Uncleaned[[#This Row],[Order_Date]]="","",Nike_Sales_Uncleaned[[#This Row],[Order_Date]])</f>
        <v/>
      </c>
      <c r="K1975" t="s">
        <v>17</v>
      </c>
      <c r="L1975" t="s">
        <v>29</v>
      </c>
      <c r="M1975">
        <v>1280.5899999999999</v>
      </c>
    </row>
    <row r="1976" spans="1:13" x14ac:dyDescent="0.3">
      <c r="A1976">
        <v>4070</v>
      </c>
      <c r="B1976" t="s">
        <v>13</v>
      </c>
      <c r="C1976" t="s">
        <v>43</v>
      </c>
      <c r="D1976" t="s">
        <v>44</v>
      </c>
      <c r="E1976" t="str">
        <f>IF(Nike_Sales_Uncleaned!E2072="","NA",IF(OR(Nike_Sales_Uncleaned!E2072=0,Nike_Sales_Uncleaned!E2072=-1),"NA",UPPER(Nike_Sales_Uncleaned!E2072)))</f>
        <v>L</v>
      </c>
      <c r="F1976" cm="1">
        <f t="array" ref="F1976">IF(Nike_Sales_Uncleaned!F2072="",MEDIAN(_xlfn._xlws.FILTER(Nike_Sales_Uncleaned!$F$2:$F$2501,Nike_Sales_Uncleaned!$F$2:$F$2501&gt;0)),Nike_Sales_Uncleaned!F2072)</f>
        <v>2</v>
      </c>
      <c r="G1976" cm="1">
        <f t="array" ref="G1976">IF(OR(Nike_Sales_Uncleaned!G2072="",Nike_Sales_Uncleaned!G2072&lt;=0),MEDIAN(_xlfn._xlws.FILTER(Nike_Sales_Uncleaned!$G$2:$G$2501,Nike_Sales_Uncleaned!$G$2:$G$2501&gt;0)),Nike_Sales_Uncleaned!G2072)</f>
        <v>6966.16</v>
      </c>
      <c r="H1976">
        <f>IF(Nike_Sales_Uncleaned!H2072="",0,IF(AND(Nike_Sales_Uncleaned!H2072&gt;=0,Nike_Sales_Uncleaned!H2072&lt;=1),Nike_Sales_Uncleaned!H2072,0))</f>
        <v>0.24</v>
      </c>
      <c r="I1976">
        <v>0</v>
      </c>
      <c r="J1976" s="11">
        <f>IF(Nike_Sales_Uncleaned[[#This Row],[Order_Date]]="","",Nike_Sales_Uncleaned[[#This Row],[Order_Date]])</f>
        <v>45373</v>
      </c>
      <c r="K1976" t="s">
        <v>22</v>
      </c>
      <c r="L1976" t="s">
        <v>29</v>
      </c>
      <c r="M1976">
        <v>2671.6</v>
      </c>
    </row>
    <row r="1977" spans="1:13" x14ac:dyDescent="0.3">
      <c r="A1977">
        <v>4071</v>
      </c>
      <c r="B1977" t="s">
        <v>35</v>
      </c>
      <c r="C1977" t="s">
        <v>26</v>
      </c>
      <c r="D1977" t="s">
        <v>27</v>
      </c>
      <c r="E1977" t="str">
        <f>IF(Nike_Sales_Uncleaned!E2073="","NA",IF(OR(Nike_Sales_Uncleaned!E2073=0,Nike_Sales_Uncleaned!E2073=-1),"NA",UPPER(Nike_Sales_Uncleaned!E2073)))</f>
        <v>NA</v>
      </c>
      <c r="F1977" cm="1">
        <f t="array" ref="F1977">IF(Nike_Sales_Uncleaned!F2073="",MEDIAN(_xlfn._xlws.FILTER(Nike_Sales_Uncleaned!$F$2:$F$2501,Nike_Sales_Uncleaned!$F$2:$F$2501&gt;0)),Nike_Sales_Uncleaned!F2073)</f>
        <v>-1</v>
      </c>
      <c r="G1977" cm="1">
        <f t="array" ref="G1977">IF(OR(Nike_Sales_Uncleaned!G2073="",Nike_Sales_Uncleaned!G2073&lt;=0),MEDIAN(_xlfn._xlws.FILTER(Nike_Sales_Uncleaned!$G$2:$G$2501,Nike_Sales_Uncleaned!$G$2:$G$2501&gt;0)),Nike_Sales_Uncleaned!G2073)</f>
        <v>6110.0300000000007</v>
      </c>
      <c r="H1977">
        <f>IF(Nike_Sales_Uncleaned!H2073="",0,IF(AND(Nike_Sales_Uncleaned!H2073&gt;=0,Nike_Sales_Uncleaned!H2073&lt;=1),Nike_Sales_Uncleaned!H2073,0))</f>
        <v>0</v>
      </c>
      <c r="I1977">
        <v>0</v>
      </c>
      <c r="J1977" s="11">
        <f>IF(Nike_Sales_Uncleaned[[#This Row],[Order_Date]]="","",Nike_Sales_Uncleaned[[#This Row],[Order_Date]])</f>
        <v>45738</v>
      </c>
      <c r="K1977" t="s">
        <v>22</v>
      </c>
      <c r="L1977" t="s">
        <v>36</v>
      </c>
      <c r="M1977">
        <v>1112.9100000000001</v>
      </c>
    </row>
    <row r="1978" spans="1:13" x14ac:dyDescent="0.3">
      <c r="A1978">
        <v>4072</v>
      </c>
      <c r="B1978" t="s">
        <v>35</v>
      </c>
      <c r="C1978" t="s">
        <v>20</v>
      </c>
      <c r="D1978" t="s">
        <v>24</v>
      </c>
      <c r="E1978" t="str">
        <f>IF(Nike_Sales_Uncleaned!E2074="","NA",IF(OR(Nike_Sales_Uncleaned!E2074=0,Nike_Sales_Uncleaned!E2074=-1),"NA",UPPER(Nike_Sales_Uncleaned!E2074)))</f>
        <v>NA</v>
      </c>
      <c r="F1978" cm="1">
        <f t="array" ref="F1978">IF(Nike_Sales_Uncleaned!F2074="",MEDIAN(_xlfn._xlws.FILTER(Nike_Sales_Uncleaned!$F$2:$F$2501,Nike_Sales_Uncleaned!$F$2:$F$2501&gt;0)),Nike_Sales_Uncleaned!F2074)</f>
        <v>2</v>
      </c>
      <c r="G1978" cm="1">
        <f t="array" ref="G1978">IF(OR(Nike_Sales_Uncleaned!G2074="",Nike_Sales_Uncleaned!G2074&lt;=0),MEDIAN(_xlfn._xlws.FILTER(Nike_Sales_Uncleaned!$G$2:$G$2501,Nike_Sales_Uncleaned!$G$2:$G$2501&gt;0)),Nike_Sales_Uncleaned!G2074)</f>
        <v>6110.0300000000007</v>
      </c>
      <c r="H1978">
        <f>IF(Nike_Sales_Uncleaned!H2074="",0,IF(AND(Nike_Sales_Uncleaned!H2074&gt;=0,Nike_Sales_Uncleaned!H2074&lt;=1),Nike_Sales_Uncleaned!H2074,0))</f>
        <v>0</v>
      </c>
      <c r="I1978">
        <v>0</v>
      </c>
      <c r="J1978" s="11">
        <f>IF(Nike_Sales_Uncleaned[[#This Row],[Order_Date]]="","",Nike_Sales_Uncleaned[[#This Row],[Order_Date]])</f>
        <v>45638</v>
      </c>
      <c r="K1978" t="s">
        <v>17</v>
      </c>
      <c r="L1978" t="s">
        <v>29</v>
      </c>
      <c r="M1978">
        <v>3542.88</v>
      </c>
    </row>
    <row r="1979" spans="1:13" x14ac:dyDescent="0.3">
      <c r="A1979">
        <v>4073</v>
      </c>
      <c r="B1979" t="s">
        <v>13</v>
      </c>
      <c r="C1979" t="s">
        <v>14</v>
      </c>
      <c r="D1979" t="s">
        <v>34</v>
      </c>
      <c r="E1979" t="str">
        <f>IF(Nike_Sales_Uncleaned!E2075="","NA",IF(OR(Nike_Sales_Uncleaned!E2075=0,Nike_Sales_Uncleaned!E2075=-1),"NA",UPPER(Nike_Sales_Uncleaned!E2075)))</f>
        <v>M</v>
      </c>
      <c r="F1979" cm="1">
        <f t="array" ref="F1979">IF(Nike_Sales_Uncleaned!F2075="",MEDIAN(_xlfn._xlws.FILTER(Nike_Sales_Uncleaned!$F$2:$F$2501,Nike_Sales_Uncleaned!$F$2:$F$2501&gt;0)),Nike_Sales_Uncleaned!F2075)</f>
        <v>2</v>
      </c>
      <c r="G1979" cm="1">
        <f t="array" ref="G1979">IF(OR(Nike_Sales_Uncleaned!G2075="",Nike_Sales_Uncleaned!G2075&lt;=0),MEDIAN(_xlfn._xlws.FILTER(Nike_Sales_Uncleaned!$G$2:$G$2501,Nike_Sales_Uncleaned!$G$2:$G$2501&gt;0)),Nike_Sales_Uncleaned!G2075)</f>
        <v>5732.59</v>
      </c>
      <c r="H1979">
        <f>IF(Nike_Sales_Uncleaned!H2075="",0,IF(AND(Nike_Sales_Uncleaned!H2075&gt;=0,Nike_Sales_Uncleaned!H2075&lt;=1),Nike_Sales_Uncleaned!H2075,0))</f>
        <v>0</v>
      </c>
      <c r="I1979">
        <v>0</v>
      </c>
      <c r="J1979" s="11">
        <f>IF(Nike_Sales_Uncleaned[[#This Row],[Order_Date]]="","",Nike_Sales_Uncleaned[[#This Row],[Order_Date]])</f>
        <v>45788</v>
      </c>
      <c r="K1979" t="s">
        <v>17</v>
      </c>
      <c r="L1979" t="s">
        <v>45</v>
      </c>
      <c r="M1979">
        <v>3353.3</v>
      </c>
    </row>
    <row r="1980" spans="1:13" x14ac:dyDescent="0.3">
      <c r="A1980">
        <v>4074</v>
      </c>
      <c r="B1980" t="s">
        <v>13</v>
      </c>
      <c r="C1980" t="s">
        <v>43</v>
      </c>
      <c r="D1980" t="s">
        <v>61</v>
      </c>
      <c r="E1980" t="str">
        <f>IF(Nike_Sales_Uncleaned!E2076="","NA",IF(OR(Nike_Sales_Uncleaned!E2076=0,Nike_Sales_Uncleaned!E2076=-1),"NA",UPPER(Nike_Sales_Uncleaned!E2076)))</f>
        <v>L</v>
      </c>
      <c r="F1980" cm="1">
        <f t="array" ref="F1980">IF(Nike_Sales_Uncleaned!F2076="",MEDIAN(_xlfn._xlws.FILTER(Nike_Sales_Uncleaned!$F$2:$F$2501,Nike_Sales_Uncleaned!$F$2:$F$2501&gt;0)),Nike_Sales_Uncleaned!F2076)</f>
        <v>2</v>
      </c>
      <c r="G1980" cm="1">
        <f t="array" ref="G1980">IF(OR(Nike_Sales_Uncleaned!G2076="",Nike_Sales_Uncleaned!G2076&lt;=0),MEDIAN(_xlfn._xlws.FILTER(Nike_Sales_Uncleaned!$G$2:$G$2501,Nike_Sales_Uncleaned!$G$2:$G$2501&gt;0)),Nike_Sales_Uncleaned!G2076)</f>
        <v>8673.7800000000007</v>
      </c>
      <c r="H1980">
        <f>IF(Nike_Sales_Uncleaned!H2076="",0,IF(AND(Nike_Sales_Uncleaned!H2076&gt;=0,Nike_Sales_Uncleaned!H2076&lt;=1),Nike_Sales_Uncleaned!H2076,0))</f>
        <v>0</v>
      </c>
      <c r="I1980">
        <v>0</v>
      </c>
      <c r="J1980" s="11">
        <f>IF(Nike_Sales_Uncleaned[[#This Row],[Order_Date]]="","",Nike_Sales_Uncleaned[[#This Row],[Order_Date]])</f>
        <v>45546</v>
      </c>
      <c r="K1980" t="s">
        <v>22</v>
      </c>
      <c r="L1980" t="s">
        <v>25</v>
      </c>
      <c r="M1980">
        <v>-286</v>
      </c>
    </row>
    <row r="1981" spans="1:13" x14ac:dyDescent="0.3">
      <c r="A1981">
        <v>4075</v>
      </c>
      <c r="B1981" t="s">
        <v>13</v>
      </c>
      <c r="C1981" t="s">
        <v>30</v>
      </c>
      <c r="D1981" t="s">
        <v>50</v>
      </c>
      <c r="E1981" t="str">
        <f>IF(Nike_Sales_Uncleaned!E2077="","NA",IF(OR(Nike_Sales_Uncleaned!E2077=0,Nike_Sales_Uncleaned!E2077=-1),"NA",UPPER(Nike_Sales_Uncleaned!E2077)))</f>
        <v>XL</v>
      </c>
      <c r="F1981" cm="1">
        <f t="array" ref="F1981">IF(Nike_Sales_Uncleaned!F2077="",MEDIAN(_xlfn._xlws.FILTER(Nike_Sales_Uncleaned!$F$2:$F$2501,Nike_Sales_Uncleaned!$F$2:$F$2501&gt;0)),Nike_Sales_Uncleaned!F2077)</f>
        <v>-1</v>
      </c>
      <c r="G1981" cm="1">
        <f t="array" ref="G1981">IF(OR(Nike_Sales_Uncleaned!G2077="",Nike_Sales_Uncleaned!G2077&lt;=0),MEDIAN(_xlfn._xlws.FILTER(Nike_Sales_Uncleaned!$G$2:$G$2501,Nike_Sales_Uncleaned!$G$2:$G$2501&gt;0)),Nike_Sales_Uncleaned!G2077)</f>
        <v>6110.0300000000007</v>
      </c>
      <c r="H1981">
        <f>IF(Nike_Sales_Uncleaned!H2077="",0,IF(AND(Nike_Sales_Uncleaned!H2077&gt;=0,Nike_Sales_Uncleaned!H2077&lt;=1),Nike_Sales_Uncleaned!H2077,0))</f>
        <v>0</v>
      </c>
      <c r="I1981">
        <v>0</v>
      </c>
      <c r="J1981" s="11">
        <f>IF(Nike_Sales_Uncleaned[[#This Row],[Order_Date]]="","",Nike_Sales_Uncleaned[[#This Row],[Order_Date]])</f>
        <v>45819</v>
      </c>
      <c r="K1981" t="s">
        <v>17</v>
      </c>
      <c r="L1981" t="s">
        <v>33</v>
      </c>
      <c r="M1981">
        <v>2484</v>
      </c>
    </row>
    <row r="1982" spans="1:13" x14ac:dyDescent="0.3">
      <c r="A1982">
        <v>4076</v>
      </c>
      <c r="B1982" t="s">
        <v>13</v>
      </c>
      <c r="C1982" t="s">
        <v>43</v>
      </c>
      <c r="D1982" t="s">
        <v>61</v>
      </c>
      <c r="E1982" t="str">
        <f>IF(Nike_Sales_Uncleaned!E2078="","NA",IF(OR(Nike_Sales_Uncleaned!E2078=0,Nike_Sales_Uncleaned!E2078=-1),"NA",UPPER(Nike_Sales_Uncleaned!E2078)))</f>
        <v>NA</v>
      </c>
      <c r="F1982" cm="1">
        <f t="array" ref="F1982">IF(Nike_Sales_Uncleaned!F2078="",MEDIAN(_xlfn._xlws.FILTER(Nike_Sales_Uncleaned!$F$2:$F$2501,Nike_Sales_Uncleaned!$F$2:$F$2501&gt;0)),Nike_Sales_Uncleaned!F2078)</f>
        <v>2</v>
      </c>
      <c r="G1982" cm="1">
        <f t="array" ref="G1982">IF(OR(Nike_Sales_Uncleaned!G2078="",Nike_Sales_Uncleaned!G2078&lt;=0),MEDIAN(_xlfn._xlws.FILTER(Nike_Sales_Uncleaned!$G$2:$G$2501,Nike_Sales_Uncleaned!$G$2:$G$2501&gt;0)),Nike_Sales_Uncleaned!G2078)</f>
        <v>6110.0300000000007</v>
      </c>
      <c r="H1982">
        <f>IF(Nike_Sales_Uncleaned!H2078="",0,IF(AND(Nike_Sales_Uncleaned!H2078&gt;=0,Nike_Sales_Uncleaned!H2078&lt;=1),Nike_Sales_Uncleaned!H2078,0))</f>
        <v>0.33</v>
      </c>
      <c r="I1982">
        <v>0</v>
      </c>
      <c r="J1982" s="11">
        <f>IF(Nike_Sales_Uncleaned[[#This Row],[Order_Date]]="","",Nike_Sales_Uncleaned[[#This Row],[Order_Date]])</f>
        <v>45845</v>
      </c>
      <c r="K1982" t="s">
        <v>17</v>
      </c>
      <c r="L1982" t="s">
        <v>45</v>
      </c>
      <c r="M1982">
        <v>925.71</v>
      </c>
    </row>
    <row r="1983" spans="1:13" x14ac:dyDescent="0.3">
      <c r="A1983">
        <v>4077</v>
      </c>
      <c r="B1983" t="s">
        <v>35</v>
      </c>
      <c r="C1983" t="s">
        <v>14</v>
      </c>
      <c r="D1983" t="s">
        <v>15</v>
      </c>
      <c r="E1983" t="str">
        <f>IF(Nike_Sales_Uncleaned!E2079="","NA",IF(OR(Nike_Sales_Uncleaned!E2079=0,Nike_Sales_Uncleaned!E2079=-1),"NA",UPPER(Nike_Sales_Uncleaned!E2079)))</f>
        <v>NA</v>
      </c>
      <c r="F1983" cm="1">
        <f t="array" ref="F1983">IF(Nike_Sales_Uncleaned!F2079="",MEDIAN(_xlfn._xlws.FILTER(Nike_Sales_Uncleaned!$F$2:$F$2501,Nike_Sales_Uncleaned!$F$2:$F$2501&gt;0)),Nike_Sales_Uncleaned!F2079)</f>
        <v>2</v>
      </c>
      <c r="G1983" cm="1">
        <f t="array" ref="G1983">IF(OR(Nike_Sales_Uncleaned!G2079="",Nike_Sales_Uncleaned!G2079&lt;=0),MEDIAN(_xlfn._xlws.FILTER(Nike_Sales_Uncleaned!$G$2:$G$2501,Nike_Sales_Uncleaned!$G$2:$G$2501&gt;0)),Nike_Sales_Uncleaned!G2079)</f>
        <v>9261.43</v>
      </c>
      <c r="H1983">
        <f>IF(Nike_Sales_Uncleaned!H2079="",0,IF(AND(Nike_Sales_Uncleaned!H2079&gt;=0,Nike_Sales_Uncleaned!H2079&lt;=1),Nike_Sales_Uncleaned!H2079,0))</f>
        <v>0</v>
      </c>
      <c r="I1983">
        <v>0</v>
      </c>
      <c r="J1983" s="11">
        <f>IF(Nike_Sales_Uncleaned[[#This Row],[Order_Date]]="","",Nike_Sales_Uncleaned[[#This Row],[Order_Date]])</f>
        <v>45281</v>
      </c>
      <c r="K1983" t="s">
        <v>17</v>
      </c>
      <c r="L1983" t="s">
        <v>25</v>
      </c>
      <c r="M1983">
        <v>361.16</v>
      </c>
    </row>
    <row r="1984" spans="1:13" x14ac:dyDescent="0.3">
      <c r="A1984">
        <v>4078</v>
      </c>
      <c r="B1984" t="s">
        <v>19</v>
      </c>
      <c r="C1984" t="s">
        <v>26</v>
      </c>
      <c r="D1984" t="s">
        <v>60</v>
      </c>
      <c r="E1984" t="str">
        <f>IF(Nike_Sales_Uncleaned!E2080="","NA",IF(OR(Nike_Sales_Uncleaned!E2080=0,Nike_Sales_Uncleaned!E2080=-1),"NA",UPPER(Nike_Sales_Uncleaned!E2080)))</f>
        <v>9</v>
      </c>
      <c r="F1984" cm="1">
        <f t="array" ref="F1984">IF(Nike_Sales_Uncleaned!F2080="",MEDIAN(_xlfn._xlws.FILTER(Nike_Sales_Uncleaned!$F$2:$F$2501,Nike_Sales_Uncleaned!$F$2:$F$2501&gt;0)),Nike_Sales_Uncleaned!F2080)</f>
        <v>2</v>
      </c>
      <c r="G1984" cm="1">
        <f t="array" ref="G1984">IF(OR(Nike_Sales_Uncleaned!G2080="",Nike_Sales_Uncleaned!G2080&lt;=0),MEDIAN(_xlfn._xlws.FILTER(Nike_Sales_Uncleaned!$G$2:$G$2501,Nike_Sales_Uncleaned!$G$2:$G$2501&gt;0)),Nike_Sales_Uncleaned!G2080)</f>
        <v>6110.0300000000007</v>
      </c>
      <c r="H1984">
        <f>IF(Nike_Sales_Uncleaned!H2080="",0,IF(AND(Nike_Sales_Uncleaned!H2080&gt;=0,Nike_Sales_Uncleaned!H2080&lt;=1),Nike_Sales_Uncleaned!H2080,0))</f>
        <v>0.56000000000000005</v>
      </c>
      <c r="I1984">
        <v>0</v>
      </c>
      <c r="J1984" s="11">
        <f>IF(Nike_Sales_Uncleaned[[#This Row],[Order_Date]]="","",Nike_Sales_Uncleaned[[#This Row],[Order_Date]])</f>
        <v>45581</v>
      </c>
      <c r="K1984" t="s">
        <v>17</v>
      </c>
      <c r="L1984" t="s">
        <v>25</v>
      </c>
      <c r="M1984">
        <v>2742.28</v>
      </c>
    </row>
    <row r="1985" spans="1:13" x14ac:dyDescent="0.3">
      <c r="A1985">
        <v>4079</v>
      </c>
      <c r="B1985" t="s">
        <v>13</v>
      </c>
      <c r="C1985" t="s">
        <v>26</v>
      </c>
      <c r="D1985" t="s">
        <v>40</v>
      </c>
      <c r="E1985" t="str">
        <f>IF(Nike_Sales_Uncleaned!E2081="","NA",IF(OR(Nike_Sales_Uncleaned!E2081=0,Nike_Sales_Uncleaned!E2081=-1),"NA",UPPER(Nike_Sales_Uncleaned!E2081)))</f>
        <v>XL</v>
      </c>
      <c r="F1985" cm="1">
        <f t="array" ref="F1985">IF(Nike_Sales_Uncleaned!F2081="",MEDIAN(_xlfn._xlws.FILTER(Nike_Sales_Uncleaned!$F$2:$F$2501,Nike_Sales_Uncleaned!$F$2:$F$2501&gt;0)),Nike_Sales_Uncleaned!F2081)</f>
        <v>2</v>
      </c>
      <c r="G1985" cm="1">
        <f t="array" ref="G1985">IF(OR(Nike_Sales_Uncleaned!G2081="",Nike_Sales_Uncleaned!G2081&lt;=0),MEDIAN(_xlfn._xlws.FILTER(Nike_Sales_Uncleaned!$G$2:$G$2501,Nike_Sales_Uncleaned!$G$2:$G$2501&gt;0)),Nike_Sales_Uncleaned!G2081)</f>
        <v>6110.0300000000007</v>
      </c>
      <c r="H1985">
        <f>IF(Nike_Sales_Uncleaned!H2081="",0,IF(AND(Nike_Sales_Uncleaned!H2081&gt;=0,Nike_Sales_Uncleaned!H2081&lt;=1),Nike_Sales_Uncleaned!H2081,0))</f>
        <v>0</v>
      </c>
      <c r="I1985">
        <v>0</v>
      </c>
      <c r="J1985" s="11" t="str">
        <f>IF(Nike_Sales_Uncleaned[[#This Row],[Order_Date]]="","",Nike_Sales_Uncleaned[[#This Row],[Order_Date]])</f>
        <v/>
      </c>
      <c r="K1985" t="s">
        <v>22</v>
      </c>
      <c r="L1985" t="s">
        <v>33</v>
      </c>
      <c r="M1985">
        <v>2083.6</v>
      </c>
    </row>
    <row r="1986" spans="1:13" x14ac:dyDescent="0.3">
      <c r="A1986">
        <v>4080</v>
      </c>
      <c r="B1986" t="s">
        <v>13</v>
      </c>
      <c r="C1986" t="s">
        <v>14</v>
      </c>
      <c r="D1986" t="s">
        <v>34</v>
      </c>
      <c r="E1986" t="str">
        <f>IF(Nike_Sales_Uncleaned!E2082="","NA",IF(OR(Nike_Sales_Uncleaned!E2082=0,Nike_Sales_Uncleaned!E2082=-1),"NA",UPPER(Nike_Sales_Uncleaned!E2082)))</f>
        <v>NA</v>
      </c>
      <c r="F1986" cm="1">
        <f t="array" ref="F1986">IF(Nike_Sales_Uncleaned!F2082="",MEDIAN(_xlfn._xlws.FILTER(Nike_Sales_Uncleaned!$F$2:$F$2501,Nike_Sales_Uncleaned!$F$2:$F$2501&gt;0)),Nike_Sales_Uncleaned!F2082)</f>
        <v>2</v>
      </c>
      <c r="G1986" cm="1">
        <f t="array" ref="G1986">IF(OR(Nike_Sales_Uncleaned!G2082="",Nike_Sales_Uncleaned!G2082&lt;=0),MEDIAN(_xlfn._xlws.FILTER(Nike_Sales_Uncleaned!$G$2:$G$2501,Nike_Sales_Uncleaned!$G$2:$G$2501&gt;0)),Nike_Sales_Uncleaned!G2082)</f>
        <v>8515.92</v>
      </c>
      <c r="H1986">
        <f>IF(Nike_Sales_Uncleaned!H2082="",0,IF(AND(Nike_Sales_Uncleaned!H2082&gt;=0,Nike_Sales_Uncleaned!H2082&lt;=1),Nike_Sales_Uncleaned!H2082,0))</f>
        <v>0</v>
      </c>
      <c r="I1986">
        <v>0</v>
      </c>
      <c r="J1986" s="11" t="str">
        <f>IF(Nike_Sales_Uncleaned[[#This Row],[Order_Date]]="","",Nike_Sales_Uncleaned[[#This Row],[Order_Date]])</f>
        <v/>
      </c>
      <c r="K1986" t="s">
        <v>22</v>
      </c>
      <c r="L1986" t="s">
        <v>38</v>
      </c>
      <c r="M1986">
        <v>255.47</v>
      </c>
    </row>
    <row r="1987" spans="1:13" x14ac:dyDescent="0.3">
      <c r="A1987">
        <v>4081</v>
      </c>
      <c r="B1987" t="s">
        <v>35</v>
      </c>
      <c r="C1987" t="s">
        <v>26</v>
      </c>
      <c r="D1987" t="s">
        <v>40</v>
      </c>
      <c r="E1987" t="str">
        <f>IF(Nike_Sales_Uncleaned!E2083="","NA",IF(OR(Nike_Sales_Uncleaned!E2083=0,Nike_Sales_Uncleaned!E2083=-1),"NA",UPPER(Nike_Sales_Uncleaned!E2083)))</f>
        <v>XL</v>
      </c>
      <c r="F1987" cm="1">
        <f t="array" ref="F1987">IF(Nike_Sales_Uncleaned!F2083="",MEDIAN(_xlfn._xlws.FILTER(Nike_Sales_Uncleaned!$F$2:$F$2501,Nike_Sales_Uncleaned!$F$2:$F$2501&gt;0)),Nike_Sales_Uncleaned!F2083)</f>
        <v>2</v>
      </c>
      <c r="G1987" cm="1">
        <f t="array" ref="G1987">IF(OR(Nike_Sales_Uncleaned!G2083="",Nike_Sales_Uncleaned!G2083&lt;=0),MEDIAN(_xlfn._xlws.FILTER(Nike_Sales_Uncleaned!$G$2:$G$2501,Nike_Sales_Uncleaned!$G$2:$G$2501&gt;0)),Nike_Sales_Uncleaned!G2083)</f>
        <v>4902.1899999999996</v>
      </c>
      <c r="H1987">
        <f>IF(Nike_Sales_Uncleaned!H2083="",0,IF(AND(Nike_Sales_Uncleaned!H2083&gt;=0,Nike_Sales_Uncleaned!H2083&lt;=1),Nike_Sales_Uncleaned!H2083,0))</f>
        <v>0.25</v>
      </c>
      <c r="I1987">
        <v>0</v>
      </c>
      <c r="J1987" s="11">
        <f>IF(Nike_Sales_Uncleaned[[#This Row],[Order_Date]]="","",Nike_Sales_Uncleaned[[#This Row],[Order_Date]])</f>
        <v>45336</v>
      </c>
      <c r="K1987" t="s">
        <v>22</v>
      </c>
      <c r="L1987" t="s">
        <v>36</v>
      </c>
      <c r="M1987">
        <v>608.65</v>
      </c>
    </row>
    <row r="1988" spans="1:13" x14ac:dyDescent="0.3">
      <c r="A1988">
        <v>4082</v>
      </c>
      <c r="B1988" t="s">
        <v>13</v>
      </c>
      <c r="C1988" t="s">
        <v>20</v>
      </c>
      <c r="D1988" t="s">
        <v>39</v>
      </c>
      <c r="E1988" t="str">
        <f>IF(Nike_Sales_Uncleaned!E2084="","NA",IF(OR(Nike_Sales_Uncleaned!E2084=0,Nike_Sales_Uncleaned!E2084=-1),"NA",UPPER(Nike_Sales_Uncleaned!E2084)))</f>
        <v>M</v>
      </c>
      <c r="F1988" cm="1">
        <f t="array" ref="F1988">IF(Nike_Sales_Uncleaned!F2084="",MEDIAN(_xlfn._xlws.FILTER(Nike_Sales_Uncleaned!$F$2:$F$2501,Nike_Sales_Uncleaned!$F$2:$F$2501&gt;0)),Nike_Sales_Uncleaned!F2084)</f>
        <v>2</v>
      </c>
      <c r="G1988" cm="1">
        <f t="array" ref="G1988">IF(OR(Nike_Sales_Uncleaned!G2084="",Nike_Sales_Uncleaned!G2084&lt;=0),MEDIAN(_xlfn._xlws.FILTER(Nike_Sales_Uncleaned!$G$2:$G$2501,Nike_Sales_Uncleaned!$G$2:$G$2501&gt;0)),Nike_Sales_Uncleaned!G2084)</f>
        <v>8233.64</v>
      </c>
      <c r="H1988">
        <f>IF(Nike_Sales_Uncleaned!H2084="",0,IF(AND(Nike_Sales_Uncleaned!H2084&gt;=0,Nike_Sales_Uncleaned!H2084&lt;=1),Nike_Sales_Uncleaned!H2084,0))</f>
        <v>0</v>
      </c>
      <c r="I1988">
        <v>0</v>
      </c>
      <c r="J1988" s="11">
        <f>IF(Nike_Sales_Uncleaned[[#This Row],[Order_Date]]="","",Nike_Sales_Uncleaned[[#This Row],[Order_Date]])</f>
        <v>45606</v>
      </c>
      <c r="K1988" t="s">
        <v>22</v>
      </c>
      <c r="L1988" t="s">
        <v>36</v>
      </c>
      <c r="M1988">
        <v>3007.26</v>
      </c>
    </row>
    <row r="1989" spans="1:13" x14ac:dyDescent="0.3">
      <c r="A1989">
        <v>4083</v>
      </c>
      <c r="B1989" t="s">
        <v>35</v>
      </c>
      <c r="C1989" t="s">
        <v>14</v>
      </c>
      <c r="D1989" t="s">
        <v>34</v>
      </c>
      <c r="E1989" t="str">
        <f>IF(Nike_Sales_Uncleaned!E2085="","NA",IF(OR(Nike_Sales_Uncleaned!E2085=0,Nike_Sales_Uncleaned!E2085=-1),"NA",UPPER(Nike_Sales_Uncleaned!E2085)))</f>
        <v>L</v>
      </c>
      <c r="F1989" cm="1">
        <f t="array" ref="F1989">IF(Nike_Sales_Uncleaned!F2085="",MEDIAN(_xlfn._xlws.FILTER(Nike_Sales_Uncleaned!$F$2:$F$2501,Nike_Sales_Uncleaned!$F$2:$F$2501&gt;0)),Nike_Sales_Uncleaned!F2085)</f>
        <v>2</v>
      </c>
      <c r="G1989" cm="1">
        <f t="array" ref="G1989">IF(OR(Nike_Sales_Uncleaned!G2085="",Nike_Sales_Uncleaned!G2085&lt;=0),MEDIAN(_xlfn._xlws.FILTER(Nike_Sales_Uncleaned!$G$2:$G$2501,Nike_Sales_Uncleaned!$G$2:$G$2501&gt;0)),Nike_Sales_Uncleaned!G2085)</f>
        <v>8711.81</v>
      </c>
      <c r="H1989">
        <f>IF(Nike_Sales_Uncleaned!H2085="",0,IF(AND(Nike_Sales_Uncleaned!H2085&gt;=0,Nike_Sales_Uncleaned!H2085&lt;=1),Nike_Sales_Uncleaned!H2085,0))</f>
        <v>0</v>
      </c>
      <c r="I1989">
        <v>0</v>
      </c>
      <c r="J1989" s="11">
        <f>IF(Nike_Sales_Uncleaned[[#This Row],[Order_Date]]="","",Nike_Sales_Uncleaned[[#This Row],[Order_Date]])</f>
        <v>45522</v>
      </c>
      <c r="K1989" t="s">
        <v>17</v>
      </c>
      <c r="L1989" t="s">
        <v>36</v>
      </c>
      <c r="M1989">
        <v>-773.05</v>
      </c>
    </row>
    <row r="1990" spans="1:13" x14ac:dyDescent="0.3">
      <c r="A1990">
        <v>4084</v>
      </c>
      <c r="B1990" t="s">
        <v>13</v>
      </c>
      <c r="C1990" t="s">
        <v>30</v>
      </c>
      <c r="D1990" t="s">
        <v>48</v>
      </c>
      <c r="E1990" t="str">
        <f>IF(Nike_Sales_Uncleaned!E2086="","NA",IF(OR(Nike_Sales_Uncleaned!E2086=0,Nike_Sales_Uncleaned!E2086=-1),"NA",UPPER(Nike_Sales_Uncleaned!E2086)))</f>
        <v>7</v>
      </c>
      <c r="F1990" cm="1">
        <f t="array" ref="F1990">IF(Nike_Sales_Uncleaned!F2086="",MEDIAN(_xlfn._xlws.FILTER(Nike_Sales_Uncleaned!$F$2:$F$2501,Nike_Sales_Uncleaned!$F$2:$F$2501&gt;0)),Nike_Sales_Uncleaned!F2086)</f>
        <v>-1</v>
      </c>
      <c r="G1990" cm="1">
        <f t="array" ref="G1990">IF(OR(Nike_Sales_Uncleaned!G2086="",Nike_Sales_Uncleaned!G2086&lt;=0),MEDIAN(_xlfn._xlws.FILTER(Nike_Sales_Uncleaned!$G$2:$G$2501,Nike_Sales_Uncleaned!$G$2:$G$2501&gt;0)),Nike_Sales_Uncleaned!G2086)</f>
        <v>2108.04</v>
      </c>
      <c r="H1990">
        <f>IF(Nike_Sales_Uncleaned!H2086="",0,IF(AND(Nike_Sales_Uncleaned!H2086&gt;=0,Nike_Sales_Uncleaned!H2086&lt;=1),Nike_Sales_Uncleaned!H2086,0))</f>
        <v>0</v>
      </c>
      <c r="I1990">
        <v>0</v>
      </c>
      <c r="J1990" s="11">
        <f>IF(Nike_Sales_Uncleaned[[#This Row],[Order_Date]]="","",Nike_Sales_Uncleaned[[#This Row],[Order_Date]])</f>
        <v>45575</v>
      </c>
      <c r="K1990" t="s">
        <v>22</v>
      </c>
      <c r="L1990" t="s">
        <v>45</v>
      </c>
      <c r="M1990">
        <v>-1087.3399999999999</v>
      </c>
    </row>
    <row r="1991" spans="1:13" x14ac:dyDescent="0.3">
      <c r="A1991">
        <v>4085</v>
      </c>
      <c r="B1991" t="s">
        <v>35</v>
      </c>
      <c r="C1991" t="s">
        <v>26</v>
      </c>
      <c r="D1991" t="s">
        <v>58</v>
      </c>
      <c r="E1991" t="str">
        <f>IF(Nike_Sales_Uncleaned!E2087="","NA",IF(OR(Nike_Sales_Uncleaned!E2087=0,Nike_Sales_Uncleaned!E2087=-1),"NA",UPPER(Nike_Sales_Uncleaned!E2087)))</f>
        <v>L</v>
      </c>
      <c r="F1991" cm="1">
        <f t="array" ref="F1991">IF(Nike_Sales_Uncleaned!F2087="",MEDIAN(_xlfn._xlws.FILTER(Nike_Sales_Uncleaned!$F$2:$F$2501,Nike_Sales_Uncleaned!$F$2:$F$2501&gt;0)),Nike_Sales_Uncleaned!F2087)</f>
        <v>4</v>
      </c>
      <c r="G1991" cm="1">
        <f t="array" ref="G1991">IF(OR(Nike_Sales_Uncleaned!G2087="",Nike_Sales_Uncleaned!G2087&lt;=0),MEDIAN(_xlfn._xlws.FILTER(Nike_Sales_Uncleaned!$G$2:$G$2501,Nike_Sales_Uncleaned!$G$2:$G$2501&gt;0)),Nike_Sales_Uncleaned!G2087)</f>
        <v>6110.0300000000007</v>
      </c>
      <c r="H1991">
        <f>IF(Nike_Sales_Uncleaned!H2087="",0,IF(AND(Nike_Sales_Uncleaned!H2087&gt;=0,Nike_Sales_Uncleaned!H2087&lt;=1),Nike_Sales_Uncleaned!H2087,0))</f>
        <v>0</v>
      </c>
      <c r="I1991">
        <v>0</v>
      </c>
      <c r="J1991" s="11">
        <f>IF(Nike_Sales_Uncleaned[[#This Row],[Order_Date]]="","",Nike_Sales_Uncleaned[[#This Row],[Order_Date]])</f>
        <v>45585</v>
      </c>
      <c r="K1991" t="s">
        <v>17</v>
      </c>
      <c r="L1991" t="s">
        <v>36</v>
      </c>
      <c r="M1991">
        <v>1897.69</v>
      </c>
    </row>
    <row r="1992" spans="1:13" x14ac:dyDescent="0.3">
      <c r="A1992">
        <v>4086</v>
      </c>
      <c r="B1992" t="s">
        <v>19</v>
      </c>
      <c r="C1992" t="s">
        <v>30</v>
      </c>
      <c r="D1992" t="s">
        <v>48</v>
      </c>
      <c r="E1992" t="str">
        <f>IF(Nike_Sales_Uncleaned!E2088="","NA",IF(OR(Nike_Sales_Uncleaned!E2088=0,Nike_Sales_Uncleaned!E2088=-1),"NA",UPPER(Nike_Sales_Uncleaned!E2088)))</f>
        <v>XL</v>
      </c>
      <c r="F1992" cm="1">
        <f t="array" ref="F1992">IF(Nike_Sales_Uncleaned!F2088="",MEDIAN(_xlfn._xlws.FILTER(Nike_Sales_Uncleaned!$F$2:$F$2501,Nike_Sales_Uncleaned!$F$2:$F$2501&gt;0)),Nike_Sales_Uncleaned!F2088)</f>
        <v>3</v>
      </c>
      <c r="G1992" cm="1">
        <f t="array" ref="G1992">IF(OR(Nike_Sales_Uncleaned!G2088="",Nike_Sales_Uncleaned!G2088&lt;=0),MEDIAN(_xlfn._xlws.FILTER(Nike_Sales_Uncleaned!$G$2:$G$2501,Nike_Sales_Uncleaned!$G$2:$G$2501&gt;0)),Nike_Sales_Uncleaned!G2088)</f>
        <v>4537.0200000000004</v>
      </c>
      <c r="H1992">
        <f>IF(Nike_Sales_Uncleaned!H2088="",0,IF(AND(Nike_Sales_Uncleaned!H2088&gt;=0,Nike_Sales_Uncleaned!H2088&lt;=1),Nike_Sales_Uncleaned!H2088,0))</f>
        <v>0</v>
      </c>
      <c r="I1992">
        <v>0</v>
      </c>
      <c r="J1992" s="11" t="str">
        <f>IF(Nike_Sales_Uncleaned[[#This Row],[Order_Date]]="","",Nike_Sales_Uncleaned[[#This Row],[Order_Date]])</f>
        <v/>
      </c>
      <c r="K1992" t="s">
        <v>17</v>
      </c>
      <c r="L1992" t="s">
        <v>29</v>
      </c>
      <c r="M1992">
        <v>-195</v>
      </c>
    </row>
    <row r="1993" spans="1:13" x14ac:dyDescent="0.3">
      <c r="A1993">
        <v>4087</v>
      </c>
      <c r="B1993" t="s">
        <v>35</v>
      </c>
      <c r="C1993" t="s">
        <v>43</v>
      </c>
      <c r="D1993" t="s">
        <v>61</v>
      </c>
      <c r="E1993" t="str">
        <f>IF(Nike_Sales_Uncleaned!E2089="","NA",IF(OR(Nike_Sales_Uncleaned!E2089=0,Nike_Sales_Uncleaned!E2089=-1),"NA",UPPER(Nike_Sales_Uncleaned!E2089)))</f>
        <v>NA</v>
      </c>
      <c r="F1993" cm="1">
        <f t="array" ref="F1993">IF(Nike_Sales_Uncleaned!F2089="",MEDIAN(_xlfn._xlws.FILTER(Nike_Sales_Uncleaned!$F$2:$F$2501,Nike_Sales_Uncleaned!$F$2:$F$2501&gt;0)),Nike_Sales_Uncleaned!F2089)</f>
        <v>2</v>
      </c>
      <c r="G1993" cm="1">
        <f t="array" ref="G1993">IF(OR(Nike_Sales_Uncleaned!G2089="",Nike_Sales_Uncleaned!G2089&lt;=0),MEDIAN(_xlfn._xlws.FILTER(Nike_Sales_Uncleaned!$G$2:$G$2501,Nike_Sales_Uncleaned!$G$2:$G$2501&gt;0)),Nike_Sales_Uncleaned!G2089)</f>
        <v>6110.0300000000007</v>
      </c>
      <c r="H1993">
        <f>IF(Nike_Sales_Uncleaned!H2089="",0,IF(AND(Nike_Sales_Uncleaned!H2089&gt;=0,Nike_Sales_Uncleaned!H2089&lt;=1),Nike_Sales_Uncleaned!H2089,0))</f>
        <v>0</v>
      </c>
      <c r="I1993">
        <v>0</v>
      </c>
      <c r="J1993" s="11">
        <f>IF(Nike_Sales_Uncleaned[[#This Row],[Order_Date]]="","",Nike_Sales_Uncleaned[[#This Row],[Order_Date]])</f>
        <v>45857</v>
      </c>
      <c r="K1993" t="s">
        <v>22</v>
      </c>
      <c r="L1993" t="s">
        <v>38</v>
      </c>
      <c r="M1993">
        <v>3939.54</v>
      </c>
    </row>
    <row r="1994" spans="1:13" x14ac:dyDescent="0.3">
      <c r="A1994">
        <v>4088</v>
      </c>
      <c r="B1994" t="s">
        <v>35</v>
      </c>
      <c r="C1994" t="s">
        <v>14</v>
      </c>
      <c r="D1994" t="s">
        <v>34</v>
      </c>
      <c r="E1994" t="str">
        <f>IF(Nike_Sales_Uncleaned!E2090="","NA",IF(OR(Nike_Sales_Uncleaned!E2090=0,Nike_Sales_Uncleaned!E2090=-1),"NA",UPPER(Nike_Sales_Uncleaned!E2090)))</f>
        <v>M</v>
      </c>
      <c r="F1994" cm="1">
        <f t="array" ref="F1994">IF(Nike_Sales_Uncleaned!F2090="",MEDIAN(_xlfn._xlws.FILTER(Nike_Sales_Uncleaned!$F$2:$F$2501,Nike_Sales_Uncleaned!$F$2:$F$2501&gt;0)),Nike_Sales_Uncleaned!F2090)</f>
        <v>2</v>
      </c>
      <c r="G1994" cm="1">
        <f t="array" ref="G1994">IF(OR(Nike_Sales_Uncleaned!G2090="",Nike_Sales_Uncleaned!G2090&lt;=0),MEDIAN(_xlfn._xlws.FILTER(Nike_Sales_Uncleaned!$G$2:$G$2501,Nike_Sales_Uncleaned!$G$2:$G$2501&gt;0)),Nike_Sales_Uncleaned!G2090)</f>
        <v>5649.73</v>
      </c>
      <c r="H1994">
        <f>IF(Nike_Sales_Uncleaned!H2090="",0,IF(AND(Nike_Sales_Uncleaned!H2090&gt;=0,Nike_Sales_Uncleaned!H2090&lt;=1),Nike_Sales_Uncleaned!H2090,0))</f>
        <v>0.41</v>
      </c>
      <c r="I1994">
        <v>6666.68</v>
      </c>
      <c r="J1994" s="11">
        <f>IF(Nike_Sales_Uncleaned[[#This Row],[Order_Date]]="","",Nike_Sales_Uncleaned[[#This Row],[Order_Date]])</f>
        <v>45670</v>
      </c>
      <c r="K1994" t="s">
        <v>22</v>
      </c>
      <c r="L1994" t="s">
        <v>25</v>
      </c>
      <c r="M1994">
        <v>1548.1</v>
      </c>
    </row>
    <row r="1995" spans="1:13" x14ac:dyDescent="0.3">
      <c r="A1995">
        <v>4089</v>
      </c>
      <c r="B1995" t="s">
        <v>19</v>
      </c>
      <c r="C1995" t="s">
        <v>30</v>
      </c>
      <c r="D1995" t="s">
        <v>31</v>
      </c>
      <c r="E1995" t="str">
        <f>IF(Nike_Sales_Uncleaned!E2091="","NA",IF(OR(Nike_Sales_Uncleaned!E2091=0,Nike_Sales_Uncleaned!E2091=-1),"NA",UPPER(Nike_Sales_Uncleaned!E2091)))</f>
        <v>NA</v>
      </c>
      <c r="F1995" cm="1">
        <f t="array" ref="F1995">IF(Nike_Sales_Uncleaned!F2091="",MEDIAN(_xlfn._xlws.FILTER(Nike_Sales_Uncleaned!$F$2:$F$2501,Nike_Sales_Uncleaned!$F$2:$F$2501&gt;0)),Nike_Sales_Uncleaned!F2091)</f>
        <v>2</v>
      </c>
      <c r="G1995" cm="1">
        <f t="array" ref="G1995">IF(OR(Nike_Sales_Uncleaned!G2091="",Nike_Sales_Uncleaned!G2091&lt;=0),MEDIAN(_xlfn._xlws.FILTER(Nike_Sales_Uncleaned!$G$2:$G$2501,Nike_Sales_Uncleaned!$G$2:$G$2501&gt;0)),Nike_Sales_Uncleaned!G2091)</f>
        <v>6110.0300000000007</v>
      </c>
      <c r="H1995">
        <f>IF(Nike_Sales_Uncleaned!H2091="",0,IF(AND(Nike_Sales_Uncleaned!H2091&gt;=0,Nike_Sales_Uncleaned!H2091&lt;=1),Nike_Sales_Uncleaned!H2091,0))</f>
        <v>0</v>
      </c>
      <c r="I1995">
        <v>0</v>
      </c>
      <c r="J1995" s="11">
        <f>IF(Nike_Sales_Uncleaned[[#This Row],[Order_Date]]="","",Nike_Sales_Uncleaned[[#This Row],[Order_Date]])</f>
        <v>45772</v>
      </c>
      <c r="K1995" t="s">
        <v>17</v>
      </c>
      <c r="L1995" t="s">
        <v>36</v>
      </c>
      <c r="M1995">
        <v>2854.02</v>
      </c>
    </row>
    <row r="1996" spans="1:13" x14ac:dyDescent="0.3">
      <c r="A1996">
        <v>4090</v>
      </c>
      <c r="B1996" t="s">
        <v>35</v>
      </c>
      <c r="C1996" t="s">
        <v>26</v>
      </c>
      <c r="D1996" t="s">
        <v>60</v>
      </c>
      <c r="E1996" t="str">
        <f>IF(Nike_Sales_Uncleaned!E2092="","NA",IF(OR(Nike_Sales_Uncleaned!E2092=0,Nike_Sales_Uncleaned!E2092=-1),"NA",UPPER(Nike_Sales_Uncleaned!E2092)))</f>
        <v>L</v>
      </c>
      <c r="F1996" cm="1">
        <f t="array" ref="F1996">IF(Nike_Sales_Uncleaned!F2092="",MEDIAN(_xlfn._xlws.FILTER(Nike_Sales_Uncleaned!$F$2:$F$2501,Nike_Sales_Uncleaned!$F$2:$F$2501&gt;0)),Nike_Sales_Uncleaned!F2092)</f>
        <v>2</v>
      </c>
      <c r="G1996" cm="1">
        <f t="array" ref="G1996">IF(OR(Nike_Sales_Uncleaned!G2092="",Nike_Sales_Uncleaned!G2092&lt;=0),MEDIAN(_xlfn._xlws.FILTER(Nike_Sales_Uncleaned!$G$2:$G$2501,Nike_Sales_Uncleaned!$G$2:$G$2501&gt;0)),Nike_Sales_Uncleaned!G2092)</f>
        <v>5109.51</v>
      </c>
      <c r="H1996">
        <f>IF(Nike_Sales_Uncleaned!H2092="",0,IF(AND(Nike_Sales_Uncleaned!H2092&gt;=0,Nike_Sales_Uncleaned!H2092&lt;=1),Nike_Sales_Uncleaned!H2092,0))</f>
        <v>0</v>
      </c>
      <c r="I1996">
        <v>0</v>
      </c>
      <c r="J1996" s="11">
        <f>IF(Nike_Sales_Uncleaned[[#This Row],[Order_Date]]="","",Nike_Sales_Uncleaned[[#This Row],[Order_Date]])</f>
        <v>45759</v>
      </c>
      <c r="K1996" t="s">
        <v>22</v>
      </c>
      <c r="L1996" t="s">
        <v>33</v>
      </c>
      <c r="M1996">
        <v>-1164.28</v>
      </c>
    </row>
    <row r="1997" spans="1:13" x14ac:dyDescent="0.3">
      <c r="A1997">
        <v>4091</v>
      </c>
      <c r="B1997" t="s">
        <v>13</v>
      </c>
      <c r="C1997" t="s">
        <v>30</v>
      </c>
      <c r="D1997" t="s">
        <v>50</v>
      </c>
      <c r="E1997" t="str">
        <f>IF(Nike_Sales_Uncleaned!E2093="","NA",IF(OR(Nike_Sales_Uncleaned!E2093=0,Nike_Sales_Uncleaned!E2093=-1),"NA",UPPER(Nike_Sales_Uncleaned!E2093)))</f>
        <v>L</v>
      </c>
      <c r="F1997" cm="1">
        <f t="array" ref="F1997">IF(Nike_Sales_Uncleaned!F2093="",MEDIAN(_xlfn._xlws.FILTER(Nike_Sales_Uncleaned!$F$2:$F$2501,Nike_Sales_Uncleaned!$F$2:$F$2501&gt;0)),Nike_Sales_Uncleaned!F2093)</f>
        <v>2</v>
      </c>
      <c r="G1997" cm="1">
        <f t="array" ref="G1997">IF(OR(Nike_Sales_Uncleaned!G2093="",Nike_Sales_Uncleaned!G2093&lt;=0),MEDIAN(_xlfn._xlws.FILTER(Nike_Sales_Uncleaned!$G$2:$G$2501,Nike_Sales_Uncleaned!$G$2:$G$2501&gt;0)),Nike_Sales_Uncleaned!G2093)</f>
        <v>8331.85</v>
      </c>
      <c r="H1997">
        <f>IF(Nike_Sales_Uncleaned!H2093="",0,IF(AND(Nike_Sales_Uncleaned!H2093&gt;=0,Nike_Sales_Uncleaned!H2093&lt;=1),Nike_Sales_Uncleaned!H2093,0))</f>
        <v>0</v>
      </c>
      <c r="I1997">
        <v>0</v>
      </c>
      <c r="J1997" s="11" t="str">
        <f>IF(Nike_Sales_Uncleaned[[#This Row],[Order_Date]]="","",Nike_Sales_Uncleaned[[#This Row],[Order_Date]])</f>
        <v/>
      </c>
      <c r="K1997" t="s">
        <v>22</v>
      </c>
      <c r="L1997" t="s">
        <v>45</v>
      </c>
      <c r="M1997">
        <v>1061.2</v>
      </c>
    </row>
    <row r="1998" spans="1:13" x14ac:dyDescent="0.3">
      <c r="A1998">
        <v>4092</v>
      </c>
      <c r="B1998" t="s">
        <v>19</v>
      </c>
      <c r="C1998" t="s">
        <v>26</v>
      </c>
      <c r="D1998" t="s">
        <v>60</v>
      </c>
      <c r="E1998" t="str">
        <f>IF(Nike_Sales_Uncleaned!E2094="","NA",IF(OR(Nike_Sales_Uncleaned!E2094=0,Nike_Sales_Uncleaned!E2094=-1),"NA",UPPER(Nike_Sales_Uncleaned!E2094)))</f>
        <v>XL</v>
      </c>
      <c r="F1998" cm="1">
        <f t="array" ref="F1998">IF(Nike_Sales_Uncleaned!F2094="",MEDIAN(_xlfn._xlws.FILTER(Nike_Sales_Uncleaned!$F$2:$F$2501,Nike_Sales_Uncleaned!$F$2:$F$2501&gt;0)),Nike_Sales_Uncleaned!F2094)</f>
        <v>-1</v>
      </c>
      <c r="G1998" cm="1">
        <f t="array" ref="G1998">IF(OR(Nike_Sales_Uncleaned!G2094="",Nike_Sales_Uncleaned!G2094&lt;=0),MEDIAN(_xlfn._xlws.FILTER(Nike_Sales_Uncleaned!$G$2:$G$2501,Nike_Sales_Uncleaned!$G$2:$G$2501&gt;0)),Nike_Sales_Uncleaned!G2094)</f>
        <v>9861.7999999999993</v>
      </c>
      <c r="H1998">
        <f>IF(Nike_Sales_Uncleaned!H2094="",0,IF(AND(Nike_Sales_Uncleaned!H2094&gt;=0,Nike_Sales_Uncleaned!H2094&lt;=1),Nike_Sales_Uncleaned!H2094,0))</f>
        <v>0</v>
      </c>
      <c r="I1998">
        <v>0</v>
      </c>
      <c r="J1998" s="11" t="str">
        <f>IF(Nike_Sales_Uncleaned[[#This Row],[Order_Date]]="","",Nike_Sales_Uncleaned[[#This Row],[Order_Date]])</f>
        <v/>
      </c>
      <c r="K1998" t="s">
        <v>17</v>
      </c>
      <c r="L1998" t="s">
        <v>33</v>
      </c>
      <c r="M1998">
        <v>48.02</v>
      </c>
    </row>
    <row r="1999" spans="1:13" x14ac:dyDescent="0.3">
      <c r="A1999">
        <v>4093</v>
      </c>
      <c r="B1999" t="s">
        <v>19</v>
      </c>
      <c r="C1999" t="s">
        <v>26</v>
      </c>
      <c r="D1999" t="s">
        <v>40</v>
      </c>
      <c r="E1999" t="str">
        <f>IF(Nike_Sales_Uncleaned!E2095="","NA",IF(OR(Nike_Sales_Uncleaned!E2095=0,Nike_Sales_Uncleaned!E2095=-1),"NA",UPPER(Nike_Sales_Uncleaned!E2095)))</f>
        <v>11</v>
      </c>
      <c r="F1999" cm="1">
        <f t="array" ref="F1999">IF(Nike_Sales_Uncleaned!F2095="",MEDIAN(_xlfn._xlws.FILTER(Nike_Sales_Uncleaned!$F$2:$F$2501,Nike_Sales_Uncleaned!$F$2:$F$2501&gt;0)),Nike_Sales_Uncleaned!F2095)</f>
        <v>4</v>
      </c>
      <c r="G1999" cm="1">
        <f t="array" ref="G1999">IF(OR(Nike_Sales_Uncleaned!G2095="",Nike_Sales_Uncleaned!G2095&lt;=0),MEDIAN(_xlfn._xlws.FILTER(Nike_Sales_Uncleaned!$G$2:$G$2501,Nike_Sales_Uncleaned!$G$2:$G$2501&gt;0)),Nike_Sales_Uncleaned!G2095)</f>
        <v>8888.58</v>
      </c>
      <c r="H1999">
        <f>IF(Nike_Sales_Uncleaned!H2095="",0,IF(AND(Nike_Sales_Uncleaned!H2095&gt;=0,Nike_Sales_Uncleaned!H2095&lt;=1),Nike_Sales_Uncleaned!H2095,0))</f>
        <v>0</v>
      </c>
      <c r="I1999">
        <v>0</v>
      </c>
      <c r="J1999" s="11">
        <f>IF(Nike_Sales_Uncleaned[[#This Row],[Order_Date]]="","",Nike_Sales_Uncleaned[[#This Row],[Order_Date]])</f>
        <v>45315</v>
      </c>
      <c r="K1999" t="s">
        <v>22</v>
      </c>
      <c r="L1999" t="s">
        <v>45</v>
      </c>
      <c r="M1999">
        <v>2944.03</v>
      </c>
    </row>
    <row r="2000" spans="1:13" x14ac:dyDescent="0.3">
      <c r="A2000">
        <v>4094</v>
      </c>
      <c r="B2000" t="s">
        <v>13</v>
      </c>
      <c r="C2000" t="s">
        <v>20</v>
      </c>
      <c r="D2000" t="s">
        <v>21</v>
      </c>
      <c r="E2000" t="str">
        <f>IF(Nike_Sales_Uncleaned!E2096="","NA",IF(OR(Nike_Sales_Uncleaned!E2096=0,Nike_Sales_Uncleaned!E2096=-1),"NA",UPPER(Nike_Sales_Uncleaned!E2096)))</f>
        <v>9</v>
      </c>
      <c r="F2000" cm="1">
        <f t="array" ref="F2000">IF(Nike_Sales_Uncleaned!F2096="",MEDIAN(_xlfn._xlws.FILTER(Nike_Sales_Uncleaned!$F$2:$F$2501,Nike_Sales_Uncleaned!$F$2:$F$2501&gt;0)),Nike_Sales_Uncleaned!F2096)</f>
        <v>2</v>
      </c>
      <c r="G2000" cm="1">
        <f t="array" ref="G2000">IF(OR(Nike_Sales_Uncleaned!G2096="",Nike_Sales_Uncleaned!G2096&lt;=0),MEDIAN(_xlfn._xlws.FILTER(Nike_Sales_Uncleaned!$G$2:$G$2501,Nike_Sales_Uncleaned!$G$2:$G$2501&gt;0)),Nike_Sales_Uncleaned!G2096)</f>
        <v>4094.79</v>
      </c>
      <c r="H2000">
        <f>IF(Nike_Sales_Uncleaned!H2096="",0,IF(AND(Nike_Sales_Uncleaned!H2096&gt;=0,Nike_Sales_Uncleaned!H2096&lt;=1),Nike_Sales_Uncleaned!H2096,0))</f>
        <v>0</v>
      </c>
      <c r="I2000">
        <v>0</v>
      </c>
      <c r="J2000" s="11" t="str">
        <f>IF(Nike_Sales_Uncleaned[[#This Row],[Order_Date]]="","",Nike_Sales_Uncleaned[[#This Row],[Order_Date]])</f>
        <v/>
      </c>
      <c r="K2000" t="s">
        <v>17</v>
      </c>
      <c r="L2000" t="s">
        <v>38</v>
      </c>
      <c r="M2000">
        <v>2779.39</v>
      </c>
    </row>
    <row r="2001" spans="1:13" x14ac:dyDescent="0.3">
      <c r="A2001">
        <v>4095</v>
      </c>
      <c r="B2001" t="s">
        <v>35</v>
      </c>
      <c r="C2001" t="s">
        <v>30</v>
      </c>
      <c r="D2001" t="s">
        <v>50</v>
      </c>
      <c r="E2001" t="str">
        <f>IF(Nike_Sales_Uncleaned!E2097="","NA",IF(OR(Nike_Sales_Uncleaned!E2097=0,Nike_Sales_Uncleaned!E2097=-1),"NA",UPPER(Nike_Sales_Uncleaned!E2097)))</f>
        <v>XL</v>
      </c>
      <c r="F2001" cm="1">
        <f t="array" ref="F2001">IF(Nike_Sales_Uncleaned!F2097="",MEDIAN(_xlfn._xlws.FILTER(Nike_Sales_Uncleaned!$F$2:$F$2501,Nike_Sales_Uncleaned!$F$2:$F$2501&gt;0)),Nike_Sales_Uncleaned!F2097)</f>
        <v>1</v>
      </c>
      <c r="G2001" cm="1">
        <f t="array" ref="G2001">IF(OR(Nike_Sales_Uncleaned!G2097="",Nike_Sales_Uncleaned!G2097&lt;=0),MEDIAN(_xlfn._xlws.FILTER(Nike_Sales_Uncleaned!$G$2:$G$2501,Nike_Sales_Uncleaned!$G$2:$G$2501&gt;0)),Nike_Sales_Uncleaned!G2097)</f>
        <v>7129.09</v>
      </c>
      <c r="H2001">
        <f>IF(Nike_Sales_Uncleaned!H2097="",0,IF(AND(Nike_Sales_Uncleaned!H2097&gt;=0,Nike_Sales_Uncleaned!H2097&lt;=1),Nike_Sales_Uncleaned!H2097,0))</f>
        <v>0</v>
      </c>
      <c r="I2001">
        <v>0</v>
      </c>
      <c r="J2001" s="11">
        <f>IF(Nike_Sales_Uncleaned[[#This Row],[Order_Date]]="","",Nike_Sales_Uncleaned[[#This Row],[Order_Date]])</f>
        <v>45551</v>
      </c>
      <c r="K2001" t="s">
        <v>17</v>
      </c>
      <c r="L2001" t="s">
        <v>29</v>
      </c>
      <c r="M2001">
        <v>1993.16</v>
      </c>
    </row>
    <row r="2002" spans="1:13" x14ac:dyDescent="0.3">
      <c r="A2002">
        <v>4096</v>
      </c>
      <c r="B2002" t="s">
        <v>19</v>
      </c>
      <c r="C2002" t="s">
        <v>20</v>
      </c>
      <c r="D2002" t="s">
        <v>55</v>
      </c>
      <c r="E2002" t="str">
        <f>IF(Nike_Sales_Uncleaned!E2098="","NA",IF(OR(Nike_Sales_Uncleaned!E2098=0,Nike_Sales_Uncleaned!E2098=-1),"NA",UPPER(Nike_Sales_Uncleaned!E2098)))</f>
        <v>8</v>
      </c>
      <c r="F2002" cm="1">
        <f t="array" ref="F2002">IF(Nike_Sales_Uncleaned!F2098="",MEDIAN(_xlfn._xlws.FILTER(Nike_Sales_Uncleaned!$F$2:$F$2501,Nike_Sales_Uncleaned!$F$2:$F$2501&gt;0)),Nike_Sales_Uncleaned!F2098)</f>
        <v>2</v>
      </c>
      <c r="G2002" cm="1">
        <f t="array" ref="G2002">IF(OR(Nike_Sales_Uncleaned!G2098="",Nike_Sales_Uncleaned!G2098&lt;=0),MEDIAN(_xlfn._xlws.FILTER(Nike_Sales_Uncleaned!$G$2:$G$2501,Nike_Sales_Uncleaned!$G$2:$G$2501&gt;0)),Nike_Sales_Uncleaned!G2098)</f>
        <v>6110.0300000000007</v>
      </c>
      <c r="H2002">
        <f>IF(Nike_Sales_Uncleaned!H2098="",0,IF(AND(Nike_Sales_Uncleaned!H2098&gt;=0,Nike_Sales_Uncleaned!H2098&lt;=1),Nike_Sales_Uncleaned!H2098,0))</f>
        <v>0</v>
      </c>
      <c r="I2002">
        <v>0</v>
      </c>
      <c r="J2002" s="11">
        <f>IF(Nike_Sales_Uncleaned[[#This Row],[Order_Date]]="","",Nike_Sales_Uncleaned[[#This Row],[Order_Date]])</f>
        <v>45666</v>
      </c>
      <c r="K2002" t="s">
        <v>17</v>
      </c>
      <c r="L2002" t="s">
        <v>29</v>
      </c>
      <c r="M2002">
        <v>3865.04</v>
      </c>
    </row>
    <row r="2003" spans="1:13" x14ac:dyDescent="0.3">
      <c r="A2003">
        <v>4097</v>
      </c>
      <c r="B2003" t="s">
        <v>35</v>
      </c>
      <c r="C2003" t="s">
        <v>43</v>
      </c>
      <c r="D2003" t="s">
        <v>51</v>
      </c>
      <c r="E2003" t="str">
        <f>IF(Nike_Sales_Uncleaned!E2099="","NA",IF(OR(Nike_Sales_Uncleaned!E2099=0,Nike_Sales_Uncleaned!E2099=-1),"NA",UPPER(Nike_Sales_Uncleaned!E2099)))</f>
        <v>XL</v>
      </c>
      <c r="F2003" cm="1">
        <f t="array" ref="F2003">IF(Nike_Sales_Uncleaned!F2099="",MEDIAN(_xlfn._xlws.FILTER(Nike_Sales_Uncleaned!$F$2:$F$2501,Nike_Sales_Uncleaned!$F$2:$F$2501&gt;0)),Nike_Sales_Uncleaned!F2099)</f>
        <v>2</v>
      </c>
      <c r="G2003" cm="1">
        <f t="array" ref="G2003">IF(OR(Nike_Sales_Uncleaned!G2099="",Nike_Sales_Uncleaned!G2099&lt;=0),MEDIAN(_xlfn._xlws.FILTER(Nike_Sales_Uncleaned!$G$2:$G$2501,Nike_Sales_Uncleaned!$G$2:$G$2501&gt;0)),Nike_Sales_Uncleaned!G2099)</f>
        <v>3443.1</v>
      </c>
      <c r="H2003">
        <f>IF(Nike_Sales_Uncleaned!H2099="",0,IF(AND(Nike_Sales_Uncleaned!H2099&gt;=0,Nike_Sales_Uncleaned!H2099&lt;=1),Nike_Sales_Uncleaned!H2099,0))</f>
        <v>0</v>
      </c>
      <c r="I2003">
        <v>0</v>
      </c>
      <c r="J2003" s="11" t="str">
        <f>IF(Nike_Sales_Uncleaned[[#This Row],[Order_Date]]="","",Nike_Sales_Uncleaned[[#This Row],[Order_Date]])</f>
        <v/>
      </c>
      <c r="K2003" t="s">
        <v>22</v>
      </c>
      <c r="L2003" t="s">
        <v>38</v>
      </c>
      <c r="M2003">
        <v>1928.88</v>
      </c>
    </row>
    <row r="2004" spans="1:13" x14ac:dyDescent="0.3">
      <c r="A2004">
        <v>4098</v>
      </c>
      <c r="B2004" t="s">
        <v>35</v>
      </c>
      <c r="C2004" t="s">
        <v>26</v>
      </c>
      <c r="D2004" t="s">
        <v>40</v>
      </c>
      <c r="E2004" t="str">
        <f>IF(Nike_Sales_Uncleaned!E2100="","NA",IF(OR(Nike_Sales_Uncleaned!E2100=0,Nike_Sales_Uncleaned!E2100=-1),"NA",UPPER(Nike_Sales_Uncleaned!E2100)))</f>
        <v>L</v>
      </c>
      <c r="F2004" cm="1">
        <f t="array" ref="F2004">IF(Nike_Sales_Uncleaned!F2100="",MEDIAN(_xlfn._xlws.FILTER(Nike_Sales_Uncleaned!$F$2:$F$2501,Nike_Sales_Uncleaned!$F$2:$F$2501&gt;0)),Nike_Sales_Uncleaned!F2100)</f>
        <v>0</v>
      </c>
      <c r="G2004" cm="1">
        <f t="array" ref="G2004">IF(OR(Nike_Sales_Uncleaned!G2100="",Nike_Sales_Uncleaned!G2100&lt;=0),MEDIAN(_xlfn._xlws.FILTER(Nike_Sales_Uncleaned!$G$2:$G$2501,Nike_Sales_Uncleaned!$G$2:$G$2501&gt;0)),Nike_Sales_Uncleaned!G2100)</f>
        <v>6110.0300000000007</v>
      </c>
      <c r="H2004">
        <f>IF(Nike_Sales_Uncleaned!H2100="",0,IF(AND(Nike_Sales_Uncleaned!H2100&gt;=0,Nike_Sales_Uncleaned!H2100&lt;=1),Nike_Sales_Uncleaned!H2100,0))</f>
        <v>0</v>
      </c>
      <c r="I2004">
        <v>0</v>
      </c>
      <c r="J2004" s="11">
        <f>IF(Nike_Sales_Uncleaned[[#This Row],[Order_Date]]="","",Nike_Sales_Uncleaned[[#This Row],[Order_Date]])</f>
        <v>45599</v>
      </c>
      <c r="K2004" t="s">
        <v>22</v>
      </c>
      <c r="L2004" t="s">
        <v>36</v>
      </c>
      <c r="M2004">
        <v>2371.4499999999998</v>
      </c>
    </row>
    <row r="2005" spans="1:13" x14ac:dyDescent="0.3">
      <c r="A2005">
        <v>4099</v>
      </c>
      <c r="B2005" t="s">
        <v>19</v>
      </c>
      <c r="C2005" t="s">
        <v>20</v>
      </c>
      <c r="D2005" t="s">
        <v>21</v>
      </c>
      <c r="E2005" t="str">
        <f>IF(Nike_Sales_Uncleaned!E2101="","NA",IF(OR(Nike_Sales_Uncleaned!E2101=0,Nike_Sales_Uncleaned!E2101=-1),"NA",UPPER(Nike_Sales_Uncleaned!E2101)))</f>
        <v>NA</v>
      </c>
      <c r="F2005" cm="1">
        <f t="array" ref="F2005">IF(Nike_Sales_Uncleaned!F2101="",MEDIAN(_xlfn._xlws.FILTER(Nike_Sales_Uncleaned!$F$2:$F$2501,Nike_Sales_Uncleaned!$F$2:$F$2501&gt;0)),Nike_Sales_Uncleaned!F2101)</f>
        <v>2</v>
      </c>
      <c r="G2005" cm="1">
        <f t="array" ref="G2005">IF(OR(Nike_Sales_Uncleaned!G2101="",Nike_Sales_Uncleaned!G2101&lt;=0),MEDIAN(_xlfn._xlws.FILTER(Nike_Sales_Uncleaned!$G$2:$G$2501,Nike_Sales_Uncleaned!$G$2:$G$2501&gt;0)),Nike_Sales_Uncleaned!G2101)</f>
        <v>8864.2900000000009</v>
      </c>
      <c r="H2005">
        <f>IF(Nike_Sales_Uncleaned!H2101="",0,IF(AND(Nike_Sales_Uncleaned!H2101&gt;=0,Nike_Sales_Uncleaned!H2101&lt;=1),Nike_Sales_Uncleaned!H2101,0))</f>
        <v>0</v>
      </c>
      <c r="I2005">
        <v>0</v>
      </c>
      <c r="J2005" s="11">
        <f>IF(Nike_Sales_Uncleaned[[#This Row],[Order_Date]]="","",Nike_Sales_Uncleaned[[#This Row],[Order_Date]])</f>
        <v>45691</v>
      </c>
      <c r="K2005" t="s">
        <v>17</v>
      </c>
      <c r="L2005" t="s">
        <v>29</v>
      </c>
      <c r="M2005">
        <v>3616.91</v>
      </c>
    </row>
    <row r="2006" spans="1:13" x14ac:dyDescent="0.3">
      <c r="A2006">
        <v>4100</v>
      </c>
      <c r="B2006" t="s">
        <v>35</v>
      </c>
      <c r="C2006" t="s">
        <v>30</v>
      </c>
      <c r="D2006" t="s">
        <v>56</v>
      </c>
      <c r="E2006" t="str">
        <f>IF(Nike_Sales_Uncleaned!E2102="","NA",IF(OR(Nike_Sales_Uncleaned!E2102=0,Nike_Sales_Uncleaned!E2102=-1),"NA",UPPER(Nike_Sales_Uncleaned!E2102)))</f>
        <v>L</v>
      </c>
      <c r="F2006" cm="1">
        <f t="array" ref="F2006">IF(Nike_Sales_Uncleaned!F2102="",MEDIAN(_xlfn._xlws.FILTER(Nike_Sales_Uncleaned!$F$2:$F$2501,Nike_Sales_Uncleaned!$F$2:$F$2501&gt;0)),Nike_Sales_Uncleaned!F2102)</f>
        <v>2</v>
      </c>
      <c r="G2006" cm="1">
        <f t="array" ref="G2006">IF(OR(Nike_Sales_Uncleaned!G2102="",Nike_Sales_Uncleaned!G2102&lt;=0),MEDIAN(_xlfn._xlws.FILTER(Nike_Sales_Uncleaned!$G$2:$G$2501,Nike_Sales_Uncleaned!$G$2:$G$2501&gt;0)),Nike_Sales_Uncleaned!G2102)</f>
        <v>3315.29</v>
      </c>
      <c r="H2006">
        <f>IF(Nike_Sales_Uncleaned!H2102="",0,IF(AND(Nike_Sales_Uncleaned!H2102&gt;=0,Nike_Sales_Uncleaned!H2102&lt;=1),Nike_Sales_Uncleaned!H2102,0))</f>
        <v>0</v>
      </c>
      <c r="I2006">
        <v>0</v>
      </c>
      <c r="J2006" s="11">
        <f>IF(Nike_Sales_Uncleaned[[#This Row],[Order_Date]]="","",Nike_Sales_Uncleaned[[#This Row],[Order_Date]])</f>
        <v>45761</v>
      </c>
      <c r="K2006" t="s">
        <v>17</v>
      </c>
      <c r="L2006" t="s">
        <v>33</v>
      </c>
      <c r="M2006">
        <v>1507.71</v>
      </c>
    </row>
    <row r="2007" spans="1:13" x14ac:dyDescent="0.3">
      <c r="A2007">
        <v>4101</v>
      </c>
      <c r="B2007" t="s">
        <v>35</v>
      </c>
      <c r="C2007" t="s">
        <v>20</v>
      </c>
      <c r="D2007" t="s">
        <v>39</v>
      </c>
      <c r="E2007" t="str">
        <f>IF(Nike_Sales_Uncleaned!E2103="","NA",IF(OR(Nike_Sales_Uncleaned!E2103=0,Nike_Sales_Uncleaned!E2103=-1),"NA",UPPER(Nike_Sales_Uncleaned!E2103)))</f>
        <v>NA</v>
      </c>
      <c r="F2007" cm="1">
        <f t="array" ref="F2007">IF(Nike_Sales_Uncleaned!F2103="",MEDIAN(_xlfn._xlws.FILTER(Nike_Sales_Uncleaned!$F$2:$F$2501,Nike_Sales_Uncleaned!$F$2:$F$2501&gt;0)),Nike_Sales_Uncleaned!F2103)</f>
        <v>2</v>
      </c>
      <c r="G2007" cm="1">
        <f t="array" ref="G2007">IF(OR(Nike_Sales_Uncleaned!G2103="",Nike_Sales_Uncleaned!G2103&lt;=0),MEDIAN(_xlfn._xlws.FILTER(Nike_Sales_Uncleaned!$G$2:$G$2501,Nike_Sales_Uncleaned!$G$2:$G$2501&gt;0)),Nike_Sales_Uncleaned!G2103)</f>
        <v>6110.0300000000007</v>
      </c>
      <c r="H2007">
        <f>IF(Nike_Sales_Uncleaned!H2103="",0,IF(AND(Nike_Sales_Uncleaned!H2103&gt;=0,Nike_Sales_Uncleaned!H2103&lt;=1),Nike_Sales_Uncleaned!H2103,0))</f>
        <v>0</v>
      </c>
      <c r="I2007">
        <v>0</v>
      </c>
      <c r="J2007" s="11">
        <f>IF(Nike_Sales_Uncleaned[[#This Row],[Order_Date]]="","",Nike_Sales_Uncleaned[[#This Row],[Order_Date]])</f>
        <v>45626</v>
      </c>
      <c r="K2007" t="s">
        <v>22</v>
      </c>
      <c r="L2007" t="s">
        <v>33</v>
      </c>
      <c r="M2007">
        <v>3064.92</v>
      </c>
    </row>
    <row r="2008" spans="1:13" x14ac:dyDescent="0.3">
      <c r="A2008">
        <v>4102</v>
      </c>
      <c r="B2008" t="s">
        <v>35</v>
      </c>
      <c r="C2008" t="s">
        <v>43</v>
      </c>
      <c r="D2008" t="s">
        <v>61</v>
      </c>
      <c r="E2008" t="str">
        <f>IF(Nike_Sales_Uncleaned!E2104="","NA",IF(OR(Nike_Sales_Uncleaned!E2104=0,Nike_Sales_Uncleaned!E2104=-1),"NA",UPPER(Nike_Sales_Uncleaned!E2104)))</f>
        <v>NA</v>
      </c>
      <c r="F2008" cm="1">
        <f t="array" ref="F2008">IF(Nike_Sales_Uncleaned!F2104="",MEDIAN(_xlfn._xlws.FILTER(Nike_Sales_Uncleaned!$F$2:$F$2501,Nike_Sales_Uncleaned!$F$2:$F$2501&gt;0)),Nike_Sales_Uncleaned!F2104)</f>
        <v>-1</v>
      </c>
      <c r="G2008" cm="1">
        <f t="array" ref="G2008">IF(OR(Nike_Sales_Uncleaned!G2104="",Nike_Sales_Uncleaned!G2104&lt;=0),MEDIAN(_xlfn._xlws.FILTER(Nike_Sales_Uncleaned!$G$2:$G$2501,Nike_Sales_Uncleaned!$G$2:$G$2501&gt;0)),Nike_Sales_Uncleaned!G2104)</f>
        <v>6110.0300000000007</v>
      </c>
      <c r="H2008">
        <f>IF(Nike_Sales_Uncleaned!H2104="",0,IF(AND(Nike_Sales_Uncleaned!H2104&gt;=0,Nike_Sales_Uncleaned!H2104&lt;=1),Nike_Sales_Uncleaned!H2104,0))</f>
        <v>0</v>
      </c>
      <c r="I2008">
        <v>0</v>
      </c>
      <c r="J2008" s="11" t="str">
        <f>IF(Nike_Sales_Uncleaned[[#This Row],[Order_Date]]="","",Nike_Sales_Uncleaned[[#This Row],[Order_Date]])</f>
        <v/>
      </c>
      <c r="K2008" t="s">
        <v>22</v>
      </c>
      <c r="L2008" t="s">
        <v>25</v>
      </c>
      <c r="M2008">
        <v>1310.3499999999999</v>
      </c>
    </row>
    <row r="2009" spans="1:13" x14ac:dyDescent="0.3">
      <c r="A2009">
        <v>4103</v>
      </c>
      <c r="B2009" t="s">
        <v>35</v>
      </c>
      <c r="C2009" t="s">
        <v>26</v>
      </c>
      <c r="D2009" t="s">
        <v>40</v>
      </c>
      <c r="E2009" t="str">
        <f>IF(Nike_Sales_Uncleaned!E2105="","NA",IF(OR(Nike_Sales_Uncleaned!E2105=0,Nike_Sales_Uncleaned!E2105=-1),"NA",UPPER(Nike_Sales_Uncleaned!E2105)))</f>
        <v>L</v>
      </c>
      <c r="F2009" cm="1">
        <f t="array" ref="F2009">IF(Nike_Sales_Uncleaned!F2105="",MEDIAN(_xlfn._xlws.FILTER(Nike_Sales_Uncleaned!$F$2:$F$2501,Nike_Sales_Uncleaned!$F$2:$F$2501&gt;0)),Nike_Sales_Uncleaned!F2105)</f>
        <v>2</v>
      </c>
      <c r="G2009" cm="1">
        <f t="array" ref="G2009">IF(OR(Nike_Sales_Uncleaned!G2105="",Nike_Sales_Uncleaned!G2105&lt;=0),MEDIAN(_xlfn._xlws.FILTER(Nike_Sales_Uncleaned!$G$2:$G$2501,Nike_Sales_Uncleaned!$G$2:$G$2501&gt;0)),Nike_Sales_Uncleaned!G2105)</f>
        <v>2475.41</v>
      </c>
      <c r="H2009">
        <f>IF(Nike_Sales_Uncleaned!H2105="",0,IF(AND(Nike_Sales_Uncleaned!H2105&gt;=0,Nike_Sales_Uncleaned!H2105&lt;=1),Nike_Sales_Uncleaned!H2105,0))</f>
        <v>0</v>
      </c>
      <c r="I2009">
        <v>0</v>
      </c>
      <c r="J2009" s="11">
        <f>IF(Nike_Sales_Uncleaned[[#This Row],[Order_Date]]="","",Nike_Sales_Uncleaned[[#This Row],[Order_Date]])</f>
        <v>45667</v>
      </c>
      <c r="K2009" t="s">
        <v>22</v>
      </c>
      <c r="L2009" t="s">
        <v>38</v>
      </c>
      <c r="M2009">
        <v>2158.91</v>
      </c>
    </row>
    <row r="2010" spans="1:13" x14ac:dyDescent="0.3">
      <c r="A2010">
        <v>4104</v>
      </c>
      <c r="B2010" t="s">
        <v>13</v>
      </c>
      <c r="C2010" t="s">
        <v>43</v>
      </c>
      <c r="D2010" t="s">
        <v>52</v>
      </c>
      <c r="E2010" t="str">
        <f>IF(Nike_Sales_Uncleaned!E2106="","NA",IF(OR(Nike_Sales_Uncleaned!E2106=0,Nike_Sales_Uncleaned!E2106=-1),"NA",UPPER(Nike_Sales_Uncleaned!E2106)))</f>
        <v>11</v>
      </c>
      <c r="F2010" cm="1">
        <f t="array" ref="F2010">IF(Nike_Sales_Uncleaned!F2106="",MEDIAN(_xlfn._xlws.FILTER(Nike_Sales_Uncleaned!$F$2:$F$2501,Nike_Sales_Uncleaned!$F$2:$F$2501&gt;0)),Nike_Sales_Uncleaned!F2106)</f>
        <v>2</v>
      </c>
      <c r="G2010" cm="1">
        <f t="array" ref="G2010">IF(OR(Nike_Sales_Uncleaned!G2106="",Nike_Sales_Uncleaned!G2106&lt;=0),MEDIAN(_xlfn._xlws.FILTER(Nike_Sales_Uncleaned!$G$2:$G$2501,Nike_Sales_Uncleaned!$G$2:$G$2501&gt;0)),Nike_Sales_Uncleaned!G2106)</f>
        <v>6110.0300000000007</v>
      </c>
      <c r="H2010">
        <f>IF(Nike_Sales_Uncleaned!H2106="",0,IF(AND(Nike_Sales_Uncleaned!H2106&gt;=0,Nike_Sales_Uncleaned!H2106&lt;=1),Nike_Sales_Uncleaned!H2106,0))</f>
        <v>0</v>
      </c>
      <c r="I2010">
        <v>0</v>
      </c>
      <c r="J2010" s="11">
        <f>IF(Nike_Sales_Uncleaned[[#This Row],[Order_Date]]="","",Nike_Sales_Uncleaned[[#This Row],[Order_Date]])</f>
        <v>45275</v>
      </c>
      <c r="K2010" t="s">
        <v>17</v>
      </c>
      <c r="L2010" t="s">
        <v>36</v>
      </c>
      <c r="M2010">
        <v>3999.21</v>
      </c>
    </row>
    <row r="2011" spans="1:13" x14ac:dyDescent="0.3">
      <c r="A2011">
        <v>4105</v>
      </c>
      <c r="B2011" t="s">
        <v>35</v>
      </c>
      <c r="C2011" t="s">
        <v>30</v>
      </c>
      <c r="D2011" t="s">
        <v>56</v>
      </c>
      <c r="E2011" t="str">
        <f>IF(Nike_Sales_Uncleaned!E2107="","NA",IF(OR(Nike_Sales_Uncleaned!E2107=0,Nike_Sales_Uncleaned!E2107=-1),"NA",UPPER(Nike_Sales_Uncleaned!E2107)))</f>
        <v>XL</v>
      </c>
      <c r="F2011" cm="1">
        <f t="array" ref="F2011">IF(Nike_Sales_Uncleaned!F2107="",MEDIAN(_xlfn._xlws.FILTER(Nike_Sales_Uncleaned!$F$2:$F$2501,Nike_Sales_Uncleaned!$F$2:$F$2501&gt;0)),Nike_Sales_Uncleaned!F2107)</f>
        <v>2</v>
      </c>
      <c r="G2011" cm="1">
        <f t="array" ref="G2011">IF(OR(Nike_Sales_Uncleaned!G2107="",Nike_Sales_Uncleaned!G2107&lt;=0),MEDIAN(_xlfn._xlws.FILTER(Nike_Sales_Uncleaned!$G$2:$G$2501,Nike_Sales_Uncleaned!$G$2:$G$2501&gt;0)),Nike_Sales_Uncleaned!G2107)</f>
        <v>3489.95</v>
      </c>
      <c r="H2011">
        <f>IF(Nike_Sales_Uncleaned!H2107="",0,IF(AND(Nike_Sales_Uncleaned!H2107&gt;=0,Nike_Sales_Uncleaned!H2107&lt;=1),Nike_Sales_Uncleaned!H2107,0))</f>
        <v>0</v>
      </c>
      <c r="I2011">
        <v>0</v>
      </c>
      <c r="J2011" s="11">
        <f>IF(Nike_Sales_Uncleaned[[#This Row],[Order_Date]]="","",Nike_Sales_Uncleaned[[#This Row],[Order_Date]])</f>
        <v>45381</v>
      </c>
      <c r="K2011" t="s">
        <v>22</v>
      </c>
      <c r="L2011" t="s">
        <v>36</v>
      </c>
      <c r="M2011">
        <v>2093.87</v>
      </c>
    </row>
    <row r="2012" spans="1:13" x14ac:dyDescent="0.3">
      <c r="A2012">
        <v>4107</v>
      </c>
      <c r="B2012" t="s">
        <v>13</v>
      </c>
      <c r="C2012" t="s">
        <v>30</v>
      </c>
      <c r="D2012" t="s">
        <v>31</v>
      </c>
      <c r="E2012" t="str">
        <f>IF(Nike_Sales_Uncleaned!E2109="","NA",IF(OR(Nike_Sales_Uncleaned!E2109=0,Nike_Sales_Uncleaned!E2109=-1),"NA",UPPER(Nike_Sales_Uncleaned!E2109)))</f>
        <v>L</v>
      </c>
      <c r="F2012" cm="1">
        <f t="array" ref="F2012">IF(Nike_Sales_Uncleaned!F2109="",MEDIAN(_xlfn._xlws.FILTER(Nike_Sales_Uncleaned!$F$2:$F$2501,Nike_Sales_Uncleaned!$F$2:$F$2501&gt;0)),Nike_Sales_Uncleaned!F2109)</f>
        <v>2</v>
      </c>
      <c r="G2012" cm="1">
        <f t="array" ref="G2012">IF(OR(Nike_Sales_Uncleaned!G2109="",Nike_Sales_Uncleaned!G2109&lt;=0),MEDIAN(_xlfn._xlws.FILTER(Nike_Sales_Uncleaned!$G$2:$G$2501,Nike_Sales_Uncleaned!$G$2:$G$2501&gt;0)),Nike_Sales_Uncleaned!G2109)</f>
        <v>6110.0300000000007</v>
      </c>
      <c r="H2012">
        <f>IF(Nike_Sales_Uncleaned!H2109="",0,IF(AND(Nike_Sales_Uncleaned!H2109&gt;=0,Nike_Sales_Uncleaned!H2109&lt;=1),Nike_Sales_Uncleaned!H2109,0))</f>
        <v>0</v>
      </c>
      <c r="I2012">
        <v>0</v>
      </c>
      <c r="J2012" s="11">
        <f>IF(Nike_Sales_Uncleaned[[#This Row],[Order_Date]]="","",Nike_Sales_Uncleaned[[#This Row],[Order_Date]])</f>
        <v>45848</v>
      </c>
      <c r="K2012" t="s">
        <v>22</v>
      </c>
      <c r="L2012" t="s">
        <v>38</v>
      </c>
      <c r="M2012">
        <v>779.19</v>
      </c>
    </row>
    <row r="2013" spans="1:13" x14ac:dyDescent="0.3">
      <c r="A2013">
        <v>4108</v>
      </c>
      <c r="B2013" t="s">
        <v>13</v>
      </c>
      <c r="C2013" t="s">
        <v>30</v>
      </c>
      <c r="D2013" t="s">
        <v>56</v>
      </c>
      <c r="E2013" t="str">
        <f>IF(Nike_Sales_Uncleaned!E2110="","NA",IF(OR(Nike_Sales_Uncleaned!E2110=0,Nike_Sales_Uncleaned!E2110=-1),"NA",UPPER(Nike_Sales_Uncleaned!E2110)))</f>
        <v>L</v>
      </c>
      <c r="F2013" cm="1">
        <f t="array" ref="F2013">IF(Nike_Sales_Uncleaned!F2110="",MEDIAN(_xlfn._xlws.FILTER(Nike_Sales_Uncleaned!$F$2:$F$2501,Nike_Sales_Uncleaned!$F$2:$F$2501&gt;0)),Nike_Sales_Uncleaned!F2110)</f>
        <v>2</v>
      </c>
      <c r="G2013" cm="1">
        <f t="array" ref="G2013">IF(OR(Nike_Sales_Uncleaned!G2110="",Nike_Sales_Uncleaned!G2110&lt;=0),MEDIAN(_xlfn._xlws.FILTER(Nike_Sales_Uncleaned!$G$2:$G$2501,Nike_Sales_Uncleaned!$G$2:$G$2501&gt;0)),Nike_Sales_Uncleaned!G2110)</f>
        <v>2767.55</v>
      </c>
      <c r="H2013">
        <f>IF(Nike_Sales_Uncleaned!H2110="",0,IF(AND(Nike_Sales_Uncleaned!H2110&gt;=0,Nike_Sales_Uncleaned!H2110&lt;=1),Nike_Sales_Uncleaned!H2110,0))</f>
        <v>0.19</v>
      </c>
      <c r="I2013">
        <v>4483.43</v>
      </c>
      <c r="J2013" s="11">
        <f>IF(Nike_Sales_Uncleaned[[#This Row],[Order_Date]]="","",Nike_Sales_Uncleaned[[#This Row],[Order_Date]])</f>
        <v>45842</v>
      </c>
      <c r="K2013" t="s">
        <v>17</v>
      </c>
      <c r="L2013" t="s">
        <v>45</v>
      </c>
      <c r="M2013">
        <v>1059.07</v>
      </c>
    </row>
    <row r="2014" spans="1:13" x14ac:dyDescent="0.3">
      <c r="A2014">
        <v>4109</v>
      </c>
      <c r="B2014" t="s">
        <v>13</v>
      </c>
      <c r="C2014" t="s">
        <v>14</v>
      </c>
      <c r="D2014" t="s">
        <v>15</v>
      </c>
      <c r="E2014" t="str">
        <f>IF(Nike_Sales_Uncleaned!E2111="","NA",IF(OR(Nike_Sales_Uncleaned!E2111=0,Nike_Sales_Uncleaned!E2111=-1),"NA",UPPER(Nike_Sales_Uncleaned!E2111)))</f>
        <v>12</v>
      </c>
      <c r="F2014" cm="1">
        <f t="array" ref="F2014">IF(Nike_Sales_Uncleaned!F2111="",MEDIAN(_xlfn._xlws.FILTER(Nike_Sales_Uncleaned!$F$2:$F$2501,Nike_Sales_Uncleaned!$F$2:$F$2501&gt;0)),Nike_Sales_Uncleaned!F2111)</f>
        <v>2</v>
      </c>
      <c r="G2014" cm="1">
        <f t="array" ref="G2014">IF(OR(Nike_Sales_Uncleaned!G2111="",Nike_Sales_Uncleaned!G2111&lt;=0),MEDIAN(_xlfn._xlws.FILTER(Nike_Sales_Uncleaned!$G$2:$G$2501,Nike_Sales_Uncleaned!$G$2:$G$2501&gt;0)),Nike_Sales_Uncleaned!G2111)</f>
        <v>9731.83</v>
      </c>
      <c r="H2014">
        <f>IF(Nike_Sales_Uncleaned!H2111="",0,IF(AND(Nike_Sales_Uncleaned!H2111&gt;=0,Nike_Sales_Uncleaned!H2111&lt;=1),Nike_Sales_Uncleaned!H2111,0))</f>
        <v>0</v>
      </c>
      <c r="I2014">
        <v>0</v>
      </c>
      <c r="J2014" s="11">
        <f>IF(Nike_Sales_Uncleaned[[#This Row],[Order_Date]]="","",Nike_Sales_Uncleaned[[#This Row],[Order_Date]])</f>
        <v>45805</v>
      </c>
      <c r="K2014" t="s">
        <v>17</v>
      </c>
      <c r="L2014" t="s">
        <v>25</v>
      </c>
      <c r="M2014">
        <v>-675.88</v>
      </c>
    </row>
    <row r="2015" spans="1:13" x14ac:dyDescent="0.3">
      <c r="A2015">
        <v>4110</v>
      </c>
      <c r="B2015" t="s">
        <v>35</v>
      </c>
      <c r="C2015" t="s">
        <v>14</v>
      </c>
      <c r="D2015" t="s">
        <v>47</v>
      </c>
      <c r="E2015" t="str">
        <f>IF(Nike_Sales_Uncleaned!E2112="","NA",IF(OR(Nike_Sales_Uncleaned!E2112=0,Nike_Sales_Uncleaned!E2112=-1),"NA",UPPER(Nike_Sales_Uncleaned!E2112)))</f>
        <v>M</v>
      </c>
      <c r="F2015" cm="1">
        <f t="array" ref="F2015">IF(Nike_Sales_Uncleaned!F2112="",MEDIAN(_xlfn._xlws.FILTER(Nike_Sales_Uncleaned!$F$2:$F$2501,Nike_Sales_Uncleaned!$F$2:$F$2501&gt;0)),Nike_Sales_Uncleaned!F2112)</f>
        <v>2</v>
      </c>
      <c r="G2015" cm="1">
        <f t="array" ref="G2015">IF(OR(Nike_Sales_Uncleaned!G2112="",Nike_Sales_Uncleaned!G2112&lt;=0),MEDIAN(_xlfn._xlws.FILTER(Nike_Sales_Uncleaned!$G$2:$G$2501,Nike_Sales_Uncleaned!$G$2:$G$2501&gt;0)),Nike_Sales_Uncleaned!G2112)</f>
        <v>6110.0300000000007</v>
      </c>
      <c r="H2015">
        <f>IF(Nike_Sales_Uncleaned!H2112="",0,IF(AND(Nike_Sales_Uncleaned!H2112&gt;=0,Nike_Sales_Uncleaned!H2112&lt;=1),Nike_Sales_Uncleaned!H2112,0))</f>
        <v>0.41</v>
      </c>
      <c r="I2015">
        <v>0</v>
      </c>
      <c r="J2015" s="11">
        <f>IF(Nike_Sales_Uncleaned[[#This Row],[Order_Date]]="","",Nike_Sales_Uncleaned[[#This Row],[Order_Date]])</f>
        <v>45842</v>
      </c>
      <c r="K2015" t="s">
        <v>22</v>
      </c>
      <c r="L2015" t="s">
        <v>38</v>
      </c>
      <c r="M2015">
        <v>3387.91</v>
      </c>
    </row>
    <row r="2016" spans="1:13" x14ac:dyDescent="0.3">
      <c r="A2016">
        <v>4111</v>
      </c>
      <c r="B2016" t="s">
        <v>19</v>
      </c>
      <c r="C2016" t="s">
        <v>26</v>
      </c>
      <c r="D2016" t="s">
        <v>40</v>
      </c>
      <c r="E2016" t="str">
        <f>IF(Nike_Sales_Uncleaned!E2113="","NA",IF(OR(Nike_Sales_Uncleaned!E2113=0,Nike_Sales_Uncleaned!E2113=-1),"NA",UPPER(Nike_Sales_Uncleaned!E2113)))</f>
        <v>L</v>
      </c>
      <c r="F2016" cm="1">
        <f t="array" ref="F2016">IF(Nike_Sales_Uncleaned!F2113="",MEDIAN(_xlfn._xlws.FILTER(Nike_Sales_Uncleaned!$F$2:$F$2501,Nike_Sales_Uncleaned!$F$2:$F$2501&gt;0)),Nike_Sales_Uncleaned!F2113)</f>
        <v>-1</v>
      </c>
      <c r="G2016" cm="1">
        <f t="array" ref="G2016">IF(OR(Nike_Sales_Uncleaned!G2113="",Nike_Sales_Uncleaned!G2113&lt;=0),MEDIAN(_xlfn._xlws.FILTER(Nike_Sales_Uncleaned!$G$2:$G$2501,Nike_Sales_Uncleaned!$G$2:$G$2501&gt;0)),Nike_Sales_Uncleaned!G2113)</f>
        <v>4934.05</v>
      </c>
      <c r="H2016">
        <f>IF(Nike_Sales_Uncleaned!H2113="",0,IF(AND(Nike_Sales_Uncleaned!H2113&gt;=0,Nike_Sales_Uncleaned!H2113&lt;=1),Nike_Sales_Uncleaned!H2113,0))</f>
        <v>0.83</v>
      </c>
      <c r="I2016">
        <v>-838.79</v>
      </c>
      <c r="J2016" s="11">
        <f>IF(Nike_Sales_Uncleaned[[#This Row],[Order_Date]]="","",Nike_Sales_Uncleaned[[#This Row],[Order_Date]])</f>
        <v>45508</v>
      </c>
      <c r="K2016" t="s">
        <v>22</v>
      </c>
      <c r="L2016" t="s">
        <v>36</v>
      </c>
      <c r="M2016">
        <v>2377.84</v>
      </c>
    </row>
    <row r="2017" spans="1:13" x14ac:dyDescent="0.3">
      <c r="A2017">
        <v>4112</v>
      </c>
      <c r="B2017" t="s">
        <v>19</v>
      </c>
      <c r="C2017" t="s">
        <v>30</v>
      </c>
      <c r="D2017" t="s">
        <v>31</v>
      </c>
      <c r="E2017" t="str">
        <f>IF(Nike_Sales_Uncleaned!E2114="","NA",IF(OR(Nike_Sales_Uncleaned!E2114=0,Nike_Sales_Uncleaned!E2114=-1),"NA",UPPER(Nike_Sales_Uncleaned!E2114)))</f>
        <v>L</v>
      </c>
      <c r="F2017" cm="1">
        <f t="array" ref="F2017">IF(Nike_Sales_Uncleaned!F2114="",MEDIAN(_xlfn._xlws.FILTER(Nike_Sales_Uncleaned!$F$2:$F$2501,Nike_Sales_Uncleaned!$F$2:$F$2501&gt;0)),Nike_Sales_Uncleaned!F2114)</f>
        <v>-1</v>
      </c>
      <c r="G2017" cm="1">
        <f t="array" ref="G2017">IF(OR(Nike_Sales_Uncleaned!G2114="",Nike_Sales_Uncleaned!G2114&lt;=0),MEDIAN(_xlfn._xlws.FILTER(Nike_Sales_Uncleaned!$G$2:$G$2501,Nike_Sales_Uncleaned!$G$2:$G$2501&gt;0)),Nike_Sales_Uncleaned!G2114)</f>
        <v>6254.85</v>
      </c>
      <c r="H2017">
        <f>IF(Nike_Sales_Uncleaned!H2114="",0,IF(AND(Nike_Sales_Uncleaned!H2114&gt;=0,Nike_Sales_Uncleaned!H2114&lt;=1),Nike_Sales_Uncleaned!H2114,0))</f>
        <v>0</v>
      </c>
      <c r="I2017">
        <v>0</v>
      </c>
      <c r="J2017" s="11">
        <f>IF(Nike_Sales_Uncleaned[[#This Row],[Order_Date]]="","",Nike_Sales_Uncleaned[[#This Row],[Order_Date]])</f>
        <v>45843</v>
      </c>
      <c r="K2017" t="s">
        <v>17</v>
      </c>
      <c r="L2017" t="s">
        <v>33</v>
      </c>
      <c r="M2017">
        <v>2093.6799999999998</v>
      </c>
    </row>
    <row r="2018" spans="1:13" x14ac:dyDescent="0.3">
      <c r="A2018">
        <v>4113</v>
      </c>
      <c r="B2018" t="s">
        <v>13</v>
      </c>
      <c r="C2018" t="s">
        <v>43</v>
      </c>
      <c r="D2018" t="s">
        <v>52</v>
      </c>
      <c r="E2018" t="str">
        <f>IF(Nike_Sales_Uncleaned!E2115="","NA",IF(OR(Nike_Sales_Uncleaned!E2115=0,Nike_Sales_Uncleaned!E2115=-1),"NA",UPPER(Nike_Sales_Uncleaned!E2115)))</f>
        <v>L</v>
      </c>
      <c r="F2018" cm="1">
        <f t="array" ref="F2018">IF(Nike_Sales_Uncleaned!F2115="",MEDIAN(_xlfn._xlws.FILTER(Nike_Sales_Uncleaned!$F$2:$F$2501,Nike_Sales_Uncleaned!$F$2:$F$2501&gt;0)),Nike_Sales_Uncleaned!F2115)</f>
        <v>2</v>
      </c>
      <c r="G2018" cm="1">
        <f t="array" ref="G2018">IF(OR(Nike_Sales_Uncleaned!G2115="",Nike_Sales_Uncleaned!G2115&lt;=0),MEDIAN(_xlfn._xlws.FILTER(Nike_Sales_Uncleaned!$G$2:$G$2501,Nike_Sales_Uncleaned!$G$2:$G$2501&gt;0)),Nike_Sales_Uncleaned!G2115)</f>
        <v>6435.66</v>
      </c>
      <c r="H2018">
        <f>IF(Nike_Sales_Uncleaned!H2115="",0,IF(AND(Nike_Sales_Uncleaned!H2115&gt;=0,Nike_Sales_Uncleaned!H2115&lt;=1),Nike_Sales_Uncleaned!H2115,0))</f>
        <v>0</v>
      </c>
      <c r="I2018">
        <v>-643.57000000000005</v>
      </c>
      <c r="J2018" s="11">
        <f>IF(Nike_Sales_Uncleaned[[#This Row],[Order_Date]]="","",Nike_Sales_Uncleaned[[#This Row],[Order_Date]])</f>
        <v>45335</v>
      </c>
      <c r="K2018" t="s">
        <v>17</v>
      </c>
      <c r="L2018" t="s">
        <v>36</v>
      </c>
      <c r="M2018">
        <v>3372.49</v>
      </c>
    </row>
    <row r="2019" spans="1:13" x14ac:dyDescent="0.3">
      <c r="A2019">
        <v>4114</v>
      </c>
      <c r="B2019" t="s">
        <v>13</v>
      </c>
      <c r="C2019" t="s">
        <v>14</v>
      </c>
      <c r="D2019" t="s">
        <v>47</v>
      </c>
      <c r="E2019" t="str">
        <f>IF(Nike_Sales_Uncleaned!E2116="","NA",IF(OR(Nike_Sales_Uncleaned!E2116=0,Nike_Sales_Uncleaned!E2116=-1),"NA",UPPER(Nike_Sales_Uncleaned!E2116)))</f>
        <v>XL</v>
      </c>
      <c r="F2019" cm="1">
        <f t="array" ref="F2019">IF(Nike_Sales_Uncleaned!F2116="",MEDIAN(_xlfn._xlws.FILTER(Nike_Sales_Uncleaned!$F$2:$F$2501,Nike_Sales_Uncleaned!$F$2:$F$2501&gt;0)),Nike_Sales_Uncleaned!F2116)</f>
        <v>4</v>
      </c>
      <c r="G2019" cm="1">
        <f t="array" ref="G2019">IF(OR(Nike_Sales_Uncleaned!G2116="",Nike_Sales_Uncleaned!G2116&lt;=0),MEDIAN(_xlfn._xlws.FILTER(Nike_Sales_Uncleaned!$G$2:$G$2501,Nike_Sales_Uncleaned!$G$2:$G$2501&gt;0)),Nike_Sales_Uncleaned!G2116)</f>
        <v>4307.83</v>
      </c>
      <c r="H2019">
        <f>IF(Nike_Sales_Uncleaned!H2116="",0,IF(AND(Nike_Sales_Uncleaned!H2116&gt;=0,Nike_Sales_Uncleaned!H2116&lt;=1),Nike_Sales_Uncleaned!H2116,0))</f>
        <v>0</v>
      </c>
      <c r="I2019">
        <v>0</v>
      </c>
      <c r="J2019" s="11">
        <f>IF(Nike_Sales_Uncleaned[[#This Row],[Order_Date]]="","",Nike_Sales_Uncleaned[[#This Row],[Order_Date]])</f>
        <v>45736</v>
      </c>
      <c r="K2019" t="s">
        <v>22</v>
      </c>
      <c r="L2019" t="s">
        <v>36</v>
      </c>
      <c r="M2019">
        <v>-233.59</v>
      </c>
    </row>
    <row r="2020" spans="1:13" x14ac:dyDescent="0.3">
      <c r="A2020">
        <v>4115</v>
      </c>
      <c r="B2020" t="s">
        <v>35</v>
      </c>
      <c r="C2020" t="s">
        <v>43</v>
      </c>
      <c r="D2020" t="s">
        <v>44</v>
      </c>
      <c r="E2020" t="str">
        <f>IF(Nike_Sales_Uncleaned!E2117="","NA",IF(OR(Nike_Sales_Uncleaned!E2117=0,Nike_Sales_Uncleaned!E2117=-1),"NA",UPPER(Nike_Sales_Uncleaned!E2117)))</f>
        <v>M</v>
      </c>
      <c r="F2020" cm="1">
        <f t="array" ref="F2020">IF(Nike_Sales_Uncleaned!F2117="",MEDIAN(_xlfn._xlws.FILTER(Nike_Sales_Uncleaned!$F$2:$F$2501,Nike_Sales_Uncleaned!$F$2:$F$2501&gt;0)),Nike_Sales_Uncleaned!F2117)</f>
        <v>2</v>
      </c>
      <c r="G2020" cm="1">
        <f t="array" ref="G2020">IF(OR(Nike_Sales_Uncleaned!G2117="",Nike_Sales_Uncleaned!G2117&lt;=0),MEDIAN(_xlfn._xlws.FILTER(Nike_Sales_Uncleaned!$G$2:$G$2501,Nike_Sales_Uncleaned!$G$2:$G$2501&gt;0)),Nike_Sales_Uncleaned!G2117)</f>
        <v>4613.79</v>
      </c>
      <c r="H2020">
        <f>IF(Nike_Sales_Uncleaned!H2117="",0,IF(AND(Nike_Sales_Uncleaned!H2117&gt;=0,Nike_Sales_Uncleaned!H2117&lt;=1),Nike_Sales_Uncleaned!H2117,0))</f>
        <v>0</v>
      </c>
      <c r="I2020">
        <v>0</v>
      </c>
      <c r="J2020" s="11" t="str">
        <f>IF(Nike_Sales_Uncleaned[[#This Row],[Order_Date]]="","",Nike_Sales_Uncleaned[[#This Row],[Order_Date]])</f>
        <v/>
      </c>
      <c r="K2020" t="s">
        <v>22</v>
      </c>
      <c r="L2020" t="s">
        <v>33</v>
      </c>
      <c r="M2020">
        <v>-758.5</v>
      </c>
    </row>
    <row r="2021" spans="1:13" x14ac:dyDescent="0.3">
      <c r="A2021">
        <v>4116</v>
      </c>
      <c r="B2021" t="s">
        <v>19</v>
      </c>
      <c r="C2021" t="s">
        <v>26</v>
      </c>
      <c r="D2021" t="s">
        <v>60</v>
      </c>
      <c r="E2021" t="str">
        <f>IF(Nike_Sales_Uncleaned!E2118="","NA",IF(OR(Nike_Sales_Uncleaned!E2118=0,Nike_Sales_Uncleaned!E2118=-1),"NA",UPPER(Nike_Sales_Uncleaned!E2118)))</f>
        <v>9</v>
      </c>
      <c r="F2021" cm="1">
        <f t="array" ref="F2021">IF(Nike_Sales_Uncleaned!F2118="",MEDIAN(_xlfn._xlws.FILTER(Nike_Sales_Uncleaned!$F$2:$F$2501,Nike_Sales_Uncleaned!$F$2:$F$2501&gt;0)),Nike_Sales_Uncleaned!F2118)</f>
        <v>2</v>
      </c>
      <c r="G2021" cm="1">
        <f t="array" ref="G2021">IF(OR(Nike_Sales_Uncleaned!G2118="",Nike_Sales_Uncleaned!G2118&lt;=0),MEDIAN(_xlfn._xlws.FILTER(Nike_Sales_Uncleaned!$G$2:$G$2501,Nike_Sales_Uncleaned!$G$2:$G$2501&gt;0)),Nike_Sales_Uncleaned!G2118)</f>
        <v>3854.22</v>
      </c>
      <c r="H2021">
        <f>IF(Nike_Sales_Uncleaned!H2118="",0,IF(AND(Nike_Sales_Uncleaned!H2118&gt;=0,Nike_Sales_Uncleaned!H2118&lt;=1),Nike_Sales_Uncleaned!H2118,0))</f>
        <v>0</v>
      </c>
      <c r="I2021">
        <v>0</v>
      </c>
      <c r="J2021" s="11">
        <f>IF(Nike_Sales_Uncleaned[[#This Row],[Order_Date]]="","",Nike_Sales_Uncleaned[[#This Row],[Order_Date]])</f>
        <v>45592</v>
      </c>
      <c r="K2021" t="s">
        <v>17</v>
      </c>
      <c r="L2021" t="s">
        <v>29</v>
      </c>
      <c r="M2021">
        <v>-43.41</v>
      </c>
    </row>
    <row r="2022" spans="1:13" x14ac:dyDescent="0.3">
      <c r="A2022">
        <v>4117</v>
      </c>
      <c r="B2022" t="s">
        <v>19</v>
      </c>
      <c r="C2022" t="s">
        <v>43</v>
      </c>
      <c r="D2022" t="s">
        <v>52</v>
      </c>
      <c r="E2022" t="str">
        <f>IF(Nike_Sales_Uncleaned!E2119="","NA",IF(OR(Nike_Sales_Uncleaned!E2119=0,Nike_Sales_Uncleaned!E2119=-1),"NA",UPPER(Nike_Sales_Uncleaned!E2119)))</f>
        <v>M</v>
      </c>
      <c r="F2022" cm="1">
        <f t="array" ref="F2022">IF(Nike_Sales_Uncleaned!F2119="",MEDIAN(_xlfn._xlws.FILTER(Nike_Sales_Uncleaned!$F$2:$F$2501,Nike_Sales_Uncleaned!$F$2:$F$2501&gt;0)),Nike_Sales_Uncleaned!F2119)</f>
        <v>2</v>
      </c>
      <c r="G2022" cm="1">
        <f t="array" ref="G2022">IF(OR(Nike_Sales_Uncleaned!G2119="",Nike_Sales_Uncleaned!G2119&lt;=0),MEDIAN(_xlfn._xlws.FILTER(Nike_Sales_Uncleaned!$G$2:$G$2501,Nike_Sales_Uncleaned!$G$2:$G$2501&gt;0)),Nike_Sales_Uncleaned!G2119)</f>
        <v>9501.67</v>
      </c>
      <c r="H2022">
        <f>IF(Nike_Sales_Uncleaned!H2119="",0,IF(AND(Nike_Sales_Uncleaned!H2119&gt;=0,Nike_Sales_Uncleaned!H2119&lt;=1),Nike_Sales_Uncleaned!H2119,0))</f>
        <v>0.51</v>
      </c>
      <c r="I2022">
        <v>0</v>
      </c>
      <c r="J2022" s="11" t="str">
        <f>IF(Nike_Sales_Uncleaned[[#This Row],[Order_Date]]="","",Nike_Sales_Uncleaned[[#This Row],[Order_Date]])</f>
        <v/>
      </c>
      <c r="K2022" t="s">
        <v>17</v>
      </c>
      <c r="L2022" t="s">
        <v>38</v>
      </c>
      <c r="M2022">
        <v>266.39999999999998</v>
      </c>
    </row>
    <row r="2023" spans="1:13" x14ac:dyDescent="0.3">
      <c r="A2023">
        <v>4118</v>
      </c>
      <c r="B2023" t="s">
        <v>13</v>
      </c>
      <c r="C2023" t="s">
        <v>43</v>
      </c>
      <c r="D2023" t="s">
        <v>61</v>
      </c>
      <c r="E2023" t="str">
        <f>IF(Nike_Sales_Uncleaned!E2120="","NA",IF(OR(Nike_Sales_Uncleaned!E2120=0,Nike_Sales_Uncleaned!E2120=-1),"NA",UPPER(Nike_Sales_Uncleaned!E2120)))</f>
        <v>XL</v>
      </c>
      <c r="F2023" cm="1">
        <f t="array" ref="F2023">IF(Nike_Sales_Uncleaned!F2120="",MEDIAN(_xlfn._xlws.FILTER(Nike_Sales_Uncleaned!$F$2:$F$2501,Nike_Sales_Uncleaned!$F$2:$F$2501&gt;0)),Nike_Sales_Uncleaned!F2120)</f>
        <v>4</v>
      </c>
      <c r="G2023" cm="1">
        <f t="array" ref="G2023">IF(OR(Nike_Sales_Uncleaned!G2120="",Nike_Sales_Uncleaned!G2120&lt;=0),MEDIAN(_xlfn._xlws.FILTER(Nike_Sales_Uncleaned!$G$2:$G$2501,Nike_Sales_Uncleaned!$G$2:$G$2501&gt;0)),Nike_Sales_Uncleaned!G2120)</f>
        <v>5355.64</v>
      </c>
      <c r="H2023">
        <f>IF(Nike_Sales_Uncleaned!H2120="",0,IF(AND(Nike_Sales_Uncleaned!H2120&gt;=0,Nike_Sales_Uncleaned!H2120&lt;=1),Nike_Sales_Uncleaned!H2120,0))</f>
        <v>0</v>
      </c>
      <c r="I2023">
        <v>0</v>
      </c>
      <c r="J2023" s="11" t="str">
        <f>IF(Nike_Sales_Uncleaned[[#This Row],[Order_Date]]="","",Nike_Sales_Uncleaned[[#This Row],[Order_Date]])</f>
        <v/>
      </c>
      <c r="K2023" t="s">
        <v>22</v>
      </c>
      <c r="L2023" t="s">
        <v>25</v>
      </c>
      <c r="M2023">
        <v>-538.94000000000005</v>
      </c>
    </row>
    <row r="2024" spans="1:13" x14ac:dyDescent="0.3">
      <c r="A2024">
        <v>4119</v>
      </c>
      <c r="B2024" t="s">
        <v>13</v>
      </c>
      <c r="C2024" t="s">
        <v>14</v>
      </c>
      <c r="D2024" t="s">
        <v>54</v>
      </c>
      <c r="E2024" t="str">
        <f>IF(Nike_Sales_Uncleaned!E2121="","NA",IF(OR(Nike_Sales_Uncleaned!E2121=0,Nike_Sales_Uncleaned!E2121=-1),"NA",UPPER(Nike_Sales_Uncleaned!E2121)))</f>
        <v>M</v>
      </c>
      <c r="F2024" cm="1">
        <f t="array" ref="F2024">IF(Nike_Sales_Uncleaned!F2121="",MEDIAN(_xlfn._xlws.FILTER(Nike_Sales_Uncleaned!$F$2:$F$2501,Nike_Sales_Uncleaned!$F$2:$F$2501&gt;0)),Nike_Sales_Uncleaned!F2121)</f>
        <v>2</v>
      </c>
      <c r="G2024" cm="1">
        <f t="array" ref="G2024">IF(OR(Nike_Sales_Uncleaned!G2121="",Nike_Sales_Uncleaned!G2121&lt;=0),MEDIAN(_xlfn._xlws.FILTER(Nike_Sales_Uncleaned!$G$2:$G$2501,Nike_Sales_Uncleaned!$G$2:$G$2501&gt;0)),Nike_Sales_Uncleaned!G2121)</f>
        <v>8849.6200000000008</v>
      </c>
      <c r="H2024">
        <f>IF(Nike_Sales_Uncleaned!H2121="",0,IF(AND(Nike_Sales_Uncleaned!H2121&gt;=0,Nike_Sales_Uncleaned!H2121&lt;=1),Nike_Sales_Uncleaned!H2121,0))</f>
        <v>0.69</v>
      </c>
      <c r="I2024">
        <v>0</v>
      </c>
      <c r="J2024" s="11">
        <f>IF(Nike_Sales_Uncleaned[[#This Row],[Order_Date]]="","",Nike_Sales_Uncleaned[[#This Row],[Order_Date]])</f>
        <v>45647</v>
      </c>
      <c r="K2024" t="s">
        <v>17</v>
      </c>
      <c r="L2024" t="s">
        <v>25</v>
      </c>
      <c r="M2024">
        <v>1451.15</v>
      </c>
    </row>
    <row r="2025" spans="1:13" x14ac:dyDescent="0.3">
      <c r="A2025">
        <v>4120</v>
      </c>
      <c r="B2025" t="s">
        <v>19</v>
      </c>
      <c r="C2025" t="s">
        <v>43</v>
      </c>
      <c r="D2025" t="s">
        <v>52</v>
      </c>
      <c r="E2025" t="str">
        <f>IF(Nike_Sales_Uncleaned!E2122="","NA",IF(OR(Nike_Sales_Uncleaned!E2122=0,Nike_Sales_Uncleaned!E2122=-1),"NA",UPPER(Nike_Sales_Uncleaned!E2122)))</f>
        <v>M</v>
      </c>
      <c r="F2025" cm="1">
        <f t="array" ref="F2025">IF(Nike_Sales_Uncleaned!F2122="",MEDIAN(_xlfn._xlws.FILTER(Nike_Sales_Uncleaned!$F$2:$F$2501,Nike_Sales_Uncleaned!$F$2:$F$2501&gt;0)),Nike_Sales_Uncleaned!F2122)</f>
        <v>2</v>
      </c>
      <c r="G2025" cm="1">
        <f t="array" ref="G2025">IF(OR(Nike_Sales_Uncleaned!G2122="",Nike_Sales_Uncleaned!G2122&lt;=0),MEDIAN(_xlfn._xlws.FILTER(Nike_Sales_Uncleaned!$G$2:$G$2501,Nike_Sales_Uncleaned!$G$2:$G$2501&gt;0)),Nike_Sales_Uncleaned!G2122)</f>
        <v>6110.0300000000007</v>
      </c>
      <c r="H2025">
        <f>IF(Nike_Sales_Uncleaned!H2122="",0,IF(AND(Nike_Sales_Uncleaned!H2122&gt;=0,Nike_Sales_Uncleaned!H2122&lt;=1),Nike_Sales_Uncleaned!H2122,0))</f>
        <v>0</v>
      </c>
      <c r="I2025">
        <v>0</v>
      </c>
      <c r="J2025" s="11">
        <f>IF(Nike_Sales_Uncleaned[[#This Row],[Order_Date]]="","",Nike_Sales_Uncleaned[[#This Row],[Order_Date]])</f>
        <v>45624</v>
      </c>
      <c r="K2025" t="s">
        <v>17</v>
      </c>
      <c r="L2025" t="s">
        <v>33</v>
      </c>
      <c r="M2025">
        <v>3175.14</v>
      </c>
    </row>
    <row r="2026" spans="1:13" x14ac:dyDescent="0.3">
      <c r="A2026">
        <v>4121</v>
      </c>
      <c r="B2026" t="s">
        <v>13</v>
      </c>
      <c r="C2026" t="s">
        <v>14</v>
      </c>
      <c r="D2026" t="s">
        <v>54</v>
      </c>
      <c r="E2026" t="str">
        <f>IF(Nike_Sales_Uncleaned!E2123="","NA",IF(OR(Nike_Sales_Uncleaned!E2123=0,Nike_Sales_Uncleaned!E2123=-1),"NA",UPPER(Nike_Sales_Uncleaned!E2123)))</f>
        <v>6</v>
      </c>
      <c r="F2026" cm="1">
        <f t="array" ref="F2026">IF(Nike_Sales_Uncleaned!F2123="",MEDIAN(_xlfn._xlws.FILTER(Nike_Sales_Uncleaned!$F$2:$F$2501,Nike_Sales_Uncleaned!$F$2:$F$2501&gt;0)),Nike_Sales_Uncleaned!F2123)</f>
        <v>0</v>
      </c>
      <c r="G2026" cm="1">
        <f t="array" ref="G2026">IF(OR(Nike_Sales_Uncleaned!G2123="",Nike_Sales_Uncleaned!G2123&lt;=0),MEDIAN(_xlfn._xlws.FILTER(Nike_Sales_Uncleaned!$G$2:$G$2501,Nike_Sales_Uncleaned!$G$2:$G$2501&gt;0)),Nike_Sales_Uncleaned!G2123)</f>
        <v>2763.46</v>
      </c>
      <c r="H2026">
        <f>IF(Nike_Sales_Uncleaned!H2123="",0,IF(AND(Nike_Sales_Uncleaned!H2123&gt;=0,Nike_Sales_Uncleaned!H2123&lt;=1),Nike_Sales_Uncleaned!H2123,0))</f>
        <v>1</v>
      </c>
      <c r="I2026">
        <v>0</v>
      </c>
      <c r="J2026" s="11">
        <f>IF(Nike_Sales_Uncleaned[[#This Row],[Order_Date]]="","",Nike_Sales_Uncleaned[[#This Row],[Order_Date]])</f>
        <v>45533</v>
      </c>
      <c r="K2026" t="s">
        <v>22</v>
      </c>
      <c r="L2026" t="s">
        <v>36</v>
      </c>
      <c r="M2026">
        <v>-399.33</v>
      </c>
    </row>
    <row r="2027" spans="1:13" x14ac:dyDescent="0.3">
      <c r="A2027">
        <v>4122</v>
      </c>
      <c r="B2027" t="s">
        <v>13</v>
      </c>
      <c r="C2027" t="s">
        <v>26</v>
      </c>
      <c r="D2027" t="s">
        <v>58</v>
      </c>
      <c r="E2027" t="str">
        <f>IF(Nike_Sales_Uncleaned!E2124="","NA",IF(OR(Nike_Sales_Uncleaned!E2124=0,Nike_Sales_Uncleaned!E2124=-1),"NA",UPPER(Nike_Sales_Uncleaned!E2124)))</f>
        <v>11</v>
      </c>
      <c r="F2027" cm="1">
        <f t="array" ref="F2027">IF(Nike_Sales_Uncleaned!F2124="",MEDIAN(_xlfn._xlws.FILTER(Nike_Sales_Uncleaned!$F$2:$F$2501,Nike_Sales_Uncleaned!$F$2:$F$2501&gt;0)),Nike_Sales_Uncleaned!F2124)</f>
        <v>1</v>
      </c>
      <c r="G2027" cm="1">
        <f t="array" ref="G2027">IF(OR(Nike_Sales_Uncleaned!G2124="",Nike_Sales_Uncleaned!G2124&lt;=0),MEDIAN(_xlfn._xlws.FILTER(Nike_Sales_Uncleaned!$G$2:$G$2501,Nike_Sales_Uncleaned!$G$2:$G$2501&gt;0)),Nike_Sales_Uncleaned!G2124)</f>
        <v>6110.0300000000007</v>
      </c>
      <c r="H2027">
        <f>IF(Nike_Sales_Uncleaned!H2124="",0,IF(AND(Nike_Sales_Uncleaned!H2124&gt;=0,Nike_Sales_Uncleaned!H2124&lt;=1),Nike_Sales_Uncleaned!H2124,0))</f>
        <v>0</v>
      </c>
      <c r="I2027">
        <v>0</v>
      </c>
      <c r="J2027" s="11">
        <f>IF(Nike_Sales_Uncleaned[[#This Row],[Order_Date]]="","",Nike_Sales_Uncleaned[[#This Row],[Order_Date]])</f>
        <v>45468</v>
      </c>
      <c r="K2027" t="s">
        <v>22</v>
      </c>
      <c r="L2027" t="s">
        <v>25</v>
      </c>
      <c r="M2027">
        <v>-261.43</v>
      </c>
    </row>
    <row r="2028" spans="1:13" x14ac:dyDescent="0.3">
      <c r="A2028">
        <v>4123</v>
      </c>
      <c r="B2028" t="s">
        <v>19</v>
      </c>
      <c r="C2028" t="s">
        <v>30</v>
      </c>
      <c r="D2028" t="s">
        <v>48</v>
      </c>
      <c r="E2028" t="str">
        <f>IF(Nike_Sales_Uncleaned!E2125="","NA",IF(OR(Nike_Sales_Uncleaned!E2125=0,Nike_Sales_Uncleaned!E2125=-1),"NA",UPPER(Nike_Sales_Uncleaned!E2125)))</f>
        <v>XL</v>
      </c>
      <c r="F2028" cm="1">
        <f t="array" ref="F2028">IF(Nike_Sales_Uncleaned!F2125="",MEDIAN(_xlfn._xlws.FILTER(Nike_Sales_Uncleaned!$F$2:$F$2501,Nike_Sales_Uncleaned!$F$2:$F$2501&gt;0)),Nike_Sales_Uncleaned!F2125)</f>
        <v>2</v>
      </c>
      <c r="G2028" cm="1">
        <f t="array" ref="G2028">IF(OR(Nike_Sales_Uncleaned!G2125="",Nike_Sales_Uncleaned!G2125&lt;=0),MEDIAN(_xlfn._xlws.FILTER(Nike_Sales_Uncleaned!$G$2:$G$2501,Nike_Sales_Uncleaned!$G$2:$G$2501&gt;0)),Nike_Sales_Uncleaned!G2125)</f>
        <v>8184.99</v>
      </c>
      <c r="H2028">
        <f>IF(Nike_Sales_Uncleaned!H2125="",0,IF(AND(Nike_Sales_Uncleaned!H2125&gt;=0,Nike_Sales_Uncleaned!H2125&lt;=1),Nike_Sales_Uncleaned!H2125,0))</f>
        <v>0</v>
      </c>
      <c r="I2028">
        <v>0</v>
      </c>
      <c r="J2028" s="11">
        <f>IF(Nike_Sales_Uncleaned[[#This Row],[Order_Date]]="","",Nike_Sales_Uncleaned[[#This Row],[Order_Date]])</f>
        <v>45705</v>
      </c>
      <c r="K2028" t="s">
        <v>22</v>
      </c>
      <c r="L2028" t="s">
        <v>38</v>
      </c>
      <c r="M2028">
        <v>41.24</v>
      </c>
    </row>
    <row r="2029" spans="1:13" x14ac:dyDescent="0.3">
      <c r="A2029">
        <v>4124</v>
      </c>
      <c r="B2029" t="s">
        <v>13</v>
      </c>
      <c r="C2029" t="s">
        <v>43</v>
      </c>
      <c r="D2029" t="s">
        <v>61</v>
      </c>
      <c r="E2029" t="str">
        <f>IF(Nike_Sales_Uncleaned!E2126="","NA",IF(OR(Nike_Sales_Uncleaned!E2126=0,Nike_Sales_Uncleaned!E2126=-1),"NA",UPPER(Nike_Sales_Uncleaned!E2126)))</f>
        <v>M</v>
      </c>
      <c r="F2029" cm="1">
        <f t="array" ref="F2029">IF(Nike_Sales_Uncleaned!F2126="",MEDIAN(_xlfn._xlws.FILTER(Nike_Sales_Uncleaned!$F$2:$F$2501,Nike_Sales_Uncleaned!$F$2:$F$2501&gt;0)),Nike_Sales_Uncleaned!F2126)</f>
        <v>1</v>
      </c>
      <c r="G2029" cm="1">
        <f t="array" ref="G2029">IF(OR(Nike_Sales_Uncleaned!G2126="",Nike_Sales_Uncleaned!G2126&lt;=0),MEDIAN(_xlfn._xlws.FILTER(Nike_Sales_Uncleaned!$G$2:$G$2501,Nike_Sales_Uncleaned!$G$2:$G$2501&gt;0)),Nike_Sales_Uncleaned!G2126)</f>
        <v>6110.0300000000007</v>
      </c>
      <c r="H2029">
        <f>IF(Nike_Sales_Uncleaned!H2126="",0,IF(AND(Nike_Sales_Uncleaned!H2126&gt;=0,Nike_Sales_Uncleaned!H2126&lt;=1),Nike_Sales_Uncleaned!H2126,0))</f>
        <v>0</v>
      </c>
      <c r="I2029">
        <v>0</v>
      </c>
      <c r="J2029" s="11" t="str">
        <f>IF(Nike_Sales_Uncleaned[[#This Row],[Order_Date]]="","",Nike_Sales_Uncleaned[[#This Row],[Order_Date]])</f>
        <v/>
      </c>
      <c r="K2029" t="s">
        <v>17</v>
      </c>
      <c r="L2029" t="s">
        <v>33</v>
      </c>
      <c r="M2029">
        <v>477.62</v>
      </c>
    </row>
    <row r="2030" spans="1:13" x14ac:dyDescent="0.3">
      <c r="A2030">
        <v>4125</v>
      </c>
      <c r="B2030" t="s">
        <v>35</v>
      </c>
      <c r="C2030" t="s">
        <v>20</v>
      </c>
      <c r="D2030" t="s">
        <v>21</v>
      </c>
      <c r="E2030" t="str">
        <f>IF(Nike_Sales_Uncleaned!E2127="","NA",IF(OR(Nike_Sales_Uncleaned!E2127=0,Nike_Sales_Uncleaned!E2127=-1),"NA",UPPER(Nike_Sales_Uncleaned!E2127)))</f>
        <v>M</v>
      </c>
      <c r="F2030" cm="1">
        <f t="array" ref="F2030">IF(Nike_Sales_Uncleaned!F2127="",MEDIAN(_xlfn._xlws.FILTER(Nike_Sales_Uncleaned!$F$2:$F$2501,Nike_Sales_Uncleaned!$F$2:$F$2501&gt;0)),Nike_Sales_Uncleaned!F2127)</f>
        <v>2</v>
      </c>
      <c r="G2030" cm="1">
        <f t="array" ref="G2030">IF(OR(Nike_Sales_Uncleaned!G2127="",Nike_Sales_Uncleaned!G2127&lt;=0),MEDIAN(_xlfn._xlws.FILTER(Nike_Sales_Uncleaned!$G$2:$G$2501,Nike_Sales_Uncleaned!$G$2:$G$2501&gt;0)),Nike_Sales_Uncleaned!G2127)</f>
        <v>6110.0300000000007</v>
      </c>
      <c r="H2030">
        <f>IF(Nike_Sales_Uncleaned!H2127="",0,IF(AND(Nike_Sales_Uncleaned!H2127&gt;=0,Nike_Sales_Uncleaned!H2127&lt;=1),Nike_Sales_Uncleaned!H2127,0))</f>
        <v>0</v>
      </c>
      <c r="I2030">
        <v>0</v>
      </c>
      <c r="J2030" s="11">
        <f>IF(Nike_Sales_Uncleaned[[#This Row],[Order_Date]]="","",Nike_Sales_Uncleaned[[#This Row],[Order_Date]])</f>
        <v>45669</v>
      </c>
      <c r="K2030" t="s">
        <v>22</v>
      </c>
      <c r="L2030" t="s">
        <v>45</v>
      </c>
      <c r="M2030">
        <v>2465.79</v>
      </c>
    </row>
    <row r="2031" spans="1:13" x14ac:dyDescent="0.3">
      <c r="A2031">
        <v>4126</v>
      </c>
      <c r="B2031" t="s">
        <v>19</v>
      </c>
      <c r="C2031" t="s">
        <v>14</v>
      </c>
      <c r="D2031" t="s">
        <v>15</v>
      </c>
      <c r="E2031" t="str">
        <f>IF(Nike_Sales_Uncleaned!E2128="","NA",IF(OR(Nike_Sales_Uncleaned!E2128=0,Nike_Sales_Uncleaned!E2128=-1),"NA",UPPER(Nike_Sales_Uncleaned!E2128)))</f>
        <v>10</v>
      </c>
      <c r="F2031" cm="1">
        <f t="array" ref="F2031">IF(Nike_Sales_Uncleaned!F2128="",MEDIAN(_xlfn._xlws.FILTER(Nike_Sales_Uncleaned!$F$2:$F$2501,Nike_Sales_Uncleaned!$F$2:$F$2501&gt;0)),Nike_Sales_Uncleaned!F2128)</f>
        <v>2</v>
      </c>
      <c r="G2031" cm="1">
        <f t="array" ref="G2031">IF(OR(Nike_Sales_Uncleaned!G2128="",Nike_Sales_Uncleaned!G2128&lt;=0),MEDIAN(_xlfn._xlws.FILTER(Nike_Sales_Uncleaned!$G$2:$G$2501,Nike_Sales_Uncleaned!$G$2:$G$2501&gt;0)),Nike_Sales_Uncleaned!G2128)</f>
        <v>6110.0300000000007</v>
      </c>
      <c r="H2031">
        <f>IF(Nike_Sales_Uncleaned!H2128="",0,IF(AND(Nike_Sales_Uncleaned!H2128&gt;=0,Nike_Sales_Uncleaned!H2128&lt;=1),Nike_Sales_Uncleaned!H2128,0))</f>
        <v>0</v>
      </c>
      <c r="I2031">
        <v>0</v>
      </c>
      <c r="J2031" s="11">
        <f>IF(Nike_Sales_Uncleaned[[#This Row],[Order_Date]]="","",Nike_Sales_Uncleaned[[#This Row],[Order_Date]])</f>
        <v>45837</v>
      </c>
      <c r="K2031" t="s">
        <v>22</v>
      </c>
      <c r="L2031" t="s">
        <v>33</v>
      </c>
      <c r="M2031">
        <v>1345.61</v>
      </c>
    </row>
    <row r="2032" spans="1:13" x14ac:dyDescent="0.3">
      <c r="A2032">
        <v>4127</v>
      </c>
      <c r="B2032" t="s">
        <v>19</v>
      </c>
      <c r="C2032" t="s">
        <v>30</v>
      </c>
      <c r="D2032" t="s">
        <v>50</v>
      </c>
      <c r="E2032" t="str">
        <f>IF(Nike_Sales_Uncleaned!E2129="","NA",IF(OR(Nike_Sales_Uncleaned!E2129=0,Nike_Sales_Uncleaned!E2129=-1),"NA",UPPER(Nike_Sales_Uncleaned!E2129)))</f>
        <v>L</v>
      </c>
      <c r="F2032" cm="1">
        <f t="array" ref="F2032">IF(Nike_Sales_Uncleaned!F2129="",MEDIAN(_xlfn._xlws.FILTER(Nike_Sales_Uncleaned!$F$2:$F$2501,Nike_Sales_Uncleaned!$F$2:$F$2501&gt;0)),Nike_Sales_Uncleaned!F2129)</f>
        <v>-1</v>
      </c>
      <c r="G2032" cm="1">
        <f t="array" ref="G2032">IF(OR(Nike_Sales_Uncleaned!G2129="",Nike_Sales_Uncleaned!G2129&lt;=0),MEDIAN(_xlfn._xlws.FILTER(Nike_Sales_Uncleaned!$G$2:$G$2501,Nike_Sales_Uncleaned!$G$2:$G$2501&gt;0)),Nike_Sales_Uncleaned!G2129)</f>
        <v>4690.1499999999996</v>
      </c>
      <c r="H2032">
        <f>IF(Nike_Sales_Uncleaned!H2129="",0,IF(AND(Nike_Sales_Uncleaned!H2129&gt;=0,Nike_Sales_Uncleaned!H2129&lt;=1),Nike_Sales_Uncleaned!H2129,0))</f>
        <v>0.49</v>
      </c>
      <c r="I2032">
        <v>-2391.98</v>
      </c>
      <c r="J2032" s="11">
        <f>IF(Nike_Sales_Uncleaned[[#This Row],[Order_Date]]="","",Nike_Sales_Uncleaned[[#This Row],[Order_Date]])</f>
        <v>45775</v>
      </c>
      <c r="K2032" t="s">
        <v>17</v>
      </c>
      <c r="L2032" t="s">
        <v>45</v>
      </c>
      <c r="M2032">
        <v>1331.92</v>
      </c>
    </row>
    <row r="2033" spans="1:13" x14ac:dyDescent="0.3">
      <c r="A2033">
        <v>4128</v>
      </c>
      <c r="B2033" t="s">
        <v>19</v>
      </c>
      <c r="C2033" t="s">
        <v>26</v>
      </c>
      <c r="D2033" t="s">
        <v>60</v>
      </c>
      <c r="E2033" t="str">
        <f>IF(Nike_Sales_Uncleaned!E2130="","NA",IF(OR(Nike_Sales_Uncleaned!E2130=0,Nike_Sales_Uncleaned!E2130=-1),"NA",UPPER(Nike_Sales_Uncleaned!E2130)))</f>
        <v>9</v>
      </c>
      <c r="F2033" cm="1">
        <f t="array" ref="F2033">IF(Nike_Sales_Uncleaned!F2130="",MEDIAN(_xlfn._xlws.FILTER(Nike_Sales_Uncleaned!$F$2:$F$2501,Nike_Sales_Uncleaned!$F$2:$F$2501&gt;0)),Nike_Sales_Uncleaned!F2130)</f>
        <v>2</v>
      </c>
      <c r="G2033" cm="1">
        <f t="array" ref="G2033">IF(OR(Nike_Sales_Uncleaned!G2130="",Nike_Sales_Uncleaned!G2130&lt;=0),MEDIAN(_xlfn._xlws.FILTER(Nike_Sales_Uncleaned!$G$2:$G$2501,Nike_Sales_Uncleaned!$G$2:$G$2501&gt;0)),Nike_Sales_Uncleaned!G2130)</f>
        <v>2566.91</v>
      </c>
      <c r="H2033">
        <f>IF(Nike_Sales_Uncleaned!H2130="",0,IF(AND(Nike_Sales_Uncleaned!H2130&gt;=0,Nike_Sales_Uncleaned!H2130&lt;=1),Nike_Sales_Uncleaned!H2130,0))</f>
        <v>0.08</v>
      </c>
      <c r="I2033">
        <v>0</v>
      </c>
      <c r="J2033" s="11" t="str">
        <f>IF(Nike_Sales_Uncleaned[[#This Row],[Order_Date]]="","",Nike_Sales_Uncleaned[[#This Row],[Order_Date]])</f>
        <v/>
      </c>
      <c r="K2033" t="s">
        <v>17</v>
      </c>
      <c r="L2033" t="s">
        <v>25</v>
      </c>
      <c r="M2033">
        <v>1529.46</v>
      </c>
    </row>
    <row r="2034" spans="1:13" x14ac:dyDescent="0.3">
      <c r="A2034">
        <v>4129</v>
      </c>
      <c r="B2034" t="s">
        <v>35</v>
      </c>
      <c r="C2034" t="s">
        <v>30</v>
      </c>
      <c r="D2034" t="s">
        <v>56</v>
      </c>
      <c r="E2034" t="str">
        <f>IF(Nike_Sales_Uncleaned!E2131="","NA",IF(OR(Nike_Sales_Uncleaned!E2131=0,Nike_Sales_Uncleaned!E2131=-1),"NA",UPPER(Nike_Sales_Uncleaned!E2131)))</f>
        <v>NA</v>
      </c>
      <c r="F2034" cm="1">
        <f t="array" ref="F2034">IF(Nike_Sales_Uncleaned!F2131="",MEDIAN(_xlfn._xlws.FILTER(Nike_Sales_Uncleaned!$F$2:$F$2501,Nike_Sales_Uncleaned!$F$2:$F$2501&gt;0)),Nike_Sales_Uncleaned!F2131)</f>
        <v>2</v>
      </c>
      <c r="G2034" cm="1">
        <f t="array" ref="G2034">IF(OR(Nike_Sales_Uncleaned!G2131="",Nike_Sales_Uncleaned!G2131&lt;=0),MEDIAN(_xlfn._xlws.FILTER(Nike_Sales_Uncleaned!$G$2:$G$2501,Nike_Sales_Uncleaned!$G$2:$G$2501&gt;0)),Nike_Sales_Uncleaned!G2131)</f>
        <v>3445.62</v>
      </c>
      <c r="H2034">
        <f>IF(Nike_Sales_Uncleaned!H2131="",0,IF(AND(Nike_Sales_Uncleaned!H2131&gt;=0,Nike_Sales_Uncleaned!H2131&lt;=1),Nike_Sales_Uncleaned!H2131,0))</f>
        <v>0.24</v>
      </c>
      <c r="I2034">
        <v>0</v>
      </c>
      <c r="J2034" s="11" t="str">
        <f>IF(Nike_Sales_Uncleaned[[#This Row],[Order_Date]]="","",Nike_Sales_Uncleaned[[#This Row],[Order_Date]])</f>
        <v/>
      </c>
      <c r="K2034" t="s">
        <v>22</v>
      </c>
      <c r="L2034" t="s">
        <v>45</v>
      </c>
      <c r="M2034">
        <v>-29.1</v>
      </c>
    </row>
    <row r="2035" spans="1:13" x14ac:dyDescent="0.3">
      <c r="A2035">
        <v>4130</v>
      </c>
      <c r="B2035" t="s">
        <v>35</v>
      </c>
      <c r="C2035" t="s">
        <v>30</v>
      </c>
      <c r="D2035" t="s">
        <v>48</v>
      </c>
      <c r="E2035" t="str">
        <f>IF(Nike_Sales_Uncleaned!E2132="","NA",IF(OR(Nike_Sales_Uncleaned!E2132=0,Nike_Sales_Uncleaned!E2132=-1),"NA",UPPER(Nike_Sales_Uncleaned!E2132)))</f>
        <v>XL</v>
      </c>
      <c r="F2035" cm="1">
        <f t="array" ref="F2035">IF(Nike_Sales_Uncleaned!F2132="",MEDIAN(_xlfn._xlws.FILTER(Nike_Sales_Uncleaned!$F$2:$F$2501,Nike_Sales_Uncleaned!$F$2:$F$2501&gt;0)),Nike_Sales_Uncleaned!F2132)</f>
        <v>2</v>
      </c>
      <c r="G2035" cm="1">
        <f t="array" ref="G2035">IF(OR(Nike_Sales_Uncleaned!G2132="",Nike_Sales_Uncleaned!G2132&lt;=0),MEDIAN(_xlfn._xlws.FILTER(Nike_Sales_Uncleaned!$G$2:$G$2501,Nike_Sales_Uncleaned!$G$2:$G$2501&gt;0)),Nike_Sales_Uncleaned!G2132)</f>
        <v>2776.53</v>
      </c>
      <c r="H2035">
        <f>IF(Nike_Sales_Uncleaned!H2132="",0,IF(AND(Nike_Sales_Uncleaned!H2132&gt;=0,Nike_Sales_Uncleaned!H2132&lt;=1),Nike_Sales_Uncleaned!H2132,0))</f>
        <v>0</v>
      </c>
      <c r="I2035">
        <v>0</v>
      </c>
      <c r="J2035" s="11" t="str">
        <f>IF(Nike_Sales_Uncleaned[[#This Row],[Order_Date]]="","",Nike_Sales_Uncleaned[[#This Row],[Order_Date]])</f>
        <v/>
      </c>
      <c r="K2035" t="s">
        <v>17</v>
      </c>
      <c r="L2035" t="s">
        <v>25</v>
      </c>
      <c r="M2035">
        <v>140.84</v>
      </c>
    </row>
    <row r="2036" spans="1:13" x14ac:dyDescent="0.3">
      <c r="A2036">
        <v>4131</v>
      </c>
      <c r="B2036" t="s">
        <v>19</v>
      </c>
      <c r="C2036" t="s">
        <v>30</v>
      </c>
      <c r="D2036" t="s">
        <v>31</v>
      </c>
      <c r="E2036" t="str">
        <f>IF(Nike_Sales_Uncleaned!E2133="","NA",IF(OR(Nike_Sales_Uncleaned!E2133=0,Nike_Sales_Uncleaned!E2133=-1),"NA",UPPER(Nike_Sales_Uncleaned!E2133)))</f>
        <v>L</v>
      </c>
      <c r="F2036" cm="1">
        <f t="array" ref="F2036">IF(Nike_Sales_Uncleaned!F2133="",MEDIAN(_xlfn._xlws.FILTER(Nike_Sales_Uncleaned!$F$2:$F$2501,Nike_Sales_Uncleaned!$F$2:$F$2501&gt;0)),Nike_Sales_Uncleaned!F2133)</f>
        <v>2</v>
      </c>
      <c r="G2036" cm="1">
        <f t="array" ref="G2036">IF(OR(Nike_Sales_Uncleaned!G2133="",Nike_Sales_Uncleaned!G2133&lt;=0),MEDIAN(_xlfn._xlws.FILTER(Nike_Sales_Uncleaned!$G$2:$G$2501,Nike_Sales_Uncleaned!$G$2:$G$2501&gt;0)),Nike_Sales_Uncleaned!G2133)</f>
        <v>2081.15</v>
      </c>
      <c r="H2036">
        <f>IF(Nike_Sales_Uncleaned!H2133="",0,IF(AND(Nike_Sales_Uncleaned!H2133&gt;=0,Nike_Sales_Uncleaned!H2133&lt;=1),Nike_Sales_Uncleaned!H2133,0))</f>
        <v>0.9</v>
      </c>
      <c r="I2036">
        <v>0</v>
      </c>
      <c r="J2036" s="11">
        <f>IF(Nike_Sales_Uncleaned[[#This Row],[Order_Date]]="","",Nike_Sales_Uncleaned[[#This Row],[Order_Date]])</f>
        <v>45721</v>
      </c>
      <c r="K2036" t="s">
        <v>17</v>
      </c>
      <c r="L2036" t="s">
        <v>36</v>
      </c>
      <c r="M2036">
        <v>3544.31</v>
      </c>
    </row>
    <row r="2037" spans="1:13" x14ac:dyDescent="0.3">
      <c r="A2037">
        <v>4132</v>
      </c>
      <c r="B2037" t="s">
        <v>19</v>
      </c>
      <c r="C2037" t="s">
        <v>26</v>
      </c>
      <c r="D2037" t="s">
        <v>58</v>
      </c>
      <c r="E2037" t="str">
        <f>IF(Nike_Sales_Uncleaned!E2134="","NA",IF(OR(Nike_Sales_Uncleaned!E2134=0,Nike_Sales_Uncleaned!E2134=-1),"NA",UPPER(Nike_Sales_Uncleaned!E2134)))</f>
        <v>XL</v>
      </c>
      <c r="F2037" cm="1">
        <f t="array" ref="F2037">IF(Nike_Sales_Uncleaned!F2134="",MEDIAN(_xlfn._xlws.FILTER(Nike_Sales_Uncleaned!$F$2:$F$2501,Nike_Sales_Uncleaned!$F$2:$F$2501&gt;0)),Nike_Sales_Uncleaned!F2134)</f>
        <v>2</v>
      </c>
      <c r="G2037" cm="1">
        <f t="array" ref="G2037">IF(OR(Nike_Sales_Uncleaned!G2134="",Nike_Sales_Uncleaned!G2134&lt;=0),MEDIAN(_xlfn._xlws.FILTER(Nike_Sales_Uncleaned!$G$2:$G$2501,Nike_Sales_Uncleaned!$G$2:$G$2501&gt;0)),Nike_Sales_Uncleaned!G2134)</f>
        <v>5087.72</v>
      </c>
      <c r="H2037">
        <f>IF(Nike_Sales_Uncleaned!H2134="",0,IF(AND(Nike_Sales_Uncleaned!H2134&gt;=0,Nike_Sales_Uncleaned!H2134&lt;=1),Nike_Sales_Uncleaned!H2134,0))</f>
        <v>7.0000000000000007E-2</v>
      </c>
      <c r="I2037">
        <v>0</v>
      </c>
      <c r="J2037" s="11">
        <f>IF(Nike_Sales_Uncleaned[[#This Row],[Order_Date]]="","",Nike_Sales_Uncleaned[[#This Row],[Order_Date]])</f>
        <v>45668</v>
      </c>
      <c r="K2037" t="s">
        <v>17</v>
      </c>
      <c r="L2037" t="s">
        <v>38</v>
      </c>
      <c r="M2037">
        <v>-921.97</v>
      </c>
    </row>
    <row r="2038" spans="1:13" x14ac:dyDescent="0.3">
      <c r="A2038">
        <v>4133</v>
      </c>
      <c r="B2038" t="s">
        <v>35</v>
      </c>
      <c r="C2038" t="s">
        <v>43</v>
      </c>
      <c r="D2038" t="s">
        <v>44</v>
      </c>
      <c r="E2038" t="str">
        <f>IF(Nike_Sales_Uncleaned!E2135="","NA",IF(OR(Nike_Sales_Uncleaned!E2135=0,Nike_Sales_Uncleaned!E2135=-1),"NA",UPPER(Nike_Sales_Uncleaned!E2135)))</f>
        <v>L</v>
      </c>
      <c r="F2038" cm="1">
        <f t="array" ref="F2038">IF(Nike_Sales_Uncleaned!F2135="",MEDIAN(_xlfn._xlws.FILTER(Nike_Sales_Uncleaned!$F$2:$F$2501,Nike_Sales_Uncleaned!$F$2:$F$2501&gt;0)),Nike_Sales_Uncleaned!F2135)</f>
        <v>3</v>
      </c>
      <c r="G2038" cm="1">
        <f t="array" ref="G2038">IF(OR(Nike_Sales_Uncleaned!G2135="",Nike_Sales_Uncleaned!G2135&lt;=0),MEDIAN(_xlfn._xlws.FILTER(Nike_Sales_Uncleaned!$G$2:$G$2501,Nike_Sales_Uncleaned!$G$2:$G$2501&gt;0)),Nike_Sales_Uncleaned!G2135)</f>
        <v>4105.0600000000004</v>
      </c>
      <c r="H2038">
        <f>IF(Nike_Sales_Uncleaned!H2135="",0,IF(AND(Nike_Sales_Uncleaned!H2135&gt;=0,Nike_Sales_Uncleaned!H2135&lt;=1),Nike_Sales_Uncleaned!H2135,0))</f>
        <v>0</v>
      </c>
      <c r="I2038">
        <v>0</v>
      </c>
      <c r="J2038" s="11" t="str">
        <f>IF(Nike_Sales_Uncleaned[[#This Row],[Order_Date]]="","",Nike_Sales_Uncleaned[[#This Row],[Order_Date]])</f>
        <v/>
      </c>
      <c r="K2038" t="s">
        <v>17</v>
      </c>
      <c r="L2038" t="s">
        <v>25</v>
      </c>
      <c r="M2038">
        <v>1015.38</v>
      </c>
    </row>
    <row r="2039" spans="1:13" x14ac:dyDescent="0.3">
      <c r="A2039">
        <v>4134</v>
      </c>
      <c r="B2039" t="s">
        <v>19</v>
      </c>
      <c r="C2039" t="s">
        <v>14</v>
      </c>
      <c r="D2039" t="s">
        <v>54</v>
      </c>
      <c r="E2039" t="str">
        <f>IF(Nike_Sales_Uncleaned!E2136="","NA",IF(OR(Nike_Sales_Uncleaned!E2136=0,Nike_Sales_Uncleaned!E2136=-1),"NA",UPPER(Nike_Sales_Uncleaned!E2136)))</f>
        <v>12</v>
      </c>
      <c r="F2039" cm="1">
        <f t="array" ref="F2039">IF(Nike_Sales_Uncleaned!F2136="",MEDIAN(_xlfn._xlws.FILTER(Nike_Sales_Uncleaned!$F$2:$F$2501,Nike_Sales_Uncleaned!$F$2:$F$2501&gt;0)),Nike_Sales_Uncleaned!F2136)</f>
        <v>1</v>
      </c>
      <c r="G2039" cm="1">
        <f t="array" ref="G2039">IF(OR(Nike_Sales_Uncleaned!G2136="",Nike_Sales_Uncleaned!G2136&lt;=0),MEDIAN(_xlfn._xlws.FILTER(Nike_Sales_Uncleaned!$G$2:$G$2501,Nike_Sales_Uncleaned!$G$2:$G$2501&gt;0)),Nike_Sales_Uncleaned!G2136)</f>
        <v>6110.0300000000007</v>
      </c>
      <c r="H2039">
        <f>IF(Nike_Sales_Uncleaned!H2136="",0,IF(AND(Nike_Sales_Uncleaned!H2136&gt;=0,Nike_Sales_Uncleaned!H2136&lt;=1),Nike_Sales_Uncleaned!H2136,0))</f>
        <v>0</v>
      </c>
      <c r="I2039">
        <v>0</v>
      </c>
      <c r="J2039" s="11">
        <f>IF(Nike_Sales_Uncleaned[[#This Row],[Order_Date]]="","",Nike_Sales_Uncleaned[[#This Row],[Order_Date]])</f>
        <v>45146</v>
      </c>
      <c r="K2039" t="s">
        <v>22</v>
      </c>
      <c r="L2039" t="s">
        <v>33</v>
      </c>
      <c r="M2039">
        <v>2535.71</v>
      </c>
    </row>
    <row r="2040" spans="1:13" x14ac:dyDescent="0.3">
      <c r="A2040">
        <v>4135</v>
      </c>
      <c r="B2040" t="s">
        <v>35</v>
      </c>
      <c r="C2040" t="s">
        <v>14</v>
      </c>
      <c r="D2040" t="s">
        <v>15</v>
      </c>
      <c r="E2040" t="str">
        <f>IF(Nike_Sales_Uncleaned!E2137="","NA",IF(OR(Nike_Sales_Uncleaned!E2137=0,Nike_Sales_Uncleaned!E2137=-1),"NA",UPPER(Nike_Sales_Uncleaned!E2137)))</f>
        <v>NA</v>
      </c>
      <c r="F2040" cm="1">
        <f t="array" ref="F2040">IF(Nike_Sales_Uncleaned!F2137="",MEDIAN(_xlfn._xlws.FILTER(Nike_Sales_Uncleaned!$F$2:$F$2501,Nike_Sales_Uncleaned!$F$2:$F$2501&gt;0)),Nike_Sales_Uncleaned!F2137)</f>
        <v>2</v>
      </c>
      <c r="G2040" cm="1">
        <f t="array" ref="G2040">IF(OR(Nike_Sales_Uncleaned!G2137="",Nike_Sales_Uncleaned!G2137&lt;=0),MEDIAN(_xlfn._xlws.FILTER(Nike_Sales_Uncleaned!$G$2:$G$2501,Nike_Sales_Uncleaned!$G$2:$G$2501&gt;0)),Nike_Sales_Uncleaned!G2137)</f>
        <v>3860.5</v>
      </c>
      <c r="H2040">
        <f>IF(Nike_Sales_Uncleaned!H2137="",0,IF(AND(Nike_Sales_Uncleaned!H2137&gt;=0,Nike_Sales_Uncleaned!H2137&lt;=1),Nike_Sales_Uncleaned!H2137,0))</f>
        <v>0</v>
      </c>
      <c r="I2040">
        <v>0</v>
      </c>
      <c r="J2040" s="11">
        <f>IF(Nike_Sales_Uncleaned[[#This Row],[Order_Date]]="","",Nike_Sales_Uncleaned[[#This Row],[Order_Date]])</f>
        <v>45720</v>
      </c>
      <c r="K2040" t="s">
        <v>22</v>
      </c>
      <c r="L2040" t="s">
        <v>33</v>
      </c>
      <c r="M2040">
        <v>1756.3</v>
      </c>
    </row>
    <row r="2041" spans="1:13" x14ac:dyDescent="0.3">
      <c r="A2041">
        <v>4136</v>
      </c>
      <c r="B2041" t="s">
        <v>13</v>
      </c>
      <c r="C2041" t="s">
        <v>26</v>
      </c>
      <c r="D2041" t="s">
        <v>60</v>
      </c>
      <c r="E2041" t="str">
        <f>IF(Nike_Sales_Uncleaned!E2138="","NA",IF(OR(Nike_Sales_Uncleaned!E2138=0,Nike_Sales_Uncleaned!E2138=-1),"NA",UPPER(Nike_Sales_Uncleaned!E2138)))</f>
        <v>6</v>
      </c>
      <c r="F2041" cm="1">
        <f t="array" ref="F2041">IF(Nike_Sales_Uncleaned!F2138="",MEDIAN(_xlfn._xlws.FILTER(Nike_Sales_Uncleaned!$F$2:$F$2501,Nike_Sales_Uncleaned!$F$2:$F$2501&gt;0)),Nike_Sales_Uncleaned!F2138)</f>
        <v>2</v>
      </c>
      <c r="G2041" cm="1">
        <f t="array" ref="G2041">IF(OR(Nike_Sales_Uncleaned!G2138="",Nike_Sales_Uncleaned!G2138&lt;=0),MEDIAN(_xlfn._xlws.FILTER(Nike_Sales_Uncleaned!$G$2:$G$2501,Nike_Sales_Uncleaned!$G$2:$G$2501&gt;0)),Nike_Sales_Uncleaned!G2138)</f>
        <v>6110.0300000000007</v>
      </c>
      <c r="H2041">
        <f>IF(Nike_Sales_Uncleaned!H2138="",0,IF(AND(Nike_Sales_Uncleaned!H2138&gt;=0,Nike_Sales_Uncleaned!H2138&lt;=1),Nike_Sales_Uncleaned!H2138,0))</f>
        <v>0</v>
      </c>
      <c r="I2041">
        <v>0</v>
      </c>
      <c r="J2041" s="11">
        <f>IF(Nike_Sales_Uncleaned[[#This Row],[Order_Date]]="","",Nike_Sales_Uncleaned[[#This Row],[Order_Date]])</f>
        <v>45632</v>
      </c>
      <c r="K2041" t="s">
        <v>17</v>
      </c>
      <c r="L2041" t="s">
        <v>33</v>
      </c>
      <c r="M2041">
        <v>-105.03</v>
      </c>
    </row>
    <row r="2042" spans="1:13" x14ac:dyDescent="0.3">
      <c r="A2042">
        <v>4137</v>
      </c>
      <c r="B2042" t="s">
        <v>19</v>
      </c>
      <c r="C2042" t="s">
        <v>43</v>
      </c>
      <c r="D2042" t="s">
        <v>61</v>
      </c>
      <c r="E2042" t="str">
        <f>IF(Nike_Sales_Uncleaned!E2139="","NA",IF(OR(Nike_Sales_Uncleaned!E2139=0,Nike_Sales_Uncleaned!E2139=-1),"NA",UPPER(Nike_Sales_Uncleaned!E2139)))</f>
        <v>NA</v>
      </c>
      <c r="F2042" cm="1">
        <f t="array" ref="F2042">IF(Nike_Sales_Uncleaned!F2139="",MEDIAN(_xlfn._xlws.FILTER(Nike_Sales_Uncleaned!$F$2:$F$2501,Nike_Sales_Uncleaned!$F$2:$F$2501&gt;0)),Nike_Sales_Uncleaned!F2139)</f>
        <v>2</v>
      </c>
      <c r="G2042" cm="1">
        <f t="array" ref="G2042">IF(OR(Nike_Sales_Uncleaned!G2139="",Nike_Sales_Uncleaned!G2139&lt;=0),MEDIAN(_xlfn._xlws.FILTER(Nike_Sales_Uncleaned!$G$2:$G$2501,Nike_Sales_Uncleaned!$G$2:$G$2501&gt;0)),Nike_Sales_Uncleaned!G2139)</f>
        <v>2310.4499999999998</v>
      </c>
      <c r="H2042">
        <f>IF(Nike_Sales_Uncleaned!H2139="",0,IF(AND(Nike_Sales_Uncleaned!H2139&gt;=0,Nike_Sales_Uncleaned!H2139&lt;=1),Nike_Sales_Uncleaned!H2139,0))</f>
        <v>0</v>
      </c>
      <c r="I2042">
        <v>0</v>
      </c>
      <c r="J2042" s="11">
        <f>IF(Nike_Sales_Uncleaned[[#This Row],[Order_Date]]="","",Nike_Sales_Uncleaned[[#This Row],[Order_Date]])</f>
        <v>45843</v>
      </c>
      <c r="K2042" t="s">
        <v>22</v>
      </c>
      <c r="L2042" t="s">
        <v>38</v>
      </c>
      <c r="M2042">
        <v>2244.75</v>
      </c>
    </row>
    <row r="2043" spans="1:13" x14ac:dyDescent="0.3">
      <c r="A2043">
        <v>4138</v>
      </c>
      <c r="B2043" t="s">
        <v>13</v>
      </c>
      <c r="C2043" t="s">
        <v>30</v>
      </c>
      <c r="D2043" t="s">
        <v>50</v>
      </c>
      <c r="E2043" t="str">
        <f>IF(Nike_Sales_Uncleaned!E2140="","NA",IF(OR(Nike_Sales_Uncleaned!E2140=0,Nike_Sales_Uncleaned!E2140=-1),"NA",UPPER(Nike_Sales_Uncleaned!E2140)))</f>
        <v>NA</v>
      </c>
      <c r="F2043" cm="1">
        <f t="array" ref="F2043">IF(Nike_Sales_Uncleaned!F2140="",MEDIAN(_xlfn._xlws.FILTER(Nike_Sales_Uncleaned!$F$2:$F$2501,Nike_Sales_Uncleaned!$F$2:$F$2501&gt;0)),Nike_Sales_Uncleaned!F2140)</f>
        <v>2</v>
      </c>
      <c r="G2043" cm="1">
        <f t="array" ref="G2043">IF(OR(Nike_Sales_Uncleaned!G2140="",Nike_Sales_Uncleaned!G2140&lt;=0),MEDIAN(_xlfn._xlws.FILTER(Nike_Sales_Uncleaned!$G$2:$G$2501,Nike_Sales_Uncleaned!$G$2:$G$2501&gt;0)),Nike_Sales_Uncleaned!G2140)</f>
        <v>6110.0300000000007</v>
      </c>
      <c r="H2043">
        <f>IF(Nike_Sales_Uncleaned!H2140="",0,IF(AND(Nike_Sales_Uncleaned!H2140&gt;=0,Nike_Sales_Uncleaned!H2140&lt;=1),Nike_Sales_Uncleaned!H2140,0))</f>
        <v>0</v>
      </c>
      <c r="I2043">
        <v>0</v>
      </c>
      <c r="J2043" s="11">
        <f>IF(Nike_Sales_Uncleaned[[#This Row],[Order_Date]]="","",Nike_Sales_Uncleaned[[#This Row],[Order_Date]])</f>
        <v>45544</v>
      </c>
      <c r="K2043" t="s">
        <v>22</v>
      </c>
      <c r="L2043" t="s">
        <v>29</v>
      </c>
      <c r="M2043">
        <v>3938.78</v>
      </c>
    </row>
    <row r="2044" spans="1:13" x14ac:dyDescent="0.3">
      <c r="A2044">
        <v>4139</v>
      </c>
      <c r="B2044" t="s">
        <v>19</v>
      </c>
      <c r="C2044" t="s">
        <v>14</v>
      </c>
      <c r="D2044" t="s">
        <v>34</v>
      </c>
      <c r="E2044" t="str">
        <f>IF(Nike_Sales_Uncleaned!E2141="","NA",IF(OR(Nike_Sales_Uncleaned!E2141=0,Nike_Sales_Uncleaned!E2141=-1),"NA",UPPER(Nike_Sales_Uncleaned!E2141)))</f>
        <v>NA</v>
      </c>
      <c r="F2044" cm="1">
        <f t="array" ref="F2044">IF(Nike_Sales_Uncleaned!F2141="",MEDIAN(_xlfn._xlws.FILTER(Nike_Sales_Uncleaned!$F$2:$F$2501,Nike_Sales_Uncleaned!$F$2:$F$2501&gt;0)),Nike_Sales_Uncleaned!F2141)</f>
        <v>0</v>
      </c>
      <c r="G2044" cm="1">
        <f t="array" ref="G2044">IF(OR(Nike_Sales_Uncleaned!G2141="",Nike_Sales_Uncleaned!G2141&lt;=0),MEDIAN(_xlfn._xlws.FILTER(Nike_Sales_Uncleaned!$G$2:$G$2501,Nike_Sales_Uncleaned!$G$2:$G$2501&gt;0)),Nike_Sales_Uncleaned!G2141)</f>
        <v>6465.53</v>
      </c>
      <c r="H2044">
        <f>IF(Nike_Sales_Uncleaned!H2141="",0,IF(AND(Nike_Sales_Uncleaned!H2141&gt;=0,Nike_Sales_Uncleaned!H2141&lt;=1),Nike_Sales_Uncleaned!H2141,0))</f>
        <v>0</v>
      </c>
      <c r="I2044">
        <v>0</v>
      </c>
      <c r="J2044" s="11" t="str">
        <f>IF(Nike_Sales_Uncleaned[[#This Row],[Order_Date]]="","",Nike_Sales_Uncleaned[[#This Row],[Order_Date]])</f>
        <v/>
      </c>
      <c r="K2044" t="s">
        <v>17</v>
      </c>
      <c r="L2044" t="s">
        <v>45</v>
      </c>
      <c r="M2044">
        <v>-279.08999999999997</v>
      </c>
    </row>
    <row r="2045" spans="1:13" x14ac:dyDescent="0.3">
      <c r="A2045">
        <v>4140</v>
      </c>
      <c r="B2045" t="s">
        <v>19</v>
      </c>
      <c r="C2045" t="s">
        <v>30</v>
      </c>
      <c r="D2045" t="s">
        <v>48</v>
      </c>
      <c r="E2045" t="str">
        <f>IF(Nike_Sales_Uncleaned!E2142="","NA",IF(OR(Nike_Sales_Uncleaned!E2142=0,Nike_Sales_Uncleaned!E2142=-1),"NA",UPPER(Nike_Sales_Uncleaned!E2142)))</f>
        <v>XL</v>
      </c>
      <c r="F2045" cm="1">
        <f t="array" ref="F2045">IF(Nike_Sales_Uncleaned!F2142="",MEDIAN(_xlfn._xlws.FILTER(Nike_Sales_Uncleaned!$F$2:$F$2501,Nike_Sales_Uncleaned!$F$2:$F$2501&gt;0)),Nike_Sales_Uncleaned!F2142)</f>
        <v>-1</v>
      </c>
      <c r="G2045" cm="1">
        <f t="array" ref="G2045">IF(OR(Nike_Sales_Uncleaned!G2142="",Nike_Sales_Uncleaned!G2142&lt;=0),MEDIAN(_xlfn._xlws.FILTER(Nike_Sales_Uncleaned!$G$2:$G$2501,Nike_Sales_Uncleaned!$G$2:$G$2501&gt;0)),Nike_Sales_Uncleaned!G2142)</f>
        <v>6110.0300000000007</v>
      </c>
      <c r="H2045">
        <f>IF(Nike_Sales_Uncleaned!H2142="",0,IF(AND(Nike_Sales_Uncleaned!H2142&gt;=0,Nike_Sales_Uncleaned!H2142&lt;=1),Nike_Sales_Uncleaned!H2142,0))</f>
        <v>0</v>
      </c>
      <c r="I2045">
        <v>0</v>
      </c>
      <c r="J2045" s="11">
        <f>IF(Nike_Sales_Uncleaned[[#This Row],[Order_Date]]="","",Nike_Sales_Uncleaned[[#This Row],[Order_Date]])</f>
        <v>45805</v>
      </c>
      <c r="K2045" t="s">
        <v>17</v>
      </c>
      <c r="L2045" t="s">
        <v>36</v>
      </c>
      <c r="M2045">
        <v>3381.94</v>
      </c>
    </row>
    <row r="2046" spans="1:13" x14ac:dyDescent="0.3">
      <c r="A2046">
        <v>4141</v>
      </c>
      <c r="B2046" t="s">
        <v>35</v>
      </c>
      <c r="C2046" t="s">
        <v>14</v>
      </c>
      <c r="D2046" t="s">
        <v>54</v>
      </c>
      <c r="E2046" t="str">
        <f>IF(Nike_Sales_Uncleaned!E2143="","NA",IF(OR(Nike_Sales_Uncleaned!E2143=0,Nike_Sales_Uncleaned!E2143=-1),"NA",UPPER(Nike_Sales_Uncleaned!E2143)))</f>
        <v>7</v>
      </c>
      <c r="F2046" cm="1">
        <f t="array" ref="F2046">IF(Nike_Sales_Uncleaned!F2143="",MEDIAN(_xlfn._xlws.FILTER(Nike_Sales_Uncleaned!$F$2:$F$2501,Nike_Sales_Uncleaned!$F$2:$F$2501&gt;0)),Nike_Sales_Uncleaned!F2143)</f>
        <v>2</v>
      </c>
      <c r="G2046" cm="1">
        <f t="array" ref="G2046">IF(OR(Nike_Sales_Uncleaned!G2143="",Nike_Sales_Uncleaned!G2143&lt;=0),MEDIAN(_xlfn._xlws.FILTER(Nike_Sales_Uncleaned!$G$2:$G$2501,Nike_Sales_Uncleaned!$G$2:$G$2501&gt;0)),Nike_Sales_Uncleaned!G2143)</f>
        <v>2406.0300000000002</v>
      </c>
      <c r="H2046">
        <f>IF(Nike_Sales_Uncleaned!H2143="",0,IF(AND(Nike_Sales_Uncleaned!H2143&gt;=0,Nike_Sales_Uncleaned!H2143&lt;=1),Nike_Sales_Uncleaned!H2143,0))</f>
        <v>0</v>
      </c>
      <c r="I2046">
        <v>0</v>
      </c>
      <c r="J2046" s="11">
        <f>IF(Nike_Sales_Uncleaned[[#This Row],[Order_Date]]="","",Nike_Sales_Uncleaned[[#This Row],[Order_Date]])</f>
        <v>45511</v>
      </c>
      <c r="K2046" t="s">
        <v>17</v>
      </c>
      <c r="L2046" t="s">
        <v>36</v>
      </c>
      <c r="M2046">
        <v>1504.9</v>
      </c>
    </row>
    <row r="2047" spans="1:13" x14ac:dyDescent="0.3">
      <c r="A2047">
        <v>4142</v>
      </c>
      <c r="B2047" t="s">
        <v>13</v>
      </c>
      <c r="C2047" t="s">
        <v>14</v>
      </c>
      <c r="D2047" t="s">
        <v>34</v>
      </c>
      <c r="E2047" t="str">
        <f>IF(Nike_Sales_Uncleaned!E2144="","NA",IF(OR(Nike_Sales_Uncleaned!E2144=0,Nike_Sales_Uncleaned!E2144=-1),"NA",UPPER(Nike_Sales_Uncleaned!E2144)))</f>
        <v>L</v>
      </c>
      <c r="F2047" cm="1">
        <f t="array" ref="F2047">IF(Nike_Sales_Uncleaned!F2144="",MEDIAN(_xlfn._xlws.FILTER(Nike_Sales_Uncleaned!$F$2:$F$2501,Nike_Sales_Uncleaned!$F$2:$F$2501&gt;0)),Nike_Sales_Uncleaned!F2144)</f>
        <v>-1</v>
      </c>
      <c r="G2047" cm="1">
        <f t="array" ref="G2047">IF(OR(Nike_Sales_Uncleaned!G2144="",Nike_Sales_Uncleaned!G2144&lt;=0),MEDIAN(_xlfn._xlws.FILTER(Nike_Sales_Uncleaned!$G$2:$G$2501,Nike_Sales_Uncleaned!$G$2:$G$2501&gt;0)),Nike_Sales_Uncleaned!G2144)</f>
        <v>2840.97</v>
      </c>
      <c r="H2047">
        <f>IF(Nike_Sales_Uncleaned!H2144="",0,IF(AND(Nike_Sales_Uncleaned!H2144&gt;=0,Nike_Sales_Uncleaned!H2144&lt;=1),Nike_Sales_Uncleaned!H2144,0))</f>
        <v>0.87</v>
      </c>
      <c r="I2047">
        <v>-369.33</v>
      </c>
      <c r="J2047" s="11">
        <f>IF(Nike_Sales_Uncleaned[[#This Row],[Order_Date]]="","",Nike_Sales_Uncleaned[[#This Row],[Order_Date]])</f>
        <v>45507</v>
      </c>
      <c r="K2047" t="s">
        <v>17</v>
      </c>
      <c r="L2047" t="s">
        <v>36</v>
      </c>
      <c r="M2047">
        <v>3836.65</v>
      </c>
    </row>
    <row r="2048" spans="1:13" x14ac:dyDescent="0.3">
      <c r="A2048">
        <v>4143</v>
      </c>
      <c r="B2048" t="s">
        <v>19</v>
      </c>
      <c r="C2048" t="s">
        <v>30</v>
      </c>
      <c r="D2048" t="s">
        <v>31</v>
      </c>
      <c r="E2048" t="str">
        <f>IF(Nike_Sales_Uncleaned!E2145="","NA",IF(OR(Nike_Sales_Uncleaned!E2145=0,Nike_Sales_Uncleaned!E2145=-1),"NA",UPPER(Nike_Sales_Uncleaned!E2145)))</f>
        <v>NA</v>
      </c>
      <c r="F2048" cm="1">
        <f t="array" ref="F2048">IF(Nike_Sales_Uncleaned!F2145="",MEDIAN(_xlfn._xlws.FILTER(Nike_Sales_Uncleaned!$F$2:$F$2501,Nike_Sales_Uncleaned!$F$2:$F$2501&gt;0)),Nike_Sales_Uncleaned!F2145)</f>
        <v>2</v>
      </c>
      <c r="G2048" cm="1">
        <f t="array" ref="G2048">IF(OR(Nike_Sales_Uncleaned!G2145="",Nike_Sales_Uncleaned!G2145&lt;=0),MEDIAN(_xlfn._xlws.FILTER(Nike_Sales_Uncleaned!$G$2:$G$2501,Nike_Sales_Uncleaned!$G$2:$G$2501&gt;0)),Nike_Sales_Uncleaned!G2145)</f>
        <v>6110.0300000000007</v>
      </c>
      <c r="H2048">
        <f>IF(Nike_Sales_Uncleaned!H2145="",0,IF(AND(Nike_Sales_Uncleaned!H2145&gt;=0,Nike_Sales_Uncleaned!H2145&lt;=1),Nike_Sales_Uncleaned!H2145,0))</f>
        <v>0</v>
      </c>
      <c r="I2048">
        <v>0</v>
      </c>
      <c r="J2048" s="11">
        <f>IF(Nike_Sales_Uncleaned[[#This Row],[Order_Date]]="","",Nike_Sales_Uncleaned[[#This Row],[Order_Date]])</f>
        <v>45708</v>
      </c>
      <c r="K2048" t="s">
        <v>22</v>
      </c>
      <c r="L2048" t="s">
        <v>33</v>
      </c>
      <c r="M2048">
        <v>3876.35</v>
      </c>
    </row>
    <row r="2049" spans="1:13" x14ac:dyDescent="0.3">
      <c r="A2049">
        <v>4144</v>
      </c>
      <c r="B2049" t="s">
        <v>35</v>
      </c>
      <c r="C2049" t="s">
        <v>14</v>
      </c>
      <c r="D2049" t="s">
        <v>54</v>
      </c>
      <c r="E2049" t="str">
        <f>IF(Nike_Sales_Uncleaned!E2146="","NA",IF(OR(Nike_Sales_Uncleaned!E2146=0,Nike_Sales_Uncleaned!E2146=-1),"NA",UPPER(Nike_Sales_Uncleaned!E2146)))</f>
        <v>XL</v>
      </c>
      <c r="F2049" cm="1">
        <f t="array" ref="F2049">IF(Nike_Sales_Uncleaned!F2146="",MEDIAN(_xlfn._xlws.FILTER(Nike_Sales_Uncleaned!$F$2:$F$2501,Nike_Sales_Uncleaned!$F$2:$F$2501&gt;0)),Nike_Sales_Uncleaned!F2146)</f>
        <v>-1</v>
      </c>
      <c r="G2049" cm="1">
        <f t="array" ref="G2049">IF(OR(Nike_Sales_Uncleaned!G2146="",Nike_Sales_Uncleaned!G2146&lt;=0),MEDIAN(_xlfn._xlws.FILTER(Nike_Sales_Uncleaned!$G$2:$G$2501,Nike_Sales_Uncleaned!$G$2:$G$2501&gt;0)),Nike_Sales_Uncleaned!G2146)</f>
        <v>2335.8200000000002</v>
      </c>
      <c r="H2049">
        <f>IF(Nike_Sales_Uncleaned!H2146="",0,IF(AND(Nike_Sales_Uncleaned!H2146&gt;=0,Nike_Sales_Uncleaned!H2146&lt;=1),Nike_Sales_Uncleaned!H2146,0))</f>
        <v>0</v>
      </c>
      <c r="I2049">
        <v>0</v>
      </c>
      <c r="J2049" s="11" t="str">
        <f>IF(Nike_Sales_Uncleaned[[#This Row],[Order_Date]]="","",Nike_Sales_Uncleaned[[#This Row],[Order_Date]])</f>
        <v/>
      </c>
      <c r="K2049" t="s">
        <v>17</v>
      </c>
      <c r="L2049" t="s">
        <v>36</v>
      </c>
      <c r="M2049">
        <v>304.77999999999997</v>
      </c>
    </row>
    <row r="2050" spans="1:13" x14ac:dyDescent="0.3">
      <c r="A2050">
        <v>4145</v>
      </c>
      <c r="B2050" t="s">
        <v>13</v>
      </c>
      <c r="C2050" t="s">
        <v>20</v>
      </c>
      <c r="D2050" t="s">
        <v>21</v>
      </c>
      <c r="E2050" t="str">
        <f>IF(Nike_Sales_Uncleaned!E2147="","NA",IF(OR(Nike_Sales_Uncleaned!E2147=0,Nike_Sales_Uncleaned!E2147=-1),"NA",UPPER(Nike_Sales_Uncleaned!E2147)))</f>
        <v>M</v>
      </c>
      <c r="F2050" cm="1">
        <f t="array" ref="F2050">IF(Nike_Sales_Uncleaned!F2147="",MEDIAN(_xlfn._xlws.FILTER(Nike_Sales_Uncleaned!$F$2:$F$2501,Nike_Sales_Uncleaned!$F$2:$F$2501&gt;0)),Nike_Sales_Uncleaned!F2147)</f>
        <v>2</v>
      </c>
      <c r="G2050" cm="1">
        <f t="array" ref="G2050">IF(OR(Nike_Sales_Uncleaned!G2147="",Nike_Sales_Uncleaned!G2147&lt;=0),MEDIAN(_xlfn._xlws.FILTER(Nike_Sales_Uncleaned!$G$2:$G$2501,Nike_Sales_Uncleaned!$G$2:$G$2501&gt;0)),Nike_Sales_Uncleaned!G2147)</f>
        <v>6110.0300000000007</v>
      </c>
      <c r="H2050">
        <f>IF(Nike_Sales_Uncleaned!H2147="",0,IF(AND(Nike_Sales_Uncleaned!H2147&gt;=0,Nike_Sales_Uncleaned!H2147&lt;=1),Nike_Sales_Uncleaned!H2147,0))</f>
        <v>0</v>
      </c>
      <c r="I2050">
        <v>0</v>
      </c>
      <c r="J2050" s="11" t="str">
        <f>IF(Nike_Sales_Uncleaned[[#This Row],[Order_Date]]="","",Nike_Sales_Uncleaned[[#This Row],[Order_Date]])</f>
        <v/>
      </c>
      <c r="K2050" t="s">
        <v>22</v>
      </c>
      <c r="L2050" t="s">
        <v>33</v>
      </c>
      <c r="M2050">
        <v>285.95</v>
      </c>
    </row>
    <row r="2051" spans="1:13" x14ac:dyDescent="0.3">
      <c r="A2051">
        <v>4146</v>
      </c>
      <c r="B2051" t="s">
        <v>13</v>
      </c>
      <c r="C2051" t="s">
        <v>26</v>
      </c>
      <c r="D2051" t="s">
        <v>27</v>
      </c>
      <c r="E2051" t="str">
        <f>IF(Nike_Sales_Uncleaned!E2148="","NA",IF(OR(Nike_Sales_Uncleaned!E2148=0,Nike_Sales_Uncleaned!E2148=-1),"NA",UPPER(Nike_Sales_Uncleaned!E2148)))</f>
        <v>10</v>
      </c>
      <c r="F2051" cm="1">
        <f t="array" ref="F2051">IF(Nike_Sales_Uncleaned!F2148="",MEDIAN(_xlfn._xlws.FILTER(Nike_Sales_Uncleaned!$F$2:$F$2501,Nike_Sales_Uncleaned!$F$2:$F$2501&gt;0)),Nike_Sales_Uncleaned!F2148)</f>
        <v>2</v>
      </c>
      <c r="G2051" cm="1">
        <f t="array" ref="G2051">IF(OR(Nike_Sales_Uncleaned!G2148="",Nike_Sales_Uncleaned!G2148&lt;=0),MEDIAN(_xlfn._xlws.FILTER(Nike_Sales_Uncleaned!$G$2:$G$2501,Nike_Sales_Uncleaned!$G$2:$G$2501&gt;0)),Nike_Sales_Uncleaned!G2148)</f>
        <v>6110.0300000000007</v>
      </c>
      <c r="H2051">
        <f>IF(Nike_Sales_Uncleaned!H2148="",0,IF(AND(Nike_Sales_Uncleaned!H2148&gt;=0,Nike_Sales_Uncleaned!H2148&lt;=1),Nike_Sales_Uncleaned!H2148,0))</f>
        <v>0</v>
      </c>
      <c r="I2051">
        <v>0</v>
      </c>
      <c r="J2051" s="11" t="str">
        <f>IF(Nike_Sales_Uncleaned[[#This Row],[Order_Date]]="","",Nike_Sales_Uncleaned[[#This Row],[Order_Date]])</f>
        <v/>
      </c>
      <c r="K2051" t="s">
        <v>17</v>
      </c>
      <c r="L2051" t="s">
        <v>25</v>
      </c>
      <c r="M2051">
        <v>1217.01</v>
      </c>
    </row>
    <row r="2052" spans="1:13" x14ac:dyDescent="0.3">
      <c r="A2052">
        <v>4147</v>
      </c>
      <c r="B2052" t="s">
        <v>35</v>
      </c>
      <c r="C2052" t="s">
        <v>43</v>
      </c>
      <c r="D2052" t="s">
        <v>52</v>
      </c>
      <c r="E2052" t="str">
        <f>IF(Nike_Sales_Uncleaned!E2149="","NA",IF(OR(Nike_Sales_Uncleaned!E2149=0,Nike_Sales_Uncleaned!E2149=-1),"NA",UPPER(Nike_Sales_Uncleaned!E2149)))</f>
        <v>L</v>
      </c>
      <c r="F2052" cm="1">
        <f t="array" ref="F2052">IF(Nike_Sales_Uncleaned!F2149="",MEDIAN(_xlfn._xlws.FILTER(Nike_Sales_Uncleaned!$F$2:$F$2501,Nike_Sales_Uncleaned!$F$2:$F$2501&gt;0)),Nike_Sales_Uncleaned!F2149)</f>
        <v>1</v>
      </c>
      <c r="G2052" cm="1">
        <f t="array" ref="G2052">IF(OR(Nike_Sales_Uncleaned!G2149="",Nike_Sales_Uncleaned!G2149&lt;=0),MEDIAN(_xlfn._xlws.FILTER(Nike_Sales_Uncleaned!$G$2:$G$2501,Nike_Sales_Uncleaned!$G$2:$G$2501&gt;0)),Nike_Sales_Uncleaned!G2149)</f>
        <v>7659.09</v>
      </c>
      <c r="H2052">
        <f>IF(Nike_Sales_Uncleaned!H2149="",0,IF(AND(Nike_Sales_Uncleaned!H2149&gt;=0,Nike_Sales_Uncleaned!H2149&lt;=1),Nike_Sales_Uncleaned!H2149,0))</f>
        <v>0</v>
      </c>
      <c r="I2052">
        <v>0</v>
      </c>
      <c r="J2052" s="11">
        <f>IF(Nike_Sales_Uncleaned[[#This Row],[Order_Date]]="","",Nike_Sales_Uncleaned[[#This Row],[Order_Date]])</f>
        <v>45715</v>
      </c>
      <c r="K2052" t="s">
        <v>17</v>
      </c>
      <c r="L2052" t="s">
        <v>33</v>
      </c>
      <c r="M2052">
        <v>106.35</v>
      </c>
    </row>
    <row r="2053" spans="1:13" x14ac:dyDescent="0.3">
      <c r="A2053">
        <v>4148</v>
      </c>
      <c r="B2053" t="s">
        <v>13</v>
      </c>
      <c r="C2053" t="s">
        <v>20</v>
      </c>
      <c r="D2053" t="s">
        <v>55</v>
      </c>
      <c r="E2053" t="str">
        <f>IF(Nike_Sales_Uncleaned!E2150="","NA",IF(OR(Nike_Sales_Uncleaned!E2150=0,Nike_Sales_Uncleaned!E2150=-1),"NA",UPPER(Nike_Sales_Uncleaned!E2150)))</f>
        <v>7</v>
      </c>
      <c r="F2053" cm="1">
        <f t="array" ref="F2053">IF(Nike_Sales_Uncleaned!F2150="",MEDIAN(_xlfn._xlws.FILTER(Nike_Sales_Uncleaned!$F$2:$F$2501,Nike_Sales_Uncleaned!$F$2:$F$2501&gt;0)),Nike_Sales_Uncleaned!F2150)</f>
        <v>3</v>
      </c>
      <c r="G2053" cm="1">
        <f t="array" ref="G2053">IF(OR(Nike_Sales_Uncleaned!G2150="",Nike_Sales_Uncleaned!G2150&lt;=0),MEDIAN(_xlfn._xlws.FILTER(Nike_Sales_Uncleaned!$G$2:$G$2501,Nike_Sales_Uncleaned!$G$2:$G$2501&gt;0)),Nike_Sales_Uncleaned!G2150)</f>
        <v>5943.25</v>
      </c>
      <c r="H2053">
        <f>IF(Nike_Sales_Uncleaned!H2150="",0,IF(AND(Nike_Sales_Uncleaned!H2150&gt;=0,Nike_Sales_Uncleaned!H2150&lt;=1),Nike_Sales_Uncleaned!H2150,0))</f>
        <v>0</v>
      </c>
      <c r="I2053">
        <v>0</v>
      </c>
      <c r="J2053" s="11">
        <f>IF(Nike_Sales_Uncleaned[[#This Row],[Order_Date]]="","",Nike_Sales_Uncleaned[[#This Row],[Order_Date]])</f>
        <v>45576</v>
      </c>
      <c r="K2053" t="s">
        <v>22</v>
      </c>
      <c r="L2053" t="s">
        <v>29</v>
      </c>
      <c r="M2053">
        <v>-900.4</v>
      </c>
    </row>
    <row r="2054" spans="1:13" x14ac:dyDescent="0.3">
      <c r="A2054">
        <v>4149</v>
      </c>
      <c r="B2054" t="s">
        <v>19</v>
      </c>
      <c r="C2054" t="s">
        <v>14</v>
      </c>
      <c r="D2054" t="s">
        <v>15</v>
      </c>
      <c r="E2054" t="str">
        <f>IF(Nike_Sales_Uncleaned!E2151="","NA",IF(OR(Nike_Sales_Uncleaned!E2151=0,Nike_Sales_Uncleaned!E2151=-1),"NA",UPPER(Nike_Sales_Uncleaned!E2151)))</f>
        <v>10</v>
      </c>
      <c r="F2054" cm="1">
        <f t="array" ref="F2054">IF(Nike_Sales_Uncleaned!F2151="",MEDIAN(_xlfn._xlws.FILTER(Nike_Sales_Uncleaned!$F$2:$F$2501,Nike_Sales_Uncleaned!$F$2:$F$2501&gt;0)),Nike_Sales_Uncleaned!F2151)</f>
        <v>4</v>
      </c>
      <c r="G2054" cm="1">
        <f t="array" ref="G2054">IF(OR(Nike_Sales_Uncleaned!G2151="",Nike_Sales_Uncleaned!G2151&lt;=0),MEDIAN(_xlfn._xlws.FILTER(Nike_Sales_Uncleaned!$G$2:$G$2501,Nike_Sales_Uncleaned!$G$2:$G$2501&gt;0)),Nike_Sales_Uncleaned!G2151)</f>
        <v>5716.52</v>
      </c>
      <c r="H2054">
        <f>IF(Nike_Sales_Uncleaned!H2151="",0,IF(AND(Nike_Sales_Uncleaned!H2151&gt;=0,Nike_Sales_Uncleaned!H2151&lt;=1),Nike_Sales_Uncleaned!H2151,0))</f>
        <v>0</v>
      </c>
      <c r="I2054">
        <v>0</v>
      </c>
      <c r="J2054" s="11">
        <f>IF(Nike_Sales_Uncleaned[[#This Row],[Order_Date]]="","",Nike_Sales_Uncleaned[[#This Row],[Order_Date]])</f>
        <v>45676</v>
      </c>
      <c r="K2054" t="s">
        <v>22</v>
      </c>
      <c r="L2054" t="s">
        <v>29</v>
      </c>
      <c r="M2054">
        <v>274.76</v>
      </c>
    </row>
    <row r="2055" spans="1:13" x14ac:dyDescent="0.3">
      <c r="A2055">
        <v>4150</v>
      </c>
      <c r="B2055" t="s">
        <v>35</v>
      </c>
      <c r="C2055" t="s">
        <v>43</v>
      </c>
      <c r="D2055" t="s">
        <v>52</v>
      </c>
      <c r="E2055" t="str">
        <f>IF(Nike_Sales_Uncleaned!E2152="","NA",IF(OR(Nike_Sales_Uncleaned!E2152=0,Nike_Sales_Uncleaned!E2152=-1),"NA",UPPER(Nike_Sales_Uncleaned!E2152)))</f>
        <v>11</v>
      </c>
      <c r="F2055" cm="1">
        <f t="array" ref="F2055">IF(Nike_Sales_Uncleaned!F2152="",MEDIAN(_xlfn._xlws.FILTER(Nike_Sales_Uncleaned!$F$2:$F$2501,Nike_Sales_Uncleaned!$F$2:$F$2501&gt;0)),Nike_Sales_Uncleaned!F2152)</f>
        <v>2</v>
      </c>
      <c r="G2055" cm="1">
        <f t="array" ref="G2055">IF(OR(Nike_Sales_Uncleaned!G2152="",Nike_Sales_Uncleaned!G2152&lt;=0),MEDIAN(_xlfn._xlws.FILTER(Nike_Sales_Uncleaned!$G$2:$G$2501,Nike_Sales_Uncleaned!$G$2:$G$2501&gt;0)),Nike_Sales_Uncleaned!G2152)</f>
        <v>6110.0300000000007</v>
      </c>
      <c r="H2055">
        <f>IF(Nike_Sales_Uncleaned!H2152="",0,IF(AND(Nike_Sales_Uncleaned!H2152&gt;=0,Nike_Sales_Uncleaned!H2152&lt;=1),Nike_Sales_Uncleaned!H2152,0))</f>
        <v>0.81</v>
      </c>
      <c r="I2055">
        <v>0</v>
      </c>
      <c r="J2055" s="11">
        <f>IF(Nike_Sales_Uncleaned[[#This Row],[Order_Date]]="","",Nike_Sales_Uncleaned[[#This Row],[Order_Date]])</f>
        <v>45718</v>
      </c>
      <c r="K2055" t="s">
        <v>22</v>
      </c>
      <c r="L2055" t="s">
        <v>29</v>
      </c>
      <c r="M2055">
        <v>3076.73</v>
      </c>
    </row>
    <row r="2056" spans="1:13" x14ac:dyDescent="0.3">
      <c r="A2056">
        <v>4151</v>
      </c>
      <c r="B2056" t="s">
        <v>13</v>
      </c>
      <c r="C2056" t="s">
        <v>14</v>
      </c>
      <c r="D2056" t="s">
        <v>47</v>
      </c>
      <c r="E2056" t="str">
        <f>IF(Nike_Sales_Uncleaned!E2153="","NA",IF(OR(Nike_Sales_Uncleaned!E2153=0,Nike_Sales_Uncleaned!E2153=-1),"NA",UPPER(Nike_Sales_Uncleaned!E2153)))</f>
        <v>M</v>
      </c>
      <c r="F2056" cm="1">
        <f t="array" ref="F2056">IF(Nike_Sales_Uncleaned!F2153="",MEDIAN(_xlfn._xlws.FILTER(Nike_Sales_Uncleaned!$F$2:$F$2501,Nike_Sales_Uncleaned!$F$2:$F$2501&gt;0)),Nike_Sales_Uncleaned!F2153)</f>
        <v>2</v>
      </c>
      <c r="G2056" cm="1">
        <f t="array" ref="G2056">IF(OR(Nike_Sales_Uncleaned!G2153="",Nike_Sales_Uncleaned!G2153&lt;=0),MEDIAN(_xlfn._xlws.FILTER(Nike_Sales_Uncleaned!$G$2:$G$2501,Nike_Sales_Uncleaned!$G$2:$G$2501&gt;0)),Nike_Sales_Uncleaned!G2153)</f>
        <v>7282.99</v>
      </c>
      <c r="H2056">
        <f>IF(Nike_Sales_Uncleaned!H2153="",0,IF(AND(Nike_Sales_Uncleaned!H2153&gt;=0,Nike_Sales_Uncleaned!H2153&lt;=1),Nike_Sales_Uncleaned!H2153,0))</f>
        <v>0.05</v>
      </c>
      <c r="I2056">
        <v>0</v>
      </c>
      <c r="J2056" s="11">
        <f>IF(Nike_Sales_Uncleaned[[#This Row],[Order_Date]]="","",Nike_Sales_Uncleaned[[#This Row],[Order_Date]])</f>
        <v>45421</v>
      </c>
      <c r="K2056" t="s">
        <v>22</v>
      </c>
      <c r="L2056" t="s">
        <v>45</v>
      </c>
      <c r="M2056">
        <v>871.53</v>
      </c>
    </row>
    <row r="2057" spans="1:13" x14ac:dyDescent="0.3">
      <c r="A2057">
        <v>4152</v>
      </c>
      <c r="B2057" t="s">
        <v>35</v>
      </c>
      <c r="C2057" t="s">
        <v>43</v>
      </c>
      <c r="D2057" t="s">
        <v>51</v>
      </c>
      <c r="E2057" t="str">
        <f>IF(Nike_Sales_Uncleaned!E2154="","NA",IF(OR(Nike_Sales_Uncleaned!E2154=0,Nike_Sales_Uncleaned!E2154=-1),"NA",UPPER(Nike_Sales_Uncleaned!E2154)))</f>
        <v>XL</v>
      </c>
      <c r="F2057" cm="1">
        <f t="array" ref="F2057">IF(Nike_Sales_Uncleaned!F2154="",MEDIAN(_xlfn._xlws.FILTER(Nike_Sales_Uncleaned!$F$2:$F$2501,Nike_Sales_Uncleaned!$F$2:$F$2501&gt;0)),Nike_Sales_Uncleaned!F2154)</f>
        <v>1</v>
      </c>
      <c r="G2057" cm="1">
        <f t="array" ref="G2057">IF(OR(Nike_Sales_Uncleaned!G2154="",Nike_Sales_Uncleaned!G2154&lt;=0),MEDIAN(_xlfn._xlws.FILTER(Nike_Sales_Uncleaned!$G$2:$G$2501,Nike_Sales_Uncleaned!$G$2:$G$2501&gt;0)),Nike_Sales_Uncleaned!G2154)</f>
        <v>6110.0300000000007</v>
      </c>
      <c r="H2057">
        <f>IF(Nike_Sales_Uncleaned!H2154="",0,IF(AND(Nike_Sales_Uncleaned!H2154&gt;=0,Nike_Sales_Uncleaned!H2154&lt;=1),Nike_Sales_Uncleaned!H2154,0))</f>
        <v>0</v>
      </c>
      <c r="I2057">
        <v>0</v>
      </c>
      <c r="J2057" s="11" t="str">
        <f>IF(Nike_Sales_Uncleaned[[#This Row],[Order_Date]]="","",Nike_Sales_Uncleaned[[#This Row],[Order_Date]])</f>
        <v/>
      </c>
      <c r="K2057" t="s">
        <v>17</v>
      </c>
      <c r="L2057" t="s">
        <v>25</v>
      </c>
      <c r="M2057">
        <v>1011.99</v>
      </c>
    </row>
    <row r="2058" spans="1:13" x14ac:dyDescent="0.3">
      <c r="A2058">
        <v>4153</v>
      </c>
      <c r="B2058" t="s">
        <v>19</v>
      </c>
      <c r="C2058" t="s">
        <v>30</v>
      </c>
      <c r="D2058" t="s">
        <v>56</v>
      </c>
      <c r="E2058" t="str">
        <f>IF(Nike_Sales_Uncleaned!E2155="","NA",IF(OR(Nike_Sales_Uncleaned!E2155=0,Nike_Sales_Uncleaned!E2155=-1),"NA",UPPER(Nike_Sales_Uncleaned!E2155)))</f>
        <v>NA</v>
      </c>
      <c r="F2058" cm="1">
        <f t="array" ref="F2058">IF(Nike_Sales_Uncleaned!F2155="",MEDIAN(_xlfn._xlws.FILTER(Nike_Sales_Uncleaned!$F$2:$F$2501,Nike_Sales_Uncleaned!$F$2:$F$2501&gt;0)),Nike_Sales_Uncleaned!F2155)</f>
        <v>2</v>
      </c>
      <c r="G2058" cm="1">
        <f t="array" ref="G2058">IF(OR(Nike_Sales_Uncleaned!G2155="",Nike_Sales_Uncleaned!G2155&lt;=0),MEDIAN(_xlfn._xlws.FILTER(Nike_Sales_Uncleaned!$G$2:$G$2501,Nike_Sales_Uncleaned!$G$2:$G$2501&gt;0)),Nike_Sales_Uncleaned!G2155)</f>
        <v>6110.0300000000007</v>
      </c>
      <c r="H2058">
        <f>IF(Nike_Sales_Uncleaned!H2155="",0,IF(AND(Nike_Sales_Uncleaned!H2155&gt;=0,Nike_Sales_Uncleaned!H2155&lt;=1),Nike_Sales_Uncleaned!H2155,0))</f>
        <v>0</v>
      </c>
      <c r="I2058">
        <v>0</v>
      </c>
      <c r="J2058" s="11">
        <f>IF(Nike_Sales_Uncleaned[[#This Row],[Order_Date]]="","",Nike_Sales_Uncleaned[[#This Row],[Order_Date]])</f>
        <v>45639</v>
      </c>
      <c r="K2058" t="s">
        <v>22</v>
      </c>
      <c r="L2058" t="s">
        <v>45</v>
      </c>
      <c r="M2058">
        <v>2255.7399999999998</v>
      </c>
    </row>
    <row r="2059" spans="1:13" x14ac:dyDescent="0.3">
      <c r="A2059">
        <v>4154</v>
      </c>
      <c r="B2059" t="s">
        <v>19</v>
      </c>
      <c r="C2059" t="s">
        <v>20</v>
      </c>
      <c r="D2059" t="s">
        <v>21</v>
      </c>
      <c r="E2059" t="str">
        <f>IF(Nike_Sales_Uncleaned!E2156="","NA",IF(OR(Nike_Sales_Uncleaned!E2156=0,Nike_Sales_Uncleaned!E2156=-1),"NA",UPPER(Nike_Sales_Uncleaned!E2156)))</f>
        <v>L</v>
      </c>
      <c r="F2059" cm="1">
        <f t="array" ref="F2059">IF(Nike_Sales_Uncleaned!F2156="",MEDIAN(_xlfn._xlws.FILTER(Nike_Sales_Uncleaned!$F$2:$F$2501,Nike_Sales_Uncleaned!$F$2:$F$2501&gt;0)),Nike_Sales_Uncleaned!F2156)</f>
        <v>-1</v>
      </c>
      <c r="G2059" cm="1">
        <f t="array" ref="G2059">IF(OR(Nike_Sales_Uncleaned!G2156="",Nike_Sales_Uncleaned!G2156&lt;=0),MEDIAN(_xlfn._xlws.FILTER(Nike_Sales_Uncleaned!$G$2:$G$2501,Nike_Sales_Uncleaned!$G$2:$G$2501&gt;0)),Nike_Sales_Uncleaned!G2156)</f>
        <v>6110.0300000000007</v>
      </c>
      <c r="H2059">
        <f>IF(Nike_Sales_Uncleaned!H2156="",0,IF(AND(Nike_Sales_Uncleaned!H2156&gt;=0,Nike_Sales_Uncleaned!H2156&lt;=1),Nike_Sales_Uncleaned!H2156,0))</f>
        <v>0</v>
      </c>
      <c r="I2059">
        <v>0</v>
      </c>
      <c r="J2059" s="11">
        <f>IF(Nike_Sales_Uncleaned[[#This Row],[Order_Date]]="","",Nike_Sales_Uncleaned[[#This Row],[Order_Date]])</f>
        <v>45191</v>
      </c>
      <c r="K2059" t="s">
        <v>17</v>
      </c>
      <c r="L2059" t="s">
        <v>36</v>
      </c>
      <c r="M2059">
        <v>2963.38</v>
      </c>
    </row>
    <row r="2060" spans="1:13" x14ac:dyDescent="0.3">
      <c r="A2060">
        <v>4155</v>
      </c>
      <c r="B2060" t="s">
        <v>13</v>
      </c>
      <c r="C2060" t="s">
        <v>14</v>
      </c>
      <c r="D2060" t="s">
        <v>34</v>
      </c>
      <c r="E2060" t="str">
        <f>IF(Nike_Sales_Uncleaned!E2157="","NA",IF(OR(Nike_Sales_Uncleaned!E2157=0,Nike_Sales_Uncleaned!E2157=-1),"NA",UPPER(Nike_Sales_Uncleaned!E2157)))</f>
        <v>M</v>
      </c>
      <c r="F2060" cm="1">
        <f t="array" ref="F2060">IF(Nike_Sales_Uncleaned!F2157="",MEDIAN(_xlfn._xlws.FILTER(Nike_Sales_Uncleaned!$F$2:$F$2501,Nike_Sales_Uncleaned!$F$2:$F$2501&gt;0)),Nike_Sales_Uncleaned!F2157)</f>
        <v>-1</v>
      </c>
      <c r="G2060" cm="1">
        <f t="array" ref="G2060">IF(OR(Nike_Sales_Uncleaned!G2157="",Nike_Sales_Uncleaned!G2157&lt;=0),MEDIAN(_xlfn._xlws.FILTER(Nike_Sales_Uncleaned!$G$2:$G$2501,Nike_Sales_Uncleaned!$G$2:$G$2501&gt;0)),Nike_Sales_Uncleaned!G2157)</f>
        <v>8736.2000000000007</v>
      </c>
      <c r="H2060">
        <f>IF(Nike_Sales_Uncleaned!H2157="",0,IF(AND(Nike_Sales_Uncleaned!H2157&gt;=0,Nike_Sales_Uncleaned!H2157&lt;=1),Nike_Sales_Uncleaned!H2157,0))</f>
        <v>0.94</v>
      </c>
      <c r="I2060">
        <v>-524.16999999999996</v>
      </c>
      <c r="J2060" s="11">
        <f>IF(Nike_Sales_Uncleaned[[#This Row],[Order_Date]]="","",Nike_Sales_Uncleaned[[#This Row],[Order_Date]])</f>
        <v>45609</v>
      </c>
      <c r="K2060" t="s">
        <v>22</v>
      </c>
      <c r="L2060" t="s">
        <v>36</v>
      </c>
      <c r="M2060">
        <v>547.28</v>
      </c>
    </row>
    <row r="2061" spans="1:13" x14ac:dyDescent="0.3">
      <c r="A2061">
        <v>4156</v>
      </c>
      <c r="B2061" t="s">
        <v>35</v>
      </c>
      <c r="C2061" t="s">
        <v>30</v>
      </c>
      <c r="D2061" t="s">
        <v>31</v>
      </c>
      <c r="E2061" t="str">
        <f>IF(Nike_Sales_Uncleaned!E2158="","NA",IF(OR(Nike_Sales_Uncleaned!E2158=0,Nike_Sales_Uncleaned!E2158=-1),"NA",UPPER(Nike_Sales_Uncleaned!E2158)))</f>
        <v>M</v>
      </c>
      <c r="F2061" cm="1">
        <f t="array" ref="F2061">IF(Nike_Sales_Uncleaned!F2158="",MEDIAN(_xlfn._xlws.FILTER(Nike_Sales_Uncleaned!$F$2:$F$2501,Nike_Sales_Uncleaned!$F$2:$F$2501&gt;0)),Nike_Sales_Uncleaned!F2158)</f>
        <v>2</v>
      </c>
      <c r="G2061" cm="1">
        <f t="array" ref="G2061">IF(OR(Nike_Sales_Uncleaned!G2158="",Nike_Sales_Uncleaned!G2158&lt;=0),MEDIAN(_xlfn._xlws.FILTER(Nike_Sales_Uncleaned!$G$2:$G$2501,Nike_Sales_Uncleaned!$G$2:$G$2501&gt;0)),Nike_Sales_Uncleaned!G2158)</f>
        <v>7417.67</v>
      </c>
      <c r="H2061">
        <f>IF(Nike_Sales_Uncleaned!H2158="",0,IF(AND(Nike_Sales_Uncleaned!H2158&gt;=0,Nike_Sales_Uncleaned!H2158&lt;=1),Nike_Sales_Uncleaned!H2158,0))</f>
        <v>0</v>
      </c>
      <c r="I2061">
        <v>0</v>
      </c>
      <c r="J2061" s="11">
        <f>IF(Nike_Sales_Uncleaned[[#This Row],[Order_Date]]="","",Nike_Sales_Uncleaned[[#This Row],[Order_Date]])</f>
        <v>45691</v>
      </c>
      <c r="K2061" t="s">
        <v>17</v>
      </c>
      <c r="L2061" t="s">
        <v>25</v>
      </c>
      <c r="M2061">
        <v>203.96</v>
      </c>
    </row>
    <row r="2062" spans="1:13" x14ac:dyDescent="0.3">
      <c r="A2062">
        <v>4157</v>
      </c>
      <c r="B2062" t="s">
        <v>35</v>
      </c>
      <c r="C2062" t="s">
        <v>43</v>
      </c>
      <c r="D2062" t="s">
        <v>52</v>
      </c>
      <c r="E2062" t="str">
        <f>IF(Nike_Sales_Uncleaned!E2159="","NA",IF(OR(Nike_Sales_Uncleaned!E2159=0,Nike_Sales_Uncleaned!E2159=-1),"NA",UPPER(Nike_Sales_Uncleaned!E2159)))</f>
        <v>XL</v>
      </c>
      <c r="F2062" cm="1">
        <f t="array" ref="F2062">IF(Nike_Sales_Uncleaned!F2159="",MEDIAN(_xlfn._xlws.FILTER(Nike_Sales_Uncleaned!$F$2:$F$2501,Nike_Sales_Uncleaned!$F$2:$F$2501&gt;0)),Nike_Sales_Uncleaned!F2159)</f>
        <v>3</v>
      </c>
      <c r="G2062" cm="1">
        <f t="array" ref="G2062">IF(OR(Nike_Sales_Uncleaned!G2159="",Nike_Sales_Uncleaned!G2159&lt;=0),MEDIAN(_xlfn._xlws.FILTER(Nike_Sales_Uncleaned!$G$2:$G$2501,Nike_Sales_Uncleaned!$G$2:$G$2501&gt;0)),Nike_Sales_Uncleaned!G2159)</f>
        <v>6110.0300000000007</v>
      </c>
      <c r="H2062">
        <f>IF(Nike_Sales_Uncleaned!H2159="",0,IF(AND(Nike_Sales_Uncleaned!H2159&gt;=0,Nike_Sales_Uncleaned!H2159&lt;=1),Nike_Sales_Uncleaned!H2159,0))</f>
        <v>0</v>
      </c>
      <c r="I2062">
        <v>0</v>
      </c>
      <c r="J2062" s="11">
        <f>IF(Nike_Sales_Uncleaned[[#This Row],[Order_Date]]="","",Nike_Sales_Uncleaned[[#This Row],[Order_Date]])</f>
        <v>45524</v>
      </c>
      <c r="K2062" t="s">
        <v>22</v>
      </c>
      <c r="L2062" t="s">
        <v>33</v>
      </c>
      <c r="M2062">
        <v>-699.76</v>
      </c>
    </row>
    <row r="2063" spans="1:13" x14ac:dyDescent="0.3">
      <c r="A2063">
        <v>4158</v>
      </c>
      <c r="B2063" t="s">
        <v>19</v>
      </c>
      <c r="C2063" t="s">
        <v>26</v>
      </c>
      <c r="D2063" t="s">
        <v>27</v>
      </c>
      <c r="E2063" t="str">
        <f>IF(Nike_Sales_Uncleaned!E2160="","NA",IF(OR(Nike_Sales_Uncleaned!E2160=0,Nike_Sales_Uncleaned!E2160=-1),"NA",UPPER(Nike_Sales_Uncleaned!E2160)))</f>
        <v>L</v>
      </c>
      <c r="F2063" cm="1">
        <f t="array" ref="F2063">IF(Nike_Sales_Uncleaned!F2160="",MEDIAN(_xlfn._xlws.FILTER(Nike_Sales_Uncleaned!$F$2:$F$2501,Nike_Sales_Uncleaned!$F$2:$F$2501&gt;0)),Nike_Sales_Uncleaned!F2160)</f>
        <v>2</v>
      </c>
      <c r="G2063" cm="1">
        <f t="array" ref="G2063">IF(OR(Nike_Sales_Uncleaned!G2160="",Nike_Sales_Uncleaned!G2160&lt;=0),MEDIAN(_xlfn._xlws.FILTER(Nike_Sales_Uncleaned!$G$2:$G$2501,Nike_Sales_Uncleaned!$G$2:$G$2501&gt;0)),Nike_Sales_Uncleaned!G2160)</f>
        <v>6110.0300000000007</v>
      </c>
      <c r="H2063">
        <f>IF(Nike_Sales_Uncleaned!H2160="",0,IF(AND(Nike_Sales_Uncleaned!H2160&gt;=0,Nike_Sales_Uncleaned!H2160&lt;=1),Nike_Sales_Uncleaned!H2160,0))</f>
        <v>0</v>
      </c>
      <c r="I2063">
        <v>0</v>
      </c>
      <c r="J2063" s="11" t="str">
        <f>IF(Nike_Sales_Uncleaned[[#This Row],[Order_Date]]="","",Nike_Sales_Uncleaned[[#This Row],[Order_Date]])</f>
        <v/>
      </c>
      <c r="K2063" t="s">
        <v>17</v>
      </c>
      <c r="L2063" t="s">
        <v>38</v>
      </c>
      <c r="M2063">
        <v>3155.41</v>
      </c>
    </row>
    <row r="2064" spans="1:13" x14ac:dyDescent="0.3">
      <c r="A2064">
        <v>4159</v>
      </c>
      <c r="B2064" t="s">
        <v>19</v>
      </c>
      <c r="C2064" t="s">
        <v>30</v>
      </c>
      <c r="D2064" t="s">
        <v>31</v>
      </c>
      <c r="E2064" t="str">
        <f>IF(Nike_Sales_Uncleaned!E2161="","NA",IF(OR(Nike_Sales_Uncleaned!E2161=0,Nike_Sales_Uncleaned!E2161=-1),"NA",UPPER(Nike_Sales_Uncleaned!E2161)))</f>
        <v>XL</v>
      </c>
      <c r="F2064" cm="1">
        <f t="array" ref="F2064">IF(Nike_Sales_Uncleaned!F2161="",MEDIAN(_xlfn._xlws.FILTER(Nike_Sales_Uncleaned!$F$2:$F$2501,Nike_Sales_Uncleaned!$F$2:$F$2501&gt;0)),Nike_Sales_Uncleaned!F2161)</f>
        <v>2</v>
      </c>
      <c r="G2064" cm="1">
        <f t="array" ref="G2064">IF(OR(Nike_Sales_Uncleaned!G2161="",Nike_Sales_Uncleaned!G2161&lt;=0),MEDIAN(_xlfn._xlws.FILTER(Nike_Sales_Uncleaned!$G$2:$G$2501,Nike_Sales_Uncleaned!$G$2:$G$2501&gt;0)),Nike_Sales_Uncleaned!G2161)</f>
        <v>8683.7999999999993</v>
      </c>
      <c r="H2064">
        <f>IF(Nike_Sales_Uncleaned!H2161="",0,IF(AND(Nike_Sales_Uncleaned!H2161&gt;=0,Nike_Sales_Uncleaned!H2161&lt;=1),Nike_Sales_Uncleaned!H2161,0))</f>
        <v>0</v>
      </c>
      <c r="I2064">
        <v>0</v>
      </c>
      <c r="J2064" s="11">
        <f>IF(Nike_Sales_Uncleaned[[#This Row],[Order_Date]]="","",Nike_Sales_Uncleaned[[#This Row],[Order_Date]])</f>
        <v>45794</v>
      </c>
      <c r="K2064" t="s">
        <v>17</v>
      </c>
      <c r="L2064" t="s">
        <v>33</v>
      </c>
      <c r="M2064">
        <v>3914.69</v>
      </c>
    </row>
    <row r="2065" spans="1:13" x14ac:dyDescent="0.3">
      <c r="A2065">
        <v>4160</v>
      </c>
      <c r="B2065" t="s">
        <v>35</v>
      </c>
      <c r="C2065" t="s">
        <v>26</v>
      </c>
      <c r="D2065" t="s">
        <v>60</v>
      </c>
      <c r="E2065" t="str">
        <f>IF(Nike_Sales_Uncleaned!E2162="","NA",IF(OR(Nike_Sales_Uncleaned!E2162=0,Nike_Sales_Uncleaned!E2162=-1),"NA",UPPER(Nike_Sales_Uncleaned!E2162)))</f>
        <v>NA</v>
      </c>
      <c r="F2065" cm="1">
        <f t="array" ref="F2065">IF(Nike_Sales_Uncleaned!F2162="",MEDIAN(_xlfn._xlws.FILTER(Nike_Sales_Uncleaned!$F$2:$F$2501,Nike_Sales_Uncleaned!$F$2:$F$2501&gt;0)),Nike_Sales_Uncleaned!F2162)</f>
        <v>2</v>
      </c>
      <c r="G2065" cm="1">
        <f t="array" ref="G2065">IF(OR(Nike_Sales_Uncleaned!G2162="",Nike_Sales_Uncleaned!G2162&lt;=0),MEDIAN(_xlfn._xlws.FILTER(Nike_Sales_Uncleaned!$G$2:$G$2501,Nike_Sales_Uncleaned!$G$2:$G$2501&gt;0)),Nike_Sales_Uncleaned!G2162)</f>
        <v>6148.9</v>
      </c>
      <c r="H2065">
        <f>IF(Nike_Sales_Uncleaned!H2162="",0,IF(AND(Nike_Sales_Uncleaned!H2162&gt;=0,Nike_Sales_Uncleaned!H2162&lt;=1),Nike_Sales_Uncleaned!H2162,0))</f>
        <v>0</v>
      </c>
      <c r="I2065">
        <v>0</v>
      </c>
      <c r="J2065" s="11" t="str">
        <f>IF(Nike_Sales_Uncleaned[[#This Row],[Order_Date]]="","",Nike_Sales_Uncleaned[[#This Row],[Order_Date]])</f>
        <v/>
      </c>
      <c r="K2065" t="s">
        <v>17</v>
      </c>
      <c r="L2065" t="s">
        <v>33</v>
      </c>
      <c r="M2065">
        <v>2664.48</v>
      </c>
    </row>
    <row r="2066" spans="1:13" x14ac:dyDescent="0.3">
      <c r="A2066">
        <v>4161</v>
      </c>
      <c r="B2066" t="s">
        <v>35</v>
      </c>
      <c r="C2066" t="s">
        <v>30</v>
      </c>
      <c r="D2066" t="s">
        <v>48</v>
      </c>
      <c r="E2066" t="str">
        <f>IF(Nike_Sales_Uncleaned!E2163="","NA",IF(OR(Nike_Sales_Uncleaned!E2163=0,Nike_Sales_Uncleaned!E2163=-1),"NA",UPPER(Nike_Sales_Uncleaned!E2163)))</f>
        <v>L</v>
      </c>
      <c r="F2066" cm="1">
        <f t="array" ref="F2066">IF(Nike_Sales_Uncleaned!F2163="",MEDIAN(_xlfn._xlws.FILTER(Nike_Sales_Uncleaned!$F$2:$F$2501,Nike_Sales_Uncleaned!$F$2:$F$2501&gt;0)),Nike_Sales_Uncleaned!F2163)</f>
        <v>2</v>
      </c>
      <c r="G2066" cm="1">
        <f t="array" ref="G2066">IF(OR(Nike_Sales_Uncleaned!G2163="",Nike_Sales_Uncleaned!G2163&lt;=0),MEDIAN(_xlfn._xlws.FILTER(Nike_Sales_Uncleaned!$G$2:$G$2501,Nike_Sales_Uncleaned!$G$2:$G$2501&gt;0)),Nike_Sales_Uncleaned!G2163)</f>
        <v>6110.0300000000007</v>
      </c>
      <c r="H2066">
        <f>IF(Nike_Sales_Uncleaned!H2163="",0,IF(AND(Nike_Sales_Uncleaned!H2163&gt;=0,Nike_Sales_Uncleaned!H2163&lt;=1),Nike_Sales_Uncleaned!H2163,0))</f>
        <v>0.4</v>
      </c>
      <c r="I2066">
        <v>0</v>
      </c>
      <c r="J2066" s="11">
        <f>IF(Nike_Sales_Uncleaned[[#This Row],[Order_Date]]="","",Nike_Sales_Uncleaned[[#This Row],[Order_Date]])</f>
        <v>45559</v>
      </c>
      <c r="K2066" t="s">
        <v>17</v>
      </c>
      <c r="L2066" t="s">
        <v>45</v>
      </c>
      <c r="M2066">
        <v>1864.83</v>
      </c>
    </row>
    <row r="2067" spans="1:13" x14ac:dyDescent="0.3">
      <c r="A2067">
        <v>4162</v>
      </c>
      <c r="B2067" t="s">
        <v>35</v>
      </c>
      <c r="C2067" t="s">
        <v>14</v>
      </c>
      <c r="D2067" t="s">
        <v>15</v>
      </c>
      <c r="E2067" t="str">
        <f>IF(Nike_Sales_Uncleaned!E2164="","NA",IF(OR(Nike_Sales_Uncleaned!E2164=0,Nike_Sales_Uncleaned!E2164=-1),"NA",UPPER(Nike_Sales_Uncleaned!E2164)))</f>
        <v>XL</v>
      </c>
      <c r="F2067" cm="1">
        <f t="array" ref="F2067">IF(Nike_Sales_Uncleaned!F2164="",MEDIAN(_xlfn._xlws.FILTER(Nike_Sales_Uncleaned!$F$2:$F$2501,Nike_Sales_Uncleaned!$F$2:$F$2501&gt;0)),Nike_Sales_Uncleaned!F2164)</f>
        <v>1</v>
      </c>
      <c r="G2067" cm="1">
        <f t="array" ref="G2067">IF(OR(Nike_Sales_Uncleaned!G2164="",Nike_Sales_Uncleaned!G2164&lt;=0),MEDIAN(_xlfn._xlws.FILTER(Nike_Sales_Uncleaned!$G$2:$G$2501,Nike_Sales_Uncleaned!$G$2:$G$2501&gt;0)),Nike_Sales_Uncleaned!G2164)</f>
        <v>3782.59</v>
      </c>
      <c r="H2067">
        <f>IF(Nike_Sales_Uncleaned!H2164="",0,IF(AND(Nike_Sales_Uncleaned!H2164&gt;=0,Nike_Sales_Uncleaned!H2164&lt;=1),Nike_Sales_Uncleaned!H2164,0))</f>
        <v>0</v>
      </c>
      <c r="I2067">
        <v>0</v>
      </c>
      <c r="J2067" s="11">
        <f>IF(Nike_Sales_Uncleaned[[#This Row],[Order_Date]]="","",Nike_Sales_Uncleaned[[#This Row],[Order_Date]])</f>
        <v>45634</v>
      </c>
      <c r="K2067" t="s">
        <v>17</v>
      </c>
      <c r="L2067" t="s">
        <v>29</v>
      </c>
      <c r="M2067">
        <v>1401.88</v>
      </c>
    </row>
    <row r="2068" spans="1:13" x14ac:dyDescent="0.3">
      <c r="A2068">
        <v>4163</v>
      </c>
      <c r="B2068" t="s">
        <v>35</v>
      </c>
      <c r="C2068" t="s">
        <v>14</v>
      </c>
      <c r="D2068" t="s">
        <v>15</v>
      </c>
      <c r="E2068" t="str">
        <f>IF(Nike_Sales_Uncleaned!E2165="","NA",IF(OR(Nike_Sales_Uncleaned!E2165=0,Nike_Sales_Uncleaned!E2165=-1),"NA",UPPER(Nike_Sales_Uncleaned!E2165)))</f>
        <v>L</v>
      </c>
      <c r="F2068" cm="1">
        <f t="array" ref="F2068">IF(Nike_Sales_Uncleaned!F2165="",MEDIAN(_xlfn._xlws.FILTER(Nike_Sales_Uncleaned!$F$2:$F$2501,Nike_Sales_Uncleaned!$F$2:$F$2501&gt;0)),Nike_Sales_Uncleaned!F2165)</f>
        <v>2</v>
      </c>
      <c r="G2068" cm="1">
        <f t="array" ref="G2068">IF(OR(Nike_Sales_Uncleaned!G2165="",Nike_Sales_Uncleaned!G2165&lt;=0),MEDIAN(_xlfn._xlws.FILTER(Nike_Sales_Uncleaned!$G$2:$G$2501,Nike_Sales_Uncleaned!$G$2:$G$2501&gt;0)),Nike_Sales_Uncleaned!G2165)</f>
        <v>6110.0300000000007</v>
      </c>
      <c r="H2068">
        <f>IF(Nike_Sales_Uncleaned!H2165="",0,IF(AND(Nike_Sales_Uncleaned!H2165&gt;=0,Nike_Sales_Uncleaned!H2165&lt;=1),Nike_Sales_Uncleaned!H2165,0))</f>
        <v>0</v>
      </c>
      <c r="I2068">
        <v>0</v>
      </c>
      <c r="J2068" s="11">
        <f>IF(Nike_Sales_Uncleaned[[#This Row],[Order_Date]]="","",Nike_Sales_Uncleaned[[#This Row],[Order_Date]])</f>
        <v>45837</v>
      </c>
      <c r="K2068" t="s">
        <v>22</v>
      </c>
      <c r="L2068" t="s">
        <v>38</v>
      </c>
      <c r="M2068">
        <v>1942.39</v>
      </c>
    </row>
    <row r="2069" spans="1:13" x14ac:dyDescent="0.3">
      <c r="A2069">
        <v>4164</v>
      </c>
      <c r="B2069" t="s">
        <v>35</v>
      </c>
      <c r="C2069" t="s">
        <v>20</v>
      </c>
      <c r="D2069" t="s">
        <v>21</v>
      </c>
      <c r="E2069" t="str">
        <f>IF(Nike_Sales_Uncleaned!E2166="","NA",IF(OR(Nike_Sales_Uncleaned!E2166=0,Nike_Sales_Uncleaned!E2166=-1),"NA",UPPER(Nike_Sales_Uncleaned!E2166)))</f>
        <v>XL</v>
      </c>
      <c r="F2069" cm="1">
        <f t="array" ref="F2069">IF(Nike_Sales_Uncleaned!F2166="",MEDIAN(_xlfn._xlws.FILTER(Nike_Sales_Uncleaned!$F$2:$F$2501,Nike_Sales_Uncleaned!$F$2:$F$2501&gt;0)),Nike_Sales_Uncleaned!F2166)</f>
        <v>0</v>
      </c>
      <c r="G2069" cm="1">
        <f t="array" ref="G2069">IF(OR(Nike_Sales_Uncleaned!G2166="",Nike_Sales_Uncleaned!G2166&lt;=0),MEDIAN(_xlfn._xlws.FILTER(Nike_Sales_Uncleaned!$G$2:$G$2501,Nike_Sales_Uncleaned!$G$2:$G$2501&gt;0)),Nike_Sales_Uncleaned!G2166)</f>
        <v>2196.67</v>
      </c>
      <c r="H2069">
        <f>IF(Nike_Sales_Uncleaned!H2166="",0,IF(AND(Nike_Sales_Uncleaned!H2166&gt;=0,Nike_Sales_Uncleaned!H2166&lt;=1),Nike_Sales_Uncleaned!H2166,0))</f>
        <v>0</v>
      </c>
      <c r="I2069">
        <v>0</v>
      </c>
      <c r="J2069" s="11">
        <f>IF(Nike_Sales_Uncleaned[[#This Row],[Order_Date]]="","",Nike_Sales_Uncleaned[[#This Row],[Order_Date]])</f>
        <v>45794</v>
      </c>
      <c r="K2069" t="s">
        <v>17</v>
      </c>
      <c r="L2069" t="s">
        <v>36</v>
      </c>
      <c r="M2069">
        <v>-1088.9000000000001</v>
      </c>
    </row>
    <row r="2070" spans="1:13" x14ac:dyDescent="0.3">
      <c r="A2070">
        <v>4165</v>
      </c>
      <c r="B2070" t="s">
        <v>19</v>
      </c>
      <c r="C2070" t="s">
        <v>14</v>
      </c>
      <c r="D2070" t="s">
        <v>15</v>
      </c>
      <c r="E2070" t="str">
        <f>IF(Nike_Sales_Uncleaned!E2167="","NA",IF(OR(Nike_Sales_Uncleaned!E2167=0,Nike_Sales_Uncleaned!E2167=-1),"NA",UPPER(Nike_Sales_Uncleaned!E2167)))</f>
        <v>XL</v>
      </c>
      <c r="F2070" cm="1">
        <f t="array" ref="F2070">IF(Nike_Sales_Uncleaned!F2167="",MEDIAN(_xlfn._xlws.FILTER(Nike_Sales_Uncleaned!$F$2:$F$2501,Nike_Sales_Uncleaned!$F$2:$F$2501&gt;0)),Nike_Sales_Uncleaned!F2167)</f>
        <v>1</v>
      </c>
      <c r="G2070" cm="1">
        <f t="array" ref="G2070">IF(OR(Nike_Sales_Uncleaned!G2167="",Nike_Sales_Uncleaned!G2167&lt;=0),MEDIAN(_xlfn._xlws.FILTER(Nike_Sales_Uncleaned!$G$2:$G$2501,Nike_Sales_Uncleaned!$G$2:$G$2501&gt;0)),Nike_Sales_Uncleaned!G2167)</f>
        <v>6110.0300000000007</v>
      </c>
      <c r="H2070">
        <f>IF(Nike_Sales_Uncleaned!H2167="",0,IF(AND(Nike_Sales_Uncleaned!H2167&gt;=0,Nike_Sales_Uncleaned!H2167&lt;=1),Nike_Sales_Uncleaned!H2167,0))</f>
        <v>0.26</v>
      </c>
      <c r="I2070">
        <v>0</v>
      </c>
      <c r="J2070" s="11" t="str">
        <f>IF(Nike_Sales_Uncleaned[[#This Row],[Order_Date]]="","",Nike_Sales_Uncleaned[[#This Row],[Order_Date]])</f>
        <v/>
      </c>
      <c r="K2070" t="s">
        <v>17</v>
      </c>
      <c r="L2070" t="s">
        <v>36</v>
      </c>
      <c r="M2070">
        <v>2194.38</v>
      </c>
    </row>
    <row r="2071" spans="1:13" x14ac:dyDescent="0.3">
      <c r="A2071">
        <v>4166</v>
      </c>
      <c r="B2071" t="s">
        <v>19</v>
      </c>
      <c r="C2071" t="s">
        <v>20</v>
      </c>
      <c r="D2071" t="s">
        <v>55</v>
      </c>
      <c r="E2071" t="str">
        <f>IF(Nike_Sales_Uncleaned!E2168="","NA",IF(OR(Nike_Sales_Uncleaned!E2168=0,Nike_Sales_Uncleaned!E2168=-1),"NA",UPPER(Nike_Sales_Uncleaned!E2168)))</f>
        <v>8</v>
      </c>
      <c r="F2071" cm="1">
        <f t="array" ref="F2071">IF(Nike_Sales_Uncleaned!F2168="",MEDIAN(_xlfn._xlws.FILTER(Nike_Sales_Uncleaned!$F$2:$F$2501,Nike_Sales_Uncleaned!$F$2:$F$2501&gt;0)),Nike_Sales_Uncleaned!F2168)</f>
        <v>0</v>
      </c>
      <c r="G2071" cm="1">
        <f t="array" ref="G2071">IF(OR(Nike_Sales_Uncleaned!G2168="",Nike_Sales_Uncleaned!G2168&lt;=0),MEDIAN(_xlfn._xlws.FILTER(Nike_Sales_Uncleaned!$G$2:$G$2501,Nike_Sales_Uncleaned!$G$2:$G$2501&gt;0)),Nike_Sales_Uncleaned!G2168)</f>
        <v>6110.0300000000007</v>
      </c>
      <c r="H2071">
        <f>IF(Nike_Sales_Uncleaned!H2168="",0,IF(AND(Nike_Sales_Uncleaned!H2168&gt;=0,Nike_Sales_Uncleaned!H2168&lt;=1),Nike_Sales_Uncleaned!H2168,0))</f>
        <v>0</v>
      </c>
      <c r="I2071">
        <v>0</v>
      </c>
      <c r="J2071" s="11">
        <f>IF(Nike_Sales_Uncleaned[[#This Row],[Order_Date]]="","",Nike_Sales_Uncleaned[[#This Row],[Order_Date]])</f>
        <v>45696</v>
      </c>
      <c r="K2071" t="s">
        <v>17</v>
      </c>
      <c r="L2071" t="s">
        <v>33</v>
      </c>
      <c r="M2071">
        <v>-512.77</v>
      </c>
    </row>
    <row r="2072" spans="1:13" x14ac:dyDescent="0.3">
      <c r="A2072">
        <v>4167</v>
      </c>
      <c r="B2072" t="s">
        <v>35</v>
      </c>
      <c r="C2072" t="s">
        <v>43</v>
      </c>
      <c r="D2072" t="s">
        <v>51</v>
      </c>
      <c r="E2072" t="str">
        <f>IF(Nike_Sales_Uncleaned!E2169="","NA",IF(OR(Nike_Sales_Uncleaned!E2169=0,Nike_Sales_Uncleaned!E2169=-1),"NA",UPPER(Nike_Sales_Uncleaned!E2169)))</f>
        <v>XL</v>
      </c>
      <c r="F2072" cm="1">
        <f t="array" ref="F2072">IF(Nike_Sales_Uncleaned!F2169="",MEDIAN(_xlfn._xlws.FILTER(Nike_Sales_Uncleaned!$F$2:$F$2501,Nike_Sales_Uncleaned!$F$2:$F$2501&gt;0)),Nike_Sales_Uncleaned!F2169)</f>
        <v>-1</v>
      </c>
      <c r="G2072" cm="1">
        <f t="array" ref="G2072">IF(OR(Nike_Sales_Uncleaned!G2169="",Nike_Sales_Uncleaned!G2169&lt;=0),MEDIAN(_xlfn._xlws.FILTER(Nike_Sales_Uncleaned!$G$2:$G$2501,Nike_Sales_Uncleaned!$G$2:$G$2501&gt;0)),Nike_Sales_Uncleaned!G2169)</f>
        <v>3354.93</v>
      </c>
      <c r="H2072">
        <f>IF(Nike_Sales_Uncleaned!H2169="",0,IF(AND(Nike_Sales_Uncleaned!H2169&gt;=0,Nike_Sales_Uncleaned!H2169&lt;=1),Nike_Sales_Uncleaned!H2169,0))</f>
        <v>0</v>
      </c>
      <c r="I2072">
        <v>0</v>
      </c>
      <c r="J2072" s="11">
        <f>IF(Nike_Sales_Uncleaned[[#This Row],[Order_Date]]="","",Nike_Sales_Uncleaned[[#This Row],[Order_Date]])</f>
        <v>45588</v>
      </c>
      <c r="K2072" t="s">
        <v>22</v>
      </c>
      <c r="L2072" t="s">
        <v>38</v>
      </c>
      <c r="M2072">
        <v>3486.85</v>
      </c>
    </row>
    <row r="2073" spans="1:13" x14ac:dyDescent="0.3">
      <c r="A2073">
        <v>4168</v>
      </c>
      <c r="B2073" t="s">
        <v>13</v>
      </c>
      <c r="C2073" t="s">
        <v>30</v>
      </c>
      <c r="D2073" t="s">
        <v>50</v>
      </c>
      <c r="E2073" t="str">
        <f>IF(Nike_Sales_Uncleaned!E2170="","NA",IF(OR(Nike_Sales_Uncleaned!E2170=0,Nike_Sales_Uncleaned!E2170=-1),"NA",UPPER(Nike_Sales_Uncleaned!E2170)))</f>
        <v>10</v>
      </c>
      <c r="F2073" cm="1">
        <f t="array" ref="F2073">IF(Nike_Sales_Uncleaned!F2170="",MEDIAN(_xlfn._xlws.FILTER(Nike_Sales_Uncleaned!$F$2:$F$2501,Nike_Sales_Uncleaned!$F$2:$F$2501&gt;0)),Nike_Sales_Uncleaned!F2170)</f>
        <v>4</v>
      </c>
      <c r="G2073" cm="1">
        <f t="array" ref="G2073">IF(OR(Nike_Sales_Uncleaned!G2170="",Nike_Sales_Uncleaned!G2170&lt;=0),MEDIAN(_xlfn._xlws.FILTER(Nike_Sales_Uncleaned!$G$2:$G$2501,Nike_Sales_Uncleaned!$G$2:$G$2501&gt;0)),Nike_Sales_Uncleaned!G2170)</f>
        <v>6110.0300000000007</v>
      </c>
      <c r="H2073">
        <f>IF(Nike_Sales_Uncleaned!H2170="",0,IF(AND(Nike_Sales_Uncleaned!H2170&gt;=0,Nike_Sales_Uncleaned!H2170&lt;=1),Nike_Sales_Uncleaned!H2170,0))</f>
        <v>0</v>
      </c>
      <c r="I2073">
        <v>0</v>
      </c>
      <c r="J2073" s="11" t="str">
        <f>IF(Nike_Sales_Uncleaned[[#This Row],[Order_Date]]="","",Nike_Sales_Uncleaned[[#This Row],[Order_Date]])</f>
        <v/>
      </c>
      <c r="K2073" t="s">
        <v>22</v>
      </c>
      <c r="L2073" t="s">
        <v>25</v>
      </c>
      <c r="M2073">
        <v>3282.84</v>
      </c>
    </row>
    <row r="2074" spans="1:13" x14ac:dyDescent="0.3">
      <c r="A2074">
        <v>4169</v>
      </c>
      <c r="B2074" t="s">
        <v>35</v>
      </c>
      <c r="C2074" t="s">
        <v>43</v>
      </c>
      <c r="D2074" t="s">
        <v>61</v>
      </c>
      <c r="E2074" t="str">
        <f>IF(Nike_Sales_Uncleaned!E2171="","NA",IF(OR(Nike_Sales_Uncleaned!E2171=0,Nike_Sales_Uncleaned!E2171=-1),"NA",UPPER(Nike_Sales_Uncleaned!E2171)))</f>
        <v>L</v>
      </c>
      <c r="F2074" cm="1">
        <f t="array" ref="F2074">IF(Nike_Sales_Uncleaned!F2171="",MEDIAN(_xlfn._xlws.FILTER(Nike_Sales_Uncleaned!$F$2:$F$2501,Nike_Sales_Uncleaned!$F$2:$F$2501&gt;0)),Nike_Sales_Uncleaned!F2171)</f>
        <v>2</v>
      </c>
      <c r="G2074" cm="1">
        <f t="array" ref="G2074">IF(OR(Nike_Sales_Uncleaned!G2171="",Nike_Sales_Uncleaned!G2171&lt;=0),MEDIAN(_xlfn._xlws.FILTER(Nike_Sales_Uncleaned!$G$2:$G$2501,Nike_Sales_Uncleaned!$G$2:$G$2501&gt;0)),Nike_Sales_Uncleaned!G2171)</f>
        <v>8320.11</v>
      </c>
      <c r="H2074">
        <f>IF(Nike_Sales_Uncleaned!H2171="",0,IF(AND(Nike_Sales_Uncleaned!H2171&gt;=0,Nike_Sales_Uncleaned!H2171&lt;=1),Nike_Sales_Uncleaned!H2171,0))</f>
        <v>0</v>
      </c>
      <c r="I2074">
        <v>0</v>
      </c>
      <c r="J2074" s="11">
        <f>IF(Nike_Sales_Uncleaned[[#This Row],[Order_Date]]="","",Nike_Sales_Uncleaned[[#This Row],[Order_Date]])</f>
        <v>45797</v>
      </c>
      <c r="K2074" t="s">
        <v>22</v>
      </c>
      <c r="L2074" t="s">
        <v>33</v>
      </c>
      <c r="M2074">
        <v>3743.48</v>
      </c>
    </row>
    <row r="2075" spans="1:13" x14ac:dyDescent="0.3">
      <c r="A2075">
        <v>4170</v>
      </c>
      <c r="B2075" t="s">
        <v>35</v>
      </c>
      <c r="C2075" t="s">
        <v>26</v>
      </c>
      <c r="D2075" t="s">
        <v>27</v>
      </c>
      <c r="E2075" t="str">
        <f>IF(Nike_Sales_Uncleaned!E2172="","NA",IF(OR(Nike_Sales_Uncleaned!E2172=0,Nike_Sales_Uncleaned!E2172=-1),"NA",UPPER(Nike_Sales_Uncleaned!E2172)))</f>
        <v>XL</v>
      </c>
      <c r="F2075" cm="1">
        <f t="array" ref="F2075">IF(Nike_Sales_Uncleaned!F2172="",MEDIAN(_xlfn._xlws.FILTER(Nike_Sales_Uncleaned!$F$2:$F$2501,Nike_Sales_Uncleaned!$F$2:$F$2501&gt;0)),Nike_Sales_Uncleaned!F2172)</f>
        <v>2</v>
      </c>
      <c r="G2075" cm="1">
        <f t="array" ref="G2075">IF(OR(Nike_Sales_Uncleaned!G2172="",Nike_Sales_Uncleaned!G2172&lt;=0),MEDIAN(_xlfn._xlws.FILTER(Nike_Sales_Uncleaned!$G$2:$G$2501,Nike_Sales_Uncleaned!$G$2:$G$2501&gt;0)),Nike_Sales_Uncleaned!G2172)</f>
        <v>3297.7</v>
      </c>
      <c r="H2075">
        <f>IF(Nike_Sales_Uncleaned!H2172="",0,IF(AND(Nike_Sales_Uncleaned!H2172&gt;=0,Nike_Sales_Uncleaned!H2172&lt;=1),Nike_Sales_Uncleaned!H2172,0))</f>
        <v>0</v>
      </c>
      <c r="I2075">
        <v>0</v>
      </c>
      <c r="J2075" s="11">
        <f>IF(Nike_Sales_Uncleaned[[#This Row],[Order_Date]]="","",Nike_Sales_Uncleaned[[#This Row],[Order_Date]])</f>
        <v>45626</v>
      </c>
      <c r="K2075" t="s">
        <v>17</v>
      </c>
      <c r="L2075" t="s">
        <v>36</v>
      </c>
      <c r="M2075">
        <v>1678.19</v>
      </c>
    </row>
    <row r="2076" spans="1:13" x14ac:dyDescent="0.3">
      <c r="A2076">
        <v>4171</v>
      </c>
      <c r="B2076" t="s">
        <v>35</v>
      </c>
      <c r="C2076" t="s">
        <v>30</v>
      </c>
      <c r="D2076" t="s">
        <v>31</v>
      </c>
      <c r="E2076" t="str">
        <f>IF(Nike_Sales_Uncleaned!E2173="","NA",IF(OR(Nike_Sales_Uncleaned!E2173=0,Nike_Sales_Uncleaned!E2173=-1),"NA",UPPER(Nike_Sales_Uncleaned!E2173)))</f>
        <v>M</v>
      </c>
      <c r="F2076" cm="1">
        <f t="array" ref="F2076">IF(Nike_Sales_Uncleaned!F2173="",MEDIAN(_xlfn._xlws.FILTER(Nike_Sales_Uncleaned!$F$2:$F$2501,Nike_Sales_Uncleaned!$F$2:$F$2501&gt;0)),Nike_Sales_Uncleaned!F2173)</f>
        <v>2</v>
      </c>
      <c r="G2076" cm="1">
        <f t="array" ref="G2076">IF(OR(Nike_Sales_Uncleaned!G2173="",Nike_Sales_Uncleaned!G2173&lt;=0),MEDIAN(_xlfn._xlws.FILTER(Nike_Sales_Uncleaned!$G$2:$G$2501,Nike_Sales_Uncleaned!$G$2:$G$2501&gt;0)),Nike_Sales_Uncleaned!G2173)</f>
        <v>9303.7999999999993</v>
      </c>
      <c r="H2076">
        <f>IF(Nike_Sales_Uncleaned!H2173="",0,IF(AND(Nike_Sales_Uncleaned!H2173&gt;=0,Nike_Sales_Uncleaned!H2173&lt;=1),Nike_Sales_Uncleaned!H2173,0))</f>
        <v>0</v>
      </c>
      <c r="I2076">
        <v>0</v>
      </c>
      <c r="J2076" s="11">
        <f>IF(Nike_Sales_Uncleaned[[#This Row],[Order_Date]]="","",Nike_Sales_Uncleaned[[#This Row],[Order_Date]])</f>
        <v>45379</v>
      </c>
      <c r="K2076" t="s">
        <v>22</v>
      </c>
      <c r="L2076" t="s">
        <v>33</v>
      </c>
      <c r="M2076">
        <v>-1107.26</v>
      </c>
    </row>
    <row r="2077" spans="1:13" x14ac:dyDescent="0.3">
      <c r="A2077">
        <v>4172</v>
      </c>
      <c r="B2077" t="s">
        <v>19</v>
      </c>
      <c r="C2077" t="s">
        <v>20</v>
      </c>
      <c r="D2077" t="s">
        <v>39</v>
      </c>
      <c r="E2077" t="str">
        <f>IF(Nike_Sales_Uncleaned!E2174="","NA",IF(OR(Nike_Sales_Uncleaned!E2174=0,Nike_Sales_Uncleaned!E2174=-1),"NA",UPPER(Nike_Sales_Uncleaned!E2174)))</f>
        <v>L</v>
      </c>
      <c r="F2077" cm="1">
        <f t="array" ref="F2077">IF(Nike_Sales_Uncleaned!F2174="",MEDIAN(_xlfn._xlws.FILTER(Nike_Sales_Uncleaned!$F$2:$F$2501,Nike_Sales_Uncleaned!$F$2:$F$2501&gt;0)),Nike_Sales_Uncleaned!F2174)</f>
        <v>1</v>
      </c>
      <c r="G2077" cm="1">
        <f t="array" ref="G2077">IF(OR(Nike_Sales_Uncleaned!G2174="",Nike_Sales_Uncleaned!G2174&lt;=0),MEDIAN(_xlfn._xlws.FILTER(Nike_Sales_Uncleaned!$G$2:$G$2501,Nike_Sales_Uncleaned!$G$2:$G$2501&gt;0)),Nike_Sales_Uncleaned!G2174)</f>
        <v>6110.0300000000007</v>
      </c>
      <c r="H2077">
        <f>IF(Nike_Sales_Uncleaned!H2174="",0,IF(AND(Nike_Sales_Uncleaned!H2174&gt;=0,Nike_Sales_Uncleaned!H2174&lt;=1),Nike_Sales_Uncleaned!H2174,0))</f>
        <v>0</v>
      </c>
      <c r="I2077">
        <v>0</v>
      </c>
      <c r="J2077" s="11">
        <f>IF(Nike_Sales_Uncleaned[[#This Row],[Order_Date]]="","",Nike_Sales_Uncleaned[[#This Row],[Order_Date]])</f>
        <v>45807</v>
      </c>
      <c r="K2077" t="s">
        <v>22</v>
      </c>
      <c r="L2077" t="s">
        <v>36</v>
      </c>
      <c r="M2077">
        <v>155.61000000000001</v>
      </c>
    </row>
    <row r="2078" spans="1:13" x14ac:dyDescent="0.3">
      <c r="A2078">
        <v>4173</v>
      </c>
      <c r="B2078" t="s">
        <v>35</v>
      </c>
      <c r="C2078" t="s">
        <v>20</v>
      </c>
      <c r="D2078" t="s">
        <v>21</v>
      </c>
      <c r="E2078" t="str">
        <f>IF(Nike_Sales_Uncleaned!E2175="","NA",IF(OR(Nike_Sales_Uncleaned!E2175=0,Nike_Sales_Uncleaned!E2175=-1),"NA",UPPER(Nike_Sales_Uncleaned!E2175)))</f>
        <v>M</v>
      </c>
      <c r="F2078" cm="1">
        <f t="array" ref="F2078">IF(Nike_Sales_Uncleaned!F2175="",MEDIAN(_xlfn._xlws.FILTER(Nike_Sales_Uncleaned!$F$2:$F$2501,Nike_Sales_Uncleaned!$F$2:$F$2501&gt;0)),Nike_Sales_Uncleaned!F2175)</f>
        <v>2</v>
      </c>
      <c r="G2078" cm="1">
        <f t="array" ref="G2078">IF(OR(Nike_Sales_Uncleaned!G2175="",Nike_Sales_Uncleaned!G2175&lt;=0),MEDIAN(_xlfn._xlws.FILTER(Nike_Sales_Uncleaned!$G$2:$G$2501,Nike_Sales_Uncleaned!$G$2:$G$2501&gt;0)),Nike_Sales_Uncleaned!G2175)</f>
        <v>6110.0300000000007</v>
      </c>
      <c r="H2078">
        <f>IF(Nike_Sales_Uncleaned!H2175="",0,IF(AND(Nike_Sales_Uncleaned!H2175&gt;=0,Nike_Sales_Uncleaned!H2175&lt;=1),Nike_Sales_Uncleaned!H2175,0))</f>
        <v>0</v>
      </c>
      <c r="I2078">
        <v>0</v>
      </c>
      <c r="J2078" s="11">
        <f>IF(Nike_Sales_Uncleaned[[#This Row],[Order_Date]]="","",Nike_Sales_Uncleaned[[#This Row],[Order_Date]])</f>
        <v>45750</v>
      </c>
      <c r="K2078" t="s">
        <v>17</v>
      </c>
      <c r="L2078" t="s">
        <v>38</v>
      </c>
      <c r="M2078">
        <v>-835.46</v>
      </c>
    </row>
    <row r="2079" spans="1:13" x14ac:dyDescent="0.3">
      <c r="A2079">
        <v>4174</v>
      </c>
      <c r="B2079" t="s">
        <v>19</v>
      </c>
      <c r="C2079" t="s">
        <v>20</v>
      </c>
      <c r="D2079" t="s">
        <v>21</v>
      </c>
      <c r="E2079" t="str">
        <f>IF(Nike_Sales_Uncleaned!E2176="","NA",IF(OR(Nike_Sales_Uncleaned!E2176=0,Nike_Sales_Uncleaned!E2176=-1),"NA",UPPER(Nike_Sales_Uncleaned!E2176)))</f>
        <v>XL</v>
      </c>
      <c r="F2079" cm="1">
        <f t="array" ref="F2079">IF(Nike_Sales_Uncleaned!F2176="",MEDIAN(_xlfn._xlws.FILTER(Nike_Sales_Uncleaned!$F$2:$F$2501,Nike_Sales_Uncleaned!$F$2:$F$2501&gt;0)),Nike_Sales_Uncleaned!F2176)</f>
        <v>2</v>
      </c>
      <c r="G2079" cm="1">
        <f t="array" ref="G2079">IF(OR(Nike_Sales_Uncleaned!G2176="",Nike_Sales_Uncleaned!G2176&lt;=0),MEDIAN(_xlfn._xlws.FILTER(Nike_Sales_Uncleaned!$G$2:$G$2501,Nike_Sales_Uncleaned!$G$2:$G$2501&gt;0)),Nike_Sales_Uncleaned!G2176)</f>
        <v>6110.0300000000007</v>
      </c>
      <c r="H2079">
        <f>IF(Nike_Sales_Uncleaned!H2176="",0,IF(AND(Nike_Sales_Uncleaned!H2176&gt;=0,Nike_Sales_Uncleaned!H2176&lt;=1),Nike_Sales_Uncleaned!H2176,0))</f>
        <v>0</v>
      </c>
      <c r="I2079">
        <v>0</v>
      </c>
      <c r="J2079" s="11" t="str">
        <f>IF(Nike_Sales_Uncleaned[[#This Row],[Order_Date]]="","",Nike_Sales_Uncleaned[[#This Row],[Order_Date]])</f>
        <v/>
      </c>
      <c r="K2079" t="s">
        <v>22</v>
      </c>
      <c r="L2079" t="s">
        <v>45</v>
      </c>
      <c r="M2079">
        <v>-869.37</v>
      </c>
    </row>
    <row r="2080" spans="1:13" x14ac:dyDescent="0.3">
      <c r="A2080">
        <v>4175</v>
      </c>
      <c r="B2080" t="s">
        <v>35</v>
      </c>
      <c r="C2080" t="s">
        <v>43</v>
      </c>
      <c r="D2080" t="s">
        <v>44</v>
      </c>
      <c r="E2080" t="str">
        <f>IF(Nike_Sales_Uncleaned!E2177="","NA",IF(OR(Nike_Sales_Uncleaned!E2177=0,Nike_Sales_Uncleaned!E2177=-1),"NA",UPPER(Nike_Sales_Uncleaned!E2177)))</f>
        <v>NA</v>
      </c>
      <c r="F2080" cm="1">
        <f t="array" ref="F2080">IF(Nike_Sales_Uncleaned!F2177="",MEDIAN(_xlfn._xlws.FILTER(Nike_Sales_Uncleaned!$F$2:$F$2501,Nike_Sales_Uncleaned!$F$2:$F$2501&gt;0)),Nike_Sales_Uncleaned!F2177)</f>
        <v>2</v>
      </c>
      <c r="G2080" cm="1">
        <f t="array" ref="G2080">IF(OR(Nike_Sales_Uncleaned!G2177="",Nike_Sales_Uncleaned!G2177&lt;=0),MEDIAN(_xlfn._xlws.FILTER(Nike_Sales_Uncleaned!$G$2:$G$2501,Nike_Sales_Uncleaned!$G$2:$G$2501&gt;0)),Nike_Sales_Uncleaned!G2177)</f>
        <v>6110.0300000000007</v>
      </c>
      <c r="H2080">
        <f>IF(Nike_Sales_Uncleaned!H2177="",0,IF(AND(Nike_Sales_Uncleaned!H2177&gt;=0,Nike_Sales_Uncleaned!H2177&lt;=1),Nike_Sales_Uncleaned!H2177,0))</f>
        <v>0</v>
      </c>
      <c r="I2080">
        <v>0</v>
      </c>
      <c r="J2080" s="11">
        <f>IF(Nike_Sales_Uncleaned[[#This Row],[Order_Date]]="","",Nike_Sales_Uncleaned[[#This Row],[Order_Date]])</f>
        <v>45658</v>
      </c>
      <c r="K2080" t="s">
        <v>22</v>
      </c>
      <c r="L2080" t="s">
        <v>45</v>
      </c>
      <c r="M2080">
        <v>2631.77</v>
      </c>
    </row>
    <row r="2081" spans="1:13" x14ac:dyDescent="0.3">
      <c r="A2081">
        <v>4176</v>
      </c>
      <c r="B2081" t="s">
        <v>19</v>
      </c>
      <c r="C2081" t="s">
        <v>14</v>
      </c>
      <c r="D2081" t="s">
        <v>54</v>
      </c>
      <c r="E2081" t="str">
        <f>IF(Nike_Sales_Uncleaned!E2178="","NA",IF(OR(Nike_Sales_Uncleaned!E2178=0,Nike_Sales_Uncleaned!E2178=-1),"NA",UPPER(Nike_Sales_Uncleaned!E2178)))</f>
        <v>M</v>
      </c>
      <c r="F2081" cm="1">
        <f t="array" ref="F2081">IF(Nike_Sales_Uncleaned!F2178="",MEDIAN(_xlfn._xlws.FILTER(Nike_Sales_Uncleaned!$F$2:$F$2501,Nike_Sales_Uncleaned!$F$2:$F$2501&gt;0)),Nike_Sales_Uncleaned!F2178)</f>
        <v>1</v>
      </c>
      <c r="G2081" cm="1">
        <f t="array" ref="G2081">IF(OR(Nike_Sales_Uncleaned!G2178="",Nike_Sales_Uncleaned!G2178&lt;=0),MEDIAN(_xlfn._xlws.FILTER(Nike_Sales_Uncleaned!$G$2:$G$2501,Nike_Sales_Uncleaned!$G$2:$G$2501&gt;0)),Nike_Sales_Uncleaned!G2178)</f>
        <v>6110.0300000000007</v>
      </c>
      <c r="H2081">
        <f>IF(Nike_Sales_Uncleaned!H2178="",0,IF(AND(Nike_Sales_Uncleaned!H2178&gt;=0,Nike_Sales_Uncleaned!H2178&lt;=1),Nike_Sales_Uncleaned!H2178,0))</f>
        <v>0</v>
      </c>
      <c r="I2081">
        <v>0</v>
      </c>
      <c r="J2081" s="11">
        <f>IF(Nike_Sales_Uncleaned[[#This Row],[Order_Date]]="","",Nike_Sales_Uncleaned[[#This Row],[Order_Date]])</f>
        <v>45617</v>
      </c>
      <c r="K2081" t="s">
        <v>22</v>
      </c>
      <c r="L2081" t="s">
        <v>38</v>
      </c>
      <c r="M2081">
        <v>2254.67</v>
      </c>
    </row>
    <row r="2082" spans="1:13" x14ac:dyDescent="0.3">
      <c r="A2082">
        <v>4177</v>
      </c>
      <c r="B2082" t="s">
        <v>13</v>
      </c>
      <c r="C2082" t="s">
        <v>14</v>
      </c>
      <c r="D2082" t="s">
        <v>47</v>
      </c>
      <c r="E2082" t="str">
        <f>IF(Nike_Sales_Uncleaned!E2179="","NA",IF(OR(Nike_Sales_Uncleaned!E2179=0,Nike_Sales_Uncleaned!E2179=-1),"NA",UPPER(Nike_Sales_Uncleaned!E2179)))</f>
        <v>M</v>
      </c>
      <c r="F2082" cm="1">
        <f t="array" ref="F2082">IF(Nike_Sales_Uncleaned!F2179="",MEDIAN(_xlfn._xlws.FILTER(Nike_Sales_Uncleaned!$F$2:$F$2501,Nike_Sales_Uncleaned!$F$2:$F$2501&gt;0)),Nike_Sales_Uncleaned!F2179)</f>
        <v>2</v>
      </c>
      <c r="G2082" cm="1">
        <f t="array" ref="G2082">IF(OR(Nike_Sales_Uncleaned!G2179="",Nike_Sales_Uncleaned!G2179&lt;=0),MEDIAN(_xlfn._xlws.FILTER(Nike_Sales_Uncleaned!$G$2:$G$2501,Nike_Sales_Uncleaned!$G$2:$G$2501&gt;0)),Nike_Sales_Uncleaned!G2179)</f>
        <v>6110.0300000000007</v>
      </c>
      <c r="H2082">
        <f>IF(Nike_Sales_Uncleaned!H2179="",0,IF(AND(Nike_Sales_Uncleaned!H2179&gt;=0,Nike_Sales_Uncleaned!H2179&lt;=1),Nike_Sales_Uncleaned!H2179,0))</f>
        <v>0</v>
      </c>
      <c r="I2082">
        <v>0</v>
      </c>
      <c r="J2082" s="11">
        <f>IF(Nike_Sales_Uncleaned[[#This Row],[Order_Date]]="","",Nike_Sales_Uncleaned[[#This Row],[Order_Date]])</f>
        <v>45623</v>
      </c>
      <c r="K2082" t="s">
        <v>17</v>
      </c>
      <c r="L2082" t="s">
        <v>25</v>
      </c>
      <c r="M2082">
        <v>-203.62</v>
      </c>
    </row>
    <row r="2083" spans="1:13" x14ac:dyDescent="0.3">
      <c r="A2083">
        <v>4178</v>
      </c>
      <c r="B2083" t="s">
        <v>35</v>
      </c>
      <c r="C2083" t="s">
        <v>43</v>
      </c>
      <c r="D2083" t="s">
        <v>44</v>
      </c>
      <c r="E2083" t="str">
        <f>IF(Nike_Sales_Uncleaned!E2180="","NA",IF(OR(Nike_Sales_Uncleaned!E2180=0,Nike_Sales_Uncleaned!E2180=-1),"NA",UPPER(Nike_Sales_Uncleaned!E2180)))</f>
        <v>L</v>
      </c>
      <c r="F2083" cm="1">
        <f t="array" ref="F2083">IF(Nike_Sales_Uncleaned!F2180="",MEDIAN(_xlfn._xlws.FILTER(Nike_Sales_Uncleaned!$F$2:$F$2501,Nike_Sales_Uncleaned!$F$2:$F$2501&gt;0)),Nike_Sales_Uncleaned!F2180)</f>
        <v>2</v>
      </c>
      <c r="G2083" cm="1">
        <f t="array" ref="G2083">IF(OR(Nike_Sales_Uncleaned!G2180="",Nike_Sales_Uncleaned!G2180&lt;=0),MEDIAN(_xlfn._xlws.FILTER(Nike_Sales_Uncleaned!$G$2:$G$2501,Nike_Sales_Uncleaned!$G$2:$G$2501&gt;0)),Nike_Sales_Uncleaned!G2180)</f>
        <v>6110.0300000000007</v>
      </c>
      <c r="H2083">
        <f>IF(Nike_Sales_Uncleaned!H2180="",0,IF(AND(Nike_Sales_Uncleaned!H2180&gt;=0,Nike_Sales_Uncleaned!H2180&lt;=1),Nike_Sales_Uncleaned!H2180,0))</f>
        <v>0</v>
      </c>
      <c r="I2083">
        <v>0</v>
      </c>
      <c r="J2083" s="11" t="str">
        <f>IF(Nike_Sales_Uncleaned[[#This Row],[Order_Date]]="","",Nike_Sales_Uncleaned[[#This Row],[Order_Date]])</f>
        <v/>
      </c>
      <c r="K2083" t="s">
        <v>22</v>
      </c>
      <c r="L2083" t="s">
        <v>38</v>
      </c>
      <c r="M2083">
        <v>302.75</v>
      </c>
    </row>
    <row r="2084" spans="1:13" x14ac:dyDescent="0.3">
      <c r="A2084">
        <v>4179</v>
      </c>
      <c r="B2084" t="s">
        <v>19</v>
      </c>
      <c r="C2084" t="s">
        <v>30</v>
      </c>
      <c r="D2084" t="s">
        <v>31</v>
      </c>
      <c r="E2084" t="str">
        <f>IF(Nike_Sales_Uncleaned!E2181="","NA",IF(OR(Nike_Sales_Uncleaned!E2181=0,Nike_Sales_Uncleaned!E2181=-1),"NA",UPPER(Nike_Sales_Uncleaned!E2181)))</f>
        <v>XL</v>
      </c>
      <c r="F2084" cm="1">
        <f t="array" ref="F2084">IF(Nike_Sales_Uncleaned!F2181="",MEDIAN(_xlfn._xlws.FILTER(Nike_Sales_Uncleaned!$F$2:$F$2501,Nike_Sales_Uncleaned!$F$2:$F$2501&gt;0)),Nike_Sales_Uncleaned!F2181)</f>
        <v>2</v>
      </c>
      <c r="G2084" cm="1">
        <f t="array" ref="G2084">IF(OR(Nike_Sales_Uncleaned!G2181="",Nike_Sales_Uncleaned!G2181&lt;=0),MEDIAN(_xlfn._xlws.FILTER(Nike_Sales_Uncleaned!$G$2:$G$2501,Nike_Sales_Uncleaned!$G$2:$G$2501&gt;0)),Nike_Sales_Uncleaned!G2181)</f>
        <v>6633.14</v>
      </c>
      <c r="H2084">
        <f>IF(Nike_Sales_Uncleaned!H2181="",0,IF(AND(Nike_Sales_Uncleaned!H2181&gt;=0,Nike_Sales_Uncleaned!H2181&lt;=1),Nike_Sales_Uncleaned!H2181,0))</f>
        <v>0</v>
      </c>
      <c r="I2084">
        <v>0</v>
      </c>
      <c r="J2084" s="11">
        <f>IF(Nike_Sales_Uncleaned[[#This Row],[Order_Date]]="","",Nike_Sales_Uncleaned[[#This Row],[Order_Date]])</f>
        <v>45754</v>
      </c>
      <c r="K2084" t="s">
        <v>22</v>
      </c>
      <c r="L2084" t="s">
        <v>25</v>
      </c>
      <c r="M2084">
        <v>1048.6300000000001</v>
      </c>
    </row>
    <row r="2085" spans="1:13" x14ac:dyDescent="0.3">
      <c r="A2085">
        <v>4180</v>
      </c>
      <c r="B2085" t="s">
        <v>35</v>
      </c>
      <c r="C2085" t="s">
        <v>30</v>
      </c>
      <c r="D2085" t="s">
        <v>56</v>
      </c>
      <c r="E2085" t="str">
        <f>IF(Nike_Sales_Uncleaned!E2182="","NA",IF(OR(Nike_Sales_Uncleaned!E2182=0,Nike_Sales_Uncleaned!E2182=-1),"NA",UPPER(Nike_Sales_Uncleaned!E2182)))</f>
        <v>M</v>
      </c>
      <c r="F2085" cm="1">
        <f t="array" ref="F2085">IF(Nike_Sales_Uncleaned!F2182="",MEDIAN(_xlfn._xlws.FILTER(Nike_Sales_Uncleaned!$F$2:$F$2501,Nike_Sales_Uncleaned!$F$2:$F$2501&gt;0)),Nike_Sales_Uncleaned!F2182)</f>
        <v>2</v>
      </c>
      <c r="G2085" cm="1">
        <f t="array" ref="G2085">IF(OR(Nike_Sales_Uncleaned!G2182="",Nike_Sales_Uncleaned!G2182&lt;=0),MEDIAN(_xlfn._xlws.FILTER(Nike_Sales_Uncleaned!$G$2:$G$2501,Nike_Sales_Uncleaned!$G$2:$G$2501&gt;0)),Nike_Sales_Uncleaned!G2182)</f>
        <v>6110.0300000000007</v>
      </c>
      <c r="H2085">
        <f>IF(Nike_Sales_Uncleaned!H2182="",0,IF(AND(Nike_Sales_Uncleaned!H2182&gt;=0,Nike_Sales_Uncleaned!H2182&lt;=1),Nike_Sales_Uncleaned!H2182,0))</f>
        <v>0</v>
      </c>
      <c r="I2085">
        <v>0</v>
      </c>
      <c r="J2085" s="11">
        <f>IF(Nike_Sales_Uncleaned[[#This Row],[Order_Date]]="","",Nike_Sales_Uncleaned[[#This Row],[Order_Date]])</f>
        <v>45745</v>
      </c>
      <c r="K2085" t="s">
        <v>22</v>
      </c>
      <c r="L2085" t="s">
        <v>45</v>
      </c>
      <c r="M2085">
        <v>500.23</v>
      </c>
    </row>
    <row r="2086" spans="1:13" x14ac:dyDescent="0.3">
      <c r="A2086">
        <v>4181</v>
      </c>
      <c r="B2086" t="s">
        <v>19</v>
      </c>
      <c r="C2086" t="s">
        <v>30</v>
      </c>
      <c r="D2086" t="s">
        <v>50</v>
      </c>
      <c r="E2086" t="str">
        <f>IF(Nike_Sales_Uncleaned!E2183="","NA",IF(OR(Nike_Sales_Uncleaned!E2183=0,Nike_Sales_Uncleaned!E2183=-1),"NA",UPPER(Nike_Sales_Uncleaned!E2183)))</f>
        <v>M</v>
      </c>
      <c r="F2086" cm="1">
        <f t="array" ref="F2086">IF(Nike_Sales_Uncleaned!F2183="",MEDIAN(_xlfn._xlws.FILTER(Nike_Sales_Uncleaned!$F$2:$F$2501,Nike_Sales_Uncleaned!$F$2:$F$2501&gt;0)),Nike_Sales_Uncleaned!F2183)</f>
        <v>3</v>
      </c>
      <c r="G2086" cm="1">
        <f t="array" ref="G2086">IF(OR(Nike_Sales_Uncleaned!G2183="",Nike_Sales_Uncleaned!G2183&lt;=0),MEDIAN(_xlfn._xlws.FILTER(Nike_Sales_Uncleaned!$G$2:$G$2501,Nike_Sales_Uncleaned!$G$2:$G$2501&gt;0)),Nike_Sales_Uncleaned!G2183)</f>
        <v>6110.0300000000007</v>
      </c>
      <c r="H2086">
        <f>IF(Nike_Sales_Uncleaned!H2183="",0,IF(AND(Nike_Sales_Uncleaned!H2183&gt;=0,Nike_Sales_Uncleaned!H2183&lt;=1),Nike_Sales_Uncleaned!H2183,0))</f>
        <v>0</v>
      </c>
      <c r="I2086">
        <v>0</v>
      </c>
      <c r="J2086" s="11" t="str">
        <f>IF(Nike_Sales_Uncleaned[[#This Row],[Order_Date]]="","",Nike_Sales_Uncleaned[[#This Row],[Order_Date]])</f>
        <v/>
      </c>
      <c r="K2086" t="s">
        <v>22</v>
      </c>
      <c r="L2086" t="s">
        <v>33</v>
      </c>
      <c r="M2086">
        <v>-564.63</v>
      </c>
    </row>
    <row r="2087" spans="1:13" x14ac:dyDescent="0.3">
      <c r="A2087">
        <v>4182</v>
      </c>
      <c r="B2087" t="s">
        <v>35</v>
      </c>
      <c r="C2087" t="s">
        <v>26</v>
      </c>
      <c r="D2087" t="s">
        <v>58</v>
      </c>
      <c r="E2087" t="str">
        <f>IF(Nike_Sales_Uncleaned!E2184="","NA",IF(OR(Nike_Sales_Uncleaned!E2184=0,Nike_Sales_Uncleaned!E2184=-1),"NA",UPPER(Nike_Sales_Uncleaned!E2184)))</f>
        <v>XL</v>
      </c>
      <c r="F2087" cm="1">
        <f t="array" ref="F2087">IF(Nike_Sales_Uncleaned!F2184="",MEDIAN(_xlfn._xlws.FILTER(Nike_Sales_Uncleaned!$F$2:$F$2501,Nike_Sales_Uncleaned!$F$2:$F$2501&gt;0)),Nike_Sales_Uncleaned!F2184)</f>
        <v>1</v>
      </c>
      <c r="G2087" cm="1">
        <f t="array" ref="G2087">IF(OR(Nike_Sales_Uncleaned!G2184="",Nike_Sales_Uncleaned!G2184&lt;=0),MEDIAN(_xlfn._xlws.FILTER(Nike_Sales_Uncleaned!$G$2:$G$2501,Nike_Sales_Uncleaned!$G$2:$G$2501&gt;0)),Nike_Sales_Uncleaned!G2184)</f>
        <v>9335.57</v>
      </c>
      <c r="H2087">
        <f>IF(Nike_Sales_Uncleaned!H2184="",0,IF(AND(Nike_Sales_Uncleaned!H2184&gt;=0,Nike_Sales_Uncleaned!H2184&lt;=1),Nike_Sales_Uncleaned!H2184,0))</f>
        <v>0</v>
      </c>
      <c r="I2087">
        <v>0</v>
      </c>
      <c r="J2087" s="11">
        <f>IF(Nike_Sales_Uncleaned[[#This Row],[Order_Date]]="","",Nike_Sales_Uncleaned[[#This Row],[Order_Date]])</f>
        <v>45678</v>
      </c>
      <c r="K2087" t="s">
        <v>22</v>
      </c>
      <c r="L2087" t="s">
        <v>25</v>
      </c>
      <c r="M2087">
        <v>1135.3800000000001</v>
      </c>
    </row>
    <row r="2088" spans="1:13" x14ac:dyDescent="0.3">
      <c r="A2088">
        <v>4183</v>
      </c>
      <c r="B2088" t="s">
        <v>35</v>
      </c>
      <c r="C2088" t="s">
        <v>26</v>
      </c>
      <c r="D2088" t="s">
        <v>60</v>
      </c>
      <c r="E2088" t="str">
        <f>IF(Nike_Sales_Uncleaned!E2185="","NA",IF(OR(Nike_Sales_Uncleaned!E2185=0,Nike_Sales_Uncleaned!E2185=-1),"NA",UPPER(Nike_Sales_Uncleaned!E2185)))</f>
        <v>11</v>
      </c>
      <c r="F2088" cm="1">
        <f t="array" ref="F2088">IF(Nike_Sales_Uncleaned!F2185="",MEDIAN(_xlfn._xlws.FILTER(Nike_Sales_Uncleaned!$F$2:$F$2501,Nike_Sales_Uncleaned!$F$2:$F$2501&gt;0)),Nike_Sales_Uncleaned!F2185)</f>
        <v>2</v>
      </c>
      <c r="G2088" cm="1">
        <f t="array" ref="G2088">IF(OR(Nike_Sales_Uncleaned!G2185="",Nike_Sales_Uncleaned!G2185&lt;=0),MEDIAN(_xlfn._xlws.FILTER(Nike_Sales_Uncleaned!$G$2:$G$2501,Nike_Sales_Uncleaned!$G$2:$G$2501&gt;0)),Nike_Sales_Uncleaned!G2185)</f>
        <v>8647.6299999999992</v>
      </c>
      <c r="H2088">
        <f>IF(Nike_Sales_Uncleaned!H2185="",0,IF(AND(Nike_Sales_Uncleaned!H2185&gt;=0,Nike_Sales_Uncleaned!H2185&lt;=1),Nike_Sales_Uncleaned!H2185,0))</f>
        <v>0</v>
      </c>
      <c r="I2088">
        <v>0</v>
      </c>
      <c r="J2088" s="11">
        <f>IF(Nike_Sales_Uncleaned[[#This Row],[Order_Date]]="","",Nike_Sales_Uncleaned[[#This Row],[Order_Date]])</f>
        <v>45750</v>
      </c>
      <c r="K2088" t="s">
        <v>22</v>
      </c>
      <c r="L2088" t="s">
        <v>29</v>
      </c>
      <c r="M2088">
        <v>-443.83</v>
      </c>
    </row>
    <row r="2089" spans="1:13" x14ac:dyDescent="0.3">
      <c r="A2089">
        <v>4184</v>
      </c>
      <c r="B2089" t="s">
        <v>19</v>
      </c>
      <c r="C2089" t="s">
        <v>43</v>
      </c>
      <c r="D2089" t="s">
        <v>61</v>
      </c>
      <c r="E2089" t="str">
        <f>IF(Nike_Sales_Uncleaned!E2186="","NA",IF(OR(Nike_Sales_Uncleaned!E2186=0,Nike_Sales_Uncleaned!E2186=-1),"NA",UPPER(Nike_Sales_Uncleaned!E2186)))</f>
        <v>10</v>
      </c>
      <c r="F2089" cm="1">
        <f t="array" ref="F2089">IF(Nike_Sales_Uncleaned!F2186="",MEDIAN(_xlfn._xlws.FILTER(Nike_Sales_Uncleaned!$F$2:$F$2501,Nike_Sales_Uncleaned!$F$2:$F$2501&gt;0)),Nike_Sales_Uncleaned!F2186)</f>
        <v>2</v>
      </c>
      <c r="G2089" cm="1">
        <f t="array" ref="G2089">IF(OR(Nike_Sales_Uncleaned!G2186="",Nike_Sales_Uncleaned!G2186&lt;=0),MEDIAN(_xlfn._xlws.FILTER(Nike_Sales_Uncleaned!$G$2:$G$2501,Nike_Sales_Uncleaned!$G$2:$G$2501&gt;0)),Nike_Sales_Uncleaned!G2186)</f>
        <v>6110.0300000000007</v>
      </c>
      <c r="H2089">
        <f>IF(Nike_Sales_Uncleaned!H2186="",0,IF(AND(Nike_Sales_Uncleaned!H2186&gt;=0,Nike_Sales_Uncleaned!H2186&lt;=1),Nike_Sales_Uncleaned!H2186,0))</f>
        <v>0</v>
      </c>
      <c r="I2089">
        <v>0</v>
      </c>
      <c r="J2089" s="11">
        <f>IF(Nike_Sales_Uncleaned[[#This Row],[Order_Date]]="","",Nike_Sales_Uncleaned[[#This Row],[Order_Date]])</f>
        <v>45364</v>
      </c>
      <c r="K2089" t="s">
        <v>17</v>
      </c>
      <c r="L2089" t="s">
        <v>36</v>
      </c>
      <c r="M2089">
        <v>1788.65</v>
      </c>
    </row>
    <row r="2090" spans="1:13" x14ac:dyDescent="0.3">
      <c r="A2090">
        <v>4185</v>
      </c>
      <c r="B2090" t="s">
        <v>19</v>
      </c>
      <c r="C2090" t="s">
        <v>14</v>
      </c>
      <c r="D2090" t="s">
        <v>54</v>
      </c>
      <c r="E2090" t="str">
        <f>IF(Nike_Sales_Uncleaned!E2187="","NA",IF(OR(Nike_Sales_Uncleaned!E2187=0,Nike_Sales_Uncleaned!E2187=-1),"NA",UPPER(Nike_Sales_Uncleaned!E2187)))</f>
        <v>6</v>
      </c>
      <c r="F2090" cm="1">
        <f t="array" ref="F2090">IF(Nike_Sales_Uncleaned!F2187="",MEDIAN(_xlfn._xlws.FILTER(Nike_Sales_Uncleaned!$F$2:$F$2501,Nike_Sales_Uncleaned!$F$2:$F$2501&gt;0)),Nike_Sales_Uncleaned!F2187)</f>
        <v>3</v>
      </c>
      <c r="G2090" cm="1">
        <f t="array" ref="G2090">IF(OR(Nike_Sales_Uncleaned!G2187="",Nike_Sales_Uncleaned!G2187&lt;=0),MEDIAN(_xlfn._xlws.FILTER(Nike_Sales_Uncleaned!$G$2:$G$2501,Nike_Sales_Uncleaned!$G$2:$G$2501&gt;0)),Nike_Sales_Uncleaned!G2187)</f>
        <v>6110.0300000000007</v>
      </c>
      <c r="H2090">
        <f>IF(Nike_Sales_Uncleaned!H2187="",0,IF(AND(Nike_Sales_Uncleaned!H2187&gt;=0,Nike_Sales_Uncleaned!H2187&lt;=1),Nike_Sales_Uncleaned!H2187,0))</f>
        <v>0</v>
      </c>
      <c r="I2090">
        <v>0</v>
      </c>
      <c r="J2090" s="11">
        <f>IF(Nike_Sales_Uncleaned[[#This Row],[Order_Date]]="","",Nike_Sales_Uncleaned[[#This Row],[Order_Date]])</f>
        <v>45732</v>
      </c>
      <c r="K2090" t="s">
        <v>17</v>
      </c>
      <c r="L2090" t="s">
        <v>38</v>
      </c>
      <c r="M2090">
        <v>2562.0500000000002</v>
      </c>
    </row>
    <row r="2091" spans="1:13" x14ac:dyDescent="0.3">
      <c r="A2091">
        <v>4186</v>
      </c>
      <c r="B2091" t="s">
        <v>35</v>
      </c>
      <c r="C2091" t="s">
        <v>43</v>
      </c>
      <c r="D2091" t="s">
        <v>61</v>
      </c>
      <c r="E2091" t="str">
        <f>IF(Nike_Sales_Uncleaned!E2188="","NA",IF(OR(Nike_Sales_Uncleaned!E2188=0,Nike_Sales_Uncleaned!E2188=-1),"NA",UPPER(Nike_Sales_Uncleaned!E2188)))</f>
        <v>XL</v>
      </c>
      <c r="F2091" cm="1">
        <f t="array" ref="F2091">IF(Nike_Sales_Uncleaned!F2188="",MEDIAN(_xlfn._xlws.FILTER(Nike_Sales_Uncleaned!$F$2:$F$2501,Nike_Sales_Uncleaned!$F$2:$F$2501&gt;0)),Nike_Sales_Uncleaned!F2188)</f>
        <v>2</v>
      </c>
      <c r="G2091" cm="1">
        <f t="array" ref="G2091">IF(OR(Nike_Sales_Uncleaned!G2188="",Nike_Sales_Uncleaned!G2188&lt;=0),MEDIAN(_xlfn._xlws.FILTER(Nike_Sales_Uncleaned!$G$2:$G$2501,Nike_Sales_Uncleaned!$G$2:$G$2501&gt;0)),Nike_Sales_Uncleaned!G2188)</f>
        <v>9872.08</v>
      </c>
      <c r="H2091">
        <f>IF(Nike_Sales_Uncleaned!H2188="",0,IF(AND(Nike_Sales_Uncleaned!H2188&gt;=0,Nike_Sales_Uncleaned!H2188&lt;=1),Nike_Sales_Uncleaned!H2188,0))</f>
        <v>0.17</v>
      </c>
      <c r="I2091">
        <v>0</v>
      </c>
      <c r="J2091" s="11">
        <f>IF(Nike_Sales_Uncleaned[[#This Row],[Order_Date]]="","",Nike_Sales_Uncleaned[[#This Row],[Order_Date]])</f>
        <v>45703</v>
      </c>
      <c r="K2091" t="s">
        <v>17</v>
      </c>
      <c r="L2091" t="s">
        <v>36</v>
      </c>
      <c r="M2091">
        <v>409.77</v>
      </c>
    </row>
    <row r="2092" spans="1:13" x14ac:dyDescent="0.3">
      <c r="A2092">
        <v>4187</v>
      </c>
      <c r="B2092" t="s">
        <v>19</v>
      </c>
      <c r="C2092" t="s">
        <v>14</v>
      </c>
      <c r="D2092" t="s">
        <v>34</v>
      </c>
      <c r="E2092" t="str">
        <f>IF(Nike_Sales_Uncleaned!E2189="","NA",IF(OR(Nike_Sales_Uncleaned!E2189=0,Nike_Sales_Uncleaned!E2189=-1),"NA",UPPER(Nike_Sales_Uncleaned!E2189)))</f>
        <v>L</v>
      </c>
      <c r="F2092" cm="1">
        <f t="array" ref="F2092">IF(Nike_Sales_Uncleaned!F2189="",MEDIAN(_xlfn._xlws.FILTER(Nike_Sales_Uncleaned!$F$2:$F$2501,Nike_Sales_Uncleaned!$F$2:$F$2501&gt;0)),Nike_Sales_Uncleaned!F2189)</f>
        <v>0</v>
      </c>
      <c r="G2092" cm="1">
        <f t="array" ref="G2092">IF(OR(Nike_Sales_Uncleaned!G2189="",Nike_Sales_Uncleaned!G2189&lt;=0),MEDIAN(_xlfn._xlws.FILTER(Nike_Sales_Uncleaned!$G$2:$G$2501,Nike_Sales_Uncleaned!$G$2:$G$2501&gt;0)),Nike_Sales_Uncleaned!G2189)</f>
        <v>5363.84</v>
      </c>
      <c r="H2092">
        <f>IF(Nike_Sales_Uncleaned!H2189="",0,IF(AND(Nike_Sales_Uncleaned!H2189&gt;=0,Nike_Sales_Uncleaned!H2189&lt;=1),Nike_Sales_Uncleaned!H2189,0))</f>
        <v>0.95</v>
      </c>
      <c r="I2092">
        <v>0</v>
      </c>
      <c r="J2092" s="11">
        <f>IF(Nike_Sales_Uncleaned[[#This Row],[Order_Date]]="","",Nike_Sales_Uncleaned[[#This Row],[Order_Date]])</f>
        <v>45834</v>
      </c>
      <c r="K2092" t="s">
        <v>22</v>
      </c>
      <c r="L2092" t="s">
        <v>38</v>
      </c>
      <c r="M2092">
        <v>1194.42</v>
      </c>
    </row>
    <row r="2093" spans="1:13" x14ac:dyDescent="0.3">
      <c r="A2093">
        <v>4189</v>
      </c>
      <c r="B2093" t="s">
        <v>13</v>
      </c>
      <c r="C2093" t="s">
        <v>20</v>
      </c>
      <c r="D2093" t="s">
        <v>55</v>
      </c>
      <c r="E2093" t="str">
        <f>IF(Nike_Sales_Uncleaned!E2191="","NA",IF(OR(Nike_Sales_Uncleaned!E2191=0,Nike_Sales_Uncleaned!E2191=-1),"NA",UPPER(Nike_Sales_Uncleaned!E2191)))</f>
        <v>9</v>
      </c>
      <c r="F2093" cm="1">
        <f t="array" ref="F2093">IF(Nike_Sales_Uncleaned!F2191="",MEDIAN(_xlfn._xlws.FILTER(Nike_Sales_Uncleaned!$F$2:$F$2501,Nike_Sales_Uncleaned!$F$2:$F$2501&gt;0)),Nike_Sales_Uncleaned!F2191)</f>
        <v>2</v>
      </c>
      <c r="G2093" cm="1">
        <f t="array" ref="G2093">IF(OR(Nike_Sales_Uncleaned!G2191="",Nike_Sales_Uncleaned!G2191&lt;=0),MEDIAN(_xlfn._xlws.FILTER(Nike_Sales_Uncleaned!$G$2:$G$2501,Nike_Sales_Uncleaned!$G$2:$G$2501&gt;0)),Nike_Sales_Uncleaned!G2191)</f>
        <v>6110.0300000000007</v>
      </c>
      <c r="H2093">
        <f>IF(Nike_Sales_Uncleaned!H2191="",0,IF(AND(Nike_Sales_Uncleaned!H2191&gt;=0,Nike_Sales_Uncleaned!H2191&lt;=1),Nike_Sales_Uncleaned!H2191,0))</f>
        <v>0.97</v>
      </c>
      <c r="I2093">
        <v>0</v>
      </c>
      <c r="J2093" s="11" t="str">
        <f>IF(Nike_Sales_Uncleaned[[#This Row],[Order_Date]]="","",Nike_Sales_Uncleaned[[#This Row],[Order_Date]])</f>
        <v/>
      </c>
      <c r="K2093" t="s">
        <v>22</v>
      </c>
      <c r="L2093" t="s">
        <v>38</v>
      </c>
      <c r="M2093">
        <v>2788.1</v>
      </c>
    </row>
    <row r="2094" spans="1:13" x14ac:dyDescent="0.3">
      <c r="A2094">
        <v>4191</v>
      </c>
      <c r="B2094" t="s">
        <v>35</v>
      </c>
      <c r="C2094" t="s">
        <v>30</v>
      </c>
      <c r="D2094" t="s">
        <v>31</v>
      </c>
      <c r="E2094" t="str">
        <f>IF(Nike_Sales_Uncleaned!E2193="","NA",IF(OR(Nike_Sales_Uncleaned!E2193=0,Nike_Sales_Uncleaned!E2193=-1),"NA",UPPER(Nike_Sales_Uncleaned!E2193)))</f>
        <v>M</v>
      </c>
      <c r="F2094" cm="1">
        <f t="array" ref="F2094">IF(Nike_Sales_Uncleaned!F2193="",MEDIAN(_xlfn._xlws.FILTER(Nike_Sales_Uncleaned!$F$2:$F$2501,Nike_Sales_Uncleaned!$F$2:$F$2501&gt;0)),Nike_Sales_Uncleaned!F2193)</f>
        <v>2</v>
      </c>
      <c r="G2094" cm="1">
        <f t="array" ref="G2094">IF(OR(Nike_Sales_Uncleaned!G2193="",Nike_Sales_Uncleaned!G2193&lt;=0),MEDIAN(_xlfn._xlws.FILTER(Nike_Sales_Uncleaned!$G$2:$G$2501,Nike_Sales_Uncleaned!$G$2:$G$2501&gt;0)),Nike_Sales_Uncleaned!G2193)</f>
        <v>6110.0300000000007</v>
      </c>
      <c r="H2094">
        <f>IF(Nike_Sales_Uncleaned!H2193="",0,IF(AND(Nike_Sales_Uncleaned!H2193&gt;=0,Nike_Sales_Uncleaned!H2193&lt;=1),Nike_Sales_Uncleaned!H2193,0))</f>
        <v>0</v>
      </c>
      <c r="I2094">
        <v>0</v>
      </c>
      <c r="J2094" s="11">
        <f>IF(Nike_Sales_Uncleaned[[#This Row],[Order_Date]]="","",Nike_Sales_Uncleaned[[#This Row],[Order_Date]])</f>
        <v>45588</v>
      </c>
      <c r="K2094" t="s">
        <v>17</v>
      </c>
      <c r="L2094" t="s">
        <v>29</v>
      </c>
      <c r="M2094">
        <v>671.86</v>
      </c>
    </row>
    <row r="2095" spans="1:13" x14ac:dyDescent="0.3">
      <c r="A2095">
        <v>4192</v>
      </c>
      <c r="B2095" t="s">
        <v>35</v>
      </c>
      <c r="C2095" t="s">
        <v>26</v>
      </c>
      <c r="D2095" t="s">
        <v>40</v>
      </c>
      <c r="E2095" t="str">
        <f>IF(Nike_Sales_Uncleaned!E2194="","NA",IF(OR(Nike_Sales_Uncleaned!E2194=0,Nike_Sales_Uncleaned!E2194=-1),"NA",UPPER(Nike_Sales_Uncleaned!E2194)))</f>
        <v>NA</v>
      </c>
      <c r="F2095" cm="1">
        <f t="array" ref="F2095">IF(Nike_Sales_Uncleaned!F2194="",MEDIAN(_xlfn._xlws.FILTER(Nike_Sales_Uncleaned!$F$2:$F$2501,Nike_Sales_Uncleaned!$F$2:$F$2501&gt;0)),Nike_Sales_Uncleaned!F2194)</f>
        <v>2</v>
      </c>
      <c r="G2095" cm="1">
        <f t="array" ref="G2095">IF(OR(Nike_Sales_Uncleaned!G2194="",Nike_Sales_Uncleaned!G2194&lt;=0),MEDIAN(_xlfn._xlws.FILTER(Nike_Sales_Uncleaned!$G$2:$G$2501,Nike_Sales_Uncleaned!$G$2:$G$2501&gt;0)),Nike_Sales_Uncleaned!G2194)</f>
        <v>3339.95</v>
      </c>
      <c r="H2095">
        <f>IF(Nike_Sales_Uncleaned!H2194="",0,IF(AND(Nike_Sales_Uncleaned!H2194&gt;=0,Nike_Sales_Uncleaned!H2194&lt;=1),Nike_Sales_Uncleaned!H2194,0))</f>
        <v>1</v>
      </c>
      <c r="I2095">
        <v>0</v>
      </c>
      <c r="J2095" s="11" t="str">
        <f>IF(Nike_Sales_Uncleaned[[#This Row],[Order_Date]]="","",Nike_Sales_Uncleaned[[#This Row],[Order_Date]])</f>
        <v/>
      </c>
      <c r="K2095" t="s">
        <v>22</v>
      </c>
      <c r="L2095" t="s">
        <v>33</v>
      </c>
      <c r="M2095">
        <v>642.54999999999995</v>
      </c>
    </row>
    <row r="2096" spans="1:13" x14ac:dyDescent="0.3">
      <c r="A2096">
        <v>4193</v>
      </c>
      <c r="B2096" t="s">
        <v>13</v>
      </c>
      <c r="C2096" t="s">
        <v>43</v>
      </c>
      <c r="D2096" t="s">
        <v>51</v>
      </c>
      <c r="E2096" t="str">
        <f>IF(Nike_Sales_Uncleaned!E2195="","NA",IF(OR(Nike_Sales_Uncleaned!E2195=0,Nike_Sales_Uncleaned!E2195=-1),"NA",UPPER(Nike_Sales_Uncleaned!E2195)))</f>
        <v>XL</v>
      </c>
      <c r="F2096" cm="1">
        <f t="array" ref="F2096">IF(Nike_Sales_Uncleaned!F2195="",MEDIAN(_xlfn._xlws.FILTER(Nike_Sales_Uncleaned!$F$2:$F$2501,Nike_Sales_Uncleaned!$F$2:$F$2501&gt;0)),Nike_Sales_Uncleaned!F2195)</f>
        <v>1</v>
      </c>
      <c r="G2096" cm="1">
        <f t="array" ref="G2096">IF(OR(Nike_Sales_Uncleaned!G2195="",Nike_Sales_Uncleaned!G2195&lt;=0),MEDIAN(_xlfn._xlws.FILTER(Nike_Sales_Uncleaned!$G$2:$G$2501,Nike_Sales_Uncleaned!$G$2:$G$2501&gt;0)),Nike_Sales_Uncleaned!G2195)</f>
        <v>6110.0300000000007</v>
      </c>
      <c r="H2096">
        <f>IF(Nike_Sales_Uncleaned!H2195="",0,IF(AND(Nike_Sales_Uncleaned!H2195&gt;=0,Nike_Sales_Uncleaned!H2195&lt;=1),Nike_Sales_Uncleaned!H2195,0))</f>
        <v>0</v>
      </c>
      <c r="I2096">
        <v>0</v>
      </c>
      <c r="J2096" s="11">
        <f>IF(Nike_Sales_Uncleaned[[#This Row],[Order_Date]]="","",Nike_Sales_Uncleaned[[#This Row],[Order_Date]])</f>
        <v>45795</v>
      </c>
      <c r="K2096" t="s">
        <v>17</v>
      </c>
      <c r="L2096" t="s">
        <v>25</v>
      </c>
      <c r="M2096">
        <v>1192.6600000000001</v>
      </c>
    </row>
    <row r="2097" spans="1:13" x14ac:dyDescent="0.3">
      <c r="A2097">
        <v>4194</v>
      </c>
      <c r="B2097" t="s">
        <v>13</v>
      </c>
      <c r="C2097" t="s">
        <v>30</v>
      </c>
      <c r="D2097" t="s">
        <v>31</v>
      </c>
      <c r="E2097" t="str">
        <f>IF(Nike_Sales_Uncleaned!E2196="","NA",IF(OR(Nike_Sales_Uncleaned!E2196=0,Nike_Sales_Uncleaned!E2196=-1),"NA",UPPER(Nike_Sales_Uncleaned!E2196)))</f>
        <v>L</v>
      </c>
      <c r="F2097" cm="1">
        <f t="array" ref="F2097">IF(Nike_Sales_Uncleaned!F2196="",MEDIAN(_xlfn._xlws.FILTER(Nike_Sales_Uncleaned!$F$2:$F$2501,Nike_Sales_Uncleaned!$F$2:$F$2501&gt;0)),Nike_Sales_Uncleaned!F2196)</f>
        <v>2</v>
      </c>
      <c r="G2097" cm="1">
        <f t="array" ref="G2097">IF(OR(Nike_Sales_Uncleaned!G2196="",Nike_Sales_Uncleaned!G2196&lt;=0),MEDIAN(_xlfn._xlws.FILTER(Nike_Sales_Uncleaned!$G$2:$G$2501,Nike_Sales_Uncleaned!$G$2:$G$2501&gt;0)),Nike_Sales_Uncleaned!G2196)</f>
        <v>6110.0300000000007</v>
      </c>
      <c r="H2097">
        <f>IF(Nike_Sales_Uncleaned!H2196="",0,IF(AND(Nike_Sales_Uncleaned!H2196&gt;=0,Nike_Sales_Uncleaned!H2196&lt;=1),Nike_Sales_Uncleaned!H2196,0))</f>
        <v>0</v>
      </c>
      <c r="I2097">
        <v>0</v>
      </c>
      <c r="J2097" s="11" t="str">
        <f>IF(Nike_Sales_Uncleaned[[#This Row],[Order_Date]]="","",Nike_Sales_Uncleaned[[#This Row],[Order_Date]])</f>
        <v/>
      </c>
      <c r="K2097" t="s">
        <v>22</v>
      </c>
      <c r="L2097" t="s">
        <v>33</v>
      </c>
      <c r="M2097">
        <v>-759.55</v>
      </c>
    </row>
    <row r="2098" spans="1:13" x14ac:dyDescent="0.3">
      <c r="A2098">
        <v>4195</v>
      </c>
      <c r="B2098" t="s">
        <v>13</v>
      </c>
      <c r="C2098" t="s">
        <v>14</v>
      </c>
      <c r="D2098" t="s">
        <v>47</v>
      </c>
      <c r="E2098" t="str">
        <f>IF(Nike_Sales_Uncleaned!E2197="","NA",IF(OR(Nike_Sales_Uncleaned!E2197=0,Nike_Sales_Uncleaned!E2197=-1),"NA",UPPER(Nike_Sales_Uncleaned!E2197)))</f>
        <v>L</v>
      </c>
      <c r="F2098" cm="1">
        <f t="array" ref="F2098">IF(Nike_Sales_Uncleaned!F2197="",MEDIAN(_xlfn._xlws.FILTER(Nike_Sales_Uncleaned!$F$2:$F$2501,Nike_Sales_Uncleaned!$F$2:$F$2501&gt;0)),Nike_Sales_Uncleaned!F2197)</f>
        <v>2</v>
      </c>
      <c r="G2098" cm="1">
        <f t="array" ref="G2098">IF(OR(Nike_Sales_Uncleaned!G2197="",Nike_Sales_Uncleaned!G2197&lt;=0),MEDIAN(_xlfn._xlws.FILTER(Nike_Sales_Uncleaned!$G$2:$G$2501,Nike_Sales_Uncleaned!$G$2:$G$2501&gt;0)),Nike_Sales_Uncleaned!G2197)</f>
        <v>6317.4</v>
      </c>
      <c r="H2098">
        <f>IF(Nike_Sales_Uncleaned!H2197="",0,IF(AND(Nike_Sales_Uncleaned!H2197&gt;=0,Nike_Sales_Uncleaned!H2197&lt;=1),Nike_Sales_Uncleaned!H2197,0))</f>
        <v>0</v>
      </c>
      <c r="I2098">
        <v>0</v>
      </c>
      <c r="J2098" s="11">
        <f>IF(Nike_Sales_Uncleaned[[#This Row],[Order_Date]]="","",Nike_Sales_Uncleaned[[#This Row],[Order_Date]])</f>
        <v>45385</v>
      </c>
      <c r="K2098" t="s">
        <v>22</v>
      </c>
      <c r="L2098" t="s">
        <v>25</v>
      </c>
      <c r="M2098">
        <v>-746.03</v>
      </c>
    </row>
    <row r="2099" spans="1:13" x14ac:dyDescent="0.3">
      <c r="A2099">
        <v>4197</v>
      </c>
      <c r="B2099" t="s">
        <v>35</v>
      </c>
      <c r="C2099" t="s">
        <v>30</v>
      </c>
      <c r="D2099" t="s">
        <v>31</v>
      </c>
      <c r="E2099" t="str">
        <f>IF(Nike_Sales_Uncleaned!E2199="","NA",IF(OR(Nike_Sales_Uncleaned!E2199=0,Nike_Sales_Uncleaned!E2199=-1),"NA",UPPER(Nike_Sales_Uncleaned!E2199)))</f>
        <v>XL</v>
      </c>
      <c r="F2099" cm="1">
        <f t="array" ref="F2099">IF(Nike_Sales_Uncleaned!F2199="",MEDIAN(_xlfn._xlws.FILTER(Nike_Sales_Uncleaned!$F$2:$F$2501,Nike_Sales_Uncleaned!$F$2:$F$2501&gt;0)),Nike_Sales_Uncleaned!F2199)</f>
        <v>4</v>
      </c>
      <c r="G2099" cm="1">
        <f t="array" ref="G2099">IF(OR(Nike_Sales_Uncleaned!G2199="",Nike_Sales_Uncleaned!G2199&lt;=0),MEDIAN(_xlfn._xlws.FILTER(Nike_Sales_Uncleaned!$G$2:$G$2501,Nike_Sales_Uncleaned!$G$2:$G$2501&gt;0)),Nike_Sales_Uncleaned!G2199)</f>
        <v>7560.6</v>
      </c>
      <c r="H2099">
        <f>IF(Nike_Sales_Uncleaned!H2199="",0,IF(AND(Nike_Sales_Uncleaned!H2199&gt;=0,Nike_Sales_Uncleaned!H2199&lt;=1),Nike_Sales_Uncleaned!H2199,0))</f>
        <v>0</v>
      </c>
      <c r="I2099">
        <v>0</v>
      </c>
      <c r="J2099" s="11">
        <f>IF(Nike_Sales_Uncleaned[[#This Row],[Order_Date]]="","",Nike_Sales_Uncleaned[[#This Row],[Order_Date]])</f>
        <v>45552</v>
      </c>
      <c r="K2099" t="s">
        <v>17</v>
      </c>
      <c r="L2099" t="s">
        <v>45</v>
      </c>
      <c r="M2099">
        <v>1415.35</v>
      </c>
    </row>
    <row r="2100" spans="1:13" x14ac:dyDescent="0.3">
      <c r="A2100">
        <v>4198</v>
      </c>
      <c r="B2100" t="s">
        <v>35</v>
      </c>
      <c r="C2100" t="s">
        <v>30</v>
      </c>
      <c r="D2100" t="s">
        <v>56</v>
      </c>
      <c r="E2100" t="str">
        <f>IF(Nike_Sales_Uncleaned!E2200="","NA",IF(OR(Nike_Sales_Uncleaned!E2200=0,Nike_Sales_Uncleaned!E2200=-1),"NA",UPPER(Nike_Sales_Uncleaned!E2200)))</f>
        <v>M</v>
      </c>
      <c r="F2100" cm="1">
        <f t="array" ref="F2100">IF(Nike_Sales_Uncleaned!F2200="",MEDIAN(_xlfn._xlws.FILTER(Nike_Sales_Uncleaned!$F$2:$F$2501,Nike_Sales_Uncleaned!$F$2:$F$2501&gt;0)),Nike_Sales_Uncleaned!F2200)</f>
        <v>2</v>
      </c>
      <c r="G2100" cm="1">
        <f t="array" ref="G2100">IF(OR(Nike_Sales_Uncleaned!G2200="",Nike_Sales_Uncleaned!G2200&lt;=0),MEDIAN(_xlfn._xlws.FILTER(Nike_Sales_Uncleaned!$G$2:$G$2501,Nike_Sales_Uncleaned!$G$2:$G$2501&gt;0)),Nike_Sales_Uncleaned!G2200)</f>
        <v>7860.63</v>
      </c>
      <c r="H2100">
        <f>IF(Nike_Sales_Uncleaned!H2200="",0,IF(AND(Nike_Sales_Uncleaned!H2200&gt;=0,Nike_Sales_Uncleaned!H2200&lt;=1),Nike_Sales_Uncleaned!H2200,0))</f>
        <v>0.53</v>
      </c>
      <c r="I2100">
        <v>0</v>
      </c>
      <c r="J2100" s="11">
        <f>IF(Nike_Sales_Uncleaned[[#This Row],[Order_Date]]="","",Nike_Sales_Uncleaned[[#This Row],[Order_Date]])</f>
        <v>45546</v>
      </c>
      <c r="K2100" t="s">
        <v>22</v>
      </c>
      <c r="L2100" t="s">
        <v>33</v>
      </c>
      <c r="M2100">
        <v>-1087.1300000000001</v>
      </c>
    </row>
    <row r="2101" spans="1:13" x14ac:dyDescent="0.3">
      <c r="A2101">
        <v>4199</v>
      </c>
      <c r="B2101" t="s">
        <v>19</v>
      </c>
      <c r="C2101" t="s">
        <v>30</v>
      </c>
      <c r="D2101" t="s">
        <v>50</v>
      </c>
      <c r="E2101" t="str">
        <f>IF(Nike_Sales_Uncleaned!E2201="","NA",IF(OR(Nike_Sales_Uncleaned!E2201=0,Nike_Sales_Uncleaned!E2201=-1),"NA",UPPER(Nike_Sales_Uncleaned!E2201)))</f>
        <v>NA</v>
      </c>
      <c r="F2101" cm="1">
        <f t="array" ref="F2101">IF(Nike_Sales_Uncleaned!F2201="",MEDIAN(_xlfn._xlws.FILTER(Nike_Sales_Uncleaned!$F$2:$F$2501,Nike_Sales_Uncleaned!$F$2:$F$2501&gt;0)),Nike_Sales_Uncleaned!F2201)</f>
        <v>2</v>
      </c>
      <c r="G2101" cm="1">
        <f t="array" ref="G2101">IF(OR(Nike_Sales_Uncleaned!G2201="",Nike_Sales_Uncleaned!G2201&lt;=0),MEDIAN(_xlfn._xlws.FILTER(Nike_Sales_Uncleaned!$G$2:$G$2501,Nike_Sales_Uncleaned!$G$2:$G$2501&gt;0)),Nike_Sales_Uncleaned!G2201)</f>
        <v>6110.0300000000007</v>
      </c>
      <c r="H2101">
        <f>IF(Nike_Sales_Uncleaned!H2201="",0,IF(AND(Nike_Sales_Uncleaned!H2201&gt;=0,Nike_Sales_Uncleaned!H2201&lt;=1),Nike_Sales_Uncleaned!H2201,0))</f>
        <v>0</v>
      </c>
      <c r="I2101">
        <v>0</v>
      </c>
      <c r="J2101" s="11">
        <f>IF(Nike_Sales_Uncleaned[[#This Row],[Order_Date]]="","",Nike_Sales_Uncleaned[[#This Row],[Order_Date]])</f>
        <v>45731</v>
      </c>
      <c r="K2101" t="s">
        <v>17</v>
      </c>
      <c r="L2101" t="s">
        <v>38</v>
      </c>
      <c r="M2101">
        <v>-731.89</v>
      </c>
    </row>
    <row r="2102" spans="1:13" x14ac:dyDescent="0.3">
      <c r="A2102">
        <v>4200</v>
      </c>
      <c r="B2102" t="s">
        <v>19</v>
      </c>
      <c r="C2102" t="s">
        <v>20</v>
      </c>
      <c r="D2102" t="s">
        <v>21</v>
      </c>
      <c r="E2102" t="str">
        <f>IF(Nike_Sales_Uncleaned!E2202="","NA",IF(OR(Nike_Sales_Uncleaned!E2202=0,Nike_Sales_Uncleaned!E2202=-1),"NA",UPPER(Nike_Sales_Uncleaned!E2202)))</f>
        <v>L</v>
      </c>
      <c r="F2102" cm="1">
        <f t="array" ref="F2102">IF(Nike_Sales_Uncleaned!F2202="",MEDIAN(_xlfn._xlws.FILTER(Nike_Sales_Uncleaned!$F$2:$F$2501,Nike_Sales_Uncleaned!$F$2:$F$2501&gt;0)),Nike_Sales_Uncleaned!F2202)</f>
        <v>2</v>
      </c>
      <c r="G2102" cm="1">
        <f t="array" ref="G2102">IF(OR(Nike_Sales_Uncleaned!G2202="",Nike_Sales_Uncleaned!G2202&lt;=0),MEDIAN(_xlfn._xlws.FILTER(Nike_Sales_Uncleaned!$G$2:$G$2501,Nike_Sales_Uncleaned!$G$2:$G$2501&gt;0)),Nike_Sales_Uncleaned!G2202)</f>
        <v>6110.0300000000007</v>
      </c>
      <c r="H2102">
        <f>IF(Nike_Sales_Uncleaned!H2202="",0,IF(AND(Nike_Sales_Uncleaned!H2202&gt;=0,Nike_Sales_Uncleaned!H2202&lt;=1),Nike_Sales_Uncleaned!H2202,0))</f>
        <v>0.78</v>
      </c>
      <c r="I2102">
        <v>0</v>
      </c>
      <c r="J2102" s="11">
        <f>IF(Nike_Sales_Uncleaned[[#This Row],[Order_Date]]="","",Nike_Sales_Uncleaned[[#This Row],[Order_Date]])</f>
        <v>45370</v>
      </c>
      <c r="K2102" t="s">
        <v>17</v>
      </c>
      <c r="L2102" t="s">
        <v>36</v>
      </c>
      <c r="M2102">
        <v>-613.22</v>
      </c>
    </row>
    <row r="2103" spans="1:13" x14ac:dyDescent="0.3">
      <c r="A2103">
        <v>4201</v>
      </c>
      <c r="B2103" t="s">
        <v>13</v>
      </c>
      <c r="C2103" t="s">
        <v>30</v>
      </c>
      <c r="D2103" t="s">
        <v>31</v>
      </c>
      <c r="E2103" t="str">
        <f>IF(Nike_Sales_Uncleaned!E2203="","NA",IF(OR(Nike_Sales_Uncleaned!E2203=0,Nike_Sales_Uncleaned!E2203=-1),"NA",UPPER(Nike_Sales_Uncleaned!E2203)))</f>
        <v>L</v>
      </c>
      <c r="F2103" cm="1">
        <f t="array" ref="F2103">IF(Nike_Sales_Uncleaned!F2203="",MEDIAN(_xlfn._xlws.FILTER(Nike_Sales_Uncleaned!$F$2:$F$2501,Nike_Sales_Uncleaned!$F$2:$F$2501&gt;0)),Nike_Sales_Uncleaned!F2203)</f>
        <v>3</v>
      </c>
      <c r="G2103" cm="1">
        <f t="array" ref="G2103">IF(OR(Nike_Sales_Uncleaned!G2203="",Nike_Sales_Uncleaned!G2203&lt;=0),MEDIAN(_xlfn._xlws.FILTER(Nike_Sales_Uncleaned!$G$2:$G$2501,Nike_Sales_Uncleaned!$G$2:$G$2501&gt;0)),Nike_Sales_Uncleaned!G2203)</f>
        <v>6110.0300000000007</v>
      </c>
      <c r="H2103">
        <f>IF(Nike_Sales_Uncleaned!H2203="",0,IF(AND(Nike_Sales_Uncleaned!H2203&gt;=0,Nike_Sales_Uncleaned!H2203&lt;=1),Nike_Sales_Uncleaned!H2203,0))</f>
        <v>0</v>
      </c>
      <c r="I2103">
        <v>0</v>
      </c>
      <c r="J2103" s="11">
        <f>IF(Nike_Sales_Uncleaned[[#This Row],[Order_Date]]="","",Nike_Sales_Uncleaned[[#This Row],[Order_Date]])</f>
        <v>45483</v>
      </c>
      <c r="K2103" t="s">
        <v>22</v>
      </c>
      <c r="L2103" t="s">
        <v>45</v>
      </c>
      <c r="M2103">
        <v>1412.54</v>
      </c>
    </row>
    <row r="2104" spans="1:13" x14ac:dyDescent="0.3">
      <c r="A2104">
        <v>4202</v>
      </c>
      <c r="B2104" t="s">
        <v>35</v>
      </c>
      <c r="C2104" t="s">
        <v>14</v>
      </c>
      <c r="D2104" t="s">
        <v>15</v>
      </c>
      <c r="E2104" t="str">
        <f>IF(Nike_Sales_Uncleaned!E2204="","NA",IF(OR(Nike_Sales_Uncleaned!E2204=0,Nike_Sales_Uncleaned!E2204=-1),"NA",UPPER(Nike_Sales_Uncleaned!E2204)))</f>
        <v>L</v>
      </c>
      <c r="F2104" cm="1">
        <f t="array" ref="F2104">IF(Nike_Sales_Uncleaned!F2204="",MEDIAN(_xlfn._xlws.FILTER(Nike_Sales_Uncleaned!$F$2:$F$2501,Nike_Sales_Uncleaned!$F$2:$F$2501&gt;0)),Nike_Sales_Uncleaned!F2204)</f>
        <v>4</v>
      </c>
      <c r="G2104" cm="1">
        <f t="array" ref="G2104">IF(OR(Nike_Sales_Uncleaned!G2204="",Nike_Sales_Uncleaned!G2204&lt;=0),MEDIAN(_xlfn._xlws.FILTER(Nike_Sales_Uncleaned!$G$2:$G$2501,Nike_Sales_Uncleaned!$G$2:$G$2501&gt;0)),Nike_Sales_Uncleaned!G2204)</f>
        <v>4996.25</v>
      </c>
      <c r="H2104">
        <f>IF(Nike_Sales_Uncleaned!H2204="",0,IF(AND(Nike_Sales_Uncleaned!H2204&gt;=0,Nike_Sales_Uncleaned!H2204&lt;=1),Nike_Sales_Uncleaned!H2204,0))</f>
        <v>0</v>
      </c>
      <c r="I2104">
        <v>0</v>
      </c>
      <c r="J2104" s="11">
        <f>IF(Nike_Sales_Uncleaned[[#This Row],[Order_Date]]="","",Nike_Sales_Uncleaned[[#This Row],[Order_Date]])</f>
        <v>45828</v>
      </c>
      <c r="K2104" t="s">
        <v>17</v>
      </c>
      <c r="L2104" t="s">
        <v>29</v>
      </c>
      <c r="M2104">
        <v>299.85000000000002</v>
      </c>
    </row>
    <row r="2105" spans="1:13" x14ac:dyDescent="0.3">
      <c r="A2105">
        <v>4203</v>
      </c>
      <c r="B2105" t="s">
        <v>13</v>
      </c>
      <c r="C2105" t="s">
        <v>14</v>
      </c>
      <c r="D2105" t="s">
        <v>34</v>
      </c>
      <c r="E2105" t="str">
        <f>IF(Nike_Sales_Uncleaned!E2205="","NA",IF(OR(Nike_Sales_Uncleaned!E2205=0,Nike_Sales_Uncleaned!E2205=-1),"NA",UPPER(Nike_Sales_Uncleaned!E2205)))</f>
        <v>M</v>
      </c>
      <c r="F2105" cm="1">
        <f t="array" ref="F2105">IF(Nike_Sales_Uncleaned!F2205="",MEDIAN(_xlfn._xlws.FILTER(Nike_Sales_Uncleaned!$F$2:$F$2501,Nike_Sales_Uncleaned!$F$2:$F$2501&gt;0)),Nike_Sales_Uncleaned!F2205)</f>
        <v>2</v>
      </c>
      <c r="G2105" cm="1">
        <f t="array" ref="G2105">IF(OR(Nike_Sales_Uncleaned!G2205="",Nike_Sales_Uncleaned!G2205&lt;=0),MEDIAN(_xlfn._xlws.FILTER(Nike_Sales_Uncleaned!$G$2:$G$2501,Nike_Sales_Uncleaned!$G$2:$G$2501&gt;0)),Nike_Sales_Uncleaned!G2205)</f>
        <v>6110.0300000000007</v>
      </c>
      <c r="H2105">
        <f>IF(Nike_Sales_Uncleaned!H2205="",0,IF(AND(Nike_Sales_Uncleaned!H2205&gt;=0,Nike_Sales_Uncleaned!H2205&lt;=1),Nike_Sales_Uncleaned!H2205,0))</f>
        <v>0</v>
      </c>
      <c r="I2105">
        <v>0</v>
      </c>
      <c r="J2105" s="11" t="str">
        <f>IF(Nike_Sales_Uncleaned[[#This Row],[Order_Date]]="","",Nike_Sales_Uncleaned[[#This Row],[Order_Date]])</f>
        <v/>
      </c>
      <c r="K2105" t="s">
        <v>17</v>
      </c>
      <c r="L2105" t="s">
        <v>29</v>
      </c>
      <c r="M2105">
        <v>1879.42</v>
      </c>
    </row>
    <row r="2106" spans="1:13" x14ac:dyDescent="0.3">
      <c r="A2106">
        <v>4204</v>
      </c>
      <c r="B2106" t="s">
        <v>13</v>
      </c>
      <c r="C2106" t="s">
        <v>26</v>
      </c>
      <c r="D2106" t="s">
        <v>40</v>
      </c>
      <c r="E2106" t="str">
        <f>IF(Nike_Sales_Uncleaned!E2206="","NA",IF(OR(Nike_Sales_Uncleaned!E2206=0,Nike_Sales_Uncleaned!E2206=-1),"NA",UPPER(Nike_Sales_Uncleaned!E2206)))</f>
        <v>NA</v>
      </c>
      <c r="F2106" cm="1">
        <f t="array" ref="F2106">IF(Nike_Sales_Uncleaned!F2206="",MEDIAN(_xlfn._xlws.FILTER(Nike_Sales_Uncleaned!$F$2:$F$2501,Nike_Sales_Uncleaned!$F$2:$F$2501&gt;0)),Nike_Sales_Uncleaned!F2206)</f>
        <v>2</v>
      </c>
      <c r="G2106" cm="1">
        <f t="array" ref="G2106">IF(OR(Nike_Sales_Uncleaned!G2206="",Nike_Sales_Uncleaned!G2206&lt;=0),MEDIAN(_xlfn._xlws.FILTER(Nike_Sales_Uncleaned!$G$2:$G$2501,Nike_Sales_Uncleaned!$G$2:$G$2501&gt;0)),Nike_Sales_Uncleaned!G2206)</f>
        <v>7265.47</v>
      </c>
      <c r="H2106">
        <f>IF(Nike_Sales_Uncleaned!H2206="",0,IF(AND(Nike_Sales_Uncleaned!H2206&gt;=0,Nike_Sales_Uncleaned!H2206&lt;=1),Nike_Sales_Uncleaned!H2206,0))</f>
        <v>0</v>
      </c>
      <c r="I2106">
        <v>0</v>
      </c>
      <c r="J2106" s="11">
        <f>IF(Nike_Sales_Uncleaned[[#This Row],[Order_Date]]="","",Nike_Sales_Uncleaned[[#This Row],[Order_Date]])</f>
        <v>45854</v>
      </c>
      <c r="K2106" t="s">
        <v>17</v>
      </c>
      <c r="L2106" t="s">
        <v>29</v>
      </c>
      <c r="M2106">
        <v>1589.71</v>
      </c>
    </row>
    <row r="2107" spans="1:13" x14ac:dyDescent="0.3">
      <c r="A2107">
        <v>4205</v>
      </c>
      <c r="B2107" t="s">
        <v>13</v>
      </c>
      <c r="C2107" t="s">
        <v>26</v>
      </c>
      <c r="D2107" t="s">
        <v>40</v>
      </c>
      <c r="E2107" t="str">
        <f>IF(Nike_Sales_Uncleaned!E2207="","NA",IF(OR(Nike_Sales_Uncleaned!E2207=0,Nike_Sales_Uncleaned!E2207=-1),"NA",UPPER(Nike_Sales_Uncleaned!E2207)))</f>
        <v>XL</v>
      </c>
      <c r="F2107" cm="1">
        <f t="array" ref="F2107">IF(Nike_Sales_Uncleaned!F2207="",MEDIAN(_xlfn._xlws.FILTER(Nike_Sales_Uncleaned!$F$2:$F$2501,Nike_Sales_Uncleaned!$F$2:$F$2501&gt;0)),Nike_Sales_Uncleaned!F2207)</f>
        <v>2</v>
      </c>
      <c r="G2107" cm="1">
        <f t="array" ref="G2107">IF(OR(Nike_Sales_Uncleaned!G2207="",Nike_Sales_Uncleaned!G2207&lt;=0),MEDIAN(_xlfn._xlws.FILTER(Nike_Sales_Uncleaned!$G$2:$G$2501,Nike_Sales_Uncleaned!$G$2:$G$2501&gt;0)),Nike_Sales_Uncleaned!G2207)</f>
        <v>6110.0300000000007</v>
      </c>
      <c r="H2107">
        <f>IF(Nike_Sales_Uncleaned!H2207="",0,IF(AND(Nike_Sales_Uncleaned!H2207&gt;=0,Nike_Sales_Uncleaned!H2207&lt;=1),Nike_Sales_Uncleaned!H2207,0))</f>
        <v>0</v>
      </c>
      <c r="I2107">
        <v>0</v>
      </c>
      <c r="J2107" s="11">
        <f>IF(Nike_Sales_Uncleaned[[#This Row],[Order_Date]]="","",Nike_Sales_Uncleaned[[#This Row],[Order_Date]])</f>
        <v>45437</v>
      </c>
      <c r="K2107" t="s">
        <v>17</v>
      </c>
      <c r="L2107" t="s">
        <v>25</v>
      </c>
      <c r="M2107">
        <v>2333.09</v>
      </c>
    </row>
    <row r="2108" spans="1:13" x14ac:dyDescent="0.3">
      <c r="A2108">
        <v>4206</v>
      </c>
      <c r="B2108" t="s">
        <v>13</v>
      </c>
      <c r="C2108" t="s">
        <v>43</v>
      </c>
      <c r="D2108" t="s">
        <v>51</v>
      </c>
      <c r="E2108" t="str">
        <f>IF(Nike_Sales_Uncleaned!E2208="","NA",IF(OR(Nike_Sales_Uncleaned!E2208=0,Nike_Sales_Uncleaned!E2208=-1),"NA",UPPER(Nike_Sales_Uncleaned!E2208)))</f>
        <v>NA</v>
      </c>
      <c r="F2108" cm="1">
        <f t="array" ref="F2108">IF(Nike_Sales_Uncleaned!F2208="",MEDIAN(_xlfn._xlws.FILTER(Nike_Sales_Uncleaned!$F$2:$F$2501,Nike_Sales_Uncleaned!$F$2:$F$2501&gt;0)),Nike_Sales_Uncleaned!F2208)</f>
        <v>2</v>
      </c>
      <c r="G2108" cm="1">
        <f t="array" ref="G2108">IF(OR(Nike_Sales_Uncleaned!G2208="",Nike_Sales_Uncleaned!G2208&lt;=0),MEDIAN(_xlfn._xlws.FILTER(Nike_Sales_Uncleaned!$G$2:$G$2501,Nike_Sales_Uncleaned!$G$2:$G$2501&gt;0)),Nike_Sales_Uncleaned!G2208)</f>
        <v>6110.0300000000007</v>
      </c>
      <c r="H2108">
        <f>IF(Nike_Sales_Uncleaned!H2208="",0,IF(AND(Nike_Sales_Uncleaned!H2208&gt;=0,Nike_Sales_Uncleaned!H2208&lt;=1),Nike_Sales_Uncleaned!H2208,0))</f>
        <v>0</v>
      </c>
      <c r="I2108">
        <v>0</v>
      </c>
      <c r="J2108" s="11" t="str">
        <f>IF(Nike_Sales_Uncleaned[[#This Row],[Order_Date]]="","",Nike_Sales_Uncleaned[[#This Row],[Order_Date]])</f>
        <v/>
      </c>
      <c r="K2108" t="s">
        <v>17</v>
      </c>
      <c r="L2108" t="s">
        <v>36</v>
      </c>
      <c r="M2108">
        <v>943.16</v>
      </c>
    </row>
    <row r="2109" spans="1:13" x14ac:dyDescent="0.3">
      <c r="A2109">
        <v>4207</v>
      </c>
      <c r="B2109" t="s">
        <v>19</v>
      </c>
      <c r="C2109" t="s">
        <v>43</v>
      </c>
      <c r="D2109" t="s">
        <v>44</v>
      </c>
      <c r="E2109" t="str">
        <f>IF(Nike_Sales_Uncleaned!E2209="","NA",IF(OR(Nike_Sales_Uncleaned!E2209=0,Nike_Sales_Uncleaned!E2209=-1),"NA",UPPER(Nike_Sales_Uncleaned!E2209)))</f>
        <v>L</v>
      </c>
      <c r="F2109" cm="1">
        <f t="array" ref="F2109">IF(Nike_Sales_Uncleaned!F2209="",MEDIAN(_xlfn._xlws.FILTER(Nike_Sales_Uncleaned!$F$2:$F$2501,Nike_Sales_Uncleaned!$F$2:$F$2501&gt;0)),Nike_Sales_Uncleaned!F2209)</f>
        <v>2</v>
      </c>
      <c r="G2109" cm="1">
        <f t="array" ref="G2109">IF(OR(Nike_Sales_Uncleaned!G2209="",Nike_Sales_Uncleaned!G2209&lt;=0),MEDIAN(_xlfn._xlws.FILTER(Nike_Sales_Uncleaned!$G$2:$G$2501,Nike_Sales_Uncleaned!$G$2:$G$2501&gt;0)),Nike_Sales_Uncleaned!G2209)</f>
        <v>6110.0300000000007</v>
      </c>
      <c r="H2109">
        <f>IF(Nike_Sales_Uncleaned!H2209="",0,IF(AND(Nike_Sales_Uncleaned!H2209&gt;=0,Nike_Sales_Uncleaned!H2209&lt;=1),Nike_Sales_Uncleaned!H2209,0))</f>
        <v>0</v>
      </c>
      <c r="I2109">
        <v>0</v>
      </c>
      <c r="J2109" s="11">
        <f>IF(Nike_Sales_Uncleaned[[#This Row],[Order_Date]]="","",Nike_Sales_Uncleaned[[#This Row],[Order_Date]])</f>
        <v>45774</v>
      </c>
      <c r="K2109" t="s">
        <v>22</v>
      </c>
      <c r="L2109" t="s">
        <v>38</v>
      </c>
      <c r="M2109">
        <v>2063.27</v>
      </c>
    </row>
    <row r="2110" spans="1:13" x14ac:dyDescent="0.3">
      <c r="A2110">
        <v>4208</v>
      </c>
      <c r="B2110" t="s">
        <v>13</v>
      </c>
      <c r="C2110" t="s">
        <v>30</v>
      </c>
      <c r="D2110" t="s">
        <v>31</v>
      </c>
      <c r="E2110" t="str">
        <f>IF(Nike_Sales_Uncleaned!E2210="","NA",IF(OR(Nike_Sales_Uncleaned!E2210=0,Nike_Sales_Uncleaned!E2210=-1),"NA",UPPER(Nike_Sales_Uncleaned!E2210)))</f>
        <v>NA</v>
      </c>
      <c r="F2110" cm="1">
        <f t="array" ref="F2110">IF(Nike_Sales_Uncleaned!F2210="",MEDIAN(_xlfn._xlws.FILTER(Nike_Sales_Uncleaned!$F$2:$F$2501,Nike_Sales_Uncleaned!$F$2:$F$2501&gt;0)),Nike_Sales_Uncleaned!F2210)</f>
        <v>2</v>
      </c>
      <c r="G2110" cm="1">
        <f t="array" ref="G2110">IF(OR(Nike_Sales_Uncleaned!G2210="",Nike_Sales_Uncleaned!G2210&lt;=0),MEDIAN(_xlfn._xlws.FILTER(Nike_Sales_Uncleaned!$G$2:$G$2501,Nike_Sales_Uncleaned!$G$2:$G$2501&gt;0)),Nike_Sales_Uncleaned!G2210)</f>
        <v>6110.0300000000007</v>
      </c>
      <c r="H2110">
        <f>IF(Nike_Sales_Uncleaned!H2210="",0,IF(AND(Nike_Sales_Uncleaned!H2210&gt;=0,Nike_Sales_Uncleaned!H2210&lt;=1),Nike_Sales_Uncleaned!H2210,0))</f>
        <v>0</v>
      </c>
      <c r="I2110">
        <v>0</v>
      </c>
      <c r="J2110" s="11">
        <f>IF(Nike_Sales_Uncleaned[[#This Row],[Order_Date]]="","",Nike_Sales_Uncleaned[[#This Row],[Order_Date]])</f>
        <v>45255</v>
      </c>
      <c r="K2110" t="s">
        <v>22</v>
      </c>
      <c r="L2110" t="s">
        <v>29</v>
      </c>
      <c r="M2110">
        <v>-942.96</v>
      </c>
    </row>
    <row r="2111" spans="1:13" x14ac:dyDescent="0.3">
      <c r="A2111">
        <v>4209</v>
      </c>
      <c r="B2111" t="s">
        <v>19</v>
      </c>
      <c r="C2111" t="s">
        <v>30</v>
      </c>
      <c r="D2111" t="s">
        <v>48</v>
      </c>
      <c r="E2111" t="str">
        <f>IF(Nike_Sales_Uncleaned!E2211="","NA",IF(OR(Nike_Sales_Uncleaned!E2211=0,Nike_Sales_Uncleaned!E2211=-1),"NA",UPPER(Nike_Sales_Uncleaned!E2211)))</f>
        <v>M</v>
      </c>
      <c r="F2111" cm="1">
        <f t="array" ref="F2111">IF(Nike_Sales_Uncleaned!F2211="",MEDIAN(_xlfn._xlws.FILTER(Nike_Sales_Uncleaned!$F$2:$F$2501,Nike_Sales_Uncleaned!$F$2:$F$2501&gt;0)),Nike_Sales_Uncleaned!F2211)</f>
        <v>1</v>
      </c>
      <c r="G2111" cm="1">
        <f t="array" ref="G2111">IF(OR(Nike_Sales_Uncleaned!G2211="",Nike_Sales_Uncleaned!G2211&lt;=0),MEDIAN(_xlfn._xlws.FILTER(Nike_Sales_Uncleaned!$G$2:$G$2501,Nike_Sales_Uncleaned!$G$2:$G$2501&gt;0)),Nike_Sales_Uncleaned!G2211)</f>
        <v>6110.0300000000007</v>
      </c>
      <c r="H2111">
        <f>IF(Nike_Sales_Uncleaned!H2211="",0,IF(AND(Nike_Sales_Uncleaned!H2211&gt;=0,Nike_Sales_Uncleaned!H2211&lt;=1),Nike_Sales_Uncleaned!H2211,0))</f>
        <v>0</v>
      </c>
      <c r="I2111">
        <v>0</v>
      </c>
      <c r="J2111" s="11">
        <f>IF(Nike_Sales_Uncleaned[[#This Row],[Order_Date]]="","",Nike_Sales_Uncleaned[[#This Row],[Order_Date]])</f>
        <v>45625</v>
      </c>
      <c r="K2111" t="s">
        <v>17</v>
      </c>
      <c r="L2111" t="s">
        <v>45</v>
      </c>
      <c r="M2111">
        <v>3222.58</v>
      </c>
    </row>
    <row r="2112" spans="1:13" x14ac:dyDescent="0.3">
      <c r="A2112">
        <v>4210</v>
      </c>
      <c r="B2112" t="s">
        <v>13</v>
      </c>
      <c r="C2112" t="s">
        <v>14</v>
      </c>
      <c r="D2112" t="s">
        <v>15</v>
      </c>
      <c r="E2112" t="str">
        <f>IF(Nike_Sales_Uncleaned!E2212="","NA",IF(OR(Nike_Sales_Uncleaned!E2212=0,Nike_Sales_Uncleaned!E2212=-1),"NA",UPPER(Nike_Sales_Uncleaned!E2212)))</f>
        <v>M</v>
      </c>
      <c r="F2112" cm="1">
        <f t="array" ref="F2112">IF(Nike_Sales_Uncleaned!F2212="",MEDIAN(_xlfn._xlws.FILTER(Nike_Sales_Uncleaned!$F$2:$F$2501,Nike_Sales_Uncleaned!$F$2:$F$2501&gt;0)),Nike_Sales_Uncleaned!F2212)</f>
        <v>3</v>
      </c>
      <c r="G2112" cm="1">
        <f t="array" ref="G2112">IF(OR(Nike_Sales_Uncleaned!G2212="",Nike_Sales_Uncleaned!G2212&lt;=0),MEDIAN(_xlfn._xlws.FILTER(Nike_Sales_Uncleaned!$G$2:$G$2501,Nike_Sales_Uncleaned!$G$2:$G$2501&gt;0)),Nike_Sales_Uncleaned!G2212)</f>
        <v>6110.0300000000007</v>
      </c>
      <c r="H2112">
        <f>IF(Nike_Sales_Uncleaned!H2212="",0,IF(AND(Nike_Sales_Uncleaned!H2212&gt;=0,Nike_Sales_Uncleaned!H2212&lt;=1),Nike_Sales_Uncleaned!H2212,0))</f>
        <v>0</v>
      </c>
      <c r="I2112">
        <v>0</v>
      </c>
      <c r="J2112" s="11">
        <f>IF(Nike_Sales_Uncleaned[[#This Row],[Order_Date]]="","",Nike_Sales_Uncleaned[[#This Row],[Order_Date]])</f>
        <v>45530</v>
      </c>
      <c r="K2112" t="s">
        <v>22</v>
      </c>
      <c r="L2112" t="s">
        <v>25</v>
      </c>
      <c r="M2112">
        <v>2738.04</v>
      </c>
    </row>
    <row r="2113" spans="1:13" x14ac:dyDescent="0.3">
      <c r="A2113">
        <v>4211</v>
      </c>
      <c r="B2113" t="s">
        <v>35</v>
      </c>
      <c r="C2113" t="s">
        <v>43</v>
      </c>
      <c r="D2113" t="s">
        <v>44</v>
      </c>
      <c r="E2113" t="str">
        <f>IF(Nike_Sales_Uncleaned!E2213="","NA",IF(OR(Nike_Sales_Uncleaned!E2213=0,Nike_Sales_Uncleaned!E2213=-1),"NA",UPPER(Nike_Sales_Uncleaned!E2213)))</f>
        <v>9</v>
      </c>
      <c r="F2113" cm="1">
        <f t="array" ref="F2113">IF(Nike_Sales_Uncleaned!F2213="",MEDIAN(_xlfn._xlws.FILTER(Nike_Sales_Uncleaned!$F$2:$F$2501,Nike_Sales_Uncleaned!$F$2:$F$2501&gt;0)),Nike_Sales_Uncleaned!F2213)</f>
        <v>0</v>
      </c>
      <c r="G2113" cm="1">
        <f t="array" ref="G2113">IF(OR(Nike_Sales_Uncleaned!G2213="",Nike_Sales_Uncleaned!G2213&lt;=0),MEDIAN(_xlfn._xlws.FILTER(Nike_Sales_Uncleaned!$G$2:$G$2501,Nike_Sales_Uncleaned!$G$2:$G$2501&gt;0)),Nike_Sales_Uncleaned!G2213)</f>
        <v>6110.0300000000007</v>
      </c>
      <c r="H2113">
        <f>IF(Nike_Sales_Uncleaned!H2213="",0,IF(AND(Nike_Sales_Uncleaned!H2213&gt;=0,Nike_Sales_Uncleaned!H2213&lt;=1),Nike_Sales_Uncleaned!H2213,0))</f>
        <v>0</v>
      </c>
      <c r="I2113">
        <v>0</v>
      </c>
      <c r="J2113" s="11">
        <f>IF(Nike_Sales_Uncleaned[[#This Row],[Order_Date]]="","",Nike_Sales_Uncleaned[[#This Row],[Order_Date]])</f>
        <v>45622</v>
      </c>
      <c r="K2113" t="s">
        <v>17</v>
      </c>
      <c r="L2113" t="s">
        <v>38</v>
      </c>
      <c r="M2113">
        <v>-253.76</v>
      </c>
    </row>
    <row r="2114" spans="1:13" x14ac:dyDescent="0.3">
      <c r="A2114">
        <v>4212</v>
      </c>
      <c r="B2114" t="s">
        <v>35</v>
      </c>
      <c r="C2114" t="s">
        <v>30</v>
      </c>
      <c r="D2114" t="s">
        <v>31</v>
      </c>
      <c r="E2114" t="str">
        <f>IF(Nike_Sales_Uncleaned!E2214="","NA",IF(OR(Nike_Sales_Uncleaned!E2214=0,Nike_Sales_Uncleaned!E2214=-1),"NA",UPPER(Nike_Sales_Uncleaned!E2214)))</f>
        <v>XL</v>
      </c>
      <c r="F2114" cm="1">
        <f t="array" ref="F2114">IF(Nike_Sales_Uncleaned!F2214="",MEDIAN(_xlfn._xlws.FILTER(Nike_Sales_Uncleaned!$F$2:$F$2501,Nike_Sales_Uncleaned!$F$2:$F$2501&gt;0)),Nike_Sales_Uncleaned!F2214)</f>
        <v>3</v>
      </c>
      <c r="G2114" cm="1">
        <f t="array" ref="G2114">IF(OR(Nike_Sales_Uncleaned!G2214="",Nike_Sales_Uncleaned!G2214&lt;=0),MEDIAN(_xlfn._xlws.FILTER(Nike_Sales_Uncleaned!$G$2:$G$2501,Nike_Sales_Uncleaned!$G$2:$G$2501&gt;0)),Nike_Sales_Uncleaned!G2214)</f>
        <v>6110.0300000000007</v>
      </c>
      <c r="H2114">
        <f>IF(Nike_Sales_Uncleaned!H2214="",0,IF(AND(Nike_Sales_Uncleaned!H2214&gt;=0,Nike_Sales_Uncleaned!H2214&lt;=1),Nike_Sales_Uncleaned!H2214,0))</f>
        <v>0.9</v>
      </c>
      <c r="I2114">
        <v>0</v>
      </c>
      <c r="J2114" s="11">
        <f>IF(Nike_Sales_Uncleaned[[#This Row],[Order_Date]]="","",Nike_Sales_Uncleaned[[#This Row],[Order_Date]])</f>
        <v>45769</v>
      </c>
      <c r="K2114" t="s">
        <v>17</v>
      </c>
      <c r="L2114" t="s">
        <v>45</v>
      </c>
      <c r="M2114">
        <v>3556.86</v>
      </c>
    </row>
    <row r="2115" spans="1:13" x14ac:dyDescent="0.3">
      <c r="A2115">
        <v>4213</v>
      </c>
      <c r="B2115" t="s">
        <v>35</v>
      </c>
      <c r="C2115" t="s">
        <v>26</v>
      </c>
      <c r="D2115" t="s">
        <v>58</v>
      </c>
      <c r="E2115" t="str">
        <f>IF(Nike_Sales_Uncleaned!E2215="","NA",IF(OR(Nike_Sales_Uncleaned!E2215=0,Nike_Sales_Uncleaned!E2215=-1),"NA",UPPER(Nike_Sales_Uncleaned!E2215)))</f>
        <v>L</v>
      </c>
      <c r="F2115" cm="1">
        <f t="array" ref="F2115">IF(Nike_Sales_Uncleaned!F2215="",MEDIAN(_xlfn._xlws.FILTER(Nike_Sales_Uncleaned!$F$2:$F$2501,Nike_Sales_Uncleaned!$F$2:$F$2501&gt;0)),Nike_Sales_Uncleaned!F2215)</f>
        <v>0</v>
      </c>
      <c r="G2115" cm="1">
        <f t="array" ref="G2115">IF(OR(Nike_Sales_Uncleaned!G2215="",Nike_Sales_Uncleaned!G2215&lt;=0),MEDIAN(_xlfn._xlws.FILTER(Nike_Sales_Uncleaned!$G$2:$G$2501,Nike_Sales_Uncleaned!$G$2:$G$2501&gt;0)),Nike_Sales_Uncleaned!G2215)</f>
        <v>6110.0300000000007</v>
      </c>
      <c r="H2115">
        <f>IF(Nike_Sales_Uncleaned!H2215="",0,IF(AND(Nike_Sales_Uncleaned!H2215&gt;=0,Nike_Sales_Uncleaned!H2215&lt;=1),Nike_Sales_Uncleaned!H2215,0))</f>
        <v>0</v>
      </c>
      <c r="I2115">
        <v>0</v>
      </c>
      <c r="J2115" s="11">
        <f>IF(Nike_Sales_Uncleaned[[#This Row],[Order_Date]]="","",Nike_Sales_Uncleaned[[#This Row],[Order_Date]])</f>
        <v>45789</v>
      </c>
      <c r="K2115" t="s">
        <v>22</v>
      </c>
      <c r="L2115" t="s">
        <v>33</v>
      </c>
      <c r="M2115">
        <v>1165.42</v>
      </c>
    </row>
    <row r="2116" spans="1:13" x14ac:dyDescent="0.3">
      <c r="A2116">
        <v>4214</v>
      </c>
      <c r="B2116" t="s">
        <v>35</v>
      </c>
      <c r="C2116" t="s">
        <v>14</v>
      </c>
      <c r="D2116" t="s">
        <v>15</v>
      </c>
      <c r="E2116" t="str">
        <f>IF(Nike_Sales_Uncleaned!E2216="","NA",IF(OR(Nike_Sales_Uncleaned!E2216=0,Nike_Sales_Uncleaned!E2216=-1),"NA",UPPER(Nike_Sales_Uncleaned!E2216)))</f>
        <v>NA</v>
      </c>
      <c r="F2116" cm="1">
        <f t="array" ref="F2116">IF(Nike_Sales_Uncleaned!F2216="",MEDIAN(_xlfn._xlws.FILTER(Nike_Sales_Uncleaned!$F$2:$F$2501,Nike_Sales_Uncleaned!$F$2:$F$2501&gt;0)),Nike_Sales_Uncleaned!F2216)</f>
        <v>2</v>
      </c>
      <c r="G2116" cm="1">
        <f t="array" ref="G2116">IF(OR(Nike_Sales_Uncleaned!G2216="",Nike_Sales_Uncleaned!G2216&lt;=0),MEDIAN(_xlfn._xlws.FILTER(Nike_Sales_Uncleaned!$G$2:$G$2501,Nike_Sales_Uncleaned!$G$2:$G$2501&gt;0)),Nike_Sales_Uncleaned!G2216)</f>
        <v>6110.0300000000007</v>
      </c>
      <c r="H2116">
        <f>IF(Nike_Sales_Uncleaned!H2216="",0,IF(AND(Nike_Sales_Uncleaned!H2216&gt;=0,Nike_Sales_Uncleaned!H2216&lt;=1),Nike_Sales_Uncleaned!H2216,0))</f>
        <v>0</v>
      </c>
      <c r="I2116">
        <v>0</v>
      </c>
      <c r="J2116" s="11">
        <f>IF(Nike_Sales_Uncleaned[[#This Row],[Order_Date]]="","",Nike_Sales_Uncleaned[[#This Row],[Order_Date]])</f>
        <v>45851</v>
      </c>
      <c r="K2116" t="s">
        <v>22</v>
      </c>
      <c r="L2116" t="s">
        <v>29</v>
      </c>
      <c r="M2116">
        <v>1393.11</v>
      </c>
    </row>
    <row r="2117" spans="1:13" x14ac:dyDescent="0.3">
      <c r="A2117">
        <v>4215</v>
      </c>
      <c r="B2117" t="s">
        <v>35</v>
      </c>
      <c r="C2117" t="s">
        <v>14</v>
      </c>
      <c r="D2117" t="s">
        <v>34</v>
      </c>
      <c r="E2117" t="str">
        <f>IF(Nike_Sales_Uncleaned!E2217="","NA",IF(OR(Nike_Sales_Uncleaned!E2217=0,Nike_Sales_Uncleaned!E2217=-1),"NA",UPPER(Nike_Sales_Uncleaned!E2217)))</f>
        <v>XL</v>
      </c>
      <c r="F2117" cm="1">
        <f t="array" ref="F2117">IF(Nike_Sales_Uncleaned!F2217="",MEDIAN(_xlfn._xlws.FILTER(Nike_Sales_Uncleaned!$F$2:$F$2501,Nike_Sales_Uncleaned!$F$2:$F$2501&gt;0)),Nike_Sales_Uncleaned!F2217)</f>
        <v>3</v>
      </c>
      <c r="G2117" cm="1">
        <f t="array" ref="G2117">IF(OR(Nike_Sales_Uncleaned!G2217="",Nike_Sales_Uncleaned!G2217&lt;=0),MEDIAN(_xlfn._xlws.FILTER(Nike_Sales_Uncleaned!$G$2:$G$2501,Nike_Sales_Uncleaned!$G$2:$G$2501&gt;0)),Nike_Sales_Uncleaned!G2217)</f>
        <v>7213.51</v>
      </c>
      <c r="H2117">
        <f>IF(Nike_Sales_Uncleaned!H2217="",0,IF(AND(Nike_Sales_Uncleaned!H2217&gt;=0,Nike_Sales_Uncleaned!H2217&lt;=1),Nike_Sales_Uncleaned!H2217,0))</f>
        <v>0</v>
      </c>
      <c r="I2117">
        <v>0</v>
      </c>
      <c r="J2117" s="11">
        <f>IF(Nike_Sales_Uncleaned[[#This Row],[Order_Date]]="","",Nike_Sales_Uncleaned[[#This Row],[Order_Date]])</f>
        <v>45791</v>
      </c>
      <c r="K2117" t="s">
        <v>17</v>
      </c>
      <c r="L2117" t="s">
        <v>45</v>
      </c>
      <c r="M2117">
        <v>960.82</v>
      </c>
    </row>
    <row r="2118" spans="1:13" x14ac:dyDescent="0.3">
      <c r="A2118">
        <v>4216</v>
      </c>
      <c r="B2118" t="s">
        <v>13</v>
      </c>
      <c r="C2118" t="s">
        <v>26</v>
      </c>
      <c r="D2118" t="s">
        <v>40</v>
      </c>
      <c r="E2118" t="str">
        <f>IF(Nike_Sales_Uncleaned!E2218="","NA",IF(OR(Nike_Sales_Uncleaned!E2218=0,Nike_Sales_Uncleaned!E2218=-1),"NA",UPPER(Nike_Sales_Uncleaned!E2218)))</f>
        <v>M</v>
      </c>
      <c r="F2118" cm="1">
        <f t="array" ref="F2118">IF(Nike_Sales_Uncleaned!F2218="",MEDIAN(_xlfn._xlws.FILTER(Nike_Sales_Uncleaned!$F$2:$F$2501,Nike_Sales_Uncleaned!$F$2:$F$2501&gt;0)),Nike_Sales_Uncleaned!F2218)</f>
        <v>-1</v>
      </c>
      <c r="G2118" cm="1">
        <f t="array" ref="G2118">IF(OR(Nike_Sales_Uncleaned!G2218="",Nike_Sales_Uncleaned!G2218&lt;=0),MEDIAN(_xlfn._xlws.FILTER(Nike_Sales_Uncleaned!$G$2:$G$2501,Nike_Sales_Uncleaned!$G$2:$G$2501&gt;0)),Nike_Sales_Uncleaned!G2218)</f>
        <v>4989.1499999999996</v>
      </c>
      <c r="H2118">
        <f>IF(Nike_Sales_Uncleaned!H2218="",0,IF(AND(Nike_Sales_Uncleaned!H2218&gt;=0,Nike_Sales_Uncleaned!H2218&lt;=1),Nike_Sales_Uncleaned!H2218,0))</f>
        <v>0</v>
      </c>
      <c r="I2118">
        <v>0</v>
      </c>
      <c r="J2118" s="11">
        <f>IF(Nike_Sales_Uncleaned[[#This Row],[Order_Date]]="","",Nike_Sales_Uncleaned[[#This Row],[Order_Date]])</f>
        <v>45523</v>
      </c>
      <c r="K2118" t="s">
        <v>17</v>
      </c>
      <c r="L2118" t="s">
        <v>33</v>
      </c>
      <c r="M2118">
        <v>3445.94</v>
      </c>
    </row>
    <row r="2119" spans="1:13" x14ac:dyDescent="0.3">
      <c r="A2119">
        <v>4217</v>
      </c>
      <c r="B2119" t="s">
        <v>35</v>
      </c>
      <c r="C2119" t="s">
        <v>20</v>
      </c>
      <c r="D2119" t="s">
        <v>21</v>
      </c>
      <c r="E2119" t="str">
        <f>IF(Nike_Sales_Uncleaned!E2219="","NA",IF(OR(Nike_Sales_Uncleaned!E2219=0,Nike_Sales_Uncleaned!E2219=-1),"NA",UPPER(Nike_Sales_Uncleaned!E2219)))</f>
        <v>12</v>
      </c>
      <c r="F2119" cm="1">
        <f t="array" ref="F2119">IF(Nike_Sales_Uncleaned!F2219="",MEDIAN(_xlfn._xlws.FILTER(Nike_Sales_Uncleaned!$F$2:$F$2501,Nike_Sales_Uncleaned!$F$2:$F$2501&gt;0)),Nike_Sales_Uncleaned!F2219)</f>
        <v>2</v>
      </c>
      <c r="G2119" cm="1">
        <f t="array" ref="G2119">IF(OR(Nike_Sales_Uncleaned!G2219="",Nike_Sales_Uncleaned!G2219&lt;=0),MEDIAN(_xlfn._xlws.FILTER(Nike_Sales_Uncleaned!$G$2:$G$2501,Nike_Sales_Uncleaned!$G$2:$G$2501&gt;0)),Nike_Sales_Uncleaned!G2219)</f>
        <v>3080.23</v>
      </c>
      <c r="H2119">
        <f>IF(Nike_Sales_Uncleaned!H2219="",0,IF(AND(Nike_Sales_Uncleaned!H2219&gt;=0,Nike_Sales_Uncleaned!H2219&lt;=1),Nike_Sales_Uncleaned!H2219,0))</f>
        <v>0.22</v>
      </c>
      <c r="I2119">
        <v>0</v>
      </c>
      <c r="J2119" s="11">
        <f>IF(Nike_Sales_Uncleaned[[#This Row],[Order_Date]]="","",Nike_Sales_Uncleaned[[#This Row],[Order_Date]])</f>
        <v>45568</v>
      </c>
      <c r="K2119" t="s">
        <v>17</v>
      </c>
      <c r="L2119" t="s">
        <v>33</v>
      </c>
      <c r="M2119">
        <v>-950.13</v>
      </c>
    </row>
    <row r="2120" spans="1:13" x14ac:dyDescent="0.3">
      <c r="A2120">
        <v>4218</v>
      </c>
      <c r="B2120" t="s">
        <v>13</v>
      </c>
      <c r="C2120" t="s">
        <v>30</v>
      </c>
      <c r="D2120" t="s">
        <v>50</v>
      </c>
      <c r="E2120" t="str">
        <f>IF(Nike_Sales_Uncleaned!E2220="","NA",IF(OR(Nike_Sales_Uncleaned!E2220=0,Nike_Sales_Uncleaned!E2220=-1),"NA",UPPER(Nike_Sales_Uncleaned!E2220)))</f>
        <v>10</v>
      </c>
      <c r="F2120" cm="1">
        <f t="array" ref="F2120">IF(Nike_Sales_Uncleaned!F2220="",MEDIAN(_xlfn._xlws.FILTER(Nike_Sales_Uncleaned!$F$2:$F$2501,Nike_Sales_Uncleaned!$F$2:$F$2501&gt;0)),Nike_Sales_Uncleaned!F2220)</f>
        <v>2</v>
      </c>
      <c r="G2120" cm="1">
        <f t="array" ref="G2120">IF(OR(Nike_Sales_Uncleaned!G2220="",Nike_Sales_Uncleaned!G2220&lt;=0),MEDIAN(_xlfn._xlws.FILTER(Nike_Sales_Uncleaned!$G$2:$G$2501,Nike_Sales_Uncleaned!$G$2:$G$2501&gt;0)),Nike_Sales_Uncleaned!G2220)</f>
        <v>6296.17</v>
      </c>
      <c r="H2120">
        <f>IF(Nike_Sales_Uncleaned!H2220="",0,IF(AND(Nike_Sales_Uncleaned!H2220&gt;=0,Nike_Sales_Uncleaned!H2220&lt;=1),Nike_Sales_Uncleaned!H2220,0))</f>
        <v>0</v>
      </c>
      <c r="I2120">
        <v>0</v>
      </c>
      <c r="J2120" s="11">
        <f>IF(Nike_Sales_Uncleaned[[#This Row],[Order_Date]]="","",Nike_Sales_Uncleaned[[#This Row],[Order_Date]])</f>
        <v>45798</v>
      </c>
      <c r="K2120" t="s">
        <v>17</v>
      </c>
      <c r="L2120" t="s">
        <v>36</v>
      </c>
      <c r="M2120">
        <v>3435.85</v>
      </c>
    </row>
    <row r="2121" spans="1:13" x14ac:dyDescent="0.3">
      <c r="A2121">
        <v>4219</v>
      </c>
      <c r="B2121" t="s">
        <v>13</v>
      </c>
      <c r="C2121" t="s">
        <v>14</v>
      </c>
      <c r="D2121" t="s">
        <v>34</v>
      </c>
      <c r="E2121" t="str">
        <f>IF(Nike_Sales_Uncleaned!E2221="","NA",IF(OR(Nike_Sales_Uncleaned!E2221=0,Nike_Sales_Uncleaned!E2221=-1),"NA",UPPER(Nike_Sales_Uncleaned!E2221)))</f>
        <v>NA</v>
      </c>
      <c r="F2121" cm="1">
        <f t="array" ref="F2121">IF(Nike_Sales_Uncleaned!F2221="",MEDIAN(_xlfn._xlws.FILTER(Nike_Sales_Uncleaned!$F$2:$F$2501,Nike_Sales_Uncleaned!$F$2:$F$2501&gt;0)),Nike_Sales_Uncleaned!F2221)</f>
        <v>2</v>
      </c>
      <c r="G2121" cm="1">
        <f t="array" ref="G2121">IF(OR(Nike_Sales_Uncleaned!G2221="",Nike_Sales_Uncleaned!G2221&lt;=0),MEDIAN(_xlfn._xlws.FILTER(Nike_Sales_Uncleaned!$G$2:$G$2501,Nike_Sales_Uncleaned!$G$2:$G$2501&gt;0)),Nike_Sales_Uncleaned!G2221)</f>
        <v>9565.66</v>
      </c>
      <c r="H2121">
        <f>IF(Nike_Sales_Uncleaned!H2221="",0,IF(AND(Nike_Sales_Uncleaned!H2221&gt;=0,Nike_Sales_Uncleaned!H2221&lt;=1),Nike_Sales_Uncleaned!H2221,0))</f>
        <v>0</v>
      </c>
      <c r="I2121">
        <v>0</v>
      </c>
      <c r="J2121" s="11">
        <f>IF(Nike_Sales_Uncleaned[[#This Row],[Order_Date]]="","",Nike_Sales_Uncleaned[[#This Row],[Order_Date]])</f>
        <v>45529</v>
      </c>
      <c r="K2121" t="s">
        <v>22</v>
      </c>
      <c r="L2121" t="s">
        <v>29</v>
      </c>
      <c r="M2121">
        <v>3667.35</v>
      </c>
    </row>
    <row r="2122" spans="1:13" x14ac:dyDescent="0.3">
      <c r="A2122">
        <v>4220</v>
      </c>
      <c r="B2122" t="s">
        <v>13</v>
      </c>
      <c r="C2122" t="s">
        <v>26</v>
      </c>
      <c r="D2122" t="s">
        <v>58</v>
      </c>
      <c r="E2122" t="str">
        <f>IF(Nike_Sales_Uncleaned!E2222="","NA",IF(OR(Nike_Sales_Uncleaned!E2222=0,Nike_Sales_Uncleaned!E2222=-1),"NA",UPPER(Nike_Sales_Uncleaned!E2222)))</f>
        <v>M</v>
      </c>
      <c r="F2122" cm="1">
        <f t="array" ref="F2122">IF(Nike_Sales_Uncleaned!F2222="",MEDIAN(_xlfn._xlws.FILTER(Nike_Sales_Uncleaned!$F$2:$F$2501,Nike_Sales_Uncleaned!$F$2:$F$2501&gt;0)),Nike_Sales_Uncleaned!F2222)</f>
        <v>2</v>
      </c>
      <c r="G2122" cm="1">
        <f t="array" ref="G2122">IF(OR(Nike_Sales_Uncleaned!G2222="",Nike_Sales_Uncleaned!G2222&lt;=0),MEDIAN(_xlfn._xlws.FILTER(Nike_Sales_Uncleaned!$G$2:$G$2501,Nike_Sales_Uncleaned!$G$2:$G$2501&gt;0)),Nike_Sales_Uncleaned!G2222)</f>
        <v>2290.64</v>
      </c>
      <c r="H2122">
        <f>IF(Nike_Sales_Uncleaned!H2222="",0,IF(AND(Nike_Sales_Uncleaned!H2222&gt;=0,Nike_Sales_Uncleaned!H2222&lt;=1),Nike_Sales_Uncleaned!H2222,0))</f>
        <v>0.84</v>
      </c>
      <c r="I2122">
        <v>733</v>
      </c>
      <c r="J2122" s="11" t="str">
        <f>IF(Nike_Sales_Uncleaned[[#This Row],[Order_Date]]="","",Nike_Sales_Uncleaned[[#This Row],[Order_Date]])</f>
        <v/>
      </c>
      <c r="K2122" t="s">
        <v>22</v>
      </c>
      <c r="L2122" t="s">
        <v>33</v>
      </c>
      <c r="M2122">
        <v>608.16</v>
      </c>
    </row>
    <row r="2123" spans="1:13" x14ac:dyDescent="0.3">
      <c r="A2123">
        <v>4221</v>
      </c>
      <c r="B2123" t="s">
        <v>13</v>
      </c>
      <c r="C2123" t="s">
        <v>20</v>
      </c>
      <c r="D2123" t="s">
        <v>39</v>
      </c>
      <c r="E2123" t="str">
        <f>IF(Nike_Sales_Uncleaned!E2223="","NA",IF(OR(Nike_Sales_Uncleaned!E2223=0,Nike_Sales_Uncleaned!E2223=-1),"NA",UPPER(Nike_Sales_Uncleaned!E2223)))</f>
        <v>XL</v>
      </c>
      <c r="F2123" cm="1">
        <f t="array" ref="F2123">IF(Nike_Sales_Uncleaned!F2223="",MEDIAN(_xlfn._xlws.FILTER(Nike_Sales_Uncleaned!$F$2:$F$2501,Nike_Sales_Uncleaned!$F$2:$F$2501&gt;0)),Nike_Sales_Uncleaned!F2223)</f>
        <v>2</v>
      </c>
      <c r="G2123" cm="1">
        <f t="array" ref="G2123">IF(OR(Nike_Sales_Uncleaned!G2223="",Nike_Sales_Uncleaned!G2223&lt;=0),MEDIAN(_xlfn._xlws.FILTER(Nike_Sales_Uncleaned!$G$2:$G$2501,Nike_Sales_Uncleaned!$G$2:$G$2501&gt;0)),Nike_Sales_Uncleaned!G2223)</f>
        <v>6110.0300000000007</v>
      </c>
      <c r="H2123">
        <f>IF(Nike_Sales_Uncleaned!H2223="",0,IF(AND(Nike_Sales_Uncleaned!H2223&gt;=0,Nike_Sales_Uncleaned!H2223&lt;=1),Nike_Sales_Uncleaned!H2223,0))</f>
        <v>0.88</v>
      </c>
      <c r="I2123">
        <v>0</v>
      </c>
      <c r="J2123" s="11">
        <f>IF(Nike_Sales_Uncleaned[[#This Row],[Order_Date]]="","",Nike_Sales_Uncleaned[[#This Row],[Order_Date]])</f>
        <v>45603</v>
      </c>
      <c r="K2123" t="s">
        <v>17</v>
      </c>
      <c r="L2123" t="s">
        <v>38</v>
      </c>
      <c r="M2123">
        <v>1001.02</v>
      </c>
    </row>
    <row r="2124" spans="1:13" x14ac:dyDescent="0.3">
      <c r="A2124">
        <v>4223</v>
      </c>
      <c r="B2124" t="s">
        <v>13</v>
      </c>
      <c r="C2124" t="s">
        <v>20</v>
      </c>
      <c r="D2124" t="s">
        <v>39</v>
      </c>
      <c r="E2124" t="str">
        <f>IF(Nike_Sales_Uncleaned!E2225="","NA",IF(OR(Nike_Sales_Uncleaned!E2225=0,Nike_Sales_Uncleaned!E2225=-1),"NA",UPPER(Nike_Sales_Uncleaned!E2225)))</f>
        <v>L</v>
      </c>
      <c r="F2124" cm="1">
        <f t="array" ref="F2124">IF(Nike_Sales_Uncleaned!F2225="",MEDIAN(_xlfn._xlws.FILTER(Nike_Sales_Uncleaned!$F$2:$F$2501,Nike_Sales_Uncleaned!$F$2:$F$2501&gt;0)),Nike_Sales_Uncleaned!F2225)</f>
        <v>1</v>
      </c>
      <c r="G2124" cm="1">
        <f t="array" ref="G2124">IF(OR(Nike_Sales_Uncleaned!G2225="",Nike_Sales_Uncleaned!G2225&lt;=0),MEDIAN(_xlfn._xlws.FILTER(Nike_Sales_Uncleaned!$G$2:$G$2501,Nike_Sales_Uncleaned!$G$2:$G$2501&gt;0)),Nike_Sales_Uncleaned!G2225)</f>
        <v>6110.0300000000007</v>
      </c>
      <c r="H2124">
        <f>IF(Nike_Sales_Uncleaned!H2225="",0,IF(AND(Nike_Sales_Uncleaned!H2225&gt;=0,Nike_Sales_Uncleaned!H2225&lt;=1),Nike_Sales_Uncleaned!H2225,0))</f>
        <v>0.31</v>
      </c>
      <c r="I2124">
        <v>0</v>
      </c>
      <c r="J2124" s="11">
        <f>IF(Nike_Sales_Uncleaned[[#This Row],[Order_Date]]="","",Nike_Sales_Uncleaned[[#This Row],[Order_Date]])</f>
        <v>45826</v>
      </c>
      <c r="K2124" t="s">
        <v>22</v>
      </c>
      <c r="L2124" t="s">
        <v>36</v>
      </c>
      <c r="M2124">
        <v>-1152.3699999999999</v>
      </c>
    </row>
    <row r="2125" spans="1:13" x14ac:dyDescent="0.3">
      <c r="A2125">
        <v>4224</v>
      </c>
      <c r="B2125" t="s">
        <v>13</v>
      </c>
      <c r="C2125" t="s">
        <v>14</v>
      </c>
      <c r="D2125" t="s">
        <v>54</v>
      </c>
      <c r="E2125" t="str">
        <f>IF(Nike_Sales_Uncleaned!E2226="","NA",IF(OR(Nike_Sales_Uncleaned!E2226=0,Nike_Sales_Uncleaned!E2226=-1),"NA",UPPER(Nike_Sales_Uncleaned!E2226)))</f>
        <v>NA</v>
      </c>
      <c r="F2125" cm="1">
        <f t="array" ref="F2125">IF(Nike_Sales_Uncleaned!F2226="",MEDIAN(_xlfn._xlws.FILTER(Nike_Sales_Uncleaned!$F$2:$F$2501,Nike_Sales_Uncleaned!$F$2:$F$2501&gt;0)),Nike_Sales_Uncleaned!F2226)</f>
        <v>2</v>
      </c>
      <c r="G2125" cm="1">
        <f t="array" ref="G2125">IF(OR(Nike_Sales_Uncleaned!G2226="",Nike_Sales_Uncleaned!G2226&lt;=0),MEDIAN(_xlfn._xlws.FILTER(Nike_Sales_Uncleaned!$G$2:$G$2501,Nike_Sales_Uncleaned!$G$2:$G$2501&gt;0)),Nike_Sales_Uncleaned!G2226)</f>
        <v>6110.0300000000007</v>
      </c>
      <c r="H2125">
        <f>IF(Nike_Sales_Uncleaned!H2226="",0,IF(AND(Nike_Sales_Uncleaned!H2226&gt;=0,Nike_Sales_Uncleaned!H2226&lt;=1),Nike_Sales_Uncleaned!H2226,0))</f>
        <v>0.57999999999999996</v>
      </c>
      <c r="I2125">
        <v>0</v>
      </c>
      <c r="J2125" s="11" t="str">
        <f>IF(Nike_Sales_Uncleaned[[#This Row],[Order_Date]]="","",Nike_Sales_Uncleaned[[#This Row],[Order_Date]])</f>
        <v/>
      </c>
      <c r="K2125" t="s">
        <v>17</v>
      </c>
      <c r="L2125" t="s">
        <v>38</v>
      </c>
      <c r="M2125">
        <v>2541.0700000000002</v>
      </c>
    </row>
    <row r="2126" spans="1:13" x14ac:dyDescent="0.3">
      <c r="A2126">
        <v>4225</v>
      </c>
      <c r="B2126" t="s">
        <v>13</v>
      </c>
      <c r="C2126" t="s">
        <v>30</v>
      </c>
      <c r="D2126" t="s">
        <v>50</v>
      </c>
      <c r="E2126" t="str">
        <f>IF(Nike_Sales_Uncleaned!E2227="","NA",IF(OR(Nike_Sales_Uncleaned!E2227=0,Nike_Sales_Uncleaned!E2227=-1),"NA",UPPER(Nike_Sales_Uncleaned!E2227)))</f>
        <v>XL</v>
      </c>
      <c r="F2126" cm="1">
        <f t="array" ref="F2126">IF(Nike_Sales_Uncleaned!F2227="",MEDIAN(_xlfn._xlws.FILTER(Nike_Sales_Uncleaned!$F$2:$F$2501,Nike_Sales_Uncleaned!$F$2:$F$2501&gt;0)),Nike_Sales_Uncleaned!F2227)</f>
        <v>2</v>
      </c>
      <c r="G2126" cm="1">
        <f t="array" ref="G2126">IF(OR(Nike_Sales_Uncleaned!G2227="",Nike_Sales_Uncleaned!G2227&lt;=0),MEDIAN(_xlfn._xlws.FILTER(Nike_Sales_Uncleaned!$G$2:$G$2501,Nike_Sales_Uncleaned!$G$2:$G$2501&gt;0)),Nike_Sales_Uncleaned!G2227)</f>
        <v>2941.85</v>
      </c>
      <c r="H2126">
        <f>IF(Nike_Sales_Uncleaned!H2227="",0,IF(AND(Nike_Sales_Uncleaned!H2227&gt;=0,Nike_Sales_Uncleaned!H2227&lt;=1),Nike_Sales_Uncleaned!H2227,0))</f>
        <v>0</v>
      </c>
      <c r="I2126">
        <v>0</v>
      </c>
      <c r="J2126" s="11">
        <f>IF(Nike_Sales_Uncleaned[[#This Row],[Order_Date]]="","",Nike_Sales_Uncleaned[[#This Row],[Order_Date]])</f>
        <v>45215</v>
      </c>
      <c r="K2126" t="s">
        <v>17</v>
      </c>
      <c r="L2126" t="s">
        <v>33</v>
      </c>
      <c r="M2126">
        <v>2776.82</v>
      </c>
    </row>
    <row r="2127" spans="1:13" x14ac:dyDescent="0.3">
      <c r="A2127">
        <v>4226</v>
      </c>
      <c r="B2127" t="s">
        <v>19</v>
      </c>
      <c r="C2127" t="s">
        <v>26</v>
      </c>
      <c r="D2127" t="s">
        <v>40</v>
      </c>
      <c r="E2127" t="str">
        <f>IF(Nike_Sales_Uncleaned!E2228="","NA",IF(OR(Nike_Sales_Uncleaned!E2228=0,Nike_Sales_Uncleaned!E2228=-1),"NA",UPPER(Nike_Sales_Uncleaned!E2228)))</f>
        <v>NA</v>
      </c>
      <c r="F2127" cm="1">
        <f t="array" ref="F2127">IF(Nike_Sales_Uncleaned!F2228="",MEDIAN(_xlfn._xlws.FILTER(Nike_Sales_Uncleaned!$F$2:$F$2501,Nike_Sales_Uncleaned!$F$2:$F$2501&gt;0)),Nike_Sales_Uncleaned!F2228)</f>
        <v>-1</v>
      </c>
      <c r="G2127" cm="1">
        <f t="array" ref="G2127">IF(OR(Nike_Sales_Uncleaned!G2228="",Nike_Sales_Uncleaned!G2228&lt;=0),MEDIAN(_xlfn._xlws.FILTER(Nike_Sales_Uncleaned!$G$2:$G$2501,Nike_Sales_Uncleaned!$G$2:$G$2501&gt;0)),Nike_Sales_Uncleaned!G2228)</f>
        <v>6110.0300000000007</v>
      </c>
      <c r="H2127">
        <f>IF(Nike_Sales_Uncleaned!H2228="",0,IF(AND(Nike_Sales_Uncleaned!H2228&gt;=0,Nike_Sales_Uncleaned!H2228&lt;=1),Nike_Sales_Uncleaned!H2228,0))</f>
        <v>0</v>
      </c>
      <c r="I2127">
        <v>0</v>
      </c>
      <c r="J2127" s="11" t="str">
        <f>IF(Nike_Sales_Uncleaned[[#This Row],[Order_Date]]="","",Nike_Sales_Uncleaned[[#This Row],[Order_Date]])</f>
        <v/>
      </c>
      <c r="K2127" t="s">
        <v>17</v>
      </c>
      <c r="L2127" t="s">
        <v>33</v>
      </c>
      <c r="M2127">
        <v>2918.69</v>
      </c>
    </row>
    <row r="2128" spans="1:13" x14ac:dyDescent="0.3">
      <c r="A2128">
        <v>4227</v>
      </c>
      <c r="B2128" t="s">
        <v>13</v>
      </c>
      <c r="C2128" t="s">
        <v>14</v>
      </c>
      <c r="D2128" t="s">
        <v>47</v>
      </c>
      <c r="E2128" t="str">
        <f>IF(Nike_Sales_Uncleaned!E2229="","NA",IF(OR(Nike_Sales_Uncleaned!E2229=0,Nike_Sales_Uncleaned!E2229=-1),"NA",UPPER(Nike_Sales_Uncleaned!E2229)))</f>
        <v>L</v>
      </c>
      <c r="F2128" cm="1">
        <f t="array" ref="F2128">IF(Nike_Sales_Uncleaned!F2229="",MEDIAN(_xlfn._xlws.FILTER(Nike_Sales_Uncleaned!$F$2:$F$2501,Nike_Sales_Uncleaned!$F$2:$F$2501&gt;0)),Nike_Sales_Uncleaned!F2229)</f>
        <v>2</v>
      </c>
      <c r="G2128" cm="1">
        <f t="array" ref="G2128">IF(OR(Nike_Sales_Uncleaned!G2229="",Nike_Sales_Uncleaned!G2229&lt;=0),MEDIAN(_xlfn._xlws.FILTER(Nike_Sales_Uncleaned!$G$2:$G$2501,Nike_Sales_Uncleaned!$G$2:$G$2501&gt;0)),Nike_Sales_Uncleaned!G2229)</f>
        <v>6110.0300000000007</v>
      </c>
      <c r="H2128">
        <f>IF(Nike_Sales_Uncleaned!H2229="",0,IF(AND(Nike_Sales_Uncleaned!H2229&gt;=0,Nike_Sales_Uncleaned!H2229&lt;=1),Nike_Sales_Uncleaned!H2229,0))</f>
        <v>0</v>
      </c>
      <c r="I2128">
        <v>0</v>
      </c>
      <c r="J2128" s="11">
        <f>IF(Nike_Sales_Uncleaned[[#This Row],[Order_Date]]="","",Nike_Sales_Uncleaned[[#This Row],[Order_Date]])</f>
        <v>45858</v>
      </c>
      <c r="K2128" t="s">
        <v>22</v>
      </c>
      <c r="L2128" t="s">
        <v>25</v>
      </c>
      <c r="M2128">
        <v>110.91</v>
      </c>
    </row>
    <row r="2129" spans="1:13" x14ac:dyDescent="0.3">
      <c r="A2129">
        <v>4228</v>
      </c>
      <c r="B2129" t="s">
        <v>13</v>
      </c>
      <c r="C2129" t="s">
        <v>14</v>
      </c>
      <c r="D2129" t="s">
        <v>15</v>
      </c>
      <c r="E2129" t="str">
        <f>IF(Nike_Sales_Uncleaned!E2230="","NA",IF(OR(Nike_Sales_Uncleaned!E2230=0,Nike_Sales_Uncleaned!E2230=-1),"NA",UPPER(Nike_Sales_Uncleaned!E2230)))</f>
        <v>L</v>
      </c>
      <c r="F2129" cm="1">
        <f t="array" ref="F2129">IF(Nike_Sales_Uncleaned!F2230="",MEDIAN(_xlfn._xlws.FILTER(Nike_Sales_Uncleaned!$F$2:$F$2501,Nike_Sales_Uncleaned!$F$2:$F$2501&gt;0)),Nike_Sales_Uncleaned!F2230)</f>
        <v>3</v>
      </c>
      <c r="G2129" cm="1">
        <f t="array" ref="G2129">IF(OR(Nike_Sales_Uncleaned!G2230="",Nike_Sales_Uncleaned!G2230&lt;=0),MEDIAN(_xlfn._xlws.FILTER(Nike_Sales_Uncleaned!$G$2:$G$2501,Nike_Sales_Uncleaned!$G$2:$G$2501&gt;0)),Nike_Sales_Uncleaned!G2230)</f>
        <v>6110.0300000000007</v>
      </c>
      <c r="H2129">
        <f>IF(Nike_Sales_Uncleaned!H2230="",0,IF(AND(Nike_Sales_Uncleaned!H2230&gt;=0,Nike_Sales_Uncleaned!H2230&lt;=1),Nike_Sales_Uncleaned!H2230,0))</f>
        <v>0</v>
      </c>
      <c r="I2129">
        <v>0</v>
      </c>
      <c r="J2129" s="11">
        <f>IF(Nike_Sales_Uncleaned[[#This Row],[Order_Date]]="","",Nike_Sales_Uncleaned[[#This Row],[Order_Date]])</f>
        <v>45647</v>
      </c>
      <c r="K2129" t="s">
        <v>22</v>
      </c>
      <c r="L2129" t="s">
        <v>45</v>
      </c>
      <c r="M2129">
        <v>-448.12</v>
      </c>
    </row>
    <row r="2130" spans="1:13" x14ac:dyDescent="0.3">
      <c r="A2130">
        <v>4229</v>
      </c>
      <c r="B2130" t="s">
        <v>13</v>
      </c>
      <c r="C2130" t="s">
        <v>30</v>
      </c>
      <c r="D2130" t="s">
        <v>50</v>
      </c>
      <c r="E2130" t="str">
        <f>IF(Nike_Sales_Uncleaned!E2231="","NA",IF(OR(Nike_Sales_Uncleaned!E2231=0,Nike_Sales_Uncleaned!E2231=-1),"NA",UPPER(Nike_Sales_Uncleaned!E2231)))</f>
        <v>XL</v>
      </c>
      <c r="F2130" cm="1">
        <f t="array" ref="F2130">IF(Nike_Sales_Uncleaned!F2231="",MEDIAN(_xlfn._xlws.FILTER(Nike_Sales_Uncleaned!$F$2:$F$2501,Nike_Sales_Uncleaned!$F$2:$F$2501&gt;0)),Nike_Sales_Uncleaned!F2231)</f>
        <v>4</v>
      </c>
      <c r="G2130" cm="1">
        <f t="array" ref="G2130">IF(OR(Nike_Sales_Uncleaned!G2231="",Nike_Sales_Uncleaned!G2231&lt;=0),MEDIAN(_xlfn._xlws.FILTER(Nike_Sales_Uncleaned!$G$2:$G$2501,Nike_Sales_Uncleaned!$G$2:$G$2501&gt;0)),Nike_Sales_Uncleaned!G2231)</f>
        <v>6110.0300000000007</v>
      </c>
      <c r="H2130">
        <f>IF(Nike_Sales_Uncleaned!H2231="",0,IF(AND(Nike_Sales_Uncleaned!H2231&gt;=0,Nike_Sales_Uncleaned!H2231&lt;=1),Nike_Sales_Uncleaned!H2231,0))</f>
        <v>0</v>
      </c>
      <c r="I2130">
        <v>0</v>
      </c>
      <c r="J2130" s="11" t="str">
        <f>IF(Nike_Sales_Uncleaned[[#This Row],[Order_Date]]="","",Nike_Sales_Uncleaned[[#This Row],[Order_Date]])</f>
        <v/>
      </c>
      <c r="K2130" t="s">
        <v>17</v>
      </c>
      <c r="L2130" t="s">
        <v>29</v>
      </c>
      <c r="M2130">
        <v>3470.61</v>
      </c>
    </row>
    <row r="2131" spans="1:13" x14ac:dyDescent="0.3">
      <c r="A2131">
        <v>4230</v>
      </c>
      <c r="B2131" t="s">
        <v>13</v>
      </c>
      <c r="C2131" t="s">
        <v>26</v>
      </c>
      <c r="D2131" t="s">
        <v>40</v>
      </c>
      <c r="E2131" t="str">
        <f>IF(Nike_Sales_Uncleaned!E2232="","NA",IF(OR(Nike_Sales_Uncleaned!E2232=0,Nike_Sales_Uncleaned!E2232=-1),"NA",UPPER(Nike_Sales_Uncleaned!E2232)))</f>
        <v>L</v>
      </c>
      <c r="F2131" cm="1">
        <f t="array" ref="F2131">IF(Nike_Sales_Uncleaned!F2232="",MEDIAN(_xlfn._xlws.FILTER(Nike_Sales_Uncleaned!$F$2:$F$2501,Nike_Sales_Uncleaned!$F$2:$F$2501&gt;0)),Nike_Sales_Uncleaned!F2232)</f>
        <v>2</v>
      </c>
      <c r="G2131" cm="1">
        <f t="array" ref="G2131">IF(OR(Nike_Sales_Uncleaned!G2232="",Nike_Sales_Uncleaned!G2232&lt;=0),MEDIAN(_xlfn._xlws.FILTER(Nike_Sales_Uncleaned!$G$2:$G$2501,Nike_Sales_Uncleaned!$G$2:$G$2501&gt;0)),Nike_Sales_Uncleaned!G2232)</f>
        <v>6110.0300000000007</v>
      </c>
      <c r="H2131">
        <f>IF(Nike_Sales_Uncleaned!H2232="",0,IF(AND(Nike_Sales_Uncleaned!H2232&gt;=0,Nike_Sales_Uncleaned!H2232&lt;=1),Nike_Sales_Uncleaned!H2232,0))</f>
        <v>0</v>
      </c>
      <c r="I2131">
        <v>0</v>
      </c>
      <c r="J2131" s="11">
        <f>IF(Nike_Sales_Uncleaned[[#This Row],[Order_Date]]="","",Nike_Sales_Uncleaned[[#This Row],[Order_Date]])</f>
        <v>45718</v>
      </c>
      <c r="K2131" t="s">
        <v>22</v>
      </c>
      <c r="L2131" t="s">
        <v>38</v>
      </c>
      <c r="M2131">
        <v>-1193.8499999999999</v>
      </c>
    </row>
    <row r="2132" spans="1:13" x14ac:dyDescent="0.3">
      <c r="A2132">
        <v>4231</v>
      </c>
      <c r="B2132" t="s">
        <v>13</v>
      </c>
      <c r="C2132" t="s">
        <v>26</v>
      </c>
      <c r="D2132" t="s">
        <v>27</v>
      </c>
      <c r="E2132" t="str">
        <f>IF(Nike_Sales_Uncleaned!E2233="","NA",IF(OR(Nike_Sales_Uncleaned!E2233=0,Nike_Sales_Uncleaned!E2233=-1),"NA",UPPER(Nike_Sales_Uncleaned!E2233)))</f>
        <v>XL</v>
      </c>
      <c r="F2132" cm="1">
        <f t="array" ref="F2132">IF(Nike_Sales_Uncleaned!F2233="",MEDIAN(_xlfn._xlws.FILTER(Nike_Sales_Uncleaned!$F$2:$F$2501,Nike_Sales_Uncleaned!$F$2:$F$2501&gt;0)),Nike_Sales_Uncleaned!F2233)</f>
        <v>2</v>
      </c>
      <c r="G2132" cm="1">
        <f t="array" ref="G2132">IF(OR(Nike_Sales_Uncleaned!G2233="",Nike_Sales_Uncleaned!G2233&lt;=0),MEDIAN(_xlfn._xlws.FILTER(Nike_Sales_Uncleaned!$G$2:$G$2501,Nike_Sales_Uncleaned!$G$2:$G$2501&gt;0)),Nike_Sales_Uncleaned!G2233)</f>
        <v>6652.23</v>
      </c>
      <c r="H2132">
        <f>IF(Nike_Sales_Uncleaned!H2233="",0,IF(AND(Nike_Sales_Uncleaned!H2233&gt;=0,Nike_Sales_Uncleaned!H2233&lt;=1),Nike_Sales_Uncleaned!H2233,0))</f>
        <v>0</v>
      </c>
      <c r="I2132">
        <v>-1197.4000000000001</v>
      </c>
      <c r="J2132" s="11" t="str">
        <f>IF(Nike_Sales_Uncleaned[[#This Row],[Order_Date]]="","",Nike_Sales_Uncleaned[[#This Row],[Order_Date]])</f>
        <v/>
      </c>
      <c r="K2132" t="s">
        <v>17</v>
      </c>
      <c r="L2132" t="s">
        <v>29</v>
      </c>
      <c r="M2132">
        <v>-780.66</v>
      </c>
    </row>
    <row r="2133" spans="1:13" x14ac:dyDescent="0.3">
      <c r="A2133">
        <v>4232</v>
      </c>
      <c r="B2133" t="s">
        <v>19</v>
      </c>
      <c r="C2133" t="s">
        <v>20</v>
      </c>
      <c r="D2133" t="s">
        <v>21</v>
      </c>
      <c r="E2133" t="str">
        <f>IF(Nike_Sales_Uncleaned!E2234="","NA",IF(OR(Nike_Sales_Uncleaned!E2234=0,Nike_Sales_Uncleaned!E2234=-1),"NA",UPPER(Nike_Sales_Uncleaned!E2234)))</f>
        <v>10</v>
      </c>
      <c r="F2133" cm="1">
        <f t="array" ref="F2133">IF(Nike_Sales_Uncleaned!F2234="",MEDIAN(_xlfn._xlws.FILTER(Nike_Sales_Uncleaned!$F$2:$F$2501,Nike_Sales_Uncleaned!$F$2:$F$2501&gt;0)),Nike_Sales_Uncleaned!F2234)</f>
        <v>0</v>
      </c>
      <c r="G2133" cm="1">
        <f t="array" ref="G2133">IF(OR(Nike_Sales_Uncleaned!G2234="",Nike_Sales_Uncleaned!G2234&lt;=0),MEDIAN(_xlfn._xlws.FILTER(Nike_Sales_Uncleaned!$G$2:$G$2501,Nike_Sales_Uncleaned!$G$2:$G$2501&gt;0)),Nike_Sales_Uncleaned!G2234)</f>
        <v>6110.0300000000007</v>
      </c>
      <c r="H2133">
        <f>IF(Nike_Sales_Uncleaned!H2234="",0,IF(AND(Nike_Sales_Uncleaned!H2234&gt;=0,Nike_Sales_Uncleaned!H2234&lt;=1),Nike_Sales_Uncleaned!H2234,0))</f>
        <v>0</v>
      </c>
      <c r="I2133">
        <v>0</v>
      </c>
      <c r="J2133" s="11">
        <f>IF(Nike_Sales_Uncleaned[[#This Row],[Order_Date]]="","",Nike_Sales_Uncleaned[[#This Row],[Order_Date]])</f>
        <v>45612</v>
      </c>
      <c r="K2133" t="s">
        <v>17</v>
      </c>
      <c r="L2133" t="s">
        <v>36</v>
      </c>
      <c r="M2133">
        <v>-532.52</v>
      </c>
    </row>
    <row r="2134" spans="1:13" x14ac:dyDescent="0.3">
      <c r="A2134">
        <v>4233</v>
      </c>
      <c r="B2134" t="s">
        <v>19</v>
      </c>
      <c r="C2134" t="s">
        <v>20</v>
      </c>
      <c r="D2134" t="s">
        <v>39</v>
      </c>
      <c r="E2134" t="str">
        <f>IF(Nike_Sales_Uncleaned!E2235="","NA",IF(OR(Nike_Sales_Uncleaned!E2235=0,Nike_Sales_Uncleaned!E2235=-1),"NA",UPPER(Nike_Sales_Uncleaned!E2235)))</f>
        <v>NA</v>
      </c>
      <c r="F2134" cm="1">
        <f t="array" ref="F2134">IF(Nike_Sales_Uncleaned!F2235="",MEDIAN(_xlfn._xlws.FILTER(Nike_Sales_Uncleaned!$F$2:$F$2501,Nike_Sales_Uncleaned!$F$2:$F$2501&gt;0)),Nike_Sales_Uncleaned!F2235)</f>
        <v>1</v>
      </c>
      <c r="G2134" cm="1">
        <f t="array" ref="G2134">IF(OR(Nike_Sales_Uncleaned!G2235="",Nike_Sales_Uncleaned!G2235&lt;=0),MEDIAN(_xlfn._xlws.FILTER(Nike_Sales_Uncleaned!$G$2:$G$2501,Nike_Sales_Uncleaned!$G$2:$G$2501&gt;0)),Nike_Sales_Uncleaned!G2235)</f>
        <v>3895.52</v>
      </c>
      <c r="H2134">
        <f>IF(Nike_Sales_Uncleaned!H2235="",0,IF(AND(Nike_Sales_Uncleaned!H2235&gt;=0,Nike_Sales_Uncleaned!H2235&lt;=1),Nike_Sales_Uncleaned!H2235,0))</f>
        <v>0</v>
      </c>
      <c r="I2134">
        <v>0</v>
      </c>
      <c r="J2134" s="11">
        <f>IF(Nike_Sales_Uncleaned[[#This Row],[Order_Date]]="","",Nike_Sales_Uncleaned[[#This Row],[Order_Date]])</f>
        <v>45512</v>
      </c>
      <c r="K2134" t="s">
        <v>22</v>
      </c>
      <c r="L2134" t="s">
        <v>36</v>
      </c>
      <c r="M2134">
        <v>3856.45</v>
      </c>
    </row>
    <row r="2135" spans="1:13" x14ac:dyDescent="0.3">
      <c r="A2135">
        <v>4234</v>
      </c>
      <c r="B2135" t="s">
        <v>19</v>
      </c>
      <c r="C2135" t="s">
        <v>43</v>
      </c>
      <c r="D2135" t="s">
        <v>52</v>
      </c>
      <c r="E2135" t="str">
        <f>IF(Nike_Sales_Uncleaned!E2236="","NA",IF(OR(Nike_Sales_Uncleaned!E2236=0,Nike_Sales_Uncleaned!E2236=-1),"NA",UPPER(Nike_Sales_Uncleaned!E2236)))</f>
        <v>M</v>
      </c>
      <c r="F2135" cm="1">
        <f t="array" ref="F2135">IF(Nike_Sales_Uncleaned!F2236="",MEDIAN(_xlfn._xlws.FILTER(Nike_Sales_Uncleaned!$F$2:$F$2501,Nike_Sales_Uncleaned!$F$2:$F$2501&gt;0)),Nike_Sales_Uncleaned!F2236)</f>
        <v>2</v>
      </c>
      <c r="G2135" cm="1">
        <f t="array" ref="G2135">IF(OR(Nike_Sales_Uncleaned!G2236="",Nike_Sales_Uncleaned!G2236&lt;=0),MEDIAN(_xlfn._xlws.FILTER(Nike_Sales_Uncleaned!$G$2:$G$2501,Nike_Sales_Uncleaned!$G$2:$G$2501&gt;0)),Nike_Sales_Uncleaned!G2236)</f>
        <v>6110.0300000000007</v>
      </c>
      <c r="H2135">
        <f>IF(Nike_Sales_Uncleaned!H2236="",0,IF(AND(Nike_Sales_Uncleaned!H2236&gt;=0,Nike_Sales_Uncleaned!H2236&lt;=1),Nike_Sales_Uncleaned!H2236,0))</f>
        <v>0</v>
      </c>
      <c r="I2135">
        <v>0</v>
      </c>
      <c r="J2135" s="11">
        <f>IF(Nike_Sales_Uncleaned[[#This Row],[Order_Date]]="","",Nike_Sales_Uncleaned[[#This Row],[Order_Date]])</f>
        <v>45605</v>
      </c>
      <c r="K2135" t="s">
        <v>17</v>
      </c>
      <c r="L2135" t="s">
        <v>25</v>
      </c>
      <c r="M2135">
        <v>404.2</v>
      </c>
    </row>
    <row r="2136" spans="1:13" x14ac:dyDescent="0.3">
      <c r="A2136">
        <v>4235</v>
      </c>
      <c r="B2136" t="s">
        <v>13</v>
      </c>
      <c r="C2136" t="s">
        <v>43</v>
      </c>
      <c r="D2136" t="s">
        <v>52</v>
      </c>
      <c r="E2136" t="str">
        <f>IF(Nike_Sales_Uncleaned!E2237="","NA",IF(OR(Nike_Sales_Uncleaned!E2237=0,Nike_Sales_Uncleaned!E2237=-1),"NA",UPPER(Nike_Sales_Uncleaned!E2237)))</f>
        <v>NA</v>
      </c>
      <c r="F2136" cm="1">
        <f t="array" ref="F2136">IF(Nike_Sales_Uncleaned!F2237="",MEDIAN(_xlfn._xlws.FILTER(Nike_Sales_Uncleaned!$F$2:$F$2501,Nike_Sales_Uncleaned!$F$2:$F$2501&gt;0)),Nike_Sales_Uncleaned!F2237)</f>
        <v>4</v>
      </c>
      <c r="G2136" cm="1">
        <f t="array" ref="G2136">IF(OR(Nike_Sales_Uncleaned!G2237="",Nike_Sales_Uncleaned!G2237&lt;=0),MEDIAN(_xlfn._xlws.FILTER(Nike_Sales_Uncleaned!$G$2:$G$2501,Nike_Sales_Uncleaned!$G$2:$G$2501&gt;0)),Nike_Sales_Uncleaned!G2237)</f>
        <v>3417.98</v>
      </c>
      <c r="H2136">
        <f>IF(Nike_Sales_Uncleaned!H2237="",0,IF(AND(Nike_Sales_Uncleaned!H2237&gt;=0,Nike_Sales_Uncleaned!H2237&lt;=1),Nike_Sales_Uncleaned!H2237,0))</f>
        <v>0</v>
      </c>
      <c r="I2136">
        <v>0</v>
      </c>
      <c r="J2136" s="11" t="str">
        <f>IF(Nike_Sales_Uncleaned[[#This Row],[Order_Date]]="","",Nike_Sales_Uncleaned[[#This Row],[Order_Date]])</f>
        <v/>
      </c>
      <c r="K2136" t="s">
        <v>17</v>
      </c>
      <c r="L2136" t="s">
        <v>36</v>
      </c>
      <c r="M2136">
        <v>2112.4699999999998</v>
      </c>
    </row>
    <row r="2137" spans="1:13" x14ac:dyDescent="0.3">
      <c r="A2137">
        <v>4236</v>
      </c>
      <c r="B2137" t="s">
        <v>13</v>
      </c>
      <c r="C2137" t="s">
        <v>20</v>
      </c>
      <c r="D2137" t="s">
        <v>39</v>
      </c>
      <c r="E2137" t="str">
        <f>IF(Nike_Sales_Uncleaned!E2238="","NA",IF(OR(Nike_Sales_Uncleaned!E2238=0,Nike_Sales_Uncleaned!E2238=-1),"NA",UPPER(Nike_Sales_Uncleaned!E2238)))</f>
        <v>NA</v>
      </c>
      <c r="F2137" cm="1">
        <f t="array" ref="F2137">IF(Nike_Sales_Uncleaned!F2238="",MEDIAN(_xlfn._xlws.FILTER(Nike_Sales_Uncleaned!$F$2:$F$2501,Nike_Sales_Uncleaned!$F$2:$F$2501&gt;0)),Nike_Sales_Uncleaned!F2238)</f>
        <v>2</v>
      </c>
      <c r="G2137" cm="1">
        <f t="array" ref="G2137">IF(OR(Nike_Sales_Uncleaned!G2238="",Nike_Sales_Uncleaned!G2238&lt;=0),MEDIAN(_xlfn._xlws.FILTER(Nike_Sales_Uncleaned!$G$2:$G$2501,Nike_Sales_Uncleaned!$G$2:$G$2501&gt;0)),Nike_Sales_Uncleaned!G2238)</f>
        <v>8299.07</v>
      </c>
      <c r="H2137">
        <f>IF(Nike_Sales_Uncleaned!H2238="",0,IF(AND(Nike_Sales_Uncleaned!H2238&gt;=0,Nike_Sales_Uncleaned!H2238&lt;=1),Nike_Sales_Uncleaned!H2238,0))</f>
        <v>0.09</v>
      </c>
      <c r="I2137">
        <v>0</v>
      </c>
      <c r="J2137" s="11">
        <f>IF(Nike_Sales_Uncleaned[[#This Row],[Order_Date]]="","",Nike_Sales_Uncleaned[[#This Row],[Order_Date]])</f>
        <v>45579</v>
      </c>
      <c r="K2137" t="s">
        <v>22</v>
      </c>
      <c r="L2137" t="s">
        <v>33</v>
      </c>
      <c r="M2137">
        <v>1565.48</v>
      </c>
    </row>
    <row r="2138" spans="1:13" x14ac:dyDescent="0.3">
      <c r="A2138">
        <v>4237</v>
      </c>
      <c r="B2138" t="s">
        <v>35</v>
      </c>
      <c r="C2138" t="s">
        <v>43</v>
      </c>
      <c r="D2138" t="s">
        <v>61</v>
      </c>
      <c r="E2138" t="str">
        <f>IF(Nike_Sales_Uncleaned!E2239="","NA",IF(OR(Nike_Sales_Uncleaned!E2239=0,Nike_Sales_Uncleaned!E2239=-1),"NA",UPPER(Nike_Sales_Uncleaned!E2239)))</f>
        <v>L</v>
      </c>
      <c r="F2138" cm="1">
        <f t="array" ref="F2138">IF(Nike_Sales_Uncleaned!F2239="",MEDIAN(_xlfn._xlws.FILTER(Nike_Sales_Uncleaned!$F$2:$F$2501,Nike_Sales_Uncleaned!$F$2:$F$2501&gt;0)),Nike_Sales_Uncleaned!F2239)</f>
        <v>1</v>
      </c>
      <c r="G2138" cm="1">
        <f t="array" ref="G2138">IF(OR(Nike_Sales_Uncleaned!G2239="",Nike_Sales_Uncleaned!G2239&lt;=0),MEDIAN(_xlfn._xlws.FILTER(Nike_Sales_Uncleaned!$G$2:$G$2501,Nike_Sales_Uncleaned!$G$2:$G$2501&gt;0)),Nike_Sales_Uncleaned!G2239)</f>
        <v>6110.0300000000007</v>
      </c>
      <c r="H2138">
        <f>IF(Nike_Sales_Uncleaned!H2239="",0,IF(AND(Nike_Sales_Uncleaned!H2239&gt;=0,Nike_Sales_Uncleaned!H2239&lt;=1),Nike_Sales_Uncleaned!H2239,0))</f>
        <v>0</v>
      </c>
      <c r="I2138">
        <v>0</v>
      </c>
      <c r="J2138" s="11">
        <f>IF(Nike_Sales_Uncleaned[[#This Row],[Order_Date]]="","",Nike_Sales_Uncleaned[[#This Row],[Order_Date]])</f>
        <v>45612</v>
      </c>
      <c r="K2138" t="s">
        <v>17</v>
      </c>
      <c r="L2138" t="s">
        <v>33</v>
      </c>
      <c r="M2138">
        <v>572.58000000000004</v>
      </c>
    </row>
    <row r="2139" spans="1:13" x14ac:dyDescent="0.3">
      <c r="A2139">
        <v>4238</v>
      </c>
      <c r="B2139" t="s">
        <v>35</v>
      </c>
      <c r="C2139" t="s">
        <v>20</v>
      </c>
      <c r="D2139" t="s">
        <v>55</v>
      </c>
      <c r="E2139" t="str">
        <f>IF(Nike_Sales_Uncleaned!E2240="","NA",IF(OR(Nike_Sales_Uncleaned!E2240=0,Nike_Sales_Uncleaned!E2240=-1),"NA",UPPER(Nike_Sales_Uncleaned!E2240)))</f>
        <v>XL</v>
      </c>
      <c r="F2139" cm="1">
        <f t="array" ref="F2139">IF(Nike_Sales_Uncleaned!F2240="",MEDIAN(_xlfn._xlws.FILTER(Nike_Sales_Uncleaned!$F$2:$F$2501,Nike_Sales_Uncleaned!$F$2:$F$2501&gt;0)),Nike_Sales_Uncleaned!F2240)</f>
        <v>2</v>
      </c>
      <c r="G2139" cm="1">
        <f t="array" ref="G2139">IF(OR(Nike_Sales_Uncleaned!G2240="",Nike_Sales_Uncleaned!G2240&lt;=0),MEDIAN(_xlfn._xlws.FILTER(Nike_Sales_Uncleaned!$G$2:$G$2501,Nike_Sales_Uncleaned!$G$2:$G$2501&gt;0)),Nike_Sales_Uncleaned!G2240)</f>
        <v>6489.35</v>
      </c>
      <c r="H2139">
        <f>IF(Nike_Sales_Uncleaned!H2240="",0,IF(AND(Nike_Sales_Uncleaned!H2240&gt;=0,Nike_Sales_Uncleaned!H2240&lt;=1),Nike_Sales_Uncleaned!H2240,0))</f>
        <v>0</v>
      </c>
      <c r="I2139">
        <v>0</v>
      </c>
      <c r="J2139" s="11">
        <f>IF(Nike_Sales_Uncleaned[[#This Row],[Order_Date]]="","",Nike_Sales_Uncleaned[[#This Row],[Order_Date]])</f>
        <v>45659</v>
      </c>
      <c r="K2139" t="s">
        <v>17</v>
      </c>
      <c r="L2139" t="s">
        <v>38</v>
      </c>
      <c r="M2139">
        <v>-321.44</v>
      </c>
    </row>
    <row r="2140" spans="1:13" x14ac:dyDescent="0.3">
      <c r="A2140">
        <v>4239</v>
      </c>
      <c r="B2140" t="s">
        <v>35</v>
      </c>
      <c r="C2140" t="s">
        <v>30</v>
      </c>
      <c r="D2140" t="s">
        <v>48</v>
      </c>
      <c r="E2140" t="str">
        <f>IF(Nike_Sales_Uncleaned!E2241="","NA",IF(OR(Nike_Sales_Uncleaned!E2241=0,Nike_Sales_Uncleaned!E2241=-1),"NA",UPPER(Nike_Sales_Uncleaned!E2241)))</f>
        <v>NA</v>
      </c>
      <c r="F2140" cm="1">
        <f t="array" ref="F2140">IF(Nike_Sales_Uncleaned!F2241="",MEDIAN(_xlfn._xlws.FILTER(Nike_Sales_Uncleaned!$F$2:$F$2501,Nike_Sales_Uncleaned!$F$2:$F$2501&gt;0)),Nike_Sales_Uncleaned!F2241)</f>
        <v>2</v>
      </c>
      <c r="G2140" cm="1">
        <f t="array" ref="G2140">IF(OR(Nike_Sales_Uncleaned!G2241="",Nike_Sales_Uncleaned!G2241&lt;=0),MEDIAN(_xlfn._xlws.FILTER(Nike_Sales_Uncleaned!$G$2:$G$2501,Nike_Sales_Uncleaned!$G$2:$G$2501&gt;0)),Nike_Sales_Uncleaned!G2241)</f>
        <v>6110.0300000000007</v>
      </c>
      <c r="H2140">
        <f>IF(Nike_Sales_Uncleaned!H2241="",0,IF(AND(Nike_Sales_Uncleaned!H2241&gt;=0,Nike_Sales_Uncleaned!H2241&lt;=1),Nike_Sales_Uncleaned!H2241,0))</f>
        <v>0</v>
      </c>
      <c r="I2140">
        <v>0</v>
      </c>
      <c r="J2140" s="11">
        <f>IF(Nike_Sales_Uncleaned[[#This Row],[Order_Date]]="","",Nike_Sales_Uncleaned[[#This Row],[Order_Date]])</f>
        <v>45851</v>
      </c>
      <c r="K2140" t="s">
        <v>17</v>
      </c>
      <c r="L2140" t="s">
        <v>45</v>
      </c>
      <c r="M2140">
        <v>-828.71</v>
      </c>
    </row>
    <row r="2141" spans="1:13" x14ac:dyDescent="0.3">
      <c r="A2141">
        <v>4240</v>
      </c>
      <c r="B2141" t="s">
        <v>35</v>
      </c>
      <c r="C2141" t="s">
        <v>30</v>
      </c>
      <c r="D2141" t="s">
        <v>48</v>
      </c>
      <c r="E2141" t="str">
        <f>IF(Nike_Sales_Uncleaned!E2242="","NA",IF(OR(Nike_Sales_Uncleaned!E2242=0,Nike_Sales_Uncleaned!E2242=-1),"NA",UPPER(Nike_Sales_Uncleaned!E2242)))</f>
        <v>M</v>
      </c>
      <c r="F2141" cm="1">
        <f t="array" ref="F2141">IF(Nike_Sales_Uncleaned!F2242="",MEDIAN(_xlfn._xlws.FILTER(Nike_Sales_Uncleaned!$F$2:$F$2501,Nike_Sales_Uncleaned!$F$2:$F$2501&gt;0)),Nike_Sales_Uncleaned!F2242)</f>
        <v>2</v>
      </c>
      <c r="G2141" cm="1">
        <f t="array" ref="G2141">IF(OR(Nike_Sales_Uncleaned!G2242="",Nike_Sales_Uncleaned!G2242&lt;=0),MEDIAN(_xlfn._xlws.FILTER(Nike_Sales_Uncleaned!$G$2:$G$2501,Nike_Sales_Uncleaned!$G$2:$G$2501&gt;0)),Nike_Sales_Uncleaned!G2242)</f>
        <v>6110.0300000000007</v>
      </c>
      <c r="H2141">
        <f>IF(Nike_Sales_Uncleaned!H2242="",0,IF(AND(Nike_Sales_Uncleaned!H2242&gt;=0,Nike_Sales_Uncleaned!H2242&lt;=1),Nike_Sales_Uncleaned!H2242,0))</f>
        <v>0</v>
      </c>
      <c r="I2141">
        <v>0</v>
      </c>
      <c r="J2141" s="11">
        <f>IF(Nike_Sales_Uncleaned[[#This Row],[Order_Date]]="","",Nike_Sales_Uncleaned[[#This Row],[Order_Date]])</f>
        <v>45657</v>
      </c>
      <c r="K2141" t="s">
        <v>22</v>
      </c>
      <c r="L2141" t="s">
        <v>36</v>
      </c>
      <c r="M2141">
        <v>1091.8499999999999</v>
      </c>
    </row>
    <row r="2142" spans="1:13" x14ac:dyDescent="0.3">
      <c r="A2142">
        <v>4241</v>
      </c>
      <c r="B2142" t="s">
        <v>19</v>
      </c>
      <c r="C2142" t="s">
        <v>43</v>
      </c>
      <c r="D2142" t="s">
        <v>61</v>
      </c>
      <c r="E2142" t="str">
        <f>IF(Nike_Sales_Uncleaned!E2243="","NA",IF(OR(Nike_Sales_Uncleaned!E2243=0,Nike_Sales_Uncleaned!E2243=-1),"NA",UPPER(Nike_Sales_Uncleaned!E2243)))</f>
        <v>M</v>
      </c>
      <c r="F2142" cm="1">
        <f t="array" ref="F2142">IF(Nike_Sales_Uncleaned!F2243="",MEDIAN(_xlfn._xlws.FILTER(Nike_Sales_Uncleaned!$F$2:$F$2501,Nike_Sales_Uncleaned!$F$2:$F$2501&gt;0)),Nike_Sales_Uncleaned!F2243)</f>
        <v>2</v>
      </c>
      <c r="G2142" cm="1">
        <f t="array" ref="G2142">IF(OR(Nike_Sales_Uncleaned!G2243="",Nike_Sales_Uncleaned!G2243&lt;=0),MEDIAN(_xlfn._xlws.FILTER(Nike_Sales_Uncleaned!$G$2:$G$2501,Nike_Sales_Uncleaned!$G$2:$G$2501&gt;0)),Nike_Sales_Uncleaned!G2243)</f>
        <v>6110.0300000000007</v>
      </c>
      <c r="H2142">
        <f>IF(Nike_Sales_Uncleaned!H2243="",0,IF(AND(Nike_Sales_Uncleaned!H2243&gt;=0,Nike_Sales_Uncleaned!H2243&lt;=1),Nike_Sales_Uncleaned!H2243,0))</f>
        <v>0</v>
      </c>
      <c r="I2142">
        <v>0</v>
      </c>
      <c r="J2142" s="11">
        <f>IF(Nike_Sales_Uncleaned[[#This Row],[Order_Date]]="","",Nike_Sales_Uncleaned[[#This Row],[Order_Date]])</f>
        <v>45775</v>
      </c>
      <c r="K2142" t="s">
        <v>22</v>
      </c>
      <c r="L2142" t="s">
        <v>33</v>
      </c>
      <c r="M2142">
        <v>3890.05</v>
      </c>
    </row>
    <row r="2143" spans="1:13" x14ac:dyDescent="0.3">
      <c r="A2143">
        <v>4242</v>
      </c>
      <c r="B2143" t="s">
        <v>13</v>
      </c>
      <c r="C2143" t="s">
        <v>43</v>
      </c>
      <c r="D2143" t="s">
        <v>51</v>
      </c>
      <c r="E2143" t="str">
        <f>IF(Nike_Sales_Uncleaned!E2244="","NA",IF(OR(Nike_Sales_Uncleaned!E2244=0,Nike_Sales_Uncleaned!E2244=-1),"NA",UPPER(Nike_Sales_Uncleaned!E2244)))</f>
        <v>NA</v>
      </c>
      <c r="F2143" cm="1">
        <f t="array" ref="F2143">IF(Nike_Sales_Uncleaned!F2244="",MEDIAN(_xlfn._xlws.FILTER(Nike_Sales_Uncleaned!$F$2:$F$2501,Nike_Sales_Uncleaned!$F$2:$F$2501&gt;0)),Nike_Sales_Uncleaned!F2244)</f>
        <v>2</v>
      </c>
      <c r="G2143" cm="1">
        <f t="array" ref="G2143">IF(OR(Nike_Sales_Uncleaned!G2244="",Nike_Sales_Uncleaned!G2244&lt;=0),MEDIAN(_xlfn._xlws.FILTER(Nike_Sales_Uncleaned!$G$2:$G$2501,Nike_Sales_Uncleaned!$G$2:$G$2501&gt;0)),Nike_Sales_Uncleaned!G2244)</f>
        <v>3507.12</v>
      </c>
      <c r="H2143">
        <f>IF(Nike_Sales_Uncleaned!H2244="",0,IF(AND(Nike_Sales_Uncleaned!H2244&gt;=0,Nike_Sales_Uncleaned!H2244&lt;=1),Nike_Sales_Uncleaned!H2244,0))</f>
        <v>0</v>
      </c>
      <c r="I2143">
        <v>0</v>
      </c>
      <c r="J2143" s="11">
        <f>IF(Nike_Sales_Uncleaned[[#This Row],[Order_Date]]="","",Nike_Sales_Uncleaned[[#This Row],[Order_Date]])</f>
        <v>45647</v>
      </c>
      <c r="K2143" t="s">
        <v>22</v>
      </c>
      <c r="L2143" t="s">
        <v>25</v>
      </c>
      <c r="M2143">
        <v>2217.09</v>
      </c>
    </row>
    <row r="2144" spans="1:13" x14ac:dyDescent="0.3">
      <c r="A2144">
        <v>4243</v>
      </c>
      <c r="B2144" t="s">
        <v>13</v>
      </c>
      <c r="C2144" t="s">
        <v>14</v>
      </c>
      <c r="D2144" t="s">
        <v>54</v>
      </c>
      <c r="E2144" t="str">
        <f>IF(Nike_Sales_Uncleaned!E2245="","NA",IF(OR(Nike_Sales_Uncleaned!E2245=0,Nike_Sales_Uncleaned!E2245=-1),"NA",UPPER(Nike_Sales_Uncleaned!E2245)))</f>
        <v>NA</v>
      </c>
      <c r="F2144" cm="1">
        <f t="array" ref="F2144">IF(Nike_Sales_Uncleaned!F2245="",MEDIAN(_xlfn._xlws.FILTER(Nike_Sales_Uncleaned!$F$2:$F$2501,Nike_Sales_Uncleaned!$F$2:$F$2501&gt;0)),Nike_Sales_Uncleaned!F2245)</f>
        <v>2</v>
      </c>
      <c r="G2144" cm="1">
        <f t="array" ref="G2144">IF(OR(Nike_Sales_Uncleaned!G2245="",Nike_Sales_Uncleaned!G2245&lt;=0),MEDIAN(_xlfn._xlws.FILTER(Nike_Sales_Uncleaned!$G$2:$G$2501,Nike_Sales_Uncleaned!$G$2:$G$2501&gt;0)),Nike_Sales_Uncleaned!G2245)</f>
        <v>5248.74</v>
      </c>
      <c r="H2144">
        <f>IF(Nike_Sales_Uncleaned!H2245="",0,IF(AND(Nike_Sales_Uncleaned!H2245&gt;=0,Nike_Sales_Uncleaned!H2245&lt;=1),Nike_Sales_Uncleaned!H2245,0))</f>
        <v>0</v>
      </c>
      <c r="I2144">
        <v>0</v>
      </c>
      <c r="J2144" s="11" t="str">
        <f>IF(Nike_Sales_Uncleaned[[#This Row],[Order_Date]]="","",Nike_Sales_Uncleaned[[#This Row],[Order_Date]])</f>
        <v/>
      </c>
      <c r="K2144" t="s">
        <v>22</v>
      </c>
      <c r="L2144" t="s">
        <v>36</v>
      </c>
      <c r="M2144">
        <v>3500.67</v>
      </c>
    </row>
    <row r="2145" spans="1:13" x14ac:dyDescent="0.3">
      <c r="A2145">
        <v>4244</v>
      </c>
      <c r="B2145" t="s">
        <v>35</v>
      </c>
      <c r="C2145" t="s">
        <v>14</v>
      </c>
      <c r="D2145" t="s">
        <v>47</v>
      </c>
      <c r="E2145" t="str">
        <f>IF(Nike_Sales_Uncleaned!E2246="","NA",IF(OR(Nike_Sales_Uncleaned!E2246=0,Nike_Sales_Uncleaned!E2246=-1),"NA",UPPER(Nike_Sales_Uncleaned!E2246)))</f>
        <v>XL</v>
      </c>
      <c r="F2145" cm="1">
        <f t="array" ref="F2145">IF(Nike_Sales_Uncleaned!F2246="",MEDIAN(_xlfn._xlws.FILTER(Nike_Sales_Uncleaned!$F$2:$F$2501,Nike_Sales_Uncleaned!$F$2:$F$2501&gt;0)),Nike_Sales_Uncleaned!F2246)</f>
        <v>2</v>
      </c>
      <c r="G2145" cm="1">
        <f t="array" ref="G2145">IF(OR(Nike_Sales_Uncleaned!G2246="",Nike_Sales_Uncleaned!G2246&lt;=0),MEDIAN(_xlfn._xlws.FILTER(Nike_Sales_Uncleaned!$G$2:$G$2501,Nike_Sales_Uncleaned!$G$2:$G$2501&gt;0)),Nike_Sales_Uncleaned!G2246)</f>
        <v>6110.0300000000007</v>
      </c>
      <c r="H2145">
        <f>IF(Nike_Sales_Uncleaned!H2246="",0,IF(AND(Nike_Sales_Uncleaned!H2246&gt;=0,Nike_Sales_Uncleaned!H2246&lt;=1),Nike_Sales_Uncleaned!H2246,0))</f>
        <v>0.54</v>
      </c>
      <c r="I2145">
        <v>0</v>
      </c>
      <c r="J2145" s="11">
        <f>IF(Nike_Sales_Uncleaned[[#This Row],[Order_Date]]="","",Nike_Sales_Uncleaned[[#This Row],[Order_Date]])</f>
        <v>45742</v>
      </c>
      <c r="K2145" t="s">
        <v>22</v>
      </c>
      <c r="L2145" t="s">
        <v>36</v>
      </c>
      <c r="M2145">
        <v>161.88</v>
      </c>
    </row>
    <row r="2146" spans="1:13" x14ac:dyDescent="0.3">
      <c r="A2146">
        <v>4245</v>
      </c>
      <c r="B2146" t="s">
        <v>13</v>
      </c>
      <c r="C2146" t="s">
        <v>43</v>
      </c>
      <c r="D2146" t="s">
        <v>52</v>
      </c>
      <c r="E2146" t="str">
        <f>IF(Nike_Sales_Uncleaned!E2247="","NA",IF(OR(Nike_Sales_Uncleaned!E2247=0,Nike_Sales_Uncleaned!E2247=-1),"NA",UPPER(Nike_Sales_Uncleaned!E2247)))</f>
        <v>M</v>
      </c>
      <c r="F2146" cm="1">
        <f t="array" ref="F2146">IF(Nike_Sales_Uncleaned!F2247="",MEDIAN(_xlfn._xlws.FILTER(Nike_Sales_Uncleaned!$F$2:$F$2501,Nike_Sales_Uncleaned!$F$2:$F$2501&gt;0)),Nike_Sales_Uncleaned!F2247)</f>
        <v>3</v>
      </c>
      <c r="G2146" cm="1">
        <f t="array" ref="G2146">IF(OR(Nike_Sales_Uncleaned!G2247="",Nike_Sales_Uncleaned!G2247&lt;=0),MEDIAN(_xlfn._xlws.FILTER(Nike_Sales_Uncleaned!$G$2:$G$2501,Nike_Sales_Uncleaned!$G$2:$G$2501&gt;0)),Nike_Sales_Uncleaned!G2247)</f>
        <v>6110.0300000000007</v>
      </c>
      <c r="H2146">
        <f>IF(Nike_Sales_Uncleaned!H2247="",0,IF(AND(Nike_Sales_Uncleaned!H2247&gt;=0,Nike_Sales_Uncleaned!H2247&lt;=1),Nike_Sales_Uncleaned!H2247,0))</f>
        <v>0.17</v>
      </c>
      <c r="I2146">
        <v>0</v>
      </c>
      <c r="J2146" s="11" t="str">
        <f>IF(Nike_Sales_Uncleaned[[#This Row],[Order_Date]]="","",Nike_Sales_Uncleaned[[#This Row],[Order_Date]])</f>
        <v/>
      </c>
      <c r="K2146" t="s">
        <v>17</v>
      </c>
      <c r="L2146" t="s">
        <v>33</v>
      </c>
      <c r="M2146">
        <v>2445.12</v>
      </c>
    </row>
    <row r="2147" spans="1:13" x14ac:dyDescent="0.3">
      <c r="A2147">
        <v>4246</v>
      </c>
      <c r="B2147" t="s">
        <v>35</v>
      </c>
      <c r="C2147" t="s">
        <v>30</v>
      </c>
      <c r="D2147" t="s">
        <v>56</v>
      </c>
      <c r="E2147" t="str">
        <f>IF(Nike_Sales_Uncleaned!E2248="","NA",IF(OR(Nike_Sales_Uncleaned!E2248=0,Nike_Sales_Uncleaned!E2248=-1),"NA",UPPER(Nike_Sales_Uncleaned!E2248)))</f>
        <v>L</v>
      </c>
      <c r="F2147" cm="1">
        <f t="array" ref="F2147">IF(Nike_Sales_Uncleaned!F2248="",MEDIAN(_xlfn._xlws.FILTER(Nike_Sales_Uncleaned!$F$2:$F$2501,Nike_Sales_Uncleaned!$F$2:$F$2501&gt;0)),Nike_Sales_Uncleaned!F2248)</f>
        <v>2</v>
      </c>
      <c r="G2147" cm="1">
        <f t="array" ref="G2147">IF(OR(Nike_Sales_Uncleaned!G2248="",Nike_Sales_Uncleaned!G2248&lt;=0),MEDIAN(_xlfn._xlws.FILTER(Nike_Sales_Uncleaned!$G$2:$G$2501,Nike_Sales_Uncleaned!$G$2:$G$2501&gt;0)),Nike_Sales_Uncleaned!G2248)</f>
        <v>3576.04</v>
      </c>
      <c r="H2147">
        <f>IF(Nike_Sales_Uncleaned!H2248="",0,IF(AND(Nike_Sales_Uncleaned!H2248&gt;=0,Nike_Sales_Uncleaned!H2248&lt;=1),Nike_Sales_Uncleaned!H2248,0))</f>
        <v>0</v>
      </c>
      <c r="I2147">
        <v>0</v>
      </c>
      <c r="J2147" s="11" t="str">
        <f>IF(Nike_Sales_Uncleaned[[#This Row],[Order_Date]]="","",Nike_Sales_Uncleaned[[#This Row],[Order_Date]])</f>
        <v/>
      </c>
      <c r="K2147" t="s">
        <v>22</v>
      </c>
      <c r="L2147" t="s">
        <v>25</v>
      </c>
      <c r="M2147">
        <v>3581.39</v>
      </c>
    </row>
    <row r="2148" spans="1:13" x14ac:dyDescent="0.3">
      <c r="A2148">
        <v>4247</v>
      </c>
      <c r="B2148" t="s">
        <v>13</v>
      </c>
      <c r="C2148" t="s">
        <v>14</v>
      </c>
      <c r="D2148" t="s">
        <v>34</v>
      </c>
      <c r="E2148" t="str">
        <f>IF(Nike_Sales_Uncleaned!E2249="","NA",IF(OR(Nike_Sales_Uncleaned!E2249=0,Nike_Sales_Uncleaned!E2249=-1),"NA",UPPER(Nike_Sales_Uncleaned!E2249)))</f>
        <v>M</v>
      </c>
      <c r="F2148" cm="1">
        <f t="array" ref="F2148">IF(Nike_Sales_Uncleaned!F2249="",MEDIAN(_xlfn._xlws.FILTER(Nike_Sales_Uncleaned!$F$2:$F$2501,Nike_Sales_Uncleaned!$F$2:$F$2501&gt;0)),Nike_Sales_Uncleaned!F2249)</f>
        <v>1</v>
      </c>
      <c r="G2148" cm="1">
        <f t="array" ref="G2148">IF(OR(Nike_Sales_Uncleaned!G2249="",Nike_Sales_Uncleaned!G2249&lt;=0),MEDIAN(_xlfn._xlws.FILTER(Nike_Sales_Uncleaned!$G$2:$G$2501,Nike_Sales_Uncleaned!$G$2:$G$2501&gt;0)),Nike_Sales_Uncleaned!G2249)</f>
        <v>6110.0300000000007</v>
      </c>
      <c r="H2148">
        <f>IF(Nike_Sales_Uncleaned!H2249="",0,IF(AND(Nike_Sales_Uncleaned!H2249&gt;=0,Nike_Sales_Uncleaned!H2249&lt;=1),Nike_Sales_Uncleaned!H2249,0))</f>
        <v>0.69</v>
      </c>
      <c r="I2148">
        <v>0</v>
      </c>
      <c r="J2148" s="11">
        <f>IF(Nike_Sales_Uncleaned[[#This Row],[Order_Date]]="","",Nike_Sales_Uncleaned[[#This Row],[Order_Date]])</f>
        <v>45165</v>
      </c>
      <c r="K2148" t="s">
        <v>22</v>
      </c>
      <c r="L2148" t="s">
        <v>45</v>
      </c>
      <c r="M2148">
        <v>1585.72</v>
      </c>
    </row>
    <row r="2149" spans="1:13" x14ac:dyDescent="0.3">
      <c r="A2149">
        <v>4248</v>
      </c>
      <c r="B2149" t="s">
        <v>13</v>
      </c>
      <c r="C2149" t="s">
        <v>20</v>
      </c>
      <c r="D2149" t="s">
        <v>24</v>
      </c>
      <c r="E2149" t="str">
        <f>IF(Nike_Sales_Uncleaned!E2250="","NA",IF(OR(Nike_Sales_Uncleaned!E2250=0,Nike_Sales_Uncleaned!E2250=-1),"NA",UPPER(Nike_Sales_Uncleaned!E2250)))</f>
        <v>XL</v>
      </c>
      <c r="F2149" cm="1">
        <f t="array" ref="F2149">IF(Nike_Sales_Uncleaned!F2250="",MEDIAN(_xlfn._xlws.FILTER(Nike_Sales_Uncleaned!$F$2:$F$2501,Nike_Sales_Uncleaned!$F$2:$F$2501&gt;0)),Nike_Sales_Uncleaned!F2250)</f>
        <v>2</v>
      </c>
      <c r="G2149" cm="1">
        <f t="array" ref="G2149">IF(OR(Nike_Sales_Uncleaned!G2250="",Nike_Sales_Uncleaned!G2250&lt;=0),MEDIAN(_xlfn._xlws.FILTER(Nike_Sales_Uncleaned!$G$2:$G$2501,Nike_Sales_Uncleaned!$G$2:$G$2501&gt;0)),Nike_Sales_Uncleaned!G2250)</f>
        <v>4045.64</v>
      </c>
      <c r="H2149">
        <f>IF(Nike_Sales_Uncleaned!H2250="",0,IF(AND(Nike_Sales_Uncleaned!H2250&gt;=0,Nike_Sales_Uncleaned!H2250&lt;=1),Nike_Sales_Uncleaned!H2250,0))</f>
        <v>0</v>
      </c>
      <c r="I2149">
        <v>0</v>
      </c>
      <c r="J2149" s="11">
        <f>IF(Nike_Sales_Uncleaned[[#This Row],[Order_Date]]="","",Nike_Sales_Uncleaned[[#This Row],[Order_Date]])</f>
        <v>45622</v>
      </c>
      <c r="K2149" t="s">
        <v>22</v>
      </c>
      <c r="L2149" t="s">
        <v>25</v>
      </c>
      <c r="M2149">
        <v>2167.88</v>
      </c>
    </row>
    <row r="2150" spans="1:13" x14ac:dyDescent="0.3">
      <c r="A2150">
        <v>4249</v>
      </c>
      <c r="B2150" t="s">
        <v>13</v>
      </c>
      <c r="C2150" t="s">
        <v>14</v>
      </c>
      <c r="D2150" t="s">
        <v>34</v>
      </c>
      <c r="E2150" t="str">
        <f>IF(Nike_Sales_Uncleaned!E2251="","NA",IF(OR(Nike_Sales_Uncleaned!E2251=0,Nike_Sales_Uncleaned!E2251=-1),"NA",UPPER(Nike_Sales_Uncleaned!E2251)))</f>
        <v>L</v>
      </c>
      <c r="F2150" cm="1">
        <f t="array" ref="F2150">IF(Nike_Sales_Uncleaned!F2251="",MEDIAN(_xlfn._xlws.FILTER(Nike_Sales_Uncleaned!$F$2:$F$2501,Nike_Sales_Uncleaned!$F$2:$F$2501&gt;0)),Nike_Sales_Uncleaned!F2251)</f>
        <v>1</v>
      </c>
      <c r="G2150" cm="1">
        <f t="array" ref="G2150">IF(OR(Nike_Sales_Uncleaned!G2251="",Nike_Sales_Uncleaned!G2251&lt;=0),MEDIAN(_xlfn._xlws.FILTER(Nike_Sales_Uncleaned!$G$2:$G$2501,Nike_Sales_Uncleaned!$G$2:$G$2501&gt;0)),Nike_Sales_Uncleaned!G2251)</f>
        <v>2902.95</v>
      </c>
      <c r="H2150">
        <f>IF(Nike_Sales_Uncleaned!H2251="",0,IF(AND(Nike_Sales_Uncleaned!H2251&gt;=0,Nike_Sales_Uncleaned!H2251&lt;=1),Nike_Sales_Uncleaned!H2251,0))</f>
        <v>0.6</v>
      </c>
      <c r="I2150">
        <v>1161.18</v>
      </c>
      <c r="J2150" s="11">
        <f>IF(Nike_Sales_Uncleaned[[#This Row],[Order_Date]]="","",Nike_Sales_Uncleaned[[#This Row],[Order_Date]])</f>
        <v>45856</v>
      </c>
      <c r="K2150" t="s">
        <v>22</v>
      </c>
      <c r="L2150" t="s">
        <v>36</v>
      </c>
      <c r="M2150">
        <v>-855.08</v>
      </c>
    </row>
    <row r="2151" spans="1:13" x14ac:dyDescent="0.3">
      <c r="A2151">
        <v>4250</v>
      </c>
      <c r="B2151" t="s">
        <v>19</v>
      </c>
      <c r="C2151" t="s">
        <v>43</v>
      </c>
      <c r="D2151" t="s">
        <v>44</v>
      </c>
      <c r="E2151" t="str">
        <f>IF(Nike_Sales_Uncleaned!E2252="","NA",IF(OR(Nike_Sales_Uncleaned!E2252=0,Nike_Sales_Uncleaned!E2252=-1),"NA",UPPER(Nike_Sales_Uncleaned!E2252)))</f>
        <v>11</v>
      </c>
      <c r="F2151" cm="1">
        <f t="array" ref="F2151">IF(Nike_Sales_Uncleaned!F2252="",MEDIAN(_xlfn._xlws.FILTER(Nike_Sales_Uncleaned!$F$2:$F$2501,Nike_Sales_Uncleaned!$F$2:$F$2501&gt;0)),Nike_Sales_Uncleaned!F2252)</f>
        <v>2</v>
      </c>
      <c r="G2151" cm="1">
        <f t="array" ref="G2151">IF(OR(Nike_Sales_Uncleaned!G2252="",Nike_Sales_Uncleaned!G2252&lt;=0),MEDIAN(_xlfn._xlws.FILTER(Nike_Sales_Uncleaned!$G$2:$G$2501,Nike_Sales_Uncleaned!$G$2:$G$2501&gt;0)),Nike_Sales_Uncleaned!G2252)</f>
        <v>6110.0300000000007</v>
      </c>
      <c r="H2151">
        <f>IF(Nike_Sales_Uncleaned!H2252="",0,IF(AND(Nike_Sales_Uncleaned!H2252&gt;=0,Nike_Sales_Uncleaned!H2252&lt;=1),Nike_Sales_Uncleaned!H2252,0))</f>
        <v>0</v>
      </c>
      <c r="I2151">
        <v>0</v>
      </c>
      <c r="J2151" s="11">
        <f>IF(Nike_Sales_Uncleaned[[#This Row],[Order_Date]]="","",Nike_Sales_Uncleaned[[#This Row],[Order_Date]])</f>
        <v>45549</v>
      </c>
      <c r="K2151" t="s">
        <v>17</v>
      </c>
      <c r="L2151" t="s">
        <v>45</v>
      </c>
      <c r="M2151">
        <v>2005.64</v>
      </c>
    </row>
    <row r="2152" spans="1:13" x14ac:dyDescent="0.3">
      <c r="A2152">
        <v>4251</v>
      </c>
      <c r="B2152" t="s">
        <v>13</v>
      </c>
      <c r="C2152" t="s">
        <v>43</v>
      </c>
      <c r="D2152" t="s">
        <v>61</v>
      </c>
      <c r="E2152" t="str">
        <f>IF(Nike_Sales_Uncleaned!E2253="","NA",IF(OR(Nike_Sales_Uncleaned!E2253=0,Nike_Sales_Uncleaned!E2253=-1),"NA",UPPER(Nike_Sales_Uncleaned!E2253)))</f>
        <v>M</v>
      </c>
      <c r="F2152" cm="1">
        <f t="array" ref="F2152">IF(Nike_Sales_Uncleaned!F2253="",MEDIAN(_xlfn._xlws.FILTER(Nike_Sales_Uncleaned!$F$2:$F$2501,Nike_Sales_Uncleaned!$F$2:$F$2501&gt;0)),Nike_Sales_Uncleaned!F2253)</f>
        <v>1</v>
      </c>
      <c r="G2152" cm="1">
        <f t="array" ref="G2152">IF(OR(Nike_Sales_Uncleaned!G2253="",Nike_Sales_Uncleaned!G2253&lt;=0),MEDIAN(_xlfn._xlws.FILTER(Nike_Sales_Uncleaned!$G$2:$G$2501,Nike_Sales_Uncleaned!$G$2:$G$2501&gt;0)),Nike_Sales_Uncleaned!G2253)</f>
        <v>6110.0300000000007</v>
      </c>
      <c r="H2152">
        <f>IF(Nike_Sales_Uncleaned!H2253="",0,IF(AND(Nike_Sales_Uncleaned!H2253&gt;=0,Nike_Sales_Uncleaned!H2253&lt;=1),Nike_Sales_Uncleaned!H2253,0))</f>
        <v>0.59</v>
      </c>
      <c r="I2152">
        <v>0</v>
      </c>
      <c r="J2152" s="11">
        <f>IF(Nike_Sales_Uncleaned[[#This Row],[Order_Date]]="","",Nike_Sales_Uncleaned[[#This Row],[Order_Date]])</f>
        <v>45643</v>
      </c>
      <c r="K2152" t="s">
        <v>22</v>
      </c>
      <c r="L2152" t="s">
        <v>25</v>
      </c>
      <c r="M2152">
        <v>354.2</v>
      </c>
    </row>
    <row r="2153" spans="1:13" x14ac:dyDescent="0.3">
      <c r="A2153">
        <v>4252</v>
      </c>
      <c r="B2153" t="s">
        <v>13</v>
      </c>
      <c r="C2153" t="s">
        <v>14</v>
      </c>
      <c r="D2153" t="s">
        <v>15</v>
      </c>
      <c r="E2153" t="str">
        <f>IF(Nike_Sales_Uncleaned!E2254="","NA",IF(OR(Nike_Sales_Uncleaned!E2254=0,Nike_Sales_Uncleaned!E2254=-1),"NA",UPPER(Nike_Sales_Uncleaned!E2254)))</f>
        <v>L</v>
      </c>
      <c r="F2153" cm="1">
        <f t="array" ref="F2153">IF(Nike_Sales_Uncleaned!F2254="",MEDIAN(_xlfn._xlws.FILTER(Nike_Sales_Uncleaned!$F$2:$F$2501,Nike_Sales_Uncleaned!$F$2:$F$2501&gt;0)),Nike_Sales_Uncleaned!F2254)</f>
        <v>2</v>
      </c>
      <c r="G2153" cm="1">
        <f t="array" ref="G2153">IF(OR(Nike_Sales_Uncleaned!G2254="",Nike_Sales_Uncleaned!G2254&lt;=0),MEDIAN(_xlfn._xlws.FILTER(Nike_Sales_Uncleaned!$G$2:$G$2501,Nike_Sales_Uncleaned!$G$2:$G$2501&gt;0)),Nike_Sales_Uncleaned!G2254)</f>
        <v>6110.0300000000007</v>
      </c>
      <c r="H2153">
        <f>IF(Nike_Sales_Uncleaned!H2254="",0,IF(AND(Nike_Sales_Uncleaned!H2254&gt;=0,Nike_Sales_Uncleaned!H2254&lt;=1),Nike_Sales_Uncleaned!H2254,0))</f>
        <v>1</v>
      </c>
      <c r="I2153">
        <v>0</v>
      </c>
      <c r="J2153" s="11">
        <f>IF(Nike_Sales_Uncleaned[[#This Row],[Order_Date]]="","",Nike_Sales_Uncleaned[[#This Row],[Order_Date]])</f>
        <v>45575</v>
      </c>
      <c r="K2153" t="s">
        <v>17</v>
      </c>
      <c r="L2153" t="s">
        <v>38</v>
      </c>
      <c r="M2153">
        <v>2633.21</v>
      </c>
    </row>
    <row r="2154" spans="1:13" x14ac:dyDescent="0.3">
      <c r="A2154">
        <v>4255</v>
      </c>
      <c r="B2154" t="s">
        <v>19</v>
      </c>
      <c r="C2154" t="s">
        <v>30</v>
      </c>
      <c r="D2154" t="s">
        <v>31</v>
      </c>
      <c r="E2154" t="str">
        <f>IF(Nike_Sales_Uncleaned!E2257="","NA",IF(OR(Nike_Sales_Uncleaned!E2257=0,Nike_Sales_Uncleaned!E2257=-1),"NA",UPPER(Nike_Sales_Uncleaned!E2257)))</f>
        <v>NA</v>
      </c>
      <c r="F2154" cm="1">
        <f t="array" ref="F2154">IF(Nike_Sales_Uncleaned!F2257="",MEDIAN(_xlfn._xlws.FILTER(Nike_Sales_Uncleaned!$F$2:$F$2501,Nike_Sales_Uncleaned!$F$2:$F$2501&gt;0)),Nike_Sales_Uncleaned!F2257)</f>
        <v>1</v>
      </c>
      <c r="G2154" cm="1">
        <f t="array" ref="G2154">IF(OR(Nike_Sales_Uncleaned!G2257="",Nike_Sales_Uncleaned!G2257&lt;=0),MEDIAN(_xlfn._xlws.FILTER(Nike_Sales_Uncleaned!$G$2:$G$2501,Nike_Sales_Uncleaned!$G$2:$G$2501&gt;0)),Nike_Sales_Uncleaned!G2257)</f>
        <v>6110.0300000000007</v>
      </c>
      <c r="H2154">
        <f>IF(Nike_Sales_Uncleaned!H2257="",0,IF(AND(Nike_Sales_Uncleaned!H2257&gt;=0,Nike_Sales_Uncleaned!H2257&lt;=1),Nike_Sales_Uncleaned!H2257,0))</f>
        <v>0</v>
      </c>
      <c r="I2154">
        <v>0</v>
      </c>
      <c r="J2154" s="11">
        <f>IF(Nike_Sales_Uncleaned[[#This Row],[Order_Date]]="","",Nike_Sales_Uncleaned[[#This Row],[Order_Date]])</f>
        <v>45511</v>
      </c>
      <c r="K2154" t="s">
        <v>22</v>
      </c>
      <c r="L2154" t="s">
        <v>45</v>
      </c>
      <c r="M2154">
        <v>2584.67</v>
      </c>
    </row>
    <row r="2155" spans="1:13" x14ac:dyDescent="0.3">
      <c r="A2155">
        <v>4256</v>
      </c>
      <c r="B2155" t="s">
        <v>19</v>
      </c>
      <c r="C2155" t="s">
        <v>20</v>
      </c>
      <c r="D2155" t="s">
        <v>21</v>
      </c>
      <c r="E2155" t="str">
        <f>IF(Nike_Sales_Uncleaned!E2258="","NA",IF(OR(Nike_Sales_Uncleaned!E2258=0,Nike_Sales_Uncleaned!E2258=-1),"NA",UPPER(Nike_Sales_Uncleaned!E2258)))</f>
        <v>XL</v>
      </c>
      <c r="F2155" cm="1">
        <f t="array" ref="F2155">IF(Nike_Sales_Uncleaned!F2258="",MEDIAN(_xlfn._xlws.FILTER(Nike_Sales_Uncleaned!$F$2:$F$2501,Nike_Sales_Uncleaned!$F$2:$F$2501&gt;0)),Nike_Sales_Uncleaned!F2258)</f>
        <v>4</v>
      </c>
      <c r="G2155" cm="1">
        <f t="array" ref="G2155">IF(OR(Nike_Sales_Uncleaned!G2258="",Nike_Sales_Uncleaned!G2258&lt;=0),MEDIAN(_xlfn._xlws.FILTER(Nike_Sales_Uncleaned!$G$2:$G$2501,Nike_Sales_Uncleaned!$G$2:$G$2501&gt;0)),Nike_Sales_Uncleaned!G2258)</f>
        <v>6110.0300000000007</v>
      </c>
      <c r="H2155">
        <f>IF(Nike_Sales_Uncleaned!H2258="",0,IF(AND(Nike_Sales_Uncleaned!H2258&gt;=0,Nike_Sales_Uncleaned!H2258&lt;=1),Nike_Sales_Uncleaned!H2258,0))</f>
        <v>0.52</v>
      </c>
      <c r="I2155">
        <v>0</v>
      </c>
      <c r="J2155" s="11">
        <f>IF(Nike_Sales_Uncleaned[[#This Row],[Order_Date]]="","",Nike_Sales_Uncleaned[[#This Row],[Order_Date]])</f>
        <v>45701</v>
      </c>
      <c r="K2155" t="s">
        <v>17</v>
      </c>
      <c r="L2155" t="s">
        <v>38</v>
      </c>
      <c r="M2155">
        <v>-782.15</v>
      </c>
    </row>
    <row r="2156" spans="1:13" x14ac:dyDescent="0.3">
      <c r="A2156">
        <v>4257</v>
      </c>
      <c r="B2156" t="s">
        <v>19</v>
      </c>
      <c r="C2156" t="s">
        <v>14</v>
      </c>
      <c r="D2156" t="s">
        <v>47</v>
      </c>
      <c r="E2156" t="str">
        <f>IF(Nike_Sales_Uncleaned!E2259="","NA",IF(OR(Nike_Sales_Uncleaned!E2259=0,Nike_Sales_Uncleaned!E2259=-1),"NA",UPPER(Nike_Sales_Uncleaned!E2259)))</f>
        <v>NA</v>
      </c>
      <c r="F2156" cm="1">
        <f t="array" ref="F2156">IF(Nike_Sales_Uncleaned!F2259="",MEDIAN(_xlfn._xlws.FILTER(Nike_Sales_Uncleaned!$F$2:$F$2501,Nike_Sales_Uncleaned!$F$2:$F$2501&gt;0)),Nike_Sales_Uncleaned!F2259)</f>
        <v>2</v>
      </c>
      <c r="G2156" cm="1">
        <f t="array" ref="G2156">IF(OR(Nike_Sales_Uncleaned!G2259="",Nike_Sales_Uncleaned!G2259&lt;=0),MEDIAN(_xlfn._xlws.FILTER(Nike_Sales_Uncleaned!$G$2:$G$2501,Nike_Sales_Uncleaned!$G$2:$G$2501&gt;0)),Nike_Sales_Uncleaned!G2259)</f>
        <v>5462.8</v>
      </c>
      <c r="H2156">
        <f>IF(Nike_Sales_Uncleaned!H2259="",0,IF(AND(Nike_Sales_Uncleaned!H2259&gt;=0,Nike_Sales_Uncleaned!H2259&lt;=1),Nike_Sales_Uncleaned!H2259,0))</f>
        <v>0.99</v>
      </c>
      <c r="I2156">
        <v>0</v>
      </c>
      <c r="J2156" s="11" t="str">
        <f>IF(Nike_Sales_Uncleaned[[#This Row],[Order_Date]]="","",Nike_Sales_Uncleaned[[#This Row],[Order_Date]])</f>
        <v/>
      </c>
      <c r="K2156" t="s">
        <v>17</v>
      </c>
      <c r="L2156" t="s">
        <v>45</v>
      </c>
      <c r="M2156">
        <v>-1144.93</v>
      </c>
    </row>
    <row r="2157" spans="1:13" x14ac:dyDescent="0.3">
      <c r="A2157">
        <v>4258</v>
      </c>
      <c r="B2157" t="s">
        <v>13</v>
      </c>
      <c r="C2157" t="s">
        <v>26</v>
      </c>
      <c r="D2157" t="s">
        <v>58</v>
      </c>
      <c r="E2157" t="str">
        <f>IF(Nike_Sales_Uncleaned!E2260="","NA",IF(OR(Nike_Sales_Uncleaned!E2260=0,Nike_Sales_Uncleaned!E2260=-1),"NA",UPPER(Nike_Sales_Uncleaned!E2260)))</f>
        <v>L</v>
      </c>
      <c r="F2157" cm="1">
        <f t="array" ref="F2157">IF(Nike_Sales_Uncleaned!F2260="",MEDIAN(_xlfn._xlws.FILTER(Nike_Sales_Uncleaned!$F$2:$F$2501,Nike_Sales_Uncleaned!$F$2:$F$2501&gt;0)),Nike_Sales_Uncleaned!F2260)</f>
        <v>-1</v>
      </c>
      <c r="G2157" cm="1">
        <f t="array" ref="G2157">IF(OR(Nike_Sales_Uncleaned!G2260="",Nike_Sales_Uncleaned!G2260&lt;=0),MEDIAN(_xlfn._xlws.FILTER(Nike_Sales_Uncleaned!$G$2:$G$2501,Nike_Sales_Uncleaned!$G$2:$G$2501&gt;0)),Nike_Sales_Uncleaned!G2260)</f>
        <v>4189.3599999999997</v>
      </c>
      <c r="H2157">
        <f>IF(Nike_Sales_Uncleaned!H2260="",0,IF(AND(Nike_Sales_Uncleaned!H2260&gt;=0,Nike_Sales_Uncleaned!H2260&lt;=1),Nike_Sales_Uncleaned!H2260,0))</f>
        <v>0</v>
      </c>
      <c r="I2157">
        <v>0</v>
      </c>
      <c r="J2157" s="11" t="str">
        <f>IF(Nike_Sales_Uncleaned[[#This Row],[Order_Date]]="","",Nike_Sales_Uncleaned[[#This Row],[Order_Date]])</f>
        <v/>
      </c>
      <c r="K2157" t="s">
        <v>22</v>
      </c>
      <c r="L2157" t="s">
        <v>29</v>
      </c>
      <c r="M2157">
        <v>1276.3399999999999</v>
      </c>
    </row>
    <row r="2158" spans="1:13" x14ac:dyDescent="0.3">
      <c r="A2158">
        <v>4259</v>
      </c>
      <c r="B2158" t="s">
        <v>35</v>
      </c>
      <c r="C2158" t="s">
        <v>26</v>
      </c>
      <c r="D2158" t="s">
        <v>60</v>
      </c>
      <c r="E2158" t="str">
        <f>IF(Nike_Sales_Uncleaned!E2261="","NA",IF(OR(Nike_Sales_Uncleaned!E2261=0,Nike_Sales_Uncleaned!E2261=-1),"NA",UPPER(Nike_Sales_Uncleaned!E2261)))</f>
        <v>L</v>
      </c>
      <c r="F2158" cm="1">
        <f t="array" ref="F2158">IF(Nike_Sales_Uncleaned!F2261="",MEDIAN(_xlfn._xlws.FILTER(Nike_Sales_Uncleaned!$F$2:$F$2501,Nike_Sales_Uncleaned!$F$2:$F$2501&gt;0)),Nike_Sales_Uncleaned!F2261)</f>
        <v>2</v>
      </c>
      <c r="G2158" cm="1">
        <f t="array" ref="G2158">IF(OR(Nike_Sales_Uncleaned!G2261="",Nike_Sales_Uncleaned!G2261&lt;=0),MEDIAN(_xlfn._xlws.FILTER(Nike_Sales_Uncleaned!$G$2:$G$2501,Nike_Sales_Uncleaned!$G$2:$G$2501&gt;0)),Nike_Sales_Uncleaned!G2261)</f>
        <v>6110.0300000000007</v>
      </c>
      <c r="H2158">
        <f>IF(Nike_Sales_Uncleaned!H2261="",0,IF(AND(Nike_Sales_Uncleaned!H2261&gt;=0,Nike_Sales_Uncleaned!H2261&lt;=1),Nike_Sales_Uncleaned!H2261,0))</f>
        <v>0.35</v>
      </c>
      <c r="I2158">
        <v>0</v>
      </c>
      <c r="J2158" s="11">
        <f>IF(Nike_Sales_Uncleaned[[#This Row],[Order_Date]]="","",Nike_Sales_Uncleaned[[#This Row],[Order_Date]])</f>
        <v>45432</v>
      </c>
      <c r="K2158" t="s">
        <v>22</v>
      </c>
      <c r="L2158" t="s">
        <v>36</v>
      </c>
      <c r="M2158">
        <v>3351.25</v>
      </c>
    </row>
    <row r="2159" spans="1:13" x14ac:dyDescent="0.3">
      <c r="A2159">
        <v>4260</v>
      </c>
      <c r="B2159" t="s">
        <v>19</v>
      </c>
      <c r="C2159" t="s">
        <v>26</v>
      </c>
      <c r="D2159" t="s">
        <v>40</v>
      </c>
      <c r="E2159" t="str">
        <f>IF(Nike_Sales_Uncleaned!E2262="","NA",IF(OR(Nike_Sales_Uncleaned!E2262=0,Nike_Sales_Uncleaned!E2262=-1),"NA",UPPER(Nike_Sales_Uncleaned!E2262)))</f>
        <v>NA</v>
      </c>
      <c r="F2159" cm="1">
        <f t="array" ref="F2159">IF(Nike_Sales_Uncleaned!F2262="",MEDIAN(_xlfn._xlws.FILTER(Nike_Sales_Uncleaned!$F$2:$F$2501,Nike_Sales_Uncleaned!$F$2:$F$2501&gt;0)),Nike_Sales_Uncleaned!F2262)</f>
        <v>3</v>
      </c>
      <c r="G2159" cm="1">
        <f t="array" ref="G2159">IF(OR(Nike_Sales_Uncleaned!G2262="",Nike_Sales_Uncleaned!G2262&lt;=0),MEDIAN(_xlfn._xlws.FILTER(Nike_Sales_Uncleaned!$G$2:$G$2501,Nike_Sales_Uncleaned!$G$2:$G$2501&gt;0)),Nike_Sales_Uncleaned!G2262)</f>
        <v>6058.38</v>
      </c>
      <c r="H2159">
        <f>IF(Nike_Sales_Uncleaned!H2262="",0,IF(AND(Nike_Sales_Uncleaned!H2262&gt;=0,Nike_Sales_Uncleaned!H2262&lt;=1),Nike_Sales_Uncleaned!H2262,0))</f>
        <v>0</v>
      </c>
      <c r="I2159">
        <v>0</v>
      </c>
      <c r="J2159" s="11">
        <f>IF(Nike_Sales_Uncleaned[[#This Row],[Order_Date]]="","",Nike_Sales_Uncleaned[[#This Row],[Order_Date]])</f>
        <v>45847</v>
      </c>
      <c r="K2159" t="s">
        <v>17</v>
      </c>
      <c r="L2159" t="s">
        <v>45</v>
      </c>
      <c r="M2159">
        <v>258.08</v>
      </c>
    </row>
    <row r="2160" spans="1:13" x14ac:dyDescent="0.3">
      <c r="A2160">
        <v>4262</v>
      </c>
      <c r="B2160" t="s">
        <v>19</v>
      </c>
      <c r="C2160" t="s">
        <v>43</v>
      </c>
      <c r="D2160" t="s">
        <v>61</v>
      </c>
      <c r="E2160" t="str">
        <f>IF(Nike_Sales_Uncleaned!E2264="","NA",IF(OR(Nike_Sales_Uncleaned!E2264=0,Nike_Sales_Uncleaned!E2264=-1),"NA",UPPER(Nike_Sales_Uncleaned!E2264)))</f>
        <v>XL</v>
      </c>
      <c r="F2160" cm="1">
        <f t="array" ref="F2160">IF(Nike_Sales_Uncleaned!F2264="",MEDIAN(_xlfn._xlws.FILTER(Nike_Sales_Uncleaned!$F$2:$F$2501,Nike_Sales_Uncleaned!$F$2:$F$2501&gt;0)),Nike_Sales_Uncleaned!F2264)</f>
        <v>0</v>
      </c>
      <c r="G2160" cm="1">
        <f t="array" ref="G2160">IF(OR(Nike_Sales_Uncleaned!G2264="",Nike_Sales_Uncleaned!G2264&lt;=0),MEDIAN(_xlfn._xlws.FILTER(Nike_Sales_Uncleaned!$G$2:$G$2501,Nike_Sales_Uncleaned!$G$2:$G$2501&gt;0)),Nike_Sales_Uncleaned!G2264)</f>
        <v>6110.0300000000007</v>
      </c>
      <c r="H2160">
        <f>IF(Nike_Sales_Uncleaned!H2264="",0,IF(AND(Nike_Sales_Uncleaned!H2264&gt;=0,Nike_Sales_Uncleaned!H2264&lt;=1),Nike_Sales_Uncleaned!H2264,0))</f>
        <v>0</v>
      </c>
      <c r="I2160">
        <v>0</v>
      </c>
      <c r="J2160" s="11">
        <f>IF(Nike_Sales_Uncleaned[[#This Row],[Order_Date]]="","",Nike_Sales_Uncleaned[[#This Row],[Order_Date]])</f>
        <v>45522</v>
      </c>
      <c r="K2160" t="s">
        <v>17</v>
      </c>
      <c r="L2160" t="s">
        <v>25</v>
      </c>
      <c r="M2160">
        <v>-975.63</v>
      </c>
    </row>
    <row r="2161" spans="1:13" x14ac:dyDescent="0.3">
      <c r="A2161">
        <v>4263</v>
      </c>
      <c r="B2161" t="s">
        <v>35</v>
      </c>
      <c r="C2161" t="s">
        <v>30</v>
      </c>
      <c r="D2161" t="s">
        <v>31</v>
      </c>
      <c r="E2161" t="str">
        <f>IF(Nike_Sales_Uncleaned!E2265="","NA",IF(OR(Nike_Sales_Uncleaned!E2265=0,Nike_Sales_Uncleaned!E2265=-1),"NA",UPPER(Nike_Sales_Uncleaned!E2265)))</f>
        <v>NA</v>
      </c>
      <c r="F2161" cm="1">
        <f t="array" ref="F2161">IF(Nike_Sales_Uncleaned!F2265="",MEDIAN(_xlfn._xlws.FILTER(Nike_Sales_Uncleaned!$F$2:$F$2501,Nike_Sales_Uncleaned!$F$2:$F$2501&gt;0)),Nike_Sales_Uncleaned!F2265)</f>
        <v>3</v>
      </c>
      <c r="G2161" cm="1">
        <f t="array" ref="G2161">IF(OR(Nike_Sales_Uncleaned!G2265="",Nike_Sales_Uncleaned!G2265&lt;=0),MEDIAN(_xlfn._xlws.FILTER(Nike_Sales_Uncleaned!$G$2:$G$2501,Nike_Sales_Uncleaned!$G$2:$G$2501&gt;0)),Nike_Sales_Uncleaned!G2265)</f>
        <v>4641.58</v>
      </c>
      <c r="H2161">
        <f>IF(Nike_Sales_Uncleaned!H2265="",0,IF(AND(Nike_Sales_Uncleaned!H2265&gt;=0,Nike_Sales_Uncleaned!H2265&lt;=1),Nike_Sales_Uncleaned!H2265,0))</f>
        <v>0</v>
      </c>
      <c r="I2161">
        <v>0</v>
      </c>
      <c r="J2161" s="11" t="str">
        <f>IF(Nike_Sales_Uncleaned[[#This Row],[Order_Date]]="","",Nike_Sales_Uncleaned[[#This Row],[Order_Date]])</f>
        <v/>
      </c>
      <c r="K2161" t="s">
        <v>22</v>
      </c>
      <c r="L2161" t="s">
        <v>33</v>
      </c>
      <c r="M2161">
        <v>2049.3200000000002</v>
      </c>
    </row>
    <row r="2162" spans="1:13" x14ac:dyDescent="0.3">
      <c r="A2162">
        <v>4264</v>
      </c>
      <c r="B2162" t="s">
        <v>13</v>
      </c>
      <c r="C2162" t="s">
        <v>26</v>
      </c>
      <c r="D2162" t="s">
        <v>60</v>
      </c>
      <c r="E2162" t="str">
        <f>IF(Nike_Sales_Uncleaned!E2266="","NA",IF(OR(Nike_Sales_Uncleaned!E2266=0,Nike_Sales_Uncleaned!E2266=-1),"NA",UPPER(Nike_Sales_Uncleaned!E2266)))</f>
        <v>M</v>
      </c>
      <c r="F2162" cm="1">
        <f t="array" ref="F2162">IF(Nike_Sales_Uncleaned!F2266="",MEDIAN(_xlfn._xlws.FILTER(Nike_Sales_Uncleaned!$F$2:$F$2501,Nike_Sales_Uncleaned!$F$2:$F$2501&gt;0)),Nike_Sales_Uncleaned!F2266)</f>
        <v>-1</v>
      </c>
      <c r="G2162" cm="1">
        <f t="array" ref="G2162">IF(OR(Nike_Sales_Uncleaned!G2266="",Nike_Sales_Uncleaned!G2266&lt;=0),MEDIAN(_xlfn._xlws.FILTER(Nike_Sales_Uncleaned!$G$2:$G$2501,Nike_Sales_Uncleaned!$G$2:$G$2501&gt;0)),Nike_Sales_Uncleaned!G2266)</f>
        <v>6012.55</v>
      </c>
      <c r="H2162">
        <f>IF(Nike_Sales_Uncleaned!H2266="",0,IF(AND(Nike_Sales_Uncleaned!H2266&gt;=0,Nike_Sales_Uncleaned!H2266&lt;=1),Nike_Sales_Uncleaned!H2266,0))</f>
        <v>0</v>
      </c>
      <c r="I2162">
        <v>0</v>
      </c>
      <c r="J2162" s="11" t="str">
        <f>IF(Nike_Sales_Uncleaned[[#This Row],[Order_Date]]="","",Nike_Sales_Uncleaned[[#This Row],[Order_Date]])</f>
        <v/>
      </c>
      <c r="K2162" t="s">
        <v>17</v>
      </c>
      <c r="L2162" t="s">
        <v>33</v>
      </c>
      <c r="M2162">
        <v>783.79</v>
      </c>
    </row>
    <row r="2163" spans="1:13" x14ac:dyDescent="0.3">
      <c r="A2163">
        <v>4265</v>
      </c>
      <c r="B2163" t="s">
        <v>13</v>
      </c>
      <c r="C2163" t="s">
        <v>14</v>
      </c>
      <c r="D2163" t="s">
        <v>34</v>
      </c>
      <c r="E2163" t="str">
        <f>IF(Nike_Sales_Uncleaned!E2267="","NA",IF(OR(Nike_Sales_Uncleaned!E2267=0,Nike_Sales_Uncleaned!E2267=-1),"NA",UPPER(Nike_Sales_Uncleaned!E2267)))</f>
        <v>M</v>
      </c>
      <c r="F2163" cm="1">
        <f t="array" ref="F2163">IF(Nike_Sales_Uncleaned!F2267="",MEDIAN(_xlfn._xlws.FILTER(Nike_Sales_Uncleaned!$F$2:$F$2501,Nike_Sales_Uncleaned!$F$2:$F$2501&gt;0)),Nike_Sales_Uncleaned!F2267)</f>
        <v>2</v>
      </c>
      <c r="G2163" cm="1">
        <f t="array" ref="G2163">IF(OR(Nike_Sales_Uncleaned!G2267="",Nike_Sales_Uncleaned!G2267&lt;=0),MEDIAN(_xlfn._xlws.FILTER(Nike_Sales_Uncleaned!$G$2:$G$2501,Nike_Sales_Uncleaned!$G$2:$G$2501&gt;0)),Nike_Sales_Uncleaned!G2267)</f>
        <v>6110.0300000000007</v>
      </c>
      <c r="H2163">
        <f>IF(Nike_Sales_Uncleaned!H2267="",0,IF(AND(Nike_Sales_Uncleaned!H2267&gt;=0,Nike_Sales_Uncleaned!H2267&lt;=1),Nike_Sales_Uncleaned!H2267,0))</f>
        <v>0</v>
      </c>
      <c r="I2163">
        <v>0</v>
      </c>
      <c r="J2163" s="11">
        <f>IF(Nike_Sales_Uncleaned[[#This Row],[Order_Date]]="","",Nike_Sales_Uncleaned[[#This Row],[Order_Date]])</f>
        <v>45763</v>
      </c>
      <c r="K2163" t="s">
        <v>17</v>
      </c>
      <c r="L2163" t="s">
        <v>45</v>
      </c>
      <c r="M2163">
        <v>1852.59</v>
      </c>
    </row>
    <row r="2164" spans="1:13" x14ac:dyDescent="0.3">
      <c r="A2164">
        <v>4266</v>
      </c>
      <c r="B2164" t="s">
        <v>35</v>
      </c>
      <c r="C2164" t="s">
        <v>26</v>
      </c>
      <c r="D2164" t="s">
        <v>40</v>
      </c>
      <c r="E2164" t="str">
        <f>IF(Nike_Sales_Uncleaned!E2268="","NA",IF(OR(Nike_Sales_Uncleaned!E2268=0,Nike_Sales_Uncleaned!E2268=-1),"NA",UPPER(Nike_Sales_Uncleaned!E2268)))</f>
        <v>XL</v>
      </c>
      <c r="F2164" cm="1">
        <f t="array" ref="F2164">IF(Nike_Sales_Uncleaned!F2268="",MEDIAN(_xlfn._xlws.FILTER(Nike_Sales_Uncleaned!$F$2:$F$2501,Nike_Sales_Uncleaned!$F$2:$F$2501&gt;0)),Nike_Sales_Uncleaned!F2268)</f>
        <v>3</v>
      </c>
      <c r="G2164" cm="1">
        <f t="array" ref="G2164">IF(OR(Nike_Sales_Uncleaned!G2268="",Nike_Sales_Uncleaned!G2268&lt;=0),MEDIAN(_xlfn._xlws.FILTER(Nike_Sales_Uncleaned!$G$2:$G$2501,Nike_Sales_Uncleaned!$G$2:$G$2501&gt;0)),Nike_Sales_Uncleaned!G2268)</f>
        <v>6110.0300000000007</v>
      </c>
      <c r="H2164">
        <f>IF(Nike_Sales_Uncleaned!H2268="",0,IF(AND(Nike_Sales_Uncleaned!H2268&gt;=0,Nike_Sales_Uncleaned!H2268&lt;=1),Nike_Sales_Uncleaned!H2268,0))</f>
        <v>0</v>
      </c>
      <c r="I2164">
        <v>0</v>
      </c>
      <c r="J2164" s="11" t="str">
        <f>IF(Nike_Sales_Uncleaned[[#This Row],[Order_Date]]="","",Nike_Sales_Uncleaned[[#This Row],[Order_Date]])</f>
        <v/>
      </c>
      <c r="K2164" t="s">
        <v>17</v>
      </c>
      <c r="L2164" t="s">
        <v>25</v>
      </c>
      <c r="M2164">
        <v>-898.11</v>
      </c>
    </row>
    <row r="2165" spans="1:13" x14ac:dyDescent="0.3">
      <c r="A2165">
        <v>4267</v>
      </c>
      <c r="B2165" t="s">
        <v>19</v>
      </c>
      <c r="C2165" t="s">
        <v>43</v>
      </c>
      <c r="D2165" t="s">
        <v>52</v>
      </c>
      <c r="E2165" t="str">
        <f>IF(Nike_Sales_Uncleaned!E2269="","NA",IF(OR(Nike_Sales_Uncleaned!E2269=0,Nike_Sales_Uncleaned!E2269=-1),"NA",UPPER(Nike_Sales_Uncleaned!E2269)))</f>
        <v>L</v>
      </c>
      <c r="F2165" cm="1">
        <f t="array" ref="F2165">IF(Nike_Sales_Uncleaned!F2269="",MEDIAN(_xlfn._xlws.FILTER(Nike_Sales_Uncleaned!$F$2:$F$2501,Nike_Sales_Uncleaned!$F$2:$F$2501&gt;0)),Nike_Sales_Uncleaned!F2269)</f>
        <v>0</v>
      </c>
      <c r="G2165" cm="1">
        <f t="array" ref="G2165">IF(OR(Nike_Sales_Uncleaned!G2269="",Nike_Sales_Uncleaned!G2269&lt;=0),MEDIAN(_xlfn._xlws.FILTER(Nike_Sales_Uncleaned!$G$2:$G$2501,Nike_Sales_Uncleaned!$G$2:$G$2501&gt;0)),Nike_Sales_Uncleaned!G2269)</f>
        <v>4101.5</v>
      </c>
      <c r="H2165">
        <f>IF(Nike_Sales_Uncleaned!H2269="",0,IF(AND(Nike_Sales_Uncleaned!H2269&gt;=0,Nike_Sales_Uncleaned!H2269&lt;=1),Nike_Sales_Uncleaned!H2269,0))</f>
        <v>0.28000000000000003</v>
      </c>
      <c r="I2165">
        <v>0</v>
      </c>
      <c r="J2165" s="11">
        <f>IF(Nike_Sales_Uncleaned[[#This Row],[Order_Date]]="","",Nike_Sales_Uncleaned[[#This Row],[Order_Date]])</f>
        <v>45547</v>
      </c>
      <c r="K2165" t="s">
        <v>22</v>
      </c>
      <c r="L2165" t="s">
        <v>29</v>
      </c>
      <c r="M2165">
        <v>2289.0500000000002</v>
      </c>
    </row>
    <row r="2166" spans="1:13" x14ac:dyDescent="0.3">
      <c r="A2166">
        <v>4268</v>
      </c>
      <c r="B2166" t="s">
        <v>35</v>
      </c>
      <c r="C2166" t="s">
        <v>26</v>
      </c>
      <c r="D2166" t="s">
        <v>40</v>
      </c>
      <c r="E2166" t="str">
        <f>IF(Nike_Sales_Uncleaned!E2270="","NA",IF(OR(Nike_Sales_Uncleaned!E2270=0,Nike_Sales_Uncleaned!E2270=-1),"NA",UPPER(Nike_Sales_Uncleaned!E2270)))</f>
        <v>L</v>
      </c>
      <c r="F2166" cm="1">
        <f t="array" ref="F2166">IF(Nike_Sales_Uncleaned!F2270="",MEDIAN(_xlfn._xlws.FILTER(Nike_Sales_Uncleaned!$F$2:$F$2501,Nike_Sales_Uncleaned!$F$2:$F$2501&gt;0)),Nike_Sales_Uncleaned!F2270)</f>
        <v>1</v>
      </c>
      <c r="G2166" cm="1">
        <f t="array" ref="G2166">IF(OR(Nike_Sales_Uncleaned!G2270="",Nike_Sales_Uncleaned!G2270&lt;=0),MEDIAN(_xlfn._xlws.FILTER(Nike_Sales_Uncleaned!$G$2:$G$2501,Nike_Sales_Uncleaned!$G$2:$G$2501&gt;0)),Nike_Sales_Uncleaned!G2270)</f>
        <v>6321.98</v>
      </c>
      <c r="H2166">
        <f>IF(Nike_Sales_Uncleaned!H2270="",0,IF(AND(Nike_Sales_Uncleaned!H2270&gt;=0,Nike_Sales_Uncleaned!H2270&lt;=1),Nike_Sales_Uncleaned!H2270,0))</f>
        <v>0</v>
      </c>
      <c r="I2166">
        <v>0</v>
      </c>
      <c r="J2166" s="11">
        <f>IF(Nike_Sales_Uncleaned[[#This Row],[Order_Date]]="","",Nike_Sales_Uncleaned[[#This Row],[Order_Date]])</f>
        <v>45859</v>
      </c>
      <c r="K2166" t="s">
        <v>17</v>
      </c>
      <c r="L2166" t="s">
        <v>25</v>
      </c>
      <c r="M2166">
        <v>-557.35</v>
      </c>
    </row>
    <row r="2167" spans="1:13" x14ac:dyDescent="0.3">
      <c r="A2167">
        <v>4269</v>
      </c>
      <c r="B2167" t="s">
        <v>13</v>
      </c>
      <c r="C2167" t="s">
        <v>43</v>
      </c>
      <c r="D2167" t="s">
        <v>52</v>
      </c>
      <c r="E2167" t="str">
        <f>IF(Nike_Sales_Uncleaned!E2271="","NA",IF(OR(Nike_Sales_Uncleaned!E2271=0,Nike_Sales_Uncleaned!E2271=-1),"NA",UPPER(Nike_Sales_Uncleaned!E2271)))</f>
        <v>L</v>
      </c>
      <c r="F2167" cm="1">
        <f t="array" ref="F2167">IF(Nike_Sales_Uncleaned!F2271="",MEDIAN(_xlfn._xlws.FILTER(Nike_Sales_Uncleaned!$F$2:$F$2501,Nike_Sales_Uncleaned!$F$2:$F$2501&gt;0)),Nike_Sales_Uncleaned!F2271)</f>
        <v>2</v>
      </c>
      <c r="G2167" cm="1">
        <f t="array" ref="G2167">IF(OR(Nike_Sales_Uncleaned!G2271="",Nike_Sales_Uncleaned!G2271&lt;=0),MEDIAN(_xlfn._xlws.FILTER(Nike_Sales_Uncleaned!$G$2:$G$2501,Nike_Sales_Uncleaned!$G$2:$G$2501&gt;0)),Nike_Sales_Uncleaned!G2271)</f>
        <v>6110.0300000000007</v>
      </c>
      <c r="H2167">
        <f>IF(Nike_Sales_Uncleaned!H2271="",0,IF(AND(Nike_Sales_Uncleaned!H2271&gt;=0,Nike_Sales_Uncleaned!H2271&lt;=1),Nike_Sales_Uncleaned!H2271,0))</f>
        <v>0</v>
      </c>
      <c r="I2167">
        <v>0</v>
      </c>
      <c r="J2167" s="11">
        <f>IF(Nike_Sales_Uncleaned[[#This Row],[Order_Date]]="","",Nike_Sales_Uncleaned[[#This Row],[Order_Date]])</f>
        <v>45616</v>
      </c>
      <c r="K2167" t="s">
        <v>17</v>
      </c>
      <c r="L2167" t="s">
        <v>29</v>
      </c>
      <c r="M2167">
        <v>672.46</v>
      </c>
    </row>
    <row r="2168" spans="1:13" x14ac:dyDescent="0.3">
      <c r="A2168">
        <v>4270</v>
      </c>
      <c r="B2168" t="s">
        <v>13</v>
      </c>
      <c r="C2168" t="s">
        <v>20</v>
      </c>
      <c r="D2168" t="s">
        <v>21</v>
      </c>
      <c r="E2168" t="str">
        <f>IF(Nike_Sales_Uncleaned!E2272="","NA",IF(OR(Nike_Sales_Uncleaned!E2272=0,Nike_Sales_Uncleaned!E2272=-1),"NA",UPPER(Nike_Sales_Uncleaned!E2272)))</f>
        <v>L</v>
      </c>
      <c r="F2168" cm="1">
        <f t="array" ref="F2168">IF(Nike_Sales_Uncleaned!F2272="",MEDIAN(_xlfn._xlws.FILTER(Nike_Sales_Uncleaned!$F$2:$F$2501,Nike_Sales_Uncleaned!$F$2:$F$2501&gt;0)),Nike_Sales_Uncleaned!F2272)</f>
        <v>2</v>
      </c>
      <c r="G2168" cm="1">
        <f t="array" ref="G2168">IF(OR(Nike_Sales_Uncleaned!G2272="",Nike_Sales_Uncleaned!G2272&lt;=0),MEDIAN(_xlfn._xlws.FILTER(Nike_Sales_Uncleaned!$G$2:$G$2501,Nike_Sales_Uncleaned!$G$2:$G$2501&gt;0)),Nike_Sales_Uncleaned!G2272)</f>
        <v>6110.0300000000007</v>
      </c>
      <c r="H2168">
        <f>IF(Nike_Sales_Uncleaned!H2272="",0,IF(AND(Nike_Sales_Uncleaned!H2272&gt;=0,Nike_Sales_Uncleaned!H2272&lt;=1),Nike_Sales_Uncleaned!H2272,0))</f>
        <v>0</v>
      </c>
      <c r="I2168">
        <v>0</v>
      </c>
      <c r="J2168" s="11">
        <f>IF(Nike_Sales_Uncleaned[[#This Row],[Order_Date]]="","",Nike_Sales_Uncleaned[[#This Row],[Order_Date]])</f>
        <v>45721</v>
      </c>
      <c r="K2168" t="s">
        <v>17</v>
      </c>
      <c r="L2168" t="s">
        <v>36</v>
      </c>
      <c r="M2168">
        <v>679.64</v>
      </c>
    </row>
    <row r="2169" spans="1:13" x14ac:dyDescent="0.3">
      <c r="A2169">
        <v>4271</v>
      </c>
      <c r="B2169" t="s">
        <v>13</v>
      </c>
      <c r="C2169" t="s">
        <v>26</v>
      </c>
      <c r="D2169" t="s">
        <v>40</v>
      </c>
      <c r="E2169" t="str">
        <f>IF(Nike_Sales_Uncleaned!E2273="","NA",IF(OR(Nike_Sales_Uncleaned!E2273=0,Nike_Sales_Uncleaned!E2273=-1),"NA",UPPER(Nike_Sales_Uncleaned!E2273)))</f>
        <v>XL</v>
      </c>
      <c r="F2169" cm="1">
        <f t="array" ref="F2169">IF(Nike_Sales_Uncleaned!F2273="",MEDIAN(_xlfn._xlws.FILTER(Nike_Sales_Uncleaned!$F$2:$F$2501,Nike_Sales_Uncleaned!$F$2:$F$2501&gt;0)),Nike_Sales_Uncleaned!F2273)</f>
        <v>2</v>
      </c>
      <c r="G2169" cm="1">
        <f t="array" ref="G2169">IF(OR(Nike_Sales_Uncleaned!G2273="",Nike_Sales_Uncleaned!G2273&lt;=0),MEDIAN(_xlfn._xlws.FILTER(Nike_Sales_Uncleaned!$G$2:$G$2501,Nike_Sales_Uncleaned!$G$2:$G$2501&gt;0)),Nike_Sales_Uncleaned!G2273)</f>
        <v>4426.6899999999996</v>
      </c>
      <c r="H2169">
        <f>IF(Nike_Sales_Uncleaned!H2273="",0,IF(AND(Nike_Sales_Uncleaned!H2273&gt;=0,Nike_Sales_Uncleaned!H2273&lt;=1),Nike_Sales_Uncleaned!H2273,0))</f>
        <v>0.52</v>
      </c>
      <c r="I2169">
        <v>0</v>
      </c>
      <c r="J2169" s="11" t="str">
        <f>IF(Nike_Sales_Uncleaned[[#This Row],[Order_Date]]="","",Nike_Sales_Uncleaned[[#This Row],[Order_Date]])</f>
        <v/>
      </c>
      <c r="K2169" t="s">
        <v>17</v>
      </c>
      <c r="L2169" t="s">
        <v>36</v>
      </c>
      <c r="M2169">
        <v>-389.08</v>
      </c>
    </row>
    <row r="2170" spans="1:13" x14ac:dyDescent="0.3">
      <c r="A2170">
        <v>4272</v>
      </c>
      <c r="B2170" t="s">
        <v>19</v>
      </c>
      <c r="C2170" t="s">
        <v>43</v>
      </c>
      <c r="D2170" t="s">
        <v>44</v>
      </c>
      <c r="E2170" t="str">
        <f>IF(Nike_Sales_Uncleaned!E2274="","NA",IF(OR(Nike_Sales_Uncleaned!E2274=0,Nike_Sales_Uncleaned!E2274=-1),"NA",UPPER(Nike_Sales_Uncleaned!E2274)))</f>
        <v>10</v>
      </c>
      <c r="F2170" cm="1">
        <f t="array" ref="F2170">IF(Nike_Sales_Uncleaned!F2274="",MEDIAN(_xlfn._xlws.FILTER(Nike_Sales_Uncleaned!$F$2:$F$2501,Nike_Sales_Uncleaned!$F$2:$F$2501&gt;0)),Nike_Sales_Uncleaned!F2274)</f>
        <v>2</v>
      </c>
      <c r="G2170" cm="1">
        <f t="array" ref="G2170">IF(OR(Nike_Sales_Uncleaned!G2274="",Nike_Sales_Uncleaned!G2274&lt;=0),MEDIAN(_xlfn._xlws.FILTER(Nike_Sales_Uncleaned!$G$2:$G$2501,Nike_Sales_Uncleaned!$G$2:$G$2501&gt;0)),Nike_Sales_Uncleaned!G2274)</f>
        <v>4529.5200000000004</v>
      </c>
      <c r="H2170">
        <f>IF(Nike_Sales_Uncleaned!H2274="",0,IF(AND(Nike_Sales_Uncleaned!H2274&gt;=0,Nike_Sales_Uncleaned!H2274&lt;=1),Nike_Sales_Uncleaned!H2274,0))</f>
        <v>0</v>
      </c>
      <c r="I2170">
        <v>0</v>
      </c>
      <c r="J2170" s="11">
        <f>IF(Nike_Sales_Uncleaned[[#This Row],[Order_Date]]="","",Nike_Sales_Uncleaned[[#This Row],[Order_Date]])</f>
        <v>45452</v>
      </c>
      <c r="K2170" t="s">
        <v>17</v>
      </c>
      <c r="L2170" t="s">
        <v>25</v>
      </c>
      <c r="M2170">
        <v>2722.9</v>
      </c>
    </row>
    <row r="2171" spans="1:13" x14ac:dyDescent="0.3">
      <c r="A2171">
        <v>4273</v>
      </c>
      <c r="B2171" t="s">
        <v>13</v>
      </c>
      <c r="C2171" t="s">
        <v>20</v>
      </c>
      <c r="D2171" t="s">
        <v>55</v>
      </c>
      <c r="E2171" t="str">
        <f>IF(Nike_Sales_Uncleaned!E2275="","NA",IF(OR(Nike_Sales_Uncleaned!E2275=0,Nike_Sales_Uncleaned!E2275=-1),"NA",UPPER(Nike_Sales_Uncleaned!E2275)))</f>
        <v>7</v>
      </c>
      <c r="F2171" cm="1">
        <f t="array" ref="F2171">IF(Nike_Sales_Uncleaned!F2275="",MEDIAN(_xlfn._xlws.FILTER(Nike_Sales_Uncleaned!$F$2:$F$2501,Nike_Sales_Uncleaned!$F$2:$F$2501&gt;0)),Nike_Sales_Uncleaned!F2275)</f>
        <v>3</v>
      </c>
      <c r="G2171" cm="1">
        <f t="array" ref="G2171">IF(OR(Nike_Sales_Uncleaned!G2275="",Nike_Sales_Uncleaned!G2275&lt;=0),MEDIAN(_xlfn._xlws.FILTER(Nike_Sales_Uncleaned!$G$2:$G$2501,Nike_Sales_Uncleaned!$G$2:$G$2501&gt;0)),Nike_Sales_Uncleaned!G2275)</f>
        <v>3407.16</v>
      </c>
      <c r="H2171">
        <f>IF(Nike_Sales_Uncleaned!H2275="",0,IF(AND(Nike_Sales_Uncleaned!H2275&gt;=0,Nike_Sales_Uncleaned!H2275&lt;=1),Nike_Sales_Uncleaned!H2275,0))</f>
        <v>0</v>
      </c>
      <c r="I2171">
        <v>0</v>
      </c>
      <c r="J2171" s="11" t="str">
        <f>IF(Nike_Sales_Uncleaned[[#This Row],[Order_Date]]="","",Nike_Sales_Uncleaned[[#This Row],[Order_Date]])</f>
        <v/>
      </c>
      <c r="K2171" t="s">
        <v>22</v>
      </c>
      <c r="L2171" t="s">
        <v>25</v>
      </c>
      <c r="M2171">
        <v>1161.05</v>
      </c>
    </row>
    <row r="2172" spans="1:13" x14ac:dyDescent="0.3">
      <c r="A2172">
        <v>4274</v>
      </c>
      <c r="B2172" t="s">
        <v>35</v>
      </c>
      <c r="C2172" t="s">
        <v>43</v>
      </c>
      <c r="D2172" t="s">
        <v>51</v>
      </c>
      <c r="E2172" t="str">
        <f>IF(Nike_Sales_Uncleaned!E2276="","NA",IF(OR(Nike_Sales_Uncleaned!E2276=0,Nike_Sales_Uncleaned!E2276=-1),"NA",UPPER(Nike_Sales_Uncleaned!E2276)))</f>
        <v>XL</v>
      </c>
      <c r="F2172" cm="1">
        <f t="array" ref="F2172">IF(Nike_Sales_Uncleaned!F2276="",MEDIAN(_xlfn._xlws.FILTER(Nike_Sales_Uncleaned!$F$2:$F$2501,Nike_Sales_Uncleaned!$F$2:$F$2501&gt;0)),Nike_Sales_Uncleaned!F2276)</f>
        <v>2</v>
      </c>
      <c r="G2172" cm="1">
        <f t="array" ref="G2172">IF(OR(Nike_Sales_Uncleaned!G2276="",Nike_Sales_Uncleaned!G2276&lt;=0),MEDIAN(_xlfn._xlws.FILTER(Nike_Sales_Uncleaned!$G$2:$G$2501,Nike_Sales_Uncleaned!$G$2:$G$2501&gt;0)),Nike_Sales_Uncleaned!G2276)</f>
        <v>6110.0300000000007</v>
      </c>
      <c r="H2172">
        <f>IF(Nike_Sales_Uncleaned!H2276="",0,IF(AND(Nike_Sales_Uncleaned!H2276&gt;=0,Nike_Sales_Uncleaned!H2276&lt;=1),Nike_Sales_Uncleaned!H2276,0))</f>
        <v>0</v>
      </c>
      <c r="I2172">
        <v>0</v>
      </c>
      <c r="J2172" s="11">
        <f>IF(Nike_Sales_Uncleaned[[#This Row],[Order_Date]]="","",Nike_Sales_Uncleaned[[#This Row],[Order_Date]])</f>
        <v>45519</v>
      </c>
      <c r="K2172" t="s">
        <v>17</v>
      </c>
      <c r="L2172" t="s">
        <v>25</v>
      </c>
      <c r="M2172">
        <v>1957.94</v>
      </c>
    </row>
    <row r="2173" spans="1:13" x14ac:dyDescent="0.3">
      <c r="A2173">
        <v>4275</v>
      </c>
      <c r="B2173" t="s">
        <v>19</v>
      </c>
      <c r="C2173" t="s">
        <v>26</v>
      </c>
      <c r="D2173" t="s">
        <v>58</v>
      </c>
      <c r="E2173" t="str">
        <f>IF(Nike_Sales_Uncleaned!E2277="","NA",IF(OR(Nike_Sales_Uncleaned!E2277=0,Nike_Sales_Uncleaned!E2277=-1),"NA",UPPER(Nike_Sales_Uncleaned!E2277)))</f>
        <v>8</v>
      </c>
      <c r="F2173" cm="1">
        <f t="array" ref="F2173">IF(Nike_Sales_Uncleaned!F2277="",MEDIAN(_xlfn._xlws.FILTER(Nike_Sales_Uncleaned!$F$2:$F$2501,Nike_Sales_Uncleaned!$F$2:$F$2501&gt;0)),Nike_Sales_Uncleaned!F2277)</f>
        <v>2</v>
      </c>
      <c r="G2173" cm="1">
        <f t="array" ref="G2173">IF(OR(Nike_Sales_Uncleaned!G2277="",Nike_Sales_Uncleaned!G2277&lt;=0),MEDIAN(_xlfn._xlws.FILTER(Nike_Sales_Uncleaned!$G$2:$G$2501,Nike_Sales_Uncleaned!$G$2:$G$2501&gt;0)),Nike_Sales_Uncleaned!G2277)</f>
        <v>6110.0300000000007</v>
      </c>
      <c r="H2173">
        <f>IF(Nike_Sales_Uncleaned!H2277="",0,IF(AND(Nike_Sales_Uncleaned!H2277&gt;=0,Nike_Sales_Uncleaned!H2277&lt;=1),Nike_Sales_Uncleaned!H2277,0))</f>
        <v>0</v>
      </c>
      <c r="I2173">
        <v>0</v>
      </c>
      <c r="J2173" s="11">
        <f>IF(Nike_Sales_Uncleaned[[#This Row],[Order_Date]]="","",Nike_Sales_Uncleaned[[#This Row],[Order_Date]])</f>
        <v>45647</v>
      </c>
      <c r="K2173" t="s">
        <v>22</v>
      </c>
      <c r="L2173" t="s">
        <v>25</v>
      </c>
      <c r="M2173">
        <v>557.80999999999995</v>
      </c>
    </row>
    <row r="2174" spans="1:13" x14ac:dyDescent="0.3">
      <c r="A2174">
        <v>4276</v>
      </c>
      <c r="B2174" t="s">
        <v>35</v>
      </c>
      <c r="C2174" t="s">
        <v>43</v>
      </c>
      <c r="D2174" t="s">
        <v>51</v>
      </c>
      <c r="E2174" t="str">
        <f>IF(Nike_Sales_Uncleaned!E2278="","NA",IF(OR(Nike_Sales_Uncleaned!E2278=0,Nike_Sales_Uncleaned!E2278=-1),"NA",UPPER(Nike_Sales_Uncleaned!E2278)))</f>
        <v>11</v>
      </c>
      <c r="F2174" cm="1">
        <f t="array" ref="F2174">IF(Nike_Sales_Uncleaned!F2278="",MEDIAN(_xlfn._xlws.FILTER(Nike_Sales_Uncleaned!$F$2:$F$2501,Nike_Sales_Uncleaned!$F$2:$F$2501&gt;0)),Nike_Sales_Uncleaned!F2278)</f>
        <v>3</v>
      </c>
      <c r="G2174" cm="1">
        <f t="array" ref="G2174">IF(OR(Nike_Sales_Uncleaned!G2278="",Nike_Sales_Uncleaned!G2278&lt;=0),MEDIAN(_xlfn._xlws.FILTER(Nike_Sales_Uncleaned!$G$2:$G$2501,Nike_Sales_Uncleaned!$G$2:$G$2501&gt;0)),Nike_Sales_Uncleaned!G2278)</f>
        <v>6110.0300000000007</v>
      </c>
      <c r="H2174">
        <f>IF(Nike_Sales_Uncleaned!H2278="",0,IF(AND(Nike_Sales_Uncleaned!H2278&gt;=0,Nike_Sales_Uncleaned!H2278&lt;=1),Nike_Sales_Uncleaned!H2278,0))</f>
        <v>0</v>
      </c>
      <c r="I2174">
        <v>0</v>
      </c>
      <c r="J2174" s="11">
        <f>IF(Nike_Sales_Uncleaned[[#This Row],[Order_Date]]="","",Nike_Sales_Uncleaned[[#This Row],[Order_Date]])</f>
        <v>45678</v>
      </c>
      <c r="K2174" t="s">
        <v>22</v>
      </c>
      <c r="L2174" t="s">
        <v>36</v>
      </c>
      <c r="M2174">
        <v>-1109.4000000000001</v>
      </c>
    </row>
    <row r="2175" spans="1:13" x14ac:dyDescent="0.3">
      <c r="A2175">
        <v>4277</v>
      </c>
      <c r="B2175" t="s">
        <v>19</v>
      </c>
      <c r="C2175" t="s">
        <v>20</v>
      </c>
      <c r="D2175" t="s">
        <v>55</v>
      </c>
      <c r="E2175" t="str">
        <f>IF(Nike_Sales_Uncleaned!E2279="","NA",IF(OR(Nike_Sales_Uncleaned!E2279=0,Nike_Sales_Uncleaned!E2279=-1),"NA",UPPER(Nike_Sales_Uncleaned!E2279)))</f>
        <v>11</v>
      </c>
      <c r="F2175" cm="1">
        <f t="array" ref="F2175">IF(Nike_Sales_Uncleaned!F2279="",MEDIAN(_xlfn._xlws.FILTER(Nike_Sales_Uncleaned!$F$2:$F$2501,Nike_Sales_Uncleaned!$F$2:$F$2501&gt;0)),Nike_Sales_Uncleaned!F2279)</f>
        <v>2</v>
      </c>
      <c r="G2175" cm="1">
        <f t="array" ref="G2175">IF(OR(Nike_Sales_Uncleaned!G2279="",Nike_Sales_Uncleaned!G2279&lt;=0),MEDIAN(_xlfn._xlws.FILTER(Nike_Sales_Uncleaned!$G$2:$G$2501,Nike_Sales_Uncleaned!$G$2:$G$2501&gt;0)),Nike_Sales_Uncleaned!G2279)</f>
        <v>6924.77</v>
      </c>
      <c r="H2175">
        <f>IF(Nike_Sales_Uncleaned!H2279="",0,IF(AND(Nike_Sales_Uncleaned!H2279&gt;=0,Nike_Sales_Uncleaned!H2279&lt;=1),Nike_Sales_Uncleaned!H2279,0))</f>
        <v>0</v>
      </c>
      <c r="I2175">
        <v>0</v>
      </c>
      <c r="J2175" s="11" t="str">
        <f>IF(Nike_Sales_Uncleaned[[#This Row],[Order_Date]]="","",Nike_Sales_Uncleaned[[#This Row],[Order_Date]])</f>
        <v/>
      </c>
      <c r="K2175" t="s">
        <v>17</v>
      </c>
      <c r="L2175" t="s">
        <v>36</v>
      </c>
      <c r="M2175">
        <v>555.86</v>
      </c>
    </row>
    <row r="2176" spans="1:13" x14ac:dyDescent="0.3">
      <c r="A2176">
        <v>4278</v>
      </c>
      <c r="B2176" t="s">
        <v>13</v>
      </c>
      <c r="C2176" t="s">
        <v>43</v>
      </c>
      <c r="D2176" t="s">
        <v>52</v>
      </c>
      <c r="E2176" t="str">
        <f>IF(Nike_Sales_Uncleaned!E2280="","NA",IF(OR(Nike_Sales_Uncleaned!E2280=0,Nike_Sales_Uncleaned!E2280=-1),"NA",UPPER(Nike_Sales_Uncleaned!E2280)))</f>
        <v>M</v>
      </c>
      <c r="F2176" cm="1">
        <f t="array" ref="F2176">IF(Nike_Sales_Uncleaned!F2280="",MEDIAN(_xlfn._xlws.FILTER(Nike_Sales_Uncleaned!$F$2:$F$2501,Nike_Sales_Uncleaned!$F$2:$F$2501&gt;0)),Nike_Sales_Uncleaned!F2280)</f>
        <v>2</v>
      </c>
      <c r="G2176" cm="1">
        <f t="array" ref="G2176">IF(OR(Nike_Sales_Uncleaned!G2280="",Nike_Sales_Uncleaned!G2280&lt;=0),MEDIAN(_xlfn._xlws.FILTER(Nike_Sales_Uncleaned!$G$2:$G$2501,Nike_Sales_Uncleaned!$G$2:$G$2501&gt;0)),Nike_Sales_Uncleaned!G2280)</f>
        <v>5606.81</v>
      </c>
      <c r="H2176">
        <f>IF(Nike_Sales_Uncleaned!H2280="",0,IF(AND(Nike_Sales_Uncleaned!H2280&gt;=0,Nike_Sales_Uncleaned!H2280&lt;=1),Nike_Sales_Uncleaned!H2280,0))</f>
        <v>0</v>
      </c>
      <c r="I2176">
        <v>0</v>
      </c>
      <c r="J2176" s="11">
        <f>IF(Nike_Sales_Uncleaned[[#This Row],[Order_Date]]="","",Nike_Sales_Uncleaned[[#This Row],[Order_Date]])</f>
        <v>45724</v>
      </c>
      <c r="K2176" t="s">
        <v>22</v>
      </c>
      <c r="L2176" t="s">
        <v>29</v>
      </c>
      <c r="M2176">
        <v>-356.42</v>
      </c>
    </row>
    <row r="2177" spans="1:13" x14ac:dyDescent="0.3">
      <c r="A2177">
        <v>4279</v>
      </c>
      <c r="B2177" t="s">
        <v>35</v>
      </c>
      <c r="C2177" t="s">
        <v>14</v>
      </c>
      <c r="D2177" t="s">
        <v>54</v>
      </c>
      <c r="E2177" t="str">
        <f>IF(Nike_Sales_Uncleaned!E2281="","NA",IF(OR(Nike_Sales_Uncleaned!E2281=0,Nike_Sales_Uncleaned!E2281=-1),"NA",UPPER(Nike_Sales_Uncleaned!E2281)))</f>
        <v>XL</v>
      </c>
      <c r="F2177" cm="1">
        <f t="array" ref="F2177">IF(Nike_Sales_Uncleaned!F2281="",MEDIAN(_xlfn._xlws.FILTER(Nike_Sales_Uncleaned!$F$2:$F$2501,Nike_Sales_Uncleaned!$F$2:$F$2501&gt;0)),Nike_Sales_Uncleaned!F2281)</f>
        <v>2</v>
      </c>
      <c r="G2177" cm="1">
        <f t="array" ref="G2177">IF(OR(Nike_Sales_Uncleaned!G2281="",Nike_Sales_Uncleaned!G2281&lt;=0),MEDIAN(_xlfn._xlws.FILTER(Nike_Sales_Uncleaned!$G$2:$G$2501,Nike_Sales_Uncleaned!$G$2:$G$2501&gt;0)),Nike_Sales_Uncleaned!G2281)</f>
        <v>6110.0300000000007</v>
      </c>
      <c r="H2177">
        <f>IF(Nike_Sales_Uncleaned!H2281="",0,IF(AND(Nike_Sales_Uncleaned!H2281&gt;=0,Nike_Sales_Uncleaned!H2281&lt;=1),Nike_Sales_Uncleaned!H2281,0))</f>
        <v>0</v>
      </c>
      <c r="I2177">
        <v>0</v>
      </c>
      <c r="J2177" s="11" t="str">
        <f>IF(Nike_Sales_Uncleaned[[#This Row],[Order_Date]]="","",Nike_Sales_Uncleaned[[#This Row],[Order_Date]])</f>
        <v/>
      </c>
      <c r="K2177" t="s">
        <v>22</v>
      </c>
      <c r="L2177" t="s">
        <v>29</v>
      </c>
      <c r="M2177">
        <v>1724.71</v>
      </c>
    </row>
    <row r="2178" spans="1:13" x14ac:dyDescent="0.3">
      <c r="A2178">
        <v>4280</v>
      </c>
      <c r="B2178" t="s">
        <v>19</v>
      </c>
      <c r="C2178" t="s">
        <v>20</v>
      </c>
      <c r="D2178" t="s">
        <v>55</v>
      </c>
      <c r="E2178" t="str">
        <f>IF(Nike_Sales_Uncleaned!E2282="","NA",IF(OR(Nike_Sales_Uncleaned!E2282=0,Nike_Sales_Uncleaned!E2282=-1),"NA",UPPER(Nike_Sales_Uncleaned!E2282)))</f>
        <v>M</v>
      </c>
      <c r="F2178" cm="1">
        <f t="array" ref="F2178">IF(Nike_Sales_Uncleaned!F2282="",MEDIAN(_xlfn._xlws.FILTER(Nike_Sales_Uncleaned!$F$2:$F$2501,Nike_Sales_Uncleaned!$F$2:$F$2501&gt;0)),Nike_Sales_Uncleaned!F2282)</f>
        <v>2</v>
      </c>
      <c r="G2178" cm="1">
        <f t="array" ref="G2178">IF(OR(Nike_Sales_Uncleaned!G2282="",Nike_Sales_Uncleaned!G2282&lt;=0),MEDIAN(_xlfn._xlws.FILTER(Nike_Sales_Uncleaned!$G$2:$G$2501,Nike_Sales_Uncleaned!$G$2:$G$2501&gt;0)),Nike_Sales_Uncleaned!G2282)</f>
        <v>6110.0300000000007</v>
      </c>
      <c r="H2178">
        <f>IF(Nike_Sales_Uncleaned!H2282="",0,IF(AND(Nike_Sales_Uncleaned!H2282&gt;=0,Nike_Sales_Uncleaned!H2282&lt;=1),Nike_Sales_Uncleaned!H2282,0))</f>
        <v>0.45</v>
      </c>
      <c r="I2178">
        <v>0</v>
      </c>
      <c r="J2178" s="11">
        <f>IF(Nike_Sales_Uncleaned[[#This Row],[Order_Date]]="","",Nike_Sales_Uncleaned[[#This Row],[Order_Date]])</f>
        <v>45171</v>
      </c>
      <c r="K2178" t="s">
        <v>22</v>
      </c>
      <c r="L2178" t="s">
        <v>45</v>
      </c>
      <c r="M2178">
        <v>3800.29</v>
      </c>
    </row>
    <row r="2179" spans="1:13" x14ac:dyDescent="0.3">
      <c r="A2179">
        <v>4281</v>
      </c>
      <c r="B2179" t="s">
        <v>13</v>
      </c>
      <c r="C2179" t="s">
        <v>43</v>
      </c>
      <c r="D2179" t="s">
        <v>44</v>
      </c>
      <c r="E2179" t="str">
        <f>IF(Nike_Sales_Uncleaned!E2283="","NA",IF(OR(Nike_Sales_Uncleaned!E2283=0,Nike_Sales_Uncleaned!E2283=-1),"NA",UPPER(Nike_Sales_Uncleaned!E2283)))</f>
        <v>11</v>
      </c>
      <c r="F2179" cm="1">
        <f t="array" ref="F2179">IF(Nike_Sales_Uncleaned!F2283="",MEDIAN(_xlfn._xlws.FILTER(Nike_Sales_Uncleaned!$F$2:$F$2501,Nike_Sales_Uncleaned!$F$2:$F$2501&gt;0)),Nike_Sales_Uncleaned!F2283)</f>
        <v>2</v>
      </c>
      <c r="G2179" cm="1">
        <f t="array" ref="G2179">IF(OR(Nike_Sales_Uncleaned!G2283="",Nike_Sales_Uncleaned!G2283&lt;=0),MEDIAN(_xlfn._xlws.FILTER(Nike_Sales_Uncleaned!$G$2:$G$2501,Nike_Sales_Uncleaned!$G$2:$G$2501&gt;0)),Nike_Sales_Uncleaned!G2283)</f>
        <v>6110.0300000000007</v>
      </c>
      <c r="H2179">
        <f>IF(Nike_Sales_Uncleaned!H2283="",0,IF(AND(Nike_Sales_Uncleaned!H2283&gt;=0,Nike_Sales_Uncleaned!H2283&lt;=1),Nike_Sales_Uncleaned!H2283,0))</f>
        <v>0</v>
      </c>
      <c r="I2179">
        <v>0</v>
      </c>
      <c r="J2179" s="11" t="str">
        <f>IF(Nike_Sales_Uncleaned[[#This Row],[Order_Date]]="","",Nike_Sales_Uncleaned[[#This Row],[Order_Date]])</f>
        <v/>
      </c>
      <c r="K2179" t="s">
        <v>22</v>
      </c>
      <c r="L2179" t="s">
        <v>25</v>
      </c>
      <c r="M2179">
        <v>88.91</v>
      </c>
    </row>
    <row r="2180" spans="1:13" x14ac:dyDescent="0.3">
      <c r="A2180">
        <v>4282</v>
      </c>
      <c r="B2180" t="s">
        <v>35</v>
      </c>
      <c r="C2180" t="s">
        <v>20</v>
      </c>
      <c r="D2180" t="s">
        <v>55</v>
      </c>
      <c r="E2180" t="str">
        <f>IF(Nike_Sales_Uncleaned!E2284="","NA",IF(OR(Nike_Sales_Uncleaned!E2284=0,Nike_Sales_Uncleaned!E2284=-1),"NA",UPPER(Nike_Sales_Uncleaned!E2284)))</f>
        <v>NA</v>
      </c>
      <c r="F2180" cm="1">
        <f t="array" ref="F2180">IF(Nike_Sales_Uncleaned!F2284="",MEDIAN(_xlfn._xlws.FILTER(Nike_Sales_Uncleaned!$F$2:$F$2501,Nike_Sales_Uncleaned!$F$2:$F$2501&gt;0)),Nike_Sales_Uncleaned!F2284)</f>
        <v>2</v>
      </c>
      <c r="G2180" cm="1">
        <f t="array" ref="G2180">IF(OR(Nike_Sales_Uncleaned!G2284="",Nike_Sales_Uncleaned!G2284&lt;=0),MEDIAN(_xlfn._xlws.FILTER(Nike_Sales_Uncleaned!$G$2:$G$2501,Nike_Sales_Uncleaned!$G$2:$G$2501&gt;0)),Nike_Sales_Uncleaned!G2284)</f>
        <v>2670.28</v>
      </c>
      <c r="H2180">
        <f>IF(Nike_Sales_Uncleaned!H2284="",0,IF(AND(Nike_Sales_Uncleaned!H2284&gt;=0,Nike_Sales_Uncleaned!H2284&lt;=1),Nike_Sales_Uncleaned!H2284,0))</f>
        <v>0</v>
      </c>
      <c r="I2180">
        <v>0</v>
      </c>
      <c r="J2180" s="11">
        <f>IF(Nike_Sales_Uncleaned[[#This Row],[Order_Date]]="","",Nike_Sales_Uncleaned[[#This Row],[Order_Date]])</f>
        <v>45530</v>
      </c>
      <c r="K2180" t="s">
        <v>17</v>
      </c>
      <c r="L2180" t="s">
        <v>29</v>
      </c>
      <c r="M2180">
        <v>2334.23</v>
      </c>
    </row>
    <row r="2181" spans="1:13" x14ac:dyDescent="0.3">
      <c r="A2181">
        <v>4283</v>
      </c>
      <c r="B2181" t="s">
        <v>35</v>
      </c>
      <c r="C2181" t="s">
        <v>14</v>
      </c>
      <c r="D2181" t="s">
        <v>54</v>
      </c>
      <c r="E2181" t="str">
        <f>IF(Nike_Sales_Uncleaned!E2285="","NA",IF(OR(Nike_Sales_Uncleaned!E2285=0,Nike_Sales_Uncleaned!E2285=-1),"NA",UPPER(Nike_Sales_Uncleaned!E2285)))</f>
        <v>M</v>
      </c>
      <c r="F2181" cm="1">
        <f t="array" ref="F2181">IF(Nike_Sales_Uncleaned!F2285="",MEDIAN(_xlfn._xlws.FILTER(Nike_Sales_Uncleaned!$F$2:$F$2501,Nike_Sales_Uncleaned!$F$2:$F$2501&gt;0)),Nike_Sales_Uncleaned!F2285)</f>
        <v>1</v>
      </c>
      <c r="G2181" cm="1">
        <f t="array" ref="G2181">IF(OR(Nike_Sales_Uncleaned!G2285="",Nike_Sales_Uncleaned!G2285&lt;=0),MEDIAN(_xlfn._xlws.FILTER(Nike_Sales_Uncleaned!$G$2:$G$2501,Nike_Sales_Uncleaned!$G$2:$G$2501&gt;0)),Nike_Sales_Uncleaned!G2285)</f>
        <v>9649.36</v>
      </c>
      <c r="H2181">
        <f>IF(Nike_Sales_Uncleaned!H2285="",0,IF(AND(Nike_Sales_Uncleaned!H2285&gt;=0,Nike_Sales_Uncleaned!H2285&lt;=1),Nike_Sales_Uncleaned!H2285,0))</f>
        <v>0.95</v>
      </c>
      <c r="I2181">
        <v>482.47</v>
      </c>
      <c r="J2181" s="11">
        <f>IF(Nike_Sales_Uncleaned[[#This Row],[Order_Date]]="","",Nike_Sales_Uncleaned[[#This Row],[Order_Date]])</f>
        <v>45809</v>
      </c>
      <c r="K2181" t="s">
        <v>22</v>
      </c>
      <c r="L2181" t="s">
        <v>36</v>
      </c>
      <c r="M2181">
        <v>1158.69</v>
      </c>
    </row>
    <row r="2182" spans="1:13" x14ac:dyDescent="0.3">
      <c r="A2182">
        <v>4284</v>
      </c>
      <c r="B2182" t="s">
        <v>35</v>
      </c>
      <c r="C2182" t="s">
        <v>30</v>
      </c>
      <c r="D2182" t="s">
        <v>48</v>
      </c>
      <c r="E2182" t="str">
        <f>IF(Nike_Sales_Uncleaned!E2286="","NA",IF(OR(Nike_Sales_Uncleaned!E2286=0,Nike_Sales_Uncleaned!E2286=-1),"NA",UPPER(Nike_Sales_Uncleaned!E2286)))</f>
        <v>NA</v>
      </c>
      <c r="F2182" cm="1">
        <f t="array" ref="F2182">IF(Nike_Sales_Uncleaned!F2286="",MEDIAN(_xlfn._xlws.FILTER(Nike_Sales_Uncleaned!$F$2:$F$2501,Nike_Sales_Uncleaned!$F$2:$F$2501&gt;0)),Nike_Sales_Uncleaned!F2286)</f>
        <v>2</v>
      </c>
      <c r="G2182" cm="1">
        <f t="array" ref="G2182">IF(OR(Nike_Sales_Uncleaned!G2286="",Nike_Sales_Uncleaned!G2286&lt;=0),MEDIAN(_xlfn._xlws.FILTER(Nike_Sales_Uncleaned!$G$2:$G$2501,Nike_Sales_Uncleaned!$G$2:$G$2501&gt;0)),Nike_Sales_Uncleaned!G2286)</f>
        <v>2953.43</v>
      </c>
      <c r="H2182">
        <f>IF(Nike_Sales_Uncleaned!H2286="",0,IF(AND(Nike_Sales_Uncleaned!H2286&gt;=0,Nike_Sales_Uncleaned!H2286&lt;=1),Nike_Sales_Uncleaned!H2286,0))</f>
        <v>0.1</v>
      </c>
      <c r="I2182">
        <v>0</v>
      </c>
      <c r="J2182" s="11">
        <f>IF(Nike_Sales_Uncleaned[[#This Row],[Order_Date]]="","",Nike_Sales_Uncleaned[[#This Row],[Order_Date]])</f>
        <v>45812</v>
      </c>
      <c r="K2182" t="s">
        <v>22</v>
      </c>
      <c r="L2182" t="s">
        <v>33</v>
      </c>
      <c r="M2182">
        <v>2708.4</v>
      </c>
    </row>
    <row r="2183" spans="1:13" x14ac:dyDescent="0.3">
      <c r="A2183">
        <v>4285</v>
      </c>
      <c r="B2183" t="s">
        <v>13</v>
      </c>
      <c r="C2183" t="s">
        <v>26</v>
      </c>
      <c r="D2183" t="s">
        <v>40</v>
      </c>
      <c r="E2183" t="str">
        <f>IF(Nike_Sales_Uncleaned!E2287="","NA",IF(OR(Nike_Sales_Uncleaned!E2287=0,Nike_Sales_Uncleaned!E2287=-1),"NA",UPPER(Nike_Sales_Uncleaned!E2287)))</f>
        <v>NA</v>
      </c>
      <c r="F2183" cm="1">
        <f t="array" ref="F2183">IF(Nike_Sales_Uncleaned!F2287="",MEDIAN(_xlfn._xlws.FILTER(Nike_Sales_Uncleaned!$F$2:$F$2501,Nike_Sales_Uncleaned!$F$2:$F$2501&gt;0)),Nike_Sales_Uncleaned!F2287)</f>
        <v>4</v>
      </c>
      <c r="G2183" cm="1">
        <f t="array" ref="G2183">IF(OR(Nike_Sales_Uncleaned!G2287="",Nike_Sales_Uncleaned!G2287&lt;=0),MEDIAN(_xlfn._xlws.FILTER(Nike_Sales_Uncleaned!$G$2:$G$2501,Nike_Sales_Uncleaned!$G$2:$G$2501&gt;0)),Nike_Sales_Uncleaned!G2287)</f>
        <v>6110.0300000000007</v>
      </c>
      <c r="H2183">
        <f>IF(Nike_Sales_Uncleaned!H2287="",0,IF(AND(Nike_Sales_Uncleaned!H2287&gt;=0,Nike_Sales_Uncleaned!H2287&lt;=1),Nike_Sales_Uncleaned!H2287,0))</f>
        <v>0</v>
      </c>
      <c r="I2183">
        <v>0</v>
      </c>
      <c r="J2183" s="11">
        <f>IF(Nike_Sales_Uncleaned[[#This Row],[Order_Date]]="","",Nike_Sales_Uncleaned[[#This Row],[Order_Date]])</f>
        <v>45752</v>
      </c>
      <c r="K2183" t="s">
        <v>22</v>
      </c>
      <c r="L2183" t="s">
        <v>29</v>
      </c>
      <c r="M2183">
        <v>3380.53</v>
      </c>
    </row>
    <row r="2184" spans="1:13" x14ac:dyDescent="0.3">
      <c r="A2184">
        <v>4286</v>
      </c>
      <c r="B2184" t="s">
        <v>13</v>
      </c>
      <c r="C2184" t="s">
        <v>20</v>
      </c>
      <c r="D2184" t="s">
        <v>21</v>
      </c>
      <c r="E2184" t="str">
        <f>IF(Nike_Sales_Uncleaned!E2288="","NA",IF(OR(Nike_Sales_Uncleaned!E2288=0,Nike_Sales_Uncleaned!E2288=-1),"NA",UPPER(Nike_Sales_Uncleaned!E2288)))</f>
        <v>L</v>
      </c>
      <c r="F2184" cm="1">
        <f t="array" ref="F2184">IF(Nike_Sales_Uncleaned!F2288="",MEDIAN(_xlfn._xlws.FILTER(Nike_Sales_Uncleaned!$F$2:$F$2501,Nike_Sales_Uncleaned!$F$2:$F$2501&gt;0)),Nike_Sales_Uncleaned!F2288)</f>
        <v>2</v>
      </c>
      <c r="G2184" cm="1">
        <f t="array" ref="G2184">IF(OR(Nike_Sales_Uncleaned!G2288="",Nike_Sales_Uncleaned!G2288&lt;=0),MEDIAN(_xlfn._xlws.FILTER(Nike_Sales_Uncleaned!$G$2:$G$2501,Nike_Sales_Uncleaned!$G$2:$G$2501&gt;0)),Nike_Sales_Uncleaned!G2288)</f>
        <v>5385.78</v>
      </c>
      <c r="H2184">
        <f>IF(Nike_Sales_Uncleaned!H2288="",0,IF(AND(Nike_Sales_Uncleaned!H2288&gt;=0,Nike_Sales_Uncleaned!H2288&lt;=1),Nike_Sales_Uncleaned!H2288,0))</f>
        <v>0</v>
      </c>
      <c r="I2184">
        <v>0</v>
      </c>
      <c r="J2184" s="11">
        <f>IF(Nike_Sales_Uncleaned[[#This Row],[Order_Date]]="","",Nike_Sales_Uncleaned[[#This Row],[Order_Date]])</f>
        <v>45628</v>
      </c>
      <c r="K2184" t="s">
        <v>17</v>
      </c>
      <c r="L2184" t="s">
        <v>45</v>
      </c>
      <c r="M2184">
        <v>840.25</v>
      </c>
    </row>
    <row r="2185" spans="1:13" x14ac:dyDescent="0.3">
      <c r="A2185">
        <v>4287</v>
      </c>
      <c r="B2185" t="s">
        <v>13</v>
      </c>
      <c r="C2185" t="s">
        <v>26</v>
      </c>
      <c r="D2185" t="s">
        <v>40</v>
      </c>
      <c r="E2185" t="str">
        <f>IF(Nike_Sales_Uncleaned!E2289="","NA",IF(OR(Nike_Sales_Uncleaned!E2289=0,Nike_Sales_Uncleaned!E2289=-1),"NA",UPPER(Nike_Sales_Uncleaned!E2289)))</f>
        <v>6</v>
      </c>
      <c r="F2185" cm="1">
        <f t="array" ref="F2185">IF(Nike_Sales_Uncleaned!F2289="",MEDIAN(_xlfn._xlws.FILTER(Nike_Sales_Uncleaned!$F$2:$F$2501,Nike_Sales_Uncleaned!$F$2:$F$2501&gt;0)),Nike_Sales_Uncleaned!F2289)</f>
        <v>0</v>
      </c>
      <c r="G2185" cm="1">
        <f t="array" ref="G2185">IF(OR(Nike_Sales_Uncleaned!G2289="",Nike_Sales_Uncleaned!G2289&lt;=0),MEDIAN(_xlfn._xlws.FILTER(Nike_Sales_Uncleaned!$G$2:$G$2501,Nike_Sales_Uncleaned!$G$2:$G$2501&gt;0)),Nike_Sales_Uncleaned!G2289)</f>
        <v>6110.0300000000007</v>
      </c>
      <c r="H2185">
        <f>IF(Nike_Sales_Uncleaned!H2289="",0,IF(AND(Nike_Sales_Uncleaned!H2289&gt;=0,Nike_Sales_Uncleaned!H2289&lt;=1),Nike_Sales_Uncleaned!H2289,0))</f>
        <v>0</v>
      </c>
      <c r="I2185">
        <v>0</v>
      </c>
      <c r="J2185" s="11">
        <f>IF(Nike_Sales_Uncleaned[[#This Row],[Order_Date]]="","",Nike_Sales_Uncleaned[[#This Row],[Order_Date]])</f>
        <v>45739</v>
      </c>
      <c r="K2185" t="s">
        <v>22</v>
      </c>
      <c r="L2185" t="s">
        <v>45</v>
      </c>
      <c r="M2185">
        <v>-157.55000000000001</v>
      </c>
    </row>
    <row r="2186" spans="1:13" x14ac:dyDescent="0.3">
      <c r="A2186">
        <v>4288</v>
      </c>
      <c r="B2186" t="s">
        <v>13</v>
      </c>
      <c r="C2186" t="s">
        <v>43</v>
      </c>
      <c r="D2186" t="s">
        <v>44</v>
      </c>
      <c r="E2186" t="str">
        <f>IF(Nike_Sales_Uncleaned!E2290="","NA",IF(OR(Nike_Sales_Uncleaned!E2290=0,Nike_Sales_Uncleaned!E2290=-1),"NA",UPPER(Nike_Sales_Uncleaned!E2290)))</f>
        <v>NA</v>
      </c>
      <c r="F2186" cm="1">
        <f t="array" ref="F2186">IF(Nike_Sales_Uncleaned!F2290="",MEDIAN(_xlfn._xlws.FILTER(Nike_Sales_Uncleaned!$F$2:$F$2501,Nike_Sales_Uncleaned!$F$2:$F$2501&gt;0)),Nike_Sales_Uncleaned!F2290)</f>
        <v>2</v>
      </c>
      <c r="G2186" cm="1">
        <f t="array" ref="G2186">IF(OR(Nike_Sales_Uncleaned!G2290="",Nike_Sales_Uncleaned!G2290&lt;=0),MEDIAN(_xlfn._xlws.FILTER(Nike_Sales_Uncleaned!$G$2:$G$2501,Nike_Sales_Uncleaned!$G$2:$G$2501&gt;0)),Nike_Sales_Uncleaned!G2290)</f>
        <v>6754.13</v>
      </c>
      <c r="H2186">
        <f>IF(Nike_Sales_Uncleaned!H2290="",0,IF(AND(Nike_Sales_Uncleaned!H2290&gt;=0,Nike_Sales_Uncleaned!H2290&lt;=1),Nike_Sales_Uncleaned!H2290,0))</f>
        <v>0</v>
      </c>
      <c r="I2186">
        <v>0</v>
      </c>
      <c r="J2186" s="11" t="str">
        <f>IF(Nike_Sales_Uncleaned[[#This Row],[Order_Date]]="","",Nike_Sales_Uncleaned[[#This Row],[Order_Date]])</f>
        <v/>
      </c>
      <c r="K2186" t="s">
        <v>17</v>
      </c>
      <c r="L2186" t="s">
        <v>38</v>
      </c>
      <c r="M2186">
        <v>3737.27</v>
      </c>
    </row>
    <row r="2187" spans="1:13" x14ac:dyDescent="0.3">
      <c r="A2187">
        <v>4289</v>
      </c>
      <c r="B2187" t="s">
        <v>35</v>
      </c>
      <c r="C2187" t="s">
        <v>26</v>
      </c>
      <c r="D2187" t="s">
        <v>40</v>
      </c>
      <c r="E2187" t="str">
        <f>IF(Nike_Sales_Uncleaned!E2291="","NA",IF(OR(Nike_Sales_Uncleaned!E2291=0,Nike_Sales_Uncleaned!E2291=-1),"NA",UPPER(Nike_Sales_Uncleaned!E2291)))</f>
        <v>L</v>
      </c>
      <c r="F2187" cm="1">
        <f t="array" ref="F2187">IF(Nike_Sales_Uncleaned!F2291="",MEDIAN(_xlfn._xlws.FILTER(Nike_Sales_Uncleaned!$F$2:$F$2501,Nike_Sales_Uncleaned!$F$2:$F$2501&gt;0)),Nike_Sales_Uncleaned!F2291)</f>
        <v>2</v>
      </c>
      <c r="G2187" cm="1">
        <f t="array" ref="G2187">IF(OR(Nike_Sales_Uncleaned!G2291="",Nike_Sales_Uncleaned!G2291&lt;=0),MEDIAN(_xlfn._xlws.FILTER(Nike_Sales_Uncleaned!$G$2:$G$2501,Nike_Sales_Uncleaned!$G$2:$G$2501&gt;0)),Nike_Sales_Uncleaned!G2291)</f>
        <v>6110.0300000000007</v>
      </c>
      <c r="H2187">
        <f>IF(Nike_Sales_Uncleaned!H2291="",0,IF(AND(Nike_Sales_Uncleaned!H2291&gt;=0,Nike_Sales_Uncleaned!H2291&lt;=1),Nike_Sales_Uncleaned!H2291,0))</f>
        <v>0.1</v>
      </c>
      <c r="I2187">
        <v>0</v>
      </c>
      <c r="J2187" s="11">
        <f>IF(Nike_Sales_Uncleaned[[#This Row],[Order_Date]]="","",Nike_Sales_Uncleaned[[#This Row],[Order_Date]])</f>
        <v>45689</v>
      </c>
      <c r="K2187" t="s">
        <v>22</v>
      </c>
      <c r="L2187" t="s">
        <v>33</v>
      </c>
      <c r="M2187">
        <v>2164.64</v>
      </c>
    </row>
    <row r="2188" spans="1:13" x14ac:dyDescent="0.3">
      <c r="A2188">
        <v>4290</v>
      </c>
      <c r="B2188" t="s">
        <v>13</v>
      </c>
      <c r="C2188" t="s">
        <v>26</v>
      </c>
      <c r="D2188" t="s">
        <v>27</v>
      </c>
      <c r="E2188" t="str">
        <f>IF(Nike_Sales_Uncleaned!E2292="","NA",IF(OR(Nike_Sales_Uncleaned!E2292=0,Nike_Sales_Uncleaned!E2292=-1),"NA",UPPER(Nike_Sales_Uncleaned!E2292)))</f>
        <v>NA</v>
      </c>
      <c r="F2188" cm="1">
        <f t="array" ref="F2188">IF(Nike_Sales_Uncleaned!F2292="",MEDIAN(_xlfn._xlws.FILTER(Nike_Sales_Uncleaned!$F$2:$F$2501,Nike_Sales_Uncleaned!$F$2:$F$2501&gt;0)),Nike_Sales_Uncleaned!F2292)</f>
        <v>-1</v>
      </c>
      <c r="G2188" cm="1">
        <f t="array" ref="G2188">IF(OR(Nike_Sales_Uncleaned!G2292="",Nike_Sales_Uncleaned!G2292&lt;=0),MEDIAN(_xlfn._xlws.FILTER(Nike_Sales_Uncleaned!$G$2:$G$2501,Nike_Sales_Uncleaned!$G$2:$G$2501&gt;0)),Nike_Sales_Uncleaned!G2292)</f>
        <v>6110.0300000000007</v>
      </c>
      <c r="H2188">
        <f>IF(Nike_Sales_Uncleaned!H2292="",0,IF(AND(Nike_Sales_Uncleaned!H2292&gt;=0,Nike_Sales_Uncleaned!H2292&lt;=1),Nike_Sales_Uncleaned!H2292,0))</f>
        <v>0</v>
      </c>
      <c r="I2188">
        <v>0</v>
      </c>
      <c r="J2188" s="11">
        <f>IF(Nike_Sales_Uncleaned[[#This Row],[Order_Date]]="","",Nike_Sales_Uncleaned[[#This Row],[Order_Date]])</f>
        <v>45726</v>
      </c>
      <c r="K2188" t="s">
        <v>22</v>
      </c>
      <c r="L2188" t="s">
        <v>45</v>
      </c>
      <c r="M2188">
        <v>698.53</v>
      </c>
    </row>
    <row r="2189" spans="1:13" x14ac:dyDescent="0.3">
      <c r="A2189">
        <v>4291</v>
      </c>
      <c r="B2189" t="s">
        <v>19</v>
      </c>
      <c r="C2189" t="s">
        <v>20</v>
      </c>
      <c r="D2189" t="s">
        <v>55</v>
      </c>
      <c r="E2189" t="str">
        <f>IF(Nike_Sales_Uncleaned!E2293="","NA",IF(OR(Nike_Sales_Uncleaned!E2293=0,Nike_Sales_Uncleaned!E2293=-1),"NA",UPPER(Nike_Sales_Uncleaned!E2293)))</f>
        <v>XL</v>
      </c>
      <c r="F2189" cm="1">
        <f t="array" ref="F2189">IF(Nike_Sales_Uncleaned!F2293="",MEDIAN(_xlfn._xlws.FILTER(Nike_Sales_Uncleaned!$F$2:$F$2501,Nike_Sales_Uncleaned!$F$2:$F$2501&gt;0)),Nike_Sales_Uncleaned!F2293)</f>
        <v>2</v>
      </c>
      <c r="G2189" cm="1">
        <f t="array" ref="G2189">IF(OR(Nike_Sales_Uncleaned!G2293="",Nike_Sales_Uncleaned!G2293&lt;=0),MEDIAN(_xlfn._xlws.FILTER(Nike_Sales_Uncleaned!$G$2:$G$2501,Nike_Sales_Uncleaned!$G$2:$G$2501&gt;0)),Nike_Sales_Uncleaned!G2293)</f>
        <v>9306.5400000000009</v>
      </c>
      <c r="H2189">
        <f>IF(Nike_Sales_Uncleaned!H2293="",0,IF(AND(Nike_Sales_Uncleaned!H2293&gt;=0,Nike_Sales_Uncleaned!H2293&lt;=1),Nike_Sales_Uncleaned!H2293,0))</f>
        <v>0</v>
      </c>
      <c r="I2189">
        <v>0</v>
      </c>
      <c r="J2189" s="11" t="str">
        <f>IF(Nike_Sales_Uncleaned[[#This Row],[Order_Date]]="","",Nike_Sales_Uncleaned[[#This Row],[Order_Date]])</f>
        <v/>
      </c>
      <c r="K2189" t="s">
        <v>22</v>
      </c>
      <c r="L2189" t="s">
        <v>33</v>
      </c>
      <c r="M2189">
        <v>-25.67</v>
      </c>
    </row>
    <row r="2190" spans="1:13" x14ac:dyDescent="0.3">
      <c r="A2190">
        <v>4292</v>
      </c>
      <c r="B2190" t="s">
        <v>35</v>
      </c>
      <c r="C2190" t="s">
        <v>14</v>
      </c>
      <c r="D2190" t="s">
        <v>54</v>
      </c>
      <c r="E2190" t="str">
        <f>IF(Nike_Sales_Uncleaned!E2294="","NA",IF(OR(Nike_Sales_Uncleaned!E2294=0,Nike_Sales_Uncleaned!E2294=-1),"NA",UPPER(Nike_Sales_Uncleaned!E2294)))</f>
        <v>L</v>
      </c>
      <c r="F2190" cm="1">
        <f t="array" ref="F2190">IF(Nike_Sales_Uncleaned!F2294="",MEDIAN(_xlfn._xlws.FILTER(Nike_Sales_Uncleaned!$F$2:$F$2501,Nike_Sales_Uncleaned!$F$2:$F$2501&gt;0)),Nike_Sales_Uncleaned!F2294)</f>
        <v>2</v>
      </c>
      <c r="G2190" cm="1">
        <f t="array" ref="G2190">IF(OR(Nike_Sales_Uncleaned!G2294="",Nike_Sales_Uncleaned!G2294&lt;=0),MEDIAN(_xlfn._xlws.FILTER(Nike_Sales_Uncleaned!$G$2:$G$2501,Nike_Sales_Uncleaned!$G$2:$G$2501&gt;0)),Nike_Sales_Uncleaned!G2294)</f>
        <v>6110.0300000000007</v>
      </c>
      <c r="H2190">
        <f>IF(Nike_Sales_Uncleaned!H2294="",0,IF(AND(Nike_Sales_Uncleaned!H2294&gt;=0,Nike_Sales_Uncleaned!H2294&lt;=1),Nike_Sales_Uncleaned!H2294,0))</f>
        <v>0.23</v>
      </c>
      <c r="I2190">
        <v>0</v>
      </c>
      <c r="J2190" s="11">
        <f>IF(Nike_Sales_Uncleaned[[#This Row],[Order_Date]]="","",Nike_Sales_Uncleaned[[#This Row],[Order_Date]])</f>
        <v>45199</v>
      </c>
      <c r="K2190" t="s">
        <v>17</v>
      </c>
      <c r="L2190" t="s">
        <v>33</v>
      </c>
      <c r="M2190">
        <v>1328.75</v>
      </c>
    </row>
    <row r="2191" spans="1:13" x14ac:dyDescent="0.3">
      <c r="A2191">
        <v>4293</v>
      </c>
      <c r="B2191" t="s">
        <v>19</v>
      </c>
      <c r="C2191" t="s">
        <v>43</v>
      </c>
      <c r="D2191" t="s">
        <v>51</v>
      </c>
      <c r="E2191" t="str">
        <f>IF(Nike_Sales_Uncleaned!E2295="","NA",IF(OR(Nike_Sales_Uncleaned!E2295=0,Nike_Sales_Uncleaned!E2295=-1),"NA",UPPER(Nike_Sales_Uncleaned!E2295)))</f>
        <v>XL</v>
      </c>
      <c r="F2191" cm="1">
        <f t="array" ref="F2191">IF(Nike_Sales_Uncleaned!F2295="",MEDIAN(_xlfn._xlws.FILTER(Nike_Sales_Uncleaned!$F$2:$F$2501,Nike_Sales_Uncleaned!$F$2:$F$2501&gt;0)),Nike_Sales_Uncleaned!F2295)</f>
        <v>0</v>
      </c>
      <c r="G2191" cm="1">
        <f t="array" ref="G2191">IF(OR(Nike_Sales_Uncleaned!G2295="",Nike_Sales_Uncleaned!G2295&lt;=0),MEDIAN(_xlfn._xlws.FILTER(Nike_Sales_Uncleaned!$G$2:$G$2501,Nike_Sales_Uncleaned!$G$2:$G$2501&gt;0)),Nike_Sales_Uncleaned!G2295)</f>
        <v>6110.0300000000007</v>
      </c>
      <c r="H2191">
        <f>IF(Nike_Sales_Uncleaned!H2295="",0,IF(AND(Nike_Sales_Uncleaned!H2295&gt;=0,Nike_Sales_Uncleaned!H2295&lt;=1),Nike_Sales_Uncleaned!H2295,0))</f>
        <v>0</v>
      </c>
      <c r="I2191">
        <v>0</v>
      </c>
      <c r="J2191" s="11" t="str">
        <f>IF(Nike_Sales_Uncleaned[[#This Row],[Order_Date]]="","",Nike_Sales_Uncleaned[[#This Row],[Order_Date]])</f>
        <v/>
      </c>
      <c r="K2191" t="s">
        <v>22</v>
      </c>
      <c r="L2191" t="s">
        <v>33</v>
      </c>
      <c r="M2191">
        <v>635.45000000000005</v>
      </c>
    </row>
    <row r="2192" spans="1:13" x14ac:dyDescent="0.3">
      <c r="A2192">
        <v>4294</v>
      </c>
      <c r="B2192" t="s">
        <v>19</v>
      </c>
      <c r="C2192" t="s">
        <v>20</v>
      </c>
      <c r="D2192" t="s">
        <v>24</v>
      </c>
      <c r="E2192" t="str">
        <f>IF(Nike_Sales_Uncleaned!E2296="","NA",IF(OR(Nike_Sales_Uncleaned!E2296=0,Nike_Sales_Uncleaned!E2296=-1),"NA",UPPER(Nike_Sales_Uncleaned!E2296)))</f>
        <v>NA</v>
      </c>
      <c r="F2192" cm="1">
        <f t="array" ref="F2192">IF(Nike_Sales_Uncleaned!F2296="",MEDIAN(_xlfn._xlws.FILTER(Nike_Sales_Uncleaned!$F$2:$F$2501,Nike_Sales_Uncleaned!$F$2:$F$2501&gt;0)),Nike_Sales_Uncleaned!F2296)</f>
        <v>2</v>
      </c>
      <c r="G2192" cm="1">
        <f t="array" ref="G2192">IF(OR(Nike_Sales_Uncleaned!G2296="",Nike_Sales_Uncleaned!G2296&lt;=0),MEDIAN(_xlfn._xlws.FILTER(Nike_Sales_Uncleaned!$G$2:$G$2501,Nike_Sales_Uncleaned!$G$2:$G$2501&gt;0)),Nike_Sales_Uncleaned!G2296)</f>
        <v>5238.91</v>
      </c>
      <c r="H2192">
        <f>IF(Nike_Sales_Uncleaned!H2296="",0,IF(AND(Nike_Sales_Uncleaned!H2296&gt;=0,Nike_Sales_Uncleaned!H2296&lt;=1),Nike_Sales_Uncleaned!H2296,0))</f>
        <v>0</v>
      </c>
      <c r="I2192">
        <v>0</v>
      </c>
      <c r="J2192" s="11" t="str">
        <f>IF(Nike_Sales_Uncleaned[[#This Row],[Order_Date]]="","",Nike_Sales_Uncleaned[[#This Row],[Order_Date]])</f>
        <v/>
      </c>
      <c r="K2192" t="s">
        <v>17</v>
      </c>
      <c r="L2192" t="s">
        <v>45</v>
      </c>
      <c r="M2192">
        <v>1217.07</v>
      </c>
    </row>
    <row r="2193" spans="1:13" x14ac:dyDescent="0.3">
      <c r="A2193">
        <v>4295</v>
      </c>
      <c r="B2193" t="s">
        <v>19</v>
      </c>
      <c r="C2193" t="s">
        <v>43</v>
      </c>
      <c r="D2193" t="s">
        <v>44</v>
      </c>
      <c r="E2193" t="str">
        <f>IF(Nike_Sales_Uncleaned!E2297="","NA",IF(OR(Nike_Sales_Uncleaned!E2297=0,Nike_Sales_Uncleaned!E2297=-1),"NA",UPPER(Nike_Sales_Uncleaned!E2297)))</f>
        <v>10</v>
      </c>
      <c r="F2193" cm="1">
        <f t="array" ref="F2193">IF(Nike_Sales_Uncleaned!F2297="",MEDIAN(_xlfn._xlws.FILTER(Nike_Sales_Uncleaned!$F$2:$F$2501,Nike_Sales_Uncleaned!$F$2:$F$2501&gt;0)),Nike_Sales_Uncleaned!F2297)</f>
        <v>4</v>
      </c>
      <c r="G2193" cm="1">
        <f t="array" ref="G2193">IF(OR(Nike_Sales_Uncleaned!G2297="",Nike_Sales_Uncleaned!G2297&lt;=0),MEDIAN(_xlfn._xlws.FILTER(Nike_Sales_Uncleaned!$G$2:$G$2501,Nike_Sales_Uncleaned!$G$2:$G$2501&gt;0)),Nike_Sales_Uncleaned!G2297)</f>
        <v>4469.12</v>
      </c>
      <c r="H2193">
        <f>IF(Nike_Sales_Uncleaned!H2297="",0,IF(AND(Nike_Sales_Uncleaned!H2297&gt;=0,Nike_Sales_Uncleaned!H2297&lt;=1),Nike_Sales_Uncleaned!H2297,0))</f>
        <v>0</v>
      </c>
      <c r="I2193">
        <v>0</v>
      </c>
      <c r="J2193" s="11">
        <f>IF(Nike_Sales_Uncleaned[[#This Row],[Order_Date]]="","",Nike_Sales_Uncleaned[[#This Row],[Order_Date]])</f>
        <v>45495</v>
      </c>
      <c r="K2193" t="s">
        <v>22</v>
      </c>
      <c r="L2193" t="s">
        <v>25</v>
      </c>
      <c r="M2193">
        <v>-1033.4100000000001</v>
      </c>
    </row>
    <row r="2194" spans="1:13" x14ac:dyDescent="0.3">
      <c r="A2194">
        <v>4296</v>
      </c>
      <c r="B2194" t="s">
        <v>19</v>
      </c>
      <c r="C2194" t="s">
        <v>26</v>
      </c>
      <c r="D2194" t="s">
        <v>40</v>
      </c>
      <c r="E2194" t="str">
        <f>IF(Nike_Sales_Uncleaned!E2298="","NA",IF(OR(Nike_Sales_Uncleaned!E2298=0,Nike_Sales_Uncleaned!E2298=-1),"NA",UPPER(Nike_Sales_Uncleaned!E2298)))</f>
        <v>7</v>
      </c>
      <c r="F2194" cm="1">
        <f t="array" ref="F2194">IF(Nike_Sales_Uncleaned!F2298="",MEDIAN(_xlfn._xlws.FILTER(Nike_Sales_Uncleaned!$F$2:$F$2501,Nike_Sales_Uncleaned!$F$2:$F$2501&gt;0)),Nike_Sales_Uncleaned!F2298)</f>
        <v>3</v>
      </c>
      <c r="G2194" cm="1">
        <f t="array" ref="G2194">IF(OR(Nike_Sales_Uncleaned!G2298="",Nike_Sales_Uncleaned!G2298&lt;=0),MEDIAN(_xlfn._xlws.FILTER(Nike_Sales_Uncleaned!$G$2:$G$2501,Nike_Sales_Uncleaned!$G$2:$G$2501&gt;0)),Nike_Sales_Uncleaned!G2298)</f>
        <v>4121.58</v>
      </c>
      <c r="H2194">
        <f>IF(Nike_Sales_Uncleaned!H2298="",0,IF(AND(Nike_Sales_Uncleaned!H2298&gt;=0,Nike_Sales_Uncleaned!H2298&lt;=1),Nike_Sales_Uncleaned!H2298,0))</f>
        <v>0</v>
      </c>
      <c r="I2194">
        <v>0</v>
      </c>
      <c r="J2194" s="11">
        <f>IF(Nike_Sales_Uncleaned[[#This Row],[Order_Date]]="","",Nike_Sales_Uncleaned[[#This Row],[Order_Date]])</f>
        <v>45803</v>
      </c>
      <c r="K2194" t="s">
        <v>17</v>
      </c>
      <c r="L2194" t="s">
        <v>25</v>
      </c>
      <c r="M2194">
        <v>3702.74</v>
      </c>
    </row>
    <row r="2195" spans="1:13" x14ac:dyDescent="0.3">
      <c r="A2195">
        <v>4297</v>
      </c>
      <c r="B2195" t="s">
        <v>19</v>
      </c>
      <c r="C2195" t="s">
        <v>30</v>
      </c>
      <c r="D2195" t="s">
        <v>31</v>
      </c>
      <c r="E2195" t="str">
        <f>IF(Nike_Sales_Uncleaned!E2299="","NA",IF(OR(Nike_Sales_Uncleaned!E2299=0,Nike_Sales_Uncleaned!E2299=-1),"NA",UPPER(Nike_Sales_Uncleaned!E2299)))</f>
        <v>L</v>
      </c>
      <c r="F2195" cm="1">
        <f t="array" ref="F2195">IF(Nike_Sales_Uncleaned!F2299="",MEDIAN(_xlfn._xlws.FILTER(Nike_Sales_Uncleaned!$F$2:$F$2501,Nike_Sales_Uncleaned!$F$2:$F$2501&gt;0)),Nike_Sales_Uncleaned!F2299)</f>
        <v>2</v>
      </c>
      <c r="G2195" cm="1">
        <f t="array" ref="G2195">IF(OR(Nike_Sales_Uncleaned!G2299="",Nike_Sales_Uncleaned!G2299&lt;=0),MEDIAN(_xlfn._xlws.FILTER(Nike_Sales_Uncleaned!$G$2:$G$2501,Nike_Sales_Uncleaned!$G$2:$G$2501&gt;0)),Nike_Sales_Uncleaned!G2299)</f>
        <v>6110.0300000000007</v>
      </c>
      <c r="H2195">
        <f>IF(Nike_Sales_Uncleaned!H2299="",0,IF(AND(Nike_Sales_Uncleaned!H2299&gt;=0,Nike_Sales_Uncleaned!H2299&lt;=1),Nike_Sales_Uncleaned!H2299,0))</f>
        <v>0</v>
      </c>
      <c r="I2195">
        <v>0</v>
      </c>
      <c r="J2195" s="11">
        <f>IF(Nike_Sales_Uncleaned[[#This Row],[Order_Date]]="","",Nike_Sales_Uncleaned[[#This Row],[Order_Date]])</f>
        <v>45630</v>
      </c>
      <c r="K2195" t="s">
        <v>17</v>
      </c>
      <c r="L2195" t="s">
        <v>45</v>
      </c>
      <c r="M2195">
        <v>1123.18</v>
      </c>
    </row>
    <row r="2196" spans="1:13" x14ac:dyDescent="0.3">
      <c r="A2196">
        <v>4298</v>
      </c>
      <c r="B2196" t="s">
        <v>35</v>
      </c>
      <c r="C2196" t="s">
        <v>30</v>
      </c>
      <c r="D2196" t="s">
        <v>31</v>
      </c>
      <c r="E2196" t="str">
        <f>IF(Nike_Sales_Uncleaned!E2300="","NA",IF(OR(Nike_Sales_Uncleaned!E2300=0,Nike_Sales_Uncleaned!E2300=-1),"NA",UPPER(Nike_Sales_Uncleaned!E2300)))</f>
        <v>NA</v>
      </c>
      <c r="F2196" cm="1">
        <f t="array" ref="F2196">IF(Nike_Sales_Uncleaned!F2300="",MEDIAN(_xlfn._xlws.FILTER(Nike_Sales_Uncleaned!$F$2:$F$2501,Nike_Sales_Uncleaned!$F$2:$F$2501&gt;0)),Nike_Sales_Uncleaned!F2300)</f>
        <v>4</v>
      </c>
      <c r="G2196" cm="1">
        <f t="array" ref="G2196">IF(OR(Nike_Sales_Uncleaned!G2300="",Nike_Sales_Uncleaned!G2300&lt;=0),MEDIAN(_xlfn._xlws.FILTER(Nike_Sales_Uncleaned!$G$2:$G$2501,Nike_Sales_Uncleaned!$G$2:$G$2501&gt;0)),Nike_Sales_Uncleaned!G2300)</f>
        <v>6110.0300000000007</v>
      </c>
      <c r="H2196">
        <f>IF(Nike_Sales_Uncleaned!H2300="",0,IF(AND(Nike_Sales_Uncleaned!H2300&gt;=0,Nike_Sales_Uncleaned!H2300&lt;=1),Nike_Sales_Uncleaned!H2300,0))</f>
        <v>0.37</v>
      </c>
      <c r="I2196">
        <v>0</v>
      </c>
      <c r="J2196" s="11">
        <f>IF(Nike_Sales_Uncleaned[[#This Row],[Order_Date]]="","",Nike_Sales_Uncleaned[[#This Row],[Order_Date]])</f>
        <v>45593</v>
      </c>
      <c r="K2196" t="s">
        <v>17</v>
      </c>
      <c r="L2196" t="s">
        <v>25</v>
      </c>
      <c r="M2196">
        <v>1574.59</v>
      </c>
    </row>
    <row r="2197" spans="1:13" x14ac:dyDescent="0.3">
      <c r="A2197">
        <v>4299</v>
      </c>
      <c r="B2197" t="s">
        <v>13</v>
      </c>
      <c r="C2197" t="s">
        <v>30</v>
      </c>
      <c r="D2197" t="s">
        <v>50</v>
      </c>
      <c r="E2197" t="str">
        <f>IF(Nike_Sales_Uncleaned!E2301="","NA",IF(OR(Nike_Sales_Uncleaned!E2301=0,Nike_Sales_Uncleaned!E2301=-1),"NA",UPPER(Nike_Sales_Uncleaned!E2301)))</f>
        <v>NA</v>
      </c>
      <c r="F2197" cm="1">
        <f t="array" ref="F2197">IF(Nike_Sales_Uncleaned!F2301="",MEDIAN(_xlfn._xlws.FILTER(Nike_Sales_Uncleaned!$F$2:$F$2501,Nike_Sales_Uncleaned!$F$2:$F$2501&gt;0)),Nike_Sales_Uncleaned!F2301)</f>
        <v>2</v>
      </c>
      <c r="G2197" cm="1">
        <f t="array" ref="G2197">IF(OR(Nike_Sales_Uncleaned!G2301="",Nike_Sales_Uncleaned!G2301&lt;=0),MEDIAN(_xlfn._xlws.FILTER(Nike_Sales_Uncleaned!$G$2:$G$2501,Nike_Sales_Uncleaned!$G$2:$G$2501&gt;0)),Nike_Sales_Uncleaned!G2301)</f>
        <v>6110.0300000000007</v>
      </c>
      <c r="H2197">
        <f>IF(Nike_Sales_Uncleaned!H2301="",0,IF(AND(Nike_Sales_Uncleaned!H2301&gt;=0,Nike_Sales_Uncleaned!H2301&lt;=1),Nike_Sales_Uncleaned!H2301,0))</f>
        <v>0</v>
      </c>
      <c r="I2197">
        <v>0</v>
      </c>
      <c r="J2197" s="11">
        <f>IF(Nike_Sales_Uncleaned[[#This Row],[Order_Date]]="","",Nike_Sales_Uncleaned[[#This Row],[Order_Date]])</f>
        <v>45192</v>
      </c>
      <c r="K2197" t="s">
        <v>17</v>
      </c>
      <c r="L2197" t="s">
        <v>29</v>
      </c>
      <c r="M2197">
        <v>3967.64</v>
      </c>
    </row>
    <row r="2198" spans="1:13" x14ac:dyDescent="0.3">
      <c r="A2198">
        <v>4300</v>
      </c>
      <c r="B2198" t="s">
        <v>13</v>
      </c>
      <c r="C2198" t="s">
        <v>43</v>
      </c>
      <c r="D2198" t="s">
        <v>52</v>
      </c>
      <c r="E2198" t="str">
        <f>IF(Nike_Sales_Uncleaned!E2302="","NA",IF(OR(Nike_Sales_Uncleaned!E2302=0,Nike_Sales_Uncleaned!E2302=-1),"NA",UPPER(Nike_Sales_Uncleaned!E2302)))</f>
        <v>NA</v>
      </c>
      <c r="F2198" cm="1">
        <f t="array" ref="F2198">IF(Nike_Sales_Uncleaned!F2302="",MEDIAN(_xlfn._xlws.FILTER(Nike_Sales_Uncleaned!$F$2:$F$2501,Nike_Sales_Uncleaned!$F$2:$F$2501&gt;0)),Nike_Sales_Uncleaned!F2302)</f>
        <v>2</v>
      </c>
      <c r="G2198" cm="1">
        <f t="array" ref="G2198">IF(OR(Nike_Sales_Uncleaned!G2302="",Nike_Sales_Uncleaned!G2302&lt;=0),MEDIAN(_xlfn._xlws.FILTER(Nike_Sales_Uncleaned!$G$2:$G$2501,Nike_Sales_Uncleaned!$G$2:$G$2501&gt;0)),Nike_Sales_Uncleaned!G2302)</f>
        <v>6110.0300000000007</v>
      </c>
      <c r="H2198">
        <f>IF(Nike_Sales_Uncleaned!H2302="",0,IF(AND(Nike_Sales_Uncleaned!H2302&gt;=0,Nike_Sales_Uncleaned!H2302&lt;=1),Nike_Sales_Uncleaned!H2302,0))</f>
        <v>0</v>
      </c>
      <c r="I2198">
        <v>0</v>
      </c>
      <c r="J2198" s="11" t="str">
        <f>IF(Nike_Sales_Uncleaned[[#This Row],[Order_Date]]="","",Nike_Sales_Uncleaned[[#This Row],[Order_Date]])</f>
        <v/>
      </c>
      <c r="K2198" t="s">
        <v>17</v>
      </c>
      <c r="L2198" t="s">
        <v>45</v>
      </c>
      <c r="M2198">
        <v>1868.82</v>
      </c>
    </row>
    <row r="2199" spans="1:13" x14ac:dyDescent="0.3">
      <c r="A2199">
        <v>4302</v>
      </c>
      <c r="B2199" t="s">
        <v>13</v>
      </c>
      <c r="C2199" t="s">
        <v>14</v>
      </c>
      <c r="D2199" t="s">
        <v>34</v>
      </c>
      <c r="E2199" t="str">
        <f>IF(Nike_Sales_Uncleaned!E2304="","NA",IF(OR(Nike_Sales_Uncleaned!E2304=0,Nike_Sales_Uncleaned!E2304=-1),"NA",UPPER(Nike_Sales_Uncleaned!E2304)))</f>
        <v>11</v>
      </c>
      <c r="F2199" cm="1">
        <f t="array" ref="F2199">IF(Nike_Sales_Uncleaned!F2304="",MEDIAN(_xlfn._xlws.FILTER(Nike_Sales_Uncleaned!$F$2:$F$2501,Nike_Sales_Uncleaned!$F$2:$F$2501&gt;0)),Nike_Sales_Uncleaned!F2304)</f>
        <v>2</v>
      </c>
      <c r="G2199" cm="1">
        <f t="array" ref="G2199">IF(OR(Nike_Sales_Uncleaned!G2304="",Nike_Sales_Uncleaned!G2304&lt;=0),MEDIAN(_xlfn._xlws.FILTER(Nike_Sales_Uncleaned!$G$2:$G$2501,Nike_Sales_Uncleaned!$G$2:$G$2501&gt;0)),Nike_Sales_Uncleaned!G2304)</f>
        <v>6110.0300000000007</v>
      </c>
      <c r="H2199">
        <f>IF(Nike_Sales_Uncleaned!H2304="",0,IF(AND(Nike_Sales_Uncleaned!H2304&gt;=0,Nike_Sales_Uncleaned!H2304&lt;=1),Nike_Sales_Uncleaned!H2304,0))</f>
        <v>0</v>
      </c>
      <c r="I2199">
        <v>0</v>
      </c>
      <c r="J2199" s="11" t="str">
        <f>IF(Nike_Sales_Uncleaned[[#This Row],[Order_Date]]="","",Nike_Sales_Uncleaned[[#This Row],[Order_Date]])</f>
        <v/>
      </c>
      <c r="K2199" t="s">
        <v>22</v>
      </c>
      <c r="L2199" t="s">
        <v>29</v>
      </c>
      <c r="M2199">
        <v>3813.44</v>
      </c>
    </row>
    <row r="2200" spans="1:13" x14ac:dyDescent="0.3">
      <c r="A2200">
        <v>4303</v>
      </c>
      <c r="B2200" t="s">
        <v>35</v>
      </c>
      <c r="C2200" t="s">
        <v>20</v>
      </c>
      <c r="D2200" t="s">
        <v>55</v>
      </c>
      <c r="E2200" t="str">
        <f>IF(Nike_Sales_Uncleaned!E2305="","NA",IF(OR(Nike_Sales_Uncleaned!E2305=0,Nike_Sales_Uncleaned!E2305=-1),"NA",UPPER(Nike_Sales_Uncleaned!E2305)))</f>
        <v>L</v>
      </c>
      <c r="F2200" cm="1">
        <f t="array" ref="F2200">IF(Nike_Sales_Uncleaned!F2305="",MEDIAN(_xlfn._xlws.FILTER(Nike_Sales_Uncleaned!$F$2:$F$2501,Nike_Sales_Uncleaned!$F$2:$F$2501&gt;0)),Nike_Sales_Uncleaned!F2305)</f>
        <v>2</v>
      </c>
      <c r="G2200" cm="1">
        <f t="array" ref="G2200">IF(OR(Nike_Sales_Uncleaned!G2305="",Nike_Sales_Uncleaned!G2305&lt;=0),MEDIAN(_xlfn._xlws.FILTER(Nike_Sales_Uncleaned!$G$2:$G$2501,Nike_Sales_Uncleaned!$G$2:$G$2501&gt;0)),Nike_Sales_Uncleaned!G2305)</f>
        <v>7587.07</v>
      </c>
      <c r="H2200">
        <f>IF(Nike_Sales_Uncleaned!H2305="",0,IF(AND(Nike_Sales_Uncleaned!H2305&gt;=0,Nike_Sales_Uncleaned!H2305&lt;=1),Nike_Sales_Uncleaned!H2305,0))</f>
        <v>0</v>
      </c>
      <c r="I2200">
        <v>0</v>
      </c>
      <c r="J2200" s="11" t="str">
        <f>IF(Nike_Sales_Uncleaned[[#This Row],[Order_Date]]="","",Nike_Sales_Uncleaned[[#This Row],[Order_Date]])</f>
        <v/>
      </c>
      <c r="K2200" t="s">
        <v>17</v>
      </c>
      <c r="L2200" t="s">
        <v>36</v>
      </c>
      <c r="M2200">
        <v>-1131.99</v>
      </c>
    </row>
    <row r="2201" spans="1:13" x14ac:dyDescent="0.3">
      <c r="A2201">
        <v>4304</v>
      </c>
      <c r="B2201" t="s">
        <v>13</v>
      </c>
      <c r="C2201" t="s">
        <v>43</v>
      </c>
      <c r="D2201" t="s">
        <v>51</v>
      </c>
      <c r="E2201" t="str">
        <f>IF(Nike_Sales_Uncleaned!E2306="","NA",IF(OR(Nike_Sales_Uncleaned!E2306=0,Nike_Sales_Uncleaned!E2306=-1),"NA",UPPER(Nike_Sales_Uncleaned!E2306)))</f>
        <v>L</v>
      </c>
      <c r="F2201" cm="1">
        <f t="array" ref="F2201">IF(Nike_Sales_Uncleaned!F2306="",MEDIAN(_xlfn._xlws.FILTER(Nike_Sales_Uncleaned!$F$2:$F$2501,Nike_Sales_Uncleaned!$F$2:$F$2501&gt;0)),Nike_Sales_Uncleaned!F2306)</f>
        <v>2</v>
      </c>
      <c r="G2201" cm="1">
        <f t="array" ref="G2201">IF(OR(Nike_Sales_Uncleaned!G2306="",Nike_Sales_Uncleaned!G2306&lt;=0),MEDIAN(_xlfn._xlws.FILTER(Nike_Sales_Uncleaned!$G$2:$G$2501,Nike_Sales_Uncleaned!$G$2:$G$2501&gt;0)),Nike_Sales_Uncleaned!G2306)</f>
        <v>4877.24</v>
      </c>
      <c r="H2201">
        <f>IF(Nike_Sales_Uncleaned!H2306="",0,IF(AND(Nike_Sales_Uncleaned!H2306&gt;=0,Nike_Sales_Uncleaned!H2306&lt;=1),Nike_Sales_Uncleaned!H2306,0))</f>
        <v>0</v>
      </c>
      <c r="I2201">
        <v>0</v>
      </c>
      <c r="J2201" s="11">
        <f>IF(Nike_Sales_Uncleaned[[#This Row],[Order_Date]]="","",Nike_Sales_Uncleaned[[#This Row],[Order_Date]])</f>
        <v>45802</v>
      </c>
      <c r="K2201" t="s">
        <v>22</v>
      </c>
      <c r="L2201" t="s">
        <v>38</v>
      </c>
      <c r="M2201">
        <v>2692.2</v>
      </c>
    </row>
    <row r="2202" spans="1:13" x14ac:dyDescent="0.3">
      <c r="A2202">
        <v>4305</v>
      </c>
      <c r="B2202" t="s">
        <v>19</v>
      </c>
      <c r="C2202" t="s">
        <v>26</v>
      </c>
      <c r="D2202" t="s">
        <v>40</v>
      </c>
      <c r="E2202" t="str">
        <f>IF(Nike_Sales_Uncleaned!E2307="","NA",IF(OR(Nike_Sales_Uncleaned!E2307=0,Nike_Sales_Uncleaned!E2307=-1),"NA",UPPER(Nike_Sales_Uncleaned!E2307)))</f>
        <v>M</v>
      </c>
      <c r="F2202" cm="1">
        <f t="array" ref="F2202">IF(Nike_Sales_Uncleaned!F2307="",MEDIAN(_xlfn._xlws.FILTER(Nike_Sales_Uncleaned!$F$2:$F$2501,Nike_Sales_Uncleaned!$F$2:$F$2501&gt;0)),Nike_Sales_Uncleaned!F2307)</f>
        <v>2</v>
      </c>
      <c r="G2202" cm="1">
        <f t="array" ref="G2202">IF(OR(Nike_Sales_Uncleaned!G2307="",Nike_Sales_Uncleaned!G2307&lt;=0),MEDIAN(_xlfn._xlws.FILTER(Nike_Sales_Uncleaned!$G$2:$G$2501,Nike_Sales_Uncleaned!$G$2:$G$2501&gt;0)),Nike_Sales_Uncleaned!G2307)</f>
        <v>2270.5700000000002</v>
      </c>
      <c r="H2202">
        <f>IF(Nike_Sales_Uncleaned!H2307="",0,IF(AND(Nike_Sales_Uncleaned!H2307&gt;=0,Nike_Sales_Uncleaned!H2307&lt;=1),Nike_Sales_Uncleaned!H2307,0))</f>
        <v>0</v>
      </c>
      <c r="I2202">
        <v>0</v>
      </c>
      <c r="J2202" s="11" t="str">
        <f>IF(Nike_Sales_Uncleaned[[#This Row],[Order_Date]]="","",Nike_Sales_Uncleaned[[#This Row],[Order_Date]])</f>
        <v/>
      </c>
      <c r="K2202" t="s">
        <v>22</v>
      </c>
      <c r="L2202" t="s">
        <v>36</v>
      </c>
      <c r="M2202">
        <v>-331.09</v>
      </c>
    </row>
    <row r="2203" spans="1:13" x14ac:dyDescent="0.3">
      <c r="A2203">
        <v>4306</v>
      </c>
      <c r="B2203" t="s">
        <v>13</v>
      </c>
      <c r="C2203" t="s">
        <v>43</v>
      </c>
      <c r="D2203" t="s">
        <v>44</v>
      </c>
      <c r="E2203" t="str">
        <f>IF(Nike_Sales_Uncleaned!E2308="","NA",IF(OR(Nike_Sales_Uncleaned!E2308=0,Nike_Sales_Uncleaned!E2308=-1),"NA",UPPER(Nike_Sales_Uncleaned!E2308)))</f>
        <v>M</v>
      </c>
      <c r="F2203" cm="1">
        <f t="array" ref="F2203">IF(Nike_Sales_Uncleaned!F2308="",MEDIAN(_xlfn._xlws.FILTER(Nike_Sales_Uncleaned!$F$2:$F$2501,Nike_Sales_Uncleaned!$F$2:$F$2501&gt;0)),Nike_Sales_Uncleaned!F2308)</f>
        <v>2</v>
      </c>
      <c r="G2203" cm="1">
        <f t="array" ref="G2203">IF(OR(Nike_Sales_Uncleaned!G2308="",Nike_Sales_Uncleaned!G2308&lt;=0),MEDIAN(_xlfn._xlws.FILTER(Nike_Sales_Uncleaned!$G$2:$G$2501,Nike_Sales_Uncleaned!$G$2:$G$2501&gt;0)),Nike_Sales_Uncleaned!G2308)</f>
        <v>6110.0300000000007</v>
      </c>
      <c r="H2203">
        <f>IF(Nike_Sales_Uncleaned!H2308="",0,IF(AND(Nike_Sales_Uncleaned!H2308&gt;=0,Nike_Sales_Uncleaned!H2308&lt;=1),Nike_Sales_Uncleaned!H2308,0))</f>
        <v>0</v>
      </c>
      <c r="I2203">
        <v>0</v>
      </c>
      <c r="J2203" s="11">
        <f>IF(Nike_Sales_Uncleaned[[#This Row],[Order_Date]]="","",Nike_Sales_Uncleaned[[#This Row],[Order_Date]])</f>
        <v>45786</v>
      </c>
      <c r="K2203" t="s">
        <v>22</v>
      </c>
      <c r="L2203" t="s">
        <v>36</v>
      </c>
      <c r="M2203">
        <v>867.77</v>
      </c>
    </row>
    <row r="2204" spans="1:13" x14ac:dyDescent="0.3">
      <c r="A2204">
        <v>4307</v>
      </c>
      <c r="B2204" t="s">
        <v>19</v>
      </c>
      <c r="C2204" t="s">
        <v>14</v>
      </c>
      <c r="D2204" t="s">
        <v>15</v>
      </c>
      <c r="E2204" t="str">
        <f>IF(Nike_Sales_Uncleaned!E2309="","NA",IF(OR(Nike_Sales_Uncleaned!E2309=0,Nike_Sales_Uncleaned!E2309=-1),"NA",UPPER(Nike_Sales_Uncleaned!E2309)))</f>
        <v>7</v>
      </c>
      <c r="F2204" cm="1">
        <f t="array" ref="F2204">IF(Nike_Sales_Uncleaned!F2309="",MEDIAN(_xlfn._xlws.FILTER(Nike_Sales_Uncleaned!$F$2:$F$2501,Nike_Sales_Uncleaned!$F$2:$F$2501&gt;0)),Nike_Sales_Uncleaned!F2309)</f>
        <v>2</v>
      </c>
      <c r="G2204" cm="1">
        <f t="array" ref="G2204">IF(OR(Nike_Sales_Uncleaned!G2309="",Nike_Sales_Uncleaned!G2309&lt;=0),MEDIAN(_xlfn._xlws.FILTER(Nike_Sales_Uncleaned!$G$2:$G$2501,Nike_Sales_Uncleaned!$G$2:$G$2501&gt;0)),Nike_Sales_Uncleaned!G2309)</f>
        <v>6767.5</v>
      </c>
      <c r="H2204">
        <f>IF(Nike_Sales_Uncleaned!H2309="",0,IF(AND(Nike_Sales_Uncleaned!H2309&gt;=0,Nike_Sales_Uncleaned!H2309&lt;=1),Nike_Sales_Uncleaned!H2309,0))</f>
        <v>0</v>
      </c>
      <c r="I2204">
        <v>0</v>
      </c>
      <c r="J2204" s="11">
        <f>IF(Nike_Sales_Uncleaned[[#This Row],[Order_Date]]="","",Nike_Sales_Uncleaned[[#This Row],[Order_Date]])</f>
        <v>45793</v>
      </c>
      <c r="K2204" t="s">
        <v>22</v>
      </c>
      <c r="L2204" t="s">
        <v>33</v>
      </c>
      <c r="M2204">
        <v>1311.71</v>
      </c>
    </row>
    <row r="2205" spans="1:13" x14ac:dyDescent="0.3">
      <c r="A2205">
        <v>4308</v>
      </c>
      <c r="B2205" t="s">
        <v>35</v>
      </c>
      <c r="C2205" t="s">
        <v>43</v>
      </c>
      <c r="D2205" t="s">
        <v>61</v>
      </c>
      <c r="E2205" t="str">
        <f>IF(Nike_Sales_Uncleaned!E2310="","NA",IF(OR(Nike_Sales_Uncleaned!E2310=0,Nike_Sales_Uncleaned!E2310=-1),"NA",UPPER(Nike_Sales_Uncleaned!E2310)))</f>
        <v>XL</v>
      </c>
      <c r="F2205" cm="1">
        <f t="array" ref="F2205">IF(Nike_Sales_Uncleaned!F2310="",MEDIAN(_xlfn._xlws.FILTER(Nike_Sales_Uncleaned!$F$2:$F$2501,Nike_Sales_Uncleaned!$F$2:$F$2501&gt;0)),Nike_Sales_Uncleaned!F2310)</f>
        <v>2</v>
      </c>
      <c r="G2205" cm="1">
        <f t="array" ref="G2205">IF(OR(Nike_Sales_Uncleaned!G2310="",Nike_Sales_Uncleaned!G2310&lt;=0),MEDIAN(_xlfn._xlws.FILTER(Nike_Sales_Uncleaned!$G$2:$G$2501,Nike_Sales_Uncleaned!$G$2:$G$2501&gt;0)),Nike_Sales_Uncleaned!G2310)</f>
        <v>6110.0300000000007</v>
      </c>
      <c r="H2205">
        <f>IF(Nike_Sales_Uncleaned!H2310="",0,IF(AND(Nike_Sales_Uncleaned!H2310&gt;=0,Nike_Sales_Uncleaned!H2310&lt;=1),Nike_Sales_Uncleaned!H2310,0))</f>
        <v>0.21</v>
      </c>
      <c r="I2205">
        <v>0</v>
      </c>
      <c r="J2205" s="11" t="str">
        <f>IF(Nike_Sales_Uncleaned[[#This Row],[Order_Date]]="","",Nike_Sales_Uncleaned[[#This Row],[Order_Date]])</f>
        <v/>
      </c>
      <c r="K2205" t="s">
        <v>22</v>
      </c>
      <c r="L2205" t="s">
        <v>29</v>
      </c>
      <c r="M2205">
        <v>982.03</v>
      </c>
    </row>
    <row r="2206" spans="1:13" x14ac:dyDescent="0.3">
      <c r="A2206">
        <v>4309</v>
      </c>
      <c r="B2206" t="s">
        <v>19</v>
      </c>
      <c r="C2206" t="s">
        <v>14</v>
      </c>
      <c r="D2206" t="s">
        <v>47</v>
      </c>
      <c r="E2206" t="str">
        <f>IF(Nike_Sales_Uncleaned!E2311="","NA",IF(OR(Nike_Sales_Uncleaned!E2311=0,Nike_Sales_Uncleaned!E2311=-1),"NA",UPPER(Nike_Sales_Uncleaned!E2311)))</f>
        <v>M</v>
      </c>
      <c r="F2206" cm="1">
        <f t="array" ref="F2206">IF(Nike_Sales_Uncleaned!F2311="",MEDIAN(_xlfn._xlws.FILTER(Nike_Sales_Uncleaned!$F$2:$F$2501,Nike_Sales_Uncleaned!$F$2:$F$2501&gt;0)),Nike_Sales_Uncleaned!F2311)</f>
        <v>0</v>
      </c>
      <c r="G2206" cm="1">
        <f t="array" ref="G2206">IF(OR(Nike_Sales_Uncleaned!G2311="",Nike_Sales_Uncleaned!G2311&lt;=0),MEDIAN(_xlfn._xlws.FILTER(Nike_Sales_Uncleaned!$G$2:$G$2501,Nike_Sales_Uncleaned!$G$2:$G$2501&gt;0)),Nike_Sales_Uncleaned!G2311)</f>
        <v>6110.0300000000007</v>
      </c>
      <c r="H2206">
        <f>IF(Nike_Sales_Uncleaned!H2311="",0,IF(AND(Nike_Sales_Uncleaned!H2311&gt;=0,Nike_Sales_Uncleaned!H2311&lt;=1),Nike_Sales_Uncleaned!H2311,0))</f>
        <v>0.12</v>
      </c>
      <c r="I2206">
        <v>0</v>
      </c>
      <c r="J2206" s="11">
        <f>IF(Nike_Sales_Uncleaned[[#This Row],[Order_Date]]="","",Nike_Sales_Uncleaned[[#This Row],[Order_Date]])</f>
        <v>45763</v>
      </c>
      <c r="K2206" t="s">
        <v>17</v>
      </c>
      <c r="L2206" t="s">
        <v>29</v>
      </c>
      <c r="M2206">
        <v>-9.44</v>
      </c>
    </row>
    <row r="2207" spans="1:13" x14ac:dyDescent="0.3">
      <c r="A2207">
        <v>4310</v>
      </c>
      <c r="B2207" t="s">
        <v>13</v>
      </c>
      <c r="C2207" t="s">
        <v>43</v>
      </c>
      <c r="D2207" t="s">
        <v>52</v>
      </c>
      <c r="E2207" t="str">
        <f>IF(Nike_Sales_Uncleaned!E2312="","NA",IF(OR(Nike_Sales_Uncleaned!E2312=0,Nike_Sales_Uncleaned!E2312=-1),"NA",UPPER(Nike_Sales_Uncleaned!E2312)))</f>
        <v>XL</v>
      </c>
      <c r="F2207" cm="1">
        <f t="array" ref="F2207">IF(Nike_Sales_Uncleaned!F2312="",MEDIAN(_xlfn._xlws.FILTER(Nike_Sales_Uncleaned!$F$2:$F$2501,Nike_Sales_Uncleaned!$F$2:$F$2501&gt;0)),Nike_Sales_Uncleaned!F2312)</f>
        <v>0</v>
      </c>
      <c r="G2207" cm="1">
        <f t="array" ref="G2207">IF(OR(Nike_Sales_Uncleaned!G2312="",Nike_Sales_Uncleaned!G2312&lt;=0),MEDIAN(_xlfn._xlws.FILTER(Nike_Sales_Uncleaned!$G$2:$G$2501,Nike_Sales_Uncleaned!$G$2:$G$2501&gt;0)),Nike_Sales_Uncleaned!G2312)</f>
        <v>9745.69</v>
      </c>
      <c r="H2207">
        <f>IF(Nike_Sales_Uncleaned!H2312="",0,IF(AND(Nike_Sales_Uncleaned!H2312&gt;=0,Nike_Sales_Uncleaned!H2312&lt;=1),Nike_Sales_Uncleaned!H2312,0))</f>
        <v>0.16</v>
      </c>
      <c r="I2207">
        <v>0</v>
      </c>
      <c r="J2207" s="11">
        <f>IF(Nike_Sales_Uncleaned[[#This Row],[Order_Date]]="","",Nike_Sales_Uncleaned[[#This Row],[Order_Date]])</f>
        <v>45578</v>
      </c>
      <c r="K2207" t="s">
        <v>22</v>
      </c>
      <c r="L2207" t="s">
        <v>33</v>
      </c>
      <c r="M2207">
        <v>138.5</v>
      </c>
    </row>
    <row r="2208" spans="1:13" x14ac:dyDescent="0.3">
      <c r="A2208">
        <v>4311</v>
      </c>
      <c r="B2208" t="s">
        <v>35</v>
      </c>
      <c r="C2208" t="s">
        <v>14</v>
      </c>
      <c r="D2208" t="s">
        <v>15</v>
      </c>
      <c r="E2208" t="str">
        <f>IF(Nike_Sales_Uncleaned!E2313="","NA",IF(OR(Nike_Sales_Uncleaned!E2313=0,Nike_Sales_Uncleaned!E2313=-1),"NA",UPPER(Nike_Sales_Uncleaned!E2313)))</f>
        <v>L</v>
      </c>
      <c r="F2208" cm="1">
        <f t="array" ref="F2208">IF(Nike_Sales_Uncleaned!F2313="",MEDIAN(_xlfn._xlws.FILTER(Nike_Sales_Uncleaned!$F$2:$F$2501,Nike_Sales_Uncleaned!$F$2:$F$2501&gt;0)),Nike_Sales_Uncleaned!F2313)</f>
        <v>3</v>
      </c>
      <c r="G2208" cm="1">
        <f t="array" ref="G2208">IF(OR(Nike_Sales_Uncleaned!G2313="",Nike_Sales_Uncleaned!G2313&lt;=0),MEDIAN(_xlfn._xlws.FILTER(Nike_Sales_Uncleaned!$G$2:$G$2501,Nike_Sales_Uncleaned!$G$2:$G$2501&gt;0)),Nike_Sales_Uncleaned!G2313)</f>
        <v>6110.0300000000007</v>
      </c>
      <c r="H2208">
        <f>IF(Nike_Sales_Uncleaned!H2313="",0,IF(AND(Nike_Sales_Uncleaned!H2313&gt;=0,Nike_Sales_Uncleaned!H2313&lt;=1),Nike_Sales_Uncleaned!H2313,0))</f>
        <v>0.46</v>
      </c>
      <c r="I2208">
        <v>0</v>
      </c>
      <c r="J2208" s="11">
        <f>IF(Nike_Sales_Uncleaned[[#This Row],[Order_Date]]="","",Nike_Sales_Uncleaned[[#This Row],[Order_Date]])</f>
        <v>45603</v>
      </c>
      <c r="K2208" t="s">
        <v>22</v>
      </c>
      <c r="L2208" t="s">
        <v>36</v>
      </c>
      <c r="M2208">
        <v>2595.5100000000002</v>
      </c>
    </row>
    <row r="2209" spans="1:13" x14ac:dyDescent="0.3">
      <c r="A2209">
        <v>4312</v>
      </c>
      <c r="B2209" t="s">
        <v>13</v>
      </c>
      <c r="C2209" t="s">
        <v>14</v>
      </c>
      <c r="D2209" t="s">
        <v>15</v>
      </c>
      <c r="E2209" t="str">
        <f>IF(Nike_Sales_Uncleaned!E2314="","NA",IF(OR(Nike_Sales_Uncleaned!E2314=0,Nike_Sales_Uncleaned!E2314=-1),"NA",UPPER(Nike_Sales_Uncleaned!E2314)))</f>
        <v>NA</v>
      </c>
      <c r="F2209" cm="1">
        <f t="array" ref="F2209">IF(Nike_Sales_Uncleaned!F2314="",MEDIAN(_xlfn._xlws.FILTER(Nike_Sales_Uncleaned!$F$2:$F$2501,Nike_Sales_Uncleaned!$F$2:$F$2501&gt;0)),Nike_Sales_Uncleaned!F2314)</f>
        <v>2</v>
      </c>
      <c r="G2209" cm="1">
        <f t="array" ref="G2209">IF(OR(Nike_Sales_Uncleaned!G2314="",Nike_Sales_Uncleaned!G2314&lt;=0),MEDIAN(_xlfn._xlws.FILTER(Nike_Sales_Uncleaned!$G$2:$G$2501,Nike_Sales_Uncleaned!$G$2:$G$2501&gt;0)),Nike_Sales_Uncleaned!G2314)</f>
        <v>7889.36</v>
      </c>
      <c r="H2209">
        <f>IF(Nike_Sales_Uncleaned!H2314="",0,IF(AND(Nike_Sales_Uncleaned!H2314&gt;=0,Nike_Sales_Uncleaned!H2314&lt;=1),Nike_Sales_Uncleaned!H2314,0))</f>
        <v>0</v>
      </c>
      <c r="I2209">
        <v>0</v>
      </c>
      <c r="J2209" s="11">
        <f>IF(Nike_Sales_Uncleaned[[#This Row],[Order_Date]]="","",Nike_Sales_Uncleaned[[#This Row],[Order_Date]])</f>
        <v>45611</v>
      </c>
      <c r="K2209" t="s">
        <v>17</v>
      </c>
      <c r="L2209" t="s">
        <v>33</v>
      </c>
      <c r="M2209">
        <v>521.96</v>
      </c>
    </row>
    <row r="2210" spans="1:13" x14ac:dyDescent="0.3">
      <c r="A2210">
        <v>4313</v>
      </c>
      <c r="B2210" t="s">
        <v>19</v>
      </c>
      <c r="C2210" t="s">
        <v>20</v>
      </c>
      <c r="D2210" t="s">
        <v>21</v>
      </c>
      <c r="E2210" t="str">
        <f>IF(Nike_Sales_Uncleaned!E2315="","NA",IF(OR(Nike_Sales_Uncleaned!E2315=0,Nike_Sales_Uncleaned!E2315=-1),"NA",UPPER(Nike_Sales_Uncleaned!E2315)))</f>
        <v>8</v>
      </c>
      <c r="F2210" cm="1">
        <f t="array" ref="F2210">IF(Nike_Sales_Uncleaned!F2315="",MEDIAN(_xlfn._xlws.FILTER(Nike_Sales_Uncleaned!$F$2:$F$2501,Nike_Sales_Uncleaned!$F$2:$F$2501&gt;0)),Nike_Sales_Uncleaned!F2315)</f>
        <v>2</v>
      </c>
      <c r="G2210" cm="1">
        <f t="array" ref="G2210">IF(OR(Nike_Sales_Uncleaned!G2315="",Nike_Sales_Uncleaned!G2315&lt;=0),MEDIAN(_xlfn._xlws.FILTER(Nike_Sales_Uncleaned!$G$2:$G$2501,Nike_Sales_Uncleaned!$G$2:$G$2501&gt;0)),Nike_Sales_Uncleaned!G2315)</f>
        <v>6110.0300000000007</v>
      </c>
      <c r="H2210">
        <f>IF(Nike_Sales_Uncleaned!H2315="",0,IF(AND(Nike_Sales_Uncleaned!H2315&gt;=0,Nike_Sales_Uncleaned!H2315&lt;=1),Nike_Sales_Uncleaned!H2315,0))</f>
        <v>0</v>
      </c>
      <c r="I2210">
        <v>0</v>
      </c>
      <c r="J2210" s="11">
        <f>IF(Nike_Sales_Uncleaned[[#This Row],[Order_Date]]="","",Nike_Sales_Uncleaned[[#This Row],[Order_Date]])</f>
        <v>45755</v>
      </c>
      <c r="K2210" t="s">
        <v>22</v>
      </c>
      <c r="L2210" t="s">
        <v>36</v>
      </c>
      <c r="M2210">
        <v>3611.15</v>
      </c>
    </row>
    <row r="2211" spans="1:13" x14ac:dyDescent="0.3">
      <c r="A2211">
        <v>4314</v>
      </c>
      <c r="B2211" t="s">
        <v>13</v>
      </c>
      <c r="C2211" t="s">
        <v>26</v>
      </c>
      <c r="D2211" t="s">
        <v>27</v>
      </c>
      <c r="E2211" t="str">
        <f>IF(Nike_Sales_Uncleaned!E2316="","NA",IF(OR(Nike_Sales_Uncleaned!E2316=0,Nike_Sales_Uncleaned!E2316=-1),"NA",UPPER(Nike_Sales_Uncleaned!E2316)))</f>
        <v>NA</v>
      </c>
      <c r="F2211" cm="1">
        <f t="array" ref="F2211">IF(Nike_Sales_Uncleaned!F2316="",MEDIAN(_xlfn._xlws.FILTER(Nike_Sales_Uncleaned!$F$2:$F$2501,Nike_Sales_Uncleaned!$F$2:$F$2501&gt;0)),Nike_Sales_Uncleaned!F2316)</f>
        <v>4</v>
      </c>
      <c r="G2211" cm="1">
        <f t="array" ref="G2211">IF(OR(Nike_Sales_Uncleaned!G2316="",Nike_Sales_Uncleaned!G2316&lt;=0),MEDIAN(_xlfn._xlws.FILTER(Nike_Sales_Uncleaned!$G$2:$G$2501,Nike_Sales_Uncleaned!$G$2:$G$2501&gt;0)),Nike_Sales_Uncleaned!G2316)</f>
        <v>8823.8799999999992</v>
      </c>
      <c r="H2211">
        <f>IF(Nike_Sales_Uncleaned!H2316="",0,IF(AND(Nike_Sales_Uncleaned!H2316&gt;=0,Nike_Sales_Uncleaned!H2316&lt;=1),Nike_Sales_Uncleaned!H2316,0))</f>
        <v>0</v>
      </c>
      <c r="I2211">
        <v>0</v>
      </c>
      <c r="J2211" s="11">
        <f>IF(Nike_Sales_Uncleaned[[#This Row],[Order_Date]]="","",Nike_Sales_Uncleaned[[#This Row],[Order_Date]])</f>
        <v>45263</v>
      </c>
      <c r="K2211" t="s">
        <v>17</v>
      </c>
      <c r="L2211" t="s">
        <v>38</v>
      </c>
      <c r="M2211">
        <v>573.58000000000004</v>
      </c>
    </row>
    <row r="2212" spans="1:13" x14ac:dyDescent="0.3">
      <c r="A2212">
        <v>4315</v>
      </c>
      <c r="B2212" t="s">
        <v>19</v>
      </c>
      <c r="C2212" t="s">
        <v>26</v>
      </c>
      <c r="D2212" t="s">
        <v>58</v>
      </c>
      <c r="E2212" t="str">
        <f>IF(Nike_Sales_Uncleaned!E2317="","NA",IF(OR(Nike_Sales_Uncleaned!E2317=0,Nike_Sales_Uncleaned!E2317=-1),"NA",UPPER(Nike_Sales_Uncleaned!E2317)))</f>
        <v>M</v>
      </c>
      <c r="F2212" cm="1">
        <f t="array" ref="F2212">IF(Nike_Sales_Uncleaned!F2317="",MEDIAN(_xlfn._xlws.FILTER(Nike_Sales_Uncleaned!$F$2:$F$2501,Nike_Sales_Uncleaned!$F$2:$F$2501&gt;0)),Nike_Sales_Uncleaned!F2317)</f>
        <v>4</v>
      </c>
      <c r="G2212" cm="1">
        <f t="array" ref="G2212">IF(OR(Nike_Sales_Uncleaned!G2317="",Nike_Sales_Uncleaned!G2317&lt;=0),MEDIAN(_xlfn._xlws.FILTER(Nike_Sales_Uncleaned!$G$2:$G$2501,Nike_Sales_Uncleaned!$G$2:$G$2501&gt;0)),Nike_Sales_Uncleaned!G2317)</f>
        <v>4080.51</v>
      </c>
      <c r="H2212">
        <f>IF(Nike_Sales_Uncleaned!H2317="",0,IF(AND(Nike_Sales_Uncleaned!H2317&gt;=0,Nike_Sales_Uncleaned!H2317&lt;=1),Nike_Sales_Uncleaned!H2317,0))</f>
        <v>0</v>
      </c>
      <c r="I2212">
        <v>0</v>
      </c>
      <c r="J2212" s="11" t="str">
        <f>IF(Nike_Sales_Uncleaned[[#This Row],[Order_Date]]="","",Nike_Sales_Uncleaned[[#This Row],[Order_Date]])</f>
        <v/>
      </c>
      <c r="K2212" t="s">
        <v>22</v>
      </c>
      <c r="L2212" t="s">
        <v>29</v>
      </c>
      <c r="M2212">
        <v>3322.21</v>
      </c>
    </row>
    <row r="2213" spans="1:13" x14ac:dyDescent="0.3">
      <c r="A2213">
        <v>4316</v>
      </c>
      <c r="B2213" t="s">
        <v>35</v>
      </c>
      <c r="C2213" t="s">
        <v>30</v>
      </c>
      <c r="D2213" t="s">
        <v>31</v>
      </c>
      <c r="E2213" t="str">
        <f>IF(Nike_Sales_Uncleaned!E2318="","NA",IF(OR(Nike_Sales_Uncleaned!E2318=0,Nike_Sales_Uncleaned!E2318=-1),"NA",UPPER(Nike_Sales_Uncleaned!E2318)))</f>
        <v>XL</v>
      </c>
      <c r="F2213" cm="1">
        <f t="array" ref="F2213">IF(Nike_Sales_Uncleaned!F2318="",MEDIAN(_xlfn._xlws.FILTER(Nike_Sales_Uncleaned!$F$2:$F$2501,Nike_Sales_Uncleaned!$F$2:$F$2501&gt;0)),Nike_Sales_Uncleaned!F2318)</f>
        <v>2</v>
      </c>
      <c r="G2213" cm="1">
        <f t="array" ref="G2213">IF(OR(Nike_Sales_Uncleaned!G2318="",Nike_Sales_Uncleaned!G2318&lt;=0),MEDIAN(_xlfn._xlws.FILTER(Nike_Sales_Uncleaned!$G$2:$G$2501,Nike_Sales_Uncleaned!$G$2:$G$2501&gt;0)),Nike_Sales_Uncleaned!G2318)</f>
        <v>6110.0300000000007</v>
      </c>
      <c r="H2213">
        <f>IF(Nike_Sales_Uncleaned!H2318="",0,IF(AND(Nike_Sales_Uncleaned!H2318&gt;=0,Nike_Sales_Uncleaned!H2318&lt;=1),Nike_Sales_Uncleaned!H2318,0))</f>
        <v>0</v>
      </c>
      <c r="I2213">
        <v>0</v>
      </c>
      <c r="J2213" s="11">
        <f>IF(Nike_Sales_Uncleaned[[#This Row],[Order_Date]]="","",Nike_Sales_Uncleaned[[#This Row],[Order_Date]])</f>
        <v>45766</v>
      </c>
      <c r="K2213" t="s">
        <v>22</v>
      </c>
      <c r="L2213" t="s">
        <v>38</v>
      </c>
      <c r="M2213">
        <v>405.43</v>
      </c>
    </row>
    <row r="2214" spans="1:13" x14ac:dyDescent="0.3">
      <c r="A2214">
        <v>4317</v>
      </c>
      <c r="B2214" t="s">
        <v>13</v>
      </c>
      <c r="C2214" t="s">
        <v>26</v>
      </c>
      <c r="D2214" t="s">
        <v>27</v>
      </c>
      <c r="E2214" t="str">
        <f>IF(Nike_Sales_Uncleaned!E2319="","NA",IF(OR(Nike_Sales_Uncleaned!E2319=0,Nike_Sales_Uncleaned!E2319=-1),"NA",UPPER(Nike_Sales_Uncleaned!E2319)))</f>
        <v>L</v>
      </c>
      <c r="F2214" cm="1">
        <f t="array" ref="F2214">IF(Nike_Sales_Uncleaned!F2319="",MEDIAN(_xlfn._xlws.FILTER(Nike_Sales_Uncleaned!$F$2:$F$2501,Nike_Sales_Uncleaned!$F$2:$F$2501&gt;0)),Nike_Sales_Uncleaned!F2319)</f>
        <v>2</v>
      </c>
      <c r="G2214" cm="1">
        <f t="array" ref="G2214">IF(OR(Nike_Sales_Uncleaned!G2319="",Nike_Sales_Uncleaned!G2319&lt;=0),MEDIAN(_xlfn._xlws.FILTER(Nike_Sales_Uncleaned!$G$2:$G$2501,Nike_Sales_Uncleaned!$G$2:$G$2501&gt;0)),Nike_Sales_Uncleaned!G2319)</f>
        <v>9623.5300000000007</v>
      </c>
      <c r="H2214">
        <f>IF(Nike_Sales_Uncleaned!H2319="",0,IF(AND(Nike_Sales_Uncleaned!H2319&gt;=0,Nike_Sales_Uncleaned!H2319&lt;=1),Nike_Sales_Uncleaned!H2319,0))</f>
        <v>0</v>
      </c>
      <c r="I2214">
        <v>0</v>
      </c>
      <c r="J2214" s="11">
        <f>IF(Nike_Sales_Uncleaned[[#This Row],[Order_Date]]="","",Nike_Sales_Uncleaned[[#This Row],[Order_Date]])</f>
        <v>45136</v>
      </c>
      <c r="K2214" t="s">
        <v>22</v>
      </c>
      <c r="L2214" t="s">
        <v>36</v>
      </c>
      <c r="M2214">
        <v>-448.89</v>
      </c>
    </row>
    <row r="2215" spans="1:13" x14ac:dyDescent="0.3">
      <c r="A2215">
        <v>4318</v>
      </c>
      <c r="B2215" t="s">
        <v>19</v>
      </c>
      <c r="C2215" t="s">
        <v>43</v>
      </c>
      <c r="D2215" t="s">
        <v>51</v>
      </c>
      <c r="E2215" t="str">
        <f>IF(Nike_Sales_Uncleaned!E2320="","NA",IF(OR(Nike_Sales_Uncleaned!E2320=0,Nike_Sales_Uncleaned!E2320=-1),"NA",UPPER(Nike_Sales_Uncleaned!E2320)))</f>
        <v>11</v>
      </c>
      <c r="F2215" cm="1">
        <f t="array" ref="F2215">IF(Nike_Sales_Uncleaned!F2320="",MEDIAN(_xlfn._xlws.FILTER(Nike_Sales_Uncleaned!$F$2:$F$2501,Nike_Sales_Uncleaned!$F$2:$F$2501&gt;0)),Nike_Sales_Uncleaned!F2320)</f>
        <v>-1</v>
      </c>
      <c r="G2215" cm="1">
        <f t="array" ref="G2215">IF(OR(Nike_Sales_Uncleaned!G2320="",Nike_Sales_Uncleaned!G2320&lt;=0),MEDIAN(_xlfn._xlws.FILTER(Nike_Sales_Uncleaned!$G$2:$G$2501,Nike_Sales_Uncleaned!$G$2:$G$2501&gt;0)),Nike_Sales_Uncleaned!G2320)</f>
        <v>6110.0300000000007</v>
      </c>
      <c r="H2215">
        <f>IF(Nike_Sales_Uncleaned!H2320="",0,IF(AND(Nike_Sales_Uncleaned!H2320&gt;=0,Nike_Sales_Uncleaned!H2320&lt;=1),Nike_Sales_Uncleaned!H2320,0))</f>
        <v>0</v>
      </c>
      <c r="I2215">
        <v>0</v>
      </c>
      <c r="J2215" s="11">
        <f>IF(Nike_Sales_Uncleaned[[#This Row],[Order_Date]]="","",Nike_Sales_Uncleaned[[#This Row],[Order_Date]])</f>
        <v>45438</v>
      </c>
      <c r="K2215" t="s">
        <v>22</v>
      </c>
      <c r="L2215" t="s">
        <v>45</v>
      </c>
      <c r="M2215">
        <v>883.91</v>
      </c>
    </row>
    <row r="2216" spans="1:13" x14ac:dyDescent="0.3">
      <c r="A2216">
        <v>4320</v>
      </c>
      <c r="B2216" t="s">
        <v>19</v>
      </c>
      <c r="C2216" t="s">
        <v>14</v>
      </c>
      <c r="D2216" t="s">
        <v>15</v>
      </c>
      <c r="E2216" t="str">
        <f>IF(Nike_Sales_Uncleaned!E2322="","NA",IF(OR(Nike_Sales_Uncleaned!E2322=0,Nike_Sales_Uncleaned!E2322=-1),"NA",UPPER(Nike_Sales_Uncleaned!E2322)))</f>
        <v>11</v>
      </c>
      <c r="F2216" cm="1">
        <f t="array" ref="F2216">IF(Nike_Sales_Uncleaned!F2322="",MEDIAN(_xlfn._xlws.FILTER(Nike_Sales_Uncleaned!$F$2:$F$2501,Nike_Sales_Uncleaned!$F$2:$F$2501&gt;0)),Nike_Sales_Uncleaned!F2322)</f>
        <v>2</v>
      </c>
      <c r="G2216" cm="1">
        <f t="array" ref="G2216">IF(OR(Nike_Sales_Uncleaned!G2322="",Nike_Sales_Uncleaned!G2322&lt;=0),MEDIAN(_xlfn._xlws.FILTER(Nike_Sales_Uncleaned!$G$2:$G$2501,Nike_Sales_Uncleaned!$G$2:$G$2501&gt;0)),Nike_Sales_Uncleaned!G2322)</f>
        <v>6110.0300000000007</v>
      </c>
      <c r="H2216">
        <f>IF(Nike_Sales_Uncleaned!H2322="",0,IF(AND(Nike_Sales_Uncleaned!H2322&gt;=0,Nike_Sales_Uncleaned!H2322&lt;=1),Nike_Sales_Uncleaned!H2322,0))</f>
        <v>0</v>
      </c>
      <c r="I2216">
        <v>0</v>
      </c>
      <c r="J2216" s="11">
        <f>IF(Nike_Sales_Uncleaned[[#This Row],[Order_Date]]="","",Nike_Sales_Uncleaned[[#This Row],[Order_Date]])</f>
        <v>45604</v>
      </c>
      <c r="K2216" t="s">
        <v>17</v>
      </c>
      <c r="L2216" t="s">
        <v>33</v>
      </c>
      <c r="M2216">
        <v>1848.29</v>
      </c>
    </row>
    <row r="2217" spans="1:13" x14ac:dyDescent="0.3">
      <c r="A2217">
        <v>4321</v>
      </c>
      <c r="B2217" t="s">
        <v>13</v>
      </c>
      <c r="C2217" t="s">
        <v>30</v>
      </c>
      <c r="D2217" t="s">
        <v>50</v>
      </c>
      <c r="E2217" t="str">
        <f>IF(Nike_Sales_Uncleaned!E2323="","NA",IF(OR(Nike_Sales_Uncleaned!E2323=0,Nike_Sales_Uncleaned!E2323=-1),"NA",UPPER(Nike_Sales_Uncleaned!E2323)))</f>
        <v>XL</v>
      </c>
      <c r="F2217" cm="1">
        <f t="array" ref="F2217">IF(Nike_Sales_Uncleaned!F2323="",MEDIAN(_xlfn._xlws.FILTER(Nike_Sales_Uncleaned!$F$2:$F$2501,Nike_Sales_Uncleaned!$F$2:$F$2501&gt;0)),Nike_Sales_Uncleaned!F2323)</f>
        <v>2</v>
      </c>
      <c r="G2217" cm="1">
        <f t="array" ref="G2217">IF(OR(Nike_Sales_Uncleaned!G2323="",Nike_Sales_Uncleaned!G2323&lt;=0),MEDIAN(_xlfn._xlws.FILTER(Nike_Sales_Uncleaned!$G$2:$G$2501,Nike_Sales_Uncleaned!$G$2:$G$2501&gt;0)),Nike_Sales_Uncleaned!G2323)</f>
        <v>6646.84</v>
      </c>
      <c r="H2217">
        <f>IF(Nike_Sales_Uncleaned!H2323="",0,IF(AND(Nike_Sales_Uncleaned!H2323&gt;=0,Nike_Sales_Uncleaned!H2323&lt;=1),Nike_Sales_Uncleaned!H2323,0))</f>
        <v>0</v>
      </c>
      <c r="I2217">
        <v>0</v>
      </c>
      <c r="J2217" s="11">
        <f>IF(Nike_Sales_Uncleaned[[#This Row],[Order_Date]]="","",Nike_Sales_Uncleaned[[#This Row],[Order_Date]])</f>
        <v>45851</v>
      </c>
      <c r="K2217" t="s">
        <v>17</v>
      </c>
      <c r="L2217" t="s">
        <v>25</v>
      </c>
      <c r="M2217">
        <v>2210.19</v>
      </c>
    </row>
    <row r="2218" spans="1:13" x14ac:dyDescent="0.3">
      <c r="A2218">
        <v>4322</v>
      </c>
      <c r="B2218" t="s">
        <v>19</v>
      </c>
      <c r="C2218" t="s">
        <v>26</v>
      </c>
      <c r="D2218" t="s">
        <v>40</v>
      </c>
      <c r="E2218" t="str">
        <f>IF(Nike_Sales_Uncleaned!E2324="","NA",IF(OR(Nike_Sales_Uncleaned!E2324=0,Nike_Sales_Uncleaned!E2324=-1),"NA",UPPER(Nike_Sales_Uncleaned!E2324)))</f>
        <v>M</v>
      </c>
      <c r="F2218" cm="1">
        <f t="array" ref="F2218">IF(Nike_Sales_Uncleaned!F2324="",MEDIAN(_xlfn._xlws.FILTER(Nike_Sales_Uncleaned!$F$2:$F$2501,Nike_Sales_Uncleaned!$F$2:$F$2501&gt;0)),Nike_Sales_Uncleaned!F2324)</f>
        <v>2</v>
      </c>
      <c r="G2218" cm="1">
        <f t="array" ref="G2218">IF(OR(Nike_Sales_Uncleaned!G2324="",Nike_Sales_Uncleaned!G2324&lt;=0),MEDIAN(_xlfn._xlws.FILTER(Nike_Sales_Uncleaned!$G$2:$G$2501,Nike_Sales_Uncleaned!$G$2:$G$2501&gt;0)),Nike_Sales_Uncleaned!G2324)</f>
        <v>6110.0300000000007</v>
      </c>
      <c r="H2218">
        <f>IF(Nike_Sales_Uncleaned!H2324="",0,IF(AND(Nike_Sales_Uncleaned!H2324&gt;=0,Nike_Sales_Uncleaned!H2324&lt;=1),Nike_Sales_Uncleaned!H2324,0))</f>
        <v>0</v>
      </c>
      <c r="I2218">
        <v>0</v>
      </c>
      <c r="J2218" s="11">
        <f>IF(Nike_Sales_Uncleaned[[#This Row],[Order_Date]]="","",Nike_Sales_Uncleaned[[#This Row],[Order_Date]])</f>
        <v>45711</v>
      </c>
      <c r="K2218" t="s">
        <v>17</v>
      </c>
      <c r="L2218" t="s">
        <v>25</v>
      </c>
      <c r="M2218">
        <v>1939.05</v>
      </c>
    </row>
    <row r="2219" spans="1:13" x14ac:dyDescent="0.3">
      <c r="A2219">
        <v>4323</v>
      </c>
      <c r="B2219" t="s">
        <v>35</v>
      </c>
      <c r="C2219" t="s">
        <v>26</v>
      </c>
      <c r="D2219" t="s">
        <v>60</v>
      </c>
      <c r="E2219" t="str">
        <f>IF(Nike_Sales_Uncleaned!E2325="","NA",IF(OR(Nike_Sales_Uncleaned!E2325=0,Nike_Sales_Uncleaned!E2325=-1),"NA",UPPER(Nike_Sales_Uncleaned!E2325)))</f>
        <v>M</v>
      </c>
      <c r="F2219" cm="1">
        <f t="array" ref="F2219">IF(Nike_Sales_Uncleaned!F2325="",MEDIAN(_xlfn._xlws.FILTER(Nike_Sales_Uncleaned!$F$2:$F$2501,Nike_Sales_Uncleaned!$F$2:$F$2501&gt;0)),Nike_Sales_Uncleaned!F2325)</f>
        <v>2</v>
      </c>
      <c r="G2219" cm="1">
        <f t="array" ref="G2219">IF(OR(Nike_Sales_Uncleaned!G2325="",Nike_Sales_Uncleaned!G2325&lt;=0),MEDIAN(_xlfn._xlws.FILTER(Nike_Sales_Uncleaned!$G$2:$G$2501,Nike_Sales_Uncleaned!$G$2:$G$2501&gt;0)),Nike_Sales_Uncleaned!G2325)</f>
        <v>8526.42</v>
      </c>
      <c r="H2219">
        <f>IF(Nike_Sales_Uncleaned!H2325="",0,IF(AND(Nike_Sales_Uncleaned!H2325&gt;=0,Nike_Sales_Uncleaned!H2325&lt;=1),Nike_Sales_Uncleaned!H2325,0))</f>
        <v>0</v>
      </c>
      <c r="I2219">
        <v>0</v>
      </c>
      <c r="J2219" s="11">
        <f>IF(Nike_Sales_Uncleaned[[#This Row],[Order_Date]]="","",Nike_Sales_Uncleaned[[#This Row],[Order_Date]])</f>
        <v>45785</v>
      </c>
      <c r="K2219" t="s">
        <v>22</v>
      </c>
      <c r="L2219" t="s">
        <v>33</v>
      </c>
      <c r="M2219">
        <v>3573.83</v>
      </c>
    </row>
    <row r="2220" spans="1:13" x14ac:dyDescent="0.3">
      <c r="A2220">
        <v>4324</v>
      </c>
      <c r="B2220" t="s">
        <v>19</v>
      </c>
      <c r="C2220" t="s">
        <v>20</v>
      </c>
      <c r="D2220" t="s">
        <v>21</v>
      </c>
      <c r="E2220" t="str">
        <f>IF(Nike_Sales_Uncleaned!E2326="","NA",IF(OR(Nike_Sales_Uncleaned!E2326=0,Nike_Sales_Uncleaned!E2326=-1),"NA",UPPER(Nike_Sales_Uncleaned!E2326)))</f>
        <v>7</v>
      </c>
      <c r="F2220" cm="1">
        <f t="array" ref="F2220">IF(Nike_Sales_Uncleaned!F2326="",MEDIAN(_xlfn._xlws.FILTER(Nike_Sales_Uncleaned!$F$2:$F$2501,Nike_Sales_Uncleaned!$F$2:$F$2501&gt;0)),Nike_Sales_Uncleaned!F2326)</f>
        <v>0</v>
      </c>
      <c r="G2220" cm="1">
        <f t="array" ref="G2220">IF(OR(Nike_Sales_Uncleaned!G2326="",Nike_Sales_Uncleaned!G2326&lt;=0),MEDIAN(_xlfn._xlws.FILTER(Nike_Sales_Uncleaned!$G$2:$G$2501,Nike_Sales_Uncleaned!$G$2:$G$2501&gt;0)),Nike_Sales_Uncleaned!G2326)</f>
        <v>6110.0300000000007</v>
      </c>
      <c r="H2220">
        <f>IF(Nike_Sales_Uncleaned!H2326="",0,IF(AND(Nike_Sales_Uncleaned!H2326&gt;=0,Nike_Sales_Uncleaned!H2326&lt;=1),Nike_Sales_Uncleaned!H2326,0))</f>
        <v>0</v>
      </c>
      <c r="I2220">
        <v>0</v>
      </c>
      <c r="J2220" s="11">
        <f>IF(Nike_Sales_Uncleaned[[#This Row],[Order_Date]]="","",Nike_Sales_Uncleaned[[#This Row],[Order_Date]])</f>
        <v>45699</v>
      </c>
      <c r="K2220" t="s">
        <v>22</v>
      </c>
      <c r="L2220" t="s">
        <v>25</v>
      </c>
      <c r="M2220">
        <v>920.34</v>
      </c>
    </row>
    <row r="2221" spans="1:13" x14ac:dyDescent="0.3">
      <c r="A2221">
        <v>4325</v>
      </c>
      <c r="B2221" t="s">
        <v>35</v>
      </c>
      <c r="C2221" t="s">
        <v>43</v>
      </c>
      <c r="D2221" t="s">
        <v>52</v>
      </c>
      <c r="E2221" t="str">
        <f>IF(Nike_Sales_Uncleaned!E2327="","NA",IF(OR(Nike_Sales_Uncleaned!E2327=0,Nike_Sales_Uncleaned!E2327=-1),"NA",UPPER(Nike_Sales_Uncleaned!E2327)))</f>
        <v>L</v>
      </c>
      <c r="F2221" cm="1">
        <f t="array" ref="F2221">IF(Nike_Sales_Uncleaned!F2327="",MEDIAN(_xlfn._xlws.FILTER(Nike_Sales_Uncleaned!$F$2:$F$2501,Nike_Sales_Uncleaned!$F$2:$F$2501&gt;0)),Nike_Sales_Uncleaned!F2327)</f>
        <v>2</v>
      </c>
      <c r="G2221" cm="1">
        <f t="array" ref="G2221">IF(OR(Nike_Sales_Uncleaned!G2327="",Nike_Sales_Uncleaned!G2327&lt;=0),MEDIAN(_xlfn._xlws.FILTER(Nike_Sales_Uncleaned!$G$2:$G$2501,Nike_Sales_Uncleaned!$G$2:$G$2501&gt;0)),Nike_Sales_Uncleaned!G2327)</f>
        <v>6110.0300000000007</v>
      </c>
      <c r="H2221">
        <f>IF(Nike_Sales_Uncleaned!H2327="",0,IF(AND(Nike_Sales_Uncleaned!H2327&gt;=0,Nike_Sales_Uncleaned!H2327&lt;=1),Nike_Sales_Uncleaned!H2327,0))</f>
        <v>0</v>
      </c>
      <c r="I2221">
        <v>0</v>
      </c>
      <c r="J2221" s="11" t="str">
        <f>IF(Nike_Sales_Uncleaned[[#This Row],[Order_Date]]="","",Nike_Sales_Uncleaned[[#This Row],[Order_Date]])</f>
        <v/>
      </c>
      <c r="K2221" t="s">
        <v>22</v>
      </c>
      <c r="L2221" t="s">
        <v>36</v>
      </c>
      <c r="M2221">
        <v>-402.21</v>
      </c>
    </row>
    <row r="2222" spans="1:13" x14ac:dyDescent="0.3">
      <c r="A2222">
        <v>4326</v>
      </c>
      <c r="B2222" t="s">
        <v>19</v>
      </c>
      <c r="C2222" t="s">
        <v>26</v>
      </c>
      <c r="D2222" t="s">
        <v>60</v>
      </c>
      <c r="E2222" t="str">
        <f>IF(Nike_Sales_Uncleaned!E2328="","NA",IF(OR(Nike_Sales_Uncleaned!E2328=0,Nike_Sales_Uncleaned!E2328=-1),"NA",UPPER(Nike_Sales_Uncleaned!E2328)))</f>
        <v>XL</v>
      </c>
      <c r="F2222" cm="1">
        <f t="array" ref="F2222">IF(Nike_Sales_Uncleaned!F2328="",MEDIAN(_xlfn._xlws.FILTER(Nike_Sales_Uncleaned!$F$2:$F$2501,Nike_Sales_Uncleaned!$F$2:$F$2501&gt;0)),Nike_Sales_Uncleaned!F2328)</f>
        <v>0</v>
      </c>
      <c r="G2222" cm="1">
        <f t="array" ref="G2222">IF(OR(Nike_Sales_Uncleaned!G2328="",Nike_Sales_Uncleaned!G2328&lt;=0),MEDIAN(_xlfn._xlws.FILTER(Nike_Sales_Uncleaned!$G$2:$G$2501,Nike_Sales_Uncleaned!$G$2:$G$2501&gt;0)),Nike_Sales_Uncleaned!G2328)</f>
        <v>9604.84</v>
      </c>
      <c r="H2222">
        <f>IF(Nike_Sales_Uncleaned!H2328="",0,IF(AND(Nike_Sales_Uncleaned!H2328&gt;=0,Nike_Sales_Uncleaned!H2328&lt;=1),Nike_Sales_Uncleaned!H2328,0))</f>
        <v>0.31</v>
      </c>
      <c r="I2222">
        <v>0</v>
      </c>
      <c r="J2222" s="11">
        <f>IF(Nike_Sales_Uncleaned[[#This Row],[Order_Date]]="","",Nike_Sales_Uncleaned[[#This Row],[Order_Date]])</f>
        <v>45688</v>
      </c>
      <c r="K2222" t="s">
        <v>22</v>
      </c>
      <c r="L2222" t="s">
        <v>33</v>
      </c>
      <c r="M2222">
        <v>-143.11000000000001</v>
      </c>
    </row>
    <row r="2223" spans="1:13" x14ac:dyDescent="0.3">
      <c r="A2223">
        <v>4327</v>
      </c>
      <c r="B2223" t="s">
        <v>35</v>
      </c>
      <c r="C2223" t="s">
        <v>14</v>
      </c>
      <c r="D2223" t="s">
        <v>15</v>
      </c>
      <c r="E2223" t="str">
        <f>IF(Nike_Sales_Uncleaned!E2329="","NA",IF(OR(Nike_Sales_Uncleaned!E2329=0,Nike_Sales_Uncleaned!E2329=-1),"NA",UPPER(Nike_Sales_Uncleaned!E2329)))</f>
        <v>NA</v>
      </c>
      <c r="F2223" cm="1">
        <f t="array" ref="F2223">IF(Nike_Sales_Uncleaned!F2329="",MEDIAN(_xlfn._xlws.FILTER(Nike_Sales_Uncleaned!$F$2:$F$2501,Nike_Sales_Uncleaned!$F$2:$F$2501&gt;0)),Nike_Sales_Uncleaned!F2329)</f>
        <v>-1</v>
      </c>
      <c r="G2223" cm="1">
        <f t="array" ref="G2223">IF(OR(Nike_Sales_Uncleaned!G2329="",Nike_Sales_Uncleaned!G2329&lt;=0),MEDIAN(_xlfn._xlws.FILTER(Nike_Sales_Uncleaned!$G$2:$G$2501,Nike_Sales_Uncleaned!$G$2:$G$2501&gt;0)),Nike_Sales_Uncleaned!G2329)</f>
        <v>6348.4</v>
      </c>
      <c r="H2223">
        <f>IF(Nike_Sales_Uncleaned!H2329="",0,IF(AND(Nike_Sales_Uncleaned!H2329&gt;=0,Nike_Sales_Uncleaned!H2329&lt;=1),Nike_Sales_Uncleaned!H2329,0))</f>
        <v>0</v>
      </c>
      <c r="I2223">
        <v>0</v>
      </c>
      <c r="J2223" s="11" t="str">
        <f>IF(Nike_Sales_Uncleaned[[#This Row],[Order_Date]]="","",Nike_Sales_Uncleaned[[#This Row],[Order_Date]])</f>
        <v/>
      </c>
      <c r="K2223" t="s">
        <v>22</v>
      </c>
      <c r="L2223" t="s">
        <v>29</v>
      </c>
      <c r="M2223">
        <v>1249.1500000000001</v>
      </c>
    </row>
    <row r="2224" spans="1:13" x14ac:dyDescent="0.3">
      <c r="A2224">
        <v>4328</v>
      </c>
      <c r="B2224" t="s">
        <v>35</v>
      </c>
      <c r="C2224" t="s">
        <v>43</v>
      </c>
      <c r="D2224" t="s">
        <v>52</v>
      </c>
      <c r="E2224" t="str">
        <f>IF(Nike_Sales_Uncleaned!E2330="","NA",IF(OR(Nike_Sales_Uncleaned!E2330=0,Nike_Sales_Uncleaned!E2330=-1),"NA",UPPER(Nike_Sales_Uncleaned!E2330)))</f>
        <v>NA</v>
      </c>
      <c r="F2224" cm="1">
        <f t="array" ref="F2224">IF(Nike_Sales_Uncleaned!F2330="",MEDIAN(_xlfn._xlws.FILTER(Nike_Sales_Uncleaned!$F$2:$F$2501,Nike_Sales_Uncleaned!$F$2:$F$2501&gt;0)),Nike_Sales_Uncleaned!F2330)</f>
        <v>2</v>
      </c>
      <c r="G2224" cm="1">
        <f t="array" ref="G2224">IF(OR(Nike_Sales_Uncleaned!G2330="",Nike_Sales_Uncleaned!G2330&lt;=0),MEDIAN(_xlfn._xlws.FILTER(Nike_Sales_Uncleaned!$G$2:$G$2501,Nike_Sales_Uncleaned!$G$2:$G$2501&gt;0)),Nike_Sales_Uncleaned!G2330)</f>
        <v>3943.71</v>
      </c>
      <c r="H2224">
        <f>IF(Nike_Sales_Uncleaned!H2330="",0,IF(AND(Nike_Sales_Uncleaned!H2330&gt;=0,Nike_Sales_Uncleaned!H2330&lt;=1),Nike_Sales_Uncleaned!H2330,0))</f>
        <v>0</v>
      </c>
      <c r="I2224">
        <v>0</v>
      </c>
      <c r="J2224" s="11" t="str">
        <f>IF(Nike_Sales_Uncleaned[[#This Row],[Order_Date]]="","",Nike_Sales_Uncleaned[[#This Row],[Order_Date]])</f>
        <v/>
      </c>
      <c r="K2224" t="s">
        <v>17</v>
      </c>
      <c r="L2224" t="s">
        <v>38</v>
      </c>
      <c r="M2224">
        <v>2631.07</v>
      </c>
    </row>
    <row r="2225" spans="1:13" x14ac:dyDescent="0.3">
      <c r="A2225">
        <v>4330</v>
      </c>
      <c r="B2225" t="s">
        <v>13</v>
      </c>
      <c r="C2225" t="s">
        <v>26</v>
      </c>
      <c r="D2225" t="s">
        <v>60</v>
      </c>
      <c r="E2225" t="str">
        <f>IF(Nike_Sales_Uncleaned!E2332="","NA",IF(OR(Nike_Sales_Uncleaned!E2332=0,Nike_Sales_Uncleaned!E2332=-1),"NA",UPPER(Nike_Sales_Uncleaned!E2332)))</f>
        <v>M</v>
      </c>
      <c r="F2225" cm="1">
        <f t="array" ref="F2225">IF(Nike_Sales_Uncleaned!F2332="",MEDIAN(_xlfn._xlws.FILTER(Nike_Sales_Uncleaned!$F$2:$F$2501,Nike_Sales_Uncleaned!$F$2:$F$2501&gt;0)),Nike_Sales_Uncleaned!F2332)</f>
        <v>1</v>
      </c>
      <c r="G2225" cm="1">
        <f t="array" ref="G2225">IF(OR(Nike_Sales_Uncleaned!G2332="",Nike_Sales_Uncleaned!G2332&lt;=0),MEDIAN(_xlfn._xlws.FILTER(Nike_Sales_Uncleaned!$G$2:$G$2501,Nike_Sales_Uncleaned!$G$2:$G$2501&gt;0)),Nike_Sales_Uncleaned!G2332)</f>
        <v>4087.76</v>
      </c>
      <c r="H2225">
        <f>IF(Nike_Sales_Uncleaned!H2332="",0,IF(AND(Nike_Sales_Uncleaned!H2332&gt;=0,Nike_Sales_Uncleaned!H2332&lt;=1),Nike_Sales_Uncleaned!H2332,0))</f>
        <v>0</v>
      </c>
      <c r="I2225">
        <v>0</v>
      </c>
      <c r="J2225" s="11">
        <f>IF(Nike_Sales_Uncleaned[[#This Row],[Order_Date]]="","",Nike_Sales_Uncleaned[[#This Row],[Order_Date]])</f>
        <v>45692</v>
      </c>
      <c r="K2225" t="s">
        <v>22</v>
      </c>
      <c r="L2225" t="s">
        <v>36</v>
      </c>
      <c r="M2225">
        <v>-831.23</v>
      </c>
    </row>
    <row r="2226" spans="1:13" x14ac:dyDescent="0.3">
      <c r="A2226">
        <v>4331</v>
      </c>
      <c r="B2226" t="s">
        <v>19</v>
      </c>
      <c r="C2226" t="s">
        <v>14</v>
      </c>
      <c r="D2226" t="s">
        <v>15</v>
      </c>
      <c r="E2226" t="str">
        <f>IF(Nike_Sales_Uncleaned!E2333="","NA",IF(OR(Nike_Sales_Uncleaned!E2333=0,Nike_Sales_Uncleaned!E2333=-1),"NA",UPPER(Nike_Sales_Uncleaned!E2333)))</f>
        <v>NA</v>
      </c>
      <c r="F2226" cm="1">
        <f t="array" ref="F2226">IF(Nike_Sales_Uncleaned!F2333="",MEDIAN(_xlfn._xlws.FILTER(Nike_Sales_Uncleaned!$F$2:$F$2501,Nike_Sales_Uncleaned!$F$2:$F$2501&gt;0)),Nike_Sales_Uncleaned!F2333)</f>
        <v>2</v>
      </c>
      <c r="G2226" cm="1">
        <f t="array" ref="G2226">IF(OR(Nike_Sales_Uncleaned!G2333="",Nike_Sales_Uncleaned!G2333&lt;=0),MEDIAN(_xlfn._xlws.FILTER(Nike_Sales_Uncleaned!$G$2:$G$2501,Nike_Sales_Uncleaned!$G$2:$G$2501&gt;0)),Nike_Sales_Uncleaned!G2333)</f>
        <v>4574.53</v>
      </c>
      <c r="H2226">
        <f>IF(Nike_Sales_Uncleaned!H2333="",0,IF(AND(Nike_Sales_Uncleaned!H2333&gt;=0,Nike_Sales_Uncleaned!H2333&lt;=1),Nike_Sales_Uncleaned!H2333,0))</f>
        <v>0.04</v>
      </c>
      <c r="I2226">
        <v>8783.1</v>
      </c>
      <c r="J2226" s="11">
        <f>IF(Nike_Sales_Uncleaned[[#This Row],[Order_Date]]="","",Nike_Sales_Uncleaned[[#This Row],[Order_Date]])</f>
        <v>45575</v>
      </c>
      <c r="K2226" t="s">
        <v>22</v>
      </c>
      <c r="L2226" t="s">
        <v>45</v>
      </c>
      <c r="M2226">
        <v>3534.47</v>
      </c>
    </row>
    <row r="2227" spans="1:13" x14ac:dyDescent="0.3">
      <c r="A2227">
        <v>4332</v>
      </c>
      <c r="B2227" t="s">
        <v>19</v>
      </c>
      <c r="C2227" t="s">
        <v>30</v>
      </c>
      <c r="D2227" t="s">
        <v>56</v>
      </c>
      <c r="E2227" t="str">
        <f>IF(Nike_Sales_Uncleaned!E2334="","NA",IF(OR(Nike_Sales_Uncleaned!E2334=0,Nike_Sales_Uncleaned!E2334=-1),"NA",UPPER(Nike_Sales_Uncleaned!E2334)))</f>
        <v>NA</v>
      </c>
      <c r="F2227" cm="1">
        <f t="array" ref="F2227">IF(Nike_Sales_Uncleaned!F2334="",MEDIAN(_xlfn._xlws.FILTER(Nike_Sales_Uncleaned!$F$2:$F$2501,Nike_Sales_Uncleaned!$F$2:$F$2501&gt;0)),Nike_Sales_Uncleaned!F2334)</f>
        <v>2</v>
      </c>
      <c r="G2227" cm="1">
        <f t="array" ref="G2227">IF(OR(Nike_Sales_Uncleaned!G2334="",Nike_Sales_Uncleaned!G2334&lt;=0),MEDIAN(_xlfn._xlws.FILTER(Nike_Sales_Uncleaned!$G$2:$G$2501,Nike_Sales_Uncleaned!$G$2:$G$2501&gt;0)),Nike_Sales_Uncleaned!G2334)</f>
        <v>6110.0300000000007</v>
      </c>
      <c r="H2227">
        <f>IF(Nike_Sales_Uncleaned!H2334="",0,IF(AND(Nike_Sales_Uncleaned!H2334&gt;=0,Nike_Sales_Uncleaned!H2334&lt;=1),Nike_Sales_Uncleaned!H2334,0))</f>
        <v>0.12</v>
      </c>
      <c r="I2227">
        <v>0</v>
      </c>
      <c r="J2227" s="11">
        <f>IF(Nike_Sales_Uncleaned[[#This Row],[Order_Date]]="","",Nike_Sales_Uncleaned[[#This Row],[Order_Date]])</f>
        <v>45778</v>
      </c>
      <c r="K2227" t="s">
        <v>17</v>
      </c>
      <c r="L2227" t="s">
        <v>33</v>
      </c>
      <c r="M2227">
        <v>2181.1</v>
      </c>
    </row>
    <row r="2228" spans="1:13" x14ac:dyDescent="0.3">
      <c r="A2228">
        <v>4333</v>
      </c>
      <c r="B2228" t="s">
        <v>35</v>
      </c>
      <c r="C2228" t="s">
        <v>26</v>
      </c>
      <c r="D2228" t="s">
        <v>27</v>
      </c>
      <c r="E2228" t="str">
        <f>IF(Nike_Sales_Uncleaned!E2335="","NA",IF(OR(Nike_Sales_Uncleaned!E2335=0,Nike_Sales_Uncleaned!E2335=-1),"NA",UPPER(Nike_Sales_Uncleaned!E2335)))</f>
        <v>NA</v>
      </c>
      <c r="F2228" cm="1">
        <f t="array" ref="F2228">IF(Nike_Sales_Uncleaned!F2335="",MEDIAN(_xlfn._xlws.FILTER(Nike_Sales_Uncleaned!$F$2:$F$2501,Nike_Sales_Uncleaned!$F$2:$F$2501&gt;0)),Nike_Sales_Uncleaned!F2335)</f>
        <v>2</v>
      </c>
      <c r="G2228" cm="1">
        <f t="array" ref="G2228">IF(OR(Nike_Sales_Uncleaned!G2335="",Nike_Sales_Uncleaned!G2335&lt;=0),MEDIAN(_xlfn._xlws.FILTER(Nike_Sales_Uncleaned!$G$2:$G$2501,Nike_Sales_Uncleaned!$G$2:$G$2501&gt;0)),Nike_Sales_Uncleaned!G2335)</f>
        <v>5179.28</v>
      </c>
      <c r="H2228">
        <f>IF(Nike_Sales_Uncleaned!H2335="",0,IF(AND(Nike_Sales_Uncleaned!H2335&gt;=0,Nike_Sales_Uncleaned!H2335&lt;=1),Nike_Sales_Uncleaned!H2335,0))</f>
        <v>0</v>
      </c>
      <c r="I2228">
        <v>0</v>
      </c>
      <c r="J2228" s="11">
        <f>IF(Nike_Sales_Uncleaned[[#This Row],[Order_Date]]="","",Nike_Sales_Uncleaned[[#This Row],[Order_Date]])</f>
        <v>45674</v>
      </c>
      <c r="K2228" t="s">
        <v>22</v>
      </c>
      <c r="L2228" t="s">
        <v>25</v>
      </c>
      <c r="M2228">
        <v>3256.38</v>
      </c>
    </row>
    <row r="2229" spans="1:13" x14ac:dyDescent="0.3">
      <c r="A2229">
        <v>4334</v>
      </c>
      <c r="B2229" t="s">
        <v>13</v>
      </c>
      <c r="C2229" t="s">
        <v>43</v>
      </c>
      <c r="D2229" t="s">
        <v>44</v>
      </c>
      <c r="E2229" t="str">
        <f>IF(Nike_Sales_Uncleaned!E2336="","NA",IF(OR(Nike_Sales_Uncleaned!E2336=0,Nike_Sales_Uncleaned!E2336=-1),"NA",UPPER(Nike_Sales_Uncleaned!E2336)))</f>
        <v>NA</v>
      </c>
      <c r="F2229" cm="1">
        <f t="array" ref="F2229">IF(Nike_Sales_Uncleaned!F2336="",MEDIAN(_xlfn._xlws.FILTER(Nike_Sales_Uncleaned!$F$2:$F$2501,Nike_Sales_Uncleaned!$F$2:$F$2501&gt;0)),Nike_Sales_Uncleaned!F2336)</f>
        <v>2</v>
      </c>
      <c r="G2229" cm="1">
        <f t="array" ref="G2229">IF(OR(Nike_Sales_Uncleaned!G2336="",Nike_Sales_Uncleaned!G2336&lt;=0),MEDIAN(_xlfn._xlws.FILTER(Nike_Sales_Uncleaned!$G$2:$G$2501,Nike_Sales_Uncleaned!$G$2:$G$2501&gt;0)),Nike_Sales_Uncleaned!G2336)</f>
        <v>4393.46</v>
      </c>
      <c r="H2229">
        <f>IF(Nike_Sales_Uncleaned!H2336="",0,IF(AND(Nike_Sales_Uncleaned!H2336&gt;=0,Nike_Sales_Uncleaned!H2336&lt;=1),Nike_Sales_Uncleaned!H2336,0))</f>
        <v>0</v>
      </c>
      <c r="I2229">
        <v>0</v>
      </c>
      <c r="J2229" s="11">
        <f>IF(Nike_Sales_Uncleaned[[#This Row],[Order_Date]]="","",Nike_Sales_Uncleaned[[#This Row],[Order_Date]])</f>
        <v>45643</v>
      </c>
      <c r="K2229" t="s">
        <v>17</v>
      </c>
      <c r="L2229" t="s">
        <v>45</v>
      </c>
      <c r="M2229">
        <v>2432.09</v>
      </c>
    </row>
    <row r="2230" spans="1:13" x14ac:dyDescent="0.3">
      <c r="A2230">
        <v>4335</v>
      </c>
      <c r="B2230" t="s">
        <v>13</v>
      </c>
      <c r="C2230" t="s">
        <v>30</v>
      </c>
      <c r="D2230" t="s">
        <v>48</v>
      </c>
      <c r="E2230" t="str">
        <f>IF(Nike_Sales_Uncleaned!E2337="","NA",IF(OR(Nike_Sales_Uncleaned!E2337=0,Nike_Sales_Uncleaned!E2337=-1),"NA",UPPER(Nike_Sales_Uncleaned!E2337)))</f>
        <v>NA</v>
      </c>
      <c r="F2230" cm="1">
        <f t="array" ref="F2230">IF(Nike_Sales_Uncleaned!F2337="",MEDIAN(_xlfn._xlws.FILTER(Nike_Sales_Uncleaned!$F$2:$F$2501,Nike_Sales_Uncleaned!$F$2:$F$2501&gt;0)),Nike_Sales_Uncleaned!F2337)</f>
        <v>2</v>
      </c>
      <c r="G2230" cm="1">
        <f t="array" ref="G2230">IF(OR(Nike_Sales_Uncleaned!G2337="",Nike_Sales_Uncleaned!G2337&lt;=0),MEDIAN(_xlfn._xlws.FILTER(Nike_Sales_Uncleaned!$G$2:$G$2501,Nike_Sales_Uncleaned!$G$2:$G$2501&gt;0)),Nike_Sales_Uncleaned!G2337)</f>
        <v>6110.0300000000007</v>
      </c>
      <c r="H2230">
        <f>IF(Nike_Sales_Uncleaned!H2337="",0,IF(AND(Nike_Sales_Uncleaned!H2337&gt;=0,Nike_Sales_Uncleaned!H2337&lt;=1),Nike_Sales_Uncleaned!H2337,0))</f>
        <v>0</v>
      </c>
      <c r="I2230">
        <v>0</v>
      </c>
      <c r="J2230" s="11">
        <f>IF(Nike_Sales_Uncleaned[[#This Row],[Order_Date]]="","",Nike_Sales_Uncleaned[[#This Row],[Order_Date]])</f>
        <v>45789</v>
      </c>
      <c r="K2230" t="s">
        <v>17</v>
      </c>
      <c r="L2230" t="s">
        <v>45</v>
      </c>
      <c r="M2230">
        <v>133.01</v>
      </c>
    </row>
    <row r="2231" spans="1:13" x14ac:dyDescent="0.3">
      <c r="A2231">
        <v>4336</v>
      </c>
      <c r="B2231" t="s">
        <v>35</v>
      </c>
      <c r="C2231" t="s">
        <v>20</v>
      </c>
      <c r="D2231" t="s">
        <v>55</v>
      </c>
      <c r="E2231" t="str">
        <f>IF(Nike_Sales_Uncleaned!E2338="","NA",IF(OR(Nike_Sales_Uncleaned!E2338=0,Nike_Sales_Uncleaned!E2338=-1),"NA",UPPER(Nike_Sales_Uncleaned!E2338)))</f>
        <v>XL</v>
      </c>
      <c r="F2231" cm="1">
        <f t="array" ref="F2231">IF(Nike_Sales_Uncleaned!F2338="",MEDIAN(_xlfn._xlws.FILTER(Nike_Sales_Uncleaned!$F$2:$F$2501,Nike_Sales_Uncleaned!$F$2:$F$2501&gt;0)),Nike_Sales_Uncleaned!F2338)</f>
        <v>-1</v>
      </c>
      <c r="G2231" cm="1">
        <f t="array" ref="G2231">IF(OR(Nike_Sales_Uncleaned!G2338="",Nike_Sales_Uncleaned!G2338&lt;=0),MEDIAN(_xlfn._xlws.FILTER(Nike_Sales_Uncleaned!$G$2:$G$2501,Nike_Sales_Uncleaned!$G$2:$G$2501&gt;0)),Nike_Sales_Uncleaned!G2338)</f>
        <v>7120.57</v>
      </c>
      <c r="H2231">
        <f>IF(Nike_Sales_Uncleaned!H2338="",0,IF(AND(Nike_Sales_Uncleaned!H2338&gt;=0,Nike_Sales_Uncleaned!H2338&lt;=1),Nike_Sales_Uncleaned!H2338,0))</f>
        <v>0.09</v>
      </c>
      <c r="I2231">
        <v>-6479.72</v>
      </c>
      <c r="J2231" s="11">
        <f>IF(Nike_Sales_Uncleaned[[#This Row],[Order_Date]]="","",Nike_Sales_Uncleaned[[#This Row],[Order_Date]])</f>
        <v>45828</v>
      </c>
      <c r="K2231" t="s">
        <v>22</v>
      </c>
      <c r="L2231" t="s">
        <v>29</v>
      </c>
      <c r="M2231">
        <v>1916.22</v>
      </c>
    </row>
    <row r="2232" spans="1:13" x14ac:dyDescent="0.3">
      <c r="A2232">
        <v>4337</v>
      </c>
      <c r="B2232" t="s">
        <v>19</v>
      </c>
      <c r="C2232" t="s">
        <v>26</v>
      </c>
      <c r="D2232" t="s">
        <v>27</v>
      </c>
      <c r="E2232" t="str">
        <f>IF(Nike_Sales_Uncleaned!E2339="","NA",IF(OR(Nike_Sales_Uncleaned!E2339=0,Nike_Sales_Uncleaned!E2339=-1),"NA",UPPER(Nike_Sales_Uncleaned!E2339)))</f>
        <v>NA</v>
      </c>
      <c r="F2232" cm="1">
        <f t="array" ref="F2232">IF(Nike_Sales_Uncleaned!F2339="",MEDIAN(_xlfn._xlws.FILTER(Nike_Sales_Uncleaned!$F$2:$F$2501,Nike_Sales_Uncleaned!$F$2:$F$2501&gt;0)),Nike_Sales_Uncleaned!F2339)</f>
        <v>2</v>
      </c>
      <c r="G2232" cm="1">
        <f t="array" ref="G2232">IF(OR(Nike_Sales_Uncleaned!G2339="",Nike_Sales_Uncleaned!G2339&lt;=0),MEDIAN(_xlfn._xlws.FILTER(Nike_Sales_Uncleaned!$G$2:$G$2501,Nike_Sales_Uncleaned!$G$2:$G$2501&gt;0)),Nike_Sales_Uncleaned!G2339)</f>
        <v>6110.0300000000007</v>
      </c>
      <c r="H2232">
        <f>IF(Nike_Sales_Uncleaned!H2339="",0,IF(AND(Nike_Sales_Uncleaned!H2339&gt;=0,Nike_Sales_Uncleaned!H2339&lt;=1),Nike_Sales_Uncleaned!H2339,0))</f>
        <v>0</v>
      </c>
      <c r="I2232">
        <v>0</v>
      </c>
      <c r="J2232" s="11">
        <f>IF(Nike_Sales_Uncleaned[[#This Row],[Order_Date]]="","",Nike_Sales_Uncleaned[[#This Row],[Order_Date]])</f>
        <v>45519</v>
      </c>
      <c r="K2232" t="s">
        <v>17</v>
      </c>
      <c r="L2232" t="s">
        <v>25</v>
      </c>
      <c r="M2232">
        <v>2735.14</v>
      </c>
    </row>
    <row r="2233" spans="1:13" x14ac:dyDescent="0.3">
      <c r="A2233">
        <v>4338</v>
      </c>
      <c r="B2233" t="s">
        <v>35</v>
      </c>
      <c r="C2233" t="s">
        <v>30</v>
      </c>
      <c r="D2233" t="s">
        <v>48</v>
      </c>
      <c r="E2233" t="str">
        <f>IF(Nike_Sales_Uncleaned!E2340="","NA",IF(OR(Nike_Sales_Uncleaned!E2340=0,Nike_Sales_Uncleaned!E2340=-1),"NA",UPPER(Nike_Sales_Uncleaned!E2340)))</f>
        <v>XL</v>
      </c>
      <c r="F2233" cm="1">
        <f t="array" ref="F2233">IF(Nike_Sales_Uncleaned!F2340="",MEDIAN(_xlfn._xlws.FILTER(Nike_Sales_Uncleaned!$F$2:$F$2501,Nike_Sales_Uncleaned!$F$2:$F$2501&gt;0)),Nike_Sales_Uncleaned!F2340)</f>
        <v>2</v>
      </c>
      <c r="G2233" cm="1">
        <f t="array" ref="G2233">IF(OR(Nike_Sales_Uncleaned!G2340="",Nike_Sales_Uncleaned!G2340&lt;=0),MEDIAN(_xlfn._xlws.FILTER(Nike_Sales_Uncleaned!$G$2:$G$2501,Nike_Sales_Uncleaned!$G$2:$G$2501&gt;0)),Nike_Sales_Uncleaned!G2340)</f>
        <v>6110.0300000000007</v>
      </c>
      <c r="H2233">
        <f>IF(Nike_Sales_Uncleaned!H2340="",0,IF(AND(Nike_Sales_Uncleaned!H2340&gt;=0,Nike_Sales_Uncleaned!H2340&lt;=1),Nike_Sales_Uncleaned!H2340,0))</f>
        <v>0</v>
      </c>
      <c r="I2233">
        <v>0</v>
      </c>
      <c r="J2233" s="11">
        <f>IF(Nike_Sales_Uncleaned[[#This Row],[Order_Date]]="","",Nike_Sales_Uncleaned[[#This Row],[Order_Date]])</f>
        <v>45299</v>
      </c>
      <c r="K2233" t="s">
        <v>17</v>
      </c>
      <c r="L2233" t="s">
        <v>29</v>
      </c>
      <c r="M2233">
        <v>1586.94</v>
      </c>
    </row>
    <row r="2234" spans="1:13" x14ac:dyDescent="0.3">
      <c r="A2234">
        <v>4339</v>
      </c>
      <c r="B2234" t="s">
        <v>19</v>
      </c>
      <c r="C2234" t="s">
        <v>26</v>
      </c>
      <c r="D2234" t="s">
        <v>58</v>
      </c>
      <c r="E2234" t="str">
        <f>IF(Nike_Sales_Uncleaned!E2341="","NA",IF(OR(Nike_Sales_Uncleaned!E2341=0,Nike_Sales_Uncleaned!E2341=-1),"NA",UPPER(Nike_Sales_Uncleaned!E2341)))</f>
        <v>L</v>
      </c>
      <c r="F2234" cm="1">
        <f t="array" ref="F2234">IF(Nike_Sales_Uncleaned!F2341="",MEDIAN(_xlfn._xlws.FILTER(Nike_Sales_Uncleaned!$F$2:$F$2501,Nike_Sales_Uncleaned!$F$2:$F$2501&gt;0)),Nike_Sales_Uncleaned!F2341)</f>
        <v>2</v>
      </c>
      <c r="G2234" cm="1">
        <f t="array" ref="G2234">IF(OR(Nike_Sales_Uncleaned!G2341="",Nike_Sales_Uncleaned!G2341&lt;=0),MEDIAN(_xlfn._xlws.FILTER(Nike_Sales_Uncleaned!$G$2:$G$2501,Nike_Sales_Uncleaned!$G$2:$G$2501&gt;0)),Nike_Sales_Uncleaned!G2341)</f>
        <v>6110.0300000000007</v>
      </c>
      <c r="H2234">
        <f>IF(Nike_Sales_Uncleaned!H2341="",0,IF(AND(Nike_Sales_Uncleaned!H2341&gt;=0,Nike_Sales_Uncleaned!H2341&lt;=1),Nike_Sales_Uncleaned!H2341,0))</f>
        <v>0.33</v>
      </c>
      <c r="I2234">
        <v>0</v>
      </c>
      <c r="J2234" s="11" t="str">
        <f>IF(Nike_Sales_Uncleaned[[#This Row],[Order_Date]]="","",Nike_Sales_Uncleaned[[#This Row],[Order_Date]])</f>
        <v/>
      </c>
      <c r="K2234" t="s">
        <v>22</v>
      </c>
      <c r="L2234" t="s">
        <v>38</v>
      </c>
      <c r="M2234">
        <v>2003</v>
      </c>
    </row>
    <row r="2235" spans="1:13" x14ac:dyDescent="0.3">
      <c r="A2235">
        <v>4340</v>
      </c>
      <c r="B2235" t="s">
        <v>19</v>
      </c>
      <c r="C2235" t="s">
        <v>14</v>
      </c>
      <c r="D2235" t="s">
        <v>54</v>
      </c>
      <c r="E2235" t="str">
        <f>IF(Nike_Sales_Uncleaned!E2342="","NA",IF(OR(Nike_Sales_Uncleaned!E2342=0,Nike_Sales_Uncleaned!E2342=-1),"NA",UPPER(Nike_Sales_Uncleaned!E2342)))</f>
        <v>6</v>
      </c>
      <c r="F2235" cm="1">
        <f t="array" ref="F2235">IF(Nike_Sales_Uncleaned!F2342="",MEDIAN(_xlfn._xlws.FILTER(Nike_Sales_Uncleaned!$F$2:$F$2501,Nike_Sales_Uncleaned!$F$2:$F$2501&gt;0)),Nike_Sales_Uncleaned!F2342)</f>
        <v>2</v>
      </c>
      <c r="G2235" cm="1">
        <f t="array" ref="G2235">IF(OR(Nike_Sales_Uncleaned!G2342="",Nike_Sales_Uncleaned!G2342&lt;=0),MEDIAN(_xlfn._xlws.FILTER(Nike_Sales_Uncleaned!$G$2:$G$2501,Nike_Sales_Uncleaned!$G$2:$G$2501&gt;0)),Nike_Sales_Uncleaned!G2342)</f>
        <v>3051.51</v>
      </c>
      <c r="H2235">
        <f>IF(Nike_Sales_Uncleaned!H2342="",0,IF(AND(Nike_Sales_Uncleaned!H2342&gt;=0,Nike_Sales_Uncleaned!H2342&lt;=1),Nike_Sales_Uncleaned!H2342,0))</f>
        <v>0</v>
      </c>
      <c r="I2235">
        <v>0</v>
      </c>
      <c r="J2235" s="11" t="str">
        <f>IF(Nike_Sales_Uncleaned[[#This Row],[Order_Date]]="","",Nike_Sales_Uncleaned[[#This Row],[Order_Date]])</f>
        <v/>
      </c>
      <c r="K2235" t="s">
        <v>22</v>
      </c>
      <c r="L2235" t="s">
        <v>36</v>
      </c>
      <c r="M2235">
        <v>728.33</v>
      </c>
    </row>
    <row r="2236" spans="1:13" x14ac:dyDescent="0.3">
      <c r="A2236">
        <v>4341</v>
      </c>
      <c r="B2236" t="s">
        <v>13</v>
      </c>
      <c r="C2236" t="s">
        <v>14</v>
      </c>
      <c r="D2236" t="s">
        <v>34</v>
      </c>
      <c r="E2236" t="str">
        <f>IF(Nike_Sales_Uncleaned!E2343="","NA",IF(OR(Nike_Sales_Uncleaned!E2343=0,Nike_Sales_Uncleaned!E2343=-1),"NA",UPPER(Nike_Sales_Uncleaned!E2343)))</f>
        <v>NA</v>
      </c>
      <c r="F2236" cm="1">
        <f t="array" ref="F2236">IF(Nike_Sales_Uncleaned!F2343="",MEDIAN(_xlfn._xlws.FILTER(Nike_Sales_Uncleaned!$F$2:$F$2501,Nike_Sales_Uncleaned!$F$2:$F$2501&gt;0)),Nike_Sales_Uncleaned!F2343)</f>
        <v>2</v>
      </c>
      <c r="G2236" cm="1">
        <f t="array" ref="G2236">IF(OR(Nike_Sales_Uncleaned!G2343="",Nike_Sales_Uncleaned!G2343&lt;=0),MEDIAN(_xlfn._xlws.FILTER(Nike_Sales_Uncleaned!$G$2:$G$2501,Nike_Sales_Uncleaned!$G$2:$G$2501&gt;0)),Nike_Sales_Uncleaned!G2343)</f>
        <v>6110.0300000000007</v>
      </c>
      <c r="H2236">
        <f>IF(Nike_Sales_Uncleaned!H2343="",0,IF(AND(Nike_Sales_Uncleaned!H2343&gt;=0,Nike_Sales_Uncleaned!H2343&lt;=1),Nike_Sales_Uncleaned!H2343,0))</f>
        <v>0</v>
      </c>
      <c r="I2236">
        <v>0</v>
      </c>
      <c r="J2236" s="11" t="str">
        <f>IF(Nike_Sales_Uncleaned[[#This Row],[Order_Date]]="","",Nike_Sales_Uncleaned[[#This Row],[Order_Date]])</f>
        <v/>
      </c>
      <c r="K2236" t="s">
        <v>22</v>
      </c>
      <c r="L2236" t="s">
        <v>38</v>
      </c>
      <c r="M2236">
        <v>-461.13</v>
      </c>
    </row>
    <row r="2237" spans="1:13" x14ac:dyDescent="0.3">
      <c r="A2237">
        <v>4343</v>
      </c>
      <c r="B2237" t="s">
        <v>13</v>
      </c>
      <c r="C2237" t="s">
        <v>14</v>
      </c>
      <c r="D2237" t="s">
        <v>47</v>
      </c>
      <c r="E2237" t="str">
        <f>IF(Nike_Sales_Uncleaned!E2345="","NA",IF(OR(Nike_Sales_Uncleaned!E2345=0,Nike_Sales_Uncleaned!E2345=-1),"NA",UPPER(Nike_Sales_Uncleaned!E2345)))</f>
        <v>7</v>
      </c>
      <c r="F2237" cm="1">
        <f t="array" ref="F2237">IF(Nike_Sales_Uncleaned!F2345="",MEDIAN(_xlfn._xlws.FILTER(Nike_Sales_Uncleaned!$F$2:$F$2501,Nike_Sales_Uncleaned!$F$2:$F$2501&gt;0)),Nike_Sales_Uncleaned!F2345)</f>
        <v>2</v>
      </c>
      <c r="G2237" cm="1">
        <f t="array" ref="G2237">IF(OR(Nike_Sales_Uncleaned!G2345="",Nike_Sales_Uncleaned!G2345&lt;=0),MEDIAN(_xlfn._xlws.FILTER(Nike_Sales_Uncleaned!$G$2:$G$2501,Nike_Sales_Uncleaned!$G$2:$G$2501&gt;0)),Nike_Sales_Uncleaned!G2345)</f>
        <v>5890.69</v>
      </c>
      <c r="H2237">
        <f>IF(Nike_Sales_Uncleaned!H2345="",0,IF(AND(Nike_Sales_Uncleaned!H2345&gt;=0,Nike_Sales_Uncleaned!H2345&lt;=1),Nike_Sales_Uncleaned!H2345,0))</f>
        <v>0</v>
      </c>
      <c r="I2237">
        <v>0</v>
      </c>
      <c r="J2237" s="11">
        <f>IF(Nike_Sales_Uncleaned[[#This Row],[Order_Date]]="","",Nike_Sales_Uncleaned[[#This Row],[Order_Date]])</f>
        <v>45765</v>
      </c>
      <c r="K2237" t="s">
        <v>22</v>
      </c>
      <c r="L2237" t="s">
        <v>36</v>
      </c>
      <c r="M2237">
        <v>1390.36</v>
      </c>
    </row>
    <row r="2238" spans="1:13" x14ac:dyDescent="0.3">
      <c r="A2238">
        <v>4344</v>
      </c>
      <c r="B2238" t="s">
        <v>13</v>
      </c>
      <c r="C2238" t="s">
        <v>20</v>
      </c>
      <c r="D2238" t="s">
        <v>24</v>
      </c>
      <c r="E2238" t="str">
        <f>IF(Nike_Sales_Uncleaned!E2346="","NA",IF(OR(Nike_Sales_Uncleaned!E2346=0,Nike_Sales_Uncleaned!E2346=-1),"NA",UPPER(Nike_Sales_Uncleaned!E2346)))</f>
        <v>8</v>
      </c>
      <c r="F2238" cm="1">
        <f t="array" ref="F2238">IF(Nike_Sales_Uncleaned!F2346="",MEDIAN(_xlfn._xlws.FILTER(Nike_Sales_Uncleaned!$F$2:$F$2501,Nike_Sales_Uncleaned!$F$2:$F$2501&gt;0)),Nike_Sales_Uncleaned!F2346)</f>
        <v>2</v>
      </c>
      <c r="G2238" cm="1">
        <f t="array" ref="G2238">IF(OR(Nike_Sales_Uncleaned!G2346="",Nike_Sales_Uncleaned!G2346&lt;=0),MEDIAN(_xlfn._xlws.FILTER(Nike_Sales_Uncleaned!$G$2:$G$2501,Nike_Sales_Uncleaned!$G$2:$G$2501&gt;0)),Nike_Sales_Uncleaned!G2346)</f>
        <v>6110.0300000000007</v>
      </c>
      <c r="H2238">
        <f>IF(Nike_Sales_Uncleaned!H2346="",0,IF(AND(Nike_Sales_Uncleaned!H2346&gt;=0,Nike_Sales_Uncleaned!H2346&lt;=1),Nike_Sales_Uncleaned!H2346,0))</f>
        <v>0</v>
      </c>
      <c r="I2238">
        <v>0</v>
      </c>
      <c r="J2238" s="11" t="str">
        <f>IF(Nike_Sales_Uncleaned[[#This Row],[Order_Date]]="","",Nike_Sales_Uncleaned[[#This Row],[Order_Date]])</f>
        <v/>
      </c>
      <c r="K2238" t="s">
        <v>17</v>
      </c>
      <c r="L2238" t="s">
        <v>33</v>
      </c>
      <c r="M2238">
        <v>-467.18</v>
      </c>
    </row>
    <row r="2239" spans="1:13" x14ac:dyDescent="0.3">
      <c r="A2239">
        <v>4345</v>
      </c>
      <c r="B2239" t="s">
        <v>13</v>
      </c>
      <c r="C2239" t="s">
        <v>14</v>
      </c>
      <c r="D2239" t="s">
        <v>47</v>
      </c>
      <c r="E2239" t="str">
        <f>IF(Nike_Sales_Uncleaned!E2347="","NA",IF(OR(Nike_Sales_Uncleaned!E2347=0,Nike_Sales_Uncleaned!E2347=-1),"NA",UPPER(Nike_Sales_Uncleaned!E2347)))</f>
        <v>NA</v>
      </c>
      <c r="F2239" cm="1">
        <f t="array" ref="F2239">IF(Nike_Sales_Uncleaned!F2347="",MEDIAN(_xlfn._xlws.FILTER(Nike_Sales_Uncleaned!$F$2:$F$2501,Nike_Sales_Uncleaned!$F$2:$F$2501&gt;0)),Nike_Sales_Uncleaned!F2347)</f>
        <v>2</v>
      </c>
      <c r="G2239" cm="1">
        <f t="array" ref="G2239">IF(OR(Nike_Sales_Uncleaned!G2347="",Nike_Sales_Uncleaned!G2347&lt;=0),MEDIAN(_xlfn._xlws.FILTER(Nike_Sales_Uncleaned!$G$2:$G$2501,Nike_Sales_Uncleaned!$G$2:$G$2501&gt;0)),Nike_Sales_Uncleaned!G2347)</f>
        <v>2282.8000000000002</v>
      </c>
      <c r="H2239">
        <f>IF(Nike_Sales_Uncleaned!H2347="",0,IF(AND(Nike_Sales_Uncleaned!H2347&gt;=0,Nike_Sales_Uncleaned!H2347&lt;=1),Nike_Sales_Uncleaned!H2347,0))</f>
        <v>0.28000000000000003</v>
      </c>
      <c r="I2239">
        <v>0</v>
      </c>
      <c r="J2239" s="11">
        <f>IF(Nike_Sales_Uncleaned[[#This Row],[Order_Date]]="","",Nike_Sales_Uncleaned[[#This Row],[Order_Date]])</f>
        <v>45703</v>
      </c>
      <c r="K2239" t="s">
        <v>22</v>
      </c>
      <c r="L2239" t="s">
        <v>29</v>
      </c>
      <c r="M2239">
        <v>459.9</v>
      </c>
    </row>
    <row r="2240" spans="1:13" x14ac:dyDescent="0.3">
      <c r="A2240">
        <v>4346</v>
      </c>
      <c r="B2240" t="s">
        <v>35</v>
      </c>
      <c r="C2240" t="s">
        <v>14</v>
      </c>
      <c r="D2240" t="s">
        <v>54</v>
      </c>
      <c r="E2240" t="str">
        <f>IF(Nike_Sales_Uncleaned!E2348="","NA",IF(OR(Nike_Sales_Uncleaned!E2348=0,Nike_Sales_Uncleaned!E2348=-1),"NA",UPPER(Nike_Sales_Uncleaned!E2348)))</f>
        <v>M</v>
      </c>
      <c r="F2240" cm="1">
        <f t="array" ref="F2240">IF(Nike_Sales_Uncleaned!F2348="",MEDIAN(_xlfn._xlws.FILTER(Nike_Sales_Uncleaned!$F$2:$F$2501,Nike_Sales_Uncleaned!$F$2:$F$2501&gt;0)),Nike_Sales_Uncleaned!F2348)</f>
        <v>2</v>
      </c>
      <c r="G2240" cm="1">
        <f t="array" ref="G2240">IF(OR(Nike_Sales_Uncleaned!G2348="",Nike_Sales_Uncleaned!G2348&lt;=0),MEDIAN(_xlfn._xlws.FILTER(Nike_Sales_Uncleaned!$G$2:$G$2501,Nike_Sales_Uncleaned!$G$2:$G$2501&gt;0)),Nike_Sales_Uncleaned!G2348)</f>
        <v>6110.0300000000007</v>
      </c>
      <c r="H2240">
        <f>IF(Nike_Sales_Uncleaned!H2348="",0,IF(AND(Nike_Sales_Uncleaned!H2348&gt;=0,Nike_Sales_Uncleaned!H2348&lt;=1),Nike_Sales_Uncleaned!H2348,0))</f>
        <v>0.71</v>
      </c>
      <c r="I2240">
        <v>0</v>
      </c>
      <c r="J2240" s="11">
        <f>IF(Nike_Sales_Uncleaned[[#This Row],[Order_Date]]="","",Nike_Sales_Uncleaned[[#This Row],[Order_Date]])</f>
        <v>45640</v>
      </c>
      <c r="K2240" t="s">
        <v>17</v>
      </c>
      <c r="L2240" t="s">
        <v>25</v>
      </c>
      <c r="M2240">
        <v>3222.9</v>
      </c>
    </row>
    <row r="2241" spans="1:13" x14ac:dyDescent="0.3">
      <c r="A2241">
        <v>4347</v>
      </c>
      <c r="B2241" t="s">
        <v>35</v>
      </c>
      <c r="C2241" t="s">
        <v>26</v>
      </c>
      <c r="D2241" t="s">
        <v>58</v>
      </c>
      <c r="E2241" t="str">
        <f>IF(Nike_Sales_Uncleaned!E2349="","NA",IF(OR(Nike_Sales_Uncleaned!E2349=0,Nike_Sales_Uncleaned!E2349=-1),"NA",UPPER(Nike_Sales_Uncleaned!E2349)))</f>
        <v>12</v>
      </c>
      <c r="F2241" cm="1">
        <f t="array" ref="F2241">IF(Nike_Sales_Uncleaned!F2349="",MEDIAN(_xlfn._xlws.FILTER(Nike_Sales_Uncleaned!$F$2:$F$2501,Nike_Sales_Uncleaned!$F$2:$F$2501&gt;0)),Nike_Sales_Uncleaned!F2349)</f>
        <v>-1</v>
      </c>
      <c r="G2241" cm="1">
        <f t="array" ref="G2241">IF(OR(Nike_Sales_Uncleaned!G2349="",Nike_Sales_Uncleaned!G2349&lt;=0),MEDIAN(_xlfn._xlws.FILTER(Nike_Sales_Uncleaned!$G$2:$G$2501,Nike_Sales_Uncleaned!$G$2:$G$2501&gt;0)),Nike_Sales_Uncleaned!G2349)</f>
        <v>9440.9500000000007</v>
      </c>
      <c r="H2241">
        <f>IF(Nike_Sales_Uncleaned!H2349="",0,IF(AND(Nike_Sales_Uncleaned!H2349&gt;=0,Nike_Sales_Uncleaned!H2349&lt;=1),Nike_Sales_Uncleaned!H2349,0))</f>
        <v>0</v>
      </c>
      <c r="I2241">
        <v>0</v>
      </c>
      <c r="J2241" s="11">
        <f>IF(Nike_Sales_Uncleaned[[#This Row],[Order_Date]]="","",Nike_Sales_Uncleaned[[#This Row],[Order_Date]])</f>
        <v>45177</v>
      </c>
      <c r="K2241" t="s">
        <v>22</v>
      </c>
      <c r="L2241" t="s">
        <v>38</v>
      </c>
      <c r="M2241">
        <v>2945.56</v>
      </c>
    </row>
    <row r="2242" spans="1:13" x14ac:dyDescent="0.3">
      <c r="A2242">
        <v>4348</v>
      </c>
      <c r="B2242" t="s">
        <v>19</v>
      </c>
      <c r="C2242" t="s">
        <v>26</v>
      </c>
      <c r="D2242" t="s">
        <v>27</v>
      </c>
      <c r="E2242" t="str">
        <f>IF(Nike_Sales_Uncleaned!E2350="","NA",IF(OR(Nike_Sales_Uncleaned!E2350=0,Nike_Sales_Uncleaned!E2350=-1),"NA",UPPER(Nike_Sales_Uncleaned!E2350)))</f>
        <v>NA</v>
      </c>
      <c r="F2242" cm="1">
        <f t="array" ref="F2242">IF(Nike_Sales_Uncleaned!F2350="",MEDIAN(_xlfn._xlws.FILTER(Nike_Sales_Uncleaned!$F$2:$F$2501,Nike_Sales_Uncleaned!$F$2:$F$2501&gt;0)),Nike_Sales_Uncleaned!F2350)</f>
        <v>2</v>
      </c>
      <c r="G2242" cm="1">
        <f t="array" ref="G2242">IF(OR(Nike_Sales_Uncleaned!G2350="",Nike_Sales_Uncleaned!G2350&lt;=0),MEDIAN(_xlfn._xlws.FILTER(Nike_Sales_Uncleaned!$G$2:$G$2501,Nike_Sales_Uncleaned!$G$2:$G$2501&gt;0)),Nike_Sales_Uncleaned!G2350)</f>
        <v>6110.0300000000007</v>
      </c>
      <c r="H2242">
        <f>IF(Nike_Sales_Uncleaned!H2350="",0,IF(AND(Nike_Sales_Uncleaned!H2350&gt;=0,Nike_Sales_Uncleaned!H2350&lt;=1),Nike_Sales_Uncleaned!H2350,0))</f>
        <v>0</v>
      </c>
      <c r="I2242">
        <v>0</v>
      </c>
      <c r="J2242" s="11">
        <f>IF(Nike_Sales_Uncleaned[[#This Row],[Order_Date]]="","",Nike_Sales_Uncleaned[[#This Row],[Order_Date]])</f>
        <v>45812</v>
      </c>
      <c r="K2242" t="s">
        <v>17</v>
      </c>
      <c r="L2242" t="s">
        <v>29</v>
      </c>
      <c r="M2242">
        <v>25.44</v>
      </c>
    </row>
    <row r="2243" spans="1:13" x14ac:dyDescent="0.3">
      <c r="A2243">
        <v>4349</v>
      </c>
      <c r="B2243" t="s">
        <v>19</v>
      </c>
      <c r="C2243" t="s">
        <v>14</v>
      </c>
      <c r="D2243" t="s">
        <v>34</v>
      </c>
      <c r="E2243" t="str">
        <f>IF(Nike_Sales_Uncleaned!E2351="","NA",IF(OR(Nike_Sales_Uncleaned!E2351=0,Nike_Sales_Uncleaned!E2351=-1),"NA",UPPER(Nike_Sales_Uncleaned!E2351)))</f>
        <v>NA</v>
      </c>
      <c r="F2243" cm="1">
        <f t="array" ref="F2243">IF(Nike_Sales_Uncleaned!F2351="",MEDIAN(_xlfn._xlws.FILTER(Nike_Sales_Uncleaned!$F$2:$F$2501,Nike_Sales_Uncleaned!$F$2:$F$2501&gt;0)),Nike_Sales_Uncleaned!F2351)</f>
        <v>2</v>
      </c>
      <c r="G2243" cm="1">
        <f t="array" ref="G2243">IF(OR(Nike_Sales_Uncleaned!G2351="",Nike_Sales_Uncleaned!G2351&lt;=0),MEDIAN(_xlfn._xlws.FILTER(Nike_Sales_Uncleaned!$G$2:$G$2501,Nike_Sales_Uncleaned!$G$2:$G$2501&gt;0)),Nike_Sales_Uncleaned!G2351)</f>
        <v>6110.0300000000007</v>
      </c>
      <c r="H2243">
        <f>IF(Nike_Sales_Uncleaned!H2351="",0,IF(AND(Nike_Sales_Uncleaned!H2351&gt;=0,Nike_Sales_Uncleaned!H2351&lt;=1),Nike_Sales_Uncleaned!H2351,0))</f>
        <v>0</v>
      </c>
      <c r="I2243">
        <v>0</v>
      </c>
      <c r="J2243" s="11">
        <f>IF(Nike_Sales_Uncleaned[[#This Row],[Order_Date]]="","",Nike_Sales_Uncleaned[[#This Row],[Order_Date]])</f>
        <v>45594</v>
      </c>
      <c r="K2243" t="s">
        <v>22</v>
      </c>
      <c r="L2243" t="s">
        <v>25</v>
      </c>
      <c r="M2243">
        <v>1799.33</v>
      </c>
    </row>
    <row r="2244" spans="1:13" x14ac:dyDescent="0.3">
      <c r="A2244">
        <v>4350</v>
      </c>
      <c r="B2244" t="s">
        <v>35</v>
      </c>
      <c r="C2244" t="s">
        <v>20</v>
      </c>
      <c r="D2244" t="s">
        <v>55</v>
      </c>
      <c r="E2244" t="str">
        <f>IF(Nike_Sales_Uncleaned!E2352="","NA",IF(OR(Nike_Sales_Uncleaned!E2352=0,Nike_Sales_Uncleaned!E2352=-1),"NA",UPPER(Nike_Sales_Uncleaned!E2352)))</f>
        <v>M</v>
      </c>
      <c r="F2244" cm="1">
        <f t="array" ref="F2244">IF(Nike_Sales_Uncleaned!F2352="",MEDIAN(_xlfn._xlws.FILTER(Nike_Sales_Uncleaned!$F$2:$F$2501,Nike_Sales_Uncleaned!$F$2:$F$2501&gt;0)),Nike_Sales_Uncleaned!F2352)</f>
        <v>0</v>
      </c>
      <c r="G2244" cm="1">
        <f t="array" ref="G2244">IF(OR(Nike_Sales_Uncleaned!G2352="",Nike_Sales_Uncleaned!G2352&lt;=0),MEDIAN(_xlfn._xlws.FILTER(Nike_Sales_Uncleaned!$G$2:$G$2501,Nike_Sales_Uncleaned!$G$2:$G$2501&gt;0)),Nike_Sales_Uncleaned!G2352)</f>
        <v>6110.0300000000007</v>
      </c>
      <c r="H2244">
        <f>IF(Nike_Sales_Uncleaned!H2352="",0,IF(AND(Nike_Sales_Uncleaned!H2352&gt;=0,Nike_Sales_Uncleaned!H2352&lt;=1),Nike_Sales_Uncleaned!H2352,0))</f>
        <v>0</v>
      </c>
      <c r="I2244">
        <v>0</v>
      </c>
      <c r="J2244" s="11">
        <f>IF(Nike_Sales_Uncleaned[[#This Row],[Order_Date]]="","",Nike_Sales_Uncleaned[[#This Row],[Order_Date]])</f>
        <v>45666</v>
      </c>
      <c r="K2244" t="s">
        <v>17</v>
      </c>
      <c r="L2244" t="s">
        <v>33</v>
      </c>
      <c r="M2244">
        <v>2515.85</v>
      </c>
    </row>
    <row r="2245" spans="1:13" x14ac:dyDescent="0.3">
      <c r="A2245">
        <v>4351</v>
      </c>
      <c r="B2245" t="s">
        <v>35</v>
      </c>
      <c r="C2245" t="s">
        <v>20</v>
      </c>
      <c r="D2245" t="s">
        <v>39</v>
      </c>
      <c r="E2245" t="str">
        <f>IF(Nike_Sales_Uncleaned!E2353="","NA",IF(OR(Nike_Sales_Uncleaned!E2353=0,Nike_Sales_Uncleaned!E2353=-1),"NA",UPPER(Nike_Sales_Uncleaned!E2353)))</f>
        <v>M</v>
      </c>
      <c r="F2245" cm="1">
        <f t="array" ref="F2245">IF(Nike_Sales_Uncleaned!F2353="",MEDIAN(_xlfn._xlws.FILTER(Nike_Sales_Uncleaned!$F$2:$F$2501,Nike_Sales_Uncleaned!$F$2:$F$2501&gt;0)),Nike_Sales_Uncleaned!F2353)</f>
        <v>0</v>
      </c>
      <c r="G2245" cm="1">
        <f t="array" ref="G2245">IF(OR(Nike_Sales_Uncleaned!G2353="",Nike_Sales_Uncleaned!G2353&lt;=0),MEDIAN(_xlfn._xlws.FILTER(Nike_Sales_Uncleaned!$G$2:$G$2501,Nike_Sales_Uncleaned!$G$2:$G$2501&gt;0)),Nike_Sales_Uncleaned!G2353)</f>
        <v>6110.0300000000007</v>
      </c>
      <c r="H2245">
        <f>IF(Nike_Sales_Uncleaned!H2353="",0,IF(AND(Nike_Sales_Uncleaned!H2353&gt;=0,Nike_Sales_Uncleaned!H2353&lt;=1),Nike_Sales_Uncleaned!H2353,0))</f>
        <v>0</v>
      </c>
      <c r="I2245">
        <v>0</v>
      </c>
      <c r="J2245" s="11" t="str">
        <f>IF(Nike_Sales_Uncleaned[[#This Row],[Order_Date]]="","",Nike_Sales_Uncleaned[[#This Row],[Order_Date]])</f>
        <v/>
      </c>
      <c r="K2245" t="s">
        <v>17</v>
      </c>
      <c r="L2245" t="s">
        <v>29</v>
      </c>
      <c r="M2245">
        <v>3303.1</v>
      </c>
    </row>
    <row r="2246" spans="1:13" x14ac:dyDescent="0.3">
      <c r="A2246">
        <v>4352</v>
      </c>
      <c r="B2246" t="s">
        <v>35</v>
      </c>
      <c r="C2246" t="s">
        <v>30</v>
      </c>
      <c r="D2246" t="s">
        <v>56</v>
      </c>
      <c r="E2246" t="str">
        <f>IF(Nike_Sales_Uncleaned!E2354="","NA",IF(OR(Nike_Sales_Uncleaned!E2354=0,Nike_Sales_Uncleaned!E2354=-1),"NA",UPPER(Nike_Sales_Uncleaned!E2354)))</f>
        <v>9</v>
      </c>
      <c r="F2246" cm="1">
        <f t="array" ref="F2246">IF(Nike_Sales_Uncleaned!F2354="",MEDIAN(_xlfn._xlws.FILTER(Nike_Sales_Uncleaned!$F$2:$F$2501,Nike_Sales_Uncleaned!$F$2:$F$2501&gt;0)),Nike_Sales_Uncleaned!F2354)</f>
        <v>-1</v>
      </c>
      <c r="G2246" cm="1">
        <f t="array" ref="G2246">IF(OR(Nike_Sales_Uncleaned!G2354="",Nike_Sales_Uncleaned!G2354&lt;=0),MEDIAN(_xlfn._xlws.FILTER(Nike_Sales_Uncleaned!$G$2:$G$2501,Nike_Sales_Uncleaned!$G$2:$G$2501&gt;0)),Nike_Sales_Uncleaned!G2354)</f>
        <v>9332.64</v>
      </c>
      <c r="H2246">
        <f>IF(Nike_Sales_Uncleaned!H2354="",0,IF(AND(Nike_Sales_Uncleaned!H2354&gt;=0,Nike_Sales_Uncleaned!H2354&lt;=1),Nike_Sales_Uncleaned!H2354,0))</f>
        <v>0.56999999999999995</v>
      </c>
      <c r="I2246">
        <v>-4013.04</v>
      </c>
      <c r="J2246" s="11" t="str">
        <f>IF(Nike_Sales_Uncleaned[[#This Row],[Order_Date]]="","",Nike_Sales_Uncleaned[[#This Row],[Order_Date]])</f>
        <v/>
      </c>
      <c r="K2246" t="s">
        <v>22</v>
      </c>
      <c r="L2246" t="s">
        <v>45</v>
      </c>
      <c r="M2246">
        <v>-238.9</v>
      </c>
    </row>
    <row r="2247" spans="1:13" x14ac:dyDescent="0.3">
      <c r="A2247">
        <v>4353</v>
      </c>
      <c r="B2247" t="s">
        <v>35</v>
      </c>
      <c r="C2247" t="s">
        <v>20</v>
      </c>
      <c r="D2247" t="s">
        <v>24</v>
      </c>
      <c r="E2247" t="str">
        <f>IF(Nike_Sales_Uncleaned!E2355="","NA",IF(OR(Nike_Sales_Uncleaned!E2355=0,Nike_Sales_Uncleaned!E2355=-1),"NA",UPPER(Nike_Sales_Uncleaned!E2355)))</f>
        <v>M</v>
      </c>
      <c r="F2247" cm="1">
        <f t="array" ref="F2247">IF(Nike_Sales_Uncleaned!F2355="",MEDIAN(_xlfn._xlws.FILTER(Nike_Sales_Uncleaned!$F$2:$F$2501,Nike_Sales_Uncleaned!$F$2:$F$2501&gt;0)),Nike_Sales_Uncleaned!F2355)</f>
        <v>-1</v>
      </c>
      <c r="G2247" cm="1">
        <f t="array" ref="G2247">IF(OR(Nike_Sales_Uncleaned!G2355="",Nike_Sales_Uncleaned!G2355&lt;=0),MEDIAN(_xlfn._xlws.FILTER(Nike_Sales_Uncleaned!$G$2:$G$2501,Nike_Sales_Uncleaned!$G$2:$G$2501&gt;0)),Nike_Sales_Uncleaned!G2355)</f>
        <v>6110.0300000000007</v>
      </c>
      <c r="H2247">
        <f>IF(Nike_Sales_Uncleaned!H2355="",0,IF(AND(Nike_Sales_Uncleaned!H2355&gt;=0,Nike_Sales_Uncleaned!H2355&lt;=1),Nike_Sales_Uncleaned!H2355,0))</f>
        <v>0</v>
      </c>
      <c r="I2247">
        <v>0</v>
      </c>
      <c r="J2247" s="11">
        <f>IF(Nike_Sales_Uncleaned[[#This Row],[Order_Date]]="","",Nike_Sales_Uncleaned[[#This Row],[Order_Date]])</f>
        <v>45638</v>
      </c>
      <c r="K2247" t="s">
        <v>22</v>
      </c>
      <c r="L2247" t="s">
        <v>36</v>
      </c>
      <c r="M2247">
        <v>1665.83</v>
      </c>
    </row>
    <row r="2248" spans="1:13" x14ac:dyDescent="0.3">
      <c r="A2248">
        <v>4354</v>
      </c>
      <c r="B2248" t="s">
        <v>35</v>
      </c>
      <c r="C2248" t="s">
        <v>20</v>
      </c>
      <c r="D2248" t="s">
        <v>24</v>
      </c>
      <c r="E2248" t="str">
        <f>IF(Nike_Sales_Uncleaned!E2356="","NA",IF(OR(Nike_Sales_Uncleaned!E2356=0,Nike_Sales_Uncleaned!E2356=-1),"NA",UPPER(Nike_Sales_Uncleaned!E2356)))</f>
        <v>NA</v>
      </c>
      <c r="F2248" cm="1">
        <f t="array" ref="F2248">IF(Nike_Sales_Uncleaned!F2356="",MEDIAN(_xlfn._xlws.FILTER(Nike_Sales_Uncleaned!$F$2:$F$2501,Nike_Sales_Uncleaned!$F$2:$F$2501&gt;0)),Nike_Sales_Uncleaned!F2356)</f>
        <v>-1</v>
      </c>
      <c r="G2248" cm="1">
        <f t="array" ref="G2248">IF(OR(Nike_Sales_Uncleaned!G2356="",Nike_Sales_Uncleaned!G2356&lt;=0),MEDIAN(_xlfn._xlws.FILTER(Nike_Sales_Uncleaned!$G$2:$G$2501,Nike_Sales_Uncleaned!$G$2:$G$2501&gt;0)),Nike_Sales_Uncleaned!G2356)</f>
        <v>6908.65</v>
      </c>
      <c r="H2248">
        <f>IF(Nike_Sales_Uncleaned!H2356="",0,IF(AND(Nike_Sales_Uncleaned!H2356&gt;=0,Nike_Sales_Uncleaned!H2356&lt;=1),Nike_Sales_Uncleaned!H2356,0))</f>
        <v>0</v>
      </c>
      <c r="I2248">
        <v>0</v>
      </c>
      <c r="J2248" s="11">
        <f>IF(Nike_Sales_Uncleaned[[#This Row],[Order_Date]]="","",Nike_Sales_Uncleaned[[#This Row],[Order_Date]])</f>
        <v>45667</v>
      </c>
      <c r="K2248" t="s">
        <v>22</v>
      </c>
      <c r="L2248" t="s">
        <v>45</v>
      </c>
      <c r="M2248">
        <v>720.09</v>
      </c>
    </row>
    <row r="2249" spans="1:13" x14ac:dyDescent="0.3">
      <c r="A2249">
        <v>4356</v>
      </c>
      <c r="B2249" t="s">
        <v>35</v>
      </c>
      <c r="C2249" t="s">
        <v>20</v>
      </c>
      <c r="D2249" t="s">
        <v>55</v>
      </c>
      <c r="E2249" t="str">
        <f>IF(Nike_Sales_Uncleaned!E2358="","NA",IF(OR(Nike_Sales_Uncleaned!E2358=0,Nike_Sales_Uncleaned!E2358=-1),"NA",UPPER(Nike_Sales_Uncleaned!E2358)))</f>
        <v>M</v>
      </c>
      <c r="F2249" cm="1">
        <f t="array" ref="F2249">IF(Nike_Sales_Uncleaned!F2358="",MEDIAN(_xlfn._xlws.FILTER(Nike_Sales_Uncleaned!$F$2:$F$2501,Nike_Sales_Uncleaned!$F$2:$F$2501&gt;0)),Nike_Sales_Uncleaned!F2358)</f>
        <v>1</v>
      </c>
      <c r="G2249" cm="1">
        <f t="array" ref="G2249">IF(OR(Nike_Sales_Uncleaned!G2358="",Nike_Sales_Uncleaned!G2358&lt;=0),MEDIAN(_xlfn._xlws.FILTER(Nike_Sales_Uncleaned!$G$2:$G$2501,Nike_Sales_Uncleaned!$G$2:$G$2501&gt;0)),Nike_Sales_Uncleaned!G2358)</f>
        <v>9557.32</v>
      </c>
      <c r="H2249">
        <f>IF(Nike_Sales_Uncleaned!H2358="",0,IF(AND(Nike_Sales_Uncleaned!H2358&gt;=0,Nike_Sales_Uncleaned!H2358&lt;=1),Nike_Sales_Uncleaned!H2358,0))</f>
        <v>0</v>
      </c>
      <c r="I2249">
        <v>0</v>
      </c>
      <c r="J2249" s="11">
        <f>IF(Nike_Sales_Uncleaned[[#This Row],[Order_Date]]="","",Nike_Sales_Uncleaned[[#This Row],[Order_Date]])</f>
        <v>45714</v>
      </c>
      <c r="K2249" t="s">
        <v>17</v>
      </c>
      <c r="L2249" t="s">
        <v>33</v>
      </c>
      <c r="M2249">
        <v>1465.63</v>
      </c>
    </row>
    <row r="2250" spans="1:13" x14ac:dyDescent="0.3">
      <c r="A2250">
        <v>4357</v>
      </c>
      <c r="B2250" t="s">
        <v>19</v>
      </c>
      <c r="C2250" t="s">
        <v>26</v>
      </c>
      <c r="D2250" t="s">
        <v>60</v>
      </c>
      <c r="E2250" t="str">
        <f>IF(Nike_Sales_Uncleaned!E2359="","NA",IF(OR(Nike_Sales_Uncleaned!E2359=0,Nike_Sales_Uncleaned!E2359=-1),"NA",UPPER(Nike_Sales_Uncleaned!E2359)))</f>
        <v>6</v>
      </c>
      <c r="F2250" cm="1">
        <f t="array" ref="F2250">IF(Nike_Sales_Uncleaned!F2359="",MEDIAN(_xlfn._xlws.FILTER(Nike_Sales_Uncleaned!$F$2:$F$2501,Nike_Sales_Uncleaned!$F$2:$F$2501&gt;0)),Nike_Sales_Uncleaned!F2359)</f>
        <v>2</v>
      </c>
      <c r="G2250" cm="1">
        <f t="array" ref="G2250">IF(OR(Nike_Sales_Uncleaned!G2359="",Nike_Sales_Uncleaned!G2359&lt;=0),MEDIAN(_xlfn._xlws.FILTER(Nike_Sales_Uncleaned!$G$2:$G$2501,Nike_Sales_Uncleaned!$G$2:$G$2501&gt;0)),Nike_Sales_Uncleaned!G2359)</f>
        <v>7723.9</v>
      </c>
      <c r="H2250">
        <f>IF(Nike_Sales_Uncleaned!H2359="",0,IF(AND(Nike_Sales_Uncleaned!H2359&gt;=0,Nike_Sales_Uncleaned!H2359&lt;=1),Nike_Sales_Uncleaned!H2359,0))</f>
        <v>0</v>
      </c>
      <c r="I2250">
        <v>0</v>
      </c>
      <c r="J2250" s="11" t="str">
        <f>IF(Nike_Sales_Uncleaned[[#This Row],[Order_Date]]="","",Nike_Sales_Uncleaned[[#This Row],[Order_Date]])</f>
        <v/>
      </c>
      <c r="K2250" t="s">
        <v>17</v>
      </c>
      <c r="L2250" t="s">
        <v>29</v>
      </c>
      <c r="M2250">
        <v>3626.91</v>
      </c>
    </row>
    <row r="2251" spans="1:13" x14ac:dyDescent="0.3">
      <c r="A2251">
        <v>4358</v>
      </c>
      <c r="B2251" t="s">
        <v>13</v>
      </c>
      <c r="C2251" t="s">
        <v>43</v>
      </c>
      <c r="D2251" t="s">
        <v>61</v>
      </c>
      <c r="E2251" t="str">
        <f>IF(Nike_Sales_Uncleaned!E2360="","NA",IF(OR(Nike_Sales_Uncleaned!E2360=0,Nike_Sales_Uncleaned!E2360=-1),"NA",UPPER(Nike_Sales_Uncleaned!E2360)))</f>
        <v>XL</v>
      </c>
      <c r="F2251" cm="1">
        <f t="array" ref="F2251">IF(Nike_Sales_Uncleaned!F2360="",MEDIAN(_xlfn._xlws.FILTER(Nike_Sales_Uncleaned!$F$2:$F$2501,Nike_Sales_Uncleaned!$F$2:$F$2501&gt;0)),Nike_Sales_Uncleaned!F2360)</f>
        <v>2</v>
      </c>
      <c r="G2251" cm="1">
        <f t="array" ref="G2251">IF(OR(Nike_Sales_Uncleaned!G2360="",Nike_Sales_Uncleaned!G2360&lt;=0),MEDIAN(_xlfn._xlws.FILTER(Nike_Sales_Uncleaned!$G$2:$G$2501,Nike_Sales_Uncleaned!$G$2:$G$2501&gt;0)),Nike_Sales_Uncleaned!G2360)</f>
        <v>6110.0300000000007</v>
      </c>
      <c r="H2251">
        <f>IF(Nike_Sales_Uncleaned!H2360="",0,IF(AND(Nike_Sales_Uncleaned!H2360&gt;=0,Nike_Sales_Uncleaned!H2360&lt;=1),Nike_Sales_Uncleaned!H2360,0))</f>
        <v>0.43</v>
      </c>
      <c r="I2251">
        <v>0</v>
      </c>
      <c r="J2251" s="11">
        <f>IF(Nike_Sales_Uncleaned[[#This Row],[Order_Date]]="","",Nike_Sales_Uncleaned[[#This Row],[Order_Date]])</f>
        <v>45576</v>
      </c>
      <c r="K2251" t="s">
        <v>17</v>
      </c>
      <c r="L2251" t="s">
        <v>25</v>
      </c>
      <c r="M2251">
        <v>2538.9699999999998</v>
      </c>
    </row>
    <row r="2252" spans="1:13" x14ac:dyDescent="0.3">
      <c r="A2252">
        <v>4359</v>
      </c>
      <c r="B2252" t="s">
        <v>13</v>
      </c>
      <c r="C2252" t="s">
        <v>30</v>
      </c>
      <c r="D2252" t="s">
        <v>56</v>
      </c>
      <c r="E2252" t="str">
        <f>IF(Nike_Sales_Uncleaned!E2361="","NA",IF(OR(Nike_Sales_Uncleaned!E2361=0,Nike_Sales_Uncleaned!E2361=-1),"NA",UPPER(Nike_Sales_Uncleaned!E2361)))</f>
        <v>L</v>
      </c>
      <c r="F2252" cm="1">
        <f t="array" ref="F2252">IF(Nike_Sales_Uncleaned!F2361="",MEDIAN(_xlfn._xlws.FILTER(Nike_Sales_Uncleaned!$F$2:$F$2501,Nike_Sales_Uncleaned!$F$2:$F$2501&gt;0)),Nike_Sales_Uncleaned!F2361)</f>
        <v>2</v>
      </c>
      <c r="G2252" cm="1">
        <f t="array" ref="G2252">IF(OR(Nike_Sales_Uncleaned!G2361="",Nike_Sales_Uncleaned!G2361&lt;=0),MEDIAN(_xlfn._xlws.FILTER(Nike_Sales_Uncleaned!$G$2:$G$2501,Nike_Sales_Uncleaned!$G$2:$G$2501&gt;0)),Nike_Sales_Uncleaned!G2361)</f>
        <v>9336.51</v>
      </c>
      <c r="H2252">
        <f>IF(Nike_Sales_Uncleaned!H2361="",0,IF(AND(Nike_Sales_Uncleaned!H2361&gt;=0,Nike_Sales_Uncleaned!H2361&lt;=1),Nike_Sales_Uncleaned!H2361,0))</f>
        <v>0</v>
      </c>
      <c r="I2252">
        <v>0</v>
      </c>
      <c r="J2252" s="11">
        <f>IF(Nike_Sales_Uncleaned[[#This Row],[Order_Date]]="","",Nike_Sales_Uncleaned[[#This Row],[Order_Date]])</f>
        <v>45673</v>
      </c>
      <c r="K2252" t="s">
        <v>17</v>
      </c>
      <c r="L2252" t="s">
        <v>36</v>
      </c>
      <c r="M2252">
        <v>92.73</v>
      </c>
    </row>
    <row r="2253" spans="1:13" x14ac:dyDescent="0.3">
      <c r="A2253">
        <v>4360</v>
      </c>
      <c r="B2253" t="s">
        <v>19</v>
      </c>
      <c r="C2253" t="s">
        <v>30</v>
      </c>
      <c r="D2253" t="s">
        <v>56</v>
      </c>
      <c r="E2253" t="str">
        <f>IF(Nike_Sales_Uncleaned!E2362="","NA",IF(OR(Nike_Sales_Uncleaned!E2362=0,Nike_Sales_Uncleaned!E2362=-1),"NA",UPPER(Nike_Sales_Uncleaned!E2362)))</f>
        <v>NA</v>
      </c>
      <c r="F2253" cm="1">
        <f t="array" ref="F2253">IF(Nike_Sales_Uncleaned!F2362="",MEDIAN(_xlfn._xlws.FILTER(Nike_Sales_Uncleaned!$F$2:$F$2501,Nike_Sales_Uncleaned!$F$2:$F$2501&gt;0)),Nike_Sales_Uncleaned!F2362)</f>
        <v>2</v>
      </c>
      <c r="G2253" cm="1">
        <f t="array" ref="G2253">IF(OR(Nike_Sales_Uncleaned!G2362="",Nike_Sales_Uncleaned!G2362&lt;=0),MEDIAN(_xlfn._xlws.FILTER(Nike_Sales_Uncleaned!$G$2:$G$2501,Nike_Sales_Uncleaned!$G$2:$G$2501&gt;0)),Nike_Sales_Uncleaned!G2362)</f>
        <v>2906.76</v>
      </c>
      <c r="H2253">
        <f>IF(Nike_Sales_Uncleaned!H2362="",0,IF(AND(Nike_Sales_Uncleaned!H2362&gt;=0,Nike_Sales_Uncleaned!H2362&lt;=1),Nike_Sales_Uncleaned!H2362,0))</f>
        <v>0.3</v>
      </c>
      <c r="I2253">
        <v>0</v>
      </c>
      <c r="J2253" s="11">
        <f>IF(Nike_Sales_Uncleaned[[#This Row],[Order_Date]]="","",Nike_Sales_Uncleaned[[#This Row],[Order_Date]])</f>
        <v>45298</v>
      </c>
      <c r="K2253" t="s">
        <v>17</v>
      </c>
      <c r="L2253" t="s">
        <v>38</v>
      </c>
      <c r="M2253">
        <v>829.32</v>
      </c>
    </row>
    <row r="2254" spans="1:13" x14ac:dyDescent="0.3">
      <c r="A2254">
        <v>4361</v>
      </c>
      <c r="B2254" t="s">
        <v>13</v>
      </c>
      <c r="C2254" t="s">
        <v>26</v>
      </c>
      <c r="D2254" t="s">
        <v>27</v>
      </c>
      <c r="E2254" t="str">
        <f>IF(Nike_Sales_Uncleaned!E2363="","NA",IF(OR(Nike_Sales_Uncleaned!E2363=0,Nike_Sales_Uncleaned!E2363=-1),"NA",UPPER(Nike_Sales_Uncleaned!E2363)))</f>
        <v>M</v>
      </c>
      <c r="F2254" cm="1">
        <f t="array" ref="F2254">IF(Nike_Sales_Uncleaned!F2363="",MEDIAN(_xlfn._xlws.FILTER(Nike_Sales_Uncleaned!$F$2:$F$2501,Nike_Sales_Uncleaned!$F$2:$F$2501&gt;0)),Nike_Sales_Uncleaned!F2363)</f>
        <v>2</v>
      </c>
      <c r="G2254" cm="1">
        <f t="array" ref="G2254">IF(OR(Nike_Sales_Uncleaned!G2363="",Nike_Sales_Uncleaned!G2363&lt;=0),MEDIAN(_xlfn._xlws.FILTER(Nike_Sales_Uncleaned!$G$2:$G$2501,Nike_Sales_Uncleaned!$G$2:$G$2501&gt;0)),Nike_Sales_Uncleaned!G2363)</f>
        <v>5294.22</v>
      </c>
      <c r="H2254">
        <f>IF(Nike_Sales_Uncleaned!H2363="",0,IF(AND(Nike_Sales_Uncleaned!H2363&gt;=0,Nike_Sales_Uncleaned!H2363&lt;=1),Nike_Sales_Uncleaned!H2363,0))</f>
        <v>0</v>
      </c>
      <c r="I2254">
        <v>0</v>
      </c>
      <c r="J2254" s="11">
        <f>IF(Nike_Sales_Uncleaned[[#This Row],[Order_Date]]="","",Nike_Sales_Uncleaned[[#This Row],[Order_Date]])</f>
        <v>45451</v>
      </c>
      <c r="K2254" t="s">
        <v>22</v>
      </c>
      <c r="L2254" t="s">
        <v>45</v>
      </c>
      <c r="M2254">
        <v>-787.71</v>
      </c>
    </row>
    <row r="2255" spans="1:13" x14ac:dyDescent="0.3">
      <c r="A2255">
        <v>4362</v>
      </c>
      <c r="B2255" t="s">
        <v>35</v>
      </c>
      <c r="C2255" t="s">
        <v>14</v>
      </c>
      <c r="D2255" t="s">
        <v>34</v>
      </c>
      <c r="E2255" t="str">
        <f>IF(Nike_Sales_Uncleaned!E2364="","NA",IF(OR(Nike_Sales_Uncleaned!E2364=0,Nike_Sales_Uncleaned!E2364=-1),"NA",UPPER(Nike_Sales_Uncleaned!E2364)))</f>
        <v>NA</v>
      </c>
      <c r="F2255" cm="1">
        <f t="array" ref="F2255">IF(Nike_Sales_Uncleaned!F2364="",MEDIAN(_xlfn._xlws.FILTER(Nike_Sales_Uncleaned!$F$2:$F$2501,Nike_Sales_Uncleaned!$F$2:$F$2501&gt;0)),Nike_Sales_Uncleaned!F2364)</f>
        <v>2</v>
      </c>
      <c r="G2255" cm="1">
        <f t="array" ref="G2255">IF(OR(Nike_Sales_Uncleaned!G2364="",Nike_Sales_Uncleaned!G2364&lt;=0),MEDIAN(_xlfn._xlws.FILTER(Nike_Sales_Uncleaned!$G$2:$G$2501,Nike_Sales_Uncleaned!$G$2:$G$2501&gt;0)),Nike_Sales_Uncleaned!G2364)</f>
        <v>6110.0300000000007</v>
      </c>
      <c r="H2255">
        <f>IF(Nike_Sales_Uncleaned!H2364="",0,IF(AND(Nike_Sales_Uncleaned!H2364&gt;=0,Nike_Sales_Uncleaned!H2364&lt;=1),Nike_Sales_Uncleaned!H2364,0))</f>
        <v>0</v>
      </c>
      <c r="I2255">
        <v>0</v>
      </c>
      <c r="J2255" s="11">
        <f>IF(Nike_Sales_Uncleaned[[#This Row],[Order_Date]]="","",Nike_Sales_Uncleaned[[#This Row],[Order_Date]])</f>
        <v>45511</v>
      </c>
      <c r="K2255" t="s">
        <v>17</v>
      </c>
      <c r="L2255" t="s">
        <v>45</v>
      </c>
      <c r="M2255">
        <v>-81.22</v>
      </c>
    </row>
    <row r="2256" spans="1:13" x14ac:dyDescent="0.3">
      <c r="A2256">
        <v>4363</v>
      </c>
      <c r="B2256" t="s">
        <v>13</v>
      </c>
      <c r="C2256" t="s">
        <v>43</v>
      </c>
      <c r="D2256" t="s">
        <v>44</v>
      </c>
      <c r="E2256" t="str">
        <f>IF(Nike_Sales_Uncleaned!E2365="","NA",IF(OR(Nike_Sales_Uncleaned!E2365=0,Nike_Sales_Uncleaned!E2365=-1),"NA",UPPER(Nike_Sales_Uncleaned!E2365)))</f>
        <v>L</v>
      </c>
      <c r="F2256" cm="1">
        <f t="array" ref="F2256">IF(Nike_Sales_Uncleaned!F2365="",MEDIAN(_xlfn._xlws.FILTER(Nike_Sales_Uncleaned!$F$2:$F$2501,Nike_Sales_Uncleaned!$F$2:$F$2501&gt;0)),Nike_Sales_Uncleaned!F2365)</f>
        <v>2</v>
      </c>
      <c r="G2256" cm="1">
        <f t="array" ref="G2256">IF(OR(Nike_Sales_Uncleaned!G2365="",Nike_Sales_Uncleaned!G2365&lt;=0),MEDIAN(_xlfn._xlws.FILTER(Nike_Sales_Uncleaned!$G$2:$G$2501,Nike_Sales_Uncleaned!$G$2:$G$2501&gt;0)),Nike_Sales_Uncleaned!G2365)</f>
        <v>6110.0300000000007</v>
      </c>
      <c r="H2256">
        <f>IF(Nike_Sales_Uncleaned!H2365="",0,IF(AND(Nike_Sales_Uncleaned!H2365&gt;=0,Nike_Sales_Uncleaned!H2365&lt;=1),Nike_Sales_Uncleaned!H2365,0))</f>
        <v>0.75</v>
      </c>
      <c r="I2256">
        <v>0</v>
      </c>
      <c r="J2256" s="11" t="str">
        <f>IF(Nike_Sales_Uncleaned[[#This Row],[Order_Date]]="","",Nike_Sales_Uncleaned[[#This Row],[Order_Date]])</f>
        <v/>
      </c>
      <c r="K2256" t="s">
        <v>17</v>
      </c>
      <c r="L2256" t="s">
        <v>33</v>
      </c>
      <c r="M2256">
        <v>-1071.83</v>
      </c>
    </row>
    <row r="2257" spans="1:13" x14ac:dyDescent="0.3">
      <c r="A2257">
        <v>4364</v>
      </c>
      <c r="B2257" t="s">
        <v>13</v>
      </c>
      <c r="C2257" t="s">
        <v>30</v>
      </c>
      <c r="D2257" t="s">
        <v>50</v>
      </c>
      <c r="E2257" t="str">
        <f>IF(Nike_Sales_Uncleaned!E2366="","NA",IF(OR(Nike_Sales_Uncleaned!E2366=0,Nike_Sales_Uncleaned!E2366=-1),"NA",UPPER(Nike_Sales_Uncleaned!E2366)))</f>
        <v>NA</v>
      </c>
      <c r="F2257" cm="1">
        <f t="array" ref="F2257">IF(Nike_Sales_Uncleaned!F2366="",MEDIAN(_xlfn._xlws.FILTER(Nike_Sales_Uncleaned!$F$2:$F$2501,Nike_Sales_Uncleaned!$F$2:$F$2501&gt;0)),Nike_Sales_Uncleaned!F2366)</f>
        <v>2</v>
      </c>
      <c r="G2257" cm="1">
        <f t="array" ref="G2257">IF(OR(Nike_Sales_Uncleaned!G2366="",Nike_Sales_Uncleaned!G2366&lt;=0),MEDIAN(_xlfn._xlws.FILTER(Nike_Sales_Uncleaned!$G$2:$G$2501,Nike_Sales_Uncleaned!$G$2:$G$2501&gt;0)),Nike_Sales_Uncleaned!G2366)</f>
        <v>6290.99</v>
      </c>
      <c r="H2257">
        <f>IF(Nike_Sales_Uncleaned!H2366="",0,IF(AND(Nike_Sales_Uncleaned!H2366&gt;=0,Nike_Sales_Uncleaned!H2366&lt;=1),Nike_Sales_Uncleaned!H2366,0))</f>
        <v>0</v>
      </c>
      <c r="I2257">
        <v>0</v>
      </c>
      <c r="J2257" s="11" t="str">
        <f>IF(Nike_Sales_Uncleaned[[#This Row],[Order_Date]]="","",Nike_Sales_Uncleaned[[#This Row],[Order_Date]])</f>
        <v/>
      </c>
      <c r="K2257" t="s">
        <v>22</v>
      </c>
      <c r="L2257" t="s">
        <v>45</v>
      </c>
      <c r="M2257">
        <v>1946.3</v>
      </c>
    </row>
    <row r="2258" spans="1:13" x14ac:dyDescent="0.3">
      <c r="A2258">
        <v>4365</v>
      </c>
      <c r="B2258" t="s">
        <v>35</v>
      </c>
      <c r="C2258" t="s">
        <v>43</v>
      </c>
      <c r="D2258" t="s">
        <v>52</v>
      </c>
      <c r="E2258" t="str">
        <f>IF(Nike_Sales_Uncleaned!E2367="","NA",IF(OR(Nike_Sales_Uncleaned!E2367=0,Nike_Sales_Uncleaned!E2367=-1),"NA",UPPER(Nike_Sales_Uncleaned!E2367)))</f>
        <v>L</v>
      </c>
      <c r="F2258" cm="1">
        <f t="array" ref="F2258">IF(Nike_Sales_Uncleaned!F2367="",MEDIAN(_xlfn._xlws.FILTER(Nike_Sales_Uncleaned!$F$2:$F$2501,Nike_Sales_Uncleaned!$F$2:$F$2501&gt;0)),Nike_Sales_Uncleaned!F2367)</f>
        <v>2</v>
      </c>
      <c r="G2258" cm="1">
        <f t="array" ref="G2258">IF(OR(Nike_Sales_Uncleaned!G2367="",Nike_Sales_Uncleaned!G2367&lt;=0),MEDIAN(_xlfn._xlws.FILTER(Nike_Sales_Uncleaned!$G$2:$G$2501,Nike_Sales_Uncleaned!$G$2:$G$2501&gt;0)),Nike_Sales_Uncleaned!G2367)</f>
        <v>7357.98</v>
      </c>
      <c r="H2258">
        <f>IF(Nike_Sales_Uncleaned!H2367="",0,IF(AND(Nike_Sales_Uncleaned!H2367&gt;=0,Nike_Sales_Uncleaned!H2367&lt;=1),Nike_Sales_Uncleaned!H2367,0))</f>
        <v>0</v>
      </c>
      <c r="I2258">
        <v>0</v>
      </c>
      <c r="J2258" s="11">
        <f>IF(Nike_Sales_Uncleaned[[#This Row],[Order_Date]]="","",Nike_Sales_Uncleaned[[#This Row],[Order_Date]])</f>
        <v>45644</v>
      </c>
      <c r="K2258" t="s">
        <v>17</v>
      </c>
      <c r="L2258" t="s">
        <v>45</v>
      </c>
      <c r="M2258">
        <v>-86.8</v>
      </c>
    </row>
    <row r="2259" spans="1:13" x14ac:dyDescent="0.3">
      <c r="A2259">
        <v>4366</v>
      </c>
      <c r="B2259" t="s">
        <v>13</v>
      </c>
      <c r="C2259" t="s">
        <v>14</v>
      </c>
      <c r="D2259" t="s">
        <v>15</v>
      </c>
      <c r="E2259" t="str">
        <f>IF(Nike_Sales_Uncleaned!E2368="","NA",IF(OR(Nike_Sales_Uncleaned!E2368=0,Nike_Sales_Uncleaned!E2368=-1),"NA",UPPER(Nike_Sales_Uncleaned!E2368)))</f>
        <v>L</v>
      </c>
      <c r="F2259" cm="1">
        <f t="array" ref="F2259">IF(Nike_Sales_Uncleaned!F2368="",MEDIAN(_xlfn._xlws.FILTER(Nike_Sales_Uncleaned!$F$2:$F$2501,Nike_Sales_Uncleaned!$F$2:$F$2501&gt;0)),Nike_Sales_Uncleaned!F2368)</f>
        <v>2</v>
      </c>
      <c r="G2259" cm="1">
        <f t="array" ref="G2259">IF(OR(Nike_Sales_Uncleaned!G2368="",Nike_Sales_Uncleaned!G2368&lt;=0),MEDIAN(_xlfn._xlws.FILTER(Nike_Sales_Uncleaned!$G$2:$G$2501,Nike_Sales_Uncleaned!$G$2:$G$2501&gt;0)),Nike_Sales_Uncleaned!G2368)</f>
        <v>2572.92</v>
      </c>
      <c r="H2259">
        <f>IF(Nike_Sales_Uncleaned!H2368="",0,IF(AND(Nike_Sales_Uncleaned!H2368&gt;=0,Nike_Sales_Uncleaned!H2368&lt;=1),Nike_Sales_Uncleaned!H2368,0))</f>
        <v>0</v>
      </c>
      <c r="I2259">
        <v>0</v>
      </c>
      <c r="J2259" s="11">
        <f>IF(Nike_Sales_Uncleaned[[#This Row],[Order_Date]]="","",Nike_Sales_Uncleaned[[#This Row],[Order_Date]])</f>
        <v>45518</v>
      </c>
      <c r="K2259" t="s">
        <v>22</v>
      </c>
      <c r="L2259" t="s">
        <v>45</v>
      </c>
      <c r="M2259">
        <v>714.82</v>
      </c>
    </row>
    <row r="2260" spans="1:13" x14ac:dyDescent="0.3">
      <c r="A2260">
        <v>4367</v>
      </c>
      <c r="B2260" t="s">
        <v>13</v>
      </c>
      <c r="C2260" t="s">
        <v>43</v>
      </c>
      <c r="D2260" t="s">
        <v>51</v>
      </c>
      <c r="E2260" t="str">
        <f>IF(Nike_Sales_Uncleaned!E2369="","NA",IF(OR(Nike_Sales_Uncleaned!E2369=0,Nike_Sales_Uncleaned!E2369=-1),"NA",UPPER(Nike_Sales_Uncleaned!E2369)))</f>
        <v>NA</v>
      </c>
      <c r="F2260" cm="1">
        <f t="array" ref="F2260">IF(Nike_Sales_Uncleaned!F2369="",MEDIAN(_xlfn._xlws.FILTER(Nike_Sales_Uncleaned!$F$2:$F$2501,Nike_Sales_Uncleaned!$F$2:$F$2501&gt;0)),Nike_Sales_Uncleaned!F2369)</f>
        <v>2</v>
      </c>
      <c r="G2260" cm="1">
        <f t="array" ref="G2260">IF(OR(Nike_Sales_Uncleaned!G2369="",Nike_Sales_Uncleaned!G2369&lt;=0),MEDIAN(_xlfn._xlws.FILTER(Nike_Sales_Uncleaned!$G$2:$G$2501,Nike_Sales_Uncleaned!$G$2:$G$2501&gt;0)),Nike_Sales_Uncleaned!G2369)</f>
        <v>8832.85</v>
      </c>
      <c r="H2260">
        <f>IF(Nike_Sales_Uncleaned!H2369="",0,IF(AND(Nike_Sales_Uncleaned!H2369&gt;=0,Nike_Sales_Uncleaned!H2369&lt;=1),Nike_Sales_Uncleaned!H2369,0))</f>
        <v>0</v>
      </c>
      <c r="I2260">
        <v>0</v>
      </c>
      <c r="J2260" s="11">
        <f>IF(Nike_Sales_Uncleaned[[#This Row],[Order_Date]]="","",Nike_Sales_Uncleaned[[#This Row],[Order_Date]])</f>
        <v>45453</v>
      </c>
      <c r="K2260" t="s">
        <v>22</v>
      </c>
      <c r="L2260" t="s">
        <v>45</v>
      </c>
      <c r="M2260">
        <v>-1073.49</v>
      </c>
    </row>
    <row r="2261" spans="1:13" x14ac:dyDescent="0.3">
      <c r="A2261">
        <v>4368</v>
      </c>
      <c r="B2261" t="s">
        <v>19</v>
      </c>
      <c r="C2261" t="s">
        <v>20</v>
      </c>
      <c r="D2261" t="s">
        <v>21</v>
      </c>
      <c r="E2261" t="str">
        <f>IF(Nike_Sales_Uncleaned!E2370="","NA",IF(OR(Nike_Sales_Uncleaned!E2370=0,Nike_Sales_Uncleaned!E2370=-1),"NA",UPPER(Nike_Sales_Uncleaned!E2370)))</f>
        <v>M</v>
      </c>
      <c r="F2261" cm="1">
        <f t="array" ref="F2261">IF(Nike_Sales_Uncleaned!F2370="",MEDIAN(_xlfn._xlws.FILTER(Nike_Sales_Uncleaned!$F$2:$F$2501,Nike_Sales_Uncleaned!$F$2:$F$2501&gt;0)),Nike_Sales_Uncleaned!F2370)</f>
        <v>3</v>
      </c>
      <c r="G2261" cm="1">
        <f t="array" ref="G2261">IF(OR(Nike_Sales_Uncleaned!G2370="",Nike_Sales_Uncleaned!G2370&lt;=0),MEDIAN(_xlfn._xlws.FILTER(Nike_Sales_Uncleaned!$G$2:$G$2501,Nike_Sales_Uncleaned!$G$2:$G$2501&gt;0)),Nike_Sales_Uncleaned!G2370)</f>
        <v>5481.64</v>
      </c>
      <c r="H2261">
        <f>IF(Nike_Sales_Uncleaned!H2370="",0,IF(AND(Nike_Sales_Uncleaned!H2370&gt;=0,Nike_Sales_Uncleaned!H2370&lt;=1),Nike_Sales_Uncleaned!H2370,0))</f>
        <v>0</v>
      </c>
      <c r="I2261">
        <v>-2960.09</v>
      </c>
      <c r="J2261" s="11">
        <f>IF(Nike_Sales_Uncleaned[[#This Row],[Order_Date]]="","",Nike_Sales_Uncleaned[[#This Row],[Order_Date]])</f>
        <v>45191</v>
      </c>
      <c r="K2261" t="s">
        <v>22</v>
      </c>
      <c r="L2261" t="s">
        <v>33</v>
      </c>
      <c r="M2261">
        <v>2234.2800000000002</v>
      </c>
    </row>
    <row r="2262" spans="1:13" x14ac:dyDescent="0.3">
      <c r="A2262">
        <v>4369</v>
      </c>
      <c r="B2262" t="s">
        <v>19</v>
      </c>
      <c r="C2262" t="s">
        <v>14</v>
      </c>
      <c r="D2262" t="s">
        <v>15</v>
      </c>
      <c r="E2262" t="str">
        <f>IF(Nike_Sales_Uncleaned!E2371="","NA",IF(OR(Nike_Sales_Uncleaned!E2371=0,Nike_Sales_Uncleaned!E2371=-1),"NA",UPPER(Nike_Sales_Uncleaned!E2371)))</f>
        <v>L</v>
      </c>
      <c r="F2262" cm="1">
        <f t="array" ref="F2262">IF(Nike_Sales_Uncleaned!F2371="",MEDIAN(_xlfn._xlws.FILTER(Nike_Sales_Uncleaned!$F$2:$F$2501,Nike_Sales_Uncleaned!$F$2:$F$2501&gt;0)),Nike_Sales_Uncleaned!F2371)</f>
        <v>2</v>
      </c>
      <c r="G2262" cm="1">
        <f t="array" ref="G2262">IF(OR(Nike_Sales_Uncleaned!G2371="",Nike_Sales_Uncleaned!G2371&lt;=0),MEDIAN(_xlfn._xlws.FILTER(Nike_Sales_Uncleaned!$G$2:$G$2501,Nike_Sales_Uncleaned!$G$2:$G$2501&gt;0)),Nike_Sales_Uncleaned!G2371)</f>
        <v>6110.0300000000007</v>
      </c>
      <c r="H2262">
        <f>IF(Nike_Sales_Uncleaned!H2371="",0,IF(AND(Nike_Sales_Uncleaned!H2371&gt;=0,Nike_Sales_Uncleaned!H2371&lt;=1),Nike_Sales_Uncleaned!H2371,0))</f>
        <v>0</v>
      </c>
      <c r="I2262">
        <v>0</v>
      </c>
      <c r="J2262" s="11" t="str">
        <f>IF(Nike_Sales_Uncleaned[[#This Row],[Order_Date]]="","",Nike_Sales_Uncleaned[[#This Row],[Order_Date]])</f>
        <v/>
      </c>
      <c r="K2262" t="s">
        <v>17</v>
      </c>
      <c r="L2262" t="s">
        <v>38</v>
      </c>
      <c r="M2262">
        <v>1525.91</v>
      </c>
    </row>
    <row r="2263" spans="1:13" x14ac:dyDescent="0.3">
      <c r="A2263">
        <v>4370</v>
      </c>
      <c r="B2263" t="s">
        <v>19</v>
      </c>
      <c r="C2263" t="s">
        <v>30</v>
      </c>
      <c r="D2263" t="s">
        <v>56</v>
      </c>
      <c r="E2263" t="str">
        <f>IF(Nike_Sales_Uncleaned!E2372="","NA",IF(OR(Nike_Sales_Uncleaned!E2372=0,Nike_Sales_Uncleaned!E2372=-1),"NA",UPPER(Nike_Sales_Uncleaned!E2372)))</f>
        <v>L</v>
      </c>
      <c r="F2263" cm="1">
        <f t="array" ref="F2263">IF(Nike_Sales_Uncleaned!F2372="",MEDIAN(_xlfn._xlws.FILTER(Nike_Sales_Uncleaned!$F$2:$F$2501,Nike_Sales_Uncleaned!$F$2:$F$2501&gt;0)),Nike_Sales_Uncleaned!F2372)</f>
        <v>2</v>
      </c>
      <c r="G2263" cm="1">
        <f t="array" ref="G2263">IF(OR(Nike_Sales_Uncleaned!G2372="",Nike_Sales_Uncleaned!G2372&lt;=0),MEDIAN(_xlfn._xlws.FILTER(Nike_Sales_Uncleaned!$G$2:$G$2501,Nike_Sales_Uncleaned!$G$2:$G$2501&gt;0)),Nike_Sales_Uncleaned!G2372)</f>
        <v>5046.05</v>
      </c>
      <c r="H2263">
        <f>IF(Nike_Sales_Uncleaned!H2372="",0,IF(AND(Nike_Sales_Uncleaned!H2372&gt;=0,Nike_Sales_Uncleaned!H2372&lt;=1),Nike_Sales_Uncleaned!H2372,0))</f>
        <v>0.38</v>
      </c>
      <c r="I2263">
        <v>6257.1</v>
      </c>
      <c r="J2263" s="11">
        <f>IF(Nike_Sales_Uncleaned[[#This Row],[Order_Date]]="","",Nike_Sales_Uncleaned[[#This Row],[Order_Date]])</f>
        <v>45151</v>
      </c>
      <c r="K2263" t="s">
        <v>22</v>
      </c>
      <c r="L2263" t="s">
        <v>25</v>
      </c>
      <c r="M2263">
        <v>2530.73</v>
      </c>
    </row>
    <row r="2264" spans="1:13" x14ac:dyDescent="0.3">
      <c r="A2264">
        <v>4371</v>
      </c>
      <c r="B2264" t="s">
        <v>35</v>
      </c>
      <c r="C2264" t="s">
        <v>26</v>
      </c>
      <c r="D2264" t="s">
        <v>27</v>
      </c>
      <c r="E2264" t="str">
        <f>IF(Nike_Sales_Uncleaned!E2373="","NA",IF(OR(Nike_Sales_Uncleaned!E2373=0,Nike_Sales_Uncleaned!E2373=-1),"NA",UPPER(Nike_Sales_Uncleaned!E2373)))</f>
        <v>7</v>
      </c>
      <c r="F2264" cm="1">
        <f t="array" ref="F2264">IF(Nike_Sales_Uncleaned!F2373="",MEDIAN(_xlfn._xlws.FILTER(Nike_Sales_Uncleaned!$F$2:$F$2501,Nike_Sales_Uncleaned!$F$2:$F$2501&gt;0)),Nike_Sales_Uncleaned!F2373)</f>
        <v>0</v>
      </c>
      <c r="G2264" cm="1">
        <f t="array" ref="G2264">IF(OR(Nike_Sales_Uncleaned!G2373="",Nike_Sales_Uncleaned!G2373&lt;=0),MEDIAN(_xlfn._xlws.FILTER(Nike_Sales_Uncleaned!$G$2:$G$2501,Nike_Sales_Uncleaned!$G$2:$G$2501&gt;0)),Nike_Sales_Uncleaned!G2373)</f>
        <v>2042.87</v>
      </c>
      <c r="H2264">
        <f>IF(Nike_Sales_Uncleaned!H2373="",0,IF(AND(Nike_Sales_Uncleaned!H2373&gt;=0,Nike_Sales_Uncleaned!H2373&lt;=1),Nike_Sales_Uncleaned!H2373,0))</f>
        <v>0</v>
      </c>
      <c r="I2264">
        <v>0</v>
      </c>
      <c r="J2264" s="11">
        <f>IF(Nike_Sales_Uncleaned[[#This Row],[Order_Date]]="","",Nike_Sales_Uncleaned[[#This Row],[Order_Date]])</f>
        <v>45765</v>
      </c>
      <c r="K2264" t="s">
        <v>22</v>
      </c>
      <c r="L2264" t="s">
        <v>38</v>
      </c>
      <c r="M2264">
        <v>510.02</v>
      </c>
    </row>
    <row r="2265" spans="1:13" x14ac:dyDescent="0.3">
      <c r="A2265">
        <v>4373</v>
      </c>
      <c r="B2265" t="s">
        <v>35</v>
      </c>
      <c r="C2265" t="s">
        <v>26</v>
      </c>
      <c r="D2265" t="s">
        <v>40</v>
      </c>
      <c r="E2265" t="str">
        <f>IF(Nike_Sales_Uncleaned!E2375="","NA",IF(OR(Nike_Sales_Uncleaned!E2375=0,Nike_Sales_Uncleaned!E2375=-1),"NA",UPPER(Nike_Sales_Uncleaned!E2375)))</f>
        <v>M</v>
      </c>
      <c r="F2265" cm="1">
        <f t="array" ref="F2265">IF(Nike_Sales_Uncleaned!F2375="",MEDIAN(_xlfn._xlws.FILTER(Nike_Sales_Uncleaned!$F$2:$F$2501,Nike_Sales_Uncleaned!$F$2:$F$2501&gt;0)),Nike_Sales_Uncleaned!F2375)</f>
        <v>2</v>
      </c>
      <c r="G2265" cm="1">
        <f t="array" ref="G2265">IF(OR(Nike_Sales_Uncleaned!G2375="",Nike_Sales_Uncleaned!G2375&lt;=0),MEDIAN(_xlfn._xlws.FILTER(Nike_Sales_Uncleaned!$G$2:$G$2501,Nike_Sales_Uncleaned!$G$2:$G$2501&gt;0)),Nike_Sales_Uncleaned!G2375)</f>
        <v>6110.0300000000007</v>
      </c>
      <c r="H2265">
        <f>IF(Nike_Sales_Uncleaned!H2375="",0,IF(AND(Nike_Sales_Uncleaned!H2375&gt;=0,Nike_Sales_Uncleaned!H2375&lt;=1),Nike_Sales_Uncleaned!H2375,0))</f>
        <v>0</v>
      </c>
      <c r="I2265">
        <v>0</v>
      </c>
      <c r="J2265" s="11">
        <f>IF(Nike_Sales_Uncleaned[[#This Row],[Order_Date]]="","",Nike_Sales_Uncleaned[[#This Row],[Order_Date]])</f>
        <v>45838</v>
      </c>
      <c r="K2265" t="s">
        <v>22</v>
      </c>
      <c r="L2265" t="s">
        <v>36</v>
      </c>
      <c r="M2265">
        <v>396.99</v>
      </c>
    </row>
    <row r="2266" spans="1:13" x14ac:dyDescent="0.3">
      <c r="A2266">
        <v>4374</v>
      </c>
      <c r="B2266" t="s">
        <v>19</v>
      </c>
      <c r="C2266" t="s">
        <v>43</v>
      </c>
      <c r="D2266" t="s">
        <v>52</v>
      </c>
      <c r="E2266" t="str">
        <f>IF(Nike_Sales_Uncleaned!E2376="","NA",IF(OR(Nike_Sales_Uncleaned!E2376=0,Nike_Sales_Uncleaned!E2376=-1),"NA",UPPER(Nike_Sales_Uncleaned!E2376)))</f>
        <v>XL</v>
      </c>
      <c r="F2266" cm="1">
        <f t="array" ref="F2266">IF(Nike_Sales_Uncleaned!F2376="",MEDIAN(_xlfn._xlws.FILTER(Nike_Sales_Uncleaned!$F$2:$F$2501,Nike_Sales_Uncleaned!$F$2:$F$2501&gt;0)),Nike_Sales_Uncleaned!F2376)</f>
        <v>3</v>
      </c>
      <c r="G2266" cm="1">
        <f t="array" ref="G2266">IF(OR(Nike_Sales_Uncleaned!G2376="",Nike_Sales_Uncleaned!G2376&lt;=0),MEDIAN(_xlfn._xlws.FILTER(Nike_Sales_Uncleaned!$G$2:$G$2501,Nike_Sales_Uncleaned!$G$2:$G$2501&gt;0)),Nike_Sales_Uncleaned!G2376)</f>
        <v>6110.0300000000007</v>
      </c>
      <c r="H2266">
        <f>IF(Nike_Sales_Uncleaned!H2376="",0,IF(AND(Nike_Sales_Uncleaned!H2376&gt;=0,Nike_Sales_Uncleaned!H2376&lt;=1),Nike_Sales_Uncleaned!H2376,0))</f>
        <v>0</v>
      </c>
      <c r="I2266">
        <v>0</v>
      </c>
      <c r="J2266" s="11">
        <f>IF(Nike_Sales_Uncleaned[[#This Row],[Order_Date]]="","",Nike_Sales_Uncleaned[[#This Row],[Order_Date]])</f>
        <v>45302</v>
      </c>
      <c r="K2266" t="s">
        <v>22</v>
      </c>
      <c r="L2266" t="s">
        <v>29</v>
      </c>
      <c r="M2266">
        <v>-1129.3800000000001</v>
      </c>
    </row>
    <row r="2267" spans="1:13" x14ac:dyDescent="0.3">
      <c r="A2267">
        <v>4375</v>
      </c>
      <c r="B2267" t="s">
        <v>19</v>
      </c>
      <c r="C2267" t="s">
        <v>14</v>
      </c>
      <c r="D2267" t="s">
        <v>54</v>
      </c>
      <c r="E2267" t="str">
        <f>IF(Nike_Sales_Uncleaned!E2377="","NA",IF(OR(Nike_Sales_Uncleaned!E2377=0,Nike_Sales_Uncleaned!E2377=-1),"NA",UPPER(Nike_Sales_Uncleaned!E2377)))</f>
        <v>L</v>
      </c>
      <c r="F2267" cm="1">
        <f t="array" ref="F2267">IF(Nike_Sales_Uncleaned!F2377="",MEDIAN(_xlfn._xlws.FILTER(Nike_Sales_Uncleaned!$F$2:$F$2501,Nike_Sales_Uncleaned!$F$2:$F$2501&gt;0)),Nike_Sales_Uncleaned!F2377)</f>
        <v>-1</v>
      </c>
      <c r="G2267" cm="1">
        <f t="array" ref="G2267">IF(OR(Nike_Sales_Uncleaned!G2377="",Nike_Sales_Uncleaned!G2377&lt;=0),MEDIAN(_xlfn._xlws.FILTER(Nike_Sales_Uncleaned!$G$2:$G$2501,Nike_Sales_Uncleaned!$G$2:$G$2501&gt;0)),Nike_Sales_Uncleaned!G2377)</f>
        <v>6110.0300000000007</v>
      </c>
      <c r="H2267">
        <f>IF(Nike_Sales_Uncleaned!H2377="",0,IF(AND(Nike_Sales_Uncleaned!H2377&gt;=0,Nike_Sales_Uncleaned!H2377&lt;=1),Nike_Sales_Uncleaned!H2377,0))</f>
        <v>0.45</v>
      </c>
      <c r="I2267">
        <v>0</v>
      </c>
      <c r="J2267" s="11">
        <f>IF(Nike_Sales_Uncleaned[[#This Row],[Order_Date]]="","",Nike_Sales_Uncleaned[[#This Row],[Order_Date]])</f>
        <v>45330</v>
      </c>
      <c r="K2267" t="s">
        <v>17</v>
      </c>
      <c r="L2267" t="s">
        <v>45</v>
      </c>
      <c r="M2267">
        <v>-693.38</v>
      </c>
    </row>
    <row r="2268" spans="1:13" x14ac:dyDescent="0.3">
      <c r="A2268">
        <v>4376</v>
      </c>
      <c r="B2268" t="s">
        <v>35</v>
      </c>
      <c r="C2268" t="s">
        <v>20</v>
      </c>
      <c r="D2268" t="s">
        <v>55</v>
      </c>
      <c r="E2268" t="str">
        <f>IF(Nike_Sales_Uncleaned!E2378="","NA",IF(OR(Nike_Sales_Uncleaned!E2378=0,Nike_Sales_Uncleaned!E2378=-1),"NA",UPPER(Nike_Sales_Uncleaned!E2378)))</f>
        <v>M</v>
      </c>
      <c r="F2268" cm="1">
        <f t="array" ref="F2268">IF(Nike_Sales_Uncleaned!F2378="",MEDIAN(_xlfn._xlws.FILTER(Nike_Sales_Uncleaned!$F$2:$F$2501,Nike_Sales_Uncleaned!$F$2:$F$2501&gt;0)),Nike_Sales_Uncleaned!F2378)</f>
        <v>2</v>
      </c>
      <c r="G2268" cm="1">
        <f t="array" ref="G2268">IF(OR(Nike_Sales_Uncleaned!G2378="",Nike_Sales_Uncleaned!G2378&lt;=0),MEDIAN(_xlfn._xlws.FILTER(Nike_Sales_Uncleaned!$G$2:$G$2501,Nike_Sales_Uncleaned!$G$2:$G$2501&gt;0)),Nike_Sales_Uncleaned!G2378)</f>
        <v>7651.93</v>
      </c>
      <c r="H2268">
        <f>IF(Nike_Sales_Uncleaned!H2378="",0,IF(AND(Nike_Sales_Uncleaned!H2378&gt;=0,Nike_Sales_Uncleaned!H2378&lt;=1),Nike_Sales_Uncleaned!H2378,0))</f>
        <v>0</v>
      </c>
      <c r="I2268">
        <v>0</v>
      </c>
      <c r="J2268" s="11">
        <f>IF(Nike_Sales_Uncleaned[[#This Row],[Order_Date]]="","",Nike_Sales_Uncleaned[[#This Row],[Order_Date]])</f>
        <v>45842</v>
      </c>
      <c r="K2268" t="s">
        <v>17</v>
      </c>
      <c r="L2268" t="s">
        <v>45</v>
      </c>
      <c r="M2268">
        <v>546.84</v>
      </c>
    </row>
    <row r="2269" spans="1:13" x14ac:dyDescent="0.3">
      <c r="A2269">
        <v>4377</v>
      </c>
      <c r="B2269" t="s">
        <v>19</v>
      </c>
      <c r="C2269" t="s">
        <v>30</v>
      </c>
      <c r="D2269" t="s">
        <v>50</v>
      </c>
      <c r="E2269" t="str">
        <f>IF(Nike_Sales_Uncleaned!E2379="","NA",IF(OR(Nike_Sales_Uncleaned!E2379=0,Nike_Sales_Uncleaned!E2379=-1),"NA",UPPER(Nike_Sales_Uncleaned!E2379)))</f>
        <v>12</v>
      </c>
      <c r="F2269" cm="1">
        <f t="array" ref="F2269">IF(Nike_Sales_Uncleaned!F2379="",MEDIAN(_xlfn._xlws.FILTER(Nike_Sales_Uncleaned!$F$2:$F$2501,Nike_Sales_Uncleaned!$F$2:$F$2501&gt;0)),Nike_Sales_Uncleaned!F2379)</f>
        <v>2</v>
      </c>
      <c r="G2269" cm="1">
        <f t="array" ref="G2269">IF(OR(Nike_Sales_Uncleaned!G2379="",Nike_Sales_Uncleaned!G2379&lt;=0),MEDIAN(_xlfn._xlws.FILTER(Nike_Sales_Uncleaned!$G$2:$G$2501,Nike_Sales_Uncleaned!$G$2:$G$2501&gt;0)),Nike_Sales_Uncleaned!G2379)</f>
        <v>6110.0300000000007</v>
      </c>
      <c r="H2269">
        <f>IF(Nike_Sales_Uncleaned!H2379="",0,IF(AND(Nike_Sales_Uncleaned!H2379&gt;=0,Nike_Sales_Uncleaned!H2379&lt;=1),Nike_Sales_Uncleaned!H2379,0))</f>
        <v>0.89</v>
      </c>
      <c r="I2269">
        <v>0</v>
      </c>
      <c r="J2269" s="11" t="str">
        <f>IF(Nike_Sales_Uncleaned[[#This Row],[Order_Date]]="","",Nike_Sales_Uncleaned[[#This Row],[Order_Date]])</f>
        <v/>
      </c>
      <c r="K2269" t="s">
        <v>22</v>
      </c>
      <c r="L2269" t="s">
        <v>25</v>
      </c>
      <c r="M2269">
        <v>2302.2199999999998</v>
      </c>
    </row>
    <row r="2270" spans="1:13" x14ac:dyDescent="0.3">
      <c r="A2270">
        <v>4378</v>
      </c>
      <c r="B2270" t="s">
        <v>35</v>
      </c>
      <c r="C2270" t="s">
        <v>14</v>
      </c>
      <c r="D2270" t="s">
        <v>34</v>
      </c>
      <c r="E2270" t="str">
        <f>IF(Nike_Sales_Uncleaned!E2380="","NA",IF(OR(Nike_Sales_Uncleaned!E2380=0,Nike_Sales_Uncleaned!E2380=-1),"NA",UPPER(Nike_Sales_Uncleaned!E2380)))</f>
        <v>NA</v>
      </c>
      <c r="F2270" cm="1">
        <f t="array" ref="F2270">IF(Nike_Sales_Uncleaned!F2380="",MEDIAN(_xlfn._xlws.FILTER(Nike_Sales_Uncleaned!$F$2:$F$2501,Nike_Sales_Uncleaned!$F$2:$F$2501&gt;0)),Nike_Sales_Uncleaned!F2380)</f>
        <v>4</v>
      </c>
      <c r="G2270" cm="1">
        <f t="array" ref="G2270">IF(OR(Nike_Sales_Uncleaned!G2380="",Nike_Sales_Uncleaned!G2380&lt;=0),MEDIAN(_xlfn._xlws.FILTER(Nike_Sales_Uncleaned!$G$2:$G$2501,Nike_Sales_Uncleaned!$G$2:$G$2501&gt;0)),Nike_Sales_Uncleaned!G2380)</f>
        <v>2620.09</v>
      </c>
      <c r="H2270">
        <f>IF(Nike_Sales_Uncleaned!H2380="",0,IF(AND(Nike_Sales_Uncleaned!H2380&gt;=0,Nike_Sales_Uncleaned!H2380&lt;=1),Nike_Sales_Uncleaned!H2380,0))</f>
        <v>0</v>
      </c>
      <c r="I2270">
        <v>0</v>
      </c>
      <c r="J2270" s="11" t="str">
        <f>IF(Nike_Sales_Uncleaned[[#This Row],[Order_Date]]="","",Nike_Sales_Uncleaned[[#This Row],[Order_Date]])</f>
        <v/>
      </c>
      <c r="K2270" t="s">
        <v>17</v>
      </c>
      <c r="L2270" t="s">
        <v>25</v>
      </c>
      <c r="M2270">
        <v>263.16000000000003</v>
      </c>
    </row>
    <row r="2271" spans="1:13" x14ac:dyDescent="0.3">
      <c r="A2271">
        <v>4379</v>
      </c>
      <c r="B2271" t="s">
        <v>19</v>
      </c>
      <c r="C2271" t="s">
        <v>26</v>
      </c>
      <c r="D2271" t="s">
        <v>60</v>
      </c>
      <c r="E2271" t="str">
        <f>IF(Nike_Sales_Uncleaned!E2381="","NA",IF(OR(Nike_Sales_Uncleaned!E2381=0,Nike_Sales_Uncleaned!E2381=-1),"NA",UPPER(Nike_Sales_Uncleaned!E2381)))</f>
        <v>9</v>
      </c>
      <c r="F2271" cm="1">
        <f t="array" ref="F2271">IF(Nike_Sales_Uncleaned!F2381="",MEDIAN(_xlfn._xlws.FILTER(Nike_Sales_Uncleaned!$F$2:$F$2501,Nike_Sales_Uncleaned!$F$2:$F$2501&gt;0)),Nike_Sales_Uncleaned!F2381)</f>
        <v>3</v>
      </c>
      <c r="G2271" cm="1">
        <f t="array" ref="G2271">IF(OR(Nike_Sales_Uncleaned!G2381="",Nike_Sales_Uncleaned!G2381&lt;=0),MEDIAN(_xlfn._xlws.FILTER(Nike_Sales_Uncleaned!$G$2:$G$2501,Nike_Sales_Uncleaned!$G$2:$G$2501&gt;0)),Nike_Sales_Uncleaned!G2381)</f>
        <v>6110.0300000000007</v>
      </c>
      <c r="H2271">
        <f>IF(Nike_Sales_Uncleaned!H2381="",0,IF(AND(Nike_Sales_Uncleaned!H2381&gt;=0,Nike_Sales_Uncleaned!H2381&lt;=1),Nike_Sales_Uncleaned!H2381,0))</f>
        <v>0</v>
      </c>
      <c r="I2271">
        <v>0</v>
      </c>
      <c r="J2271" s="11" t="str">
        <f>IF(Nike_Sales_Uncleaned[[#This Row],[Order_Date]]="","",Nike_Sales_Uncleaned[[#This Row],[Order_Date]])</f>
        <v/>
      </c>
      <c r="K2271" t="s">
        <v>17</v>
      </c>
      <c r="L2271" t="s">
        <v>38</v>
      </c>
      <c r="M2271">
        <v>974.37</v>
      </c>
    </row>
    <row r="2272" spans="1:13" x14ac:dyDescent="0.3">
      <c r="A2272">
        <v>4380</v>
      </c>
      <c r="B2272" t="s">
        <v>35</v>
      </c>
      <c r="C2272" t="s">
        <v>20</v>
      </c>
      <c r="D2272" t="s">
        <v>55</v>
      </c>
      <c r="E2272" t="str">
        <f>IF(Nike_Sales_Uncleaned!E2382="","NA",IF(OR(Nike_Sales_Uncleaned!E2382=0,Nike_Sales_Uncleaned!E2382=-1),"NA",UPPER(Nike_Sales_Uncleaned!E2382)))</f>
        <v>M</v>
      </c>
      <c r="F2272" cm="1">
        <f t="array" ref="F2272">IF(Nike_Sales_Uncleaned!F2382="",MEDIAN(_xlfn._xlws.FILTER(Nike_Sales_Uncleaned!$F$2:$F$2501,Nike_Sales_Uncleaned!$F$2:$F$2501&gt;0)),Nike_Sales_Uncleaned!F2382)</f>
        <v>1</v>
      </c>
      <c r="G2272" cm="1">
        <f t="array" ref="G2272">IF(OR(Nike_Sales_Uncleaned!G2382="",Nike_Sales_Uncleaned!G2382&lt;=0),MEDIAN(_xlfn._xlws.FILTER(Nike_Sales_Uncleaned!$G$2:$G$2501,Nike_Sales_Uncleaned!$G$2:$G$2501&gt;0)),Nike_Sales_Uncleaned!G2382)</f>
        <v>6110.0300000000007</v>
      </c>
      <c r="H2272">
        <f>IF(Nike_Sales_Uncleaned!H2382="",0,IF(AND(Nike_Sales_Uncleaned!H2382&gt;=0,Nike_Sales_Uncleaned!H2382&lt;=1),Nike_Sales_Uncleaned!H2382,0))</f>
        <v>0.56999999999999995</v>
      </c>
      <c r="I2272">
        <v>0</v>
      </c>
      <c r="J2272" s="11">
        <f>IF(Nike_Sales_Uncleaned[[#This Row],[Order_Date]]="","",Nike_Sales_Uncleaned[[#This Row],[Order_Date]])</f>
        <v>45658</v>
      </c>
      <c r="K2272" t="s">
        <v>17</v>
      </c>
      <c r="L2272" t="s">
        <v>29</v>
      </c>
      <c r="M2272">
        <v>3456.67</v>
      </c>
    </row>
    <row r="2273" spans="1:13" x14ac:dyDescent="0.3">
      <c r="A2273">
        <v>4381</v>
      </c>
      <c r="B2273" t="s">
        <v>35</v>
      </c>
      <c r="C2273" t="s">
        <v>14</v>
      </c>
      <c r="D2273" t="s">
        <v>34</v>
      </c>
      <c r="E2273" t="str">
        <f>IF(Nike_Sales_Uncleaned!E2383="","NA",IF(OR(Nike_Sales_Uncleaned!E2383=0,Nike_Sales_Uncleaned!E2383=-1),"NA",UPPER(Nike_Sales_Uncleaned!E2383)))</f>
        <v>XL</v>
      </c>
      <c r="F2273" cm="1">
        <f t="array" ref="F2273">IF(Nike_Sales_Uncleaned!F2383="",MEDIAN(_xlfn._xlws.FILTER(Nike_Sales_Uncleaned!$F$2:$F$2501,Nike_Sales_Uncleaned!$F$2:$F$2501&gt;0)),Nike_Sales_Uncleaned!F2383)</f>
        <v>2</v>
      </c>
      <c r="G2273" cm="1">
        <f t="array" ref="G2273">IF(OR(Nike_Sales_Uncleaned!G2383="",Nike_Sales_Uncleaned!G2383&lt;=0),MEDIAN(_xlfn._xlws.FILTER(Nike_Sales_Uncleaned!$G$2:$G$2501,Nike_Sales_Uncleaned!$G$2:$G$2501&gt;0)),Nike_Sales_Uncleaned!G2383)</f>
        <v>2476.41</v>
      </c>
      <c r="H2273">
        <f>IF(Nike_Sales_Uncleaned!H2383="",0,IF(AND(Nike_Sales_Uncleaned!H2383&gt;=0,Nike_Sales_Uncleaned!H2383&lt;=1),Nike_Sales_Uncleaned!H2383,0))</f>
        <v>0</v>
      </c>
      <c r="I2273">
        <v>0</v>
      </c>
      <c r="J2273" s="11">
        <f>IF(Nike_Sales_Uncleaned[[#This Row],[Order_Date]]="","",Nike_Sales_Uncleaned[[#This Row],[Order_Date]])</f>
        <v>45670</v>
      </c>
      <c r="K2273" t="s">
        <v>22</v>
      </c>
      <c r="L2273" t="s">
        <v>29</v>
      </c>
      <c r="M2273">
        <v>1189.49</v>
      </c>
    </row>
    <row r="2274" spans="1:13" x14ac:dyDescent="0.3">
      <c r="A2274">
        <v>4382</v>
      </c>
      <c r="B2274" t="s">
        <v>13</v>
      </c>
      <c r="C2274" t="s">
        <v>20</v>
      </c>
      <c r="D2274" t="s">
        <v>39</v>
      </c>
      <c r="E2274" t="str">
        <f>IF(Nike_Sales_Uncleaned!E2384="","NA",IF(OR(Nike_Sales_Uncleaned!E2384=0,Nike_Sales_Uncleaned!E2384=-1),"NA",UPPER(Nike_Sales_Uncleaned!E2384)))</f>
        <v>NA</v>
      </c>
      <c r="F2274" cm="1">
        <f t="array" ref="F2274">IF(Nike_Sales_Uncleaned!F2384="",MEDIAN(_xlfn._xlws.FILTER(Nike_Sales_Uncleaned!$F$2:$F$2501,Nike_Sales_Uncleaned!$F$2:$F$2501&gt;0)),Nike_Sales_Uncleaned!F2384)</f>
        <v>2</v>
      </c>
      <c r="G2274" cm="1">
        <f t="array" ref="G2274">IF(OR(Nike_Sales_Uncleaned!G2384="",Nike_Sales_Uncleaned!G2384&lt;=0),MEDIAN(_xlfn._xlws.FILTER(Nike_Sales_Uncleaned!$G$2:$G$2501,Nike_Sales_Uncleaned!$G$2:$G$2501&gt;0)),Nike_Sales_Uncleaned!G2384)</f>
        <v>6110.0300000000007</v>
      </c>
      <c r="H2274">
        <f>IF(Nike_Sales_Uncleaned!H2384="",0,IF(AND(Nike_Sales_Uncleaned!H2384&gt;=0,Nike_Sales_Uncleaned!H2384&lt;=1),Nike_Sales_Uncleaned!H2384,0))</f>
        <v>0</v>
      </c>
      <c r="I2274">
        <v>0</v>
      </c>
      <c r="J2274" s="11">
        <f>IF(Nike_Sales_Uncleaned[[#This Row],[Order_Date]]="","",Nike_Sales_Uncleaned[[#This Row],[Order_Date]])</f>
        <v>45831</v>
      </c>
      <c r="K2274" t="s">
        <v>22</v>
      </c>
      <c r="L2274" t="s">
        <v>38</v>
      </c>
      <c r="M2274">
        <v>3659.71</v>
      </c>
    </row>
    <row r="2275" spans="1:13" x14ac:dyDescent="0.3">
      <c r="A2275">
        <v>4383</v>
      </c>
      <c r="B2275" t="s">
        <v>19</v>
      </c>
      <c r="C2275" t="s">
        <v>20</v>
      </c>
      <c r="D2275" t="s">
        <v>21</v>
      </c>
      <c r="E2275" t="str">
        <f>IF(Nike_Sales_Uncleaned!E2385="","NA",IF(OR(Nike_Sales_Uncleaned!E2385=0,Nike_Sales_Uncleaned!E2385=-1),"NA",UPPER(Nike_Sales_Uncleaned!E2385)))</f>
        <v>NA</v>
      </c>
      <c r="F2275" cm="1">
        <f t="array" ref="F2275">IF(Nike_Sales_Uncleaned!F2385="",MEDIAN(_xlfn._xlws.FILTER(Nike_Sales_Uncleaned!$F$2:$F$2501,Nike_Sales_Uncleaned!$F$2:$F$2501&gt;0)),Nike_Sales_Uncleaned!F2385)</f>
        <v>2</v>
      </c>
      <c r="G2275" cm="1">
        <f t="array" ref="G2275">IF(OR(Nike_Sales_Uncleaned!G2385="",Nike_Sales_Uncleaned!G2385&lt;=0),MEDIAN(_xlfn._xlws.FILTER(Nike_Sales_Uncleaned!$G$2:$G$2501,Nike_Sales_Uncleaned!$G$2:$G$2501&gt;0)),Nike_Sales_Uncleaned!G2385)</f>
        <v>6110.0300000000007</v>
      </c>
      <c r="H2275">
        <f>IF(Nike_Sales_Uncleaned!H2385="",0,IF(AND(Nike_Sales_Uncleaned!H2385&gt;=0,Nike_Sales_Uncleaned!H2385&lt;=1),Nike_Sales_Uncleaned!H2385,0))</f>
        <v>0.16</v>
      </c>
      <c r="I2275">
        <v>0</v>
      </c>
      <c r="J2275" s="11">
        <f>IF(Nike_Sales_Uncleaned[[#This Row],[Order_Date]]="","",Nike_Sales_Uncleaned[[#This Row],[Order_Date]])</f>
        <v>45677</v>
      </c>
      <c r="K2275" t="s">
        <v>22</v>
      </c>
      <c r="L2275" t="s">
        <v>33</v>
      </c>
      <c r="M2275">
        <v>3378.64</v>
      </c>
    </row>
    <row r="2276" spans="1:13" x14ac:dyDescent="0.3">
      <c r="A2276">
        <v>4384</v>
      </c>
      <c r="B2276" t="s">
        <v>19</v>
      </c>
      <c r="C2276" t="s">
        <v>30</v>
      </c>
      <c r="D2276" t="s">
        <v>56</v>
      </c>
      <c r="E2276" t="str">
        <f>IF(Nike_Sales_Uncleaned!E2386="","NA",IF(OR(Nike_Sales_Uncleaned!E2386=0,Nike_Sales_Uncleaned!E2386=-1),"NA",UPPER(Nike_Sales_Uncleaned!E2386)))</f>
        <v>NA</v>
      </c>
      <c r="F2276" cm="1">
        <f t="array" ref="F2276">IF(Nike_Sales_Uncleaned!F2386="",MEDIAN(_xlfn._xlws.FILTER(Nike_Sales_Uncleaned!$F$2:$F$2501,Nike_Sales_Uncleaned!$F$2:$F$2501&gt;0)),Nike_Sales_Uncleaned!F2386)</f>
        <v>2</v>
      </c>
      <c r="G2276" cm="1">
        <f t="array" ref="G2276">IF(OR(Nike_Sales_Uncleaned!G2386="",Nike_Sales_Uncleaned!G2386&lt;=0),MEDIAN(_xlfn._xlws.FILTER(Nike_Sales_Uncleaned!$G$2:$G$2501,Nike_Sales_Uncleaned!$G$2:$G$2501&gt;0)),Nike_Sales_Uncleaned!G2386)</f>
        <v>6110.0300000000007</v>
      </c>
      <c r="H2276">
        <f>IF(Nike_Sales_Uncleaned!H2386="",0,IF(AND(Nike_Sales_Uncleaned!H2386&gt;=0,Nike_Sales_Uncleaned!H2386&lt;=1),Nike_Sales_Uncleaned!H2386,0))</f>
        <v>0.6</v>
      </c>
      <c r="I2276">
        <v>0</v>
      </c>
      <c r="J2276" s="11">
        <f>IF(Nike_Sales_Uncleaned[[#This Row],[Order_Date]]="","",Nike_Sales_Uncleaned[[#This Row],[Order_Date]])</f>
        <v>45774</v>
      </c>
      <c r="K2276" t="s">
        <v>17</v>
      </c>
      <c r="L2276" t="s">
        <v>45</v>
      </c>
      <c r="M2276">
        <v>3507.63</v>
      </c>
    </row>
    <row r="2277" spans="1:13" x14ac:dyDescent="0.3">
      <c r="A2277">
        <v>4385</v>
      </c>
      <c r="B2277" t="s">
        <v>35</v>
      </c>
      <c r="C2277" t="s">
        <v>43</v>
      </c>
      <c r="D2277" t="s">
        <v>51</v>
      </c>
      <c r="E2277" t="str">
        <f>IF(Nike_Sales_Uncleaned!E2387="","NA",IF(OR(Nike_Sales_Uncleaned!E2387=0,Nike_Sales_Uncleaned!E2387=-1),"NA",UPPER(Nike_Sales_Uncleaned!E2387)))</f>
        <v>L</v>
      </c>
      <c r="F2277" cm="1">
        <f t="array" ref="F2277">IF(Nike_Sales_Uncleaned!F2387="",MEDIAN(_xlfn._xlws.FILTER(Nike_Sales_Uncleaned!$F$2:$F$2501,Nike_Sales_Uncleaned!$F$2:$F$2501&gt;0)),Nike_Sales_Uncleaned!F2387)</f>
        <v>2</v>
      </c>
      <c r="G2277" cm="1">
        <f t="array" ref="G2277">IF(OR(Nike_Sales_Uncleaned!G2387="",Nike_Sales_Uncleaned!G2387&lt;=0),MEDIAN(_xlfn._xlws.FILTER(Nike_Sales_Uncleaned!$G$2:$G$2501,Nike_Sales_Uncleaned!$G$2:$G$2501&gt;0)),Nike_Sales_Uncleaned!G2387)</f>
        <v>9057.85</v>
      </c>
      <c r="H2277">
        <f>IF(Nike_Sales_Uncleaned!H2387="",0,IF(AND(Nike_Sales_Uncleaned!H2387&gt;=0,Nike_Sales_Uncleaned!H2387&lt;=1),Nike_Sales_Uncleaned!H2387,0))</f>
        <v>0.84</v>
      </c>
      <c r="I2277">
        <v>0</v>
      </c>
      <c r="J2277" s="11" t="str">
        <f>IF(Nike_Sales_Uncleaned[[#This Row],[Order_Date]]="","",Nike_Sales_Uncleaned[[#This Row],[Order_Date]])</f>
        <v/>
      </c>
      <c r="K2277" t="s">
        <v>22</v>
      </c>
      <c r="L2277" t="s">
        <v>45</v>
      </c>
      <c r="M2277">
        <v>1767.32</v>
      </c>
    </row>
    <row r="2278" spans="1:13" x14ac:dyDescent="0.3">
      <c r="A2278">
        <v>4386</v>
      </c>
      <c r="B2278" t="s">
        <v>13</v>
      </c>
      <c r="C2278" t="s">
        <v>43</v>
      </c>
      <c r="D2278" t="s">
        <v>52</v>
      </c>
      <c r="E2278" t="str">
        <f>IF(Nike_Sales_Uncleaned!E2388="","NA",IF(OR(Nike_Sales_Uncleaned!E2388=0,Nike_Sales_Uncleaned!E2388=-1),"NA",UPPER(Nike_Sales_Uncleaned!E2388)))</f>
        <v>NA</v>
      </c>
      <c r="F2278" cm="1">
        <f t="array" ref="F2278">IF(Nike_Sales_Uncleaned!F2388="",MEDIAN(_xlfn._xlws.FILTER(Nike_Sales_Uncleaned!$F$2:$F$2501,Nike_Sales_Uncleaned!$F$2:$F$2501&gt;0)),Nike_Sales_Uncleaned!F2388)</f>
        <v>2</v>
      </c>
      <c r="G2278" cm="1">
        <f t="array" ref="G2278">IF(OR(Nike_Sales_Uncleaned!G2388="",Nike_Sales_Uncleaned!G2388&lt;=0),MEDIAN(_xlfn._xlws.FILTER(Nike_Sales_Uncleaned!$G$2:$G$2501,Nike_Sales_Uncleaned!$G$2:$G$2501&gt;0)),Nike_Sales_Uncleaned!G2388)</f>
        <v>3432.35</v>
      </c>
      <c r="H2278">
        <f>IF(Nike_Sales_Uncleaned!H2388="",0,IF(AND(Nike_Sales_Uncleaned!H2388&gt;=0,Nike_Sales_Uncleaned!H2388&lt;=1),Nike_Sales_Uncleaned!H2388,0))</f>
        <v>0.34</v>
      </c>
      <c r="I2278">
        <v>4530.7</v>
      </c>
      <c r="J2278" s="11">
        <f>IF(Nike_Sales_Uncleaned[[#This Row],[Order_Date]]="","",Nike_Sales_Uncleaned[[#This Row],[Order_Date]])</f>
        <v>45693</v>
      </c>
      <c r="K2278" t="s">
        <v>17</v>
      </c>
      <c r="L2278" t="s">
        <v>36</v>
      </c>
      <c r="M2278">
        <v>2576.11</v>
      </c>
    </row>
    <row r="2279" spans="1:13" x14ac:dyDescent="0.3">
      <c r="A2279">
        <v>4387</v>
      </c>
      <c r="B2279" t="s">
        <v>19</v>
      </c>
      <c r="C2279" t="s">
        <v>26</v>
      </c>
      <c r="D2279" t="s">
        <v>58</v>
      </c>
      <c r="E2279" t="str">
        <f>IF(Nike_Sales_Uncleaned!E2389="","NA",IF(OR(Nike_Sales_Uncleaned!E2389=0,Nike_Sales_Uncleaned!E2389=-1),"NA",UPPER(Nike_Sales_Uncleaned!E2389)))</f>
        <v>NA</v>
      </c>
      <c r="F2279" cm="1">
        <f t="array" ref="F2279">IF(Nike_Sales_Uncleaned!F2389="",MEDIAN(_xlfn._xlws.FILTER(Nike_Sales_Uncleaned!$F$2:$F$2501,Nike_Sales_Uncleaned!$F$2:$F$2501&gt;0)),Nike_Sales_Uncleaned!F2389)</f>
        <v>4</v>
      </c>
      <c r="G2279" cm="1">
        <f t="array" ref="G2279">IF(OR(Nike_Sales_Uncleaned!G2389="",Nike_Sales_Uncleaned!G2389&lt;=0),MEDIAN(_xlfn._xlws.FILTER(Nike_Sales_Uncleaned!$G$2:$G$2501,Nike_Sales_Uncleaned!$G$2:$G$2501&gt;0)),Nike_Sales_Uncleaned!G2389)</f>
        <v>2616.9</v>
      </c>
      <c r="H2279">
        <f>IF(Nike_Sales_Uncleaned!H2389="",0,IF(AND(Nike_Sales_Uncleaned!H2389&gt;=0,Nike_Sales_Uncleaned!H2389&lt;=1),Nike_Sales_Uncleaned!H2389,0))</f>
        <v>0</v>
      </c>
      <c r="I2279">
        <v>0</v>
      </c>
      <c r="J2279" s="11">
        <f>IF(Nike_Sales_Uncleaned[[#This Row],[Order_Date]]="","",Nike_Sales_Uncleaned[[#This Row],[Order_Date]])</f>
        <v>45568</v>
      </c>
      <c r="K2279" t="s">
        <v>22</v>
      </c>
      <c r="L2279" t="s">
        <v>33</v>
      </c>
      <c r="M2279">
        <v>3770.94</v>
      </c>
    </row>
    <row r="2280" spans="1:13" x14ac:dyDescent="0.3">
      <c r="A2280">
        <v>4388</v>
      </c>
      <c r="B2280" t="s">
        <v>19</v>
      </c>
      <c r="C2280" t="s">
        <v>14</v>
      </c>
      <c r="D2280" t="s">
        <v>54</v>
      </c>
      <c r="E2280" t="str">
        <f>IF(Nike_Sales_Uncleaned!E2390="","NA",IF(OR(Nike_Sales_Uncleaned!E2390=0,Nike_Sales_Uncleaned!E2390=-1),"NA",UPPER(Nike_Sales_Uncleaned!E2390)))</f>
        <v>M</v>
      </c>
      <c r="F2280" cm="1">
        <f t="array" ref="F2280">IF(Nike_Sales_Uncleaned!F2390="",MEDIAN(_xlfn._xlws.FILTER(Nike_Sales_Uncleaned!$F$2:$F$2501,Nike_Sales_Uncleaned!$F$2:$F$2501&gt;0)),Nike_Sales_Uncleaned!F2390)</f>
        <v>2</v>
      </c>
      <c r="G2280" cm="1">
        <f t="array" ref="G2280">IF(OR(Nike_Sales_Uncleaned!G2390="",Nike_Sales_Uncleaned!G2390&lt;=0),MEDIAN(_xlfn._xlws.FILTER(Nike_Sales_Uncleaned!$G$2:$G$2501,Nike_Sales_Uncleaned!$G$2:$G$2501&gt;0)),Nike_Sales_Uncleaned!G2390)</f>
        <v>6110.0300000000007</v>
      </c>
      <c r="H2280">
        <f>IF(Nike_Sales_Uncleaned!H2390="",0,IF(AND(Nike_Sales_Uncleaned!H2390&gt;=0,Nike_Sales_Uncleaned!H2390&lt;=1),Nike_Sales_Uncleaned!H2390,0))</f>
        <v>0</v>
      </c>
      <c r="I2280">
        <v>0</v>
      </c>
      <c r="J2280" s="11" t="str">
        <f>IF(Nike_Sales_Uncleaned[[#This Row],[Order_Date]]="","",Nike_Sales_Uncleaned[[#This Row],[Order_Date]])</f>
        <v/>
      </c>
      <c r="K2280" t="s">
        <v>22</v>
      </c>
      <c r="L2280" t="s">
        <v>36</v>
      </c>
      <c r="M2280">
        <v>2186.94</v>
      </c>
    </row>
    <row r="2281" spans="1:13" x14ac:dyDescent="0.3">
      <c r="A2281">
        <v>4389</v>
      </c>
      <c r="B2281" t="s">
        <v>19</v>
      </c>
      <c r="C2281" t="s">
        <v>43</v>
      </c>
      <c r="D2281" t="s">
        <v>52</v>
      </c>
      <c r="E2281" t="str">
        <f>IF(Nike_Sales_Uncleaned!E2391="","NA",IF(OR(Nike_Sales_Uncleaned!E2391=0,Nike_Sales_Uncleaned!E2391=-1),"NA",UPPER(Nike_Sales_Uncleaned!E2391)))</f>
        <v>M</v>
      </c>
      <c r="F2281" cm="1">
        <f t="array" ref="F2281">IF(Nike_Sales_Uncleaned!F2391="",MEDIAN(_xlfn._xlws.FILTER(Nike_Sales_Uncleaned!$F$2:$F$2501,Nike_Sales_Uncleaned!$F$2:$F$2501&gt;0)),Nike_Sales_Uncleaned!F2391)</f>
        <v>0</v>
      </c>
      <c r="G2281" cm="1">
        <f t="array" ref="G2281">IF(OR(Nike_Sales_Uncleaned!G2391="",Nike_Sales_Uncleaned!G2391&lt;=0),MEDIAN(_xlfn._xlws.FILTER(Nike_Sales_Uncleaned!$G$2:$G$2501,Nike_Sales_Uncleaned!$G$2:$G$2501&gt;0)),Nike_Sales_Uncleaned!G2391)</f>
        <v>9304.56</v>
      </c>
      <c r="H2281">
        <f>IF(Nike_Sales_Uncleaned!H2391="",0,IF(AND(Nike_Sales_Uncleaned!H2391&gt;=0,Nike_Sales_Uncleaned!H2391&lt;=1),Nike_Sales_Uncleaned!H2391,0))</f>
        <v>0</v>
      </c>
      <c r="I2281">
        <v>0</v>
      </c>
      <c r="J2281" s="11">
        <f>IF(Nike_Sales_Uncleaned[[#This Row],[Order_Date]]="","",Nike_Sales_Uncleaned[[#This Row],[Order_Date]])</f>
        <v>45777</v>
      </c>
      <c r="K2281" t="s">
        <v>17</v>
      </c>
      <c r="L2281" t="s">
        <v>45</v>
      </c>
      <c r="M2281">
        <v>2773.13</v>
      </c>
    </row>
    <row r="2282" spans="1:13" x14ac:dyDescent="0.3">
      <c r="A2282">
        <v>4390</v>
      </c>
      <c r="B2282" t="s">
        <v>13</v>
      </c>
      <c r="C2282" t="s">
        <v>26</v>
      </c>
      <c r="D2282" t="s">
        <v>40</v>
      </c>
      <c r="E2282" t="str">
        <f>IF(Nike_Sales_Uncleaned!E2392="","NA",IF(OR(Nike_Sales_Uncleaned!E2392=0,Nike_Sales_Uncleaned!E2392=-1),"NA",UPPER(Nike_Sales_Uncleaned!E2392)))</f>
        <v>L</v>
      </c>
      <c r="F2282" cm="1">
        <f t="array" ref="F2282">IF(Nike_Sales_Uncleaned!F2392="",MEDIAN(_xlfn._xlws.FILTER(Nike_Sales_Uncleaned!$F$2:$F$2501,Nike_Sales_Uncleaned!$F$2:$F$2501&gt;0)),Nike_Sales_Uncleaned!F2392)</f>
        <v>2</v>
      </c>
      <c r="G2282" cm="1">
        <f t="array" ref="G2282">IF(OR(Nike_Sales_Uncleaned!G2392="",Nike_Sales_Uncleaned!G2392&lt;=0),MEDIAN(_xlfn._xlws.FILTER(Nike_Sales_Uncleaned!$G$2:$G$2501,Nike_Sales_Uncleaned!$G$2:$G$2501&gt;0)),Nike_Sales_Uncleaned!G2392)</f>
        <v>6110.0300000000007</v>
      </c>
      <c r="H2282">
        <f>IF(Nike_Sales_Uncleaned!H2392="",0,IF(AND(Nike_Sales_Uncleaned!H2392&gt;=0,Nike_Sales_Uncleaned!H2392&lt;=1),Nike_Sales_Uncleaned!H2392,0))</f>
        <v>0</v>
      </c>
      <c r="I2282">
        <v>0</v>
      </c>
      <c r="J2282" s="11">
        <f>IF(Nike_Sales_Uncleaned[[#This Row],[Order_Date]]="","",Nike_Sales_Uncleaned[[#This Row],[Order_Date]])</f>
        <v>45515</v>
      </c>
      <c r="K2282" t="s">
        <v>17</v>
      </c>
      <c r="L2282" t="s">
        <v>36</v>
      </c>
      <c r="M2282">
        <v>848.64</v>
      </c>
    </row>
    <row r="2283" spans="1:13" x14ac:dyDescent="0.3">
      <c r="A2283">
        <v>4391</v>
      </c>
      <c r="B2283" t="s">
        <v>19</v>
      </c>
      <c r="C2283" t="s">
        <v>26</v>
      </c>
      <c r="D2283" t="s">
        <v>58</v>
      </c>
      <c r="E2283" t="str">
        <f>IF(Nike_Sales_Uncleaned!E2393="","NA",IF(OR(Nike_Sales_Uncleaned!E2393=0,Nike_Sales_Uncleaned!E2393=-1),"NA",UPPER(Nike_Sales_Uncleaned!E2393)))</f>
        <v>9</v>
      </c>
      <c r="F2283" cm="1">
        <f t="array" ref="F2283">IF(Nike_Sales_Uncleaned!F2393="",MEDIAN(_xlfn._xlws.FILTER(Nike_Sales_Uncleaned!$F$2:$F$2501,Nike_Sales_Uncleaned!$F$2:$F$2501&gt;0)),Nike_Sales_Uncleaned!F2393)</f>
        <v>2</v>
      </c>
      <c r="G2283" cm="1">
        <f t="array" ref="G2283">IF(OR(Nike_Sales_Uncleaned!G2393="",Nike_Sales_Uncleaned!G2393&lt;=0),MEDIAN(_xlfn._xlws.FILTER(Nike_Sales_Uncleaned!$G$2:$G$2501,Nike_Sales_Uncleaned!$G$2:$G$2501&gt;0)),Nike_Sales_Uncleaned!G2393)</f>
        <v>9569.18</v>
      </c>
      <c r="H2283">
        <f>IF(Nike_Sales_Uncleaned!H2393="",0,IF(AND(Nike_Sales_Uncleaned!H2393&gt;=0,Nike_Sales_Uncleaned!H2393&lt;=1),Nike_Sales_Uncleaned!H2393,0))</f>
        <v>0</v>
      </c>
      <c r="I2283">
        <v>0</v>
      </c>
      <c r="J2283" s="11" t="str">
        <f>IF(Nike_Sales_Uncleaned[[#This Row],[Order_Date]]="","",Nike_Sales_Uncleaned[[#This Row],[Order_Date]])</f>
        <v/>
      </c>
      <c r="K2283" t="s">
        <v>22</v>
      </c>
      <c r="L2283" t="s">
        <v>29</v>
      </c>
      <c r="M2283">
        <v>2446.09</v>
      </c>
    </row>
    <row r="2284" spans="1:13" x14ac:dyDescent="0.3">
      <c r="A2284">
        <v>4392</v>
      </c>
      <c r="B2284" t="s">
        <v>13</v>
      </c>
      <c r="C2284" t="s">
        <v>14</v>
      </c>
      <c r="D2284" t="s">
        <v>47</v>
      </c>
      <c r="E2284" t="str">
        <f>IF(Nike_Sales_Uncleaned!E2394="","NA",IF(OR(Nike_Sales_Uncleaned!E2394=0,Nike_Sales_Uncleaned!E2394=-1),"NA",UPPER(Nike_Sales_Uncleaned!E2394)))</f>
        <v>NA</v>
      </c>
      <c r="F2284" cm="1">
        <f t="array" ref="F2284">IF(Nike_Sales_Uncleaned!F2394="",MEDIAN(_xlfn._xlws.FILTER(Nike_Sales_Uncleaned!$F$2:$F$2501,Nike_Sales_Uncleaned!$F$2:$F$2501&gt;0)),Nike_Sales_Uncleaned!F2394)</f>
        <v>2</v>
      </c>
      <c r="G2284" cm="1">
        <f t="array" ref="G2284">IF(OR(Nike_Sales_Uncleaned!G2394="",Nike_Sales_Uncleaned!G2394&lt;=0),MEDIAN(_xlfn._xlws.FILTER(Nike_Sales_Uncleaned!$G$2:$G$2501,Nike_Sales_Uncleaned!$G$2:$G$2501&gt;0)),Nike_Sales_Uncleaned!G2394)</f>
        <v>6110.0300000000007</v>
      </c>
      <c r="H2284">
        <f>IF(Nike_Sales_Uncleaned!H2394="",0,IF(AND(Nike_Sales_Uncleaned!H2394&gt;=0,Nike_Sales_Uncleaned!H2394&lt;=1),Nike_Sales_Uncleaned!H2394,0))</f>
        <v>0</v>
      </c>
      <c r="I2284">
        <v>0</v>
      </c>
      <c r="J2284" s="11">
        <f>IF(Nike_Sales_Uncleaned[[#This Row],[Order_Date]]="","",Nike_Sales_Uncleaned[[#This Row],[Order_Date]])</f>
        <v>45736</v>
      </c>
      <c r="K2284" t="s">
        <v>22</v>
      </c>
      <c r="L2284" t="s">
        <v>36</v>
      </c>
      <c r="M2284">
        <v>1619.78</v>
      </c>
    </row>
    <row r="2285" spans="1:13" x14ac:dyDescent="0.3">
      <c r="A2285">
        <v>4393</v>
      </c>
      <c r="B2285" t="s">
        <v>19</v>
      </c>
      <c r="C2285" t="s">
        <v>43</v>
      </c>
      <c r="D2285" t="s">
        <v>51</v>
      </c>
      <c r="E2285" t="str">
        <f>IF(Nike_Sales_Uncleaned!E2395="","NA",IF(OR(Nike_Sales_Uncleaned!E2395=0,Nike_Sales_Uncleaned!E2395=-1),"NA",UPPER(Nike_Sales_Uncleaned!E2395)))</f>
        <v>L</v>
      </c>
      <c r="F2285" cm="1">
        <f t="array" ref="F2285">IF(Nike_Sales_Uncleaned!F2395="",MEDIAN(_xlfn._xlws.FILTER(Nike_Sales_Uncleaned!$F$2:$F$2501,Nike_Sales_Uncleaned!$F$2:$F$2501&gt;0)),Nike_Sales_Uncleaned!F2395)</f>
        <v>2</v>
      </c>
      <c r="G2285" cm="1">
        <f t="array" ref="G2285">IF(OR(Nike_Sales_Uncleaned!G2395="",Nike_Sales_Uncleaned!G2395&lt;=0),MEDIAN(_xlfn._xlws.FILTER(Nike_Sales_Uncleaned!$G$2:$G$2501,Nike_Sales_Uncleaned!$G$2:$G$2501&gt;0)),Nike_Sales_Uncleaned!G2395)</f>
        <v>6110.0300000000007</v>
      </c>
      <c r="H2285">
        <f>IF(Nike_Sales_Uncleaned!H2395="",0,IF(AND(Nike_Sales_Uncleaned!H2395&gt;=0,Nike_Sales_Uncleaned!H2395&lt;=1),Nike_Sales_Uncleaned!H2395,0))</f>
        <v>0</v>
      </c>
      <c r="I2285">
        <v>0</v>
      </c>
      <c r="J2285" s="11">
        <f>IF(Nike_Sales_Uncleaned[[#This Row],[Order_Date]]="","",Nike_Sales_Uncleaned[[#This Row],[Order_Date]])</f>
        <v>45714</v>
      </c>
      <c r="K2285" t="s">
        <v>22</v>
      </c>
      <c r="L2285" t="s">
        <v>45</v>
      </c>
      <c r="M2285">
        <v>-41.67</v>
      </c>
    </row>
    <row r="2286" spans="1:13" x14ac:dyDescent="0.3">
      <c r="A2286">
        <v>4394</v>
      </c>
      <c r="B2286" t="s">
        <v>19</v>
      </c>
      <c r="C2286" t="s">
        <v>14</v>
      </c>
      <c r="D2286" t="s">
        <v>54</v>
      </c>
      <c r="E2286" t="str">
        <f>IF(Nike_Sales_Uncleaned!E2396="","NA",IF(OR(Nike_Sales_Uncleaned!E2396=0,Nike_Sales_Uncleaned!E2396=-1),"NA",UPPER(Nike_Sales_Uncleaned!E2396)))</f>
        <v>L</v>
      </c>
      <c r="F2286" cm="1">
        <f t="array" ref="F2286">IF(Nike_Sales_Uncleaned!F2396="",MEDIAN(_xlfn._xlws.FILTER(Nike_Sales_Uncleaned!$F$2:$F$2501,Nike_Sales_Uncleaned!$F$2:$F$2501&gt;0)),Nike_Sales_Uncleaned!F2396)</f>
        <v>2</v>
      </c>
      <c r="G2286" cm="1">
        <f t="array" ref="G2286">IF(OR(Nike_Sales_Uncleaned!G2396="",Nike_Sales_Uncleaned!G2396&lt;=0),MEDIAN(_xlfn._xlws.FILTER(Nike_Sales_Uncleaned!$G$2:$G$2501,Nike_Sales_Uncleaned!$G$2:$G$2501&gt;0)),Nike_Sales_Uncleaned!G2396)</f>
        <v>8873.61</v>
      </c>
      <c r="H2286">
        <f>IF(Nike_Sales_Uncleaned!H2396="",0,IF(AND(Nike_Sales_Uncleaned!H2396&gt;=0,Nike_Sales_Uncleaned!H2396&lt;=1),Nike_Sales_Uncleaned!H2396,0))</f>
        <v>0.81</v>
      </c>
      <c r="I2286">
        <v>0</v>
      </c>
      <c r="J2286" s="11">
        <f>IF(Nike_Sales_Uncleaned[[#This Row],[Order_Date]]="","",Nike_Sales_Uncleaned[[#This Row],[Order_Date]])</f>
        <v>45427</v>
      </c>
      <c r="K2286" t="s">
        <v>22</v>
      </c>
      <c r="L2286" t="s">
        <v>36</v>
      </c>
      <c r="M2286">
        <v>1663.56</v>
      </c>
    </row>
    <row r="2287" spans="1:13" x14ac:dyDescent="0.3">
      <c r="A2287">
        <v>4395</v>
      </c>
      <c r="B2287" t="s">
        <v>13</v>
      </c>
      <c r="C2287" t="s">
        <v>30</v>
      </c>
      <c r="D2287" t="s">
        <v>48</v>
      </c>
      <c r="E2287" t="str">
        <f>IF(Nike_Sales_Uncleaned!E2397="","NA",IF(OR(Nike_Sales_Uncleaned!E2397=0,Nike_Sales_Uncleaned!E2397=-1),"NA",UPPER(Nike_Sales_Uncleaned!E2397)))</f>
        <v>M</v>
      </c>
      <c r="F2287" cm="1">
        <f t="array" ref="F2287">IF(Nike_Sales_Uncleaned!F2397="",MEDIAN(_xlfn._xlws.FILTER(Nike_Sales_Uncleaned!$F$2:$F$2501,Nike_Sales_Uncleaned!$F$2:$F$2501&gt;0)),Nike_Sales_Uncleaned!F2397)</f>
        <v>2</v>
      </c>
      <c r="G2287" cm="1">
        <f t="array" ref="G2287">IF(OR(Nike_Sales_Uncleaned!G2397="",Nike_Sales_Uncleaned!G2397&lt;=0),MEDIAN(_xlfn._xlws.FILTER(Nike_Sales_Uncleaned!$G$2:$G$2501,Nike_Sales_Uncleaned!$G$2:$G$2501&gt;0)),Nike_Sales_Uncleaned!G2397)</f>
        <v>5282.31</v>
      </c>
      <c r="H2287">
        <f>IF(Nike_Sales_Uncleaned!H2397="",0,IF(AND(Nike_Sales_Uncleaned!H2397&gt;=0,Nike_Sales_Uncleaned!H2397&lt;=1),Nike_Sales_Uncleaned!H2397,0))</f>
        <v>0</v>
      </c>
      <c r="I2287">
        <v>0</v>
      </c>
      <c r="J2287" s="11">
        <f>IF(Nike_Sales_Uncleaned[[#This Row],[Order_Date]]="","",Nike_Sales_Uncleaned[[#This Row],[Order_Date]])</f>
        <v>45624</v>
      </c>
      <c r="K2287" t="s">
        <v>17</v>
      </c>
      <c r="L2287" t="s">
        <v>25</v>
      </c>
      <c r="M2287">
        <v>3365.61</v>
      </c>
    </row>
    <row r="2288" spans="1:13" x14ac:dyDescent="0.3">
      <c r="A2288">
        <v>4396</v>
      </c>
      <c r="B2288" t="s">
        <v>13</v>
      </c>
      <c r="C2288" t="s">
        <v>20</v>
      </c>
      <c r="D2288" t="s">
        <v>55</v>
      </c>
      <c r="E2288" t="str">
        <f>IF(Nike_Sales_Uncleaned!E2398="","NA",IF(OR(Nike_Sales_Uncleaned!E2398=0,Nike_Sales_Uncleaned!E2398=-1),"NA",UPPER(Nike_Sales_Uncleaned!E2398)))</f>
        <v>NA</v>
      </c>
      <c r="F2288" cm="1">
        <f t="array" ref="F2288">IF(Nike_Sales_Uncleaned!F2398="",MEDIAN(_xlfn._xlws.FILTER(Nike_Sales_Uncleaned!$F$2:$F$2501,Nike_Sales_Uncleaned!$F$2:$F$2501&gt;0)),Nike_Sales_Uncleaned!F2398)</f>
        <v>2</v>
      </c>
      <c r="G2288" cm="1">
        <f t="array" ref="G2288">IF(OR(Nike_Sales_Uncleaned!G2398="",Nike_Sales_Uncleaned!G2398&lt;=0),MEDIAN(_xlfn._xlws.FILTER(Nike_Sales_Uncleaned!$G$2:$G$2501,Nike_Sales_Uncleaned!$G$2:$G$2501&gt;0)),Nike_Sales_Uncleaned!G2398)</f>
        <v>2392.41</v>
      </c>
      <c r="H2288">
        <f>IF(Nike_Sales_Uncleaned!H2398="",0,IF(AND(Nike_Sales_Uncleaned!H2398&gt;=0,Nike_Sales_Uncleaned!H2398&lt;=1),Nike_Sales_Uncleaned!H2398,0))</f>
        <v>0</v>
      </c>
      <c r="I2288">
        <v>0</v>
      </c>
      <c r="J2288" s="11">
        <f>IF(Nike_Sales_Uncleaned[[#This Row],[Order_Date]]="","",Nike_Sales_Uncleaned[[#This Row],[Order_Date]])</f>
        <v>45816</v>
      </c>
      <c r="K2288" t="s">
        <v>17</v>
      </c>
      <c r="L2288" t="s">
        <v>29</v>
      </c>
      <c r="M2288">
        <v>1592.95</v>
      </c>
    </row>
    <row r="2289" spans="1:13" x14ac:dyDescent="0.3">
      <c r="A2289">
        <v>4397</v>
      </c>
      <c r="B2289" t="s">
        <v>35</v>
      </c>
      <c r="C2289" t="s">
        <v>30</v>
      </c>
      <c r="D2289" t="s">
        <v>31</v>
      </c>
      <c r="E2289" t="str">
        <f>IF(Nike_Sales_Uncleaned!E2399="","NA",IF(OR(Nike_Sales_Uncleaned!E2399=0,Nike_Sales_Uncleaned!E2399=-1),"NA",UPPER(Nike_Sales_Uncleaned!E2399)))</f>
        <v>9</v>
      </c>
      <c r="F2289" cm="1">
        <f t="array" ref="F2289">IF(Nike_Sales_Uncleaned!F2399="",MEDIAN(_xlfn._xlws.FILTER(Nike_Sales_Uncleaned!$F$2:$F$2501,Nike_Sales_Uncleaned!$F$2:$F$2501&gt;0)),Nike_Sales_Uncleaned!F2399)</f>
        <v>-1</v>
      </c>
      <c r="G2289" cm="1">
        <f t="array" ref="G2289">IF(OR(Nike_Sales_Uncleaned!G2399="",Nike_Sales_Uncleaned!G2399&lt;=0),MEDIAN(_xlfn._xlws.FILTER(Nike_Sales_Uncleaned!$G$2:$G$2501,Nike_Sales_Uncleaned!$G$2:$G$2501&gt;0)),Nike_Sales_Uncleaned!G2399)</f>
        <v>6110.0300000000007</v>
      </c>
      <c r="H2289">
        <f>IF(Nike_Sales_Uncleaned!H2399="",0,IF(AND(Nike_Sales_Uncleaned!H2399&gt;=0,Nike_Sales_Uncleaned!H2399&lt;=1),Nike_Sales_Uncleaned!H2399,0))</f>
        <v>0</v>
      </c>
      <c r="I2289">
        <v>0</v>
      </c>
      <c r="J2289" s="11" t="str">
        <f>IF(Nike_Sales_Uncleaned[[#This Row],[Order_Date]]="","",Nike_Sales_Uncleaned[[#This Row],[Order_Date]])</f>
        <v/>
      </c>
      <c r="K2289" t="s">
        <v>22</v>
      </c>
      <c r="L2289" t="s">
        <v>33</v>
      </c>
      <c r="M2289">
        <v>-671.54</v>
      </c>
    </row>
    <row r="2290" spans="1:13" x14ac:dyDescent="0.3">
      <c r="A2290">
        <v>4398</v>
      </c>
      <c r="B2290" t="s">
        <v>35</v>
      </c>
      <c r="C2290" t="s">
        <v>20</v>
      </c>
      <c r="D2290" t="s">
        <v>24</v>
      </c>
      <c r="E2290" t="str">
        <f>IF(Nike_Sales_Uncleaned!E2400="","NA",IF(OR(Nike_Sales_Uncleaned!E2400=0,Nike_Sales_Uncleaned!E2400=-1),"NA",UPPER(Nike_Sales_Uncleaned!E2400)))</f>
        <v>XL</v>
      </c>
      <c r="F2290" cm="1">
        <f t="array" ref="F2290">IF(Nike_Sales_Uncleaned!F2400="",MEDIAN(_xlfn._xlws.FILTER(Nike_Sales_Uncleaned!$F$2:$F$2501,Nike_Sales_Uncleaned!$F$2:$F$2501&gt;0)),Nike_Sales_Uncleaned!F2400)</f>
        <v>2</v>
      </c>
      <c r="G2290" cm="1">
        <f t="array" ref="G2290">IF(OR(Nike_Sales_Uncleaned!G2400="",Nike_Sales_Uncleaned!G2400&lt;=0),MEDIAN(_xlfn._xlws.FILTER(Nike_Sales_Uncleaned!$G$2:$G$2501,Nike_Sales_Uncleaned!$G$2:$G$2501&gt;0)),Nike_Sales_Uncleaned!G2400)</f>
        <v>6110.0300000000007</v>
      </c>
      <c r="H2290">
        <f>IF(Nike_Sales_Uncleaned!H2400="",0,IF(AND(Nike_Sales_Uncleaned!H2400&gt;=0,Nike_Sales_Uncleaned!H2400&lt;=1),Nike_Sales_Uncleaned!H2400,0))</f>
        <v>0</v>
      </c>
      <c r="I2290">
        <v>0</v>
      </c>
      <c r="J2290" s="11">
        <f>IF(Nike_Sales_Uncleaned[[#This Row],[Order_Date]]="","",Nike_Sales_Uncleaned[[#This Row],[Order_Date]])</f>
        <v>45559</v>
      </c>
      <c r="K2290" t="s">
        <v>17</v>
      </c>
      <c r="L2290" t="s">
        <v>33</v>
      </c>
      <c r="M2290">
        <v>1971.9</v>
      </c>
    </row>
    <row r="2291" spans="1:13" x14ac:dyDescent="0.3">
      <c r="A2291">
        <v>4399</v>
      </c>
      <c r="B2291" t="s">
        <v>35</v>
      </c>
      <c r="C2291" t="s">
        <v>43</v>
      </c>
      <c r="D2291" t="s">
        <v>44</v>
      </c>
      <c r="E2291" t="str">
        <f>IF(Nike_Sales_Uncleaned!E2401="","NA",IF(OR(Nike_Sales_Uncleaned!E2401=0,Nike_Sales_Uncleaned!E2401=-1),"NA",UPPER(Nike_Sales_Uncleaned!E2401)))</f>
        <v>L</v>
      </c>
      <c r="F2291" cm="1">
        <f t="array" ref="F2291">IF(Nike_Sales_Uncleaned!F2401="",MEDIAN(_xlfn._xlws.FILTER(Nike_Sales_Uncleaned!$F$2:$F$2501,Nike_Sales_Uncleaned!$F$2:$F$2501&gt;0)),Nike_Sales_Uncleaned!F2401)</f>
        <v>2</v>
      </c>
      <c r="G2291" cm="1">
        <f t="array" ref="G2291">IF(OR(Nike_Sales_Uncleaned!G2401="",Nike_Sales_Uncleaned!G2401&lt;=0),MEDIAN(_xlfn._xlws.FILTER(Nike_Sales_Uncleaned!$G$2:$G$2501,Nike_Sales_Uncleaned!$G$2:$G$2501&gt;0)),Nike_Sales_Uncleaned!G2401)</f>
        <v>7607.91</v>
      </c>
      <c r="H2291">
        <f>IF(Nike_Sales_Uncleaned!H2401="",0,IF(AND(Nike_Sales_Uncleaned!H2401&gt;=0,Nike_Sales_Uncleaned!H2401&lt;=1),Nike_Sales_Uncleaned!H2401,0))</f>
        <v>0</v>
      </c>
      <c r="I2291">
        <v>0</v>
      </c>
      <c r="J2291" s="11" t="str">
        <f>IF(Nike_Sales_Uncleaned[[#This Row],[Order_Date]]="","",Nike_Sales_Uncleaned[[#This Row],[Order_Date]])</f>
        <v/>
      </c>
      <c r="K2291" t="s">
        <v>17</v>
      </c>
      <c r="L2291" t="s">
        <v>36</v>
      </c>
      <c r="M2291">
        <v>-161.85</v>
      </c>
    </row>
    <row r="2292" spans="1:13" x14ac:dyDescent="0.3">
      <c r="A2292">
        <v>4400</v>
      </c>
      <c r="B2292" t="s">
        <v>19</v>
      </c>
      <c r="C2292" t="s">
        <v>26</v>
      </c>
      <c r="D2292" t="s">
        <v>60</v>
      </c>
      <c r="E2292" t="str">
        <f>IF(Nike_Sales_Uncleaned!E2402="","NA",IF(OR(Nike_Sales_Uncleaned!E2402=0,Nike_Sales_Uncleaned!E2402=-1),"NA",UPPER(Nike_Sales_Uncleaned!E2402)))</f>
        <v>M</v>
      </c>
      <c r="F2292" cm="1">
        <f t="array" ref="F2292">IF(Nike_Sales_Uncleaned!F2402="",MEDIAN(_xlfn._xlws.FILTER(Nike_Sales_Uncleaned!$F$2:$F$2501,Nike_Sales_Uncleaned!$F$2:$F$2501&gt;0)),Nike_Sales_Uncleaned!F2402)</f>
        <v>4</v>
      </c>
      <c r="G2292" cm="1">
        <f t="array" ref="G2292">IF(OR(Nike_Sales_Uncleaned!G2402="",Nike_Sales_Uncleaned!G2402&lt;=0),MEDIAN(_xlfn._xlws.FILTER(Nike_Sales_Uncleaned!$G$2:$G$2501,Nike_Sales_Uncleaned!$G$2:$G$2501&gt;0)),Nike_Sales_Uncleaned!G2402)</f>
        <v>7798.57</v>
      </c>
      <c r="H2292">
        <f>IF(Nike_Sales_Uncleaned!H2402="",0,IF(AND(Nike_Sales_Uncleaned!H2402&gt;=0,Nike_Sales_Uncleaned!H2402&lt;=1),Nike_Sales_Uncleaned!H2402,0))</f>
        <v>0.28000000000000003</v>
      </c>
      <c r="I2292">
        <v>22459.88</v>
      </c>
      <c r="J2292" s="11">
        <f>IF(Nike_Sales_Uncleaned[[#This Row],[Order_Date]]="","",Nike_Sales_Uncleaned[[#This Row],[Order_Date]])</f>
        <v>45682</v>
      </c>
      <c r="K2292" t="s">
        <v>22</v>
      </c>
      <c r="L2292" t="s">
        <v>45</v>
      </c>
      <c r="M2292">
        <v>1334.4</v>
      </c>
    </row>
    <row r="2293" spans="1:13" x14ac:dyDescent="0.3">
      <c r="A2293">
        <v>4401</v>
      </c>
      <c r="B2293" t="s">
        <v>35</v>
      </c>
      <c r="C2293" t="s">
        <v>26</v>
      </c>
      <c r="D2293" t="s">
        <v>27</v>
      </c>
      <c r="E2293" t="str">
        <f>IF(Nike_Sales_Uncleaned!E2403="","NA",IF(OR(Nike_Sales_Uncleaned!E2403=0,Nike_Sales_Uncleaned!E2403=-1),"NA",UPPER(Nike_Sales_Uncleaned!E2403)))</f>
        <v>XL</v>
      </c>
      <c r="F2293" cm="1">
        <f t="array" ref="F2293">IF(Nike_Sales_Uncleaned!F2403="",MEDIAN(_xlfn._xlws.FILTER(Nike_Sales_Uncleaned!$F$2:$F$2501,Nike_Sales_Uncleaned!$F$2:$F$2501&gt;0)),Nike_Sales_Uncleaned!F2403)</f>
        <v>2</v>
      </c>
      <c r="G2293" cm="1">
        <f t="array" ref="G2293">IF(OR(Nike_Sales_Uncleaned!G2403="",Nike_Sales_Uncleaned!G2403&lt;=0),MEDIAN(_xlfn._xlws.FILTER(Nike_Sales_Uncleaned!$G$2:$G$2501,Nike_Sales_Uncleaned!$G$2:$G$2501&gt;0)),Nike_Sales_Uncleaned!G2403)</f>
        <v>6110.0300000000007</v>
      </c>
      <c r="H2293">
        <f>IF(Nike_Sales_Uncleaned!H2403="",0,IF(AND(Nike_Sales_Uncleaned!H2403&gt;=0,Nike_Sales_Uncleaned!H2403&lt;=1),Nike_Sales_Uncleaned!H2403,0))</f>
        <v>0</v>
      </c>
      <c r="I2293">
        <v>0</v>
      </c>
      <c r="J2293" s="11" t="str">
        <f>IF(Nike_Sales_Uncleaned[[#This Row],[Order_Date]]="","",Nike_Sales_Uncleaned[[#This Row],[Order_Date]])</f>
        <v/>
      </c>
      <c r="K2293" t="s">
        <v>22</v>
      </c>
      <c r="L2293" t="s">
        <v>45</v>
      </c>
      <c r="M2293">
        <v>3410.82</v>
      </c>
    </row>
    <row r="2294" spans="1:13" x14ac:dyDescent="0.3">
      <c r="A2294">
        <v>4402</v>
      </c>
      <c r="B2294" t="s">
        <v>19</v>
      </c>
      <c r="C2294" t="s">
        <v>20</v>
      </c>
      <c r="D2294" t="s">
        <v>24</v>
      </c>
      <c r="E2294" t="str">
        <f>IF(Nike_Sales_Uncleaned!E2404="","NA",IF(OR(Nike_Sales_Uncleaned!E2404=0,Nike_Sales_Uncleaned!E2404=-1),"NA",UPPER(Nike_Sales_Uncleaned!E2404)))</f>
        <v>NA</v>
      </c>
      <c r="F2294" cm="1">
        <f t="array" ref="F2294">IF(Nike_Sales_Uncleaned!F2404="",MEDIAN(_xlfn._xlws.FILTER(Nike_Sales_Uncleaned!$F$2:$F$2501,Nike_Sales_Uncleaned!$F$2:$F$2501&gt;0)),Nike_Sales_Uncleaned!F2404)</f>
        <v>1</v>
      </c>
      <c r="G2294" cm="1">
        <f t="array" ref="G2294">IF(OR(Nike_Sales_Uncleaned!G2404="",Nike_Sales_Uncleaned!G2404&lt;=0),MEDIAN(_xlfn._xlws.FILTER(Nike_Sales_Uncleaned!$G$2:$G$2501,Nike_Sales_Uncleaned!$G$2:$G$2501&gt;0)),Nike_Sales_Uncleaned!G2404)</f>
        <v>6110.0300000000007</v>
      </c>
      <c r="H2294">
        <f>IF(Nike_Sales_Uncleaned!H2404="",0,IF(AND(Nike_Sales_Uncleaned!H2404&gt;=0,Nike_Sales_Uncleaned!H2404&lt;=1),Nike_Sales_Uncleaned!H2404,0))</f>
        <v>0.38</v>
      </c>
      <c r="I2294">
        <v>0</v>
      </c>
      <c r="J2294" s="11">
        <f>IF(Nike_Sales_Uncleaned[[#This Row],[Order_Date]]="","",Nike_Sales_Uncleaned[[#This Row],[Order_Date]])</f>
        <v>45620</v>
      </c>
      <c r="K2294" t="s">
        <v>17</v>
      </c>
      <c r="L2294" t="s">
        <v>25</v>
      </c>
      <c r="M2294">
        <v>2429.5700000000002</v>
      </c>
    </row>
    <row r="2295" spans="1:13" x14ac:dyDescent="0.3">
      <c r="A2295">
        <v>4403</v>
      </c>
      <c r="B2295" t="s">
        <v>13</v>
      </c>
      <c r="C2295" t="s">
        <v>43</v>
      </c>
      <c r="D2295" t="s">
        <v>51</v>
      </c>
      <c r="E2295" t="str">
        <f>IF(Nike_Sales_Uncleaned!E2405="","NA",IF(OR(Nike_Sales_Uncleaned!E2405=0,Nike_Sales_Uncleaned!E2405=-1),"NA",UPPER(Nike_Sales_Uncleaned!E2405)))</f>
        <v>L</v>
      </c>
      <c r="F2295" cm="1">
        <f t="array" ref="F2295">IF(Nike_Sales_Uncleaned!F2405="",MEDIAN(_xlfn._xlws.FILTER(Nike_Sales_Uncleaned!$F$2:$F$2501,Nike_Sales_Uncleaned!$F$2:$F$2501&gt;0)),Nike_Sales_Uncleaned!F2405)</f>
        <v>0</v>
      </c>
      <c r="G2295" cm="1">
        <f t="array" ref="G2295">IF(OR(Nike_Sales_Uncleaned!G2405="",Nike_Sales_Uncleaned!G2405&lt;=0),MEDIAN(_xlfn._xlws.FILTER(Nike_Sales_Uncleaned!$G$2:$G$2501,Nike_Sales_Uncleaned!$G$2:$G$2501&gt;0)),Nike_Sales_Uncleaned!G2405)</f>
        <v>3086.75</v>
      </c>
      <c r="H2295">
        <f>IF(Nike_Sales_Uncleaned!H2405="",0,IF(AND(Nike_Sales_Uncleaned!H2405&gt;=0,Nike_Sales_Uncleaned!H2405&lt;=1),Nike_Sales_Uncleaned!H2405,0))</f>
        <v>0</v>
      </c>
      <c r="I2295">
        <v>0</v>
      </c>
      <c r="J2295" s="11">
        <f>IF(Nike_Sales_Uncleaned[[#This Row],[Order_Date]]="","",Nike_Sales_Uncleaned[[#This Row],[Order_Date]])</f>
        <v>45736</v>
      </c>
      <c r="K2295" t="s">
        <v>17</v>
      </c>
      <c r="L2295" t="s">
        <v>29</v>
      </c>
      <c r="M2295">
        <v>-681.62</v>
      </c>
    </row>
    <row r="2296" spans="1:13" x14ac:dyDescent="0.3">
      <c r="A2296">
        <v>4404</v>
      </c>
      <c r="B2296" t="s">
        <v>19</v>
      </c>
      <c r="C2296" t="s">
        <v>30</v>
      </c>
      <c r="D2296" t="s">
        <v>50</v>
      </c>
      <c r="E2296" t="str">
        <f>IF(Nike_Sales_Uncleaned!E2406="","NA",IF(OR(Nike_Sales_Uncleaned!E2406=0,Nike_Sales_Uncleaned!E2406=-1),"NA",UPPER(Nike_Sales_Uncleaned!E2406)))</f>
        <v>M</v>
      </c>
      <c r="F2296" cm="1">
        <f t="array" ref="F2296">IF(Nike_Sales_Uncleaned!F2406="",MEDIAN(_xlfn._xlws.FILTER(Nike_Sales_Uncleaned!$F$2:$F$2501,Nike_Sales_Uncleaned!$F$2:$F$2501&gt;0)),Nike_Sales_Uncleaned!F2406)</f>
        <v>2</v>
      </c>
      <c r="G2296" cm="1">
        <f t="array" ref="G2296">IF(OR(Nike_Sales_Uncleaned!G2406="",Nike_Sales_Uncleaned!G2406&lt;=0),MEDIAN(_xlfn._xlws.FILTER(Nike_Sales_Uncleaned!$G$2:$G$2501,Nike_Sales_Uncleaned!$G$2:$G$2501&gt;0)),Nike_Sales_Uncleaned!G2406)</f>
        <v>6110.0300000000007</v>
      </c>
      <c r="H2296">
        <f>IF(Nike_Sales_Uncleaned!H2406="",0,IF(AND(Nike_Sales_Uncleaned!H2406&gt;=0,Nike_Sales_Uncleaned!H2406&lt;=1),Nike_Sales_Uncleaned!H2406,0))</f>
        <v>0</v>
      </c>
      <c r="I2296">
        <v>0</v>
      </c>
      <c r="J2296" s="11">
        <f>IF(Nike_Sales_Uncleaned[[#This Row],[Order_Date]]="","",Nike_Sales_Uncleaned[[#This Row],[Order_Date]])</f>
        <v>45673</v>
      </c>
      <c r="K2296" t="s">
        <v>22</v>
      </c>
      <c r="L2296" t="s">
        <v>38</v>
      </c>
      <c r="M2296">
        <v>2129.29</v>
      </c>
    </row>
    <row r="2297" spans="1:13" x14ac:dyDescent="0.3">
      <c r="A2297">
        <v>4405</v>
      </c>
      <c r="B2297" t="s">
        <v>19</v>
      </c>
      <c r="C2297" t="s">
        <v>14</v>
      </c>
      <c r="D2297" t="s">
        <v>34</v>
      </c>
      <c r="E2297" t="str">
        <f>IF(Nike_Sales_Uncleaned!E2407="","NA",IF(OR(Nike_Sales_Uncleaned!E2407=0,Nike_Sales_Uncleaned!E2407=-1),"NA",UPPER(Nike_Sales_Uncleaned!E2407)))</f>
        <v>XL</v>
      </c>
      <c r="F2297" cm="1">
        <f t="array" ref="F2297">IF(Nike_Sales_Uncleaned!F2407="",MEDIAN(_xlfn._xlws.FILTER(Nike_Sales_Uncleaned!$F$2:$F$2501,Nike_Sales_Uncleaned!$F$2:$F$2501&gt;0)),Nike_Sales_Uncleaned!F2407)</f>
        <v>-1</v>
      </c>
      <c r="G2297" cm="1">
        <f t="array" ref="G2297">IF(OR(Nike_Sales_Uncleaned!G2407="",Nike_Sales_Uncleaned!G2407&lt;=0),MEDIAN(_xlfn._xlws.FILTER(Nike_Sales_Uncleaned!$G$2:$G$2501,Nike_Sales_Uncleaned!$G$2:$G$2501&gt;0)),Nike_Sales_Uncleaned!G2407)</f>
        <v>6110.0300000000007</v>
      </c>
      <c r="H2297">
        <f>IF(Nike_Sales_Uncleaned!H2407="",0,IF(AND(Nike_Sales_Uncleaned!H2407&gt;=0,Nike_Sales_Uncleaned!H2407&lt;=1),Nike_Sales_Uncleaned!H2407,0))</f>
        <v>0</v>
      </c>
      <c r="I2297">
        <v>0</v>
      </c>
      <c r="J2297" s="11">
        <f>IF(Nike_Sales_Uncleaned[[#This Row],[Order_Date]]="","",Nike_Sales_Uncleaned[[#This Row],[Order_Date]])</f>
        <v>45731</v>
      </c>
      <c r="K2297" t="s">
        <v>22</v>
      </c>
      <c r="L2297" t="s">
        <v>29</v>
      </c>
      <c r="M2297">
        <v>3373.28</v>
      </c>
    </row>
    <row r="2298" spans="1:13" x14ac:dyDescent="0.3">
      <c r="A2298">
        <v>4406</v>
      </c>
      <c r="B2298" t="s">
        <v>19</v>
      </c>
      <c r="C2298" t="s">
        <v>43</v>
      </c>
      <c r="D2298" t="s">
        <v>51</v>
      </c>
      <c r="E2298" t="str">
        <f>IF(Nike_Sales_Uncleaned!E2408="","NA",IF(OR(Nike_Sales_Uncleaned!E2408=0,Nike_Sales_Uncleaned!E2408=-1),"NA",UPPER(Nike_Sales_Uncleaned!E2408)))</f>
        <v>NA</v>
      </c>
      <c r="F2298" cm="1">
        <f t="array" ref="F2298">IF(Nike_Sales_Uncleaned!F2408="",MEDIAN(_xlfn._xlws.FILTER(Nike_Sales_Uncleaned!$F$2:$F$2501,Nike_Sales_Uncleaned!$F$2:$F$2501&gt;0)),Nike_Sales_Uncleaned!F2408)</f>
        <v>2</v>
      </c>
      <c r="G2298" cm="1">
        <f t="array" ref="G2298">IF(OR(Nike_Sales_Uncleaned!G2408="",Nike_Sales_Uncleaned!G2408&lt;=0),MEDIAN(_xlfn._xlws.FILTER(Nike_Sales_Uncleaned!$G$2:$G$2501,Nike_Sales_Uncleaned!$G$2:$G$2501&gt;0)),Nike_Sales_Uncleaned!G2408)</f>
        <v>4079.94</v>
      </c>
      <c r="H2298">
        <f>IF(Nike_Sales_Uncleaned!H2408="",0,IF(AND(Nike_Sales_Uncleaned!H2408&gt;=0,Nike_Sales_Uncleaned!H2408&lt;=1),Nike_Sales_Uncleaned!H2408,0))</f>
        <v>0</v>
      </c>
      <c r="I2298">
        <v>0</v>
      </c>
      <c r="J2298" s="11" t="str">
        <f>IF(Nike_Sales_Uncleaned[[#This Row],[Order_Date]]="","",Nike_Sales_Uncleaned[[#This Row],[Order_Date]])</f>
        <v/>
      </c>
      <c r="K2298" t="s">
        <v>17</v>
      </c>
      <c r="L2298" t="s">
        <v>45</v>
      </c>
      <c r="M2298">
        <v>3276.97</v>
      </c>
    </row>
    <row r="2299" spans="1:13" x14ac:dyDescent="0.3">
      <c r="A2299">
        <v>4407</v>
      </c>
      <c r="B2299" t="s">
        <v>13</v>
      </c>
      <c r="C2299" t="s">
        <v>26</v>
      </c>
      <c r="D2299" t="s">
        <v>40</v>
      </c>
      <c r="E2299" t="str">
        <f>IF(Nike_Sales_Uncleaned!E2409="","NA",IF(OR(Nike_Sales_Uncleaned!E2409=0,Nike_Sales_Uncleaned!E2409=-1),"NA",UPPER(Nike_Sales_Uncleaned!E2409)))</f>
        <v>M</v>
      </c>
      <c r="F2299" cm="1">
        <f t="array" ref="F2299">IF(Nike_Sales_Uncleaned!F2409="",MEDIAN(_xlfn._xlws.FILTER(Nike_Sales_Uncleaned!$F$2:$F$2501,Nike_Sales_Uncleaned!$F$2:$F$2501&gt;0)),Nike_Sales_Uncleaned!F2409)</f>
        <v>2</v>
      </c>
      <c r="G2299" cm="1">
        <f t="array" ref="G2299">IF(OR(Nike_Sales_Uncleaned!G2409="",Nike_Sales_Uncleaned!G2409&lt;=0),MEDIAN(_xlfn._xlws.FILTER(Nike_Sales_Uncleaned!$G$2:$G$2501,Nike_Sales_Uncleaned!$G$2:$G$2501&gt;0)),Nike_Sales_Uncleaned!G2409)</f>
        <v>6110.0300000000007</v>
      </c>
      <c r="H2299">
        <f>IF(Nike_Sales_Uncleaned!H2409="",0,IF(AND(Nike_Sales_Uncleaned!H2409&gt;=0,Nike_Sales_Uncleaned!H2409&lt;=1),Nike_Sales_Uncleaned!H2409,0))</f>
        <v>0</v>
      </c>
      <c r="I2299">
        <v>0</v>
      </c>
      <c r="J2299" s="11">
        <f>IF(Nike_Sales_Uncleaned[[#This Row],[Order_Date]]="","",Nike_Sales_Uncleaned[[#This Row],[Order_Date]])</f>
        <v>45722</v>
      </c>
      <c r="K2299" t="s">
        <v>17</v>
      </c>
      <c r="L2299" t="s">
        <v>25</v>
      </c>
      <c r="M2299">
        <v>3172.6</v>
      </c>
    </row>
    <row r="2300" spans="1:13" x14ac:dyDescent="0.3">
      <c r="A2300">
        <v>4408</v>
      </c>
      <c r="B2300" t="s">
        <v>13</v>
      </c>
      <c r="C2300" t="s">
        <v>14</v>
      </c>
      <c r="D2300" t="s">
        <v>47</v>
      </c>
      <c r="E2300" t="str">
        <f>IF(Nike_Sales_Uncleaned!E2410="","NA",IF(OR(Nike_Sales_Uncleaned!E2410=0,Nike_Sales_Uncleaned!E2410=-1),"NA",UPPER(Nike_Sales_Uncleaned!E2410)))</f>
        <v>XL</v>
      </c>
      <c r="F2300" cm="1">
        <f t="array" ref="F2300">IF(Nike_Sales_Uncleaned!F2410="",MEDIAN(_xlfn._xlws.FILTER(Nike_Sales_Uncleaned!$F$2:$F$2501,Nike_Sales_Uncleaned!$F$2:$F$2501&gt;0)),Nike_Sales_Uncleaned!F2410)</f>
        <v>1</v>
      </c>
      <c r="G2300" cm="1">
        <f t="array" ref="G2300">IF(OR(Nike_Sales_Uncleaned!G2410="",Nike_Sales_Uncleaned!G2410&lt;=0),MEDIAN(_xlfn._xlws.FILTER(Nike_Sales_Uncleaned!$G$2:$G$2501,Nike_Sales_Uncleaned!$G$2:$G$2501&gt;0)),Nike_Sales_Uncleaned!G2410)</f>
        <v>3409.83</v>
      </c>
      <c r="H2300">
        <f>IF(Nike_Sales_Uncleaned!H2410="",0,IF(AND(Nike_Sales_Uncleaned!H2410&gt;=0,Nike_Sales_Uncleaned!H2410&lt;=1),Nike_Sales_Uncleaned!H2410,0))</f>
        <v>0</v>
      </c>
      <c r="I2300">
        <v>0</v>
      </c>
      <c r="J2300" s="11">
        <f>IF(Nike_Sales_Uncleaned[[#This Row],[Order_Date]]="","",Nike_Sales_Uncleaned[[#This Row],[Order_Date]])</f>
        <v>45517</v>
      </c>
      <c r="K2300" t="s">
        <v>17</v>
      </c>
      <c r="L2300" t="s">
        <v>36</v>
      </c>
      <c r="M2300">
        <v>1822</v>
      </c>
    </row>
    <row r="2301" spans="1:13" x14ac:dyDescent="0.3">
      <c r="A2301">
        <v>4409</v>
      </c>
      <c r="B2301" t="s">
        <v>13</v>
      </c>
      <c r="C2301" t="s">
        <v>14</v>
      </c>
      <c r="D2301" t="s">
        <v>34</v>
      </c>
      <c r="E2301" t="str">
        <f>IF(Nike_Sales_Uncleaned!E2411="","NA",IF(OR(Nike_Sales_Uncleaned!E2411=0,Nike_Sales_Uncleaned!E2411=-1),"NA",UPPER(Nike_Sales_Uncleaned!E2411)))</f>
        <v>L</v>
      </c>
      <c r="F2301" cm="1">
        <f t="array" ref="F2301">IF(Nike_Sales_Uncleaned!F2411="",MEDIAN(_xlfn._xlws.FILTER(Nike_Sales_Uncleaned!$F$2:$F$2501,Nike_Sales_Uncleaned!$F$2:$F$2501&gt;0)),Nike_Sales_Uncleaned!F2411)</f>
        <v>2</v>
      </c>
      <c r="G2301" cm="1">
        <f t="array" ref="G2301">IF(OR(Nike_Sales_Uncleaned!G2411="",Nike_Sales_Uncleaned!G2411&lt;=0),MEDIAN(_xlfn._xlws.FILTER(Nike_Sales_Uncleaned!$G$2:$G$2501,Nike_Sales_Uncleaned!$G$2:$G$2501&gt;0)),Nike_Sales_Uncleaned!G2411)</f>
        <v>6110.0300000000007</v>
      </c>
      <c r="H2301">
        <f>IF(Nike_Sales_Uncleaned!H2411="",0,IF(AND(Nike_Sales_Uncleaned!H2411&gt;=0,Nike_Sales_Uncleaned!H2411&lt;=1),Nike_Sales_Uncleaned!H2411,0))</f>
        <v>0.01</v>
      </c>
      <c r="I2301">
        <v>0</v>
      </c>
      <c r="J2301" s="11">
        <f>IF(Nike_Sales_Uncleaned[[#This Row],[Order_Date]]="","",Nike_Sales_Uncleaned[[#This Row],[Order_Date]])</f>
        <v>45822</v>
      </c>
      <c r="K2301" t="s">
        <v>22</v>
      </c>
      <c r="L2301" t="s">
        <v>36</v>
      </c>
      <c r="M2301">
        <v>2707.33</v>
      </c>
    </row>
    <row r="2302" spans="1:13" x14ac:dyDescent="0.3">
      <c r="A2302">
        <v>4410</v>
      </c>
      <c r="B2302" t="s">
        <v>35</v>
      </c>
      <c r="C2302" t="s">
        <v>43</v>
      </c>
      <c r="D2302" t="s">
        <v>51</v>
      </c>
      <c r="E2302" t="str">
        <f>IF(Nike_Sales_Uncleaned!E2412="","NA",IF(OR(Nike_Sales_Uncleaned!E2412=0,Nike_Sales_Uncleaned!E2412=-1),"NA",UPPER(Nike_Sales_Uncleaned!E2412)))</f>
        <v>XL</v>
      </c>
      <c r="F2302" cm="1">
        <f t="array" ref="F2302">IF(Nike_Sales_Uncleaned!F2412="",MEDIAN(_xlfn._xlws.FILTER(Nike_Sales_Uncleaned!$F$2:$F$2501,Nike_Sales_Uncleaned!$F$2:$F$2501&gt;0)),Nike_Sales_Uncleaned!F2412)</f>
        <v>-1</v>
      </c>
      <c r="G2302" cm="1">
        <f t="array" ref="G2302">IF(OR(Nike_Sales_Uncleaned!G2412="",Nike_Sales_Uncleaned!G2412&lt;=0),MEDIAN(_xlfn._xlws.FILTER(Nike_Sales_Uncleaned!$G$2:$G$2501,Nike_Sales_Uncleaned!$G$2:$G$2501&gt;0)),Nike_Sales_Uncleaned!G2412)</f>
        <v>5967.57</v>
      </c>
      <c r="H2302">
        <f>IF(Nike_Sales_Uncleaned!H2412="",0,IF(AND(Nike_Sales_Uncleaned!H2412&gt;=0,Nike_Sales_Uncleaned!H2412&lt;=1),Nike_Sales_Uncleaned!H2412,0))</f>
        <v>0</v>
      </c>
      <c r="I2302">
        <v>596.76</v>
      </c>
      <c r="J2302" s="11">
        <f>IF(Nike_Sales_Uncleaned[[#This Row],[Order_Date]]="","",Nike_Sales_Uncleaned[[#This Row],[Order_Date]])</f>
        <v>45653</v>
      </c>
      <c r="K2302" t="s">
        <v>22</v>
      </c>
      <c r="L2302" t="s">
        <v>25</v>
      </c>
      <c r="M2302">
        <v>-1011.68</v>
      </c>
    </row>
    <row r="2303" spans="1:13" x14ac:dyDescent="0.3">
      <c r="A2303">
        <v>4411</v>
      </c>
      <c r="B2303" t="s">
        <v>13</v>
      </c>
      <c r="C2303" t="s">
        <v>26</v>
      </c>
      <c r="D2303" t="s">
        <v>60</v>
      </c>
      <c r="E2303" t="str">
        <f>IF(Nike_Sales_Uncleaned!E2413="","NA",IF(OR(Nike_Sales_Uncleaned!E2413=0,Nike_Sales_Uncleaned!E2413=-1),"NA",UPPER(Nike_Sales_Uncleaned!E2413)))</f>
        <v>M</v>
      </c>
      <c r="F2303" cm="1">
        <f t="array" ref="F2303">IF(Nike_Sales_Uncleaned!F2413="",MEDIAN(_xlfn._xlws.FILTER(Nike_Sales_Uncleaned!$F$2:$F$2501,Nike_Sales_Uncleaned!$F$2:$F$2501&gt;0)),Nike_Sales_Uncleaned!F2413)</f>
        <v>2</v>
      </c>
      <c r="G2303" cm="1">
        <f t="array" ref="G2303">IF(OR(Nike_Sales_Uncleaned!G2413="",Nike_Sales_Uncleaned!G2413&lt;=0),MEDIAN(_xlfn._xlws.FILTER(Nike_Sales_Uncleaned!$G$2:$G$2501,Nike_Sales_Uncleaned!$G$2:$G$2501&gt;0)),Nike_Sales_Uncleaned!G2413)</f>
        <v>6110.0300000000007</v>
      </c>
      <c r="H2303">
        <f>IF(Nike_Sales_Uncleaned!H2413="",0,IF(AND(Nike_Sales_Uncleaned!H2413&gt;=0,Nike_Sales_Uncleaned!H2413&lt;=1),Nike_Sales_Uncleaned!H2413,0))</f>
        <v>0</v>
      </c>
      <c r="I2303">
        <v>0</v>
      </c>
      <c r="J2303" s="11">
        <f>IF(Nike_Sales_Uncleaned[[#This Row],[Order_Date]]="","",Nike_Sales_Uncleaned[[#This Row],[Order_Date]])</f>
        <v>45296</v>
      </c>
      <c r="K2303" t="s">
        <v>22</v>
      </c>
      <c r="L2303" t="s">
        <v>38</v>
      </c>
      <c r="M2303">
        <v>3130.26</v>
      </c>
    </row>
    <row r="2304" spans="1:13" x14ac:dyDescent="0.3">
      <c r="A2304">
        <v>4412</v>
      </c>
      <c r="B2304" t="s">
        <v>13</v>
      </c>
      <c r="C2304" t="s">
        <v>26</v>
      </c>
      <c r="D2304" t="s">
        <v>27</v>
      </c>
      <c r="E2304" t="str">
        <f>IF(Nike_Sales_Uncleaned!E2414="","NA",IF(OR(Nike_Sales_Uncleaned!E2414=0,Nike_Sales_Uncleaned!E2414=-1),"NA",UPPER(Nike_Sales_Uncleaned!E2414)))</f>
        <v>XL</v>
      </c>
      <c r="F2304" cm="1">
        <f t="array" ref="F2304">IF(Nike_Sales_Uncleaned!F2414="",MEDIAN(_xlfn._xlws.FILTER(Nike_Sales_Uncleaned!$F$2:$F$2501,Nike_Sales_Uncleaned!$F$2:$F$2501&gt;0)),Nike_Sales_Uncleaned!F2414)</f>
        <v>1</v>
      </c>
      <c r="G2304" cm="1">
        <f t="array" ref="G2304">IF(OR(Nike_Sales_Uncleaned!G2414="",Nike_Sales_Uncleaned!G2414&lt;=0),MEDIAN(_xlfn._xlws.FILTER(Nike_Sales_Uncleaned!$G$2:$G$2501,Nike_Sales_Uncleaned!$G$2:$G$2501&gt;0)),Nike_Sales_Uncleaned!G2414)</f>
        <v>6110.0300000000007</v>
      </c>
      <c r="H2304">
        <f>IF(Nike_Sales_Uncleaned!H2414="",0,IF(AND(Nike_Sales_Uncleaned!H2414&gt;=0,Nike_Sales_Uncleaned!H2414&lt;=1),Nike_Sales_Uncleaned!H2414,0))</f>
        <v>0</v>
      </c>
      <c r="I2304">
        <v>0</v>
      </c>
      <c r="J2304" s="11">
        <f>IF(Nike_Sales_Uncleaned[[#This Row],[Order_Date]]="","",Nike_Sales_Uncleaned[[#This Row],[Order_Date]])</f>
        <v>45811</v>
      </c>
      <c r="K2304" t="s">
        <v>17</v>
      </c>
      <c r="L2304" t="s">
        <v>45</v>
      </c>
      <c r="M2304">
        <v>3452.75</v>
      </c>
    </row>
    <row r="2305" spans="1:13" x14ac:dyDescent="0.3">
      <c r="A2305">
        <v>4413</v>
      </c>
      <c r="B2305" t="s">
        <v>35</v>
      </c>
      <c r="C2305" t="s">
        <v>30</v>
      </c>
      <c r="D2305" t="s">
        <v>50</v>
      </c>
      <c r="E2305" t="str">
        <f>IF(Nike_Sales_Uncleaned!E2415="","NA",IF(OR(Nike_Sales_Uncleaned!E2415=0,Nike_Sales_Uncleaned!E2415=-1),"NA",UPPER(Nike_Sales_Uncleaned!E2415)))</f>
        <v>M</v>
      </c>
      <c r="F2305" cm="1">
        <f t="array" ref="F2305">IF(Nike_Sales_Uncleaned!F2415="",MEDIAN(_xlfn._xlws.FILTER(Nike_Sales_Uncleaned!$F$2:$F$2501,Nike_Sales_Uncleaned!$F$2:$F$2501&gt;0)),Nike_Sales_Uncleaned!F2415)</f>
        <v>2</v>
      </c>
      <c r="G2305" cm="1">
        <f t="array" ref="G2305">IF(OR(Nike_Sales_Uncleaned!G2415="",Nike_Sales_Uncleaned!G2415&lt;=0),MEDIAN(_xlfn._xlws.FILTER(Nike_Sales_Uncleaned!$G$2:$G$2501,Nike_Sales_Uncleaned!$G$2:$G$2501&gt;0)),Nike_Sales_Uncleaned!G2415)</f>
        <v>6110.0300000000007</v>
      </c>
      <c r="H2305">
        <f>IF(Nike_Sales_Uncleaned!H2415="",0,IF(AND(Nike_Sales_Uncleaned!H2415&gt;=0,Nike_Sales_Uncleaned!H2415&lt;=1),Nike_Sales_Uncleaned!H2415,0))</f>
        <v>0</v>
      </c>
      <c r="I2305">
        <v>0</v>
      </c>
      <c r="J2305" s="11">
        <f>IF(Nike_Sales_Uncleaned[[#This Row],[Order_Date]]="","",Nike_Sales_Uncleaned[[#This Row],[Order_Date]])</f>
        <v>45494</v>
      </c>
      <c r="K2305" t="s">
        <v>22</v>
      </c>
      <c r="L2305" t="s">
        <v>38</v>
      </c>
      <c r="M2305">
        <v>2790.67</v>
      </c>
    </row>
    <row r="2306" spans="1:13" x14ac:dyDescent="0.3">
      <c r="A2306">
        <v>4414</v>
      </c>
      <c r="B2306" t="s">
        <v>13</v>
      </c>
      <c r="C2306" t="s">
        <v>30</v>
      </c>
      <c r="D2306" t="s">
        <v>56</v>
      </c>
      <c r="E2306" t="str">
        <f>IF(Nike_Sales_Uncleaned!E2416="","NA",IF(OR(Nike_Sales_Uncleaned!E2416=0,Nike_Sales_Uncleaned!E2416=-1),"NA",UPPER(Nike_Sales_Uncleaned!E2416)))</f>
        <v>9</v>
      </c>
      <c r="F2306" cm="1">
        <f t="array" ref="F2306">IF(Nike_Sales_Uncleaned!F2416="",MEDIAN(_xlfn._xlws.FILTER(Nike_Sales_Uncleaned!$F$2:$F$2501,Nike_Sales_Uncleaned!$F$2:$F$2501&gt;0)),Nike_Sales_Uncleaned!F2416)</f>
        <v>2</v>
      </c>
      <c r="G2306" cm="1">
        <f t="array" ref="G2306">IF(OR(Nike_Sales_Uncleaned!G2416="",Nike_Sales_Uncleaned!G2416&lt;=0),MEDIAN(_xlfn._xlws.FILTER(Nike_Sales_Uncleaned!$G$2:$G$2501,Nike_Sales_Uncleaned!$G$2:$G$2501&gt;0)),Nike_Sales_Uncleaned!G2416)</f>
        <v>6110.0300000000007</v>
      </c>
      <c r="H2306">
        <f>IF(Nike_Sales_Uncleaned!H2416="",0,IF(AND(Nike_Sales_Uncleaned!H2416&gt;=0,Nike_Sales_Uncleaned!H2416&lt;=1),Nike_Sales_Uncleaned!H2416,0))</f>
        <v>0.32</v>
      </c>
      <c r="I2306">
        <v>0</v>
      </c>
      <c r="J2306" s="11">
        <f>IF(Nike_Sales_Uncleaned[[#This Row],[Order_Date]]="","",Nike_Sales_Uncleaned[[#This Row],[Order_Date]])</f>
        <v>45480</v>
      </c>
      <c r="K2306" t="s">
        <v>22</v>
      </c>
      <c r="L2306" t="s">
        <v>38</v>
      </c>
      <c r="M2306">
        <v>3503.26</v>
      </c>
    </row>
    <row r="2307" spans="1:13" x14ac:dyDescent="0.3">
      <c r="A2307">
        <v>4415</v>
      </c>
      <c r="B2307" t="s">
        <v>13</v>
      </c>
      <c r="C2307" t="s">
        <v>30</v>
      </c>
      <c r="D2307" t="s">
        <v>50</v>
      </c>
      <c r="E2307" t="str">
        <f>IF(Nike_Sales_Uncleaned!E2417="","NA",IF(OR(Nike_Sales_Uncleaned!E2417=0,Nike_Sales_Uncleaned!E2417=-1),"NA",UPPER(Nike_Sales_Uncleaned!E2417)))</f>
        <v>12</v>
      </c>
      <c r="F2307" cm="1">
        <f t="array" ref="F2307">IF(Nike_Sales_Uncleaned!F2417="",MEDIAN(_xlfn._xlws.FILTER(Nike_Sales_Uncleaned!$F$2:$F$2501,Nike_Sales_Uncleaned!$F$2:$F$2501&gt;0)),Nike_Sales_Uncleaned!F2417)</f>
        <v>2</v>
      </c>
      <c r="G2307" cm="1">
        <f t="array" ref="G2307">IF(OR(Nike_Sales_Uncleaned!G2417="",Nike_Sales_Uncleaned!G2417&lt;=0),MEDIAN(_xlfn._xlws.FILTER(Nike_Sales_Uncleaned!$G$2:$G$2501,Nike_Sales_Uncleaned!$G$2:$G$2501&gt;0)),Nike_Sales_Uncleaned!G2417)</f>
        <v>3671.95</v>
      </c>
      <c r="H2307">
        <f>IF(Nike_Sales_Uncleaned!H2417="",0,IF(AND(Nike_Sales_Uncleaned!H2417&gt;=0,Nike_Sales_Uncleaned!H2417&lt;=1),Nike_Sales_Uncleaned!H2417,0))</f>
        <v>0</v>
      </c>
      <c r="I2307">
        <v>0</v>
      </c>
      <c r="J2307" s="11">
        <f>IF(Nike_Sales_Uncleaned[[#This Row],[Order_Date]]="","",Nike_Sales_Uncleaned[[#This Row],[Order_Date]])</f>
        <v>45633</v>
      </c>
      <c r="K2307" t="s">
        <v>22</v>
      </c>
      <c r="L2307" t="s">
        <v>29</v>
      </c>
      <c r="M2307">
        <v>2797.91</v>
      </c>
    </row>
    <row r="2308" spans="1:13" x14ac:dyDescent="0.3">
      <c r="A2308">
        <v>4416</v>
      </c>
      <c r="B2308" t="s">
        <v>19</v>
      </c>
      <c r="C2308" t="s">
        <v>43</v>
      </c>
      <c r="D2308" t="s">
        <v>52</v>
      </c>
      <c r="E2308" t="str">
        <f>IF(Nike_Sales_Uncleaned!E2418="","NA",IF(OR(Nike_Sales_Uncleaned!E2418=0,Nike_Sales_Uncleaned!E2418=-1),"NA",UPPER(Nike_Sales_Uncleaned!E2418)))</f>
        <v>NA</v>
      </c>
      <c r="F2308" cm="1">
        <f t="array" ref="F2308">IF(Nike_Sales_Uncleaned!F2418="",MEDIAN(_xlfn._xlws.FILTER(Nike_Sales_Uncleaned!$F$2:$F$2501,Nike_Sales_Uncleaned!$F$2:$F$2501&gt;0)),Nike_Sales_Uncleaned!F2418)</f>
        <v>2</v>
      </c>
      <c r="G2308" cm="1">
        <f t="array" ref="G2308">IF(OR(Nike_Sales_Uncleaned!G2418="",Nike_Sales_Uncleaned!G2418&lt;=0),MEDIAN(_xlfn._xlws.FILTER(Nike_Sales_Uncleaned!$G$2:$G$2501,Nike_Sales_Uncleaned!$G$2:$G$2501&gt;0)),Nike_Sales_Uncleaned!G2418)</f>
        <v>2365.6</v>
      </c>
      <c r="H2308">
        <f>IF(Nike_Sales_Uncleaned!H2418="",0,IF(AND(Nike_Sales_Uncleaned!H2418&gt;=0,Nike_Sales_Uncleaned!H2418&lt;=1),Nike_Sales_Uncleaned!H2418,0))</f>
        <v>0</v>
      </c>
      <c r="I2308">
        <v>0</v>
      </c>
      <c r="J2308" s="11">
        <f>IF(Nike_Sales_Uncleaned[[#This Row],[Order_Date]]="","",Nike_Sales_Uncleaned[[#This Row],[Order_Date]])</f>
        <v>45556</v>
      </c>
      <c r="K2308" t="s">
        <v>22</v>
      </c>
      <c r="L2308" t="s">
        <v>25</v>
      </c>
      <c r="M2308">
        <v>-178.54</v>
      </c>
    </row>
    <row r="2309" spans="1:13" x14ac:dyDescent="0.3">
      <c r="A2309">
        <v>4417</v>
      </c>
      <c r="B2309" t="s">
        <v>19</v>
      </c>
      <c r="C2309" t="s">
        <v>20</v>
      </c>
      <c r="D2309" t="s">
        <v>21</v>
      </c>
      <c r="E2309" t="str">
        <f>IF(Nike_Sales_Uncleaned!E2419="","NA",IF(OR(Nike_Sales_Uncleaned!E2419=0,Nike_Sales_Uncleaned!E2419=-1),"NA",UPPER(Nike_Sales_Uncleaned!E2419)))</f>
        <v>L</v>
      </c>
      <c r="F2309" cm="1">
        <f t="array" ref="F2309">IF(Nike_Sales_Uncleaned!F2419="",MEDIAN(_xlfn._xlws.FILTER(Nike_Sales_Uncleaned!$F$2:$F$2501,Nike_Sales_Uncleaned!$F$2:$F$2501&gt;0)),Nike_Sales_Uncleaned!F2419)</f>
        <v>2</v>
      </c>
      <c r="G2309" cm="1">
        <f t="array" ref="G2309">IF(OR(Nike_Sales_Uncleaned!G2419="",Nike_Sales_Uncleaned!G2419&lt;=0),MEDIAN(_xlfn._xlws.FILTER(Nike_Sales_Uncleaned!$G$2:$G$2501,Nike_Sales_Uncleaned!$G$2:$G$2501&gt;0)),Nike_Sales_Uncleaned!G2419)</f>
        <v>6110.0300000000007</v>
      </c>
      <c r="H2309">
        <f>IF(Nike_Sales_Uncleaned!H2419="",0,IF(AND(Nike_Sales_Uncleaned!H2419&gt;=0,Nike_Sales_Uncleaned!H2419&lt;=1),Nike_Sales_Uncleaned!H2419,0))</f>
        <v>0.83</v>
      </c>
      <c r="I2309">
        <v>0</v>
      </c>
      <c r="J2309" s="11" t="str">
        <f>IF(Nike_Sales_Uncleaned[[#This Row],[Order_Date]]="","",Nike_Sales_Uncleaned[[#This Row],[Order_Date]])</f>
        <v/>
      </c>
      <c r="K2309" t="s">
        <v>22</v>
      </c>
      <c r="L2309" t="s">
        <v>38</v>
      </c>
      <c r="M2309">
        <v>2668.14</v>
      </c>
    </row>
    <row r="2310" spans="1:13" x14ac:dyDescent="0.3">
      <c r="A2310">
        <v>4418</v>
      </c>
      <c r="B2310" t="s">
        <v>19</v>
      </c>
      <c r="C2310" t="s">
        <v>14</v>
      </c>
      <c r="D2310" t="s">
        <v>47</v>
      </c>
      <c r="E2310" t="str">
        <f>IF(Nike_Sales_Uncleaned!E2420="","NA",IF(OR(Nike_Sales_Uncleaned!E2420=0,Nike_Sales_Uncleaned!E2420=-1),"NA",UPPER(Nike_Sales_Uncleaned!E2420)))</f>
        <v>XL</v>
      </c>
      <c r="F2310" cm="1">
        <f t="array" ref="F2310">IF(Nike_Sales_Uncleaned!F2420="",MEDIAN(_xlfn._xlws.FILTER(Nike_Sales_Uncleaned!$F$2:$F$2501,Nike_Sales_Uncleaned!$F$2:$F$2501&gt;0)),Nike_Sales_Uncleaned!F2420)</f>
        <v>2</v>
      </c>
      <c r="G2310" cm="1">
        <f t="array" ref="G2310">IF(OR(Nike_Sales_Uncleaned!G2420="",Nike_Sales_Uncleaned!G2420&lt;=0),MEDIAN(_xlfn._xlws.FILTER(Nike_Sales_Uncleaned!$G$2:$G$2501,Nike_Sales_Uncleaned!$G$2:$G$2501&gt;0)),Nike_Sales_Uncleaned!G2420)</f>
        <v>3139.93</v>
      </c>
      <c r="H2310">
        <f>IF(Nike_Sales_Uncleaned!H2420="",0,IF(AND(Nike_Sales_Uncleaned!H2420&gt;=0,Nike_Sales_Uncleaned!H2420&lt;=1),Nike_Sales_Uncleaned!H2420,0))</f>
        <v>0.46</v>
      </c>
      <c r="I2310">
        <v>3391.12</v>
      </c>
      <c r="J2310" s="11">
        <f>IF(Nike_Sales_Uncleaned[[#This Row],[Order_Date]]="","",Nike_Sales_Uncleaned[[#This Row],[Order_Date]])</f>
        <v>45813</v>
      </c>
      <c r="K2310" t="s">
        <v>17</v>
      </c>
      <c r="L2310" t="s">
        <v>45</v>
      </c>
      <c r="M2310">
        <v>3548.13</v>
      </c>
    </row>
    <row r="2311" spans="1:13" x14ac:dyDescent="0.3">
      <c r="A2311">
        <v>4419</v>
      </c>
      <c r="B2311" t="s">
        <v>13</v>
      </c>
      <c r="C2311" t="s">
        <v>14</v>
      </c>
      <c r="D2311" t="s">
        <v>34</v>
      </c>
      <c r="E2311" t="str">
        <f>IF(Nike_Sales_Uncleaned!E2421="","NA",IF(OR(Nike_Sales_Uncleaned!E2421=0,Nike_Sales_Uncleaned!E2421=-1),"NA",UPPER(Nike_Sales_Uncleaned!E2421)))</f>
        <v>9</v>
      </c>
      <c r="F2311" cm="1">
        <f t="array" ref="F2311">IF(Nike_Sales_Uncleaned!F2421="",MEDIAN(_xlfn._xlws.FILTER(Nike_Sales_Uncleaned!$F$2:$F$2501,Nike_Sales_Uncleaned!$F$2:$F$2501&gt;0)),Nike_Sales_Uncleaned!F2421)</f>
        <v>2</v>
      </c>
      <c r="G2311" cm="1">
        <f t="array" ref="G2311">IF(OR(Nike_Sales_Uncleaned!G2421="",Nike_Sales_Uncleaned!G2421&lt;=0),MEDIAN(_xlfn._xlws.FILTER(Nike_Sales_Uncleaned!$G$2:$G$2501,Nike_Sales_Uncleaned!$G$2:$G$2501&gt;0)),Nike_Sales_Uncleaned!G2421)</f>
        <v>6110.0300000000007</v>
      </c>
      <c r="H2311">
        <f>IF(Nike_Sales_Uncleaned!H2421="",0,IF(AND(Nike_Sales_Uncleaned!H2421&gt;=0,Nike_Sales_Uncleaned!H2421&lt;=1),Nike_Sales_Uncleaned!H2421,0))</f>
        <v>0</v>
      </c>
      <c r="I2311">
        <v>0</v>
      </c>
      <c r="J2311" s="11">
        <f>IF(Nike_Sales_Uncleaned[[#This Row],[Order_Date]]="","",Nike_Sales_Uncleaned[[#This Row],[Order_Date]])</f>
        <v>45826</v>
      </c>
      <c r="K2311" t="s">
        <v>17</v>
      </c>
      <c r="L2311" t="s">
        <v>36</v>
      </c>
      <c r="M2311">
        <v>61.45</v>
      </c>
    </row>
    <row r="2312" spans="1:13" x14ac:dyDescent="0.3">
      <c r="A2312">
        <v>4420</v>
      </c>
      <c r="B2312" t="s">
        <v>19</v>
      </c>
      <c r="C2312" t="s">
        <v>26</v>
      </c>
      <c r="D2312" t="s">
        <v>27</v>
      </c>
      <c r="E2312" t="str">
        <f>IF(Nike_Sales_Uncleaned!E2422="","NA",IF(OR(Nike_Sales_Uncleaned!E2422=0,Nike_Sales_Uncleaned!E2422=-1),"NA",UPPER(Nike_Sales_Uncleaned!E2422)))</f>
        <v>L</v>
      </c>
      <c r="F2312" cm="1">
        <f t="array" ref="F2312">IF(Nike_Sales_Uncleaned!F2422="",MEDIAN(_xlfn._xlws.FILTER(Nike_Sales_Uncleaned!$F$2:$F$2501,Nike_Sales_Uncleaned!$F$2:$F$2501&gt;0)),Nike_Sales_Uncleaned!F2422)</f>
        <v>4</v>
      </c>
      <c r="G2312" cm="1">
        <f t="array" ref="G2312">IF(OR(Nike_Sales_Uncleaned!G2422="",Nike_Sales_Uncleaned!G2422&lt;=0),MEDIAN(_xlfn._xlws.FILTER(Nike_Sales_Uncleaned!$G$2:$G$2501,Nike_Sales_Uncleaned!$G$2:$G$2501&gt;0)),Nike_Sales_Uncleaned!G2422)</f>
        <v>4904.79</v>
      </c>
      <c r="H2312">
        <f>IF(Nike_Sales_Uncleaned!H2422="",0,IF(AND(Nike_Sales_Uncleaned!H2422&gt;=0,Nike_Sales_Uncleaned!H2422&lt;=1),Nike_Sales_Uncleaned!H2422,0))</f>
        <v>0</v>
      </c>
      <c r="I2312">
        <v>-3727.64</v>
      </c>
      <c r="J2312" s="11">
        <f>IF(Nike_Sales_Uncleaned[[#This Row],[Order_Date]]="","",Nike_Sales_Uncleaned[[#This Row],[Order_Date]])</f>
        <v>45825</v>
      </c>
      <c r="K2312" t="s">
        <v>22</v>
      </c>
      <c r="L2312" t="s">
        <v>29</v>
      </c>
      <c r="M2312">
        <v>2633.82</v>
      </c>
    </row>
    <row r="2313" spans="1:13" x14ac:dyDescent="0.3">
      <c r="A2313">
        <v>4421</v>
      </c>
      <c r="B2313" t="s">
        <v>19</v>
      </c>
      <c r="C2313" t="s">
        <v>30</v>
      </c>
      <c r="D2313" t="s">
        <v>31</v>
      </c>
      <c r="E2313" t="str">
        <f>IF(Nike_Sales_Uncleaned!E2423="","NA",IF(OR(Nike_Sales_Uncleaned!E2423=0,Nike_Sales_Uncleaned!E2423=-1),"NA",UPPER(Nike_Sales_Uncleaned!E2423)))</f>
        <v>XL</v>
      </c>
      <c r="F2313" cm="1">
        <f t="array" ref="F2313">IF(Nike_Sales_Uncleaned!F2423="",MEDIAN(_xlfn._xlws.FILTER(Nike_Sales_Uncleaned!$F$2:$F$2501,Nike_Sales_Uncleaned!$F$2:$F$2501&gt;0)),Nike_Sales_Uncleaned!F2423)</f>
        <v>2</v>
      </c>
      <c r="G2313" cm="1">
        <f t="array" ref="G2313">IF(OR(Nike_Sales_Uncleaned!G2423="",Nike_Sales_Uncleaned!G2423&lt;=0),MEDIAN(_xlfn._xlws.FILTER(Nike_Sales_Uncleaned!$G$2:$G$2501,Nike_Sales_Uncleaned!$G$2:$G$2501&gt;0)),Nike_Sales_Uncleaned!G2423)</f>
        <v>6110.0300000000007</v>
      </c>
      <c r="H2313">
        <f>IF(Nike_Sales_Uncleaned!H2423="",0,IF(AND(Nike_Sales_Uncleaned!H2423&gt;=0,Nike_Sales_Uncleaned!H2423&lt;=1),Nike_Sales_Uncleaned!H2423,0))</f>
        <v>0</v>
      </c>
      <c r="I2313">
        <v>0</v>
      </c>
      <c r="J2313" s="11">
        <f>IF(Nike_Sales_Uncleaned[[#This Row],[Order_Date]]="","",Nike_Sales_Uncleaned[[#This Row],[Order_Date]])</f>
        <v>45154</v>
      </c>
      <c r="K2313" t="s">
        <v>17</v>
      </c>
      <c r="L2313" t="s">
        <v>25</v>
      </c>
      <c r="M2313">
        <v>3005.03</v>
      </c>
    </row>
    <row r="2314" spans="1:13" x14ac:dyDescent="0.3">
      <c r="A2314">
        <v>4422</v>
      </c>
      <c r="B2314" t="s">
        <v>35</v>
      </c>
      <c r="C2314" t="s">
        <v>30</v>
      </c>
      <c r="D2314" t="s">
        <v>31</v>
      </c>
      <c r="E2314" t="str">
        <f>IF(Nike_Sales_Uncleaned!E2424="","NA",IF(OR(Nike_Sales_Uncleaned!E2424=0,Nike_Sales_Uncleaned!E2424=-1),"NA",UPPER(Nike_Sales_Uncleaned!E2424)))</f>
        <v>NA</v>
      </c>
      <c r="F2314" cm="1">
        <f t="array" ref="F2314">IF(Nike_Sales_Uncleaned!F2424="",MEDIAN(_xlfn._xlws.FILTER(Nike_Sales_Uncleaned!$F$2:$F$2501,Nike_Sales_Uncleaned!$F$2:$F$2501&gt;0)),Nike_Sales_Uncleaned!F2424)</f>
        <v>2</v>
      </c>
      <c r="G2314" cm="1">
        <f t="array" ref="G2314">IF(OR(Nike_Sales_Uncleaned!G2424="",Nike_Sales_Uncleaned!G2424&lt;=0),MEDIAN(_xlfn._xlws.FILTER(Nike_Sales_Uncleaned!$G$2:$G$2501,Nike_Sales_Uncleaned!$G$2:$G$2501&gt;0)),Nike_Sales_Uncleaned!G2424)</f>
        <v>6110.0300000000007</v>
      </c>
      <c r="H2314">
        <f>IF(Nike_Sales_Uncleaned!H2424="",0,IF(AND(Nike_Sales_Uncleaned!H2424&gt;=0,Nike_Sales_Uncleaned!H2424&lt;=1),Nike_Sales_Uncleaned!H2424,0))</f>
        <v>0.43</v>
      </c>
      <c r="I2314">
        <v>0</v>
      </c>
      <c r="J2314" s="11" t="str">
        <f>IF(Nike_Sales_Uncleaned[[#This Row],[Order_Date]]="","",Nike_Sales_Uncleaned[[#This Row],[Order_Date]])</f>
        <v/>
      </c>
      <c r="K2314" t="s">
        <v>17</v>
      </c>
      <c r="L2314" t="s">
        <v>33</v>
      </c>
      <c r="M2314">
        <v>1143.45</v>
      </c>
    </row>
    <row r="2315" spans="1:13" x14ac:dyDescent="0.3">
      <c r="A2315">
        <v>4423</v>
      </c>
      <c r="B2315" t="s">
        <v>35</v>
      </c>
      <c r="C2315" t="s">
        <v>30</v>
      </c>
      <c r="D2315" t="s">
        <v>50</v>
      </c>
      <c r="E2315" t="str">
        <f>IF(Nike_Sales_Uncleaned!E2425="","NA",IF(OR(Nike_Sales_Uncleaned!E2425=0,Nike_Sales_Uncleaned!E2425=-1),"NA",UPPER(Nike_Sales_Uncleaned!E2425)))</f>
        <v>6</v>
      </c>
      <c r="F2315" cm="1">
        <f t="array" ref="F2315">IF(Nike_Sales_Uncleaned!F2425="",MEDIAN(_xlfn._xlws.FILTER(Nike_Sales_Uncleaned!$F$2:$F$2501,Nike_Sales_Uncleaned!$F$2:$F$2501&gt;0)),Nike_Sales_Uncleaned!F2425)</f>
        <v>1</v>
      </c>
      <c r="G2315" cm="1">
        <f t="array" ref="G2315">IF(OR(Nike_Sales_Uncleaned!G2425="",Nike_Sales_Uncleaned!G2425&lt;=0),MEDIAN(_xlfn._xlws.FILTER(Nike_Sales_Uncleaned!$G$2:$G$2501,Nike_Sales_Uncleaned!$G$2:$G$2501&gt;0)),Nike_Sales_Uncleaned!G2425)</f>
        <v>5381.5</v>
      </c>
      <c r="H2315">
        <f>IF(Nike_Sales_Uncleaned!H2425="",0,IF(AND(Nike_Sales_Uncleaned!H2425&gt;=0,Nike_Sales_Uncleaned!H2425&lt;=1),Nike_Sales_Uncleaned!H2425,0))</f>
        <v>0</v>
      </c>
      <c r="I2315">
        <v>0</v>
      </c>
      <c r="J2315" s="11" t="str">
        <f>IF(Nike_Sales_Uncleaned[[#This Row],[Order_Date]]="","",Nike_Sales_Uncleaned[[#This Row],[Order_Date]])</f>
        <v/>
      </c>
      <c r="K2315" t="s">
        <v>22</v>
      </c>
      <c r="L2315" t="s">
        <v>29</v>
      </c>
      <c r="M2315">
        <v>57.84</v>
      </c>
    </row>
    <row r="2316" spans="1:13" x14ac:dyDescent="0.3">
      <c r="A2316">
        <v>4425</v>
      </c>
      <c r="B2316" t="s">
        <v>19</v>
      </c>
      <c r="C2316" t="s">
        <v>30</v>
      </c>
      <c r="D2316" t="s">
        <v>48</v>
      </c>
      <c r="E2316" t="str">
        <f>IF(Nike_Sales_Uncleaned!E2427="","NA",IF(OR(Nike_Sales_Uncleaned!E2427=0,Nike_Sales_Uncleaned!E2427=-1),"NA",UPPER(Nike_Sales_Uncleaned!E2427)))</f>
        <v>L</v>
      </c>
      <c r="F2316" cm="1">
        <f t="array" ref="F2316">IF(Nike_Sales_Uncleaned!F2427="",MEDIAN(_xlfn._xlws.FILTER(Nike_Sales_Uncleaned!$F$2:$F$2501,Nike_Sales_Uncleaned!$F$2:$F$2501&gt;0)),Nike_Sales_Uncleaned!F2427)</f>
        <v>0</v>
      </c>
      <c r="G2316" cm="1">
        <f t="array" ref="G2316">IF(OR(Nike_Sales_Uncleaned!G2427="",Nike_Sales_Uncleaned!G2427&lt;=0),MEDIAN(_xlfn._xlws.FILTER(Nike_Sales_Uncleaned!$G$2:$G$2501,Nike_Sales_Uncleaned!$G$2:$G$2501&gt;0)),Nike_Sales_Uncleaned!G2427)</f>
        <v>4034.25</v>
      </c>
      <c r="H2316">
        <f>IF(Nike_Sales_Uncleaned!H2427="",0,IF(AND(Nike_Sales_Uncleaned!H2427&gt;=0,Nike_Sales_Uncleaned!H2427&lt;=1),Nike_Sales_Uncleaned!H2427,0))</f>
        <v>0</v>
      </c>
      <c r="I2316">
        <v>0</v>
      </c>
      <c r="J2316" s="11">
        <f>IF(Nike_Sales_Uncleaned[[#This Row],[Order_Date]]="","",Nike_Sales_Uncleaned[[#This Row],[Order_Date]])</f>
        <v>45860</v>
      </c>
      <c r="K2316" t="s">
        <v>22</v>
      </c>
      <c r="L2316" t="s">
        <v>33</v>
      </c>
      <c r="M2316">
        <v>363.8</v>
      </c>
    </row>
    <row r="2317" spans="1:13" x14ac:dyDescent="0.3">
      <c r="A2317">
        <v>4426</v>
      </c>
      <c r="B2317" t="s">
        <v>35</v>
      </c>
      <c r="C2317" t="s">
        <v>26</v>
      </c>
      <c r="D2317" t="s">
        <v>27</v>
      </c>
      <c r="E2317" t="str">
        <f>IF(Nike_Sales_Uncleaned!E2428="","NA",IF(OR(Nike_Sales_Uncleaned!E2428=0,Nike_Sales_Uncleaned!E2428=-1),"NA",UPPER(Nike_Sales_Uncleaned!E2428)))</f>
        <v>M</v>
      </c>
      <c r="F2317" cm="1">
        <f t="array" ref="F2317">IF(Nike_Sales_Uncleaned!F2428="",MEDIAN(_xlfn._xlws.FILTER(Nike_Sales_Uncleaned!$F$2:$F$2501,Nike_Sales_Uncleaned!$F$2:$F$2501&gt;0)),Nike_Sales_Uncleaned!F2428)</f>
        <v>1</v>
      </c>
      <c r="G2317" cm="1">
        <f t="array" ref="G2317">IF(OR(Nike_Sales_Uncleaned!G2428="",Nike_Sales_Uncleaned!G2428&lt;=0),MEDIAN(_xlfn._xlws.FILTER(Nike_Sales_Uncleaned!$G$2:$G$2501,Nike_Sales_Uncleaned!$G$2:$G$2501&gt;0)),Nike_Sales_Uncleaned!G2428)</f>
        <v>6110.0300000000007</v>
      </c>
      <c r="H2317">
        <f>IF(Nike_Sales_Uncleaned!H2428="",0,IF(AND(Nike_Sales_Uncleaned!H2428&gt;=0,Nike_Sales_Uncleaned!H2428&lt;=1),Nike_Sales_Uncleaned!H2428,0))</f>
        <v>0</v>
      </c>
      <c r="I2317">
        <v>0</v>
      </c>
      <c r="J2317" s="11">
        <f>IF(Nike_Sales_Uncleaned[[#This Row],[Order_Date]]="","",Nike_Sales_Uncleaned[[#This Row],[Order_Date]])</f>
        <v>45355</v>
      </c>
      <c r="K2317" t="s">
        <v>17</v>
      </c>
      <c r="L2317" t="s">
        <v>29</v>
      </c>
      <c r="M2317">
        <v>2133.39</v>
      </c>
    </row>
    <row r="2318" spans="1:13" x14ac:dyDescent="0.3">
      <c r="A2318">
        <v>4427</v>
      </c>
      <c r="B2318" t="s">
        <v>19</v>
      </c>
      <c r="C2318" t="s">
        <v>26</v>
      </c>
      <c r="D2318" t="s">
        <v>58</v>
      </c>
      <c r="E2318" t="str">
        <f>IF(Nike_Sales_Uncleaned!E2429="","NA",IF(OR(Nike_Sales_Uncleaned!E2429=0,Nike_Sales_Uncleaned!E2429=-1),"NA",UPPER(Nike_Sales_Uncleaned!E2429)))</f>
        <v>NA</v>
      </c>
      <c r="F2318" cm="1">
        <f t="array" ref="F2318">IF(Nike_Sales_Uncleaned!F2429="",MEDIAN(_xlfn._xlws.FILTER(Nike_Sales_Uncleaned!$F$2:$F$2501,Nike_Sales_Uncleaned!$F$2:$F$2501&gt;0)),Nike_Sales_Uncleaned!F2429)</f>
        <v>2</v>
      </c>
      <c r="G2318" cm="1">
        <f t="array" ref="G2318">IF(OR(Nike_Sales_Uncleaned!G2429="",Nike_Sales_Uncleaned!G2429&lt;=0),MEDIAN(_xlfn._xlws.FILTER(Nike_Sales_Uncleaned!$G$2:$G$2501,Nike_Sales_Uncleaned!$G$2:$G$2501&gt;0)),Nike_Sales_Uncleaned!G2429)</f>
        <v>8546.9</v>
      </c>
      <c r="H2318">
        <f>IF(Nike_Sales_Uncleaned!H2429="",0,IF(AND(Nike_Sales_Uncleaned!H2429&gt;=0,Nike_Sales_Uncleaned!H2429&lt;=1),Nike_Sales_Uncleaned!H2429,0))</f>
        <v>0</v>
      </c>
      <c r="I2318">
        <v>0</v>
      </c>
      <c r="J2318" s="11">
        <f>IF(Nike_Sales_Uncleaned[[#This Row],[Order_Date]]="","",Nike_Sales_Uncleaned[[#This Row],[Order_Date]])</f>
        <v>45295</v>
      </c>
      <c r="K2318" t="s">
        <v>22</v>
      </c>
      <c r="L2318" t="s">
        <v>29</v>
      </c>
      <c r="M2318">
        <v>-357.43</v>
      </c>
    </row>
    <row r="2319" spans="1:13" x14ac:dyDescent="0.3">
      <c r="A2319">
        <v>4428</v>
      </c>
      <c r="B2319" t="s">
        <v>13</v>
      </c>
      <c r="C2319" t="s">
        <v>26</v>
      </c>
      <c r="D2319" t="s">
        <v>40</v>
      </c>
      <c r="E2319" t="str">
        <f>IF(Nike_Sales_Uncleaned!E2430="","NA",IF(OR(Nike_Sales_Uncleaned!E2430=0,Nike_Sales_Uncleaned!E2430=-1),"NA",UPPER(Nike_Sales_Uncleaned!E2430)))</f>
        <v>NA</v>
      </c>
      <c r="F2319" cm="1">
        <f t="array" ref="F2319">IF(Nike_Sales_Uncleaned!F2430="",MEDIAN(_xlfn._xlws.FILTER(Nike_Sales_Uncleaned!$F$2:$F$2501,Nike_Sales_Uncleaned!$F$2:$F$2501&gt;0)),Nike_Sales_Uncleaned!F2430)</f>
        <v>2</v>
      </c>
      <c r="G2319" cm="1">
        <f t="array" ref="G2319">IF(OR(Nike_Sales_Uncleaned!G2430="",Nike_Sales_Uncleaned!G2430&lt;=0),MEDIAN(_xlfn._xlws.FILTER(Nike_Sales_Uncleaned!$G$2:$G$2501,Nike_Sales_Uncleaned!$G$2:$G$2501&gt;0)),Nike_Sales_Uncleaned!G2430)</f>
        <v>6110.0300000000007</v>
      </c>
      <c r="H2319">
        <f>IF(Nike_Sales_Uncleaned!H2430="",0,IF(AND(Nike_Sales_Uncleaned!H2430&gt;=0,Nike_Sales_Uncleaned!H2430&lt;=1),Nike_Sales_Uncleaned!H2430,0))</f>
        <v>0</v>
      </c>
      <c r="I2319">
        <v>0</v>
      </c>
      <c r="J2319" s="11">
        <f>IF(Nike_Sales_Uncleaned[[#This Row],[Order_Date]]="","",Nike_Sales_Uncleaned[[#This Row],[Order_Date]])</f>
        <v>45580</v>
      </c>
      <c r="K2319" t="s">
        <v>17</v>
      </c>
      <c r="L2319" t="s">
        <v>38</v>
      </c>
      <c r="M2319">
        <v>2700.85</v>
      </c>
    </row>
    <row r="2320" spans="1:13" x14ac:dyDescent="0.3">
      <c r="A2320">
        <v>4429</v>
      </c>
      <c r="B2320" t="s">
        <v>13</v>
      </c>
      <c r="C2320" t="s">
        <v>20</v>
      </c>
      <c r="D2320" t="s">
        <v>24</v>
      </c>
      <c r="E2320" t="str">
        <f>IF(Nike_Sales_Uncleaned!E2431="","NA",IF(OR(Nike_Sales_Uncleaned!E2431=0,Nike_Sales_Uncleaned!E2431=-1),"NA",UPPER(Nike_Sales_Uncleaned!E2431)))</f>
        <v>XL</v>
      </c>
      <c r="F2320" cm="1">
        <f t="array" ref="F2320">IF(Nike_Sales_Uncleaned!F2431="",MEDIAN(_xlfn._xlws.FILTER(Nike_Sales_Uncleaned!$F$2:$F$2501,Nike_Sales_Uncleaned!$F$2:$F$2501&gt;0)),Nike_Sales_Uncleaned!F2431)</f>
        <v>2</v>
      </c>
      <c r="G2320" cm="1">
        <f t="array" ref="G2320">IF(OR(Nike_Sales_Uncleaned!G2431="",Nike_Sales_Uncleaned!G2431&lt;=0),MEDIAN(_xlfn._xlws.FILTER(Nike_Sales_Uncleaned!$G$2:$G$2501,Nike_Sales_Uncleaned!$G$2:$G$2501&gt;0)),Nike_Sales_Uncleaned!G2431)</f>
        <v>6110.0300000000007</v>
      </c>
      <c r="H2320">
        <f>IF(Nike_Sales_Uncleaned!H2431="",0,IF(AND(Nike_Sales_Uncleaned!H2431&gt;=0,Nike_Sales_Uncleaned!H2431&lt;=1),Nike_Sales_Uncleaned!H2431,0))</f>
        <v>0.49</v>
      </c>
      <c r="I2320">
        <v>0</v>
      </c>
      <c r="J2320" s="11">
        <f>IF(Nike_Sales_Uncleaned[[#This Row],[Order_Date]]="","",Nike_Sales_Uncleaned[[#This Row],[Order_Date]])</f>
        <v>45581</v>
      </c>
      <c r="K2320" t="s">
        <v>22</v>
      </c>
      <c r="L2320" t="s">
        <v>45</v>
      </c>
      <c r="M2320">
        <v>3905.15</v>
      </c>
    </row>
    <row r="2321" spans="1:13" x14ac:dyDescent="0.3">
      <c r="A2321">
        <v>4430</v>
      </c>
      <c r="B2321" t="s">
        <v>13</v>
      </c>
      <c r="C2321" t="s">
        <v>43</v>
      </c>
      <c r="D2321" t="s">
        <v>51</v>
      </c>
      <c r="E2321" t="str">
        <f>IF(Nike_Sales_Uncleaned!E2432="","NA",IF(OR(Nike_Sales_Uncleaned!E2432=0,Nike_Sales_Uncleaned!E2432=-1),"NA",UPPER(Nike_Sales_Uncleaned!E2432)))</f>
        <v>L</v>
      </c>
      <c r="F2321" cm="1">
        <f t="array" ref="F2321">IF(Nike_Sales_Uncleaned!F2432="",MEDIAN(_xlfn._xlws.FILTER(Nike_Sales_Uncleaned!$F$2:$F$2501,Nike_Sales_Uncleaned!$F$2:$F$2501&gt;0)),Nike_Sales_Uncleaned!F2432)</f>
        <v>2</v>
      </c>
      <c r="G2321" cm="1">
        <f t="array" ref="G2321">IF(OR(Nike_Sales_Uncleaned!G2432="",Nike_Sales_Uncleaned!G2432&lt;=0),MEDIAN(_xlfn._xlws.FILTER(Nike_Sales_Uncleaned!$G$2:$G$2501,Nike_Sales_Uncleaned!$G$2:$G$2501&gt;0)),Nike_Sales_Uncleaned!G2432)</f>
        <v>6110.0300000000007</v>
      </c>
      <c r="H2321">
        <f>IF(Nike_Sales_Uncleaned!H2432="",0,IF(AND(Nike_Sales_Uncleaned!H2432&gt;=0,Nike_Sales_Uncleaned!H2432&lt;=1),Nike_Sales_Uncleaned!H2432,0))</f>
        <v>0.15</v>
      </c>
      <c r="I2321">
        <v>0</v>
      </c>
      <c r="J2321" s="11">
        <f>IF(Nike_Sales_Uncleaned[[#This Row],[Order_Date]]="","",Nike_Sales_Uncleaned[[#This Row],[Order_Date]])</f>
        <v>45610</v>
      </c>
      <c r="K2321" t="s">
        <v>22</v>
      </c>
      <c r="L2321" t="s">
        <v>36</v>
      </c>
      <c r="M2321">
        <v>3590.87</v>
      </c>
    </row>
    <row r="2322" spans="1:13" x14ac:dyDescent="0.3">
      <c r="A2322">
        <v>4431</v>
      </c>
      <c r="B2322" t="s">
        <v>13</v>
      </c>
      <c r="C2322" t="s">
        <v>14</v>
      </c>
      <c r="D2322" t="s">
        <v>47</v>
      </c>
      <c r="E2322" t="str">
        <f>IF(Nike_Sales_Uncleaned!E2433="","NA",IF(OR(Nike_Sales_Uncleaned!E2433=0,Nike_Sales_Uncleaned!E2433=-1),"NA",UPPER(Nike_Sales_Uncleaned!E2433)))</f>
        <v>XL</v>
      </c>
      <c r="F2322" cm="1">
        <f t="array" ref="F2322">IF(Nike_Sales_Uncleaned!F2433="",MEDIAN(_xlfn._xlws.FILTER(Nike_Sales_Uncleaned!$F$2:$F$2501,Nike_Sales_Uncleaned!$F$2:$F$2501&gt;0)),Nike_Sales_Uncleaned!F2433)</f>
        <v>2</v>
      </c>
      <c r="G2322" cm="1">
        <f t="array" ref="G2322">IF(OR(Nike_Sales_Uncleaned!G2433="",Nike_Sales_Uncleaned!G2433&lt;=0),MEDIAN(_xlfn._xlws.FILTER(Nike_Sales_Uncleaned!$G$2:$G$2501,Nike_Sales_Uncleaned!$G$2:$G$2501&gt;0)),Nike_Sales_Uncleaned!G2433)</f>
        <v>6110.0300000000007</v>
      </c>
      <c r="H2322">
        <f>IF(Nike_Sales_Uncleaned!H2433="",0,IF(AND(Nike_Sales_Uncleaned!H2433&gt;=0,Nike_Sales_Uncleaned!H2433&lt;=1),Nike_Sales_Uncleaned!H2433,0))</f>
        <v>0</v>
      </c>
      <c r="I2322">
        <v>0</v>
      </c>
      <c r="J2322" s="11">
        <f>IF(Nike_Sales_Uncleaned[[#This Row],[Order_Date]]="","",Nike_Sales_Uncleaned[[#This Row],[Order_Date]])</f>
        <v>45562</v>
      </c>
      <c r="K2322" t="s">
        <v>17</v>
      </c>
      <c r="L2322" t="s">
        <v>36</v>
      </c>
      <c r="M2322">
        <v>-537.53</v>
      </c>
    </row>
    <row r="2323" spans="1:13" x14ac:dyDescent="0.3">
      <c r="A2323">
        <v>4432</v>
      </c>
      <c r="B2323" t="s">
        <v>35</v>
      </c>
      <c r="C2323" t="s">
        <v>43</v>
      </c>
      <c r="D2323" t="s">
        <v>44</v>
      </c>
      <c r="E2323" t="str">
        <f>IF(Nike_Sales_Uncleaned!E2434="","NA",IF(OR(Nike_Sales_Uncleaned!E2434=0,Nike_Sales_Uncleaned!E2434=-1),"NA",UPPER(Nike_Sales_Uncleaned!E2434)))</f>
        <v>XL</v>
      </c>
      <c r="F2323" cm="1">
        <f t="array" ref="F2323">IF(Nike_Sales_Uncleaned!F2434="",MEDIAN(_xlfn._xlws.FILTER(Nike_Sales_Uncleaned!$F$2:$F$2501,Nike_Sales_Uncleaned!$F$2:$F$2501&gt;0)),Nike_Sales_Uncleaned!F2434)</f>
        <v>2</v>
      </c>
      <c r="G2323" cm="1">
        <f t="array" ref="G2323">IF(OR(Nike_Sales_Uncleaned!G2434="",Nike_Sales_Uncleaned!G2434&lt;=0),MEDIAN(_xlfn._xlws.FILTER(Nike_Sales_Uncleaned!$G$2:$G$2501,Nike_Sales_Uncleaned!$G$2:$G$2501&gt;0)),Nike_Sales_Uncleaned!G2434)</f>
        <v>6378.45</v>
      </c>
      <c r="H2323">
        <f>IF(Nike_Sales_Uncleaned!H2434="",0,IF(AND(Nike_Sales_Uncleaned!H2434&gt;=0,Nike_Sales_Uncleaned!H2434&lt;=1),Nike_Sales_Uncleaned!H2434,0))</f>
        <v>0</v>
      </c>
      <c r="I2323">
        <v>0</v>
      </c>
      <c r="J2323" s="11">
        <f>IF(Nike_Sales_Uncleaned[[#This Row],[Order_Date]]="","",Nike_Sales_Uncleaned[[#This Row],[Order_Date]])</f>
        <v>45306</v>
      </c>
      <c r="K2323" t="s">
        <v>22</v>
      </c>
      <c r="L2323" t="s">
        <v>38</v>
      </c>
      <c r="M2323">
        <v>2573.36</v>
      </c>
    </row>
    <row r="2324" spans="1:13" x14ac:dyDescent="0.3">
      <c r="A2324">
        <v>4433</v>
      </c>
      <c r="B2324" t="s">
        <v>35</v>
      </c>
      <c r="C2324" t="s">
        <v>20</v>
      </c>
      <c r="D2324" t="s">
        <v>55</v>
      </c>
      <c r="E2324" t="str">
        <f>IF(Nike_Sales_Uncleaned!E2435="","NA",IF(OR(Nike_Sales_Uncleaned!E2435=0,Nike_Sales_Uncleaned!E2435=-1),"NA",UPPER(Nike_Sales_Uncleaned!E2435)))</f>
        <v>M</v>
      </c>
      <c r="F2324" cm="1">
        <f t="array" ref="F2324">IF(Nike_Sales_Uncleaned!F2435="",MEDIAN(_xlfn._xlws.FILTER(Nike_Sales_Uncleaned!$F$2:$F$2501,Nike_Sales_Uncleaned!$F$2:$F$2501&gt;0)),Nike_Sales_Uncleaned!F2435)</f>
        <v>4</v>
      </c>
      <c r="G2324" cm="1">
        <f t="array" ref="G2324">IF(OR(Nike_Sales_Uncleaned!G2435="",Nike_Sales_Uncleaned!G2435&lt;=0),MEDIAN(_xlfn._xlws.FILTER(Nike_Sales_Uncleaned!$G$2:$G$2501,Nike_Sales_Uncleaned!$G$2:$G$2501&gt;0)),Nike_Sales_Uncleaned!G2435)</f>
        <v>4840.5</v>
      </c>
      <c r="H2324">
        <f>IF(Nike_Sales_Uncleaned!H2435="",0,IF(AND(Nike_Sales_Uncleaned!H2435&gt;=0,Nike_Sales_Uncleaned!H2435&lt;=1),Nike_Sales_Uncleaned!H2435,0))</f>
        <v>0</v>
      </c>
      <c r="I2324">
        <v>0</v>
      </c>
      <c r="J2324" s="11">
        <f>IF(Nike_Sales_Uncleaned[[#This Row],[Order_Date]]="","",Nike_Sales_Uncleaned[[#This Row],[Order_Date]])</f>
        <v>45677</v>
      </c>
      <c r="K2324" t="s">
        <v>22</v>
      </c>
      <c r="L2324" t="s">
        <v>38</v>
      </c>
      <c r="M2324">
        <v>3226.65</v>
      </c>
    </row>
    <row r="2325" spans="1:13" x14ac:dyDescent="0.3">
      <c r="A2325">
        <v>4434</v>
      </c>
      <c r="B2325" t="s">
        <v>35</v>
      </c>
      <c r="C2325" t="s">
        <v>43</v>
      </c>
      <c r="D2325" t="s">
        <v>52</v>
      </c>
      <c r="E2325" t="str">
        <f>IF(Nike_Sales_Uncleaned!E2436="","NA",IF(OR(Nike_Sales_Uncleaned!E2436=0,Nike_Sales_Uncleaned!E2436=-1),"NA",UPPER(Nike_Sales_Uncleaned!E2436)))</f>
        <v>L</v>
      </c>
      <c r="F2325" cm="1">
        <f t="array" ref="F2325">IF(Nike_Sales_Uncleaned!F2436="",MEDIAN(_xlfn._xlws.FILTER(Nike_Sales_Uncleaned!$F$2:$F$2501,Nike_Sales_Uncleaned!$F$2:$F$2501&gt;0)),Nike_Sales_Uncleaned!F2436)</f>
        <v>3</v>
      </c>
      <c r="G2325" cm="1">
        <f t="array" ref="G2325">IF(OR(Nike_Sales_Uncleaned!G2436="",Nike_Sales_Uncleaned!G2436&lt;=0),MEDIAN(_xlfn._xlws.FILTER(Nike_Sales_Uncleaned!$G$2:$G$2501,Nike_Sales_Uncleaned!$G$2:$G$2501&gt;0)),Nike_Sales_Uncleaned!G2436)</f>
        <v>3844.82</v>
      </c>
      <c r="H2325">
        <f>IF(Nike_Sales_Uncleaned!H2436="",0,IF(AND(Nike_Sales_Uncleaned!H2436&gt;=0,Nike_Sales_Uncleaned!H2436&lt;=1),Nike_Sales_Uncleaned!H2436,0))</f>
        <v>0</v>
      </c>
      <c r="I2325">
        <v>0</v>
      </c>
      <c r="J2325" s="11">
        <f>IF(Nike_Sales_Uncleaned[[#This Row],[Order_Date]]="","",Nike_Sales_Uncleaned[[#This Row],[Order_Date]])</f>
        <v>45591</v>
      </c>
      <c r="K2325" t="s">
        <v>17</v>
      </c>
      <c r="L2325" t="s">
        <v>38</v>
      </c>
      <c r="M2325">
        <v>-289.83</v>
      </c>
    </row>
    <row r="2326" spans="1:13" x14ac:dyDescent="0.3">
      <c r="A2326">
        <v>4435</v>
      </c>
      <c r="B2326" t="s">
        <v>19</v>
      </c>
      <c r="C2326" t="s">
        <v>14</v>
      </c>
      <c r="D2326" t="s">
        <v>34</v>
      </c>
      <c r="E2326" t="str">
        <f>IF(Nike_Sales_Uncleaned!E2437="","NA",IF(OR(Nike_Sales_Uncleaned!E2437=0,Nike_Sales_Uncleaned!E2437=-1),"NA",UPPER(Nike_Sales_Uncleaned!E2437)))</f>
        <v>M</v>
      </c>
      <c r="F2326" cm="1">
        <f t="array" ref="F2326">IF(Nike_Sales_Uncleaned!F2437="",MEDIAN(_xlfn._xlws.FILTER(Nike_Sales_Uncleaned!$F$2:$F$2501,Nike_Sales_Uncleaned!$F$2:$F$2501&gt;0)),Nike_Sales_Uncleaned!F2437)</f>
        <v>2</v>
      </c>
      <c r="G2326" cm="1">
        <f t="array" ref="G2326">IF(OR(Nike_Sales_Uncleaned!G2437="",Nike_Sales_Uncleaned!G2437&lt;=0),MEDIAN(_xlfn._xlws.FILTER(Nike_Sales_Uncleaned!$G$2:$G$2501,Nike_Sales_Uncleaned!$G$2:$G$2501&gt;0)),Nike_Sales_Uncleaned!G2437)</f>
        <v>6110.0300000000007</v>
      </c>
      <c r="H2326">
        <f>IF(Nike_Sales_Uncleaned!H2437="",0,IF(AND(Nike_Sales_Uncleaned!H2437&gt;=0,Nike_Sales_Uncleaned!H2437&lt;=1),Nike_Sales_Uncleaned!H2437,0))</f>
        <v>0</v>
      </c>
      <c r="I2326">
        <v>0</v>
      </c>
      <c r="J2326" s="11" t="str">
        <f>IF(Nike_Sales_Uncleaned[[#This Row],[Order_Date]]="","",Nike_Sales_Uncleaned[[#This Row],[Order_Date]])</f>
        <v/>
      </c>
      <c r="K2326" t="s">
        <v>17</v>
      </c>
      <c r="L2326" t="s">
        <v>38</v>
      </c>
      <c r="M2326">
        <v>2607.5700000000002</v>
      </c>
    </row>
    <row r="2327" spans="1:13" x14ac:dyDescent="0.3">
      <c r="A2327">
        <v>4436</v>
      </c>
      <c r="B2327" t="s">
        <v>35</v>
      </c>
      <c r="C2327" t="s">
        <v>14</v>
      </c>
      <c r="D2327" t="s">
        <v>15</v>
      </c>
      <c r="E2327" t="str">
        <f>IF(Nike_Sales_Uncleaned!E2438="","NA",IF(OR(Nike_Sales_Uncleaned!E2438=0,Nike_Sales_Uncleaned!E2438=-1),"NA",UPPER(Nike_Sales_Uncleaned!E2438)))</f>
        <v>M</v>
      </c>
      <c r="F2327" cm="1">
        <f t="array" ref="F2327">IF(Nike_Sales_Uncleaned!F2438="",MEDIAN(_xlfn._xlws.FILTER(Nike_Sales_Uncleaned!$F$2:$F$2501,Nike_Sales_Uncleaned!$F$2:$F$2501&gt;0)),Nike_Sales_Uncleaned!F2438)</f>
        <v>4</v>
      </c>
      <c r="G2327" cm="1">
        <f t="array" ref="G2327">IF(OR(Nike_Sales_Uncleaned!G2438="",Nike_Sales_Uncleaned!G2438&lt;=0),MEDIAN(_xlfn._xlws.FILTER(Nike_Sales_Uncleaned!$G$2:$G$2501,Nike_Sales_Uncleaned!$G$2:$G$2501&gt;0)),Nike_Sales_Uncleaned!G2438)</f>
        <v>2720.7</v>
      </c>
      <c r="H2327">
        <f>IF(Nike_Sales_Uncleaned!H2438="",0,IF(AND(Nike_Sales_Uncleaned!H2438&gt;=0,Nike_Sales_Uncleaned!H2438&lt;=1),Nike_Sales_Uncleaned!H2438,0))</f>
        <v>0</v>
      </c>
      <c r="I2327">
        <v>0</v>
      </c>
      <c r="J2327" s="11">
        <f>IF(Nike_Sales_Uncleaned[[#This Row],[Order_Date]]="","",Nike_Sales_Uncleaned[[#This Row],[Order_Date]])</f>
        <v>45672</v>
      </c>
      <c r="K2327" t="s">
        <v>17</v>
      </c>
      <c r="L2327" t="s">
        <v>29</v>
      </c>
      <c r="M2327">
        <v>-818.53</v>
      </c>
    </row>
    <row r="2328" spans="1:13" x14ac:dyDescent="0.3">
      <c r="A2328">
        <v>4437</v>
      </c>
      <c r="B2328" t="s">
        <v>35</v>
      </c>
      <c r="C2328" t="s">
        <v>43</v>
      </c>
      <c r="D2328" t="s">
        <v>51</v>
      </c>
      <c r="E2328" t="str">
        <f>IF(Nike_Sales_Uncleaned!E2439="","NA",IF(OR(Nike_Sales_Uncleaned!E2439=0,Nike_Sales_Uncleaned!E2439=-1),"NA",UPPER(Nike_Sales_Uncleaned!E2439)))</f>
        <v>XL</v>
      </c>
      <c r="F2328" cm="1">
        <f t="array" ref="F2328">IF(Nike_Sales_Uncleaned!F2439="",MEDIAN(_xlfn._xlws.FILTER(Nike_Sales_Uncleaned!$F$2:$F$2501,Nike_Sales_Uncleaned!$F$2:$F$2501&gt;0)),Nike_Sales_Uncleaned!F2439)</f>
        <v>2</v>
      </c>
      <c r="G2328" cm="1">
        <f t="array" ref="G2328">IF(OR(Nike_Sales_Uncleaned!G2439="",Nike_Sales_Uncleaned!G2439&lt;=0),MEDIAN(_xlfn._xlws.FILTER(Nike_Sales_Uncleaned!$G$2:$G$2501,Nike_Sales_Uncleaned!$G$2:$G$2501&gt;0)),Nike_Sales_Uncleaned!G2439)</f>
        <v>6110.0300000000007</v>
      </c>
      <c r="H2328">
        <f>IF(Nike_Sales_Uncleaned!H2439="",0,IF(AND(Nike_Sales_Uncleaned!H2439&gt;=0,Nike_Sales_Uncleaned!H2439&lt;=1),Nike_Sales_Uncleaned!H2439,0))</f>
        <v>0</v>
      </c>
      <c r="I2328">
        <v>0</v>
      </c>
      <c r="J2328" s="11">
        <f>IF(Nike_Sales_Uncleaned[[#This Row],[Order_Date]]="","",Nike_Sales_Uncleaned[[#This Row],[Order_Date]])</f>
        <v>45449</v>
      </c>
      <c r="K2328" t="s">
        <v>22</v>
      </c>
      <c r="L2328" t="s">
        <v>38</v>
      </c>
      <c r="M2328">
        <v>3972.33</v>
      </c>
    </row>
    <row r="2329" spans="1:13" x14ac:dyDescent="0.3">
      <c r="A2329">
        <v>4438</v>
      </c>
      <c r="B2329" t="s">
        <v>35</v>
      </c>
      <c r="C2329" t="s">
        <v>43</v>
      </c>
      <c r="D2329" t="s">
        <v>52</v>
      </c>
      <c r="E2329" t="str">
        <f>IF(Nike_Sales_Uncleaned!E2440="","NA",IF(OR(Nike_Sales_Uncleaned!E2440=0,Nike_Sales_Uncleaned!E2440=-1),"NA",UPPER(Nike_Sales_Uncleaned!E2440)))</f>
        <v>NA</v>
      </c>
      <c r="F2329" cm="1">
        <f t="array" ref="F2329">IF(Nike_Sales_Uncleaned!F2440="",MEDIAN(_xlfn._xlws.FILTER(Nike_Sales_Uncleaned!$F$2:$F$2501,Nike_Sales_Uncleaned!$F$2:$F$2501&gt;0)),Nike_Sales_Uncleaned!F2440)</f>
        <v>3</v>
      </c>
      <c r="G2329" cm="1">
        <f t="array" ref="G2329">IF(OR(Nike_Sales_Uncleaned!G2440="",Nike_Sales_Uncleaned!G2440&lt;=0),MEDIAN(_xlfn._xlws.FILTER(Nike_Sales_Uncleaned!$G$2:$G$2501,Nike_Sales_Uncleaned!$G$2:$G$2501&gt;0)),Nike_Sales_Uncleaned!G2440)</f>
        <v>6110.0300000000007</v>
      </c>
      <c r="H2329">
        <f>IF(Nike_Sales_Uncleaned!H2440="",0,IF(AND(Nike_Sales_Uncleaned!H2440&gt;=0,Nike_Sales_Uncleaned!H2440&lt;=1),Nike_Sales_Uncleaned!H2440,0))</f>
        <v>0</v>
      </c>
      <c r="I2329">
        <v>0</v>
      </c>
      <c r="J2329" s="11">
        <f>IF(Nike_Sales_Uncleaned[[#This Row],[Order_Date]]="","",Nike_Sales_Uncleaned[[#This Row],[Order_Date]])</f>
        <v>45641</v>
      </c>
      <c r="K2329" t="s">
        <v>22</v>
      </c>
      <c r="L2329" t="s">
        <v>33</v>
      </c>
      <c r="M2329">
        <v>-735.65</v>
      </c>
    </row>
    <row r="2330" spans="1:13" x14ac:dyDescent="0.3">
      <c r="A2330">
        <v>4439</v>
      </c>
      <c r="B2330" t="s">
        <v>19</v>
      </c>
      <c r="C2330" t="s">
        <v>26</v>
      </c>
      <c r="D2330" t="s">
        <v>58</v>
      </c>
      <c r="E2330" t="str">
        <f>IF(Nike_Sales_Uncleaned!E2441="","NA",IF(OR(Nike_Sales_Uncleaned!E2441=0,Nike_Sales_Uncleaned!E2441=-1),"NA",UPPER(Nike_Sales_Uncleaned!E2441)))</f>
        <v>NA</v>
      </c>
      <c r="F2330" cm="1">
        <f t="array" ref="F2330">IF(Nike_Sales_Uncleaned!F2441="",MEDIAN(_xlfn._xlws.FILTER(Nike_Sales_Uncleaned!$F$2:$F$2501,Nike_Sales_Uncleaned!$F$2:$F$2501&gt;0)),Nike_Sales_Uncleaned!F2441)</f>
        <v>0</v>
      </c>
      <c r="G2330" cm="1">
        <f t="array" ref="G2330">IF(OR(Nike_Sales_Uncleaned!G2441="",Nike_Sales_Uncleaned!G2441&lt;=0),MEDIAN(_xlfn._xlws.FILTER(Nike_Sales_Uncleaned!$G$2:$G$2501,Nike_Sales_Uncleaned!$G$2:$G$2501&gt;0)),Nike_Sales_Uncleaned!G2441)</f>
        <v>6110.0300000000007</v>
      </c>
      <c r="H2330">
        <f>IF(Nike_Sales_Uncleaned!H2441="",0,IF(AND(Nike_Sales_Uncleaned!H2441&gt;=0,Nike_Sales_Uncleaned!H2441&lt;=1),Nike_Sales_Uncleaned!H2441,0))</f>
        <v>0</v>
      </c>
      <c r="I2330">
        <v>0</v>
      </c>
      <c r="J2330" s="11">
        <f>IF(Nike_Sales_Uncleaned[[#This Row],[Order_Date]]="","",Nike_Sales_Uncleaned[[#This Row],[Order_Date]])</f>
        <v>45776</v>
      </c>
      <c r="K2330" t="s">
        <v>22</v>
      </c>
      <c r="L2330" t="s">
        <v>38</v>
      </c>
      <c r="M2330">
        <v>-324.47000000000003</v>
      </c>
    </row>
    <row r="2331" spans="1:13" x14ac:dyDescent="0.3">
      <c r="A2331">
        <v>4440</v>
      </c>
      <c r="B2331" t="s">
        <v>35</v>
      </c>
      <c r="C2331" t="s">
        <v>43</v>
      </c>
      <c r="D2331" t="s">
        <v>52</v>
      </c>
      <c r="E2331" t="str">
        <f>IF(Nike_Sales_Uncleaned!E2442="","NA",IF(OR(Nike_Sales_Uncleaned!E2442=0,Nike_Sales_Uncleaned!E2442=-1),"NA",UPPER(Nike_Sales_Uncleaned!E2442)))</f>
        <v>XL</v>
      </c>
      <c r="F2331" cm="1">
        <f t="array" ref="F2331">IF(Nike_Sales_Uncleaned!F2442="",MEDIAN(_xlfn._xlws.FILTER(Nike_Sales_Uncleaned!$F$2:$F$2501,Nike_Sales_Uncleaned!$F$2:$F$2501&gt;0)),Nike_Sales_Uncleaned!F2442)</f>
        <v>2</v>
      </c>
      <c r="G2331" cm="1">
        <f t="array" ref="G2331">IF(OR(Nike_Sales_Uncleaned!G2442="",Nike_Sales_Uncleaned!G2442&lt;=0),MEDIAN(_xlfn._xlws.FILTER(Nike_Sales_Uncleaned!$G$2:$G$2501,Nike_Sales_Uncleaned!$G$2:$G$2501&gt;0)),Nike_Sales_Uncleaned!G2442)</f>
        <v>6172.36</v>
      </c>
      <c r="H2331">
        <f>IF(Nike_Sales_Uncleaned!H2442="",0,IF(AND(Nike_Sales_Uncleaned!H2442&gt;=0,Nike_Sales_Uncleaned!H2442&lt;=1),Nike_Sales_Uncleaned!H2442,0))</f>
        <v>0</v>
      </c>
      <c r="I2331">
        <v>0</v>
      </c>
      <c r="J2331" s="11">
        <f>IF(Nike_Sales_Uncleaned[[#This Row],[Order_Date]]="","",Nike_Sales_Uncleaned[[#This Row],[Order_Date]])</f>
        <v>45520</v>
      </c>
      <c r="K2331" t="s">
        <v>17</v>
      </c>
      <c r="L2331" t="s">
        <v>25</v>
      </c>
      <c r="M2331">
        <v>-551.75</v>
      </c>
    </row>
    <row r="2332" spans="1:13" x14ac:dyDescent="0.3">
      <c r="A2332">
        <v>4441</v>
      </c>
      <c r="B2332" t="s">
        <v>13</v>
      </c>
      <c r="C2332" t="s">
        <v>20</v>
      </c>
      <c r="D2332" t="s">
        <v>24</v>
      </c>
      <c r="E2332" t="str">
        <f>IF(Nike_Sales_Uncleaned!E2443="","NA",IF(OR(Nike_Sales_Uncleaned!E2443=0,Nike_Sales_Uncleaned!E2443=-1),"NA",UPPER(Nike_Sales_Uncleaned!E2443)))</f>
        <v>L</v>
      </c>
      <c r="F2332" cm="1">
        <f t="array" ref="F2332">IF(Nike_Sales_Uncleaned!F2443="",MEDIAN(_xlfn._xlws.FILTER(Nike_Sales_Uncleaned!$F$2:$F$2501,Nike_Sales_Uncleaned!$F$2:$F$2501&gt;0)),Nike_Sales_Uncleaned!F2443)</f>
        <v>3</v>
      </c>
      <c r="G2332" cm="1">
        <f t="array" ref="G2332">IF(OR(Nike_Sales_Uncleaned!G2443="",Nike_Sales_Uncleaned!G2443&lt;=0),MEDIAN(_xlfn._xlws.FILTER(Nike_Sales_Uncleaned!$G$2:$G$2501,Nike_Sales_Uncleaned!$G$2:$G$2501&gt;0)),Nike_Sales_Uncleaned!G2443)</f>
        <v>6110.0300000000007</v>
      </c>
      <c r="H2332">
        <f>IF(Nike_Sales_Uncleaned!H2443="",0,IF(AND(Nike_Sales_Uncleaned!H2443&gt;=0,Nike_Sales_Uncleaned!H2443&lt;=1),Nike_Sales_Uncleaned!H2443,0))</f>
        <v>0</v>
      </c>
      <c r="I2332">
        <v>0</v>
      </c>
      <c r="J2332" s="11">
        <f>IF(Nike_Sales_Uncleaned[[#This Row],[Order_Date]]="","",Nike_Sales_Uncleaned[[#This Row],[Order_Date]])</f>
        <v>45855</v>
      </c>
      <c r="K2332" t="s">
        <v>22</v>
      </c>
      <c r="L2332" t="s">
        <v>45</v>
      </c>
      <c r="M2332">
        <v>2036.39</v>
      </c>
    </row>
    <row r="2333" spans="1:13" x14ac:dyDescent="0.3">
      <c r="A2333">
        <v>4442</v>
      </c>
      <c r="B2333" t="s">
        <v>19</v>
      </c>
      <c r="C2333" t="s">
        <v>20</v>
      </c>
      <c r="D2333" t="s">
        <v>55</v>
      </c>
      <c r="E2333" t="str">
        <f>IF(Nike_Sales_Uncleaned!E2444="","NA",IF(OR(Nike_Sales_Uncleaned!E2444=0,Nike_Sales_Uncleaned!E2444=-1),"NA",UPPER(Nike_Sales_Uncleaned!E2444)))</f>
        <v>L</v>
      </c>
      <c r="F2333" cm="1">
        <f t="array" ref="F2333">IF(Nike_Sales_Uncleaned!F2444="",MEDIAN(_xlfn._xlws.FILTER(Nike_Sales_Uncleaned!$F$2:$F$2501,Nike_Sales_Uncleaned!$F$2:$F$2501&gt;0)),Nike_Sales_Uncleaned!F2444)</f>
        <v>2</v>
      </c>
      <c r="G2333" cm="1">
        <f t="array" ref="G2333">IF(OR(Nike_Sales_Uncleaned!G2444="",Nike_Sales_Uncleaned!G2444&lt;=0),MEDIAN(_xlfn._xlws.FILTER(Nike_Sales_Uncleaned!$G$2:$G$2501,Nike_Sales_Uncleaned!$G$2:$G$2501&gt;0)),Nike_Sales_Uncleaned!G2444)</f>
        <v>6110.0300000000007</v>
      </c>
      <c r="H2333">
        <f>IF(Nike_Sales_Uncleaned!H2444="",0,IF(AND(Nike_Sales_Uncleaned!H2444&gt;=0,Nike_Sales_Uncleaned!H2444&lt;=1),Nike_Sales_Uncleaned!H2444,0))</f>
        <v>0</v>
      </c>
      <c r="I2333">
        <v>0</v>
      </c>
      <c r="J2333" s="11">
        <f>IF(Nike_Sales_Uncleaned[[#This Row],[Order_Date]]="","",Nike_Sales_Uncleaned[[#This Row],[Order_Date]])</f>
        <v>45660</v>
      </c>
      <c r="K2333" t="s">
        <v>22</v>
      </c>
      <c r="L2333" t="s">
        <v>38</v>
      </c>
      <c r="M2333">
        <v>1366.18</v>
      </c>
    </row>
    <row r="2334" spans="1:13" x14ac:dyDescent="0.3">
      <c r="A2334">
        <v>4443</v>
      </c>
      <c r="B2334" t="s">
        <v>35</v>
      </c>
      <c r="C2334" t="s">
        <v>26</v>
      </c>
      <c r="D2334" t="s">
        <v>58</v>
      </c>
      <c r="E2334" t="str">
        <f>IF(Nike_Sales_Uncleaned!E2445="","NA",IF(OR(Nike_Sales_Uncleaned!E2445=0,Nike_Sales_Uncleaned!E2445=-1),"NA",UPPER(Nike_Sales_Uncleaned!E2445)))</f>
        <v>9</v>
      </c>
      <c r="F2334" cm="1">
        <f t="array" ref="F2334">IF(Nike_Sales_Uncleaned!F2445="",MEDIAN(_xlfn._xlws.FILTER(Nike_Sales_Uncleaned!$F$2:$F$2501,Nike_Sales_Uncleaned!$F$2:$F$2501&gt;0)),Nike_Sales_Uncleaned!F2445)</f>
        <v>3</v>
      </c>
      <c r="G2334" cm="1">
        <f t="array" ref="G2334">IF(OR(Nike_Sales_Uncleaned!G2445="",Nike_Sales_Uncleaned!G2445&lt;=0),MEDIAN(_xlfn._xlws.FILTER(Nike_Sales_Uncleaned!$G$2:$G$2501,Nike_Sales_Uncleaned!$G$2:$G$2501&gt;0)),Nike_Sales_Uncleaned!G2445)</f>
        <v>7953</v>
      </c>
      <c r="H2334">
        <f>IF(Nike_Sales_Uncleaned!H2445="",0,IF(AND(Nike_Sales_Uncleaned!H2445&gt;=0,Nike_Sales_Uncleaned!H2445&lt;=1),Nike_Sales_Uncleaned!H2445,0))</f>
        <v>0</v>
      </c>
      <c r="I2334">
        <v>-5010.3900000000003</v>
      </c>
      <c r="J2334" s="11">
        <f>IF(Nike_Sales_Uncleaned[[#This Row],[Order_Date]]="","",Nike_Sales_Uncleaned[[#This Row],[Order_Date]])</f>
        <v>45559</v>
      </c>
      <c r="K2334" t="s">
        <v>22</v>
      </c>
      <c r="L2334" t="s">
        <v>38</v>
      </c>
      <c r="M2334">
        <v>-665.22</v>
      </c>
    </row>
    <row r="2335" spans="1:13" x14ac:dyDescent="0.3">
      <c r="A2335">
        <v>4444</v>
      </c>
      <c r="B2335" t="s">
        <v>35</v>
      </c>
      <c r="C2335" t="s">
        <v>30</v>
      </c>
      <c r="D2335" t="s">
        <v>31</v>
      </c>
      <c r="E2335" t="str">
        <f>IF(Nike_Sales_Uncleaned!E2446="","NA",IF(OR(Nike_Sales_Uncleaned!E2446=0,Nike_Sales_Uncleaned!E2446=-1),"NA",UPPER(Nike_Sales_Uncleaned!E2446)))</f>
        <v>7</v>
      </c>
      <c r="F2335" cm="1">
        <f t="array" ref="F2335">IF(Nike_Sales_Uncleaned!F2446="",MEDIAN(_xlfn._xlws.FILTER(Nike_Sales_Uncleaned!$F$2:$F$2501,Nike_Sales_Uncleaned!$F$2:$F$2501&gt;0)),Nike_Sales_Uncleaned!F2446)</f>
        <v>4</v>
      </c>
      <c r="G2335" cm="1">
        <f t="array" ref="G2335">IF(OR(Nike_Sales_Uncleaned!G2446="",Nike_Sales_Uncleaned!G2446&lt;=0),MEDIAN(_xlfn._xlws.FILTER(Nike_Sales_Uncleaned!$G$2:$G$2501,Nike_Sales_Uncleaned!$G$2:$G$2501&gt;0)),Nike_Sales_Uncleaned!G2446)</f>
        <v>6110.0300000000007</v>
      </c>
      <c r="H2335">
        <f>IF(Nike_Sales_Uncleaned!H2446="",0,IF(AND(Nike_Sales_Uncleaned!H2446&gt;=0,Nike_Sales_Uncleaned!H2446&lt;=1),Nike_Sales_Uncleaned!H2446,0))</f>
        <v>0.36</v>
      </c>
      <c r="I2335">
        <v>0</v>
      </c>
      <c r="J2335" s="11">
        <f>IF(Nike_Sales_Uncleaned[[#This Row],[Order_Date]]="","",Nike_Sales_Uncleaned[[#This Row],[Order_Date]])</f>
        <v>45812</v>
      </c>
      <c r="K2335" t="s">
        <v>17</v>
      </c>
      <c r="L2335" t="s">
        <v>45</v>
      </c>
      <c r="M2335">
        <v>243.39</v>
      </c>
    </row>
    <row r="2336" spans="1:13" x14ac:dyDescent="0.3">
      <c r="A2336">
        <v>4445</v>
      </c>
      <c r="B2336" t="s">
        <v>19</v>
      </c>
      <c r="C2336" t="s">
        <v>14</v>
      </c>
      <c r="D2336" t="s">
        <v>47</v>
      </c>
      <c r="E2336" t="str">
        <f>IF(Nike_Sales_Uncleaned!E2447="","NA",IF(OR(Nike_Sales_Uncleaned!E2447=0,Nike_Sales_Uncleaned!E2447=-1),"NA",UPPER(Nike_Sales_Uncleaned!E2447)))</f>
        <v>XL</v>
      </c>
      <c r="F2336" cm="1">
        <f t="array" ref="F2336">IF(Nike_Sales_Uncleaned!F2447="",MEDIAN(_xlfn._xlws.FILTER(Nike_Sales_Uncleaned!$F$2:$F$2501,Nike_Sales_Uncleaned!$F$2:$F$2501&gt;0)),Nike_Sales_Uncleaned!F2447)</f>
        <v>1</v>
      </c>
      <c r="G2336" cm="1">
        <f t="array" ref="G2336">IF(OR(Nike_Sales_Uncleaned!G2447="",Nike_Sales_Uncleaned!G2447&lt;=0),MEDIAN(_xlfn._xlws.FILTER(Nike_Sales_Uncleaned!$G$2:$G$2501,Nike_Sales_Uncleaned!$G$2:$G$2501&gt;0)),Nike_Sales_Uncleaned!G2447)</f>
        <v>5915.27</v>
      </c>
      <c r="H2336">
        <f>IF(Nike_Sales_Uncleaned!H2447="",0,IF(AND(Nike_Sales_Uncleaned!H2447&gt;=0,Nike_Sales_Uncleaned!H2447&lt;=1),Nike_Sales_Uncleaned!H2447,0))</f>
        <v>0.12</v>
      </c>
      <c r="I2336">
        <v>5205.4399999999996</v>
      </c>
      <c r="J2336" s="11">
        <f>IF(Nike_Sales_Uncleaned[[#This Row],[Order_Date]]="","",Nike_Sales_Uncleaned[[#This Row],[Order_Date]])</f>
        <v>45516</v>
      </c>
      <c r="K2336" t="s">
        <v>22</v>
      </c>
      <c r="L2336" t="s">
        <v>25</v>
      </c>
      <c r="M2336">
        <v>3456.95</v>
      </c>
    </row>
    <row r="2337" spans="1:13" x14ac:dyDescent="0.3">
      <c r="A2337">
        <v>4446</v>
      </c>
      <c r="B2337" t="s">
        <v>35</v>
      </c>
      <c r="C2337" t="s">
        <v>20</v>
      </c>
      <c r="D2337" t="s">
        <v>39</v>
      </c>
      <c r="E2337" t="str">
        <f>IF(Nike_Sales_Uncleaned!E2448="","NA",IF(OR(Nike_Sales_Uncleaned!E2448=0,Nike_Sales_Uncleaned!E2448=-1),"NA",UPPER(Nike_Sales_Uncleaned!E2448)))</f>
        <v>M</v>
      </c>
      <c r="F2337" cm="1">
        <f t="array" ref="F2337">IF(Nike_Sales_Uncleaned!F2448="",MEDIAN(_xlfn._xlws.FILTER(Nike_Sales_Uncleaned!$F$2:$F$2501,Nike_Sales_Uncleaned!$F$2:$F$2501&gt;0)),Nike_Sales_Uncleaned!F2448)</f>
        <v>2</v>
      </c>
      <c r="G2337" cm="1">
        <f t="array" ref="G2337">IF(OR(Nike_Sales_Uncleaned!G2448="",Nike_Sales_Uncleaned!G2448&lt;=0),MEDIAN(_xlfn._xlws.FILTER(Nike_Sales_Uncleaned!$G$2:$G$2501,Nike_Sales_Uncleaned!$G$2:$G$2501&gt;0)),Nike_Sales_Uncleaned!G2448)</f>
        <v>3469.31</v>
      </c>
      <c r="H2337">
        <f>IF(Nike_Sales_Uncleaned!H2448="",0,IF(AND(Nike_Sales_Uncleaned!H2448&gt;=0,Nike_Sales_Uncleaned!H2448&lt;=1),Nike_Sales_Uncleaned!H2448,0))</f>
        <v>0.28000000000000003</v>
      </c>
      <c r="I2337">
        <v>4995.8100000000004</v>
      </c>
      <c r="J2337" s="11">
        <f>IF(Nike_Sales_Uncleaned[[#This Row],[Order_Date]]="","",Nike_Sales_Uncleaned[[#This Row],[Order_Date]])</f>
        <v>45838</v>
      </c>
      <c r="K2337" t="s">
        <v>22</v>
      </c>
      <c r="L2337" t="s">
        <v>29</v>
      </c>
      <c r="M2337">
        <v>2671.58</v>
      </c>
    </row>
    <row r="2338" spans="1:13" x14ac:dyDescent="0.3">
      <c r="A2338">
        <v>4447</v>
      </c>
      <c r="B2338" t="s">
        <v>13</v>
      </c>
      <c r="C2338" t="s">
        <v>30</v>
      </c>
      <c r="D2338" t="s">
        <v>50</v>
      </c>
      <c r="E2338" t="str">
        <f>IF(Nike_Sales_Uncleaned!E2449="","NA",IF(OR(Nike_Sales_Uncleaned!E2449=0,Nike_Sales_Uncleaned!E2449=-1),"NA",UPPER(Nike_Sales_Uncleaned!E2449)))</f>
        <v>XL</v>
      </c>
      <c r="F2338" cm="1">
        <f t="array" ref="F2338">IF(Nike_Sales_Uncleaned!F2449="",MEDIAN(_xlfn._xlws.FILTER(Nike_Sales_Uncleaned!$F$2:$F$2501,Nike_Sales_Uncleaned!$F$2:$F$2501&gt;0)),Nike_Sales_Uncleaned!F2449)</f>
        <v>0</v>
      </c>
      <c r="G2338" cm="1">
        <f t="array" ref="G2338">IF(OR(Nike_Sales_Uncleaned!G2449="",Nike_Sales_Uncleaned!G2449&lt;=0),MEDIAN(_xlfn._xlws.FILTER(Nike_Sales_Uncleaned!$G$2:$G$2501,Nike_Sales_Uncleaned!$G$2:$G$2501&gt;0)),Nike_Sales_Uncleaned!G2449)</f>
        <v>6110.0300000000007</v>
      </c>
      <c r="H2338">
        <f>IF(Nike_Sales_Uncleaned!H2449="",0,IF(AND(Nike_Sales_Uncleaned!H2449&gt;=0,Nike_Sales_Uncleaned!H2449&lt;=1),Nike_Sales_Uncleaned!H2449,0))</f>
        <v>0</v>
      </c>
      <c r="I2338">
        <v>0</v>
      </c>
      <c r="J2338" s="11" t="str">
        <f>IF(Nike_Sales_Uncleaned[[#This Row],[Order_Date]]="","",Nike_Sales_Uncleaned[[#This Row],[Order_Date]])</f>
        <v/>
      </c>
      <c r="K2338" t="s">
        <v>22</v>
      </c>
      <c r="L2338" t="s">
        <v>33</v>
      </c>
      <c r="M2338">
        <v>1574.91</v>
      </c>
    </row>
    <row r="2339" spans="1:13" x14ac:dyDescent="0.3">
      <c r="A2339">
        <v>4449</v>
      </c>
      <c r="B2339" t="s">
        <v>35</v>
      </c>
      <c r="C2339" t="s">
        <v>26</v>
      </c>
      <c r="D2339" t="s">
        <v>60</v>
      </c>
      <c r="E2339" t="str">
        <f>IF(Nike_Sales_Uncleaned!E2451="","NA",IF(OR(Nike_Sales_Uncleaned!E2451=0,Nike_Sales_Uncleaned!E2451=-1),"NA",UPPER(Nike_Sales_Uncleaned!E2451)))</f>
        <v>9</v>
      </c>
      <c r="F2339" cm="1">
        <f t="array" ref="F2339">IF(Nike_Sales_Uncleaned!F2451="",MEDIAN(_xlfn._xlws.FILTER(Nike_Sales_Uncleaned!$F$2:$F$2501,Nike_Sales_Uncleaned!$F$2:$F$2501&gt;0)),Nike_Sales_Uncleaned!F2451)</f>
        <v>0</v>
      </c>
      <c r="G2339" cm="1">
        <f t="array" ref="G2339">IF(OR(Nike_Sales_Uncleaned!G2451="",Nike_Sales_Uncleaned!G2451&lt;=0),MEDIAN(_xlfn._xlws.FILTER(Nike_Sales_Uncleaned!$G$2:$G$2501,Nike_Sales_Uncleaned!$G$2:$G$2501&gt;0)),Nike_Sales_Uncleaned!G2451)</f>
        <v>5053.29</v>
      </c>
      <c r="H2339">
        <f>IF(Nike_Sales_Uncleaned!H2451="",0,IF(AND(Nike_Sales_Uncleaned!H2451&gt;=0,Nike_Sales_Uncleaned!H2451&lt;=1),Nike_Sales_Uncleaned!H2451,0))</f>
        <v>0</v>
      </c>
      <c r="I2339">
        <v>0</v>
      </c>
      <c r="J2339" s="11" t="str">
        <f>IF(Nike_Sales_Uncleaned[[#This Row],[Order_Date]]="","",Nike_Sales_Uncleaned[[#This Row],[Order_Date]])</f>
        <v/>
      </c>
      <c r="K2339" t="s">
        <v>22</v>
      </c>
      <c r="L2339" t="s">
        <v>45</v>
      </c>
      <c r="M2339">
        <v>3206.34</v>
      </c>
    </row>
    <row r="2340" spans="1:13" x14ac:dyDescent="0.3">
      <c r="A2340">
        <v>4450</v>
      </c>
      <c r="B2340" t="s">
        <v>35</v>
      </c>
      <c r="C2340" t="s">
        <v>26</v>
      </c>
      <c r="D2340" t="s">
        <v>60</v>
      </c>
      <c r="E2340" t="str">
        <f>IF(Nike_Sales_Uncleaned!E2452="","NA",IF(OR(Nike_Sales_Uncleaned!E2452=0,Nike_Sales_Uncleaned!E2452=-1),"NA",UPPER(Nike_Sales_Uncleaned!E2452)))</f>
        <v>NA</v>
      </c>
      <c r="F2340" cm="1">
        <f t="array" ref="F2340">IF(Nike_Sales_Uncleaned!F2452="",MEDIAN(_xlfn._xlws.FILTER(Nike_Sales_Uncleaned!$F$2:$F$2501,Nike_Sales_Uncleaned!$F$2:$F$2501&gt;0)),Nike_Sales_Uncleaned!F2452)</f>
        <v>1</v>
      </c>
      <c r="G2340" cm="1">
        <f t="array" ref="G2340">IF(OR(Nike_Sales_Uncleaned!G2452="",Nike_Sales_Uncleaned!G2452&lt;=0),MEDIAN(_xlfn._xlws.FILTER(Nike_Sales_Uncleaned!$G$2:$G$2501,Nike_Sales_Uncleaned!$G$2:$G$2501&gt;0)),Nike_Sales_Uncleaned!G2452)</f>
        <v>4745.4799999999996</v>
      </c>
      <c r="H2340">
        <f>IF(Nike_Sales_Uncleaned!H2452="",0,IF(AND(Nike_Sales_Uncleaned!H2452&gt;=0,Nike_Sales_Uncleaned!H2452&lt;=1),Nike_Sales_Uncleaned!H2452,0))</f>
        <v>0</v>
      </c>
      <c r="I2340">
        <v>0</v>
      </c>
      <c r="J2340" s="11" t="str">
        <f>IF(Nike_Sales_Uncleaned[[#This Row],[Order_Date]]="","",Nike_Sales_Uncleaned[[#This Row],[Order_Date]])</f>
        <v/>
      </c>
      <c r="K2340" t="s">
        <v>22</v>
      </c>
      <c r="L2340" t="s">
        <v>25</v>
      </c>
      <c r="M2340">
        <v>174.49</v>
      </c>
    </row>
    <row r="2341" spans="1:13" x14ac:dyDescent="0.3">
      <c r="A2341">
        <v>4451</v>
      </c>
      <c r="B2341" t="s">
        <v>19</v>
      </c>
      <c r="C2341" t="s">
        <v>26</v>
      </c>
      <c r="D2341" t="s">
        <v>58</v>
      </c>
      <c r="E2341" t="str">
        <f>IF(Nike_Sales_Uncleaned!E2453="","NA",IF(OR(Nike_Sales_Uncleaned!E2453=0,Nike_Sales_Uncleaned!E2453=-1),"NA",UPPER(Nike_Sales_Uncleaned!E2453)))</f>
        <v>NA</v>
      </c>
      <c r="F2341" cm="1">
        <f t="array" ref="F2341">IF(Nike_Sales_Uncleaned!F2453="",MEDIAN(_xlfn._xlws.FILTER(Nike_Sales_Uncleaned!$F$2:$F$2501,Nike_Sales_Uncleaned!$F$2:$F$2501&gt;0)),Nike_Sales_Uncleaned!F2453)</f>
        <v>0</v>
      </c>
      <c r="G2341" cm="1">
        <f t="array" ref="G2341">IF(OR(Nike_Sales_Uncleaned!G2453="",Nike_Sales_Uncleaned!G2453&lt;=0),MEDIAN(_xlfn._xlws.FILTER(Nike_Sales_Uncleaned!$G$2:$G$2501,Nike_Sales_Uncleaned!$G$2:$G$2501&gt;0)),Nike_Sales_Uncleaned!G2453)</f>
        <v>2049.73</v>
      </c>
      <c r="H2341">
        <f>IF(Nike_Sales_Uncleaned!H2453="",0,IF(AND(Nike_Sales_Uncleaned!H2453&gt;=0,Nike_Sales_Uncleaned!H2453&lt;=1),Nike_Sales_Uncleaned!H2453,0))</f>
        <v>0</v>
      </c>
      <c r="I2341">
        <v>0</v>
      </c>
      <c r="J2341" s="11">
        <f>IF(Nike_Sales_Uncleaned[[#This Row],[Order_Date]]="","",Nike_Sales_Uncleaned[[#This Row],[Order_Date]])</f>
        <v>45617</v>
      </c>
      <c r="K2341" t="s">
        <v>17</v>
      </c>
      <c r="L2341" t="s">
        <v>29</v>
      </c>
      <c r="M2341">
        <v>2543.16</v>
      </c>
    </row>
    <row r="2342" spans="1:13" x14ac:dyDescent="0.3">
      <c r="A2342">
        <v>4452</v>
      </c>
      <c r="B2342" t="s">
        <v>19</v>
      </c>
      <c r="C2342" t="s">
        <v>26</v>
      </c>
      <c r="D2342" t="s">
        <v>27</v>
      </c>
      <c r="E2342" t="str">
        <f>IF(Nike_Sales_Uncleaned!E2454="","NA",IF(OR(Nike_Sales_Uncleaned!E2454=0,Nike_Sales_Uncleaned!E2454=-1),"NA",UPPER(Nike_Sales_Uncleaned!E2454)))</f>
        <v>M</v>
      </c>
      <c r="F2342" cm="1">
        <f t="array" ref="F2342">IF(Nike_Sales_Uncleaned!F2454="",MEDIAN(_xlfn._xlws.FILTER(Nike_Sales_Uncleaned!$F$2:$F$2501,Nike_Sales_Uncleaned!$F$2:$F$2501&gt;0)),Nike_Sales_Uncleaned!F2454)</f>
        <v>1</v>
      </c>
      <c r="G2342" cm="1">
        <f t="array" ref="G2342">IF(OR(Nike_Sales_Uncleaned!G2454="",Nike_Sales_Uncleaned!G2454&lt;=0),MEDIAN(_xlfn._xlws.FILTER(Nike_Sales_Uncleaned!$G$2:$G$2501,Nike_Sales_Uncleaned!$G$2:$G$2501&gt;0)),Nike_Sales_Uncleaned!G2454)</f>
        <v>6110.0300000000007</v>
      </c>
      <c r="H2342">
        <f>IF(Nike_Sales_Uncleaned!H2454="",0,IF(AND(Nike_Sales_Uncleaned!H2454&gt;=0,Nike_Sales_Uncleaned!H2454&lt;=1),Nike_Sales_Uncleaned!H2454,0))</f>
        <v>0</v>
      </c>
      <c r="I2342">
        <v>0</v>
      </c>
      <c r="J2342" s="11" t="str">
        <f>IF(Nike_Sales_Uncleaned[[#This Row],[Order_Date]]="","",Nike_Sales_Uncleaned[[#This Row],[Order_Date]])</f>
        <v/>
      </c>
      <c r="K2342" t="s">
        <v>17</v>
      </c>
      <c r="L2342" t="s">
        <v>36</v>
      </c>
      <c r="M2342">
        <v>-86.63</v>
      </c>
    </row>
    <row r="2343" spans="1:13" x14ac:dyDescent="0.3">
      <c r="A2343">
        <v>4453</v>
      </c>
      <c r="B2343" t="s">
        <v>35</v>
      </c>
      <c r="C2343" t="s">
        <v>14</v>
      </c>
      <c r="D2343" t="s">
        <v>34</v>
      </c>
      <c r="E2343" t="str">
        <f>IF(Nike_Sales_Uncleaned!E2455="","NA",IF(OR(Nike_Sales_Uncleaned!E2455=0,Nike_Sales_Uncleaned!E2455=-1),"NA",UPPER(Nike_Sales_Uncleaned!E2455)))</f>
        <v>XL</v>
      </c>
      <c r="F2343" cm="1">
        <f t="array" ref="F2343">IF(Nike_Sales_Uncleaned!F2455="",MEDIAN(_xlfn._xlws.FILTER(Nike_Sales_Uncleaned!$F$2:$F$2501,Nike_Sales_Uncleaned!$F$2:$F$2501&gt;0)),Nike_Sales_Uncleaned!F2455)</f>
        <v>1</v>
      </c>
      <c r="G2343" cm="1">
        <f t="array" ref="G2343">IF(OR(Nike_Sales_Uncleaned!G2455="",Nike_Sales_Uncleaned!G2455&lt;=0),MEDIAN(_xlfn._xlws.FILTER(Nike_Sales_Uncleaned!$G$2:$G$2501,Nike_Sales_Uncleaned!$G$2:$G$2501&gt;0)),Nike_Sales_Uncleaned!G2455)</f>
        <v>6110.0300000000007</v>
      </c>
      <c r="H2343">
        <f>IF(Nike_Sales_Uncleaned!H2455="",0,IF(AND(Nike_Sales_Uncleaned!H2455&gt;=0,Nike_Sales_Uncleaned!H2455&lt;=1),Nike_Sales_Uncleaned!H2455,0))</f>
        <v>0</v>
      </c>
      <c r="I2343">
        <v>0</v>
      </c>
      <c r="J2343" s="11" t="str">
        <f>IF(Nike_Sales_Uncleaned[[#This Row],[Order_Date]]="","",Nike_Sales_Uncleaned[[#This Row],[Order_Date]])</f>
        <v/>
      </c>
      <c r="K2343" t="s">
        <v>22</v>
      </c>
      <c r="L2343" t="s">
        <v>36</v>
      </c>
      <c r="M2343">
        <v>2814.75</v>
      </c>
    </row>
    <row r="2344" spans="1:13" x14ac:dyDescent="0.3">
      <c r="A2344">
        <v>4454</v>
      </c>
      <c r="B2344" t="s">
        <v>13</v>
      </c>
      <c r="C2344" t="s">
        <v>30</v>
      </c>
      <c r="D2344" t="s">
        <v>56</v>
      </c>
      <c r="E2344" t="str">
        <f>IF(Nike_Sales_Uncleaned!E2456="","NA",IF(OR(Nike_Sales_Uncleaned!E2456=0,Nike_Sales_Uncleaned!E2456=-1),"NA",UPPER(Nike_Sales_Uncleaned!E2456)))</f>
        <v>M</v>
      </c>
      <c r="F2344" cm="1">
        <f t="array" ref="F2344">IF(Nike_Sales_Uncleaned!F2456="",MEDIAN(_xlfn._xlws.FILTER(Nike_Sales_Uncleaned!$F$2:$F$2501,Nike_Sales_Uncleaned!$F$2:$F$2501&gt;0)),Nike_Sales_Uncleaned!F2456)</f>
        <v>2</v>
      </c>
      <c r="G2344" cm="1">
        <f t="array" ref="G2344">IF(OR(Nike_Sales_Uncleaned!G2456="",Nike_Sales_Uncleaned!G2456&lt;=0),MEDIAN(_xlfn._xlws.FILTER(Nike_Sales_Uncleaned!$G$2:$G$2501,Nike_Sales_Uncleaned!$G$2:$G$2501&gt;0)),Nike_Sales_Uncleaned!G2456)</f>
        <v>2915.54</v>
      </c>
      <c r="H2344">
        <f>IF(Nike_Sales_Uncleaned!H2456="",0,IF(AND(Nike_Sales_Uncleaned!H2456&gt;=0,Nike_Sales_Uncleaned!H2456&lt;=1),Nike_Sales_Uncleaned!H2456,0))</f>
        <v>0</v>
      </c>
      <c r="I2344">
        <v>0</v>
      </c>
      <c r="J2344" s="11">
        <f>IF(Nike_Sales_Uncleaned[[#This Row],[Order_Date]]="","",Nike_Sales_Uncleaned[[#This Row],[Order_Date]])</f>
        <v>45252</v>
      </c>
      <c r="K2344" t="s">
        <v>22</v>
      </c>
      <c r="L2344" t="s">
        <v>33</v>
      </c>
      <c r="M2344">
        <v>-1188.6400000000001</v>
      </c>
    </row>
    <row r="2345" spans="1:13" x14ac:dyDescent="0.3">
      <c r="A2345">
        <v>4455</v>
      </c>
      <c r="B2345" t="s">
        <v>19</v>
      </c>
      <c r="C2345" t="s">
        <v>43</v>
      </c>
      <c r="D2345" t="s">
        <v>51</v>
      </c>
      <c r="E2345" t="str">
        <f>IF(Nike_Sales_Uncleaned!E2457="","NA",IF(OR(Nike_Sales_Uncleaned!E2457=0,Nike_Sales_Uncleaned!E2457=-1),"NA",UPPER(Nike_Sales_Uncleaned!E2457)))</f>
        <v>12</v>
      </c>
      <c r="F2345" cm="1">
        <f t="array" ref="F2345">IF(Nike_Sales_Uncleaned!F2457="",MEDIAN(_xlfn._xlws.FILTER(Nike_Sales_Uncleaned!$F$2:$F$2501,Nike_Sales_Uncleaned!$F$2:$F$2501&gt;0)),Nike_Sales_Uncleaned!F2457)</f>
        <v>3</v>
      </c>
      <c r="G2345" cm="1">
        <f t="array" ref="G2345">IF(OR(Nike_Sales_Uncleaned!G2457="",Nike_Sales_Uncleaned!G2457&lt;=0),MEDIAN(_xlfn._xlws.FILTER(Nike_Sales_Uncleaned!$G$2:$G$2501,Nike_Sales_Uncleaned!$G$2:$G$2501&gt;0)),Nike_Sales_Uncleaned!G2457)</f>
        <v>8629.75</v>
      </c>
      <c r="H2345">
        <f>IF(Nike_Sales_Uncleaned!H2457="",0,IF(AND(Nike_Sales_Uncleaned!H2457&gt;=0,Nike_Sales_Uncleaned!H2457&lt;=1),Nike_Sales_Uncleaned!H2457,0))</f>
        <v>0</v>
      </c>
      <c r="I2345">
        <v>0</v>
      </c>
      <c r="J2345" s="11" t="str">
        <f>IF(Nike_Sales_Uncleaned[[#This Row],[Order_Date]]="","",Nike_Sales_Uncleaned[[#This Row],[Order_Date]])</f>
        <v/>
      </c>
      <c r="K2345" t="s">
        <v>17</v>
      </c>
      <c r="L2345" t="s">
        <v>25</v>
      </c>
      <c r="M2345">
        <v>2417.15</v>
      </c>
    </row>
    <row r="2346" spans="1:13" x14ac:dyDescent="0.3">
      <c r="A2346">
        <v>4456</v>
      </c>
      <c r="B2346" t="s">
        <v>19</v>
      </c>
      <c r="C2346" t="s">
        <v>43</v>
      </c>
      <c r="D2346" t="s">
        <v>51</v>
      </c>
      <c r="E2346" t="str">
        <f>IF(Nike_Sales_Uncleaned!E2458="","NA",IF(OR(Nike_Sales_Uncleaned!E2458=0,Nike_Sales_Uncleaned!E2458=-1),"NA",UPPER(Nike_Sales_Uncleaned!E2458)))</f>
        <v>XL</v>
      </c>
      <c r="F2346" cm="1">
        <f t="array" ref="F2346">IF(Nike_Sales_Uncleaned!F2458="",MEDIAN(_xlfn._xlws.FILTER(Nike_Sales_Uncleaned!$F$2:$F$2501,Nike_Sales_Uncleaned!$F$2:$F$2501&gt;0)),Nike_Sales_Uncleaned!F2458)</f>
        <v>1</v>
      </c>
      <c r="G2346" cm="1">
        <f t="array" ref="G2346">IF(OR(Nike_Sales_Uncleaned!G2458="",Nike_Sales_Uncleaned!G2458&lt;=0),MEDIAN(_xlfn._xlws.FILTER(Nike_Sales_Uncleaned!$G$2:$G$2501,Nike_Sales_Uncleaned!$G$2:$G$2501&gt;0)),Nike_Sales_Uncleaned!G2458)</f>
        <v>6110.0300000000007</v>
      </c>
      <c r="H2346">
        <f>IF(Nike_Sales_Uncleaned!H2458="",0,IF(AND(Nike_Sales_Uncleaned!H2458&gt;=0,Nike_Sales_Uncleaned!H2458&lt;=1),Nike_Sales_Uncleaned!H2458,0))</f>
        <v>0.32</v>
      </c>
      <c r="I2346">
        <v>0</v>
      </c>
      <c r="J2346" s="11">
        <f>IF(Nike_Sales_Uncleaned[[#This Row],[Order_Date]]="","",Nike_Sales_Uncleaned[[#This Row],[Order_Date]])</f>
        <v>45309</v>
      </c>
      <c r="K2346" t="s">
        <v>22</v>
      </c>
      <c r="L2346" t="s">
        <v>38</v>
      </c>
      <c r="M2346">
        <v>450.51</v>
      </c>
    </row>
    <row r="2347" spans="1:13" x14ac:dyDescent="0.3">
      <c r="A2347">
        <v>4458</v>
      </c>
      <c r="B2347" t="s">
        <v>13</v>
      </c>
      <c r="C2347" t="s">
        <v>20</v>
      </c>
      <c r="D2347" t="s">
        <v>24</v>
      </c>
      <c r="E2347" t="str">
        <f>IF(Nike_Sales_Uncleaned!E2460="","NA",IF(OR(Nike_Sales_Uncleaned!E2460=0,Nike_Sales_Uncleaned!E2460=-1),"NA",UPPER(Nike_Sales_Uncleaned!E2460)))</f>
        <v>L</v>
      </c>
      <c r="F2347" cm="1">
        <f t="array" ref="F2347">IF(Nike_Sales_Uncleaned!F2460="",MEDIAN(_xlfn._xlws.FILTER(Nike_Sales_Uncleaned!$F$2:$F$2501,Nike_Sales_Uncleaned!$F$2:$F$2501&gt;0)),Nike_Sales_Uncleaned!F2460)</f>
        <v>2</v>
      </c>
      <c r="G2347" cm="1">
        <f t="array" ref="G2347">IF(OR(Nike_Sales_Uncleaned!G2460="",Nike_Sales_Uncleaned!G2460&lt;=0),MEDIAN(_xlfn._xlws.FILTER(Nike_Sales_Uncleaned!$G$2:$G$2501,Nike_Sales_Uncleaned!$G$2:$G$2501&gt;0)),Nike_Sales_Uncleaned!G2460)</f>
        <v>6500.77</v>
      </c>
      <c r="H2347">
        <f>IF(Nike_Sales_Uncleaned!H2460="",0,IF(AND(Nike_Sales_Uncleaned!H2460&gt;=0,Nike_Sales_Uncleaned!H2460&lt;=1),Nike_Sales_Uncleaned!H2460,0))</f>
        <v>0.22</v>
      </c>
      <c r="I2347">
        <v>0</v>
      </c>
      <c r="J2347" s="11">
        <f>IF(Nike_Sales_Uncleaned[[#This Row],[Order_Date]]="","",Nike_Sales_Uncleaned[[#This Row],[Order_Date]])</f>
        <v>45625</v>
      </c>
      <c r="K2347" t="s">
        <v>22</v>
      </c>
      <c r="L2347" t="s">
        <v>25</v>
      </c>
      <c r="M2347">
        <v>870.08</v>
      </c>
    </row>
    <row r="2348" spans="1:13" x14ac:dyDescent="0.3">
      <c r="A2348">
        <v>4459</v>
      </c>
      <c r="B2348" t="s">
        <v>35</v>
      </c>
      <c r="C2348" t="s">
        <v>14</v>
      </c>
      <c r="D2348" t="s">
        <v>15</v>
      </c>
      <c r="E2348" t="str">
        <f>IF(Nike_Sales_Uncleaned!E2461="","NA",IF(OR(Nike_Sales_Uncleaned!E2461=0,Nike_Sales_Uncleaned!E2461=-1),"NA",UPPER(Nike_Sales_Uncleaned!E2461)))</f>
        <v>NA</v>
      </c>
      <c r="F2348" cm="1">
        <f t="array" ref="F2348">IF(Nike_Sales_Uncleaned!F2461="",MEDIAN(_xlfn._xlws.FILTER(Nike_Sales_Uncleaned!$F$2:$F$2501,Nike_Sales_Uncleaned!$F$2:$F$2501&gt;0)),Nike_Sales_Uncleaned!F2461)</f>
        <v>-1</v>
      </c>
      <c r="G2348" cm="1">
        <f t="array" ref="G2348">IF(OR(Nike_Sales_Uncleaned!G2461="",Nike_Sales_Uncleaned!G2461&lt;=0),MEDIAN(_xlfn._xlws.FILTER(Nike_Sales_Uncleaned!$G$2:$G$2501,Nike_Sales_Uncleaned!$G$2:$G$2501&gt;0)),Nike_Sales_Uncleaned!G2461)</f>
        <v>6110.0300000000007</v>
      </c>
      <c r="H2348">
        <f>IF(Nike_Sales_Uncleaned!H2461="",0,IF(AND(Nike_Sales_Uncleaned!H2461&gt;=0,Nike_Sales_Uncleaned!H2461&lt;=1),Nike_Sales_Uncleaned!H2461,0))</f>
        <v>0.59</v>
      </c>
      <c r="I2348">
        <v>0</v>
      </c>
      <c r="J2348" s="11">
        <f>IF(Nike_Sales_Uncleaned[[#This Row],[Order_Date]]="","",Nike_Sales_Uncleaned[[#This Row],[Order_Date]])</f>
        <v>45781</v>
      </c>
      <c r="K2348" t="s">
        <v>17</v>
      </c>
      <c r="L2348" t="s">
        <v>45</v>
      </c>
      <c r="M2348">
        <v>3055.56</v>
      </c>
    </row>
    <row r="2349" spans="1:13" x14ac:dyDescent="0.3">
      <c r="A2349">
        <v>4460</v>
      </c>
      <c r="B2349" t="s">
        <v>19</v>
      </c>
      <c r="C2349" t="s">
        <v>20</v>
      </c>
      <c r="D2349" t="s">
        <v>21</v>
      </c>
      <c r="E2349" t="str">
        <f>IF(Nike_Sales_Uncleaned!E2462="","NA",IF(OR(Nike_Sales_Uncleaned!E2462=0,Nike_Sales_Uncleaned!E2462=-1),"NA",UPPER(Nike_Sales_Uncleaned!E2462)))</f>
        <v>M</v>
      </c>
      <c r="F2349" cm="1">
        <f t="array" ref="F2349">IF(Nike_Sales_Uncleaned!F2462="",MEDIAN(_xlfn._xlws.FILTER(Nike_Sales_Uncleaned!$F$2:$F$2501,Nike_Sales_Uncleaned!$F$2:$F$2501&gt;0)),Nike_Sales_Uncleaned!F2462)</f>
        <v>-1</v>
      </c>
      <c r="G2349" cm="1">
        <f t="array" ref="G2349">IF(OR(Nike_Sales_Uncleaned!G2462="",Nike_Sales_Uncleaned!G2462&lt;=0),MEDIAN(_xlfn._xlws.FILTER(Nike_Sales_Uncleaned!$G$2:$G$2501,Nike_Sales_Uncleaned!$G$2:$G$2501&gt;0)),Nike_Sales_Uncleaned!G2462)</f>
        <v>9682.2000000000007</v>
      </c>
      <c r="H2349">
        <f>IF(Nike_Sales_Uncleaned!H2462="",0,IF(AND(Nike_Sales_Uncleaned!H2462&gt;=0,Nike_Sales_Uncleaned!H2462&lt;=1),Nike_Sales_Uncleaned!H2462,0))</f>
        <v>0</v>
      </c>
      <c r="I2349">
        <v>0</v>
      </c>
      <c r="J2349" s="11">
        <f>IF(Nike_Sales_Uncleaned[[#This Row],[Order_Date]]="","",Nike_Sales_Uncleaned[[#This Row],[Order_Date]])</f>
        <v>45726</v>
      </c>
      <c r="K2349" t="s">
        <v>17</v>
      </c>
      <c r="L2349" t="s">
        <v>38</v>
      </c>
      <c r="M2349">
        <v>570.41999999999996</v>
      </c>
    </row>
    <row r="2350" spans="1:13" x14ac:dyDescent="0.3">
      <c r="A2350">
        <v>4461</v>
      </c>
      <c r="B2350" t="s">
        <v>13</v>
      </c>
      <c r="C2350" t="s">
        <v>26</v>
      </c>
      <c r="D2350" t="s">
        <v>40</v>
      </c>
      <c r="E2350" t="str">
        <f>IF(Nike_Sales_Uncleaned!E2463="","NA",IF(OR(Nike_Sales_Uncleaned!E2463=0,Nike_Sales_Uncleaned!E2463=-1),"NA",UPPER(Nike_Sales_Uncleaned!E2463)))</f>
        <v>XL</v>
      </c>
      <c r="F2350" cm="1">
        <f t="array" ref="F2350">IF(Nike_Sales_Uncleaned!F2463="",MEDIAN(_xlfn._xlws.FILTER(Nike_Sales_Uncleaned!$F$2:$F$2501,Nike_Sales_Uncleaned!$F$2:$F$2501&gt;0)),Nike_Sales_Uncleaned!F2463)</f>
        <v>2</v>
      </c>
      <c r="G2350" cm="1">
        <f t="array" ref="G2350">IF(OR(Nike_Sales_Uncleaned!G2463="",Nike_Sales_Uncleaned!G2463&lt;=0),MEDIAN(_xlfn._xlws.FILTER(Nike_Sales_Uncleaned!$G$2:$G$2501,Nike_Sales_Uncleaned!$G$2:$G$2501&gt;0)),Nike_Sales_Uncleaned!G2463)</f>
        <v>6110.0300000000007</v>
      </c>
      <c r="H2350">
        <f>IF(Nike_Sales_Uncleaned!H2463="",0,IF(AND(Nike_Sales_Uncleaned!H2463&gt;=0,Nike_Sales_Uncleaned!H2463&lt;=1),Nike_Sales_Uncleaned!H2463,0))</f>
        <v>0</v>
      </c>
      <c r="I2350">
        <v>0</v>
      </c>
      <c r="J2350" s="11">
        <f>IF(Nike_Sales_Uncleaned[[#This Row],[Order_Date]]="","",Nike_Sales_Uncleaned[[#This Row],[Order_Date]])</f>
        <v>45194</v>
      </c>
      <c r="K2350" t="s">
        <v>22</v>
      </c>
      <c r="L2350" t="s">
        <v>38</v>
      </c>
      <c r="M2350">
        <v>1800.98</v>
      </c>
    </row>
    <row r="2351" spans="1:13" x14ac:dyDescent="0.3">
      <c r="A2351">
        <v>4462</v>
      </c>
      <c r="B2351" t="s">
        <v>13</v>
      </c>
      <c r="C2351" t="s">
        <v>30</v>
      </c>
      <c r="D2351" t="s">
        <v>31</v>
      </c>
      <c r="E2351" t="str">
        <f>IF(Nike_Sales_Uncleaned!E2464="","NA",IF(OR(Nike_Sales_Uncleaned!E2464=0,Nike_Sales_Uncleaned!E2464=-1),"NA",UPPER(Nike_Sales_Uncleaned!E2464)))</f>
        <v>L</v>
      </c>
      <c r="F2351" cm="1">
        <f t="array" ref="F2351">IF(Nike_Sales_Uncleaned!F2464="",MEDIAN(_xlfn._xlws.FILTER(Nike_Sales_Uncleaned!$F$2:$F$2501,Nike_Sales_Uncleaned!$F$2:$F$2501&gt;0)),Nike_Sales_Uncleaned!F2464)</f>
        <v>2</v>
      </c>
      <c r="G2351" cm="1">
        <f t="array" ref="G2351">IF(OR(Nike_Sales_Uncleaned!G2464="",Nike_Sales_Uncleaned!G2464&lt;=0),MEDIAN(_xlfn._xlws.FILTER(Nike_Sales_Uncleaned!$G$2:$G$2501,Nike_Sales_Uncleaned!$G$2:$G$2501&gt;0)),Nike_Sales_Uncleaned!G2464)</f>
        <v>6110.0300000000007</v>
      </c>
      <c r="H2351">
        <f>IF(Nike_Sales_Uncleaned!H2464="",0,IF(AND(Nike_Sales_Uncleaned!H2464&gt;=0,Nike_Sales_Uncleaned!H2464&lt;=1),Nike_Sales_Uncleaned!H2464,0))</f>
        <v>0</v>
      </c>
      <c r="I2351">
        <v>0</v>
      </c>
      <c r="J2351" s="11" t="str">
        <f>IF(Nike_Sales_Uncleaned[[#This Row],[Order_Date]]="","",Nike_Sales_Uncleaned[[#This Row],[Order_Date]])</f>
        <v/>
      </c>
      <c r="K2351" t="s">
        <v>22</v>
      </c>
      <c r="L2351" t="s">
        <v>29</v>
      </c>
      <c r="M2351">
        <v>2280.52</v>
      </c>
    </row>
    <row r="2352" spans="1:13" x14ac:dyDescent="0.3">
      <c r="A2352">
        <v>4463</v>
      </c>
      <c r="B2352" t="s">
        <v>35</v>
      </c>
      <c r="C2352" t="s">
        <v>20</v>
      </c>
      <c r="D2352" t="s">
        <v>24</v>
      </c>
      <c r="E2352" t="str">
        <f>IF(Nike_Sales_Uncleaned!E2465="","NA",IF(OR(Nike_Sales_Uncleaned!E2465=0,Nike_Sales_Uncleaned!E2465=-1),"NA",UPPER(Nike_Sales_Uncleaned!E2465)))</f>
        <v>11</v>
      </c>
      <c r="F2352" cm="1">
        <f t="array" ref="F2352">IF(Nike_Sales_Uncleaned!F2465="",MEDIAN(_xlfn._xlws.FILTER(Nike_Sales_Uncleaned!$F$2:$F$2501,Nike_Sales_Uncleaned!$F$2:$F$2501&gt;0)),Nike_Sales_Uncleaned!F2465)</f>
        <v>3</v>
      </c>
      <c r="G2352" cm="1">
        <f t="array" ref="G2352">IF(OR(Nike_Sales_Uncleaned!G2465="",Nike_Sales_Uncleaned!G2465&lt;=0),MEDIAN(_xlfn._xlws.FILTER(Nike_Sales_Uncleaned!$G$2:$G$2501,Nike_Sales_Uncleaned!$G$2:$G$2501&gt;0)),Nike_Sales_Uncleaned!G2465)</f>
        <v>8317.5300000000007</v>
      </c>
      <c r="H2352">
        <f>IF(Nike_Sales_Uncleaned!H2465="",0,IF(AND(Nike_Sales_Uncleaned!H2465&gt;=0,Nike_Sales_Uncleaned!H2465&lt;=1),Nike_Sales_Uncleaned!H2465,0))</f>
        <v>0.6</v>
      </c>
      <c r="I2352">
        <v>9981.0400000000009</v>
      </c>
      <c r="J2352" s="11">
        <f>IF(Nike_Sales_Uncleaned[[#This Row],[Order_Date]]="","",Nike_Sales_Uncleaned[[#This Row],[Order_Date]])</f>
        <v>45442</v>
      </c>
      <c r="K2352" t="s">
        <v>22</v>
      </c>
      <c r="L2352" t="s">
        <v>29</v>
      </c>
      <c r="M2352">
        <v>1821.65</v>
      </c>
    </row>
    <row r="2353" spans="1:13" x14ac:dyDescent="0.3">
      <c r="A2353">
        <v>4464</v>
      </c>
      <c r="B2353" t="s">
        <v>13</v>
      </c>
      <c r="C2353" t="s">
        <v>43</v>
      </c>
      <c r="D2353" t="s">
        <v>51</v>
      </c>
      <c r="E2353" t="str">
        <f>IF(Nike_Sales_Uncleaned!E2466="","NA",IF(OR(Nike_Sales_Uncleaned!E2466=0,Nike_Sales_Uncleaned!E2466=-1),"NA",UPPER(Nike_Sales_Uncleaned!E2466)))</f>
        <v>NA</v>
      </c>
      <c r="F2353" cm="1">
        <f t="array" ref="F2353">IF(Nike_Sales_Uncleaned!F2466="",MEDIAN(_xlfn._xlws.FILTER(Nike_Sales_Uncleaned!$F$2:$F$2501,Nike_Sales_Uncleaned!$F$2:$F$2501&gt;0)),Nike_Sales_Uncleaned!F2466)</f>
        <v>2</v>
      </c>
      <c r="G2353" cm="1">
        <f t="array" ref="G2353">IF(OR(Nike_Sales_Uncleaned!G2466="",Nike_Sales_Uncleaned!G2466&lt;=0),MEDIAN(_xlfn._xlws.FILTER(Nike_Sales_Uncleaned!$G$2:$G$2501,Nike_Sales_Uncleaned!$G$2:$G$2501&gt;0)),Nike_Sales_Uncleaned!G2466)</f>
        <v>4917.28</v>
      </c>
      <c r="H2353">
        <f>IF(Nike_Sales_Uncleaned!H2466="",0,IF(AND(Nike_Sales_Uncleaned!H2466&gt;=0,Nike_Sales_Uncleaned!H2466&lt;=1),Nike_Sales_Uncleaned!H2466,0))</f>
        <v>0.82</v>
      </c>
      <c r="I2353">
        <v>0</v>
      </c>
      <c r="J2353" s="11">
        <f>IF(Nike_Sales_Uncleaned[[#This Row],[Order_Date]]="","",Nike_Sales_Uncleaned[[#This Row],[Order_Date]])</f>
        <v>45523</v>
      </c>
      <c r="K2353" t="s">
        <v>17</v>
      </c>
      <c r="L2353" t="s">
        <v>25</v>
      </c>
      <c r="M2353">
        <v>2769.22</v>
      </c>
    </row>
    <row r="2354" spans="1:13" x14ac:dyDescent="0.3">
      <c r="A2354">
        <v>4466</v>
      </c>
      <c r="B2354" t="s">
        <v>13</v>
      </c>
      <c r="C2354" t="s">
        <v>20</v>
      </c>
      <c r="D2354" t="s">
        <v>39</v>
      </c>
      <c r="E2354" t="str">
        <f>IF(Nike_Sales_Uncleaned!E2468="","NA",IF(OR(Nike_Sales_Uncleaned!E2468=0,Nike_Sales_Uncleaned!E2468=-1),"NA",UPPER(Nike_Sales_Uncleaned!E2468)))</f>
        <v>NA</v>
      </c>
      <c r="F2354" cm="1">
        <f t="array" ref="F2354">IF(Nike_Sales_Uncleaned!F2468="",MEDIAN(_xlfn._xlws.FILTER(Nike_Sales_Uncleaned!$F$2:$F$2501,Nike_Sales_Uncleaned!$F$2:$F$2501&gt;0)),Nike_Sales_Uncleaned!F2468)</f>
        <v>2</v>
      </c>
      <c r="G2354" cm="1">
        <f t="array" ref="G2354">IF(OR(Nike_Sales_Uncleaned!G2468="",Nike_Sales_Uncleaned!G2468&lt;=0),MEDIAN(_xlfn._xlws.FILTER(Nike_Sales_Uncleaned!$G$2:$G$2501,Nike_Sales_Uncleaned!$G$2:$G$2501&gt;0)),Nike_Sales_Uncleaned!G2468)</f>
        <v>4743.16</v>
      </c>
      <c r="H2354">
        <f>IF(Nike_Sales_Uncleaned!H2468="",0,IF(AND(Nike_Sales_Uncleaned!H2468&gt;=0,Nike_Sales_Uncleaned!H2468&lt;=1),Nike_Sales_Uncleaned!H2468,0))</f>
        <v>0</v>
      </c>
      <c r="I2354">
        <v>0</v>
      </c>
      <c r="J2354" s="11">
        <f>IF(Nike_Sales_Uncleaned[[#This Row],[Order_Date]]="","",Nike_Sales_Uncleaned[[#This Row],[Order_Date]])</f>
        <v>45667</v>
      </c>
      <c r="K2354" t="s">
        <v>22</v>
      </c>
      <c r="L2354" t="s">
        <v>25</v>
      </c>
      <c r="M2354">
        <v>3480.06</v>
      </c>
    </row>
    <row r="2355" spans="1:13" x14ac:dyDescent="0.3">
      <c r="A2355">
        <v>4467</v>
      </c>
      <c r="B2355" t="s">
        <v>13</v>
      </c>
      <c r="C2355" t="s">
        <v>26</v>
      </c>
      <c r="D2355" t="s">
        <v>60</v>
      </c>
      <c r="E2355" t="str">
        <f>IF(Nike_Sales_Uncleaned!E2469="","NA",IF(OR(Nike_Sales_Uncleaned!E2469=0,Nike_Sales_Uncleaned!E2469=-1),"NA",UPPER(Nike_Sales_Uncleaned!E2469)))</f>
        <v>XL</v>
      </c>
      <c r="F2355" cm="1">
        <f t="array" ref="F2355">IF(Nike_Sales_Uncleaned!F2469="",MEDIAN(_xlfn._xlws.FILTER(Nike_Sales_Uncleaned!$F$2:$F$2501,Nike_Sales_Uncleaned!$F$2:$F$2501&gt;0)),Nike_Sales_Uncleaned!F2469)</f>
        <v>2</v>
      </c>
      <c r="G2355" cm="1">
        <f t="array" ref="G2355">IF(OR(Nike_Sales_Uncleaned!G2469="",Nike_Sales_Uncleaned!G2469&lt;=0),MEDIAN(_xlfn._xlws.FILTER(Nike_Sales_Uncleaned!$G$2:$G$2501,Nike_Sales_Uncleaned!$G$2:$G$2501&gt;0)),Nike_Sales_Uncleaned!G2469)</f>
        <v>3918.43</v>
      </c>
      <c r="H2355">
        <f>IF(Nike_Sales_Uncleaned!H2469="",0,IF(AND(Nike_Sales_Uncleaned!H2469&gt;=0,Nike_Sales_Uncleaned!H2469&lt;=1),Nike_Sales_Uncleaned!H2469,0))</f>
        <v>0</v>
      </c>
      <c r="I2355">
        <v>0</v>
      </c>
      <c r="J2355" s="11" t="str">
        <f>IF(Nike_Sales_Uncleaned[[#This Row],[Order_Date]]="","",Nike_Sales_Uncleaned[[#This Row],[Order_Date]])</f>
        <v/>
      </c>
      <c r="K2355" t="s">
        <v>22</v>
      </c>
      <c r="L2355" t="s">
        <v>45</v>
      </c>
      <c r="M2355">
        <v>2820.24</v>
      </c>
    </row>
    <row r="2356" spans="1:13" x14ac:dyDescent="0.3">
      <c r="A2356">
        <v>4468</v>
      </c>
      <c r="B2356" t="s">
        <v>35</v>
      </c>
      <c r="C2356" t="s">
        <v>20</v>
      </c>
      <c r="D2356" t="s">
        <v>24</v>
      </c>
      <c r="E2356" t="str">
        <f>IF(Nike_Sales_Uncleaned!E2470="","NA",IF(OR(Nike_Sales_Uncleaned!E2470=0,Nike_Sales_Uncleaned!E2470=-1),"NA",UPPER(Nike_Sales_Uncleaned!E2470)))</f>
        <v>XL</v>
      </c>
      <c r="F2356" cm="1">
        <f t="array" ref="F2356">IF(Nike_Sales_Uncleaned!F2470="",MEDIAN(_xlfn._xlws.FILTER(Nike_Sales_Uncleaned!$F$2:$F$2501,Nike_Sales_Uncleaned!$F$2:$F$2501&gt;0)),Nike_Sales_Uncleaned!F2470)</f>
        <v>3</v>
      </c>
      <c r="G2356" cm="1">
        <f t="array" ref="G2356">IF(OR(Nike_Sales_Uncleaned!G2470="",Nike_Sales_Uncleaned!G2470&lt;=0),MEDIAN(_xlfn._xlws.FILTER(Nike_Sales_Uncleaned!$G$2:$G$2501,Nike_Sales_Uncleaned!$G$2:$G$2501&gt;0)),Nike_Sales_Uncleaned!G2470)</f>
        <v>6077.13</v>
      </c>
      <c r="H2356">
        <f>IF(Nike_Sales_Uncleaned!H2470="",0,IF(AND(Nike_Sales_Uncleaned!H2470&gt;=0,Nike_Sales_Uncleaned!H2470&lt;=1),Nike_Sales_Uncleaned!H2470,0))</f>
        <v>0</v>
      </c>
      <c r="I2356">
        <v>-2370.08</v>
      </c>
      <c r="J2356" s="11">
        <f>IF(Nike_Sales_Uncleaned[[#This Row],[Order_Date]]="","",Nike_Sales_Uncleaned[[#This Row],[Order_Date]])</f>
        <v>45724</v>
      </c>
      <c r="K2356" t="s">
        <v>17</v>
      </c>
      <c r="L2356" t="s">
        <v>25</v>
      </c>
      <c r="M2356">
        <v>3173.31</v>
      </c>
    </row>
    <row r="2357" spans="1:13" x14ac:dyDescent="0.3">
      <c r="A2357">
        <v>4469</v>
      </c>
      <c r="B2357" t="s">
        <v>13</v>
      </c>
      <c r="C2357" t="s">
        <v>43</v>
      </c>
      <c r="D2357" t="s">
        <v>61</v>
      </c>
      <c r="E2357" t="str">
        <f>IF(Nike_Sales_Uncleaned!E2471="","NA",IF(OR(Nike_Sales_Uncleaned!E2471=0,Nike_Sales_Uncleaned!E2471=-1),"NA",UPPER(Nike_Sales_Uncleaned!E2471)))</f>
        <v>M</v>
      </c>
      <c r="F2357" cm="1">
        <f t="array" ref="F2357">IF(Nike_Sales_Uncleaned!F2471="",MEDIAN(_xlfn._xlws.FILTER(Nike_Sales_Uncleaned!$F$2:$F$2501,Nike_Sales_Uncleaned!$F$2:$F$2501&gt;0)),Nike_Sales_Uncleaned!F2471)</f>
        <v>2</v>
      </c>
      <c r="G2357" cm="1">
        <f t="array" ref="G2357">IF(OR(Nike_Sales_Uncleaned!G2471="",Nike_Sales_Uncleaned!G2471&lt;=0),MEDIAN(_xlfn._xlws.FILTER(Nike_Sales_Uncleaned!$G$2:$G$2501,Nike_Sales_Uncleaned!$G$2:$G$2501&gt;0)),Nike_Sales_Uncleaned!G2471)</f>
        <v>6110.0300000000007</v>
      </c>
      <c r="H2357">
        <f>IF(Nike_Sales_Uncleaned!H2471="",0,IF(AND(Nike_Sales_Uncleaned!H2471&gt;=0,Nike_Sales_Uncleaned!H2471&lt;=1),Nike_Sales_Uncleaned!H2471,0))</f>
        <v>0</v>
      </c>
      <c r="I2357">
        <v>0</v>
      </c>
      <c r="J2357" s="11" t="str">
        <f>IF(Nike_Sales_Uncleaned[[#This Row],[Order_Date]]="","",Nike_Sales_Uncleaned[[#This Row],[Order_Date]])</f>
        <v/>
      </c>
      <c r="K2357" t="s">
        <v>22</v>
      </c>
      <c r="L2357" t="s">
        <v>36</v>
      </c>
      <c r="M2357">
        <v>3626.93</v>
      </c>
    </row>
    <row r="2358" spans="1:13" x14ac:dyDescent="0.3">
      <c r="A2358">
        <v>4470</v>
      </c>
      <c r="B2358" t="s">
        <v>19</v>
      </c>
      <c r="C2358" t="s">
        <v>43</v>
      </c>
      <c r="D2358" t="s">
        <v>51</v>
      </c>
      <c r="E2358" t="str">
        <f>IF(Nike_Sales_Uncleaned!E2472="","NA",IF(OR(Nike_Sales_Uncleaned!E2472=0,Nike_Sales_Uncleaned!E2472=-1),"NA",UPPER(Nike_Sales_Uncleaned!E2472)))</f>
        <v>L</v>
      </c>
      <c r="F2358" cm="1">
        <f t="array" ref="F2358">IF(Nike_Sales_Uncleaned!F2472="",MEDIAN(_xlfn._xlws.FILTER(Nike_Sales_Uncleaned!$F$2:$F$2501,Nike_Sales_Uncleaned!$F$2:$F$2501&gt;0)),Nike_Sales_Uncleaned!F2472)</f>
        <v>2</v>
      </c>
      <c r="G2358" cm="1">
        <f t="array" ref="G2358">IF(OR(Nike_Sales_Uncleaned!G2472="",Nike_Sales_Uncleaned!G2472&lt;=0),MEDIAN(_xlfn._xlws.FILTER(Nike_Sales_Uncleaned!$G$2:$G$2501,Nike_Sales_Uncleaned!$G$2:$G$2501&gt;0)),Nike_Sales_Uncleaned!G2472)</f>
        <v>6110.0300000000007</v>
      </c>
      <c r="H2358">
        <f>IF(Nike_Sales_Uncleaned!H2472="",0,IF(AND(Nike_Sales_Uncleaned!H2472&gt;=0,Nike_Sales_Uncleaned!H2472&lt;=1),Nike_Sales_Uncleaned!H2472,0))</f>
        <v>0</v>
      </c>
      <c r="I2358">
        <v>0</v>
      </c>
      <c r="J2358" s="11" t="str">
        <f>IF(Nike_Sales_Uncleaned[[#This Row],[Order_Date]]="","",Nike_Sales_Uncleaned[[#This Row],[Order_Date]])</f>
        <v/>
      </c>
      <c r="K2358" t="s">
        <v>17</v>
      </c>
      <c r="L2358" t="s">
        <v>36</v>
      </c>
      <c r="M2358">
        <v>3144.4</v>
      </c>
    </row>
    <row r="2359" spans="1:13" x14ac:dyDescent="0.3">
      <c r="A2359">
        <v>4471</v>
      </c>
      <c r="B2359" t="s">
        <v>13</v>
      </c>
      <c r="C2359" t="s">
        <v>43</v>
      </c>
      <c r="D2359" t="s">
        <v>52</v>
      </c>
      <c r="E2359" t="str">
        <f>IF(Nike_Sales_Uncleaned!E2473="","NA",IF(OR(Nike_Sales_Uncleaned!E2473=0,Nike_Sales_Uncleaned!E2473=-1),"NA",UPPER(Nike_Sales_Uncleaned!E2473)))</f>
        <v>NA</v>
      </c>
      <c r="F2359" cm="1">
        <f t="array" ref="F2359">IF(Nike_Sales_Uncleaned!F2473="",MEDIAN(_xlfn._xlws.FILTER(Nike_Sales_Uncleaned!$F$2:$F$2501,Nike_Sales_Uncleaned!$F$2:$F$2501&gt;0)),Nike_Sales_Uncleaned!F2473)</f>
        <v>2</v>
      </c>
      <c r="G2359" cm="1">
        <f t="array" ref="G2359">IF(OR(Nike_Sales_Uncleaned!G2473="",Nike_Sales_Uncleaned!G2473&lt;=0),MEDIAN(_xlfn._xlws.FILTER(Nike_Sales_Uncleaned!$G$2:$G$2501,Nike_Sales_Uncleaned!$G$2:$G$2501&gt;0)),Nike_Sales_Uncleaned!G2473)</f>
        <v>2184.9499999999998</v>
      </c>
      <c r="H2359">
        <f>IF(Nike_Sales_Uncleaned!H2473="",0,IF(AND(Nike_Sales_Uncleaned!H2473&gt;=0,Nike_Sales_Uncleaned!H2473&lt;=1),Nike_Sales_Uncleaned!H2473,0))</f>
        <v>0</v>
      </c>
      <c r="I2359">
        <v>0</v>
      </c>
      <c r="J2359" s="11">
        <f>IF(Nike_Sales_Uncleaned[[#This Row],[Order_Date]]="","",Nike_Sales_Uncleaned[[#This Row],[Order_Date]])</f>
        <v>45684</v>
      </c>
      <c r="K2359" t="s">
        <v>17</v>
      </c>
      <c r="L2359" t="s">
        <v>25</v>
      </c>
      <c r="M2359">
        <v>3303.4</v>
      </c>
    </row>
    <row r="2360" spans="1:13" x14ac:dyDescent="0.3">
      <c r="A2360">
        <v>4472</v>
      </c>
      <c r="B2360" t="s">
        <v>19</v>
      </c>
      <c r="C2360" t="s">
        <v>43</v>
      </c>
      <c r="D2360" t="s">
        <v>61</v>
      </c>
      <c r="E2360" t="str">
        <f>IF(Nike_Sales_Uncleaned!E2474="","NA",IF(OR(Nike_Sales_Uncleaned!E2474=0,Nike_Sales_Uncleaned!E2474=-1),"NA",UPPER(Nike_Sales_Uncleaned!E2474)))</f>
        <v>NA</v>
      </c>
      <c r="F2360" cm="1">
        <f t="array" ref="F2360">IF(Nike_Sales_Uncleaned!F2474="",MEDIAN(_xlfn._xlws.FILTER(Nike_Sales_Uncleaned!$F$2:$F$2501,Nike_Sales_Uncleaned!$F$2:$F$2501&gt;0)),Nike_Sales_Uncleaned!F2474)</f>
        <v>2</v>
      </c>
      <c r="G2360" cm="1">
        <f t="array" ref="G2360">IF(OR(Nike_Sales_Uncleaned!G2474="",Nike_Sales_Uncleaned!G2474&lt;=0),MEDIAN(_xlfn._xlws.FILTER(Nike_Sales_Uncleaned!$G$2:$G$2501,Nike_Sales_Uncleaned!$G$2:$G$2501&gt;0)),Nike_Sales_Uncleaned!G2474)</f>
        <v>6833.94</v>
      </c>
      <c r="H2360">
        <f>IF(Nike_Sales_Uncleaned!H2474="",0,IF(AND(Nike_Sales_Uncleaned!H2474&gt;=0,Nike_Sales_Uncleaned!H2474&lt;=1),Nike_Sales_Uncleaned!H2474,0))</f>
        <v>0</v>
      </c>
      <c r="I2360">
        <v>0</v>
      </c>
      <c r="J2360" s="11">
        <f>IF(Nike_Sales_Uncleaned[[#This Row],[Order_Date]]="","",Nike_Sales_Uncleaned[[#This Row],[Order_Date]])</f>
        <v>45583</v>
      </c>
      <c r="K2360" t="s">
        <v>17</v>
      </c>
      <c r="L2360" t="s">
        <v>38</v>
      </c>
      <c r="M2360">
        <v>-151.52000000000001</v>
      </c>
    </row>
    <row r="2361" spans="1:13" x14ac:dyDescent="0.3">
      <c r="A2361">
        <v>4473</v>
      </c>
      <c r="B2361" t="s">
        <v>13</v>
      </c>
      <c r="C2361" t="s">
        <v>26</v>
      </c>
      <c r="D2361" t="s">
        <v>40</v>
      </c>
      <c r="E2361" t="str">
        <f>IF(Nike_Sales_Uncleaned!E2475="","NA",IF(OR(Nike_Sales_Uncleaned!E2475=0,Nike_Sales_Uncleaned!E2475=-1),"NA",UPPER(Nike_Sales_Uncleaned!E2475)))</f>
        <v>12</v>
      </c>
      <c r="F2361" cm="1">
        <f t="array" ref="F2361">IF(Nike_Sales_Uncleaned!F2475="",MEDIAN(_xlfn._xlws.FILTER(Nike_Sales_Uncleaned!$F$2:$F$2501,Nike_Sales_Uncleaned!$F$2:$F$2501&gt;0)),Nike_Sales_Uncleaned!F2475)</f>
        <v>2</v>
      </c>
      <c r="G2361" cm="1">
        <f t="array" ref="G2361">IF(OR(Nike_Sales_Uncleaned!G2475="",Nike_Sales_Uncleaned!G2475&lt;=0),MEDIAN(_xlfn._xlws.FILTER(Nike_Sales_Uncleaned!$G$2:$G$2501,Nike_Sales_Uncleaned!$G$2:$G$2501&gt;0)),Nike_Sales_Uncleaned!G2475)</f>
        <v>6110.0300000000007</v>
      </c>
      <c r="H2361">
        <f>IF(Nike_Sales_Uncleaned!H2475="",0,IF(AND(Nike_Sales_Uncleaned!H2475&gt;=0,Nike_Sales_Uncleaned!H2475&lt;=1),Nike_Sales_Uncleaned!H2475,0))</f>
        <v>0</v>
      </c>
      <c r="I2361">
        <v>0</v>
      </c>
      <c r="J2361" s="11">
        <f>IF(Nike_Sales_Uncleaned[[#This Row],[Order_Date]]="","",Nike_Sales_Uncleaned[[#This Row],[Order_Date]])</f>
        <v>45711</v>
      </c>
      <c r="K2361" t="s">
        <v>17</v>
      </c>
      <c r="L2361" t="s">
        <v>45</v>
      </c>
      <c r="M2361">
        <v>1011.74</v>
      </c>
    </row>
    <row r="2362" spans="1:13" x14ac:dyDescent="0.3">
      <c r="A2362">
        <v>4474</v>
      </c>
      <c r="B2362" t="s">
        <v>19</v>
      </c>
      <c r="C2362" t="s">
        <v>26</v>
      </c>
      <c r="D2362" t="s">
        <v>60</v>
      </c>
      <c r="E2362" t="str">
        <f>IF(Nike_Sales_Uncleaned!E2476="","NA",IF(OR(Nike_Sales_Uncleaned!E2476=0,Nike_Sales_Uncleaned!E2476=-1),"NA",UPPER(Nike_Sales_Uncleaned!E2476)))</f>
        <v>XL</v>
      </c>
      <c r="F2362" cm="1">
        <f t="array" ref="F2362">IF(Nike_Sales_Uncleaned!F2476="",MEDIAN(_xlfn._xlws.FILTER(Nike_Sales_Uncleaned!$F$2:$F$2501,Nike_Sales_Uncleaned!$F$2:$F$2501&gt;0)),Nike_Sales_Uncleaned!F2476)</f>
        <v>2</v>
      </c>
      <c r="G2362" cm="1">
        <f t="array" ref="G2362">IF(OR(Nike_Sales_Uncleaned!G2476="",Nike_Sales_Uncleaned!G2476&lt;=0),MEDIAN(_xlfn._xlws.FILTER(Nike_Sales_Uncleaned!$G$2:$G$2501,Nike_Sales_Uncleaned!$G$2:$G$2501&gt;0)),Nike_Sales_Uncleaned!G2476)</f>
        <v>8130.71</v>
      </c>
      <c r="H2362">
        <f>IF(Nike_Sales_Uncleaned!H2476="",0,IF(AND(Nike_Sales_Uncleaned!H2476&gt;=0,Nike_Sales_Uncleaned!H2476&lt;=1),Nike_Sales_Uncleaned!H2476,0))</f>
        <v>0</v>
      </c>
      <c r="I2362">
        <v>0</v>
      </c>
      <c r="J2362" s="11">
        <f>IF(Nike_Sales_Uncleaned[[#This Row],[Order_Date]]="","",Nike_Sales_Uncleaned[[#This Row],[Order_Date]])</f>
        <v>45559</v>
      </c>
      <c r="K2362" t="s">
        <v>17</v>
      </c>
      <c r="L2362" t="s">
        <v>25</v>
      </c>
      <c r="M2362">
        <v>3536.87</v>
      </c>
    </row>
    <row r="2363" spans="1:13" x14ac:dyDescent="0.3">
      <c r="A2363">
        <v>4475</v>
      </c>
      <c r="B2363" t="s">
        <v>13</v>
      </c>
      <c r="C2363" t="s">
        <v>20</v>
      </c>
      <c r="D2363" t="s">
        <v>21</v>
      </c>
      <c r="E2363" t="str">
        <f>IF(Nike_Sales_Uncleaned!E2477="","NA",IF(OR(Nike_Sales_Uncleaned!E2477=0,Nike_Sales_Uncleaned!E2477=-1),"NA",UPPER(Nike_Sales_Uncleaned!E2477)))</f>
        <v>M</v>
      </c>
      <c r="F2363" cm="1">
        <f t="array" ref="F2363">IF(Nike_Sales_Uncleaned!F2477="",MEDIAN(_xlfn._xlws.FILTER(Nike_Sales_Uncleaned!$F$2:$F$2501,Nike_Sales_Uncleaned!$F$2:$F$2501&gt;0)),Nike_Sales_Uncleaned!F2477)</f>
        <v>2</v>
      </c>
      <c r="G2363" cm="1">
        <f t="array" ref="G2363">IF(OR(Nike_Sales_Uncleaned!G2477="",Nike_Sales_Uncleaned!G2477&lt;=0),MEDIAN(_xlfn._xlws.FILTER(Nike_Sales_Uncleaned!$G$2:$G$2501,Nike_Sales_Uncleaned!$G$2:$G$2501&gt;0)),Nike_Sales_Uncleaned!G2477)</f>
        <v>6110.0300000000007</v>
      </c>
      <c r="H2363">
        <f>IF(Nike_Sales_Uncleaned!H2477="",0,IF(AND(Nike_Sales_Uncleaned!H2477&gt;=0,Nike_Sales_Uncleaned!H2477&lt;=1),Nike_Sales_Uncleaned!H2477,0))</f>
        <v>0</v>
      </c>
      <c r="I2363">
        <v>0</v>
      </c>
      <c r="J2363" s="11">
        <f>IF(Nike_Sales_Uncleaned[[#This Row],[Order_Date]]="","",Nike_Sales_Uncleaned[[#This Row],[Order_Date]])</f>
        <v>45529</v>
      </c>
      <c r="K2363" t="s">
        <v>17</v>
      </c>
      <c r="L2363" t="s">
        <v>38</v>
      </c>
      <c r="M2363">
        <v>1487.03</v>
      </c>
    </row>
    <row r="2364" spans="1:13" x14ac:dyDescent="0.3">
      <c r="A2364">
        <v>4476</v>
      </c>
      <c r="B2364" t="s">
        <v>19</v>
      </c>
      <c r="C2364" t="s">
        <v>26</v>
      </c>
      <c r="D2364" t="s">
        <v>40</v>
      </c>
      <c r="E2364" t="str">
        <f>IF(Nike_Sales_Uncleaned!E2478="","NA",IF(OR(Nike_Sales_Uncleaned!E2478=0,Nike_Sales_Uncleaned!E2478=-1),"NA",UPPER(Nike_Sales_Uncleaned!E2478)))</f>
        <v>L</v>
      </c>
      <c r="F2364" cm="1">
        <f t="array" ref="F2364">IF(Nike_Sales_Uncleaned!F2478="",MEDIAN(_xlfn._xlws.FILTER(Nike_Sales_Uncleaned!$F$2:$F$2501,Nike_Sales_Uncleaned!$F$2:$F$2501&gt;0)),Nike_Sales_Uncleaned!F2478)</f>
        <v>2</v>
      </c>
      <c r="G2364" cm="1">
        <f t="array" ref="G2364">IF(OR(Nike_Sales_Uncleaned!G2478="",Nike_Sales_Uncleaned!G2478&lt;=0),MEDIAN(_xlfn._xlws.FILTER(Nike_Sales_Uncleaned!$G$2:$G$2501,Nike_Sales_Uncleaned!$G$2:$G$2501&gt;0)),Nike_Sales_Uncleaned!G2478)</f>
        <v>4495.47</v>
      </c>
      <c r="H2364">
        <f>IF(Nike_Sales_Uncleaned!H2478="",0,IF(AND(Nike_Sales_Uncleaned!H2478&gt;=0,Nike_Sales_Uncleaned!H2478&lt;=1),Nike_Sales_Uncleaned!H2478,0))</f>
        <v>0</v>
      </c>
      <c r="I2364">
        <v>0</v>
      </c>
      <c r="J2364" s="11">
        <f>IF(Nike_Sales_Uncleaned[[#This Row],[Order_Date]]="","",Nike_Sales_Uncleaned[[#This Row],[Order_Date]])</f>
        <v>45846</v>
      </c>
      <c r="K2364" t="s">
        <v>17</v>
      </c>
      <c r="L2364" t="s">
        <v>36</v>
      </c>
      <c r="M2364">
        <v>560.20000000000005</v>
      </c>
    </row>
    <row r="2365" spans="1:13" x14ac:dyDescent="0.3">
      <c r="A2365">
        <v>4477</v>
      </c>
      <c r="B2365" t="s">
        <v>35</v>
      </c>
      <c r="C2365" t="s">
        <v>30</v>
      </c>
      <c r="D2365" t="s">
        <v>56</v>
      </c>
      <c r="E2365" t="str">
        <f>IF(Nike_Sales_Uncleaned!E2479="","NA",IF(OR(Nike_Sales_Uncleaned!E2479=0,Nike_Sales_Uncleaned!E2479=-1),"NA",UPPER(Nike_Sales_Uncleaned!E2479)))</f>
        <v>6</v>
      </c>
      <c r="F2365" cm="1">
        <f t="array" ref="F2365">IF(Nike_Sales_Uncleaned!F2479="",MEDIAN(_xlfn._xlws.FILTER(Nike_Sales_Uncleaned!$F$2:$F$2501,Nike_Sales_Uncleaned!$F$2:$F$2501&gt;0)),Nike_Sales_Uncleaned!F2479)</f>
        <v>2</v>
      </c>
      <c r="G2365" cm="1">
        <f t="array" ref="G2365">IF(OR(Nike_Sales_Uncleaned!G2479="",Nike_Sales_Uncleaned!G2479&lt;=0),MEDIAN(_xlfn._xlws.FILTER(Nike_Sales_Uncleaned!$G$2:$G$2501,Nike_Sales_Uncleaned!$G$2:$G$2501&gt;0)),Nike_Sales_Uncleaned!G2479)</f>
        <v>6110.0300000000007</v>
      </c>
      <c r="H2365">
        <f>IF(Nike_Sales_Uncleaned!H2479="",0,IF(AND(Nike_Sales_Uncleaned!H2479&gt;=0,Nike_Sales_Uncleaned!H2479&lt;=1),Nike_Sales_Uncleaned!H2479,0))</f>
        <v>0</v>
      </c>
      <c r="I2365">
        <v>0</v>
      </c>
      <c r="J2365" s="11">
        <f>IF(Nike_Sales_Uncleaned[[#This Row],[Order_Date]]="","",Nike_Sales_Uncleaned[[#This Row],[Order_Date]])</f>
        <v>45620</v>
      </c>
      <c r="K2365" t="s">
        <v>17</v>
      </c>
      <c r="L2365" t="s">
        <v>33</v>
      </c>
      <c r="M2365">
        <v>-838.22</v>
      </c>
    </row>
    <row r="2366" spans="1:13" x14ac:dyDescent="0.3">
      <c r="A2366">
        <v>4478</v>
      </c>
      <c r="B2366" t="s">
        <v>19</v>
      </c>
      <c r="C2366" t="s">
        <v>26</v>
      </c>
      <c r="D2366" t="s">
        <v>60</v>
      </c>
      <c r="E2366" t="str">
        <f>IF(Nike_Sales_Uncleaned!E2480="","NA",IF(OR(Nike_Sales_Uncleaned!E2480=0,Nike_Sales_Uncleaned!E2480=-1),"NA",UPPER(Nike_Sales_Uncleaned!E2480)))</f>
        <v>NA</v>
      </c>
      <c r="F2366" cm="1">
        <f t="array" ref="F2366">IF(Nike_Sales_Uncleaned!F2480="",MEDIAN(_xlfn._xlws.FILTER(Nike_Sales_Uncleaned!$F$2:$F$2501,Nike_Sales_Uncleaned!$F$2:$F$2501&gt;0)),Nike_Sales_Uncleaned!F2480)</f>
        <v>4</v>
      </c>
      <c r="G2366" cm="1">
        <f t="array" ref="G2366">IF(OR(Nike_Sales_Uncleaned!G2480="",Nike_Sales_Uncleaned!G2480&lt;=0),MEDIAN(_xlfn._xlws.FILTER(Nike_Sales_Uncleaned!$G$2:$G$2501,Nike_Sales_Uncleaned!$G$2:$G$2501&gt;0)),Nike_Sales_Uncleaned!G2480)</f>
        <v>7748.38</v>
      </c>
      <c r="H2366">
        <f>IF(Nike_Sales_Uncleaned!H2480="",0,IF(AND(Nike_Sales_Uncleaned!H2480&gt;=0,Nike_Sales_Uncleaned!H2480&lt;=1),Nike_Sales_Uncleaned!H2480,0))</f>
        <v>0</v>
      </c>
      <c r="I2366">
        <v>0</v>
      </c>
      <c r="J2366" s="11" t="str">
        <f>IF(Nike_Sales_Uncleaned[[#This Row],[Order_Date]]="","",Nike_Sales_Uncleaned[[#This Row],[Order_Date]])</f>
        <v/>
      </c>
      <c r="K2366" t="s">
        <v>22</v>
      </c>
      <c r="L2366" t="s">
        <v>45</v>
      </c>
      <c r="M2366">
        <v>3416.84</v>
      </c>
    </row>
    <row r="2367" spans="1:13" x14ac:dyDescent="0.3">
      <c r="A2367">
        <v>4479</v>
      </c>
      <c r="B2367" t="s">
        <v>13</v>
      </c>
      <c r="C2367" t="s">
        <v>26</v>
      </c>
      <c r="D2367" t="s">
        <v>60</v>
      </c>
      <c r="E2367" t="str">
        <f>IF(Nike_Sales_Uncleaned!E2481="","NA",IF(OR(Nike_Sales_Uncleaned!E2481=0,Nike_Sales_Uncleaned!E2481=-1),"NA",UPPER(Nike_Sales_Uncleaned!E2481)))</f>
        <v>NA</v>
      </c>
      <c r="F2367" cm="1">
        <f t="array" ref="F2367">IF(Nike_Sales_Uncleaned!F2481="",MEDIAN(_xlfn._xlws.FILTER(Nike_Sales_Uncleaned!$F$2:$F$2501,Nike_Sales_Uncleaned!$F$2:$F$2501&gt;0)),Nike_Sales_Uncleaned!F2481)</f>
        <v>2</v>
      </c>
      <c r="G2367" cm="1">
        <f t="array" ref="G2367">IF(OR(Nike_Sales_Uncleaned!G2481="",Nike_Sales_Uncleaned!G2481&lt;=0),MEDIAN(_xlfn._xlws.FILTER(Nike_Sales_Uncleaned!$G$2:$G$2501,Nike_Sales_Uncleaned!$G$2:$G$2501&gt;0)),Nike_Sales_Uncleaned!G2481)</f>
        <v>7530.67</v>
      </c>
      <c r="H2367">
        <f>IF(Nike_Sales_Uncleaned!H2481="",0,IF(AND(Nike_Sales_Uncleaned!H2481&gt;=0,Nike_Sales_Uncleaned!H2481&lt;=1),Nike_Sales_Uncleaned!H2481,0))</f>
        <v>0</v>
      </c>
      <c r="I2367">
        <v>0</v>
      </c>
      <c r="J2367" s="11">
        <f>IF(Nike_Sales_Uncleaned[[#This Row],[Order_Date]]="","",Nike_Sales_Uncleaned[[#This Row],[Order_Date]])</f>
        <v>45567</v>
      </c>
      <c r="K2367" t="s">
        <v>17</v>
      </c>
      <c r="L2367" t="s">
        <v>45</v>
      </c>
      <c r="M2367">
        <v>3209.42</v>
      </c>
    </row>
    <row r="2368" spans="1:13" x14ac:dyDescent="0.3">
      <c r="A2368">
        <v>4480</v>
      </c>
      <c r="B2368" t="s">
        <v>35</v>
      </c>
      <c r="C2368" t="s">
        <v>14</v>
      </c>
      <c r="D2368" t="s">
        <v>15</v>
      </c>
      <c r="E2368" t="str">
        <f>IF(Nike_Sales_Uncleaned!E2482="","NA",IF(OR(Nike_Sales_Uncleaned!E2482=0,Nike_Sales_Uncleaned!E2482=-1),"NA",UPPER(Nike_Sales_Uncleaned!E2482)))</f>
        <v>7</v>
      </c>
      <c r="F2368" cm="1">
        <f t="array" ref="F2368">IF(Nike_Sales_Uncleaned!F2482="",MEDIAN(_xlfn._xlws.FILTER(Nike_Sales_Uncleaned!$F$2:$F$2501,Nike_Sales_Uncleaned!$F$2:$F$2501&gt;0)),Nike_Sales_Uncleaned!F2482)</f>
        <v>2</v>
      </c>
      <c r="G2368" cm="1">
        <f t="array" ref="G2368">IF(OR(Nike_Sales_Uncleaned!G2482="",Nike_Sales_Uncleaned!G2482&lt;=0),MEDIAN(_xlfn._xlws.FILTER(Nike_Sales_Uncleaned!$G$2:$G$2501,Nike_Sales_Uncleaned!$G$2:$G$2501&gt;0)),Nike_Sales_Uncleaned!G2482)</f>
        <v>6110.0300000000007</v>
      </c>
      <c r="H2368">
        <f>IF(Nike_Sales_Uncleaned!H2482="",0,IF(AND(Nike_Sales_Uncleaned!H2482&gt;=0,Nike_Sales_Uncleaned!H2482&lt;=1),Nike_Sales_Uncleaned!H2482,0))</f>
        <v>0.61</v>
      </c>
      <c r="I2368">
        <v>0</v>
      </c>
      <c r="J2368" s="11">
        <f>IF(Nike_Sales_Uncleaned[[#This Row],[Order_Date]]="","",Nike_Sales_Uncleaned[[#This Row],[Order_Date]])</f>
        <v>45704</v>
      </c>
      <c r="K2368" t="s">
        <v>22</v>
      </c>
      <c r="L2368" t="s">
        <v>38</v>
      </c>
      <c r="M2368">
        <v>1920.5</v>
      </c>
    </row>
    <row r="2369" spans="1:13" x14ac:dyDescent="0.3">
      <c r="A2369">
        <v>4481</v>
      </c>
      <c r="B2369" t="s">
        <v>35</v>
      </c>
      <c r="C2369" t="s">
        <v>20</v>
      </c>
      <c r="D2369" t="s">
        <v>39</v>
      </c>
      <c r="E2369" t="str">
        <f>IF(Nike_Sales_Uncleaned!E2483="","NA",IF(OR(Nike_Sales_Uncleaned!E2483=0,Nike_Sales_Uncleaned!E2483=-1),"NA",UPPER(Nike_Sales_Uncleaned!E2483)))</f>
        <v>L</v>
      </c>
      <c r="F2369" cm="1">
        <f t="array" ref="F2369">IF(Nike_Sales_Uncleaned!F2483="",MEDIAN(_xlfn._xlws.FILTER(Nike_Sales_Uncleaned!$F$2:$F$2501,Nike_Sales_Uncleaned!$F$2:$F$2501&gt;0)),Nike_Sales_Uncleaned!F2483)</f>
        <v>2</v>
      </c>
      <c r="G2369" cm="1">
        <f t="array" ref="G2369">IF(OR(Nike_Sales_Uncleaned!G2483="",Nike_Sales_Uncleaned!G2483&lt;=0),MEDIAN(_xlfn._xlws.FILTER(Nike_Sales_Uncleaned!$G$2:$G$2501,Nike_Sales_Uncleaned!$G$2:$G$2501&gt;0)),Nike_Sales_Uncleaned!G2483)</f>
        <v>8504.98</v>
      </c>
      <c r="H2369">
        <f>IF(Nike_Sales_Uncleaned!H2483="",0,IF(AND(Nike_Sales_Uncleaned!H2483&gt;=0,Nike_Sales_Uncleaned!H2483&lt;=1),Nike_Sales_Uncleaned!H2483,0))</f>
        <v>0.88</v>
      </c>
      <c r="I2369">
        <v>0</v>
      </c>
      <c r="J2369" s="11">
        <f>IF(Nike_Sales_Uncleaned[[#This Row],[Order_Date]]="","",Nike_Sales_Uncleaned[[#This Row],[Order_Date]])</f>
        <v>45299</v>
      </c>
      <c r="K2369" t="s">
        <v>22</v>
      </c>
      <c r="L2369" t="s">
        <v>33</v>
      </c>
      <c r="M2369">
        <v>1227.48</v>
      </c>
    </row>
    <row r="2370" spans="1:13" x14ac:dyDescent="0.3">
      <c r="A2370">
        <v>4482</v>
      </c>
      <c r="B2370" t="s">
        <v>13</v>
      </c>
      <c r="C2370" t="s">
        <v>20</v>
      </c>
      <c r="D2370" t="s">
        <v>55</v>
      </c>
      <c r="E2370" t="str">
        <f>IF(Nike_Sales_Uncleaned!E2484="","NA",IF(OR(Nike_Sales_Uncleaned!E2484=0,Nike_Sales_Uncleaned!E2484=-1),"NA",UPPER(Nike_Sales_Uncleaned!E2484)))</f>
        <v>L</v>
      </c>
      <c r="F2370" cm="1">
        <f t="array" ref="F2370">IF(Nike_Sales_Uncleaned!F2484="",MEDIAN(_xlfn._xlws.FILTER(Nike_Sales_Uncleaned!$F$2:$F$2501,Nike_Sales_Uncleaned!$F$2:$F$2501&gt;0)),Nike_Sales_Uncleaned!F2484)</f>
        <v>2</v>
      </c>
      <c r="G2370" cm="1">
        <f t="array" ref="G2370">IF(OR(Nike_Sales_Uncleaned!G2484="",Nike_Sales_Uncleaned!G2484&lt;=0),MEDIAN(_xlfn._xlws.FILTER(Nike_Sales_Uncleaned!$G$2:$G$2501,Nike_Sales_Uncleaned!$G$2:$G$2501&gt;0)),Nike_Sales_Uncleaned!G2484)</f>
        <v>6110.0300000000007</v>
      </c>
      <c r="H2370">
        <f>IF(Nike_Sales_Uncleaned!H2484="",0,IF(AND(Nike_Sales_Uncleaned!H2484&gt;=0,Nike_Sales_Uncleaned!H2484&lt;=1),Nike_Sales_Uncleaned!H2484,0))</f>
        <v>0</v>
      </c>
      <c r="I2370">
        <v>0</v>
      </c>
      <c r="J2370" s="11">
        <f>IF(Nike_Sales_Uncleaned[[#This Row],[Order_Date]]="","",Nike_Sales_Uncleaned[[#This Row],[Order_Date]])</f>
        <v>45577</v>
      </c>
      <c r="K2370" t="s">
        <v>17</v>
      </c>
      <c r="L2370" t="s">
        <v>25</v>
      </c>
      <c r="M2370">
        <v>-742.03</v>
      </c>
    </row>
    <row r="2371" spans="1:13" x14ac:dyDescent="0.3">
      <c r="A2371">
        <v>4483</v>
      </c>
      <c r="B2371" t="s">
        <v>13</v>
      </c>
      <c r="C2371" t="s">
        <v>26</v>
      </c>
      <c r="D2371" t="s">
        <v>27</v>
      </c>
      <c r="E2371" t="str">
        <f>IF(Nike_Sales_Uncleaned!E2485="","NA",IF(OR(Nike_Sales_Uncleaned!E2485=0,Nike_Sales_Uncleaned!E2485=-1),"NA",UPPER(Nike_Sales_Uncleaned!E2485)))</f>
        <v>M</v>
      </c>
      <c r="F2371" cm="1">
        <f t="array" ref="F2371">IF(Nike_Sales_Uncleaned!F2485="",MEDIAN(_xlfn._xlws.FILTER(Nike_Sales_Uncleaned!$F$2:$F$2501,Nike_Sales_Uncleaned!$F$2:$F$2501&gt;0)),Nike_Sales_Uncleaned!F2485)</f>
        <v>2</v>
      </c>
      <c r="G2371" cm="1">
        <f t="array" ref="G2371">IF(OR(Nike_Sales_Uncleaned!G2485="",Nike_Sales_Uncleaned!G2485&lt;=0),MEDIAN(_xlfn._xlws.FILTER(Nike_Sales_Uncleaned!$G$2:$G$2501,Nike_Sales_Uncleaned!$G$2:$G$2501&gt;0)),Nike_Sales_Uncleaned!G2485)</f>
        <v>2844.04</v>
      </c>
      <c r="H2371">
        <f>IF(Nike_Sales_Uncleaned!H2485="",0,IF(AND(Nike_Sales_Uncleaned!H2485&gt;=0,Nike_Sales_Uncleaned!H2485&lt;=1),Nike_Sales_Uncleaned!H2485,0))</f>
        <v>0.12</v>
      </c>
      <c r="I2371">
        <v>0</v>
      </c>
      <c r="J2371" s="11" t="str">
        <f>IF(Nike_Sales_Uncleaned[[#This Row],[Order_Date]]="","",Nike_Sales_Uncleaned[[#This Row],[Order_Date]])</f>
        <v/>
      </c>
      <c r="K2371" t="s">
        <v>17</v>
      </c>
      <c r="L2371" t="s">
        <v>38</v>
      </c>
      <c r="M2371">
        <v>-1026.8599999999999</v>
      </c>
    </row>
    <row r="2372" spans="1:13" x14ac:dyDescent="0.3">
      <c r="A2372">
        <v>4484</v>
      </c>
      <c r="B2372" t="s">
        <v>35</v>
      </c>
      <c r="C2372" t="s">
        <v>43</v>
      </c>
      <c r="D2372" t="s">
        <v>44</v>
      </c>
      <c r="E2372" t="str">
        <f>IF(Nike_Sales_Uncleaned!E2486="","NA",IF(OR(Nike_Sales_Uncleaned!E2486=0,Nike_Sales_Uncleaned!E2486=-1),"NA",UPPER(Nike_Sales_Uncleaned!E2486)))</f>
        <v>11</v>
      </c>
      <c r="F2372" cm="1">
        <f t="array" ref="F2372">IF(Nike_Sales_Uncleaned!F2486="",MEDIAN(_xlfn._xlws.FILTER(Nike_Sales_Uncleaned!$F$2:$F$2501,Nike_Sales_Uncleaned!$F$2:$F$2501&gt;0)),Nike_Sales_Uncleaned!F2486)</f>
        <v>3</v>
      </c>
      <c r="G2372" cm="1">
        <f t="array" ref="G2372">IF(OR(Nike_Sales_Uncleaned!G2486="",Nike_Sales_Uncleaned!G2486&lt;=0),MEDIAN(_xlfn._xlws.FILTER(Nike_Sales_Uncleaned!$G$2:$G$2501,Nike_Sales_Uncleaned!$G$2:$G$2501&gt;0)),Nike_Sales_Uncleaned!G2486)</f>
        <v>5981.92</v>
      </c>
      <c r="H2372">
        <f>IF(Nike_Sales_Uncleaned!H2486="",0,IF(AND(Nike_Sales_Uncleaned!H2486&gt;=0,Nike_Sales_Uncleaned!H2486&lt;=1),Nike_Sales_Uncleaned!H2486,0))</f>
        <v>0.8</v>
      </c>
      <c r="I2372">
        <v>3589.15</v>
      </c>
      <c r="J2372" s="11">
        <f>IF(Nike_Sales_Uncleaned[[#This Row],[Order_Date]]="","",Nike_Sales_Uncleaned[[#This Row],[Order_Date]])</f>
        <v>45578</v>
      </c>
      <c r="K2372" t="s">
        <v>22</v>
      </c>
      <c r="L2372" t="s">
        <v>38</v>
      </c>
      <c r="M2372">
        <v>-751.05</v>
      </c>
    </row>
    <row r="2373" spans="1:13" x14ac:dyDescent="0.3">
      <c r="A2373">
        <v>4485</v>
      </c>
      <c r="B2373" t="s">
        <v>35</v>
      </c>
      <c r="C2373" t="s">
        <v>14</v>
      </c>
      <c r="D2373" t="s">
        <v>34</v>
      </c>
      <c r="E2373" t="str">
        <f>IF(Nike_Sales_Uncleaned!E2487="","NA",IF(OR(Nike_Sales_Uncleaned!E2487=0,Nike_Sales_Uncleaned!E2487=-1),"NA",UPPER(Nike_Sales_Uncleaned!E2487)))</f>
        <v>L</v>
      </c>
      <c r="F2373" cm="1">
        <f t="array" ref="F2373">IF(Nike_Sales_Uncleaned!F2487="",MEDIAN(_xlfn._xlws.FILTER(Nike_Sales_Uncleaned!$F$2:$F$2501,Nike_Sales_Uncleaned!$F$2:$F$2501&gt;0)),Nike_Sales_Uncleaned!F2487)</f>
        <v>2</v>
      </c>
      <c r="G2373" cm="1">
        <f t="array" ref="G2373">IF(OR(Nike_Sales_Uncleaned!G2487="",Nike_Sales_Uncleaned!G2487&lt;=0),MEDIAN(_xlfn._xlws.FILTER(Nike_Sales_Uncleaned!$G$2:$G$2501,Nike_Sales_Uncleaned!$G$2:$G$2501&gt;0)),Nike_Sales_Uncleaned!G2487)</f>
        <v>6110.0300000000007</v>
      </c>
      <c r="H2373">
        <f>IF(Nike_Sales_Uncleaned!H2487="",0,IF(AND(Nike_Sales_Uncleaned!H2487&gt;=0,Nike_Sales_Uncleaned!H2487&lt;=1),Nike_Sales_Uncleaned!H2487,0))</f>
        <v>0.78</v>
      </c>
      <c r="I2373">
        <v>0</v>
      </c>
      <c r="J2373" s="11">
        <f>IF(Nike_Sales_Uncleaned[[#This Row],[Order_Date]]="","",Nike_Sales_Uncleaned[[#This Row],[Order_Date]])</f>
        <v>45618</v>
      </c>
      <c r="K2373" t="s">
        <v>22</v>
      </c>
      <c r="L2373" t="s">
        <v>29</v>
      </c>
      <c r="M2373">
        <v>-367.25</v>
      </c>
    </row>
    <row r="2374" spans="1:13" x14ac:dyDescent="0.3">
      <c r="A2374">
        <v>4486</v>
      </c>
      <c r="B2374" t="s">
        <v>19</v>
      </c>
      <c r="C2374" t="s">
        <v>14</v>
      </c>
      <c r="D2374" t="s">
        <v>34</v>
      </c>
      <c r="E2374" t="str">
        <f>IF(Nike_Sales_Uncleaned!E2488="","NA",IF(OR(Nike_Sales_Uncleaned!E2488=0,Nike_Sales_Uncleaned!E2488=-1),"NA",UPPER(Nike_Sales_Uncleaned!E2488)))</f>
        <v>XL</v>
      </c>
      <c r="F2374" cm="1">
        <f t="array" ref="F2374">IF(Nike_Sales_Uncleaned!F2488="",MEDIAN(_xlfn._xlws.FILTER(Nike_Sales_Uncleaned!$F$2:$F$2501,Nike_Sales_Uncleaned!$F$2:$F$2501&gt;0)),Nike_Sales_Uncleaned!F2488)</f>
        <v>2</v>
      </c>
      <c r="G2374" cm="1">
        <f t="array" ref="G2374">IF(OR(Nike_Sales_Uncleaned!G2488="",Nike_Sales_Uncleaned!G2488&lt;=0),MEDIAN(_xlfn._xlws.FILTER(Nike_Sales_Uncleaned!$G$2:$G$2501,Nike_Sales_Uncleaned!$G$2:$G$2501&gt;0)),Nike_Sales_Uncleaned!G2488)</f>
        <v>6110.0300000000007</v>
      </c>
      <c r="H2374">
        <f>IF(Nike_Sales_Uncleaned!H2488="",0,IF(AND(Nike_Sales_Uncleaned!H2488&gt;=0,Nike_Sales_Uncleaned!H2488&lt;=1),Nike_Sales_Uncleaned!H2488,0))</f>
        <v>0</v>
      </c>
      <c r="I2374">
        <v>0</v>
      </c>
      <c r="J2374" s="11" t="str">
        <f>IF(Nike_Sales_Uncleaned[[#This Row],[Order_Date]]="","",Nike_Sales_Uncleaned[[#This Row],[Order_Date]])</f>
        <v/>
      </c>
      <c r="K2374" t="s">
        <v>17</v>
      </c>
      <c r="L2374" t="s">
        <v>36</v>
      </c>
      <c r="M2374">
        <v>3338.79</v>
      </c>
    </row>
    <row r="2375" spans="1:13" x14ac:dyDescent="0.3">
      <c r="A2375">
        <v>4487</v>
      </c>
      <c r="B2375" t="s">
        <v>35</v>
      </c>
      <c r="C2375" t="s">
        <v>26</v>
      </c>
      <c r="D2375" t="s">
        <v>60</v>
      </c>
      <c r="E2375" t="str">
        <f>IF(Nike_Sales_Uncleaned!E2489="","NA",IF(OR(Nike_Sales_Uncleaned!E2489=0,Nike_Sales_Uncleaned!E2489=-1),"NA",UPPER(Nike_Sales_Uncleaned!E2489)))</f>
        <v>L</v>
      </c>
      <c r="F2375" cm="1">
        <f t="array" ref="F2375">IF(Nike_Sales_Uncleaned!F2489="",MEDIAN(_xlfn._xlws.FILTER(Nike_Sales_Uncleaned!$F$2:$F$2501,Nike_Sales_Uncleaned!$F$2:$F$2501&gt;0)),Nike_Sales_Uncleaned!F2489)</f>
        <v>2</v>
      </c>
      <c r="G2375" cm="1">
        <f t="array" ref="G2375">IF(OR(Nike_Sales_Uncleaned!G2489="",Nike_Sales_Uncleaned!G2489&lt;=0),MEDIAN(_xlfn._xlws.FILTER(Nike_Sales_Uncleaned!$G$2:$G$2501,Nike_Sales_Uncleaned!$G$2:$G$2501&gt;0)),Nike_Sales_Uncleaned!G2489)</f>
        <v>9009.7099999999991</v>
      </c>
      <c r="H2375">
        <f>IF(Nike_Sales_Uncleaned!H2489="",0,IF(AND(Nike_Sales_Uncleaned!H2489&gt;=0,Nike_Sales_Uncleaned!H2489&lt;=1),Nike_Sales_Uncleaned!H2489,0))</f>
        <v>0.4</v>
      </c>
      <c r="I2375">
        <v>0</v>
      </c>
      <c r="J2375" s="11">
        <f>IF(Nike_Sales_Uncleaned[[#This Row],[Order_Date]]="","",Nike_Sales_Uncleaned[[#This Row],[Order_Date]])</f>
        <v>45505</v>
      </c>
      <c r="K2375" t="s">
        <v>22</v>
      </c>
      <c r="L2375" t="s">
        <v>29</v>
      </c>
      <c r="M2375">
        <v>-996.86</v>
      </c>
    </row>
    <row r="2376" spans="1:13" x14ac:dyDescent="0.3">
      <c r="A2376">
        <v>4488</v>
      </c>
      <c r="B2376" t="s">
        <v>19</v>
      </c>
      <c r="C2376" t="s">
        <v>14</v>
      </c>
      <c r="D2376" t="s">
        <v>34</v>
      </c>
      <c r="E2376" t="str">
        <f>IF(Nike_Sales_Uncleaned!E2490="","NA",IF(OR(Nike_Sales_Uncleaned!E2490=0,Nike_Sales_Uncleaned!E2490=-1),"NA",UPPER(Nike_Sales_Uncleaned!E2490)))</f>
        <v>8</v>
      </c>
      <c r="F2376" cm="1">
        <f t="array" ref="F2376">IF(Nike_Sales_Uncleaned!F2490="",MEDIAN(_xlfn._xlws.FILTER(Nike_Sales_Uncleaned!$F$2:$F$2501,Nike_Sales_Uncleaned!$F$2:$F$2501&gt;0)),Nike_Sales_Uncleaned!F2490)</f>
        <v>2</v>
      </c>
      <c r="G2376" cm="1">
        <f t="array" ref="G2376">IF(OR(Nike_Sales_Uncleaned!G2490="",Nike_Sales_Uncleaned!G2490&lt;=0),MEDIAN(_xlfn._xlws.FILTER(Nike_Sales_Uncleaned!$G$2:$G$2501,Nike_Sales_Uncleaned!$G$2:$G$2501&gt;0)),Nike_Sales_Uncleaned!G2490)</f>
        <v>6110.0300000000007</v>
      </c>
      <c r="H2376">
        <f>IF(Nike_Sales_Uncleaned!H2490="",0,IF(AND(Nike_Sales_Uncleaned!H2490&gt;=0,Nike_Sales_Uncleaned!H2490&lt;=1),Nike_Sales_Uncleaned!H2490,0))</f>
        <v>0</v>
      </c>
      <c r="I2376">
        <v>0</v>
      </c>
      <c r="J2376" s="11">
        <f>IF(Nike_Sales_Uncleaned[[#This Row],[Order_Date]]="","",Nike_Sales_Uncleaned[[#This Row],[Order_Date]])</f>
        <v>45615</v>
      </c>
      <c r="K2376" t="s">
        <v>22</v>
      </c>
      <c r="L2376" t="s">
        <v>29</v>
      </c>
      <c r="M2376">
        <v>3045.38</v>
      </c>
    </row>
    <row r="2377" spans="1:13" x14ac:dyDescent="0.3">
      <c r="A2377">
        <v>4489</v>
      </c>
      <c r="B2377" t="s">
        <v>13</v>
      </c>
      <c r="C2377" t="s">
        <v>26</v>
      </c>
      <c r="D2377" t="s">
        <v>27</v>
      </c>
      <c r="E2377" t="str">
        <f>IF(Nike_Sales_Uncleaned!E2491="","NA",IF(OR(Nike_Sales_Uncleaned!E2491=0,Nike_Sales_Uncleaned!E2491=-1),"NA",UPPER(Nike_Sales_Uncleaned!E2491)))</f>
        <v>9</v>
      </c>
      <c r="F2377" cm="1">
        <f t="array" ref="F2377">IF(Nike_Sales_Uncleaned!F2491="",MEDIAN(_xlfn._xlws.FILTER(Nike_Sales_Uncleaned!$F$2:$F$2501,Nike_Sales_Uncleaned!$F$2:$F$2501&gt;0)),Nike_Sales_Uncleaned!F2491)</f>
        <v>3</v>
      </c>
      <c r="G2377" cm="1">
        <f t="array" ref="G2377">IF(OR(Nike_Sales_Uncleaned!G2491="",Nike_Sales_Uncleaned!G2491&lt;=0),MEDIAN(_xlfn._xlws.FILTER(Nike_Sales_Uncleaned!$G$2:$G$2501,Nike_Sales_Uncleaned!$G$2:$G$2501&gt;0)),Nike_Sales_Uncleaned!G2491)</f>
        <v>6110.0300000000007</v>
      </c>
      <c r="H2377">
        <f>IF(Nike_Sales_Uncleaned!H2491="",0,IF(AND(Nike_Sales_Uncleaned!H2491&gt;=0,Nike_Sales_Uncleaned!H2491&lt;=1),Nike_Sales_Uncleaned!H2491,0))</f>
        <v>0</v>
      </c>
      <c r="I2377">
        <v>0</v>
      </c>
      <c r="J2377" s="11">
        <f>IF(Nike_Sales_Uncleaned[[#This Row],[Order_Date]]="","",Nike_Sales_Uncleaned[[#This Row],[Order_Date]])</f>
        <v>45820</v>
      </c>
      <c r="K2377" t="s">
        <v>22</v>
      </c>
      <c r="L2377" t="s">
        <v>36</v>
      </c>
      <c r="M2377">
        <v>1890.99</v>
      </c>
    </row>
    <row r="2378" spans="1:13" x14ac:dyDescent="0.3">
      <c r="A2378">
        <v>4490</v>
      </c>
      <c r="B2378" t="s">
        <v>19</v>
      </c>
      <c r="C2378" t="s">
        <v>14</v>
      </c>
      <c r="D2378" t="s">
        <v>47</v>
      </c>
      <c r="E2378" t="str">
        <f>IF(Nike_Sales_Uncleaned!E2492="","NA",IF(OR(Nike_Sales_Uncleaned!E2492=0,Nike_Sales_Uncleaned!E2492=-1),"NA",UPPER(Nike_Sales_Uncleaned!E2492)))</f>
        <v>L</v>
      </c>
      <c r="F2378" cm="1">
        <f t="array" ref="F2378">IF(Nike_Sales_Uncleaned!F2492="",MEDIAN(_xlfn._xlws.FILTER(Nike_Sales_Uncleaned!$F$2:$F$2501,Nike_Sales_Uncleaned!$F$2:$F$2501&gt;0)),Nike_Sales_Uncleaned!F2492)</f>
        <v>0</v>
      </c>
      <c r="G2378" cm="1">
        <f t="array" ref="G2378">IF(OR(Nike_Sales_Uncleaned!G2492="",Nike_Sales_Uncleaned!G2492&lt;=0),MEDIAN(_xlfn._xlws.FILTER(Nike_Sales_Uncleaned!$G$2:$G$2501,Nike_Sales_Uncleaned!$G$2:$G$2501&gt;0)),Nike_Sales_Uncleaned!G2492)</f>
        <v>6110.0300000000007</v>
      </c>
      <c r="H2378">
        <f>IF(Nike_Sales_Uncleaned!H2492="",0,IF(AND(Nike_Sales_Uncleaned!H2492&gt;=0,Nike_Sales_Uncleaned!H2492&lt;=1),Nike_Sales_Uncleaned!H2492,0))</f>
        <v>0</v>
      </c>
      <c r="I2378">
        <v>0</v>
      </c>
      <c r="J2378" s="11">
        <f>IF(Nike_Sales_Uncleaned[[#This Row],[Order_Date]]="","",Nike_Sales_Uncleaned[[#This Row],[Order_Date]])</f>
        <v>45509</v>
      </c>
      <c r="K2378" t="s">
        <v>17</v>
      </c>
      <c r="L2378" t="s">
        <v>45</v>
      </c>
      <c r="M2378">
        <v>-1173.8399999999999</v>
      </c>
    </row>
    <row r="2379" spans="1:13" x14ac:dyDescent="0.3">
      <c r="A2379">
        <v>4491</v>
      </c>
      <c r="B2379" t="s">
        <v>19</v>
      </c>
      <c r="C2379" t="s">
        <v>30</v>
      </c>
      <c r="D2379" t="s">
        <v>56</v>
      </c>
      <c r="E2379" t="str">
        <f>IF(Nike_Sales_Uncleaned!E2493="","NA",IF(OR(Nike_Sales_Uncleaned!E2493=0,Nike_Sales_Uncleaned!E2493=-1),"NA",UPPER(Nike_Sales_Uncleaned!E2493)))</f>
        <v>M</v>
      </c>
      <c r="F2379" cm="1">
        <f t="array" ref="F2379">IF(Nike_Sales_Uncleaned!F2493="",MEDIAN(_xlfn._xlws.FILTER(Nike_Sales_Uncleaned!$F$2:$F$2501,Nike_Sales_Uncleaned!$F$2:$F$2501&gt;0)),Nike_Sales_Uncleaned!F2493)</f>
        <v>0</v>
      </c>
      <c r="G2379" cm="1">
        <f t="array" ref="G2379">IF(OR(Nike_Sales_Uncleaned!G2493="",Nike_Sales_Uncleaned!G2493&lt;=0),MEDIAN(_xlfn._xlws.FILTER(Nike_Sales_Uncleaned!$G$2:$G$2501,Nike_Sales_Uncleaned!$G$2:$G$2501&gt;0)),Nike_Sales_Uncleaned!G2493)</f>
        <v>6110.0300000000007</v>
      </c>
      <c r="H2379">
        <f>IF(Nike_Sales_Uncleaned!H2493="",0,IF(AND(Nike_Sales_Uncleaned!H2493&gt;=0,Nike_Sales_Uncleaned!H2493&lt;=1),Nike_Sales_Uncleaned!H2493,0))</f>
        <v>0</v>
      </c>
      <c r="I2379">
        <v>0</v>
      </c>
      <c r="J2379" s="11">
        <f>IF(Nike_Sales_Uncleaned[[#This Row],[Order_Date]]="","",Nike_Sales_Uncleaned[[#This Row],[Order_Date]])</f>
        <v>45633</v>
      </c>
      <c r="K2379" t="s">
        <v>17</v>
      </c>
      <c r="L2379" t="s">
        <v>45</v>
      </c>
      <c r="M2379">
        <v>3066.85</v>
      </c>
    </row>
    <row r="2380" spans="1:13" x14ac:dyDescent="0.3">
      <c r="A2380">
        <v>4492</v>
      </c>
      <c r="B2380" t="s">
        <v>35</v>
      </c>
      <c r="C2380" t="s">
        <v>26</v>
      </c>
      <c r="D2380" t="s">
        <v>60</v>
      </c>
      <c r="E2380" t="str">
        <f>IF(Nike_Sales_Uncleaned!E2494="","NA",IF(OR(Nike_Sales_Uncleaned!E2494=0,Nike_Sales_Uncleaned!E2494=-1),"NA",UPPER(Nike_Sales_Uncleaned!E2494)))</f>
        <v>M</v>
      </c>
      <c r="F2380" cm="1">
        <f t="array" ref="F2380">IF(Nike_Sales_Uncleaned!F2494="",MEDIAN(_xlfn._xlws.FILTER(Nike_Sales_Uncleaned!$F$2:$F$2501,Nike_Sales_Uncleaned!$F$2:$F$2501&gt;0)),Nike_Sales_Uncleaned!F2494)</f>
        <v>2</v>
      </c>
      <c r="G2380" cm="1">
        <f t="array" ref="G2380">IF(OR(Nike_Sales_Uncleaned!G2494="",Nike_Sales_Uncleaned!G2494&lt;=0),MEDIAN(_xlfn._xlws.FILTER(Nike_Sales_Uncleaned!$G$2:$G$2501,Nike_Sales_Uncleaned!$G$2:$G$2501&gt;0)),Nike_Sales_Uncleaned!G2494)</f>
        <v>6110.0300000000007</v>
      </c>
      <c r="H2380">
        <f>IF(Nike_Sales_Uncleaned!H2494="",0,IF(AND(Nike_Sales_Uncleaned!H2494&gt;=0,Nike_Sales_Uncleaned!H2494&lt;=1),Nike_Sales_Uncleaned!H2494,0))</f>
        <v>0</v>
      </c>
      <c r="I2380">
        <v>0</v>
      </c>
      <c r="J2380" s="11">
        <f>IF(Nike_Sales_Uncleaned[[#This Row],[Order_Date]]="","",Nike_Sales_Uncleaned[[#This Row],[Order_Date]])</f>
        <v>45533</v>
      </c>
      <c r="K2380" t="s">
        <v>22</v>
      </c>
      <c r="L2380" t="s">
        <v>25</v>
      </c>
      <c r="M2380">
        <v>2397.23</v>
      </c>
    </row>
    <row r="2381" spans="1:13" x14ac:dyDescent="0.3">
      <c r="A2381">
        <v>4493</v>
      </c>
      <c r="B2381" t="s">
        <v>19</v>
      </c>
      <c r="C2381" t="s">
        <v>26</v>
      </c>
      <c r="D2381" t="s">
        <v>27</v>
      </c>
      <c r="E2381" t="str">
        <f>IF(Nike_Sales_Uncleaned!E2495="","NA",IF(OR(Nike_Sales_Uncleaned!E2495=0,Nike_Sales_Uncleaned!E2495=-1),"NA",UPPER(Nike_Sales_Uncleaned!E2495)))</f>
        <v>XL</v>
      </c>
      <c r="F2381" cm="1">
        <f t="array" ref="F2381">IF(Nike_Sales_Uncleaned!F2495="",MEDIAN(_xlfn._xlws.FILTER(Nike_Sales_Uncleaned!$F$2:$F$2501,Nike_Sales_Uncleaned!$F$2:$F$2501&gt;0)),Nike_Sales_Uncleaned!F2495)</f>
        <v>4</v>
      </c>
      <c r="G2381" cm="1">
        <f t="array" ref="G2381">IF(OR(Nike_Sales_Uncleaned!G2495="",Nike_Sales_Uncleaned!G2495&lt;=0),MEDIAN(_xlfn._xlws.FILTER(Nike_Sales_Uncleaned!$G$2:$G$2501,Nike_Sales_Uncleaned!$G$2:$G$2501&gt;0)),Nike_Sales_Uncleaned!G2495)</f>
        <v>6110.0300000000007</v>
      </c>
      <c r="H2381">
        <f>IF(Nike_Sales_Uncleaned!H2495="",0,IF(AND(Nike_Sales_Uncleaned!H2495&gt;=0,Nike_Sales_Uncleaned!H2495&lt;=1),Nike_Sales_Uncleaned!H2495,0))</f>
        <v>0</v>
      </c>
      <c r="I2381">
        <v>0</v>
      </c>
      <c r="J2381" s="11" t="str">
        <f>IF(Nike_Sales_Uncleaned[[#This Row],[Order_Date]]="","",Nike_Sales_Uncleaned[[#This Row],[Order_Date]])</f>
        <v/>
      </c>
      <c r="K2381" t="s">
        <v>17</v>
      </c>
      <c r="L2381" t="s">
        <v>25</v>
      </c>
      <c r="M2381">
        <v>321.24</v>
      </c>
    </row>
    <row r="2382" spans="1:13" x14ac:dyDescent="0.3">
      <c r="A2382">
        <v>4494</v>
      </c>
      <c r="B2382" t="s">
        <v>19</v>
      </c>
      <c r="C2382" t="s">
        <v>14</v>
      </c>
      <c r="D2382" t="s">
        <v>54</v>
      </c>
      <c r="E2382" t="str">
        <f>IF(Nike_Sales_Uncleaned!E2496="","NA",IF(OR(Nike_Sales_Uncleaned!E2496=0,Nike_Sales_Uncleaned!E2496=-1),"NA",UPPER(Nike_Sales_Uncleaned!E2496)))</f>
        <v>L</v>
      </c>
      <c r="F2382" cm="1">
        <f t="array" ref="F2382">IF(Nike_Sales_Uncleaned!F2496="",MEDIAN(_xlfn._xlws.FILTER(Nike_Sales_Uncleaned!$F$2:$F$2501,Nike_Sales_Uncleaned!$F$2:$F$2501&gt;0)),Nike_Sales_Uncleaned!F2496)</f>
        <v>2</v>
      </c>
      <c r="G2382" cm="1">
        <f t="array" ref="G2382">IF(OR(Nike_Sales_Uncleaned!G2496="",Nike_Sales_Uncleaned!G2496&lt;=0),MEDIAN(_xlfn._xlws.FILTER(Nike_Sales_Uncleaned!$G$2:$G$2501,Nike_Sales_Uncleaned!$G$2:$G$2501&gt;0)),Nike_Sales_Uncleaned!G2496)</f>
        <v>6110.0300000000007</v>
      </c>
      <c r="H2382">
        <f>IF(Nike_Sales_Uncleaned!H2496="",0,IF(AND(Nike_Sales_Uncleaned!H2496&gt;=0,Nike_Sales_Uncleaned!H2496&lt;=1),Nike_Sales_Uncleaned!H2496,0))</f>
        <v>0</v>
      </c>
      <c r="I2382">
        <v>0</v>
      </c>
      <c r="J2382" s="11" t="str">
        <f>IF(Nike_Sales_Uncleaned[[#This Row],[Order_Date]]="","",Nike_Sales_Uncleaned[[#This Row],[Order_Date]])</f>
        <v/>
      </c>
      <c r="K2382" t="s">
        <v>17</v>
      </c>
      <c r="L2382" t="s">
        <v>45</v>
      </c>
      <c r="M2382">
        <v>1357.29</v>
      </c>
    </row>
    <row r="2383" spans="1:13" x14ac:dyDescent="0.3">
      <c r="A2383">
        <v>4495</v>
      </c>
      <c r="B2383" t="s">
        <v>13</v>
      </c>
      <c r="C2383" t="s">
        <v>43</v>
      </c>
      <c r="D2383" t="s">
        <v>51</v>
      </c>
      <c r="E2383" t="str">
        <f>IF(Nike_Sales_Uncleaned!E2497="","NA",IF(OR(Nike_Sales_Uncleaned!E2497=0,Nike_Sales_Uncleaned!E2497=-1),"NA",UPPER(Nike_Sales_Uncleaned!E2497)))</f>
        <v>XL</v>
      </c>
      <c r="F2383" cm="1">
        <f t="array" ref="F2383">IF(Nike_Sales_Uncleaned!F2497="",MEDIAN(_xlfn._xlws.FILTER(Nike_Sales_Uncleaned!$F$2:$F$2501,Nike_Sales_Uncleaned!$F$2:$F$2501&gt;0)),Nike_Sales_Uncleaned!F2497)</f>
        <v>3</v>
      </c>
      <c r="G2383" cm="1">
        <f t="array" ref="G2383">IF(OR(Nike_Sales_Uncleaned!G2497="",Nike_Sales_Uncleaned!G2497&lt;=0),MEDIAN(_xlfn._xlws.FILTER(Nike_Sales_Uncleaned!$G$2:$G$2501,Nike_Sales_Uncleaned!$G$2:$G$2501&gt;0)),Nike_Sales_Uncleaned!G2497)</f>
        <v>6110.0300000000007</v>
      </c>
      <c r="H2383">
        <f>IF(Nike_Sales_Uncleaned!H2497="",0,IF(AND(Nike_Sales_Uncleaned!H2497&gt;=0,Nike_Sales_Uncleaned!H2497&lt;=1),Nike_Sales_Uncleaned!H2497,0))</f>
        <v>0</v>
      </c>
      <c r="I2383">
        <v>0</v>
      </c>
      <c r="J2383" s="11" t="str">
        <f>IF(Nike_Sales_Uncleaned[[#This Row],[Order_Date]]="","",Nike_Sales_Uncleaned[[#This Row],[Order_Date]])</f>
        <v/>
      </c>
      <c r="K2383" t="s">
        <v>17</v>
      </c>
      <c r="L2383" t="s">
        <v>29</v>
      </c>
      <c r="M2383">
        <v>2.97</v>
      </c>
    </row>
    <row r="2384" spans="1:13" x14ac:dyDescent="0.3">
      <c r="A2384">
        <v>4496</v>
      </c>
      <c r="B2384" t="s">
        <v>35</v>
      </c>
      <c r="C2384" t="s">
        <v>43</v>
      </c>
      <c r="D2384" t="s">
        <v>51</v>
      </c>
      <c r="E2384" t="str">
        <f>IF(Nike_Sales_Uncleaned!E2498="","NA",IF(OR(Nike_Sales_Uncleaned!E2498=0,Nike_Sales_Uncleaned!E2498=-1),"NA",UPPER(Nike_Sales_Uncleaned!E2498)))</f>
        <v>L</v>
      </c>
      <c r="F2384" cm="1">
        <f t="array" ref="F2384">IF(Nike_Sales_Uncleaned!F2498="",MEDIAN(_xlfn._xlws.FILTER(Nike_Sales_Uncleaned!$F$2:$F$2501,Nike_Sales_Uncleaned!$F$2:$F$2501&gt;0)),Nike_Sales_Uncleaned!F2498)</f>
        <v>-1</v>
      </c>
      <c r="G2384" cm="1">
        <f t="array" ref="G2384">IF(OR(Nike_Sales_Uncleaned!G2498="",Nike_Sales_Uncleaned!G2498&lt;=0),MEDIAN(_xlfn._xlws.FILTER(Nike_Sales_Uncleaned!$G$2:$G$2501,Nike_Sales_Uncleaned!$G$2:$G$2501&gt;0)),Nike_Sales_Uncleaned!G2498)</f>
        <v>6110.0300000000007</v>
      </c>
      <c r="H2384">
        <f>IF(Nike_Sales_Uncleaned!H2498="",0,IF(AND(Nike_Sales_Uncleaned!H2498&gt;=0,Nike_Sales_Uncleaned!H2498&lt;=1),Nike_Sales_Uncleaned!H2498,0))</f>
        <v>0</v>
      </c>
      <c r="I2384">
        <v>0</v>
      </c>
      <c r="J2384" s="11">
        <f>IF(Nike_Sales_Uncleaned[[#This Row],[Order_Date]]="","",Nike_Sales_Uncleaned[[#This Row],[Order_Date]])</f>
        <v>45620</v>
      </c>
      <c r="K2384" t="s">
        <v>17</v>
      </c>
      <c r="L2384" t="s">
        <v>38</v>
      </c>
      <c r="M2384">
        <v>-487.36</v>
      </c>
    </row>
    <row r="2385" spans="1:13" x14ac:dyDescent="0.3">
      <c r="A2385">
        <v>4497</v>
      </c>
      <c r="B2385" t="s">
        <v>35</v>
      </c>
      <c r="C2385" t="s">
        <v>20</v>
      </c>
      <c r="D2385" t="s">
        <v>21</v>
      </c>
      <c r="E2385" t="str">
        <f>IF(Nike_Sales_Uncleaned!E2499="","NA",IF(OR(Nike_Sales_Uncleaned!E2499=0,Nike_Sales_Uncleaned!E2499=-1),"NA",UPPER(Nike_Sales_Uncleaned!E2499)))</f>
        <v>7</v>
      </c>
      <c r="F2385" cm="1">
        <f t="array" ref="F2385">IF(Nike_Sales_Uncleaned!F2499="",MEDIAN(_xlfn._xlws.FILTER(Nike_Sales_Uncleaned!$F$2:$F$2501,Nike_Sales_Uncleaned!$F$2:$F$2501&gt;0)),Nike_Sales_Uncleaned!F2499)</f>
        <v>2</v>
      </c>
      <c r="G2385" cm="1">
        <f t="array" ref="G2385">IF(OR(Nike_Sales_Uncleaned!G2499="",Nike_Sales_Uncleaned!G2499&lt;=0),MEDIAN(_xlfn._xlws.FILTER(Nike_Sales_Uncleaned!$G$2:$G$2501,Nike_Sales_Uncleaned!$G$2:$G$2501&gt;0)),Nike_Sales_Uncleaned!G2499)</f>
        <v>6647.6</v>
      </c>
      <c r="H2385">
        <f>IF(Nike_Sales_Uncleaned!H2499="",0,IF(AND(Nike_Sales_Uncleaned!H2499&gt;=0,Nike_Sales_Uncleaned!H2499&lt;=1),Nike_Sales_Uncleaned!H2499,0))</f>
        <v>0.52</v>
      </c>
      <c r="I2385">
        <v>0</v>
      </c>
      <c r="J2385" s="11">
        <f>IF(Nike_Sales_Uncleaned[[#This Row],[Order_Date]]="","",Nike_Sales_Uncleaned[[#This Row],[Order_Date]])</f>
        <v>45650</v>
      </c>
      <c r="K2385" t="s">
        <v>22</v>
      </c>
      <c r="L2385" t="s">
        <v>36</v>
      </c>
      <c r="M2385">
        <v>-918.14</v>
      </c>
    </row>
    <row r="2386" spans="1:13" x14ac:dyDescent="0.3">
      <c r="A2386">
        <v>4498</v>
      </c>
      <c r="B2386" t="s">
        <v>19</v>
      </c>
      <c r="C2386" t="s">
        <v>14</v>
      </c>
      <c r="D2386" t="s">
        <v>54</v>
      </c>
      <c r="E2386" t="str">
        <f>IF(Nike_Sales_Uncleaned!E2500="","NA",IF(OR(Nike_Sales_Uncleaned!E2500=0,Nike_Sales_Uncleaned!E2500=-1),"NA",UPPER(Nike_Sales_Uncleaned!E2500)))</f>
        <v>NA</v>
      </c>
      <c r="F2386" cm="1">
        <f t="array" ref="F2386">IF(Nike_Sales_Uncleaned!F2500="",MEDIAN(_xlfn._xlws.FILTER(Nike_Sales_Uncleaned!$F$2:$F$2501,Nike_Sales_Uncleaned!$F$2:$F$2501&gt;0)),Nike_Sales_Uncleaned!F2500)</f>
        <v>4</v>
      </c>
      <c r="G2386" cm="1">
        <f t="array" ref="G2386">IF(OR(Nike_Sales_Uncleaned!G2500="",Nike_Sales_Uncleaned!G2500&lt;=0),MEDIAN(_xlfn._xlws.FILTER(Nike_Sales_Uncleaned!$G$2:$G$2501,Nike_Sales_Uncleaned!$G$2:$G$2501&gt;0)),Nike_Sales_Uncleaned!G2500)</f>
        <v>5358.7</v>
      </c>
      <c r="H2386">
        <f>IF(Nike_Sales_Uncleaned!H2500="",0,IF(AND(Nike_Sales_Uncleaned!H2500&gt;=0,Nike_Sales_Uncleaned!H2500&lt;=1),Nike_Sales_Uncleaned!H2500,0))</f>
        <v>0</v>
      </c>
      <c r="I2386">
        <v>0</v>
      </c>
      <c r="J2386" s="11">
        <f>IF(Nike_Sales_Uncleaned[[#This Row],[Order_Date]]="","",Nike_Sales_Uncleaned[[#This Row],[Order_Date]])</f>
        <v>45458</v>
      </c>
      <c r="K2386" t="s">
        <v>17</v>
      </c>
      <c r="L2386" t="s">
        <v>25</v>
      </c>
      <c r="M2386">
        <v>3352.29</v>
      </c>
    </row>
    <row r="2387" spans="1:13" x14ac:dyDescent="0.3">
      <c r="A2387">
        <v>4499</v>
      </c>
      <c r="B2387" t="s">
        <v>19</v>
      </c>
      <c r="C2387" t="s">
        <v>30</v>
      </c>
      <c r="D2387" t="s">
        <v>48</v>
      </c>
      <c r="E2387" t="str">
        <f>IF(Nike_Sales_Uncleaned!E2501="","NA",IF(OR(Nike_Sales_Uncleaned!E2501=0,Nike_Sales_Uncleaned!E2501=-1),"NA",UPPER(Nike_Sales_Uncleaned!E2501)))</f>
        <v>M</v>
      </c>
      <c r="F2387" cm="1">
        <f t="array" ref="F2387">IF(Nike_Sales_Uncleaned!F2501="",MEDIAN(_xlfn._xlws.FILTER(Nike_Sales_Uncleaned!$F$2:$F$2501,Nike_Sales_Uncleaned!$F$2:$F$2501&gt;0)),Nike_Sales_Uncleaned!F2501)</f>
        <v>2</v>
      </c>
      <c r="G2387" cm="1">
        <f t="array" ref="G2387">IF(OR(Nike_Sales_Uncleaned!G2501="",Nike_Sales_Uncleaned!G2501&lt;=0),MEDIAN(_xlfn._xlws.FILTER(Nike_Sales_Uncleaned!$G$2:$G$2501,Nike_Sales_Uncleaned!$G$2:$G$2501&gt;0)),Nike_Sales_Uncleaned!G2501)</f>
        <v>5550.99</v>
      </c>
      <c r="H2387">
        <f>IF(Nike_Sales_Uncleaned!H2501="",0,IF(AND(Nike_Sales_Uncleaned!H2501&gt;=0,Nike_Sales_Uncleaned!H2501&lt;=1),Nike_Sales_Uncleaned!H2501,0))</f>
        <v>0</v>
      </c>
      <c r="I2387">
        <v>0</v>
      </c>
      <c r="J2387" s="11">
        <f>IF(Nike_Sales_Uncleaned[[#This Row],[Order_Date]]="","",Nike_Sales_Uncleaned[[#This Row],[Order_Date]])</f>
        <v>45273</v>
      </c>
      <c r="K2387" t="s">
        <v>22</v>
      </c>
      <c r="L2387" t="s">
        <v>25</v>
      </c>
      <c r="M2387">
        <v>2453.5700000000002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455D0-E1FE-4856-AEAF-13396745E2CE}">
  <dimension ref="B8:K29"/>
  <sheetViews>
    <sheetView topLeftCell="A5" workbookViewId="0">
      <selection activeCell="D20" sqref="D20"/>
    </sheetView>
  </sheetViews>
  <sheetFormatPr defaultRowHeight="14.4" x14ac:dyDescent="0.3"/>
  <cols>
    <col min="1" max="2" width="12.5546875" bestFit="1" customWidth="1"/>
    <col min="3" max="3" width="16.109375" bestFit="1" customWidth="1"/>
    <col min="5" max="5" width="13.6640625" bestFit="1" customWidth="1"/>
    <col min="6" max="6" width="14.44140625" bestFit="1" customWidth="1"/>
    <col min="7" max="7" width="18.21875" bestFit="1" customWidth="1"/>
    <col min="8" max="9" width="16.109375" bestFit="1" customWidth="1"/>
    <col min="10" max="10" width="16.88671875" bestFit="1" customWidth="1"/>
    <col min="11" max="11" width="18.21875" bestFit="1" customWidth="1"/>
    <col min="12" max="22" width="9.88671875" bestFit="1" customWidth="1"/>
    <col min="23" max="23" width="12.109375" bestFit="1" customWidth="1"/>
    <col min="24" max="562" width="11.21875" bestFit="1" customWidth="1"/>
    <col min="563" max="563" width="11" bestFit="1" customWidth="1"/>
    <col min="564" max="564" width="12.109375" bestFit="1" customWidth="1"/>
  </cols>
  <sheetData>
    <row r="8" spans="2:11" ht="15.6" x14ac:dyDescent="0.3">
      <c r="B8" s="14" t="s">
        <v>66</v>
      </c>
      <c r="C8" s="14"/>
      <c r="E8" s="14" t="s">
        <v>67</v>
      </c>
      <c r="F8" s="14"/>
      <c r="G8" s="14"/>
      <c r="I8" s="14" t="s">
        <v>69</v>
      </c>
      <c r="J8" s="14"/>
      <c r="K8" s="14"/>
    </row>
    <row r="9" spans="2:11" ht="15.6" x14ac:dyDescent="0.3">
      <c r="B9" s="2" t="s">
        <v>63</v>
      </c>
      <c r="C9" s="3" t="s">
        <v>65</v>
      </c>
      <c r="E9" s="2" t="s">
        <v>63</v>
      </c>
      <c r="F9" s="3" t="s">
        <v>65</v>
      </c>
      <c r="G9" s="3" t="s">
        <v>68</v>
      </c>
      <c r="I9" s="2" t="s">
        <v>63</v>
      </c>
      <c r="J9" s="3" t="s">
        <v>65</v>
      </c>
      <c r="K9" s="3" t="s">
        <v>70</v>
      </c>
    </row>
    <row r="10" spans="2:11" ht="15.6" x14ac:dyDescent="0.3">
      <c r="B10" s="4" t="s">
        <v>43</v>
      </c>
      <c r="C10" s="3">
        <v>159372.33000000002</v>
      </c>
      <c r="E10" s="4" t="s">
        <v>36</v>
      </c>
      <c r="F10" s="3">
        <v>102745.55999999998</v>
      </c>
      <c r="G10" s="3">
        <v>608017.70000000019</v>
      </c>
      <c r="I10" s="4" t="s">
        <v>13</v>
      </c>
      <c r="J10" s="3">
        <v>196029.84</v>
      </c>
      <c r="K10" s="3">
        <v>1394</v>
      </c>
    </row>
    <row r="11" spans="2:11" ht="15.6" x14ac:dyDescent="0.3">
      <c r="B11" s="4" t="s">
        <v>26</v>
      </c>
      <c r="C11" s="3">
        <v>136624.32999999996</v>
      </c>
      <c r="E11" s="4" t="s">
        <v>33</v>
      </c>
      <c r="F11" s="3">
        <v>97181.960000000021</v>
      </c>
      <c r="G11" s="3">
        <v>560808.31999999948</v>
      </c>
      <c r="I11" s="4" t="s">
        <v>35</v>
      </c>
      <c r="J11" s="3">
        <v>262493.77</v>
      </c>
      <c r="K11" s="3">
        <v>1406</v>
      </c>
    </row>
    <row r="12" spans="2:11" ht="15.6" x14ac:dyDescent="0.3">
      <c r="B12" s="4" t="s">
        <v>30</v>
      </c>
      <c r="C12" s="3">
        <v>72075.950000000012</v>
      </c>
      <c r="E12" s="4" t="s">
        <v>38</v>
      </c>
      <c r="F12" s="3">
        <v>126847.66999999997</v>
      </c>
      <c r="G12" s="3">
        <v>498376.82999999967</v>
      </c>
      <c r="I12" s="4" t="s">
        <v>19</v>
      </c>
      <c r="J12" s="3">
        <v>219942.99</v>
      </c>
      <c r="K12" s="3">
        <v>1340</v>
      </c>
    </row>
    <row r="13" spans="2:11" ht="15.6" x14ac:dyDescent="0.3">
      <c r="B13" s="4" t="s">
        <v>20</v>
      </c>
      <c r="C13" s="3">
        <v>114213.02999999998</v>
      </c>
      <c r="E13" s="4" t="s">
        <v>45</v>
      </c>
      <c r="F13" s="3">
        <v>156633.99999999997</v>
      </c>
      <c r="G13" s="3">
        <v>568729.41</v>
      </c>
      <c r="I13" s="4" t="s">
        <v>64</v>
      </c>
      <c r="J13" s="3">
        <v>678466.6</v>
      </c>
      <c r="K13" s="3">
        <v>4140</v>
      </c>
    </row>
    <row r="14" spans="2:11" ht="15.6" x14ac:dyDescent="0.3">
      <c r="B14" s="4" t="s">
        <v>14</v>
      </c>
      <c r="C14" s="3">
        <v>196180.96</v>
      </c>
      <c r="E14" s="4" t="s">
        <v>25</v>
      </c>
      <c r="F14" s="3">
        <v>93880.140000000014</v>
      </c>
      <c r="G14" s="3">
        <v>555487.89999999979</v>
      </c>
    </row>
    <row r="15" spans="2:11" ht="15.6" x14ac:dyDescent="0.3">
      <c r="B15" s="4" t="s">
        <v>64</v>
      </c>
      <c r="C15" s="3">
        <v>678466.6</v>
      </c>
      <c r="E15" s="4" t="s">
        <v>29</v>
      </c>
      <c r="F15" s="3">
        <v>101177.26999999999</v>
      </c>
      <c r="G15" s="3">
        <v>521704.45999999938</v>
      </c>
    </row>
    <row r="16" spans="2:11" ht="15.6" x14ac:dyDescent="0.3">
      <c r="E16" s="4" t="s">
        <v>64</v>
      </c>
      <c r="F16" s="3">
        <v>678466.6</v>
      </c>
      <c r="G16" s="3">
        <v>3313124.6199999987</v>
      </c>
    </row>
    <row r="17" spans="6:8" ht="15.6" x14ac:dyDescent="0.3"/>
    <row r="18" spans="6:8" ht="15.6" x14ac:dyDescent="0.3"/>
    <row r="20" spans="6:8" ht="15.6" x14ac:dyDescent="0.3">
      <c r="F20" s="14" t="s">
        <v>75</v>
      </c>
      <c r="G20" s="14"/>
      <c r="H20" s="14"/>
    </row>
    <row r="21" spans="6:8" ht="15.6" x14ac:dyDescent="0.3">
      <c r="F21" s="2" t="s">
        <v>63</v>
      </c>
      <c r="G21" s="3" t="s">
        <v>70</v>
      </c>
      <c r="H21" s="3" t="s">
        <v>65</v>
      </c>
    </row>
    <row r="22" spans="6:8" ht="15.6" x14ac:dyDescent="0.3">
      <c r="F22" s="4" t="s">
        <v>71</v>
      </c>
      <c r="G22" s="3">
        <v>968</v>
      </c>
      <c r="H22" s="3">
        <v>139909.65000000002</v>
      </c>
    </row>
    <row r="23" spans="6:8" ht="15.6" x14ac:dyDescent="0.3">
      <c r="F23" s="4" t="s">
        <v>72</v>
      </c>
      <c r="G23" s="3">
        <v>177</v>
      </c>
      <c r="H23" s="3">
        <v>43945.34</v>
      </c>
    </row>
    <row r="24" spans="6:8" ht="15.6" x14ac:dyDescent="0.3">
      <c r="F24" s="4" t="s">
        <v>73</v>
      </c>
      <c r="G24" s="3">
        <v>1544</v>
      </c>
      <c r="H24" s="3">
        <v>254762.53000000006</v>
      </c>
    </row>
    <row r="25" spans="6:8" ht="15.6" x14ac:dyDescent="0.3">
      <c r="F25" s="4" t="s">
        <v>74</v>
      </c>
      <c r="G25" s="3">
        <v>1451</v>
      </c>
      <c r="H25" s="3">
        <v>239849.07999999996</v>
      </c>
    </row>
    <row r="26" spans="6:8" ht="15.6" x14ac:dyDescent="0.3">
      <c r="F26" s="4" t="s">
        <v>64</v>
      </c>
      <c r="G26" s="3">
        <v>4140</v>
      </c>
      <c r="H26" s="3">
        <v>678466.60000000009</v>
      </c>
    </row>
    <row r="27" spans="6:8" ht="15.6" x14ac:dyDescent="0.3"/>
    <row r="28" spans="6:8" ht="15.6" x14ac:dyDescent="0.3"/>
    <row r="29" spans="6:8" ht="15.6" x14ac:dyDescent="0.3"/>
  </sheetData>
  <mergeCells count="4">
    <mergeCell ref="B8:C8"/>
    <mergeCell ref="E8:G8"/>
    <mergeCell ref="I8:K8"/>
    <mergeCell ref="F20:H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84E8A-7E96-4723-B575-A37BF8090DA7}">
  <dimension ref="A1:W2387"/>
  <sheetViews>
    <sheetView tabSelected="1" workbookViewId="0">
      <selection activeCell="D2" sqref="D2"/>
    </sheetView>
  </sheetViews>
  <sheetFormatPr defaultRowHeight="14.4" x14ac:dyDescent="0.3"/>
  <cols>
    <col min="1" max="1" width="9.88671875" customWidth="1"/>
    <col min="2" max="2" width="16.33203125" style="10" bestFit="1" customWidth="1"/>
    <col min="3" max="3" width="13.6640625" customWidth="1"/>
    <col min="4" max="4" width="12.77734375" customWidth="1"/>
    <col min="5" max="5" width="12.6640625" style="10" customWidth="1"/>
    <col min="6" max="6" width="13.88671875" customWidth="1"/>
    <col min="7" max="7" width="13" customWidth="1"/>
    <col min="8" max="8" width="11.88671875" customWidth="1"/>
    <col min="10" max="10" width="17.6640625" customWidth="1"/>
    <col min="11" max="11" width="10.21875" customWidth="1"/>
    <col min="13" max="13" width="15.5546875" customWidth="1"/>
    <col min="14" max="14" width="14" customWidth="1"/>
    <col min="16" max="16" width="25.88671875" bestFit="1" customWidth="1"/>
    <col min="17" max="17" width="12.5546875" customWidth="1"/>
    <col min="18" max="18" width="9.77734375" bestFit="1" customWidth="1"/>
    <col min="19" max="19" width="9.77734375" customWidth="1"/>
    <col min="20" max="20" width="17.33203125" customWidth="1"/>
    <col min="21" max="21" width="10.77734375" customWidth="1"/>
    <col min="22" max="23" width="18" bestFit="1" customWidth="1"/>
  </cols>
  <sheetData>
    <row r="1" spans="1:23" x14ac:dyDescent="0.3">
      <c r="A1" s="12" t="s">
        <v>315</v>
      </c>
      <c r="B1" s="12" t="s">
        <v>0</v>
      </c>
      <c r="C1" s="12" t="s">
        <v>76</v>
      </c>
      <c r="D1" s="12" t="s">
        <v>2709</v>
      </c>
      <c r="E1" s="12" t="s">
        <v>317</v>
      </c>
      <c r="F1" s="12" t="s">
        <v>301</v>
      </c>
      <c r="G1" s="12" t="s">
        <v>318</v>
      </c>
      <c r="H1" s="12" t="s">
        <v>5</v>
      </c>
      <c r="I1" s="12" t="s">
        <v>6</v>
      </c>
      <c r="J1" s="12" t="s">
        <v>7</v>
      </c>
      <c r="K1" s="12" t="s">
        <v>8</v>
      </c>
      <c r="L1" s="12" t="s">
        <v>12</v>
      </c>
      <c r="M1" s="13" t="s">
        <v>3</v>
      </c>
      <c r="N1" s="13" t="s">
        <v>2</v>
      </c>
      <c r="O1" s="13" t="s">
        <v>4</v>
      </c>
      <c r="P1" s="13" t="s">
        <v>326</v>
      </c>
      <c r="Q1" s="13" t="s">
        <v>9</v>
      </c>
      <c r="R1" s="13" t="s">
        <v>11</v>
      </c>
      <c r="S1" s="13" t="s">
        <v>2707</v>
      </c>
      <c r="T1" s="13" t="s">
        <v>2708</v>
      </c>
      <c r="U1" s="12" t="s">
        <v>316</v>
      </c>
      <c r="V1" s="13" t="s">
        <v>3439</v>
      </c>
      <c r="W1" s="13" t="s">
        <v>2710</v>
      </c>
    </row>
    <row r="2" spans="1:23" x14ac:dyDescent="0.3">
      <c r="A2" s="10" t="s">
        <v>319</v>
      </c>
      <c r="B2" s="10">
        <f>Cleaned_Data[[#This Row],[Order_ID]]</f>
        <v>2000</v>
      </c>
      <c r="C2" s="10" t="str">
        <f>_xlfn.XLOOKUP(P2,Dim_Product!$E$2:$E$221,Dim_Product!$A$2:$A$221,"Not Found")</f>
        <v>PK-01</v>
      </c>
      <c r="D2" s="10" t="str">
        <f>_xlfn.XLOOKUP(Table5[[#This Row],[Order_Date]],Table8[Date],Table8[Date_Key],"")</f>
        <v>DK-228</v>
      </c>
      <c r="E2" s="10" t="str">
        <f>_xlfn.XLOOKUP(R2,Table4[Region],Table4[Region_Key])</f>
        <v>RK-01</v>
      </c>
      <c r="F2" s="10" t="str">
        <f>_xlfn.XLOOKUP(S2,Table6[Sales_Channel],Table6[Channel_Key])</f>
        <v>CK-01</v>
      </c>
      <c r="G2" s="10" t="str">
        <f>_xlfn.XLOOKUP(T2,Table7[Gender_Category],Table7[Gender_Key])</f>
        <v>GK-01</v>
      </c>
      <c r="H2" s="10">
        <f>Cleaned_Data[[#This Row],[Units_Sold]]</f>
        <v>2</v>
      </c>
      <c r="I2" s="10">
        <f>Cleaned_Data[[#This Row],[MRP]]</f>
        <v>6110.0300000000007</v>
      </c>
      <c r="J2" s="10">
        <f>Cleaned_Data[[#This Row],[Discount_Applied]]</f>
        <v>0.47</v>
      </c>
      <c r="K2" s="10">
        <f>Cleaned_Data[[#This Row],[Revenue]]</f>
        <v>0</v>
      </c>
      <c r="L2" s="10">
        <f>Cleaned_Data[[#This Row],[Profit]]</f>
        <v>-770.45</v>
      </c>
      <c r="M2" s="10" t="str">
        <f>Cleaned_Data[[#This Row],[Product_Name]]</f>
        <v>SuperRep Go</v>
      </c>
      <c r="N2" s="10" t="str">
        <f>Cleaned_Data[[#This Row],[Product_Line]]</f>
        <v>Training</v>
      </c>
      <c r="O2" s="10" t="str">
        <f>Cleaned_Data[[#This Row],[Size]]</f>
        <v>M</v>
      </c>
      <c r="P2" s="10" t="str">
        <f>TRIM(M2)&amp;"|"&amp;TRIM(N2)&amp;"|"&amp;TRIM(O2)</f>
        <v>SuperRep Go|Training|M</v>
      </c>
      <c r="Q2" s="11">
        <f>Cleaned_Data[[#This Row],[Order_Date]]</f>
        <v>45360</v>
      </c>
      <c r="R2" s="10" t="str">
        <f>Cleaned_Data[[#This Row],[Region]]</f>
        <v>Bangalore</v>
      </c>
      <c r="S2" s="10" t="str">
        <f>Cleaned_Data[[#This Row],[Sales_Channel]]</f>
        <v>Online</v>
      </c>
      <c r="T2" s="10" t="str">
        <f>Cleaned_Data[[#This Row],[Gender_Category]]</f>
        <v>Kids</v>
      </c>
      <c r="U2" t="str">
        <f>IF(D2="",0,D2)</f>
        <v>DK-228</v>
      </c>
      <c r="V2" s="10"/>
      <c r="W2" s="10"/>
    </row>
    <row r="3" spans="1:23" x14ac:dyDescent="0.3">
      <c r="A3" s="10" t="s">
        <v>320</v>
      </c>
      <c r="B3" s="10">
        <f>Cleaned_Data[[#This Row],[Order_ID]]</f>
        <v>2001</v>
      </c>
      <c r="C3" s="10" t="str">
        <f>_xlfn.XLOOKUP(P3,Dim_Product!$E$2:$E$221,Dim_Product!$A$2:$A$221,"Not Found")</f>
        <v>PK-02</v>
      </c>
      <c r="D3" s="10" t="str">
        <f>_xlfn.XLOOKUP(Table5[[#This Row],[Order_Date]],Table8[Date],Table8[Date_Key],"Not Found")</f>
        <v>DK-350</v>
      </c>
      <c r="E3" s="10" t="str">
        <f>_xlfn.XLOOKUP(R3,Table4[Region],Table4[Region_Key])</f>
        <v>RK-02</v>
      </c>
      <c r="F3" s="10" t="str">
        <f>_xlfn.XLOOKUP(S3,Table6[Sales_Channel],Table6[Channel_Key])</f>
        <v>CK-02</v>
      </c>
      <c r="G3" s="10" t="str">
        <f>_xlfn.XLOOKUP(T3,Table7[Gender_Category],Table7[Gender_Key])</f>
        <v>GK-02</v>
      </c>
      <c r="H3" s="10">
        <f>Cleaned_Data[[#This Row],[Units_Sold]]</f>
        <v>3</v>
      </c>
      <c r="I3" s="10">
        <f>Cleaned_Data[[#This Row],[MRP]]</f>
        <v>4957.93</v>
      </c>
      <c r="J3" s="10">
        <f>Cleaned_Data[[#This Row],[Discount_Applied]]</f>
        <v>0</v>
      </c>
      <c r="K3" s="10">
        <f>Cleaned_Data[[#This Row],[Revenue]]</f>
        <v>0</v>
      </c>
      <c r="L3" s="10">
        <f>Cleaned_Data[[#This Row],[Profit]]</f>
        <v>-112.53</v>
      </c>
      <c r="M3" s="10" t="str">
        <f>Cleaned_Data[[#This Row],[Product_Name]]</f>
        <v>Tiempo Legend</v>
      </c>
      <c r="N3" s="10" t="str">
        <f>Cleaned_Data[[#This Row],[Product_Line]]</f>
        <v>Soccer</v>
      </c>
      <c r="O3" s="10" t="str">
        <f>Cleaned_Data[[#This Row],[Size]]</f>
        <v>M</v>
      </c>
      <c r="P3" s="10" t="str">
        <f t="shared" ref="P3:P66" si="0">TRIM(M3)&amp;"|"&amp;TRIM(N3)&amp;"|"&amp;TRIM(O3)</f>
        <v>Tiempo Legend|Soccer|M</v>
      </c>
      <c r="Q3" s="11">
        <f>Cleaned_Data[[#This Row],[Order_Date]]</f>
        <v>45482</v>
      </c>
      <c r="R3" s="10" t="str">
        <f>Cleaned_Data[[#This Row],[Region]]</f>
        <v>Hyderabad</v>
      </c>
      <c r="S3" s="10" t="str">
        <f>Cleaned_Data[[#This Row],[Sales_Channel]]</f>
        <v>Retail</v>
      </c>
      <c r="T3" s="10" t="str">
        <f>Cleaned_Data[[#This Row],[Gender_Category]]</f>
        <v>Women</v>
      </c>
      <c r="U3" t="str">
        <f t="shared" ref="U3:U66" si="1">IF(D3="",0,D3)</f>
        <v>DK-350</v>
      </c>
      <c r="V3" s="10"/>
      <c r="W3" s="10"/>
    </row>
    <row r="4" spans="1:23" x14ac:dyDescent="0.3">
      <c r="A4" s="10" t="s">
        <v>321</v>
      </c>
      <c r="B4" s="10">
        <f>Cleaned_Data[[#This Row],[Order_ID]]</f>
        <v>2002</v>
      </c>
      <c r="C4" s="10" t="str">
        <f>_xlfn.XLOOKUP(P4,Dim_Product!$E$2:$E$221,Dim_Product!$A$2:$A$221,"Not Found")</f>
        <v>PK-03</v>
      </c>
      <c r="D4" s="10" t="str">
        <f>_xlfn.XLOOKUP(Table5[[#This Row],[Order_Date]],Table8[Date],Table8[Date_Key],"Not Found")</f>
        <v>Not Found</v>
      </c>
      <c r="E4" s="10" t="str">
        <f>_xlfn.XLOOKUP(R4,Table4[Region],Table4[Region_Key])</f>
        <v>RK-03</v>
      </c>
      <c r="F4" s="10" t="str">
        <f>_xlfn.XLOOKUP(S4,Table6[Sales_Channel],Table6[Channel_Key])</f>
        <v>CK-02</v>
      </c>
      <c r="G4" s="10" t="str">
        <f>_xlfn.XLOOKUP(T4,Table7[Gender_Category],Table7[Gender_Key])</f>
        <v>GK-02</v>
      </c>
      <c r="H4" s="10">
        <f>Cleaned_Data[[#This Row],[Units_Sold]]</f>
        <v>4</v>
      </c>
      <c r="I4" s="10">
        <f>Cleaned_Data[[#This Row],[MRP]]</f>
        <v>6110.0300000000007</v>
      </c>
      <c r="J4" s="10">
        <f>Cleaned_Data[[#This Row],[Discount_Applied]]</f>
        <v>0</v>
      </c>
      <c r="K4" s="10">
        <f>Cleaned_Data[[#This Row],[Revenue]]</f>
        <v>0</v>
      </c>
      <c r="L4" s="10">
        <f>Cleaned_Data[[#This Row],[Profit]]</f>
        <v>3337.34</v>
      </c>
      <c r="M4" s="10" t="str">
        <f>Cleaned_Data[[#This Row],[Product_Name]]</f>
        <v>Premier III</v>
      </c>
      <c r="N4" s="10" t="str">
        <f>Cleaned_Data[[#This Row],[Product_Line]]</f>
        <v>Soccer</v>
      </c>
      <c r="O4" s="10" t="str">
        <f>Cleaned_Data[[#This Row],[Size]]</f>
        <v>M</v>
      </c>
      <c r="P4" s="10" t="str">
        <f t="shared" si="0"/>
        <v>Premier III|Soccer|M</v>
      </c>
      <c r="Q4" s="11" t="str">
        <f>Cleaned_Data[[#This Row],[Order_Date]]</f>
        <v/>
      </c>
      <c r="R4" s="10" t="str">
        <f>Cleaned_Data[[#This Row],[Region]]</f>
        <v>Mumbai</v>
      </c>
      <c r="S4" s="10" t="str">
        <f>Cleaned_Data[[#This Row],[Sales_Channel]]</f>
        <v>Retail</v>
      </c>
      <c r="T4" s="10" t="str">
        <f>Cleaned_Data[[#This Row],[Gender_Category]]</f>
        <v>Women</v>
      </c>
      <c r="U4" t="str">
        <f t="shared" si="1"/>
        <v>Not Found</v>
      </c>
      <c r="V4" s="10"/>
      <c r="W4" s="10"/>
    </row>
    <row r="5" spans="1:23" x14ac:dyDescent="0.3">
      <c r="A5" s="10" t="s">
        <v>322</v>
      </c>
      <c r="B5" s="10">
        <f>Cleaned_Data[[#This Row],[Order_ID]]</f>
        <v>2003</v>
      </c>
      <c r="C5" s="10" t="str">
        <f>_xlfn.XLOOKUP(P5,Dim_Product!$E$2:$E$221,Dim_Product!$A$2:$A$221,"Not Found")</f>
        <v>PK-04</v>
      </c>
      <c r="D5" s="10" t="str">
        <f>_xlfn.XLOOKUP(Table5[[#This Row],[Order_Date]],Table8[Date],Table8[Date_Key],"Not Found")</f>
        <v>DK-437</v>
      </c>
      <c r="E5" s="10" t="str">
        <f>_xlfn.XLOOKUP(R5,Table4[Region],Table4[Region_Key])</f>
        <v>RK-04</v>
      </c>
      <c r="F5" s="10" t="str">
        <f>_xlfn.XLOOKUP(S5,Table6[Sales_Channel],Table6[Channel_Key])</f>
        <v>CK-01</v>
      </c>
      <c r="G5" s="10" t="str">
        <f>_xlfn.XLOOKUP(T5,Table7[Gender_Category],Table7[Gender_Key])</f>
        <v>GK-01</v>
      </c>
      <c r="H5" s="10">
        <f>Cleaned_Data[[#This Row],[Units_Sold]]</f>
        <v>2</v>
      </c>
      <c r="I5" s="10">
        <f>Cleaned_Data[[#This Row],[MRP]]</f>
        <v>9673.57</v>
      </c>
      <c r="J5" s="10">
        <f>Cleaned_Data[[#This Row],[Discount_Applied]]</f>
        <v>0</v>
      </c>
      <c r="K5" s="10">
        <f>Cleaned_Data[[#This Row],[Revenue]]</f>
        <v>0</v>
      </c>
      <c r="L5" s="10">
        <f>Cleaned_Data[[#This Row],[Profit]]</f>
        <v>3376.85</v>
      </c>
      <c r="M5" s="10" t="str">
        <f>Cleaned_Data[[#This Row],[Product_Name]]</f>
        <v>Blazer Mid</v>
      </c>
      <c r="N5" s="10" t="str">
        <f>Cleaned_Data[[#This Row],[Product_Line]]</f>
        <v>Lifestyle</v>
      </c>
      <c r="O5" s="10" t="str">
        <f>Cleaned_Data[[#This Row],[Size]]</f>
        <v>L</v>
      </c>
      <c r="P5" s="10" t="str">
        <f t="shared" si="0"/>
        <v>Blazer Mid|Lifestyle|L</v>
      </c>
      <c r="Q5" s="11">
        <f>Cleaned_Data[[#This Row],[Order_Date]]</f>
        <v>45569</v>
      </c>
      <c r="R5" s="10" t="str">
        <f>Cleaned_Data[[#This Row],[Region]]</f>
        <v>Pune</v>
      </c>
      <c r="S5" s="10" t="str">
        <f>Cleaned_Data[[#This Row],[Sales_Channel]]</f>
        <v>Online</v>
      </c>
      <c r="T5" s="10" t="str">
        <f>Cleaned_Data[[#This Row],[Gender_Category]]</f>
        <v>Kids</v>
      </c>
      <c r="U5" t="str">
        <f t="shared" si="1"/>
        <v>DK-437</v>
      </c>
      <c r="V5" s="10"/>
      <c r="W5" s="10"/>
    </row>
    <row r="6" spans="1:23" x14ac:dyDescent="0.3">
      <c r="A6" s="10" t="s">
        <v>323</v>
      </c>
      <c r="B6" s="10">
        <f>Cleaned_Data[[#This Row],[Order_ID]]</f>
        <v>2004</v>
      </c>
      <c r="C6" s="10" t="str">
        <f>_xlfn.XLOOKUP(P6,Dim_Product!$E$2:$E$221,Dim_Product!$A$2:$A$221,"Not Found")</f>
        <v>PK-05</v>
      </c>
      <c r="D6" s="10" t="str">
        <f>_xlfn.XLOOKUP(Table5[[#This Row],[Order_Date]],Table8[Date],Table8[Date_Key],"Not Found")</f>
        <v>DK-415</v>
      </c>
      <c r="E6" s="10" t="str">
        <f>_xlfn.XLOOKUP(R6,Table4[Region],Table4[Region_Key])</f>
        <v>RK-05</v>
      </c>
      <c r="F6" s="10" t="str">
        <f>_xlfn.XLOOKUP(S6,Table6[Sales_Channel],Table6[Channel_Key])</f>
        <v>CK-02</v>
      </c>
      <c r="G6" s="10" t="str">
        <f>_xlfn.XLOOKUP(T6,Table7[Gender_Category],Table7[Gender_Key])</f>
        <v>GK-01</v>
      </c>
      <c r="H6" s="10">
        <f>Cleaned_Data[[#This Row],[Units_Sold]]</f>
        <v>2</v>
      </c>
      <c r="I6" s="10">
        <f>Cleaned_Data[[#This Row],[MRP]]</f>
        <v>6110.0300000000007</v>
      </c>
      <c r="J6" s="10">
        <f>Cleaned_Data[[#This Row],[Discount_Applied]]</f>
        <v>0</v>
      </c>
      <c r="K6" s="10">
        <f>Cleaned_Data[[#This Row],[Revenue]]</f>
        <v>0</v>
      </c>
      <c r="L6" s="10">
        <f>Cleaned_Data[[#This Row],[Profit]]</f>
        <v>187.89</v>
      </c>
      <c r="M6" s="10" t="str">
        <f>Cleaned_Data[[#This Row],[Product_Name]]</f>
        <v>React Infinity</v>
      </c>
      <c r="N6" s="10" t="str">
        <f>Cleaned_Data[[#This Row],[Product_Line]]</f>
        <v>Running</v>
      </c>
      <c r="O6" s="10" t="str">
        <f>Cleaned_Data[[#This Row],[Size]]</f>
        <v>XL</v>
      </c>
      <c r="P6" s="10" t="str">
        <f t="shared" si="0"/>
        <v>React Infinity|Running|XL</v>
      </c>
      <c r="Q6" s="11">
        <f>Cleaned_Data[[#This Row],[Order_Date]]</f>
        <v>45547</v>
      </c>
      <c r="R6" s="10" t="str">
        <f>Cleaned_Data[[#This Row],[Region]]</f>
        <v>Delhi</v>
      </c>
      <c r="S6" s="10" t="str">
        <f>Cleaned_Data[[#This Row],[Sales_Channel]]</f>
        <v>Retail</v>
      </c>
      <c r="T6" s="10" t="str">
        <f>Cleaned_Data[[#This Row],[Gender_Category]]</f>
        <v>Kids</v>
      </c>
      <c r="U6" t="str">
        <f t="shared" si="1"/>
        <v>DK-415</v>
      </c>
      <c r="V6" s="10"/>
      <c r="W6" s="10"/>
    </row>
    <row r="7" spans="1:23" x14ac:dyDescent="0.3">
      <c r="A7" s="10" t="s">
        <v>324</v>
      </c>
      <c r="B7" s="10">
        <f>Cleaned_Data[[#This Row],[Order_ID]]</f>
        <v>2005</v>
      </c>
      <c r="C7" s="10" t="str">
        <f>_xlfn.XLOOKUP(P7,Dim_Product!$E$2:$E$221,Dim_Product!$A$2:$A$221,"Not Found")</f>
        <v>PK-06</v>
      </c>
      <c r="D7" s="10" t="str">
        <f>_xlfn.XLOOKUP(Table5[[#This Row],[Order_Date]],Table8[Date],Table8[Date_Key],"Not Found")</f>
        <v>Not Found</v>
      </c>
      <c r="E7" s="10" t="str">
        <f>_xlfn.XLOOKUP(R7,Table4[Region],Table4[Region_Key])</f>
        <v>RK-05</v>
      </c>
      <c r="F7" s="10" t="str">
        <f>_xlfn.XLOOKUP(S7,Table6[Sales_Channel],Table6[Channel_Key])</f>
        <v>CK-02</v>
      </c>
      <c r="G7" s="10" t="str">
        <f>_xlfn.XLOOKUP(T7,Table7[Gender_Category],Table7[Gender_Key])</f>
        <v>GK-02</v>
      </c>
      <c r="H7" s="10">
        <f>Cleaned_Data[[#This Row],[Units_Sold]]</f>
        <v>1</v>
      </c>
      <c r="I7" s="10">
        <f>Cleaned_Data[[#This Row],[MRP]]</f>
        <v>7363.96</v>
      </c>
      <c r="J7" s="10">
        <f>Cleaned_Data[[#This Row],[Discount_Applied]]</f>
        <v>0</v>
      </c>
      <c r="K7" s="10">
        <f>Cleaned_Data[[#This Row],[Revenue]]</f>
        <v>0</v>
      </c>
      <c r="L7" s="10">
        <f>Cleaned_Data[[#This Row],[Profit]]</f>
        <v>1415.98</v>
      </c>
      <c r="M7" s="10" t="str">
        <f>Cleaned_Data[[#This Row],[Product_Name]]</f>
        <v>Flex Trainer</v>
      </c>
      <c r="N7" s="10" t="str">
        <f>Cleaned_Data[[#This Row],[Product_Line]]</f>
        <v>Training</v>
      </c>
      <c r="O7" s="10" t="str">
        <f>Cleaned_Data[[#This Row],[Size]]</f>
        <v>M</v>
      </c>
      <c r="P7" s="10" t="str">
        <f t="shared" si="0"/>
        <v>Flex Trainer|Training|M</v>
      </c>
      <c r="Q7" s="11" t="str">
        <f>Cleaned_Data[[#This Row],[Order_Date]]</f>
        <v/>
      </c>
      <c r="R7" s="10" t="str">
        <f>Cleaned_Data[[#This Row],[Region]]</f>
        <v>Delhi</v>
      </c>
      <c r="S7" s="10" t="str">
        <f>Cleaned_Data[[#This Row],[Sales_Channel]]</f>
        <v>Retail</v>
      </c>
      <c r="T7" s="10" t="str">
        <f>Cleaned_Data[[#This Row],[Gender_Category]]</f>
        <v>Women</v>
      </c>
      <c r="U7" t="str">
        <f t="shared" si="1"/>
        <v>Not Found</v>
      </c>
      <c r="V7" s="10"/>
      <c r="W7" s="10"/>
    </row>
    <row r="8" spans="1:23" x14ac:dyDescent="0.3">
      <c r="A8" s="10" t="s">
        <v>327</v>
      </c>
      <c r="B8" s="10">
        <f>Cleaned_Data[[#This Row],[Order_ID]]</f>
        <v>2006</v>
      </c>
      <c r="C8" s="10" t="str">
        <f>_xlfn.XLOOKUP(P8,Dim_Product!$E$2:$E$221,Dim_Product!$A$2:$A$221,"Not Found")</f>
        <v>PK-01</v>
      </c>
      <c r="D8" s="10" t="str">
        <f>_xlfn.XLOOKUP(Table5[[#This Row],[Order_Date]],Table8[Date],Table8[Date_Key],"Not Found")</f>
        <v>DK-680</v>
      </c>
      <c r="E8" s="10" t="str">
        <f>_xlfn.XLOOKUP(R8,Table4[Region],Table4[Region_Key])</f>
        <v>RK-01</v>
      </c>
      <c r="F8" s="10" t="str">
        <f>_xlfn.XLOOKUP(S8,Table6[Sales_Channel],Table6[Channel_Key])</f>
        <v>CK-01</v>
      </c>
      <c r="G8" s="10" t="str">
        <f>_xlfn.XLOOKUP(T8,Table7[Gender_Category],Table7[Gender_Key])</f>
        <v>GK-03</v>
      </c>
      <c r="H8" s="10">
        <f>Cleaned_Data[[#This Row],[Units_Sold]]</f>
        <v>2</v>
      </c>
      <c r="I8" s="10">
        <f>Cleaned_Data[[#This Row],[MRP]]</f>
        <v>6819.78</v>
      </c>
      <c r="J8" s="10">
        <f>Cleaned_Data[[#This Row],[Discount_Applied]]</f>
        <v>0</v>
      </c>
      <c r="K8" s="10">
        <f>Cleaned_Data[[#This Row],[Revenue]]</f>
        <v>0</v>
      </c>
      <c r="L8" s="10">
        <f>Cleaned_Data[[#This Row],[Profit]]</f>
        <v>1802.09</v>
      </c>
      <c r="M8" s="10" t="str">
        <f>Cleaned_Data[[#This Row],[Product_Name]]</f>
        <v>SuperRep Go</v>
      </c>
      <c r="N8" s="10" t="str">
        <f>Cleaned_Data[[#This Row],[Product_Line]]</f>
        <v>Training</v>
      </c>
      <c r="O8" s="10" t="str">
        <f>Cleaned_Data[[#This Row],[Size]]</f>
        <v>M</v>
      </c>
      <c r="P8" s="10" t="str">
        <f t="shared" si="0"/>
        <v>SuperRep Go|Training|M</v>
      </c>
      <c r="Q8" s="11">
        <f>Cleaned_Data[[#This Row],[Order_Date]]</f>
        <v>45812</v>
      </c>
      <c r="R8" s="10" t="str">
        <f>Cleaned_Data[[#This Row],[Region]]</f>
        <v>Bangalore</v>
      </c>
      <c r="S8" s="10" t="str">
        <f>Cleaned_Data[[#This Row],[Sales_Channel]]</f>
        <v>Online</v>
      </c>
      <c r="T8" s="10" t="str">
        <f>Cleaned_Data[[#This Row],[Gender_Category]]</f>
        <v>Men</v>
      </c>
      <c r="U8" t="str">
        <f t="shared" si="1"/>
        <v>DK-680</v>
      </c>
      <c r="V8" s="10"/>
      <c r="W8" s="10"/>
    </row>
    <row r="9" spans="1:23" x14ac:dyDescent="0.3">
      <c r="A9" s="10" t="s">
        <v>328</v>
      </c>
      <c r="B9" s="10">
        <f>Cleaned_Data[[#This Row],[Order_ID]]</f>
        <v>2007</v>
      </c>
      <c r="C9" s="10" t="str">
        <f>_xlfn.XLOOKUP(P9,Dim_Product!$E$2:$E$221,Dim_Product!$A$2:$A$221,"Not Found")</f>
        <v>PK-01</v>
      </c>
      <c r="D9" s="10" t="str">
        <f>_xlfn.XLOOKUP(Table5[[#This Row],[Order_Date]],Table8[Date],Table8[Date_Key],"Not Found")</f>
        <v>Not Found</v>
      </c>
      <c r="E9" s="10" t="str">
        <f>_xlfn.XLOOKUP(R9,Table4[Region],Table4[Region_Key])</f>
        <v>RK-01</v>
      </c>
      <c r="F9" s="10" t="str">
        <f>_xlfn.XLOOKUP(S9,Table6[Sales_Channel],Table6[Channel_Key])</f>
        <v>CK-02</v>
      </c>
      <c r="G9" s="10" t="str">
        <f>_xlfn.XLOOKUP(T9,Table7[Gender_Category],Table7[Gender_Key])</f>
        <v>GK-01</v>
      </c>
      <c r="H9" s="10">
        <f>Cleaned_Data[[#This Row],[Units_Sold]]</f>
        <v>1</v>
      </c>
      <c r="I9" s="10">
        <f>Cleaned_Data[[#This Row],[MRP]]</f>
        <v>6110.0300000000007</v>
      </c>
      <c r="J9" s="10">
        <f>Cleaned_Data[[#This Row],[Discount_Applied]]</f>
        <v>0.32</v>
      </c>
      <c r="K9" s="10">
        <f>Cleaned_Data[[#This Row],[Revenue]]</f>
        <v>0</v>
      </c>
      <c r="L9" s="10">
        <f>Cleaned_Data[[#This Row],[Profit]]</f>
        <v>2928.36</v>
      </c>
      <c r="M9" s="10" t="str">
        <f>Cleaned_Data[[#This Row],[Product_Name]]</f>
        <v>SuperRep Go</v>
      </c>
      <c r="N9" s="10" t="str">
        <f>Cleaned_Data[[#This Row],[Product_Line]]</f>
        <v>Training</v>
      </c>
      <c r="O9" s="10" t="str">
        <f>Cleaned_Data[[#This Row],[Size]]</f>
        <v>M</v>
      </c>
      <c r="P9" s="10" t="str">
        <f t="shared" si="0"/>
        <v>SuperRep Go|Training|M</v>
      </c>
      <c r="Q9" s="11" t="str">
        <f>Cleaned_Data[[#This Row],[Order_Date]]</f>
        <v/>
      </c>
      <c r="R9" s="10" t="str">
        <f>Cleaned_Data[[#This Row],[Region]]</f>
        <v>Bangalore</v>
      </c>
      <c r="S9" s="10" t="str">
        <f>Cleaned_Data[[#This Row],[Sales_Channel]]</f>
        <v>Retail</v>
      </c>
      <c r="T9" s="10" t="str">
        <f>Cleaned_Data[[#This Row],[Gender_Category]]</f>
        <v>Kids</v>
      </c>
      <c r="U9" t="str">
        <f t="shared" si="1"/>
        <v>Not Found</v>
      </c>
      <c r="V9" s="10"/>
      <c r="W9" s="10"/>
    </row>
    <row r="10" spans="1:23" x14ac:dyDescent="0.3">
      <c r="A10" s="10" t="s">
        <v>329</v>
      </c>
      <c r="B10" s="10">
        <f>Cleaned_Data[[#This Row],[Order_ID]]</f>
        <v>2008</v>
      </c>
      <c r="C10" s="10" t="str">
        <f>_xlfn.XLOOKUP(P10,Dim_Product!$E$2:$E$221,Dim_Product!$A$2:$A$221,"Not Found")</f>
        <v>PK-07</v>
      </c>
      <c r="D10" s="10" t="str">
        <f>_xlfn.XLOOKUP(Table5[[#This Row],[Order_Date]],Table8[Date],Table8[Date_Key],"Not Found")</f>
        <v>DK-444</v>
      </c>
      <c r="E10" s="10" t="str">
        <f>_xlfn.XLOOKUP(R10,Table4[Region],Table4[Region_Key])</f>
        <v>RK-02</v>
      </c>
      <c r="F10" s="10" t="str">
        <f>_xlfn.XLOOKUP(S10,Table6[Sales_Channel],Table6[Channel_Key])</f>
        <v>CK-01</v>
      </c>
      <c r="G10" s="10" t="str">
        <f>_xlfn.XLOOKUP(T10,Table7[Gender_Category],Table7[Gender_Key])</f>
        <v>GK-02</v>
      </c>
      <c r="H10" s="10">
        <f>Cleaned_Data[[#This Row],[Units_Sold]]</f>
        <v>-1</v>
      </c>
      <c r="I10" s="10">
        <f>Cleaned_Data[[#This Row],[MRP]]</f>
        <v>6110.0300000000007</v>
      </c>
      <c r="J10" s="10">
        <f>Cleaned_Data[[#This Row],[Discount_Applied]]</f>
        <v>0</v>
      </c>
      <c r="K10" s="10">
        <f>Cleaned_Data[[#This Row],[Revenue]]</f>
        <v>0</v>
      </c>
      <c r="L10" s="10">
        <f>Cleaned_Data[[#This Row],[Profit]]</f>
        <v>-731.18</v>
      </c>
      <c r="M10" s="10" t="str">
        <f>Cleaned_Data[[#This Row],[Product_Name]]</f>
        <v>Premier III</v>
      </c>
      <c r="N10" s="10" t="str">
        <f>Cleaned_Data[[#This Row],[Product_Line]]</f>
        <v>Soccer</v>
      </c>
      <c r="O10" s="10" t="str">
        <f>Cleaned_Data[[#This Row],[Size]]</f>
        <v>11</v>
      </c>
      <c r="P10" s="10" t="str">
        <f t="shared" si="0"/>
        <v>Premier III|Soccer|11</v>
      </c>
      <c r="Q10" s="11">
        <f>Cleaned_Data[[#This Row],[Order_Date]]</f>
        <v>45576</v>
      </c>
      <c r="R10" s="10" t="str">
        <f>Cleaned_Data[[#This Row],[Region]]</f>
        <v>Hyderabad</v>
      </c>
      <c r="S10" s="10" t="str">
        <f>Cleaned_Data[[#This Row],[Sales_Channel]]</f>
        <v>Online</v>
      </c>
      <c r="T10" s="10" t="str">
        <f>Cleaned_Data[[#This Row],[Gender_Category]]</f>
        <v>Women</v>
      </c>
      <c r="U10" t="str">
        <f t="shared" si="1"/>
        <v>DK-444</v>
      </c>
      <c r="V10" s="10"/>
      <c r="W10" s="10"/>
    </row>
    <row r="11" spans="1:23" x14ac:dyDescent="0.3">
      <c r="A11" s="10" t="s">
        <v>330</v>
      </c>
      <c r="B11" s="10">
        <f>Cleaned_Data[[#This Row],[Order_ID]]</f>
        <v>2009</v>
      </c>
      <c r="C11" s="10" t="str">
        <f>_xlfn.XLOOKUP(P11,Dim_Product!$E$2:$E$221,Dim_Product!$A$2:$A$221,"Not Found")</f>
        <v>PK-08</v>
      </c>
      <c r="D11" s="10" t="str">
        <f>_xlfn.XLOOKUP(Table5[[#This Row],[Order_Date]],Table8[Date],Table8[Date_Key],"Not Found")</f>
        <v>Not Found</v>
      </c>
      <c r="E11" s="10" t="str">
        <f>_xlfn.XLOOKUP(R11,Table4[Region],Table4[Region_Key])</f>
        <v>RK-04</v>
      </c>
      <c r="F11" s="10" t="str">
        <f>_xlfn.XLOOKUP(S11,Table6[Sales_Channel],Table6[Channel_Key])</f>
        <v>CK-01</v>
      </c>
      <c r="G11" s="10" t="str">
        <f>_xlfn.XLOOKUP(T11,Table7[Gender_Category],Table7[Gender_Key])</f>
        <v>GK-03</v>
      </c>
      <c r="H11" s="10">
        <f>Cleaned_Data[[#This Row],[Units_Sold]]</f>
        <v>4</v>
      </c>
      <c r="I11" s="10">
        <f>Cleaned_Data[[#This Row],[MRP]]</f>
        <v>6110.0300000000007</v>
      </c>
      <c r="J11" s="10">
        <f>Cleaned_Data[[#This Row],[Discount_Applied]]</f>
        <v>0</v>
      </c>
      <c r="K11" s="10">
        <f>Cleaned_Data[[#This Row],[Revenue]]</f>
        <v>0</v>
      </c>
      <c r="L11" s="10">
        <f>Cleaned_Data[[#This Row],[Profit]]</f>
        <v>3929.61</v>
      </c>
      <c r="M11" s="10" t="str">
        <f>Cleaned_Data[[#This Row],[Product_Name]]</f>
        <v>Mercurial Superfly</v>
      </c>
      <c r="N11" s="10" t="str">
        <f>Cleaned_Data[[#This Row],[Product_Line]]</f>
        <v>Soccer</v>
      </c>
      <c r="O11" s="10" t="str">
        <f>Cleaned_Data[[#This Row],[Size]]</f>
        <v>M</v>
      </c>
      <c r="P11" s="10" t="str">
        <f t="shared" si="0"/>
        <v>Mercurial Superfly|Soccer|M</v>
      </c>
      <c r="Q11" s="11" t="str">
        <f>Cleaned_Data[[#This Row],[Order_Date]]</f>
        <v/>
      </c>
      <c r="R11" s="10" t="str">
        <f>Cleaned_Data[[#This Row],[Region]]</f>
        <v>Pune</v>
      </c>
      <c r="S11" s="10" t="str">
        <f>Cleaned_Data[[#This Row],[Sales_Channel]]</f>
        <v>Online</v>
      </c>
      <c r="T11" s="10" t="str">
        <f>Cleaned_Data[[#This Row],[Gender_Category]]</f>
        <v>Men</v>
      </c>
      <c r="U11" t="str">
        <f t="shared" si="1"/>
        <v>Not Found</v>
      </c>
      <c r="V11" s="10"/>
      <c r="W11" s="10"/>
    </row>
    <row r="12" spans="1:23" x14ac:dyDescent="0.3">
      <c r="A12" s="10" t="s">
        <v>331</v>
      </c>
      <c r="B12" s="10">
        <f>Cleaned_Data[[#This Row],[Order_ID]]</f>
        <v>2010</v>
      </c>
      <c r="C12" s="10" t="str">
        <f>_xlfn.XLOOKUP(P12,Dim_Product!$E$2:$E$221,Dim_Product!$A$2:$A$221,"Not Found")</f>
        <v>PK-09</v>
      </c>
      <c r="D12" s="10" t="str">
        <f>_xlfn.XLOOKUP(Table5[[#This Row],[Order_Date]],Table8[Date],Table8[Date_Key],"Not Found")</f>
        <v>DK-541</v>
      </c>
      <c r="E12" s="10" t="str">
        <f>_xlfn.XLOOKUP(R12,Table4[Region],Table4[Region_Key])</f>
        <v>RK-04</v>
      </c>
      <c r="F12" s="10" t="str">
        <f>_xlfn.XLOOKUP(S12,Table6[Sales_Channel],Table6[Channel_Key])</f>
        <v>CK-01</v>
      </c>
      <c r="G12" s="10" t="str">
        <f>_xlfn.XLOOKUP(T12,Table7[Gender_Category],Table7[Gender_Key])</f>
        <v>GK-01</v>
      </c>
      <c r="H12" s="10">
        <f>Cleaned_Data[[#This Row],[Units_Sold]]</f>
        <v>1</v>
      </c>
      <c r="I12" s="10">
        <f>Cleaned_Data[[#This Row],[MRP]]</f>
        <v>7949.83</v>
      </c>
      <c r="J12" s="10">
        <f>Cleaned_Data[[#This Row],[Discount_Applied]]</f>
        <v>0</v>
      </c>
      <c r="K12" s="10">
        <f>Cleaned_Data[[#This Row],[Revenue]]</f>
        <v>0</v>
      </c>
      <c r="L12" s="10">
        <f>Cleaned_Data[[#This Row],[Profit]]</f>
        <v>1965.56</v>
      </c>
      <c r="M12" s="10" t="str">
        <f>Cleaned_Data[[#This Row],[Product_Name]]</f>
        <v>Waffle One</v>
      </c>
      <c r="N12" s="10" t="str">
        <f>Cleaned_Data[[#This Row],[Product_Line]]</f>
        <v>Lifestyle</v>
      </c>
      <c r="O12" s="10" t="str">
        <f>Cleaned_Data[[#This Row],[Size]]</f>
        <v>L</v>
      </c>
      <c r="P12" s="10" t="str">
        <f t="shared" si="0"/>
        <v>Waffle One|Lifestyle|L</v>
      </c>
      <c r="Q12" s="11">
        <f>Cleaned_Data[[#This Row],[Order_Date]]</f>
        <v>45673</v>
      </c>
      <c r="R12" s="10" t="str">
        <f>Cleaned_Data[[#This Row],[Region]]</f>
        <v>Pune</v>
      </c>
      <c r="S12" s="10" t="str">
        <f>Cleaned_Data[[#This Row],[Sales_Channel]]</f>
        <v>Online</v>
      </c>
      <c r="T12" s="10" t="str">
        <f>Cleaned_Data[[#This Row],[Gender_Category]]</f>
        <v>Kids</v>
      </c>
      <c r="U12" t="str">
        <f t="shared" si="1"/>
        <v>DK-541</v>
      </c>
      <c r="V12" s="10"/>
      <c r="W12" s="10"/>
    </row>
    <row r="13" spans="1:23" x14ac:dyDescent="0.3">
      <c r="A13" s="10" t="s">
        <v>332</v>
      </c>
      <c r="B13" s="10">
        <f>Cleaned_Data[[#This Row],[Order_ID]]</f>
        <v>2011</v>
      </c>
      <c r="C13" s="10" t="str">
        <f>_xlfn.XLOOKUP(P13,Dim_Product!$E$2:$E$221,Dim_Product!$A$2:$A$221,"Not Found")</f>
        <v>PK-10</v>
      </c>
      <c r="D13" s="10" t="str">
        <f>_xlfn.XLOOKUP(Table5[[#This Row],[Order_Date]],Table8[Date],Table8[Date_Key],"Not Found")</f>
        <v>Not Found</v>
      </c>
      <c r="E13" s="10" t="str">
        <f>_xlfn.XLOOKUP(R13,Table4[Region],Table4[Region_Key])</f>
        <v>RK-02</v>
      </c>
      <c r="F13" s="10" t="str">
        <f>_xlfn.XLOOKUP(S13,Table6[Sales_Channel],Table6[Channel_Key])</f>
        <v>CK-02</v>
      </c>
      <c r="G13" s="10" t="str">
        <f>_xlfn.XLOOKUP(T13,Table7[Gender_Category],Table7[Gender_Key])</f>
        <v>GK-02</v>
      </c>
      <c r="H13" s="10">
        <f>Cleaned_Data[[#This Row],[Units_Sold]]</f>
        <v>-1</v>
      </c>
      <c r="I13" s="10">
        <f>Cleaned_Data[[#This Row],[MRP]]</f>
        <v>9586.08</v>
      </c>
      <c r="J13" s="10">
        <f>Cleaned_Data[[#This Row],[Discount_Applied]]</f>
        <v>0</v>
      </c>
      <c r="K13" s="10">
        <f>Cleaned_Data[[#This Row],[Revenue]]</f>
        <v>0</v>
      </c>
      <c r="L13" s="10">
        <f>Cleaned_Data[[#This Row],[Profit]]</f>
        <v>1667.08</v>
      </c>
      <c r="M13" s="10" t="str">
        <f>Cleaned_Data[[#This Row],[Product_Name]]</f>
        <v>Flex Trainer</v>
      </c>
      <c r="N13" s="10" t="str">
        <f>Cleaned_Data[[#This Row],[Product_Line]]</f>
        <v>Training</v>
      </c>
      <c r="O13" s="10" t="str">
        <f>Cleaned_Data[[#This Row],[Size]]</f>
        <v>L</v>
      </c>
      <c r="P13" s="10" t="str">
        <f t="shared" si="0"/>
        <v>Flex Trainer|Training|L</v>
      </c>
      <c r="Q13" s="11" t="str">
        <f>Cleaned_Data[[#This Row],[Order_Date]]</f>
        <v/>
      </c>
      <c r="R13" s="10" t="str">
        <f>Cleaned_Data[[#This Row],[Region]]</f>
        <v>Hyderabad</v>
      </c>
      <c r="S13" s="10" t="str">
        <f>Cleaned_Data[[#This Row],[Sales_Channel]]</f>
        <v>Retail</v>
      </c>
      <c r="T13" s="10" t="str">
        <f>Cleaned_Data[[#This Row],[Gender_Category]]</f>
        <v>Women</v>
      </c>
      <c r="U13" t="str">
        <f t="shared" si="1"/>
        <v>Not Found</v>
      </c>
      <c r="V13" s="10"/>
      <c r="W13" s="10"/>
    </row>
    <row r="14" spans="1:23" x14ac:dyDescent="0.3">
      <c r="A14" s="10" t="s">
        <v>333</v>
      </c>
      <c r="B14" s="10">
        <f>Cleaned_Data[[#This Row],[Order_ID]]</f>
        <v>2018</v>
      </c>
      <c r="C14" s="10" t="str">
        <f>_xlfn.XLOOKUP(P14,Dim_Product!$E$2:$E$221,Dim_Product!$A$2:$A$221,"Not Found")</f>
        <v>PK-11</v>
      </c>
      <c r="D14" s="10" t="str">
        <f>_xlfn.XLOOKUP(Table5[[#This Row],[Order_Date]],Table8[Date],Table8[Date_Key],"Not Found")</f>
        <v>DK-477</v>
      </c>
      <c r="E14" s="10" t="str">
        <f>_xlfn.XLOOKUP(R14,Table4[Region],Table4[Region_Key])</f>
        <v>RK-05</v>
      </c>
      <c r="F14" s="10" t="str">
        <f>_xlfn.XLOOKUP(S14,Table6[Sales_Channel],Table6[Channel_Key])</f>
        <v>CK-01</v>
      </c>
      <c r="G14" s="10" t="str">
        <f>_xlfn.XLOOKUP(T14,Table7[Gender_Category],Table7[Gender_Key])</f>
        <v>GK-01</v>
      </c>
      <c r="H14" s="10">
        <f>Cleaned_Data[[#This Row],[Units_Sold]]</f>
        <v>-1</v>
      </c>
      <c r="I14" s="10">
        <f>Cleaned_Data[[#This Row],[MRP]]</f>
        <v>6110.0300000000007</v>
      </c>
      <c r="J14" s="10">
        <f>Cleaned_Data[[#This Row],[Discount_Applied]]</f>
        <v>0.86</v>
      </c>
      <c r="K14" s="10">
        <f>Cleaned_Data[[#This Row],[Revenue]]</f>
        <v>0</v>
      </c>
      <c r="L14" s="10">
        <f>Cleaned_Data[[#This Row],[Profit]]</f>
        <v>2109.48</v>
      </c>
      <c r="M14" s="10" t="str">
        <f>Cleaned_Data[[#This Row],[Product_Name]]</f>
        <v>Blazer Mid</v>
      </c>
      <c r="N14" s="10" t="str">
        <f>Cleaned_Data[[#This Row],[Product_Line]]</f>
        <v>Lifestyle</v>
      </c>
      <c r="O14" s="10" t="str">
        <f>Cleaned_Data[[#This Row],[Size]]</f>
        <v>NA</v>
      </c>
      <c r="P14" s="10" t="str">
        <f t="shared" si="0"/>
        <v>Blazer Mid|Lifestyle|NA</v>
      </c>
      <c r="Q14" s="11">
        <f>Cleaned_Data[[#This Row],[Order_Date]]</f>
        <v>45609</v>
      </c>
      <c r="R14" s="10" t="str">
        <f>Cleaned_Data[[#This Row],[Region]]</f>
        <v>Delhi</v>
      </c>
      <c r="S14" s="10" t="str">
        <f>Cleaned_Data[[#This Row],[Sales_Channel]]</f>
        <v>Online</v>
      </c>
      <c r="T14" s="10" t="str">
        <f>Cleaned_Data[[#This Row],[Gender_Category]]</f>
        <v>Kids</v>
      </c>
      <c r="U14" t="str">
        <f t="shared" si="1"/>
        <v>DK-477</v>
      </c>
      <c r="V14" s="10"/>
      <c r="W14" s="10"/>
    </row>
    <row r="15" spans="1:23" x14ac:dyDescent="0.3">
      <c r="A15" s="10" t="s">
        <v>334</v>
      </c>
      <c r="B15" s="10">
        <f>Cleaned_Data[[#This Row],[Order_ID]]</f>
        <v>2013</v>
      </c>
      <c r="C15" s="10" t="str">
        <f>_xlfn.XLOOKUP(P15,Dim_Product!$E$2:$E$221,Dim_Product!$A$2:$A$221,"Not Found")</f>
        <v>PK-12</v>
      </c>
      <c r="D15" s="10" t="str">
        <f>_xlfn.XLOOKUP(Table5[[#This Row],[Order_Date]],Table8[Date],Table8[Date_Key],"Not Found")</f>
        <v>DK-422</v>
      </c>
      <c r="E15" s="10" t="str">
        <f>_xlfn.XLOOKUP(R15,Table4[Region],Table4[Region_Key])</f>
        <v>RK-02</v>
      </c>
      <c r="F15" s="10" t="str">
        <f>_xlfn.XLOOKUP(S15,Table6[Sales_Channel],Table6[Channel_Key])</f>
        <v>CK-01</v>
      </c>
      <c r="G15" s="10" t="str">
        <f>_xlfn.XLOOKUP(T15,Table7[Gender_Category],Table7[Gender_Key])</f>
        <v>GK-01</v>
      </c>
      <c r="H15" s="10">
        <f>Cleaned_Data[[#This Row],[Units_Sold]]</f>
        <v>2</v>
      </c>
      <c r="I15" s="10">
        <f>Cleaned_Data[[#This Row],[MRP]]</f>
        <v>9671.0499999999993</v>
      </c>
      <c r="J15" s="10">
        <f>Cleaned_Data[[#This Row],[Discount_Applied]]</f>
        <v>0</v>
      </c>
      <c r="K15" s="10">
        <f>Cleaned_Data[[#This Row],[Revenue]]</f>
        <v>0</v>
      </c>
      <c r="L15" s="10">
        <f>Cleaned_Data[[#This Row],[Profit]]</f>
        <v>299.33999999999997</v>
      </c>
      <c r="M15" s="10" t="str">
        <f>Cleaned_Data[[#This Row],[Product_Name]]</f>
        <v>SuperRep Go</v>
      </c>
      <c r="N15" s="10" t="str">
        <f>Cleaned_Data[[#This Row],[Product_Line]]</f>
        <v>Training</v>
      </c>
      <c r="O15" s="10" t="str">
        <f>Cleaned_Data[[#This Row],[Size]]</f>
        <v>NA</v>
      </c>
      <c r="P15" s="10" t="str">
        <f t="shared" si="0"/>
        <v>SuperRep Go|Training|NA</v>
      </c>
      <c r="Q15" s="11">
        <f>Cleaned_Data[[#This Row],[Order_Date]]</f>
        <v>45554</v>
      </c>
      <c r="R15" s="10" t="str">
        <f>Cleaned_Data[[#This Row],[Region]]</f>
        <v>Hyderabad</v>
      </c>
      <c r="S15" s="10" t="str">
        <f>Cleaned_Data[[#This Row],[Sales_Channel]]</f>
        <v>Online</v>
      </c>
      <c r="T15" s="10" t="str">
        <f>Cleaned_Data[[#This Row],[Gender_Category]]</f>
        <v>Kids</v>
      </c>
      <c r="U15" t="str">
        <f t="shared" si="1"/>
        <v>DK-422</v>
      </c>
      <c r="V15" s="10"/>
      <c r="W15" s="10"/>
    </row>
    <row r="16" spans="1:23" x14ac:dyDescent="0.3">
      <c r="A16" s="10" t="s">
        <v>335</v>
      </c>
      <c r="B16" s="10">
        <f>Cleaned_Data[[#This Row],[Order_ID]]</f>
        <v>2014</v>
      </c>
      <c r="C16" s="10" t="str">
        <f>_xlfn.XLOOKUP(P16,Dim_Product!$E$2:$E$221,Dim_Product!$A$2:$A$221,"Not Found")</f>
        <v>PK-13</v>
      </c>
      <c r="D16" s="10" t="str">
        <f>_xlfn.XLOOKUP(Table5[[#This Row],[Order_Date]],Table8[Date],Table8[Date_Key],"Not Found")</f>
        <v>DK-627</v>
      </c>
      <c r="E16" s="10" t="str">
        <f>_xlfn.XLOOKUP(R16,Table4[Region],Table4[Region_Key])</f>
        <v>RK-01</v>
      </c>
      <c r="F16" s="10" t="str">
        <f>_xlfn.XLOOKUP(S16,Table6[Sales_Channel],Table6[Channel_Key])</f>
        <v>CK-01</v>
      </c>
      <c r="G16" s="10" t="str">
        <f>_xlfn.XLOOKUP(T16,Table7[Gender_Category],Table7[Gender_Key])</f>
        <v>GK-02</v>
      </c>
      <c r="H16" s="10">
        <f>Cleaned_Data[[#This Row],[Units_Sold]]</f>
        <v>2</v>
      </c>
      <c r="I16" s="10">
        <f>Cleaned_Data[[#This Row],[MRP]]</f>
        <v>6110.0300000000007</v>
      </c>
      <c r="J16" s="10">
        <f>Cleaned_Data[[#This Row],[Discount_Applied]]</f>
        <v>0</v>
      </c>
      <c r="K16" s="10">
        <f>Cleaned_Data[[#This Row],[Revenue]]</f>
        <v>0</v>
      </c>
      <c r="L16" s="10">
        <f>Cleaned_Data[[#This Row],[Profit]]</f>
        <v>-1044.4000000000001</v>
      </c>
      <c r="M16" s="10" t="str">
        <f>Cleaned_Data[[#This Row],[Product_Name]]</f>
        <v>React Infinity</v>
      </c>
      <c r="N16" s="10" t="str">
        <f>Cleaned_Data[[#This Row],[Product_Line]]</f>
        <v>Running</v>
      </c>
      <c r="O16" s="10" t="str">
        <f>Cleaned_Data[[#This Row],[Size]]</f>
        <v>11</v>
      </c>
      <c r="P16" s="10" t="str">
        <f t="shared" si="0"/>
        <v>React Infinity|Running|11</v>
      </c>
      <c r="Q16" s="11">
        <f>Cleaned_Data[[#This Row],[Order_Date]]</f>
        <v>45759</v>
      </c>
      <c r="R16" s="10" t="str">
        <f>Cleaned_Data[[#This Row],[Region]]</f>
        <v>Bangalore</v>
      </c>
      <c r="S16" s="10" t="str">
        <f>Cleaned_Data[[#This Row],[Sales_Channel]]</f>
        <v>Online</v>
      </c>
      <c r="T16" s="10" t="str">
        <f>Cleaned_Data[[#This Row],[Gender_Category]]</f>
        <v>Women</v>
      </c>
      <c r="U16" t="str">
        <f t="shared" si="1"/>
        <v>DK-627</v>
      </c>
      <c r="V16" s="10"/>
      <c r="W16" s="10"/>
    </row>
    <row r="17" spans="1:23" x14ac:dyDescent="0.3">
      <c r="A17" s="10" t="s">
        <v>336</v>
      </c>
      <c r="B17" s="10">
        <f>Cleaned_Data[[#This Row],[Order_ID]]</f>
        <v>2015</v>
      </c>
      <c r="C17" s="10" t="str">
        <f>_xlfn.XLOOKUP(P17,Dim_Product!$E$2:$E$221,Dim_Product!$A$2:$A$221,"Not Found")</f>
        <v>PK-14</v>
      </c>
      <c r="D17" s="10" t="str">
        <f>_xlfn.XLOOKUP(Table5[[#This Row],[Order_Date]],Table8[Date],Table8[Date_Key],"Not Found")</f>
        <v>DK-676</v>
      </c>
      <c r="E17" s="10" t="str">
        <f>_xlfn.XLOOKUP(R17,Table4[Region],Table4[Region_Key])</f>
        <v>RK-06</v>
      </c>
      <c r="F17" s="10" t="str">
        <f>_xlfn.XLOOKUP(S17,Table6[Sales_Channel],Table6[Channel_Key])</f>
        <v>CK-02</v>
      </c>
      <c r="G17" s="10" t="str">
        <f>_xlfn.XLOOKUP(T17,Table7[Gender_Category],Table7[Gender_Key])</f>
        <v>GK-01</v>
      </c>
      <c r="H17" s="10">
        <f>Cleaned_Data[[#This Row],[Units_Sold]]</f>
        <v>2</v>
      </c>
      <c r="I17" s="10">
        <f>Cleaned_Data[[#This Row],[MRP]]</f>
        <v>3285.52</v>
      </c>
      <c r="J17" s="10">
        <f>Cleaned_Data[[#This Row],[Discount_Applied]]</f>
        <v>0</v>
      </c>
      <c r="K17" s="10">
        <f>Cleaned_Data[[#This Row],[Revenue]]</f>
        <v>0</v>
      </c>
      <c r="L17" s="10">
        <f>Cleaned_Data[[#This Row],[Profit]]</f>
        <v>1193.21</v>
      </c>
      <c r="M17" s="10" t="str">
        <f>Cleaned_Data[[#This Row],[Product_Name]]</f>
        <v>Air Jordan</v>
      </c>
      <c r="N17" s="10" t="str">
        <f>Cleaned_Data[[#This Row],[Product_Line]]</f>
        <v>Basketball</v>
      </c>
      <c r="O17" s="10" t="str">
        <f>Cleaned_Data[[#This Row],[Size]]</f>
        <v>NA</v>
      </c>
      <c r="P17" s="10" t="str">
        <f t="shared" si="0"/>
        <v>Air Jordan|Basketball|NA</v>
      </c>
      <c r="Q17" s="11">
        <f>Cleaned_Data[[#This Row],[Order_Date]]</f>
        <v>45808</v>
      </c>
      <c r="R17" s="10" t="str">
        <f>Cleaned_Data[[#This Row],[Region]]</f>
        <v>Kolkata</v>
      </c>
      <c r="S17" s="10" t="str">
        <f>Cleaned_Data[[#This Row],[Sales_Channel]]</f>
        <v>Retail</v>
      </c>
      <c r="T17" s="10" t="str">
        <f>Cleaned_Data[[#This Row],[Gender_Category]]</f>
        <v>Kids</v>
      </c>
      <c r="U17" t="str">
        <f t="shared" si="1"/>
        <v>DK-676</v>
      </c>
      <c r="V17" s="10"/>
      <c r="W17" s="10"/>
    </row>
    <row r="18" spans="1:23" x14ac:dyDescent="0.3">
      <c r="A18" s="10" t="s">
        <v>337</v>
      </c>
      <c r="B18" s="10">
        <f>Cleaned_Data[[#This Row],[Order_ID]]</f>
        <v>2016</v>
      </c>
      <c r="C18" s="10" t="str">
        <f>_xlfn.XLOOKUP(P18,Dim_Product!$E$2:$E$221,Dim_Product!$A$2:$A$221,"Not Found")</f>
        <v>PK-15</v>
      </c>
      <c r="D18" s="10" t="str">
        <f>_xlfn.XLOOKUP(Table5[[#This Row],[Order_Date]],Table8[Date],Table8[Date_Key],"Not Found")</f>
        <v>Not Found</v>
      </c>
      <c r="E18" s="10" t="str">
        <f>_xlfn.XLOOKUP(R18,Table4[Region],Table4[Region_Key])</f>
        <v>RK-02</v>
      </c>
      <c r="F18" s="10" t="str">
        <f>_xlfn.XLOOKUP(S18,Table6[Sales_Channel],Table6[Channel_Key])</f>
        <v>CK-02</v>
      </c>
      <c r="G18" s="10" t="str">
        <f>_xlfn.XLOOKUP(T18,Table7[Gender_Category],Table7[Gender_Key])</f>
        <v>GK-02</v>
      </c>
      <c r="H18" s="10">
        <f>Cleaned_Data[[#This Row],[Units_Sold]]</f>
        <v>1</v>
      </c>
      <c r="I18" s="10">
        <f>Cleaned_Data[[#This Row],[MRP]]</f>
        <v>9871.75</v>
      </c>
      <c r="J18" s="10">
        <f>Cleaned_Data[[#This Row],[Discount_Applied]]</f>
        <v>0.3</v>
      </c>
      <c r="K18" s="10">
        <f>Cleaned_Data[[#This Row],[Revenue]]</f>
        <v>6910.22</v>
      </c>
      <c r="L18" s="10">
        <f>Cleaned_Data[[#This Row],[Profit]]</f>
        <v>2452.69</v>
      </c>
      <c r="M18" s="10" t="str">
        <f>Cleaned_Data[[#This Row],[Product_Name]]</f>
        <v>Air Jordan</v>
      </c>
      <c r="N18" s="10" t="str">
        <f>Cleaned_Data[[#This Row],[Product_Line]]</f>
        <v>Basketball</v>
      </c>
      <c r="O18" s="10" t="str">
        <f>Cleaned_Data[[#This Row],[Size]]</f>
        <v>M</v>
      </c>
      <c r="P18" s="10" t="str">
        <f t="shared" si="0"/>
        <v>Air Jordan|Basketball|M</v>
      </c>
      <c r="Q18" s="11" t="str">
        <f>Cleaned_Data[[#This Row],[Order_Date]]</f>
        <v/>
      </c>
      <c r="R18" s="10" t="str">
        <f>Cleaned_Data[[#This Row],[Region]]</f>
        <v>Hyderabad</v>
      </c>
      <c r="S18" s="10" t="str">
        <f>Cleaned_Data[[#This Row],[Sales_Channel]]</f>
        <v>Retail</v>
      </c>
      <c r="T18" s="10" t="str">
        <f>Cleaned_Data[[#This Row],[Gender_Category]]</f>
        <v>Women</v>
      </c>
      <c r="U18" t="str">
        <f t="shared" si="1"/>
        <v>Not Found</v>
      </c>
      <c r="V18" s="10"/>
      <c r="W18" s="10"/>
    </row>
    <row r="19" spans="1:23" x14ac:dyDescent="0.3">
      <c r="A19" s="10" t="s">
        <v>338</v>
      </c>
      <c r="B19" s="10">
        <f>Cleaned_Data[[#This Row],[Order_ID]]</f>
        <v>2017</v>
      </c>
      <c r="C19" s="10" t="str">
        <f>_xlfn.XLOOKUP(P19,Dim_Product!$E$2:$E$221,Dim_Product!$A$2:$A$221,"Not Found")</f>
        <v>PK-16</v>
      </c>
      <c r="D19" s="10" t="str">
        <f>_xlfn.XLOOKUP(Table5[[#This Row],[Order_Date]],Table8[Date],Table8[Date_Key],"Not Found")</f>
        <v>DK-601</v>
      </c>
      <c r="E19" s="10" t="str">
        <f>_xlfn.XLOOKUP(R19,Table4[Region],Table4[Region_Key])</f>
        <v>RK-05</v>
      </c>
      <c r="F19" s="10" t="str">
        <f>_xlfn.XLOOKUP(S19,Table6[Sales_Channel],Table6[Channel_Key])</f>
        <v>CK-02</v>
      </c>
      <c r="G19" s="10" t="str">
        <f>_xlfn.XLOOKUP(T19,Table7[Gender_Category],Table7[Gender_Key])</f>
        <v>GK-02</v>
      </c>
      <c r="H19" s="10">
        <f>Cleaned_Data[[#This Row],[Units_Sold]]</f>
        <v>4</v>
      </c>
      <c r="I19" s="10">
        <f>Cleaned_Data[[#This Row],[MRP]]</f>
        <v>6110.0300000000007</v>
      </c>
      <c r="J19" s="10">
        <f>Cleaned_Data[[#This Row],[Discount_Applied]]</f>
        <v>0</v>
      </c>
      <c r="K19" s="10">
        <f>Cleaned_Data[[#This Row],[Revenue]]</f>
        <v>0</v>
      </c>
      <c r="L19" s="10">
        <f>Cleaned_Data[[#This Row],[Profit]]</f>
        <v>1946.24</v>
      </c>
      <c r="M19" s="10" t="str">
        <f>Cleaned_Data[[#This Row],[Product_Name]]</f>
        <v>Air Jordan</v>
      </c>
      <c r="N19" s="10" t="str">
        <f>Cleaned_Data[[#This Row],[Product_Line]]</f>
        <v>Basketball</v>
      </c>
      <c r="O19" s="10" t="str">
        <f>Cleaned_Data[[#This Row],[Size]]</f>
        <v>9</v>
      </c>
      <c r="P19" s="10" t="str">
        <f t="shared" si="0"/>
        <v>Air Jordan|Basketball|9</v>
      </c>
      <c r="Q19" s="11">
        <f>Cleaned_Data[[#This Row],[Order_Date]]</f>
        <v>45733</v>
      </c>
      <c r="R19" s="10" t="str">
        <f>Cleaned_Data[[#This Row],[Region]]</f>
        <v>Delhi</v>
      </c>
      <c r="S19" s="10" t="str">
        <f>Cleaned_Data[[#This Row],[Sales_Channel]]</f>
        <v>Retail</v>
      </c>
      <c r="T19" s="10" t="str">
        <f>Cleaned_Data[[#This Row],[Gender_Category]]</f>
        <v>Women</v>
      </c>
      <c r="U19" t="str">
        <f t="shared" si="1"/>
        <v>DK-601</v>
      </c>
      <c r="V19" s="10"/>
      <c r="W19" s="10"/>
    </row>
    <row r="20" spans="1:23" x14ac:dyDescent="0.3">
      <c r="A20" s="10" t="s">
        <v>339</v>
      </c>
      <c r="B20" s="10">
        <f>Cleaned_Data[[#This Row],[Order_ID]]</f>
        <v>2019</v>
      </c>
      <c r="C20" s="10" t="str">
        <f>_xlfn.XLOOKUP(P20,Dim_Product!$E$2:$E$221,Dim_Product!$A$2:$A$221,"Not Found")</f>
        <v>PK-17</v>
      </c>
      <c r="D20" s="10" t="str">
        <f>_xlfn.XLOOKUP(Table5[[#This Row],[Order_Date]],Table8[Date],Table8[Date_Key],"Not Found")</f>
        <v>Not Found</v>
      </c>
      <c r="E20" s="10" t="str">
        <f>_xlfn.XLOOKUP(R20,Table4[Region],Table4[Region_Key])</f>
        <v>RK-02</v>
      </c>
      <c r="F20" s="10" t="str">
        <f>_xlfn.XLOOKUP(S20,Table6[Sales_Channel],Table6[Channel_Key])</f>
        <v>CK-01</v>
      </c>
      <c r="G20" s="10" t="str">
        <f>_xlfn.XLOOKUP(T20,Table7[Gender_Category],Table7[Gender_Key])</f>
        <v>GK-01</v>
      </c>
      <c r="H20" s="10">
        <f>Cleaned_Data[[#This Row],[Units_Sold]]</f>
        <v>0</v>
      </c>
      <c r="I20" s="10">
        <f>Cleaned_Data[[#This Row],[MRP]]</f>
        <v>3424.06</v>
      </c>
      <c r="J20" s="10">
        <f>Cleaned_Data[[#This Row],[Discount_Applied]]</f>
        <v>0.32</v>
      </c>
      <c r="K20" s="10">
        <f>Cleaned_Data[[#This Row],[Revenue]]</f>
        <v>0</v>
      </c>
      <c r="L20" s="10">
        <f>Cleaned_Data[[#This Row],[Profit]]</f>
        <v>1915.24</v>
      </c>
      <c r="M20" s="10" t="str">
        <f>Cleaned_Data[[#This Row],[Product_Name]]</f>
        <v>Air Zoom</v>
      </c>
      <c r="N20" s="10" t="str">
        <f>Cleaned_Data[[#This Row],[Product_Line]]</f>
        <v>Running</v>
      </c>
      <c r="O20" s="10" t="str">
        <f>Cleaned_Data[[#This Row],[Size]]</f>
        <v>6</v>
      </c>
      <c r="P20" s="10" t="str">
        <f t="shared" si="0"/>
        <v>Air Zoom|Running|6</v>
      </c>
      <c r="Q20" s="11" t="str">
        <f>Cleaned_Data[[#This Row],[Order_Date]]</f>
        <v/>
      </c>
      <c r="R20" s="10" t="str">
        <f>Cleaned_Data[[#This Row],[Region]]</f>
        <v>Hyderabad</v>
      </c>
      <c r="S20" s="10" t="str">
        <f>Cleaned_Data[[#This Row],[Sales_Channel]]</f>
        <v>Online</v>
      </c>
      <c r="T20" s="10" t="str">
        <f>Cleaned_Data[[#This Row],[Gender_Category]]</f>
        <v>Kids</v>
      </c>
      <c r="U20" t="str">
        <f t="shared" si="1"/>
        <v>Not Found</v>
      </c>
      <c r="V20" s="10"/>
      <c r="W20" s="10"/>
    </row>
    <row r="21" spans="1:23" x14ac:dyDescent="0.3">
      <c r="A21" s="10" t="s">
        <v>340</v>
      </c>
      <c r="B21" s="10">
        <f>Cleaned_Data[[#This Row],[Order_ID]]</f>
        <v>2020</v>
      </c>
      <c r="C21" s="10" t="str">
        <f>_xlfn.XLOOKUP(P21,Dim_Product!$E$2:$E$221,Dim_Product!$A$2:$A$221,"Not Found")</f>
        <v>PK-18</v>
      </c>
      <c r="D21" s="10" t="str">
        <f>_xlfn.XLOOKUP(Table5[[#This Row],[Order_Date]],Table8[Date],Table8[Date_Key],"Not Found")</f>
        <v>DK-542</v>
      </c>
      <c r="E21" s="10" t="str">
        <f>_xlfn.XLOOKUP(R21,Table4[Region],Table4[Region_Key])</f>
        <v>RK-03</v>
      </c>
      <c r="F21" s="10" t="str">
        <f>_xlfn.XLOOKUP(S21,Table6[Sales_Channel],Table6[Channel_Key])</f>
        <v>CK-02</v>
      </c>
      <c r="G21" s="10" t="str">
        <f>_xlfn.XLOOKUP(T21,Table7[Gender_Category],Table7[Gender_Key])</f>
        <v>GK-01</v>
      </c>
      <c r="H21" s="10">
        <f>Cleaned_Data[[#This Row],[Units_Sold]]</f>
        <v>-1</v>
      </c>
      <c r="I21" s="10">
        <f>Cleaned_Data[[#This Row],[MRP]]</f>
        <v>6110.0300000000007</v>
      </c>
      <c r="J21" s="10">
        <f>Cleaned_Data[[#This Row],[Discount_Applied]]</f>
        <v>0.67</v>
      </c>
      <c r="K21" s="10">
        <f>Cleaned_Data[[#This Row],[Revenue]]</f>
        <v>0</v>
      </c>
      <c r="L21" s="10">
        <f>Cleaned_Data[[#This Row],[Profit]]</f>
        <v>439.96</v>
      </c>
      <c r="M21" s="10" t="str">
        <f>Cleaned_Data[[#This Row],[Product_Name]]</f>
        <v>Tiempo Legend</v>
      </c>
      <c r="N21" s="10" t="str">
        <f>Cleaned_Data[[#This Row],[Product_Line]]</f>
        <v>Soccer</v>
      </c>
      <c r="O21" s="10" t="str">
        <f>Cleaned_Data[[#This Row],[Size]]</f>
        <v>L</v>
      </c>
      <c r="P21" s="10" t="str">
        <f t="shared" si="0"/>
        <v>Tiempo Legend|Soccer|L</v>
      </c>
      <c r="Q21" s="11">
        <f>Cleaned_Data[[#This Row],[Order_Date]]</f>
        <v>45674</v>
      </c>
      <c r="R21" s="10" t="str">
        <f>Cleaned_Data[[#This Row],[Region]]</f>
        <v>Mumbai</v>
      </c>
      <c r="S21" s="10" t="str">
        <f>Cleaned_Data[[#This Row],[Sales_Channel]]</f>
        <v>Retail</v>
      </c>
      <c r="T21" s="10" t="str">
        <f>Cleaned_Data[[#This Row],[Gender_Category]]</f>
        <v>Kids</v>
      </c>
      <c r="U21" t="str">
        <f t="shared" si="1"/>
        <v>DK-542</v>
      </c>
      <c r="V21" s="10"/>
      <c r="W21" s="10"/>
    </row>
    <row r="22" spans="1:23" x14ac:dyDescent="0.3">
      <c r="A22" s="10" t="s">
        <v>341</v>
      </c>
      <c r="B22" s="10">
        <f>Cleaned_Data[[#This Row],[Order_ID]]</f>
        <v>2021</v>
      </c>
      <c r="C22" s="10" t="str">
        <f>_xlfn.XLOOKUP(P22,Dim_Product!$E$2:$E$221,Dim_Product!$A$2:$A$221,"Not Found")</f>
        <v>PK-19</v>
      </c>
      <c r="D22" s="10" t="str">
        <f>_xlfn.XLOOKUP(Table5[[#This Row],[Order_Date]],Table8[Date],Table8[Date_Key],"Not Found")</f>
        <v>DK-612</v>
      </c>
      <c r="E22" s="10" t="str">
        <f>_xlfn.XLOOKUP(R22,Table4[Region],Table4[Region_Key])</f>
        <v>RK-02</v>
      </c>
      <c r="F22" s="10" t="str">
        <f>_xlfn.XLOOKUP(S22,Table6[Sales_Channel],Table6[Channel_Key])</f>
        <v>CK-02</v>
      </c>
      <c r="G22" s="10" t="str">
        <f>_xlfn.XLOOKUP(T22,Table7[Gender_Category],Table7[Gender_Key])</f>
        <v>GK-03</v>
      </c>
      <c r="H22" s="10">
        <f>Cleaned_Data[[#This Row],[Units_Sold]]</f>
        <v>-1</v>
      </c>
      <c r="I22" s="10">
        <f>Cleaned_Data[[#This Row],[MRP]]</f>
        <v>7086.7</v>
      </c>
      <c r="J22" s="10">
        <f>Cleaned_Data[[#This Row],[Discount_Applied]]</f>
        <v>0.66</v>
      </c>
      <c r="K22" s="10">
        <f>Cleaned_Data[[#This Row],[Revenue]]</f>
        <v>-2409.48</v>
      </c>
      <c r="L22" s="10">
        <f>Cleaned_Data[[#This Row],[Profit]]</f>
        <v>-1120.49</v>
      </c>
      <c r="M22" s="10" t="str">
        <f>Cleaned_Data[[#This Row],[Product_Name]]</f>
        <v>Free RN</v>
      </c>
      <c r="N22" s="10" t="str">
        <f>Cleaned_Data[[#This Row],[Product_Line]]</f>
        <v>Running</v>
      </c>
      <c r="O22" s="10" t="str">
        <f>Cleaned_Data[[#This Row],[Size]]</f>
        <v>L</v>
      </c>
      <c r="P22" s="10" t="str">
        <f t="shared" si="0"/>
        <v>Free RN|Running|L</v>
      </c>
      <c r="Q22" s="11">
        <f>Cleaned_Data[[#This Row],[Order_Date]]</f>
        <v>45744</v>
      </c>
      <c r="R22" s="10" t="str">
        <f>Cleaned_Data[[#This Row],[Region]]</f>
        <v>Hyderabad</v>
      </c>
      <c r="S22" s="10" t="str">
        <f>Cleaned_Data[[#This Row],[Sales_Channel]]</f>
        <v>Retail</v>
      </c>
      <c r="T22" s="10" t="str">
        <f>Cleaned_Data[[#This Row],[Gender_Category]]</f>
        <v>Men</v>
      </c>
      <c r="U22" t="str">
        <f t="shared" si="1"/>
        <v>DK-612</v>
      </c>
      <c r="V22" s="10"/>
      <c r="W22" s="10"/>
    </row>
    <row r="23" spans="1:23" x14ac:dyDescent="0.3">
      <c r="A23" s="10" t="s">
        <v>342</v>
      </c>
      <c r="B23" s="10">
        <f>Cleaned_Data[[#This Row],[Order_ID]]</f>
        <v>2022</v>
      </c>
      <c r="C23" s="10" t="str">
        <f>_xlfn.XLOOKUP(P23,Dim_Product!$E$2:$E$221,Dim_Product!$A$2:$A$221,"Not Found")</f>
        <v>PK-03</v>
      </c>
      <c r="D23" s="10" t="str">
        <f>_xlfn.XLOOKUP(Table5[[#This Row],[Order_Date]],Table8[Date],Table8[Date_Key],"Not Found")</f>
        <v>DK-483</v>
      </c>
      <c r="E23" s="10" t="str">
        <f>_xlfn.XLOOKUP(R23,Table4[Region],Table4[Region_Key])</f>
        <v>RK-04</v>
      </c>
      <c r="F23" s="10" t="str">
        <f>_xlfn.XLOOKUP(S23,Table6[Sales_Channel],Table6[Channel_Key])</f>
        <v>CK-01</v>
      </c>
      <c r="G23" s="10" t="str">
        <f>_xlfn.XLOOKUP(T23,Table7[Gender_Category],Table7[Gender_Key])</f>
        <v>GK-02</v>
      </c>
      <c r="H23" s="10">
        <f>Cleaned_Data[[#This Row],[Units_Sold]]</f>
        <v>2</v>
      </c>
      <c r="I23" s="10">
        <f>Cleaned_Data[[#This Row],[MRP]]</f>
        <v>6110.0300000000007</v>
      </c>
      <c r="J23" s="10">
        <f>Cleaned_Data[[#This Row],[Discount_Applied]]</f>
        <v>0</v>
      </c>
      <c r="K23" s="10">
        <f>Cleaned_Data[[#This Row],[Revenue]]</f>
        <v>0</v>
      </c>
      <c r="L23" s="10">
        <f>Cleaned_Data[[#This Row],[Profit]]</f>
        <v>3427.16</v>
      </c>
      <c r="M23" s="10" t="str">
        <f>Cleaned_Data[[#This Row],[Product_Name]]</f>
        <v>Premier III</v>
      </c>
      <c r="N23" s="10" t="str">
        <f>Cleaned_Data[[#This Row],[Product_Line]]</f>
        <v>Soccer</v>
      </c>
      <c r="O23" s="10" t="str">
        <f>Cleaned_Data[[#This Row],[Size]]</f>
        <v>M</v>
      </c>
      <c r="P23" s="10" t="str">
        <f t="shared" si="0"/>
        <v>Premier III|Soccer|M</v>
      </c>
      <c r="Q23" s="11">
        <f>Cleaned_Data[[#This Row],[Order_Date]]</f>
        <v>45615</v>
      </c>
      <c r="R23" s="10" t="str">
        <f>Cleaned_Data[[#This Row],[Region]]</f>
        <v>Pune</v>
      </c>
      <c r="S23" s="10" t="str">
        <f>Cleaned_Data[[#This Row],[Sales_Channel]]</f>
        <v>Online</v>
      </c>
      <c r="T23" s="10" t="str">
        <f>Cleaned_Data[[#This Row],[Gender_Category]]</f>
        <v>Women</v>
      </c>
      <c r="U23" t="str">
        <f t="shared" si="1"/>
        <v>DK-483</v>
      </c>
      <c r="V23" s="10"/>
      <c r="W23" s="10"/>
    </row>
    <row r="24" spans="1:23" x14ac:dyDescent="0.3">
      <c r="A24" s="10" t="s">
        <v>343</v>
      </c>
      <c r="B24" s="10">
        <f>Cleaned_Data[[#This Row],[Order_ID]]</f>
        <v>2023</v>
      </c>
      <c r="C24" s="10" t="str">
        <f>_xlfn.XLOOKUP(P24,Dim_Product!$E$2:$E$221,Dim_Product!$A$2:$A$221,"Not Found")</f>
        <v>PK-20</v>
      </c>
      <c r="D24" s="10" t="str">
        <f>_xlfn.XLOOKUP(Table5[[#This Row],[Order_Date]],Table8[Date],Table8[Date_Key],"Not Found")</f>
        <v>DK-427</v>
      </c>
      <c r="E24" s="10" t="str">
        <f>_xlfn.XLOOKUP(R24,Table4[Region],Table4[Region_Key])</f>
        <v>RK-03</v>
      </c>
      <c r="F24" s="10" t="str">
        <f>_xlfn.XLOOKUP(S24,Table6[Sales_Channel],Table6[Channel_Key])</f>
        <v>CK-01</v>
      </c>
      <c r="G24" s="10" t="str">
        <f>_xlfn.XLOOKUP(T24,Table7[Gender_Category],Table7[Gender_Key])</f>
        <v>GK-03</v>
      </c>
      <c r="H24" s="10">
        <f>Cleaned_Data[[#This Row],[Units_Sold]]</f>
        <v>2</v>
      </c>
      <c r="I24" s="10">
        <f>Cleaned_Data[[#This Row],[MRP]]</f>
        <v>5003.95</v>
      </c>
      <c r="J24" s="10">
        <f>Cleaned_Data[[#This Row],[Discount_Applied]]</f>
        <v>0</v>
      </c>
      <c r="K24" s="10">
        <f>Cleaned_Data[[#This Row],[Revenue]]</f>
        <v>0</v>
      </c>
      <c r="L24" s="10">
        <f>Cleaned_Data[[#This Row],[Profit]]</f>
        <v>1498.37</v>
      </c>
      <c r="M24" s="10" t="str">
        <f>Cleaned_Data[[#This Row],[Product_Name]]</f>
        <v>Waffle One</v>
      </c>
      <c r="N24" s="10" t="str">
        <f>Cleaned_Data[[#This Row],[Product_Line]]</f>
        <v>Lifestyle</v>
      </c>
      <c r="O24" s="10" t="str">
        <f>Cleaned_Data[[#This Row],[Size]]</f>
        <v>M</v>
      </c>
      <c r="P24" s="10" t="str">
        <f t="shared" si="0"/>
        <v>Waffle One|Lifestyle|M</v>
      </c>
      <c r="Q24" s="11">
        <f>Cleaned_Data[[#This Row],[Order_Date]]</f>
        <v>45559</v>
      </c>
      <c r="R24" s="10" t="str">
        <f>Cleaned_Data[[#This Row],[Region]]</f>
        <v>Mumbai</v>
      </c>
      <c r="S24" s="10" t="str">
        <f>Cleaned_Data[[#This Row],[Sales_Channel]]</f>
        <v>Online</v>
      </c>
      <c r="T24" s="10" t="str">
        <f>Cleaned_Data[[#This Row],[Gender_Category]]</f>
        <v>Men</v>
      </c>
      <c r="U24" t="str">
        <f t="shared" si="1"/>
        <v>DK-427</v>
      </c>
      <c r="V24" s="10"/>
      <c r="W24" s="10"/>
    </row>
    <row r="25" spans="1:23" x14ac:dyDescent="0.3">
      <c r="A25" s="10" t="s">
        <v>344</v>
      </c>
      <c r="B25" s="10">
        <f>Cleaned_Data[[#This Row],[Order_ID]]</f>
        <v>2024</v>
      </c>
      <c r="C25" s="10" t="str">
        <f>_xlfn.XLOOKUP(P25,Dim_Product!$E$2:$E$221,Dim_Product!$A$2:$A$221,"Not Found")</f>
        <v>PK-21</v>
      </c>
      <c r="D25" s="10" t="str">
        <f>_xlfn.XLOOKUP(Table5[[#This Row],[Order_Date]],Table8[Date],Table8[Date_Key],"Not Found")</f>
        <v>DK-535</v>
      </c>
      <c r="E25" s="10" t="str">
        <f>_xlfn.XLOOKUP(R25,Table4[Region],Table4[Region_Key])</f>
        <v>RK-01</v>
      </c>
      <c r="F25" s="10" t="str">
        <f>_xlfn.XLOOKUP(S25,Table6[Sales_Channel],Table6[Channel_Key])</f>
        <v>CK-02</v>
      </c>
      <c r="G25" s="10" t="str">
        <f>_xlfn.XLOOKUP(T25,Table7[Gender_Category],Table7[Gender_Key])</f>
        <v>GK-01</v>
      </c>
      <c r="H25" s="10">
        <f>Cleaned_Data[[#This Row],[Units_Sold]]</f>
        <v>0</v>
      </c>
      <c r="I25" s="10">
        <f>Cleaned_Data[[#This Row],[MRP]]</f>
        <v>6110.0300000000007</v>
      </c>
      <c r="J25" s="10">
        <f>Cleaned_Data[[#This Row],[Discount_Applied]]</f>
        <v>0.5</v>
      </c>
      <c r="K25" s="10">
        <f>Cleaned_Data[[#This Row],[Revenue]]</f>
        <v>0</v>
      </c>
      <c r="L25" s="10">
        <f>Cleaned_Data[[#This Row],[Profit]]</f>
        <v>1842.35</v>
      </c>
      <c r="M25" s="10" t="str">
        <f>Cleaned_Data[[#This Row],[Product_Name]]</f>
        <v>SuperRep Go</v>
      </c>
      <c r="N25" s="10" t="str">
        <f>Cleaned_Data[[#This Row],[Product_Line]]</f>
        <v>Training</v>
      </c>
      <c r="O25" s="10" t="str">
        <f>Cleaned_Data[[#This Row],[Size]]</f>
        <v>XL</v>
      </c>
      <c r="P25" s="10" t="str">
        <f t="shared" si="0"/>
        <v>SuperRep Go|Training|XL</v>
      </c>
      <c r="Q25" s="11">
        <f>Cleaned_Data[[#This Row],[Order_Date]]</f>
        <v>45667</v>
      </c>
      <c r="R25" s="10" t="str">
        <f>Cleaned_Data[[#This Row],[Region]]</f>
        <v>Bangalore</v>
      </c>
      <c r="S25" s="10" t="str">
        <f>Cleaned_Data[[#This Row],[Sales_Channel]]</f>
        <v>Retail</v>
      </c>
      <c r="T25" s="10" t="str">
        <f>Cleaned_Data[[#This Row],[Gender_Category]]</f>
        <v>Kids</v>
      </c>
      <c r="U25" t="str">
        <f t="shared" si="1"/>
        <v>DK-535</v>
      </c>
      <c r="V25" s="10"/>
      <c r="W25" s="10"/>
    </row>
    <row r="26" spans="1:23" x14ac:dyDescent="0.3">
      <c r="A26" s="10" t="s">
        <v>345</v>
      </c>
      <c r="B26" s="10">
        <f>Cleaned_Data[[#This Row],[Order_ID]]</f>
        <v>2025</v>
      </c>
      <c r="C26" s="10" t="str">
        <f>_xlfn.XLOOKUP(P26,Dim_Product!$E$2:$E$221,Dim_Product!$A$2:$A$221,"Not Found")</f>
        <v>PK-22</v>
      </c>
      <c r="D26" s="10" t="str">
        <f>_xlfn.XLOOKUP(Table5[[#This Row],[Order_Date]],Table8[Date],Table8[Date_Key],"Not Found")</f>
        <v>DK-522</v>
      </c>
      <c r="E26" s="10" t="str">
        <f>_xlfn.XLOOKUP(R26,Table4[Region],Table4[Region_Key])</f>
        <v>RK-03</v>
      </c>
      <c r="F26" s="10" t="str">
        <f>_xlfn.XLOOKUP(S26,Table6[Sales_Channel],Table6[Channel_Key])</f>
        <v>CK-02</v>
      </c>
      <c r="G26" s="10" t="str">
        <f>_xlfn.XLOOKUP(T26,Table7[Gender_Category],Table7[Gender_Key])</f>
        <v>GK-02</v>
      </c>
      <c r="H26" s="10">
        <f>Cleaned_Data[[#This Row],[Units_Sold]]</f>
        <v>3</v>
      </c>
      <c r="I26" s="10">
        <f>Cleaned_Data[[#This Row],[MRP]]</f>
        <v>9820.5</v>
      </c>
      <c r="J26" s="10">
        <f>Cleaned_Data[[#This Row],[Discount_Applied]]</f>
        <v>0</v>
      </c>
      <c r="K26" s="10">
        <f>Cleaned_Data[[#This Row],[Revenue]]</f>
        <v>0</v>
      </c>
      <c r="L26" s="10">
        <f>Cleaned_Data[[#This Row],[Profit]]</f>
        <v>1900.15</v>
      </c>
      <c r="M26" s="10" t="str">
        <f>Cleaned_Data[[#This Row],[Product_Name]]</f>
        <v>Kyrie Flytrap</v>
      </c>
      <c r="N26" s="10" t="str">
        <f>Cleaned_Data[[#This Row],[Product_Line]]</f>
        <v>Basketball</v>
      </c>
      <c r="O26" s="10" t="str">
        <f>Cleaned_Data[[#This Row],[Size]]</f>
        <v>M</v>
      </c>
      <c r="P26" s="10" t="str">
        <f t="shared" si="0"/>
        <v>Kyrie Flytrap|Basketball|M</v>
      </c>
      <c r="Q26" s="11">
        <f>Cleaned_Data[[#This Row],[Order_Date]]</f>
        <v>45654</v>
      </c>
      <c r="R26" s="10" t="str">
        <f>Cleaned_Data[[#This Row],[Region]]</f>
        <v>Mumbai</v>
      </c>
      <c r="S26" s="10" t="str">
        <f>Cleaned_Data[[#This Row],[Sales_Channel]]</f>
        <v>Retail</v>
      </c>
      <c r="T26" s="10" t="str">
        <f>Cleaned_Data[[#This Row],[Gender_Category]]</f>
        <v>Women</v>
      </c>
      <c r="U26" t="str">
        <f t="shared" si="1"/>
        <v>DK-522</v>
      </c>
      <c r="V26" s="10"/>
      <c r="W26" s="10"/>
    </row>
    <row r="27" spans="1:23" x14ac:dyDescent="0.3">
      <c r="A27" s="10" t="s">
        <v>346</v>
      </c>
      <c r="B27" s="10">
        <f>Cleaned_Data[[#This Row],[Order_ID]]</f>
        <v>2026</v>
      </c>
      <c r="C27" s="10" t="str">
        <f>_xlfn.XLOOKUP(P27,Dim_Product!$E$2:$E$221,Dim_Product!$A$2:$A$221,"Not Found")</f>
        <v>PK-23</v>
      </c>
      <c r="D27" s="10" t="str">
        <f>_xlfn.XLOOKUP(Table5[[#This Row],[Order_Date]],Table8[Date],Table8[Date_Key],"Not Found")</f>
        <v>Not Found</v>
      </c>
      <c r="E27" s="10" t="str">
        <f>_xlfn.XLOOKUP(R27,Table4[Region],Table4[Region_Key])</f>
        <v>RK-06</v>
      </c>
      <c r="F27" s="10" t="str">
        <f>_xlfn.XLOOKUP(S27,Table6[Sales_Channel],Table6[Channel_Key])</f>
        <v>CK-02</v>
      </c>
      <c r="G27" s="10" t="str">
        <f>_xlfn.XLOOKUP(T27,Table7[Gender_Category],Table7[Gender_Key])</f>
        <v>GK-01</v>
      </c>
      <c r="H27" s="10">
        <f>Cleaned_Data[[#This Row],[Units_Sold]]</f>
        <v>1</v>
      </c>
      <c r="I27" s="10">
        <f>Cleaned_Data[[#This Row],[MRP]]</f>
        <v>6110.0300000000007</v>
      </c>
      <c r="J27" s="10">
        <f>Cleaned_Data[[#This Row],[Discount_Applied]]</f>
        <v>0.16</v>
      </c>
      <c r="K27" s="10">
        <f>Cleaned_Data[[#This Row],[Revenue]]</f>
        <v>0</v>
      </c>
      <c r="L27" s="10">
        <f>Cleaned_Data[[#This Row],[Profit]]</f>
        <v>2301.64</v>
      </c>
      <c r="M27" s="10" t="str">
        <f>Cleaned_Data[[#This Row],[Product_Name]]</f>
        <v>Blazer Mid</v>
      </c>
      <c r="N27" s="10" t="str">
        <f>Cleaned_Data[[#This Row],[Product_Line]]</f>
        <v>Lifestyle</v>
      </c>
      <c r="O27" s="10" t="str">
        <f>Cleaned_Data[[#This Row],[Size]]</f>
        <v>XL</v>
      </c>
      <c r="P27" s="10" t="str">
        <f t="shared" si="0"/>
        <v>Blazer Mid|Lifestyle|XL</v>
      </c>
      <c r="Q27" s="11" t="str">
        <f>Cleaned_Data[[#This Row],[Order_Date]]</f>
        <v/>
      </c>
      <c r="R27" s="10" t="str">
        <f>Cleaned_Data[[#This Row],[Region]]</f>
        <v>Kolkata</v>
      </c>
      <c r="S27" s="10" t="str">
        <f>Cleaned_Data[[#This Row],[Sales_Channel]]</f>
        <v>Retail</v>
      </c>
      <c r="T27" s="10" t="str">
        <f>Cleaned_Data[[#This Row],[Gender_Category]]</f>
        <v>Kids</v>
      </c>
      <c r="U27" t="str">
        <f t="shared" si="1"/>
        <v>Not Found</v>
      </c>
      <c r="V27" s="10"/>
      <c r="W27" s="10"/>
    </row>
    <row r="28" spans="1:23" x14ac:dyDescent="0.3">
      <c r="A28" s="10" t="s">
        <v>347</v>
      </c>
      <c r="B28" s="10">
        <f>Cleaned_Data[[#This Row],[Order_ID]]</f>
        <v>2027</v>
      </c>
      <c r="C28" s="10" t="str">
        <f>_xlfn.XLOOKUP(P28,Dim_Product!$E$2:$E$221,Dim_Product!$A$2:$A$221,"Not Found")</f>
        <v>PK-24</v>
      </c>
      <c r="D28" s="10" t="str">
        <f>_xlfn.XLOOKUP(Table5[[#This Row],[Order_Date]],Table8[Date],Table8[Date_Key],"Not Found")</f>
        <v>DK-382</v>
      </c>
      <c r="E28" s="10" t="str">
        <f>_xlfn.XLOOKUP(R28,Table4[Region],Table4[Region_Key])</f>
        <v>RK-04</v>
      </c>
      <c r="F28" s="10" t="str">
        <f>_xlfn.XLOOKUP(S28,Table6[Sales_Channel],Table6[Channel_Key])</f>
        <v>CK-01</v>
      </c>
      <c r="G28" s="10" t="str">
        <f>_xlfn.XLOOKUP(T28,Table7[Gender_Category],Table7[Gender_Key])</f>
        <v>GK-03</v>
      </c>
      <c r="H28" s="10">
        <f>Cleaned_Data[[#This Row],[Units_Sold]]</f>
        <v>2</v>
      </c>
      <c r="I28" s="10">
        <f>Cleaned_Data[[#This Row],[MRP]]</f>
        <v>6110.0300000000007</v>
      </c>
      <c r="J28" s="10">
        <f>Cleaned_Data[[#This Row],[Discount_Applied]]</f>
        <v>0.22</v>
      </c>
      <c r="K28" s="10">
        <f>Cleaned_Data[[#This Row],[Revenue]]</f>
        <v>0</v>
      </c>
      <c r="L28" s="10">
        <f>Cleaned_Data[[#This Row],[Profit]]</f>
        <v>-138.74</v>
      </c>
      <c r="M28" s="10" t="str">
        <f>Cleaned_Data[[#This Row],[Product_Name]]</f>
        <v>Zoom Freak</v>
      </c>
      <c r="N28" s="10" t="str">
        <f>Cleaned_Data[[#This Row],[Product_Line]]</f>
        <v>Basketball</v>
      </c>
      <c r="O28" s="10" t="str">
        <f>Cleaned_Data[[#This Row],[Size]]</f>
        <v>XL</v>
      </c>
      <c r="P28" s="10" t="str">
        <f t="shared" si="0"/>
        <v>Zoom Freak|Basketball|XL</v>
      </c>
      <c r="Q28" s="11">
        <f>Cleaned_Data[[#This Row],[Order_Date]]</f>
        <v>45514</v>
      </c>
      <c r="R28" s="10" t="str">
        <f>Cleaned_Data[[#This Row],[Region]]</f>
        <v>Pune</v>
      </c>
      <c r="S28" s="10" t="str">
        <f>Cleaned_Data[[#This Row],[Sales_Channel]]</f>
        <v>Online</v>
      </c>
      <c r="T28" s="10" t="str">
        <f>Cleaned_Data[[#This Row],[Gender_Category]]</f>
        <v>Men</v>
      </c>
      <c r="U28" t="str">
        <f t="shared" si="1"/>
        <v>DK-382</v>
      </c>
      <c r="V28" s="10"/>
      <c r="W28" s="10"/>
    </row>
    <row r="29" spans="1:23" x14ac:dyDescent="0.3">
      <c r="A29" s="10" t="s">
        <v>348</v>
      </c>
      <c r="B29" s="10">
        <f>Cleaned_Data[[#This Row],[Order_ID]]</f>
        <v>2028</v>
      </c>
      <c r="C29" s="10" t="str">
        <f>_xlfn.XLOOKUP(P29,Dim_Product!$E$2:$E$221,Dim_Product!$A$2:$A$221,"Not Found")</f>
        <v>PK-25</v>
      </c>
      <c r="D29" s="10" t="str">
        <f>_xlfn.XLOOKUP(Table5[[#This Row],[Order_Date]],Table8[Date],Table8[Date_Key],"Not Found")</f>
        <v>Not Found</v>
      </c>
      <c r="E29" s="10" t="str">
        <f>_xlfn.XLOOKUP(R29,Table4[Region],Table4[Region_Key])</f>
        <v>RK-05</v>
      </c>
      <c r="F29" s="10" t="str">
        <f>_xlfn.XLOOKUP(S29,Table6[Sales_Channel],Table6[Channel_Key])</f>
        <v>CK-02</v>
      </c>
      <c r="G29" s="10" t="str">
        <f>_xlfn.XLOOKUP(T29,Table7[Gender_Category],Table7[Gender_Key])</f>
        <v>GK-03</v>
      </c>
      <c r="H29" s="10">
        <f>Cleaned_Data[[#This Row],[Units_Sold]]</f>
        <v>2</v>
      </c>
      <c r="I29" s="10">
        <f>Cleaned_Data[[#This Row],[MRP]]</f>
        <v>3270.23</v>
      </c>
      <c r="J29" s="10">
        <f>Cleaned_Data[[#This Row],[Discount_Applied]]</f>
        <v>0</v>
      </c>
      <c r="K29" s="10">
        <f>Cleaned_Data[[#This Row],[Revenue]]</f>
        <v>0</v>
      </c>
      <c r="L29" s="10">
        <f>Cleaned_Data[[#This Row],[Profit]]</f>
        <v>-946.86</v>
      </c>
      <c r="M29" s="10" t="str">
        <f>Cleaned_Data[[#This Row],[Product_Name]]</f>
        <v>Flex Trainer</v>
      </c>
      <c r="N29" s="10" t="str">
        <f>Cleaned_Data[[#This Row],[Product_Line]]</f>
        <v>Training</v>
      </c>
      <c r="O29" s="10" t="str">
        <f>Cleaned_Data[[#This Row],[Size]]</f>
        <v>12</v>
      </c>
      <c r="P29" s="10" t="str">
        <f t="shared" si="0"/>
        <v>Flex Trainer|Training|12</v>
      </c>
      <c r="Q29" s="11" t="str">
        <f>Cleaned_Data[[#This Row],[Order_Date]]</f>
        <v/>
      </c>
      <c r="R29" s="10" t="str">
        <f>Cleaned_Data[[#This Row],[Region]]</f>
        <v>Delhi</v>
      </c>
      <c r="S29" s="10" t="str">
        <f>Cleaned_Data[[#This Row],[Sales_Channel]]</f>
        <v>Retail</v>
      </c>
      <c r="T29" s="10" t="str">
        <f>Cleaned_Data[[#This Row],[Gender_Category]]</f>
        <v>Men</v>
      </c>
      <c r="U29" t="str">
        <f t="shared" si="1"/>
        <v>Not Found</v>
      </c>
      <c r="V29" s="10"/>
      <c r="W29" s="10"/>
    </row>
    <row r="30" spans="1:23" x14ac:dyDescent="0.3">
      <c r="A30" s="10" t="s">
        <v>349</v>
      </c>
      <c r="B30" s="10">
        <f>Cleaned_Data[[#This Row],[Order_ID]]</f>
        <v>2029</v>
      </c>
      <c r="C30" s="10" t="str">
        <f>_xlfn.XLOOKUP(P30,Dim_Product!$E$2:$E$221,Dim_Product!$A$2:$A$221,"Not Found")</f>
        <v>PK-26</v>
      </c>
      <c r="D30" s="10" t="str">
        <f>_xlfn.XLOOKUP(Table5[[#This Row],[Order_Date]],Table8[Date],Table8[Date_Key],"Not Found")</f>
        <v>Not Found</v>
      </c>
      <c r="E30" s="10" t="str">
        <f>_xlfn.XLOOKUP(R30,Table4[Region],Table4[Region_Key])</f>
        <v>RK-01</v>
      </c>
      <c r="F30" s="10" t="str">
        <f>_xlfn.XLOOKUP(S30,Table6[Sales_Channel],Table6[Channel_Key])</f>
        <v>CK-01</v>
      </c>
      <c r="G30" s="10" t="str">
        <f>_xlfn.XLOOKUP(T30,Table7[Gender_Category],Table7[Gender_Key])</f>
        <v>GK-03</v>
      </c>
      <c r="H30" s="10">
        <f>Cleaned_Data[[#This Row],[Units_Sold]]</f>
        <v>0</v>
      </c>
      <c r="I30" s="10">
        <f>Cleaned_Data[[#This Row],[MRP]]</f>
        <v>6110.0300000000007</v>
      </c>
      <c r="J30" s="10">
        <f>Cleaned_Data[[#This Row],[Discount_Applied]]</f>
        <v>0</v>
      </c>
      <c r="K30" s="10">
        <f>Cleaned_Data[[#This Row],[Revenue]]</f>
        <v>0</v>
      </c>
      <c r="L30" s="10">
        <f>Cleaned_Data[[#This Row],[Profit]]</f>
        <v>-185.67</v>
      </c>
      <c r="M30" s="10" t="str">
        <f>Cleaned_Data[[#This Row],[Product_Name]]</f>
        <v>ZoomX Invincible</v>
      </c>
      <c r="N30" s="10" t="str">
        <f>Cleaned_Data[[#This Row],[Product_Line]]</f>
        <v>Training</v>
      </c>
      <c r="O30" s="10" t="str">
        <f>Cleaned_Data[[#This Row],[Size]]</f>
        <v>12</v>
      </c>
      <c r="P30" s="10" t="str">
        <f t="shared" si="0"/>
        <v>ZoomX Invincible|Training|12</v>
      </c>
      <c r="Q30" s="11" t="str">
        <f>Cleaned_Data[[#This Row],[Order_Date]]</f>
        <v/>
      </c>
      <c r="R30" s="10" t="str">
        <f>Cleaned_Data[[#This Row],[Region]]</f>
        <v>Bangalore</v>
      </c>
      <c r="S30" s="10" t="str">
        <f>Cleaned_Data[[#This Row],[Sales_Channel]]</f>
        <v>Online</v>
      </c>
      <c r="T30" s="10" t="str">
        <f>Cleaned_Data[[#This Row],[Gender_Category]]</f>
        <v>Men</v>
      </c>
      <c r="U30" t="str">
        <f t="shared" si="1"/>
        <v>Not Found</v>
      </c>
      <c r="V30" s="10"/>
      <c r="W30" s="10"/>
    </row>
    <row r="31" spans="1:23" x14ac:dyDescent="0.3">
      <c r="A31" s="10" t="s">
        <v>350</v>
      </c>
      <c r="B31" s="10">
        <f>Cleaned_Data[[#This Row],[Order_ID]]</f>
        <v>2030</v>
      </c>
      <c r="C31" s="10" t="str">
        <f>_xlfn.XLOOKUP(P31,Dim_Product!$E$2:$E$221,Dim_Product!$A$2:$A$221,"Not Found")</f>
        <v>PK-27</v>
      </c>
      <c r="D31" s="10" t="str">
        <f>_xlfn.XLOOKUP(Table5[[#This Row],[Order_Date]],Table8[Date],Table8[Date_Key],"Not Found")</f>
        <v>DK-95</v>
      </c>
      <c r="E31" s="10" t="str">
        <f>_xlfn.XLOOKUP(R31,Table4[Region],Table4[Region_Key])</f>
        <v>RK-02</v>
      </c>
      <c r="F31" s="10" t="str">
        <f>_xlfn.XLOOKUP(S31,Table6[Sales_Channel],Table6[Channel_Key])</f>
        <v>CK-02</v>
      </c>
      <c r="G31" s="10" t="str">
        <f>_xlfn.XLOOKUP(T31,Table7[Gender_Category],Table7[Gender_Key])</f>
        <v>GK-03</v>
      </c>
      <c r="H31" s="10">
        <f>Cleaned_Data[[#This Row],[Units_Sold]]</f>
        <v>2</v>
      </c>
      <c r="I31" s="10">
        <f>Cleaned_Data[[#This Row],[MRP]]</f>
        <v>6110.0300000000007</v>
      </c>
      <c r="J31" s="10">
        <f>Cleaned_Data[[#This Row],[Discount_Applied]]</f>
        <v>0</v>
      </c>
      <c r="K31" s="10">
        <f>Cleaned_Data[[#This Row],[Revenue]]</f>
        <v>0</v>
      </c>
      <c r="L31" s="10">
        <f>Cleaned_Data[[#This Row],[Profit]]</f>
        <v>-122.93</v>
      </c>
      <c r="M31" s="10" t="str">
        <f>Cleaned_Data[[#This Row],[Product_Name]]</f>
        <v>Phantom GT</v>
      </c>
      <c r="N31" s="10" t="str">
        <f>Cleaned_Data[[#This Row],[Product_Line]]</f>
        <v>Soccer</v>
      </c>
      <c r="O31" s="10" t="str">
        <f>Cleaned_Data[[#This Row],[Size]]</f>
        <v>XL</v>
      </c>
      <c r="P31" s="10" t="str">
        <f t="shared" si="0"/>
        <v>Phantom GT|Soccer|XL</v>
      </c>
      <c r="Q31" s="11">
        <f>Cleaned_Data[[#This Row],[Order_Date]]</f>
        <v>45227</v>
      </c>
      <c r="R31" s="10" t="str">
        <f>Cleaned_Data[[#This Row],[Region]]</f>
        <v>Hyderabad</v>
      </c>
      <c r="S31" s="10" t="str">
        <f>Cleaned_Data[[#This Row],[Sales_Channel]]</f>
        <v>Retail</v>
      </c>
      <c r="T31" s="10" t="str">
        <f>Cleaned_Data[[#This Row],[Gender_Category]]</f>
        <v>Men</v>
      </c>
      <c r="U31" t="str">
        <f t="shared" si="1"/>
        <v>DK-95</v>
      </c>
      <c r="V31" s="10"/>
      <c r="W31" s="10"/>
    </row>
    <row r="32" spans="1:23" x14ac:dyDescent="0.3">
      <c r="A32" s="10" t="s">
        <v>351</v>
      </c>
      <c r="B32" s="10">
        <f>Cleaned_Data[[#This Row],[Order_ID]]</f>
        <v>2031</v>
      </c>
      <c r="C32" s="10" t="str">
        <f>_xlfn.XLOOKUP(P32,Dim_Product!$E$2:$E$221,Dim_Product!$A$2:$A$221,"Not Found")</f>
        <v>PK-28</v>
      </c>
      <c r="D32" s="10" t="str">
        <f>_xlfn.XLOOKUP(Table5[[#This Row],[Order_Date]],Table8[Date],Table8[Date_Key],"Not Found")</f>
        <v>DK-720</v>
      </c>
      <c r="E32" s="10" t="str">
        <f>_xlfn.XLOOKUP(R32,Table4[Region],Table4[Region_Key])</f>
        <v>RK-05</v>
      </c>
      <c r="F32" s="10" t="str">
        <f>_xlfn.XLOOKUP(S32,Table6[Sales_Channel],Table6[Channel_Key])</f>
        <v>CK-01</v>
      </c>
      <c r="G32" s="10" t="str">
        <f>_xlfn.XLOOKUP(T32,Table7[Gender_Category],Table7[Gender_Key])</f>
        <v>GK-03</v>
      </c>
      <c r="H32" s="10">
        <f>Cleaned_Data[[#This Row],[Units_Sold]]</f>
        <v>4</v>
      </c>
      <c r="I32" s="10">
        <f>Cleaned_Data[[#This Row],[MRP]]</f>
        <v>3493.04</v>
      </c>
      <c r="J32" s="10">
        <f>Cleaned_Data[[#This Row],[Discount_Applied]]</f>
        <v>0.82</v>
      </c>
      <c r="K32" s="10">
        <f>Cleaned_Data[[#This Row],[Revenue]]</f>
        <v>2514.9899999999998</v>
      </c>
      <c r="L32" s="10">
        <f>Cleaned_Data[[#This Row],[Profit]]</f>
        <v>350.7</v>
      </c>
      <c r="M32" s="10" t="str">
        <f>Cleaned_Data[[#This Row],[Product_Name]]</f>
        <v>Premier III</v>
      </c>
      <c r="N32" s="10" t="str">
        <f>Cleaned_Data[[#This Row],[Product_Line]]</f>
        <v>Soccer</v>
      </c>
      <c r="O32" s="10" t="str">
        <f>Cleaned_Data[[#This Row],[Size]]</f>
        <v>NA</v>
      </c>
      <c r="P32" s="10" t="str">
        <f t="shared" si="0"/>
        <v>Premier III|Soccer|NA</v>
      </c>
      <c r="Q32" s="11">
        <f>Cleaned_Data[[#This Row],[Order_Date]]</f>
        <v>45852</v>
      </c>
      <c r="R32" s="10" t="str">
        <f>Cleaned_Data[[#This Row],[Region]]</f>
        <v>Delhi</v>
      </c>
      <c r="S32" s="10" t="str">
        <f>Cleaned_Data[[#This Row],[Sales_Channel]]</f>
        <v>Online</v>
      </c>
      <c r="T32" s="10" t="str">
        <f>Cleaned_Data[[#This Row],[Gender_Category]]</f>
        <v>Men</v>
      </c>
      <c r="U32" t="str">
        <f t="shared" si="1"/>
        <v>DK-720</v>
      </c>
      <c r="V32" s="10"/>
      <c r="W32" s="10"/>
    </row>
    <row r="33" spans="1:23" x14ac:dyDescent="0.3">
      <c r="A33" s="10" t="s">
        <v>352</v>
      </c>
      <c r="B33" s="10">
        <f>Cleaned_Data[[#This Row],[Order_ID]]</f>
        <v>2032</v>
      </c>
      <c r="C33" s="10" t="str">
        <f>_xlfn.XLOOKUP(P33,Dim_Product!$E$2:$E$221,Dim_Product!$A$2:$A$221,"Not Found")</f>
        <v>PK-23</v>
      </c>
      <c r="D33" s="10" t="str">
        <f>_xlfn.XLOOKUP(Table5[[#This Row],[Order_Date]],Table8[Date],Table8[Date_Key],"Not Found")</f>
        <v>DK-289</v>
      </c>
      <c r="E33" s="10" t="str">
        <f>_xlfn.XLOOKUP(R33,Table4[Region],Table4[Region_Key])</f>
        <v>RK-03</v>
      </c>
      <c r="F33" s="10" t="str">
        <f>_xlfn.XLOOKUP(S33,Table6[Sales_Channel],Table6[Channel_Key])</f>
        <v>CK-02</v>
      </c>
      <c r="G33" s="10" t="str">
        <f>_xlfn.XLOOKUP(T33,Table7[Gender_Category],Table7[Gender_Key])</f>
        <v>GK-02</v>
      </c>
      <c r="H33" s="10">
        <f>Cleaned_Data[[#This Row],[Units_Sold]]</f>
        <v>1</v>
      </c>
      <c r="I33" s="10">
        <f>Cleaned_Data[[#This Row],[MRP]]</f>
        <v>6110.0300000000007</v>
      </c>
      <c r="J33" s="10">
        <f>Cleaned_Data[[#This Row],[Discount_Applied]]</f>
        <v>0</v>
      </c>
      <c r="K33" s="10">
        <f>Cleaned_Data[[#This Row],[Revenue]]</f>
        <v>0</v>
      </c>
      <c r="L33" s="10">
        <f>Cleaned_Data[[#This Row],[Profit]]</f>
        <v>-555.16</v>
      </c>
      <c r="M33" s="10" t="str">
        <f>Cleaned_Data[[#This Row],[Product_Name]]</f>
        <v>Blazer Mid</v>
      </c>
      <c r="N33" s="10" t="str">
        <f>Cleaned_Data[[#This Row],[Product_Line]]</f>
        <v>Lifestyle</v>
      </c>
      <c r="O33" s="10" t="str">
        <f>Cleaned_Data[[#This Row],[Size]]</f>
        <v>XL</v>
      </c>
      <c r="P33" s="10" t="str">
        <f t="shared" si="0"/>
        <v>Blazer Mid|Lifestyle|XL</v>
      </c>
      <c r="Q33" s="11">
        <f>Cleaned_Data[[#This Row],[Order_Date]]</f>
        <v>45421</v>
      </c>
      <c r="R33" s="10" t="str">
        <f>Cleaned_Data[[#This Row],[Region]]</f>
        <v>Mumbai</v>
      </c>
      <c r="S33" s="10" t="str">
        <f>Cleaned_Data[[#This Row],[Sales_Channel]]</f>
        <v>Retail</v>
      </c>
      <c r="T33" s="10" t="str">
        <f>Cleaned_Data[[#This Row],[Gender_Category]]</f>
        <v>Women</v>
      </c>
      <c r="U33" t="str">
        <f t="shared" si="1"/>
        <v>DK-289</v>
      </c>
      <c r="V33" s="10"/>
      <c r="W33" s="10"/>
    </row>
    <row r="34" spans="1:23" x14ac:dyDescent="0.3">
      <c r="A34" s="10" t="s">
        <v>353</v>
      </c>
      <c r="B34" s="10">
        <f>Cleaned_Data[[#This Row],[Order_ID]]</f>
        <v>2033</v>
      </c>
      <c r="C34" s="10" t="str">
        <f>_xlfn.XLOOKUP(P34,Dim_Product!$E$2:$E$221,Dim_Product!$A$2:$A$221,"Not Found")</f>
        <v>PK-29</v>
      </c>
      <c r="D34" s="10" t="str">
        <f>_xlfn.XLOOKUP(Table5[[#This Row],[Order_Date]],Table8[Date],Table8[Date_Key],"Not Found")</f>
        <v>DK-626</v>
      </c>
      <c r="E34" s="10" t="str">
        <f>_xlfn.XLOOKUP(R34,Table4[Region],Table4[Region_Key])</f>
        <v>RK-06</v>
      </c>
      <c r="F34" s="10" t="str">
        <f>_xlfn.XLOOKUP(S34,Table6[Sales_Channel],Table6[Channel_Key])</f>
        <v>CK-02</v>
      </c>
      <c r="G34" s="10" t="str">
        <f>_xlfn.XLOOKUP(T34,Table7[Gender_Category],Table7[Gender_Key])</f>
        <v>GK-03</v>
      </c>
      <c r="H34" s="10">
        <f>Cleaned_Data[[#This Row],[Units_Sold]]</f>
        <v>-1</v>
      </c>
      <c r="I34" s="10">
        <f>Cleaned_Data[[#This Row],[MRP]]</f>
        <v>6110.0300000000007</v>
      </c>
      <c r="J34" s="10">
        <f>Cleaned_Data[[#This Row],[Discount_Applied]]</f>
        <v>0</v>
      </c>
      <c r="K34" s="10">
        <f>Cleaned_Data[[#This Row],[Revenue]]</f>
        <v>0</v>
      </c>
      <c r="L34" s="10">
        <f>Cleaned_Data[[#This Row],[Profit]]</f>
        <v>-1005.71</v>
      </c>
      <c r="M34" s="10" t="str">
        <f>Cleaned_Data[[#This Row],[Product_Name]]</f>
        <v>Mercurial Superfly</v>
      </c>
      <c r="N34" s="10" t="str">
        <f>Cleaned_Data[[#This Row],[Product_Line]]</f>
        <v>Soccer</v>
      </c>
      <c r="O34" s="10" t="str">
        <f>Cleaned_Data[[#This Row],[Size]]</f>
        <v>XL</v>
      </c>
      <c r="P34" s="10" t="str">
        <f t="shared" si="0"/>
        <v>Mercurial Superfly|Soccer|XL</v>
      </c>
      <c r="Q34" s="11">
        <f>Cleaned_Data[[#This Row],[Order_Date]]</f>
        <v>45758</v>
      </c>
      <c r="R34" s="10" t="str">
        <f>Cleaned_Data[[#This Row],[Region]]</f>
        <v>Kolkata</v>
      </c>
      <c r="S34" s="10" t="str">
        <f>Cleaned_Data[[#This Row],[Sales_Channel]]</f>
        <v>Retail</v>
      </c>
      <c r="T34" s="10" t="str">
        <f>Cleaned_Data[[#This Row],[Gender_Category]]</f>
        <v>Men</v>
      </c>
      <c r="U34" t="str">
        <f t="shared" si="1"/>
        <v>DK-626</v>
      </c>
      <c r="V34" s="10"/>
      <c r="W34" s="10"/>
    </row>
    <row r="35" spans="1:23" x14ac:dyDescent="0.3">
      <c r="A35" s="10" t="s">
        <v>354</v>
      </c>
      <c r="B35" s="10">
        <f>Cleaned_Data[[#This Row],[Order_ID]]</f>
        <v>2034</v>
      </c>
      <c r="C35" s="10" t="str">
        <f>_xlfn.XLOOKUP(P35,Dim_Product!$E$2:$E$221,Dim_Product!$A$2:$A$221,"Not Found")</f>
        <v>PK-30</v>
      </c>
      <c r="D35" s="10" t="str">
        <f>_xlfn.XLOOKUP(Table5[[#This Row],[Order_Date]],Table8[Date],Table8[Date_Key],"Not Found")</f>
        <v>Not Found</v>
      </c>
      <c r="E35" s="10" t="str">
        <f>_xlfn.XLOOKUP(R35,Table4[Region],Table4[Region_Key])</f>
        <v>RK-05</v>
      </c>
      <c r="F35" s="10" t="str">
        <f>_xlfn.XLOOKUP(S35,Table6[Sales_Channel],Table6[Channel_Key])</f>
        <v>CK-02</v>
      </c>
      <c r="G35" s="10" t="str">
        <f>_xlfn.XLOOKUP(T35,Table7[Gender_Category],Table7[Gender_Key])</f>
        <v>GK-03</v>
      </c>
      <c r="H35" s="10">
        <f>Cleaned_Data[[#This Row],[Units_Sold]]</f>
        <v>2</v>
      </c>
      <c r="I35" s="10">
        <f>Cleaned_Data[[#This Row],[MRP]]</f>
        <v>6235.71</v>
      </c>
      <c r="J35" s="10">
        <f>Cleaned_Data[[#This Row],[Discount_Applied]]</f>
        <v>0</v>
      </c>
      <c r="K35" s="10">
        <f>Cleaned_Data[[#This Row],[Revenue]]</f>
        <v>0</v>
      </c>
      <c r="L35" s="10">
        <f>Cleaned_Data[[#This Row],[Profit]]</f>
        <v>-267.37</v>
      </c>
      <c r="M35" s="10" t="str">
        <f>Cleaned_Data[[#This Row],[Product_Name]]</f>
        <v>Air Jordan</v>
      </c>
      <c r="N35" s="10" t="str">
        <f>Cleaned_Data[[#This Row],[Product_Line]]</f>
        <v>Basketball</v>
      </c>
      <c r="O35" s="10" t="str">
        <f>Cleaned_Data[[#This Row],[Size]]</f>
        <v>6</v>
      </c>
      <c r="P35" s="10" t="str">
        <f t="shared" si="0"/>
        <v>Air Jordan|Basketball|6</v>
      </c>
      <c r="Q35" s="11" t="str">
        <f>Cleaned_Data[[#This Row],[Order_Date]]</f>
        <v/>
      </c>
      <c r="R35" s="10" t="str">
        <f>Cleaned_Data[[#This Row],[Region]]</f>
        <v>Delhi</v>
      </c>
      <c r="S35" s="10" t="str">
        <f>Cleaned_Data[[#This Row],[Sales_Channel]]</f>
        <v>Retail</v>
      </c>
      <c r="T35" s="10" t="str">
        <f>Cleaned_Data[[#This Row],[Gender_Category]]</f>
        <v>Men</v>
      </c>
      <c r="U35" t="str">
        <f t="shared" si="1"/>
        <v>Not Found</v>
      </c>
      <c r="V35" s="10"/>
      <c r="W35" s="10"/>
    </row>
    <row r="36" spans="1:23" x14ac:dyDescent="0.3">
      <c r="A36" s="10" t="s">
        <v>355</v>
      </c>
      <c r="B36" s="10">
        <f>Cleaned_Data[[#This Row],[Order_ID]]</f>
        <v>2035</v>
      </c>
      <c r="C36" s="10" t="str">
        <f>_xlfn.XLOOKUP(P36,Dim_Product!$E$2:$E$221,Dim_Product!$A$2:$A$221,"Not Found")</f>
        <v>PK-31</v>
      </c>
      <c r="D36" s="10" t="str">
        <f>_xlfn.XLOOKUP(Table5[[#This Row],[Order_Date]],Table8[Date],Table8[Date_Key],"Not Found")</f>
        <v>DK-645</v>
      </c>
      <c r="E36" s="10" t="str">
        <f>_xlfn.XLOOKUP(R36,Table4[Region],Table4[Region_Key])</f>
        <v>RK-01</v>
      </c>
      <c r="F36" s="10" t="str">
        <f>_xlfn.XLOOKUP(S36,Table6[Sales_Channel],Table6[Channel_Key])</f>
        <v>CK-01</v>
      </c>
      <c r="G36" s="10" t="str">
        <f>_xlfn.XLOOKUP(T36,Table7[Gender_Category],Table7[Gender_Key])</f>
        <v>GK-01</v>
      </c>
      <c r="H36" s="10">
        <f>Cleaned_Data[[#This Row],[Units_Sold]]</f>
        <v>4</v>
      </c>
      <c r="I36" s="10">
        <f>Cleaned_Data[[#This Row],[MRP]]</f>
        <v>6110.0300000000007</v>
      </c>
      <c r="J36" s="10">
        <f>Cleaned_Data[[#This Row],[Discount_Applied]]</f>
        <v>0.38</v>
      </c>
      <c r="K36" s="10">
        <f>Cleaned_Data[[#This Row],[Revenue]]</f>
        <v>0</v>
      </c>
      <c r="L36" s="10">
        <f>Cleaned_Data[[#This Row],[Profit]]</f>
        <v>2914.83</v>
      </c>
      <c r="M36" s="10" t="str">
        <f>Cleaned_Data[[#This Row],[Product_Name]]</f>
        <v>Zoom Freak</v>
      </c>
      <c r="N36" s="10" t="str">
        <f>Cleaned_Data[[#This Row],[Product_Line]]</f>
        <v>Basketball</v>
      </c>
      <c r="O36" s="10" t="str">
        <f>Cleaned_Data[[#This Row],[Size]]</f>
        <v>NA</v>
      </c>
      <c r="P36" s="10" t="str">
        <f t="shared" si="0"/>
        <v>Zoom Freak|Basketball|NA</v>
      </c>
      <c r="Q36" s="11">
        <f>Cleaned_Data[[#This Row],[Order_Date]]</f>
        <v>45777</v>
      </c>
      <c r="R36" s="10" t="str">
        <f>Cleaned_Data[[#This Row],[Region]]</f>
        <v>Bangalore</v>
      </c>
      <c r="S36" s="10" t="str">
        <f>Cleaned_Data[[#This Row],[Sales_Channel]]</f>
        <v>Online</v>
      </c>
      <c r="T36" s="10" t="str">
        <f>Cleaned_Data[[#This Row],[Gender_Category]]</f>
        <v>Kids</v>
      </c>
      <c r="U36" t="str">
        <f t="shared" si="1"/>
        <v>DK-645</v>
      </c>
      <c r="V36" s="10"/>
      <c r="W36" s="10"/>
    </row>
    <row r="37" spans="1:23" x14ac:dyDescent="0.3">
      <c r="A37" s="10" t="s">
        <v>356</v>
      </c>
      <c r="B37" s="10">
        <f>Cleaned_Data[[#This Row],[Order_ID]]</f>
        <v>2036</v>
      </c>
      <c r="C37" s="10" t="str">
        <f>_xlfn.XLOOKUP(P37,Dim_Product!$E$2:$E$221,Dim_Product!$A$2:$A$221,"Not Found")</f>
        <v>PK-32</v>
      </c>
      <c r="D37" s="10" t="str">
        <f>_xlfn.XLOOKUP(Table5[[#This Row],[Order_Date]],Table8[Date],Table8[Date_Key],"Not Found")</f>
        <v>DK-481</v>
      </c>
      <c r="E37" s="10" t="str">
        <f>_xlfn.XLOOKUP(R37,Table4[Region],Table4[Region_Key])</f>
        <v>RK-01</v>
      </c>
      <c r="F37" s="10" t="str">
        <f>_xlfn.XLOOKUP(S37,Table6[Sales_Channel],Table6[Channel_Key])</f>
        <v>CK-02</v>
      </c>
      <c r="G37" s="10" t="str">
        <f>_xlfn.XLOOKUP(T37,Table7[Gender_Category],Table7[Gender_Key])</f>
        <v>GK-03</v>
      </c>
      <c r="H37" s="10">
        <f>Cleaned_Data[[#This Row],[Units_Sold]]</f>
        <v>3</v>
      </c>
      <c r="I37" s="10">
        <f>Cleaned_Data[[#This Row],[MRP]]</f>
        <v>6110.0300000000007</v>
      </c>
      <c r="J37" s="10">
        <f>Cleaned_Data[[#This Row],[Discount_Applied]]</f>
        <v>0</v>
      </c>
      <c r="K37" s="10">
        <f>Cleaned_Data[[#This Row],[Revenue]]</f>
        <v>0</v>
      </c>
      <c r="L37" s="10">
        <f>Cleaned_Data[[#This Row],[Profit]]</f>
        <v>-143.80000000000001</v>
      </c>
      <c r="M37" s="10" t="str">
        <f>Cleaned_Data[[#This Row],[Product_Name]]</f>
        <v>Metcon 7</v>
      </c>
      <c r="N37" s="10" t="str">
        <f>Cleaned_Data[[#This Row],[Product_Line]]</f>
        <v>Training</v>
      </c>
      <c r="O37" s="10" t="str">
        <f>Cleaned_Data[[#This Row],[Size]]</f>
        <v>NA</v>
      </c>
      <c r="P37" s="10" t="str">
        <f t="shared" si="0"/>
        <v>Metcon 7|Training|NA</v>
      </c>
      <c r="Q37" s="11">
        <f>Cleaned_Data[[#This Row],[Order_Date]]</f>
        <v>45613</v>
      </c>
      <c r="R37" s="10" t="str">
        <f>Cleaned_Data[[#This Row],[Region]]</f>
        <v>Bangalore</v>
      </c>
      <c r="S37" s="10" t="str">
        <f>Cleaned_Data[[#This Row],[Sales_Channel]]</f>
        <v>Retail</v>
      </c>
      <c r="T37" s="10" t="str">
        <f>Cleaned_Data[[#This Row],[Gender_Category]]</f>
        <v>Men</v>
      </c>
      <c r="U37" t="str">
        <f t="shared" si="1"/>
        <v>DK-481</v>
      </c>
      <c r="V37" s="10"/>
      <c r="W37" s="10"/>
    </row>
    <row r="38" spans="1:23" x14ac:dyDescent="0.3">
      <c r="A38" s="10" t="s">
        <v>357</v>
      </c>
      <c r="B38" s="10">
        <f>Cleaned_Data[[#This Row],[Order_ID]]</f>
        <v>2037</v>
      </c>
      <c r="C38" s="10" t="str">
        <f>_xlfn.XLOOKUP(P38,Dim_Product!$E$2:$E$221,Dim_Product!$A$2:$A$221,"Not Found")</f>
        <v>PK-33</v>
      </c>
      <c r="D38" s="10" t="str">
        <f>_xlfn.XLOOKUP(Table5[[#This Row],[Order_Date]],Table8[Date],Table8[Date_Key],"Not Found")</f>
        <v>DK-571</v>
      </c>
      <c r="E38" s="10" t="str">
        <f>_xlfn.XLOOKUP(R38,Table4[Region],Table4[Region_Key])</f>
        <v>RK-04</v>
      </c>
      <c r="F38" s="10" t="str">
        <f>_xlfn.XLOOKUP(S38,Table6[Sales_Channel],Table6[Channel_Key])</f>
        <v>CK-02</v>
      </c>
      <c r="G38" s="10" t="str">
        <f>_xlfn.XLOOKUP(T38,Table7[Gender_Category],Table7[Gender_Key])</f>
        <v>GK-01</v>
      </c>
      <c r="H38" s="10">
        <f>Cleaned_Data[[#This Row],[Units_Sold]]</f>
        <v>3</v>
      </c>
      <c r="I38" s="10">
        <f>Cleaned_Data[[#This Row],[MRP]]</f>
        <v>5653.14</v>
      </c>
      <c r="J38" s="10">
        <f>Cleaned_Data[[#This Row],[Discount_Applied]]</f>
        <v>0</v>
      </c>
      <c r="K38" s="10">
        <f>Cleaned_Data[[#This Row],[Revenue]]</f>
        <v>-169.59</v>
      </c>
      <c r="L38" s="10">
        <f>Cleaned_Data[[#This Row],[Profit]]</f>
        <v>2776.96</v>
      </c>
      <c r="M38" s="10" t="str">
        <f>Cleaned_Data[[#This Row],[Product_Name]]</f>
        <v>Pegasus Turbo</v>
      </c>
      <c r="N38" s="10" t="str">
        <f>Cleaned_Data[[#This Row],[Product_Line]]</f>
        <v>Running</v>
      </c>
      <c r="O38" s="10" t="str">
        <f>Cleaned_Data[[#This Row],[Size]]</f>
        <v>7</v>
      </c>
      <c r="P38" s="10" t="str">
        <f t="shared" si="0"/>
        <v>Pegasus Turbo|Running|7</v>
      </c>
      <c r="Q38" s="11">
        <f>Cleaned_Data[[#This Row],[Order_Date]]</f>
        <v>45703</v>
      </c>
      <c r="R38" s="10" t="str">
        <f>Cleaned_Data[[#This Row],[Region]]</f>
        <v>Pune</v>
      </c>
      <c r="S38" s="10" t="str">
        <f>Cleaned_Data[[#This Row],[Sales_Channel]]</f>
        <v>Retail</v>
      </c>
      <c r="T38" s="10" t="str">
        <f>Cleaned_Data[[#This Row],[Gender_Category]]</f>
        <v>Kids</v>
      </c>
      <c r="U38" t="str">
        <f t="shared" si="1"/>
        <v>DK-571</v>
      </c>
      <c r="V38" s="10"/>
      <c r="W38" s="10"/>
    </row>
    <row r="39" spans="1:23" x14ac:dyDescent="0.3">
      <c r="A39" s="10" t="s">
        <v>358</v>
      </c>
      <c r="B39" s="10">
        <f>Cleaned_Data[[#This Row],[Order_ID]]</f>
        <v>2038</v>
      </c>
      <c r="C39" s="10" t="str">
        <f>_xlfn.XLOOKUP(P39,Dim_Product!$E$2:$E$221,Dim_Product!$A$2:$A$221,"Not Found")</f>
        <v>PK-34</v>
      </c>
      <c r="D39" s="10" t="str">
        <f>_xlfn.XLOOKUP(Table5[[#This Row],[Order_Date]],Table8[Date],Table8[Date_Key],"Not Found")</f>
        <v>Not Found</v>
      </c>
      <c r="E39" s="10" t="str">
        <f>_xlfn.XLOOKUP(R39,Table4[Region],Table4[Region_Key])</f>
        <v>RK-05</v>
      </c>
      <c r="F39" s="10" t="str">
        <f>_xlfn.XLOOKUP(S39,Table6[Sales_Channel],Table6[Channel_Key])</f>
        <v>CK-01</v>
      </c>
      <c r="G39" s="10" t="str">
        <f>_xlfn.XLOOKUP(T39,Table7[Gender_Category],Table7[Gender_Key])</f>
        <v>GK-01</v>
      </c>
      <c r="H39" s="10">
        <f>Cleaned_Data[[#This Row],[Units_Sold]]</f>
        <v>0</v>
      </c>
      <c r="I39" s="10">
        <f>Cleaned_Data[[#This Row],[MRP]]</f>
        <v>6110.0300000000007</v>
      </c>
      <c r="J39" s="10">
        <f>Cleaned_Data[[#This Row],[Discount_Applied]]</f>
        <v>0.83</v>
      </c>
      <c r="K39" s="10">
        <f>Cleaned_Data[[#This Row],[Revenue]]</f>
        <v>0</v>
      </c>
      <c r="L39" s="10">
        <f>Cleaned_Data[[#This Row],[Profit]]</f>
        <v>1163.21</v>
      </c>
      <c r="M39" s="10" t="str">
        <f>Cleaned_Data[[#This Row],[Product_Name]]</f>
        <v>Free RN</v>
      </c>
      <c r="N39" s="10" t="str">
        <f>Cleaned_Data[[#This Row],[Product_Line]]</f>
        <v>Running</v>
      </c>
      <c r="O39" s="10" t="str">
        <f>Cleaned_Data[[#This Row],[Size]]</f>
        <v>NA</v>
      </c>
      <c r="P39" s="10" t="str">
        <f t="shared" si="0"/>
        <v>Free RN|Running|NA</v>
      </c>
      <c r="Q39" s="11" t="str">
        <f>Cleaned_Data[[#This Row],[Order_Date]]</f>
        <v/>
      </c>
      <c r="R39" s="10" t="str">
        <f>Cleaned_Data[[#This Row],[Region]]</f>
        <v>Delhi</v>
      </c>
      <c r="S39" s="10" t="str">
        <f>Cleaned_Data[[#This Row],[Sales_Channel]]</f>
        <v>Online</v>
      </c>
      <c r="T39" s="10" t="str">
        <f>Cleaned_Data[[#This Row],[Gender_Category]]</f>
        <v>Kids</v>
      </c>
      <c r="U39" t="str">
        <f t="shared" si="1"/>
        <v>Not Found</v>
      </c>
      <c r="V39" s="10"/>
      <c r="W39" s="10"/>
    </row>
    <row r="40" spans="1:23" x14ac:dyDescent="0.3">
      <c r="A40" s="10" t="s">
        <v>359</v>
      </c>
      <c r="B40" s="10">
        <f>Cleaned_Data[[#This Row],[Order_ID]]</f>
        <v>2039</v>
      </c>
      <c r="C40" s="10" t="str">
        <f>_xlfn.XLOOKUP(P40,Dim_Product!$E$2:$E$221,Dim_Product!$A$2:$A$221,"Not Found")</f>
        <v>PK-06</v>
      </c>
      <c r="D40" s="10" t="str">
        <f>_xlfn.XLOOKUP(Table5[[#This Row],[Order_Date]],Table8[Date],Table8[Date_Key],"Not Found")</f>
        <v>Not Found</v>
      </c>
      <c r="E40" s="10" t="str">
        <f>_xlfn.XLOOKUP(R40,Table4[Region],Table4[Region_Key])</f>
        <v>RK-02</v>
      </c>
      <c r="F40" s="10" t="str">
        <f>_xlfn.XLOOKUP(S40,Table6[Sales_Channel],Table6[Channel_Key])</f>
        <v>CK-02</v>
      </c>
      <c r="G40" s="10" t="str">
        <f>_xlfn.XLOOKUP(T40,Table7[Gender_Category],Table7[Gender_Key])</f>
        <v>GK-02</v>
      </c>
      <c r="H40" s="10">
        <f>Cleaned_Data[[#This Row],[Units_Sold]]</f>
        <v>2</v>
      </c>
      <c r="I40" s="10">
        <f>Cleaned_Data[[#This Row],[MRP]]</f>
        <v>2767.7</v>
      </c>
      <c r="J40" s="10">
        <f>Cleaned_Data[[#This Row],[Discount_Applied]]</f>
        <v>0.63</v>
      </c>
      <c r="K40" s="10">
        <f>Cleaned_Data[[#This Row],[Revenue]]</f>
        <v>0</v>
      </c>
      <c r="L40" s="10">
        <f>Cleaned_Data[[#This Row],[Profit]]</f>
        <v>-336.3</v>
      </c>
      <c r="M40" s="10" t="str">
        <f>Cleaned_Data[[#This Row],[Product_Name]]</f>
        <v>Flex Trainer</v>
      </c>
      <c r="N40" s="10" t="str">
        <f>Cleaned_Data[[#This Row],[Product_Line]]</f>
        <v>Training</v>
      </c>
      <c r="O40" s="10" t="str">
        <f>Cleaned_Data[[#This Row],[Size]]</f>
        <v>M</v>
      </c>
      <c r="P40" s="10" t="str">
        <f t="shared" si="0"/>
        <v>Flex Trainer|Training|M</v>
      </c>
      <c r="Q40" s="11" t="str">
        <f>Cleaned_Data[[#This Row],[Order_Date]]</f>
        <v/>
      </c>
      <c r="R40" s="10" t="str">
        <f>Cleaned_Data[[#This Row],[Region]]</f>
        <v>Hyderabad</v>
      </c>
      <c r="S40" s="10" t="str">
        <f>Cleaned_Data[[#This Row],[Sales_Channel]]</f>
        <v>Retail</v>
      </c>
      <c r="T40" s="10" t="str">
        <f>Cleaned_Data[[#This Row],[Gender_Category]]</f>
        <v>Women</v>
      </c>
      <c r="U40" t="str">
        <f t="shared" si="1"/>
        <v>Not Found</v>
      </c>
      <c r="V40" s="10"/>
      <c r="W40" s="10"/>
    </row>
    <row r="41" spans="1:23" x14ac:dyDescent="0.3">
      <c r="A41" s="10" t="s">
        <v>360</v>
      </c>
      <c r="B41" s="10">
        <f>Cleaned_Data[[#This Row],[Order_ID]]</f>
        <v>2041</v>
      </c>
      <c r="C41" s="10" t="str">
        <f>_xlfn.XLOOKUP(P41,Dim_Product!$E$2:$E$221,Dim_Product!$A$2:$A$221,"Not Found")</f>
        <v>PK-35</v>
      </c>
      <c r="D41" s="10" t="str">
        <f>_xlfn.XLOOKUP(Table5[[#This Row],[Order_Date]],Table8[Date],Table8[Date_Key],"Not Found")</f>
        <v>DK-637</v>
      </c>
      <c r="E41" s="10" t="str">
        <f>_xlfn.XLOOKUP(R41,Table4[Region],Table4[Region_Key])</f>
        <v>RK-02</v>
      </c>
      <c r="F41" s="10" t="str">
        <f>_xlfn.XLOOKUP(S41,Table6[Sales_Channel],Table6[Channel_Key])</f>
        <v>CK-01</v>
      </c>
      <c r="G41" s="10" t="str">
        <f>_xlfn.XLOOKUP(T41,Table7[Gender_Category],Table7[Gender_Key])</f>
        <v>GK-01</v>
      </c>
      <c r="H41" s="10">
        <f>Cleaned_Data[[#This Row],[Units_Sold]]</f>
        <v>2</v>
      </c>
      <c r="I41" s="10">
        <f>Cleaned_Data[[#This Row],[MRP]]</f>
        <v>5553.88</v>
      </c>
      <c r="J41" s="10">
        <f>Cleaned_Data[[#This Row],[Discount_Applied]]</f>
        <v>0</v>
      </c>
      <c r="K41" s="10">
        <f>Cleaned_Data[[#This Row],[Revenue]]</f>
        <v>0</v>
      </c>
      <c r="L41" s="10">
        <f>Cleaned_Data[[#This Row],[Profit]]</f>
        <v>2371.66</v>
      </c>
      <c r="M41" s="10" t="str">
        <f>Cleaned_Data[[#This Row],[Product_Name]]</f>
        <v>Tiempo Legend</v>
      </c>
      <c r="N41" s="10" t="str">
        <f>Cleaned_Data[[#This Row],[Product_Line]]</f>
        <v>Soccer</v>
      </c>
      <c r="O41" s="10" t="str">
        <f>Cleaned_Data[[#This Row],[Size]]</f>
        <v>12</v>
      </c>
      <c r="P41" s="10" t="str">
        <f t="shared" si="0"/>
        <v>Tiempo Legend|Soccer|12</v>
      </c>
      <c r="Q41" s="11">
        <f>Cleaned_Data[[#This Row],[Order_Date]]</f>
        <v>45769</v>
      </c>
      <c r="R41" s="10" t="str">
        <f>Cleaned_Data[[#This Row],[Region]]</f>
        <v>Hyderabad</v>
      </c>
      <c r="S41" s="10" t="str">
        <f>Cleaned_Data[[#This Row],[Sales_Channel]]</f>
        <v>Online</v>
      </c>
      <c r="T41" s="10" t="str">
        <f>Cleaned_Data[[#This Row],[Gender_Category]]</f>
        <v>Kids</v>
      </c>
      <c r="U41" t="str">
        <f t="shared" si="1"/>
        <v>DK-637</v>
      </c>
      <c r="V41" s="10"/>
      <c r="W41" s="10"/>
    </row>
    <row r="42" spans="1:23" x14ac:dyDescent="0.3">
      <c r="A42" s="10" t="s">
        <v>361</v>
      </c>
      <c r="B42" s="10">
        <f>Cleaned_Data[[#This Row],[Order_ID]]</f>
        <v>2042</v>
      </c>
      <c r="C42" s="10" t="str">
        <f>_xlfn.XLOOKUP(P42,Dim_Product!$E$2:$E$221,Dim_Product!$A$2:$A$221,"Not Found")</f>
        <v>PK-36</v>
      </c>
      <c r="D42" s="10" t="str">
        <f>_xlfn.XLOOKUP(Table5[[#This Row],[Order_Date]],Table8[Date],Table8[Date_Key],"Not Found")</f>
        <v>DK-591</v>
      </c>
      <c r="E42" s="10" t="str">
        <f>_xlfn.XLOOKUP(R42,Table4[Region],Table4[Region_Key])</f>
        <v>RK-02</v>
      </c>
      <c r="F42" s="10" t="str">
        <f>_xlfn.XLOOKUP(S42,Table6[Sales_Channel],Table6[Channel_Key])</f>
        <v>CK-01</v>
      </c>
      <c r="G42" s="10" t="str">
        <f>_xlfn.XLOOKUP(T42,Table7[Gender_Category],Table7[Gender_Key])</f>
        <v>GK-02</v>
      </c>
      <c r="H42" s="10">
        <f>Cleaned_Data[[#This Row],[Units_Sold]]</f>
        <v>2</v>
      </c>
      <c r="I42" s="10">
        <f>Cleaned_Data[[#This Row],[MRP]]</f>
        <v>6110.0300000000007</v>
      </c>
      <c r="J42" s="10">
        <f>Cleaned_Data[[#This Row],[Discount_Applied]]</f>
        <v>0</v>
      </c>
      <c r="K42" s="10">
        <f>Cleaned_Data[[#This Row],[Revenue]]</f>
        <v>0</v>
      </c>
      <c r="L42" s="10">
        <f>Cleaned_Data[[#This Row],[Profit]]</f>
        <v>-862.16</v>
      </c>
      <c r="M42" s="10" t="str">
        <f>Cleaned_Data[[#This Row],[Product_Name]]</f>
        <v>Kyrie Flytrap</v>
      </c>
      <c r="N42" s="10" t="str">
        <f>Cleaned_Data[[#This Row],[Product_Line]]</f>
        <v>Basketball</v>
      </c>
      <c r="O42" s="10" t="str">
        <f>Cleaned_Data[[#This Row],[Size]]</f>
        <v>L</v>
      </c>
      <c r="P42" s="10" t="str">
        <f t="shared" si="0"/>
        <v>Kyrie Flytrap|Basketball|L</v>
      </c>
      <c r="Q42" s="11">
        <f>Cleaned_Data[[#This Row],[Order_Date]]</f>
        <v>45723</v>
      </c>
      <c r="R42" s="10" t="str">
        <f>Cleaned_Data[[#This Row],[Region]]</f>
        <v>Hyderabad</v>
      </c>
      <c r="S42" s="10" t="str">
        <f>Cleaned_Data[[#This Row],[Sales_Channel]]</f>
        <v>Online</v>
      </c>
      <c r="T42" s="10" t="str">
        <f>Cleaned_Data[[#This Row],[Gender_Category]]</f>
        <v>Women</v>
      </c>
      <c r="U42" t="str">
        <f t="shared" si="1"/>
        <v>DK-591</v>
      </c>
      <c r="V42" s="10"/>
      <c r="W42" s="10"/>
    </row>
    <row r="43" spans="1:23" x14ac:dyDescent="0.3">
      <c r="A43" s="10" t="s">
        <v>362</v>
      </c>
      <c r="B43" s="10">
        <f>Cleaned_Data[[#This Row],[Order_ID]]</f>
        <v>2043</v>
      </c>
      <c r="C43" s="10" t="str">
        <f>_xlfn.XLOOKUP(P43,Dim_Product!$E$2:$E$221,Dim_Product!$A$2:$A$221,"Not Found")</f>
        <v>PK-37</v>
      </c>
      <c r="D43" s="10" t="str">
        <f>_xlfn.XLOOKUP(Table5[[#This Row],[Order_Date]],Table8[Date],Table8[Date_Key],"Not Found")</f>
        <v>DK-589</v>
      </c>
      <c r="E43" s="10" t="str">
        <f>_xlfn.XLOOKUP(R43,Table4[Region],Table4[Region_Key])</f>
        <v>RK-05</v>
      </c>
      <c r="F43" s="10" t="str">
        <f>_xlfn.XLOOKUP(S43,Table6[Sales_Channel],Table6[Channel_Key])</f>
        <v>CK-02</v>
      </c>
      <c r="G43" s="10" t="str">
        <f>_xlfn.XLOOKUP(T43,Table7[Gender_Category],Table7[Gender_Key])</f>
        <v>GK-03</v>
      </c>
      <c r="H43" s="10">
        <f>Cleaned_Data[[#This Row],[Units_Sold]]</f>
        <v>2</v>
      </c>
      <c r="I43" s="10">
        <f>Cleaned_Data[[#This Row],[MRP]]</f>
        <v>3492.89</v>
      </c>
      <c r="J43" s="10">
        <f>Cleaned_Data[[#This Row],[Discount_Applied]]</f>
        <v>0.77</v>
      </c>
      <c r="K43" s="10">
        <f>Cleaned_Data[[#This Row],[Revenue]]</f>
        <v>0</v>
      </c>
      <c r="L43" s="10">
        <f>Cleaned_Data[[#This Row],[Profit]]</f>
        <v>3770.75</v>
      </c>
      <c r="M43" s="10" t="str">
        <f>Cleaned_Data[[#This Row],[Product_Name]]</f>
        <v>Premier III</v>
      </c>
      <c r="N43" s="10" t="str">
        <f>Cleaned_Data[[#This Row],[Product_Line]]</f>
        <v>Soccer</v>
      </c>
      <c r="O43" s="10" t="str">
        <f>Cleaned_Data[[#This Row],[Size]]</f>
        <v>XL</v>
      </c>
      <c r="P43" s="10" t="str">
        <f t="shared" si="0"/>
        <v>Premier III|Soccer|XL</v>
      </c>
      <c r="Q43" s="11">
        <f>Cleaned_Data[[#This Row],[Order_Date]]</f>
        <v>45721</v>
      </c>
      <c r="R43" s="10" t="str">
        <f>Cleaned_Data[[#This Row],[Region]]</f>
        <v>Delhi</v>
      </c>
      <c r="S43" s="10" t="str">
        <f>Cleaned_Data[[#This Row],[Sales_Channel]]</f>
        <v>Retail</v>
      </c>
      <c r="T43" s="10" t="str">
        <f>Cleaned_Data[[#This Row],[Gender_Category]]</f>
        <v>Men</v>
      </c>
      <c r="U43" t="str">
        <f t="shared" si="1"/>
        <v>DK-589</v>
      </c>
      <c r="V43" s="10"/>
      <c r="W43" s="10"/>
    </row>
    <row r="44" spans="1:23" x14ac:dyDescent="0.3">
      <c r="A44" s="10" t="s">
        <v>363</v>
      </c>
      <c r="B44" s="10">
        <f>Cleaned_Data[[#This Row],[Order_ID]]</f>
        <v>2044</v>
      </c>
      <c r="C44" s="10" t="str">
        <f>_xlfn.XLOOKUP(P44,Dim_Product!$E$2:$E$221,Dim_Product!$A$2:$A$221,"Not Found")</f>
        <v>PK-12</v>
      </c>
      <c r="D44" s="10" t="str">
        <f>_xlfn.XLOOKUP(Table5[[#This Row],[Order_Date]],Table8[Date],Table8[Date_Key],"Not Found")</f>
        <v>DK-634</v>
      </c>
      <c r="E44" s="10" t="str">
        <f>_xlfn.XLOOKUP(R44,Table4[Region],Table4[Region_Key])</f>
        <v>RK-05</v>
      </c>
      <c r="F44" s="10" t="str">
        <f>_xlfn.XLOOKUP(S44,Table6[Sales_Channel],Table6[Channel_Key])</f>
        <v>CK-01</v>
      </c>
      <c r="G44" s="10" t="str">
        <f>_xlfn.XLOOKUP(T44,Table7[Gender_Category],Table7[Gender_Key])</f>
        <v>GK-01</v>
      </c>
      <c r="H44" s="10">
        <f>Cleaned_Data[[#This Row],[Units_Sold]]</f>
        <v>2</v>
      </c>
      <c r="I44" s="10">
        <f>Cleaned_Data[[#This Row],[MRP]]</f>
        <v>6110.0300000000007</v>
      </c>
      <c r="J44" s="10">
        <f>Cleaned_Data[[#This Row],[Discount_Applied]]</f>
        <v>0</v>
      </c>
      <c r="K44" s="10">
        <f>Cleaned_Data[[#This Row],[Revenue]]</f>
        <v>0</v>
      </c>
      <c r="L44" s="10">
        <f>Cleaned_Data[[#This Row],[Profit]]</f>
        <v>2174.71</v>
      </c>
      <c r="M44" s="10" t="str">
        <f>Cleaned_Data[[#This Row],[Product_Name]]</f>
        <v>SuperRep Go</v>
      </c>
      <c r="N44" s="10" t="str">
        <f>Cleaned_Data[[#This Row],[Product_Line]]</f>
        <v>Training</v>
      </c>
      <c r="O44" s="10" t="str">
        <f>Cleaned_Data[[#This Row],[Size]]</f>
        <v>NA</v>
      </c>
      <c r="P44" s="10" t="str">
        <f t="shared" si="0"/>
        <v>SuperRep Go|Training|NA</v>
      </c>
      <c r="Q44" s="11">
        <f>Cleaned_Data[[#This Row],[Order_Date]]</f>
        <v>45766</v>
      </c>
      <c r="R44" s="10" t="str">
        <f>Cleaned_Data[[#This Row],[Region]]</f>
        <v>Delhi</v>
      </c>
      <c r="S44" s="10" t="str">
        <f>Cleaned_Data[[#This Row],[Sales_Channel]]</f>
        <v>Online</v>
      </c>
      <c r="T44" s="10" t="str">
        <f>Cleaned_Data[[#This Row],[Gender_Category]]</f>
        <v>Kids</v>
      </c>
      <c r="U44" t="str">
        <f t="shared" si="1"/>
        <v>DK-634</v>
      </c>
      <c r="V44" s="10"/>
      <c r="W44" s="10"/>
    </row>
    <row r="45" spans="1:23" x14ac:dyDescent="0.3">
      <c r="A45" s="10" t="s">
        <v>364</v>
      </c>
      <c r="B45" s="10">
        <f>Cleaned_Data[[#This Row],[Order_ID]]</f>
        <v>2045</v>
      </c>
      <c r="C45" s="10" t="str">
        <f>_xlfn.XLOOKUP(P45,Dim_Product!$E$2:$E$221,Dim_Product!$A$2:$A$221,"Not Found")</f>
        <v>PK-38</v>
      </c>
      <c r="D45" s="10" t="str">
        <f>_xlfn.XLOOKUP(Table5[[#This Row],[Order_Date]],Table8[Date],Table8[Date_Key],"Not Found")</f>
        <v>DK-282</v>
      </c>
      <c r="E45" s="10" t="str">
        <f>_xlfn.XLOOKUP(R45,Table4[Region],Table4[Region_Key])</f>
        <v>RK-05</v>
      </c>
      <c r="F45" s="10" t="str">
        <f>_xlfn.XLOOKUP(S45,Table6[Sales_Channel],Table6[Channel_Key])</f>
        <v>CK-02</v>
      </c>
      <c r="G45" s="10" t="str">
        <f>_xlfn.XLOOKUP(T45,Table7[Gender_Category],Table7[Gender_Key])</f>
        <v>GK-01</v>
      </c>
      <c r="H45" s="10">
        <f>Cleaned_Data[[#This Row],[Units_Sold]]</f>
        <v>4</v>
      </c>
      <c r="I45" s="10">
        <f>Cleaned_Data[[#This Row],[MRP]]</f>
        <v>6110.0300000000007</v>
      </c>
      <c r="J45" s="10">
        <f>Cleaned_Data[[#This Row],[Discount_Applied]]</f>
        <v>0</v>
      </c>
      <c r="K45" s="10">
        <f>Cleaned_Data[[#This Row],[Revenue]]</f>
        <v>0</v>
      </c>
      <c r="L45" s="10">
        <f>Cleaned_Data[[#This Row],[Profit]]</f>
        <v>1833.94</v>
      </c>
      <c r="M45" s="10" t="str">
        <f>Cleaned_Data[[#This Row],[Product_Name]]</f>
        <v>Dunk Low</v>
      </c>
      <c r="N45" s="10" t="str">
        <f>Cleaned_Data[[#This Row],[Product_Line]]</f>
        <v>Lifestyle</v>
      </c>
      <c r="O45" s="10" t="str">
        <f>Cleaned_Data[[#This Row],[Size]]</f>
        <v>XL</v>
      </c>
      <c r="P45" s="10" t="str">
        <f t="shared" si="0"/>
        <v>Dunk Low|Lifestyle|XL</v>
      </c>
      <c r="Q45" s="11">
        <f>Cleaned_Data[[#This Row],[Order_Date]]</f>
        <v>45414</v>
      </c>
      <c r="R45" s="10" t="str">
        <f>Cleaned_Data[[#This Row],[Region]]</f>
        <v>Delhi</v>
      </c>
      <c r="S45" s="10" t="str">
        <f>Cleaned_Data[[#This Row],[Sales_Channel]]</f>
        <v>Retail</v>
      </c>
      <c r="T45" s="10" t="str">
        <f>Cleaned_Data[[#This Row],[Gender_Category]]</f>
        <v>Kids</v>
      </c>
      <c r="U45" t="str">
        <f t="shared" si="1"/>
        <v>DK-282</v>
      </c>
      <c r="V45" s="10"/>
      <c r="W45" s="10"/>
    </row>
    <row r="46" spans="1:23" x14ac:dyDescent="0.3">
      <c r="A46" s="10" t="s">
        <v>365</v>
      </c>
      <c r="B46" s="10">
        <f>Cleaned_Data[[#This Row],[Order_ID]]</f>
        <v>2046</v>
      </c>
      <c r="C46" s="10" t="str">
        <f>_xlfn.XLOOKUP(P46,Dim_Product!$E$2:$E$221,Dim_Product!$A$2:$A$221,"Not Found")</f>
        <v>PK-39</v>
      </c>
      <c r="D46" s="10" t="str">
        <f>_xlfn.XLOOKUP(Table5[[#This Row],[Order_Date]],Table8[Date],Table8[Date_Key],"Not Found")</f>
        <v>DK-43</v>
      </c>
      <c r="E46" s="10" t="str">
        <f>_xlfn.XLOOKUP(R46,Table4[Region],Table4[Region_Key])</f>
        <v>RK-06</v>
      </c>
      <c r="F46" s="10" t="str">
        <f>_xlfn.XLOOKUP(S46,Table6[Sales_Channel],Table6[Channel_Key])</f>
        <v>CK-01</v>
      </c>
      <c r="G46" s="10" t="str">
        <f>_xlfn.XLOOKUP(T46,Table7[Gender_Category],Table7[Gender_Key])</f>
        <v>GK-01</v>
      </c>
      <c r="H46" s="10">
        <f>Cleaned_Data[[#This Row],[Units_Sold]]</f>
        <v>2</v>
      </c>
      <c r="I46" s="10">
        <f>Cleaned_Data[[#This Row],[MRP]]</f>
        <v>6110.0300000000007</v>
      </c>
      <c r="J46" s="10">
        <f>Cleaned_Data[[#This Row],[Discount_Applied]]</f>
        <v>0</v>
      </c>
      <c r="K46" s="10">
        <f>Cleaned_Data[[#This Row],[Revenue]]</f>
        <v>0</v>
      </c>
      <c r="L46" s="10">
        <f>Cleaned_Data[[#This Row],[Profit]]</f>
        <v>1284.33</v>
      </c>
      <c r="M46" s="10" t="str">
        <f>Cleaned_Data[[#This Row],[Product_Name]]</f>
        <v>Air Zoom</v>
      </c>
      <c r="N46" s="10" t="str">
        <f>Cleaned_Data[[#This Row],[Product_Line]]</f>
        <v>Running</v>
      </c>
      <c r="O46" s="10" t="str">
        <f>Cleaned_Data[[#This Row],[Size]]</f>
        <v>12</v>
      </c>
      <c r="P46" s="10" t="str">
        <f t="shared" si="0"/>
        <v>Air Zoom|Running|12</v>
      </c>
      <c r="Q46" s="11">
        <f>Cleaned_Data[[#This Row],[Order_Date]]</f>
        <v>45175</v>
      </c>
      <c r="R46" s="10" t="str">
        <f>Cleaned_Data[[#This Row],[Region]]</f>
        <v>Kolkata</v>
      </c>
      <c r="S46" s="10" t="str">
        <f>Cleaned_Data[[#This Row],[Sales_Channel]]</f>
        <v>Online</v>
      </c>
      <c r="T46" s="10" t="str">
        <f>Cleaned_Data[[#This Row],[Gender_Category]]</f>
        <v>Kids</v>
      </c>
      <c r="U46" t="str">
        <f t="shared" si="1"/>
        <v>DK-43</v>
      </c>
      <c r="V46" s="10"/>
      <c r="W46" s="10"/>
    </row>
    <row r="47" spans="1:23" x14ac:dyDescent="0.3">
      <c r="A47" s="10" t="s">
        <v>366</v>
      </c>
      <c r="B47" s="10">
        <f>Cleaned_Data[[#This Row],[Order_ID]]</f>
        <v>2047</v>
      </c>
      <c r="C47" s="10" t="str">
        <f>_xlfn.XLOOKUP(P47,Dim_Product!$E$2:$E$221,Dim_Product!$A$2:$A$221,"Not Found")</f>
        <v>PK-40</v>
      </c>
      <c r="D47" s="10" t="str">
        <f>_xlfn.XLOOKUP(Table5[[#This Row],[Order_Date]],Table8[Date],Table8[Date_Key],"Not Found")</f>
        <v>DK-621</v>
      </c>
      <c r="E47" s="10" t="str">
        <f>_xlfn.XLOOKUP(R47,Table4[Region],Table4[Region_Key])</f>
        <v>RK-01</v>
      </c>
      <c r="F47" s="10" t="str">
        <f>_xlfn.XLOOKUP(S47,Table6[Sales_Channel],Table6[Channel_Key])</f>
        <v>CK-02</v>
      </c>
      <c r="G47" s="10" t="str">
        <f>_xlfn.XLOOKUP(T47,Table7[Gender_Category],Table7[Gender_Key])</f>
        <v>GK-02</v>
      </c>
      <c r="H47" s="10">
        <f>Cleaned_Data[[#This Row],[Units_Sold]]</f>
        <v>1</v>
      </c>
      <c r="I47" s="10">
        <f>Cleaned_Data[[#This Row],[MRP]]</f>
        <v>8577.75</v>
      </c>
      <c r="J47" s="10">
        <f>Cleaned_Data[[#This Row],[Discount_Applied]]</f>
        <v>0</v>
      </c>
      <c r="K47" s="10">
        <f>Cleaned_Data[[#This Row],[Revenue]]</f>
        <v>0</v>
      </c>
      <c r="L47" s="10">
        <f>Cleaned_Data[[#This Row],[Profit]]</f>
        <v>2888.68</v>
      </c>
      <c r="M47" s="10" t="str">
        <f>Cleaned_Data[[#This Row],[Product_Name]]</f>
        <v>SuperRep Go</v>
      </c>
      <c r="N47" s="10" t="str">
        <f>Cleaned_Data[[#This Row],[Product_Line]]</f>
        <v>Training</v>
      </c>
      <c r="O47" s="10" t="str">
        <f>Cleaned_Data[[#This Row],[Size]]</f>
        <v>10</v>
      </c>
      <c r="P47" s="10" t="str">
        <f t="shared" si="0"/>
        <v>SuperRep Go|Training|10</v>
      </c>
      <c r="Q47" s="11">
        <f>Cleaned_Data[[#This Row],[Order_Date]]</f>
        <v>45753</v>
      </c>
      <c r="R47" s="10" t="str">
        <f>Cleaned_Data[[#This Row],[Region]]</f>
        <v>Bangalore</v>
      </c>
      <c r="S47" s="10" t="str">
        <f>Cleaned_Data[[#This Row],[Sales_Channel]]</f>
        <v>Retail</v>
      </c>
      <c r="T47" s="10" t="str">
        <f>Cleaned_Data[[#This Row],[Gender_Category]]</f>
        <v>Women</v>
      </c>
      <c r="U47" t="str">
        <f t="shared" si="1"/>
        <v>DK-621</v>
      </c>
      <c r="V47" s="10"/>
      <c r="W47" s="10"/>
    </row>
    <row r="48" spans="1:23" x14ac:dyDescent="0.3">
      <c r="A48" s="10" t="s">
        <v>367</v>
      </c>
      <c r="B48" s="10">
        <f>Cleaned_Data[[#This Row],[Order_ID]]</f>
        <v>2048</v>
      </c>
      <c r="C48" s="10" t="str">
        <f>_xlfn.XLOOKUP(P48,Dim_Product!$E$2:$E$221,Dim_Product!$A$2:$A$221,"Not Found")</f>
        <v>PK-41</v>
      </c>
      <c r="D48" s="10" t="str">
        <f>_xlfn.XLOOKUP(Table5[[#This Row],[Order_Date]],Table8[Date],Table8[Date_Key],"Not Found")</f>
        <v>Not Found</v>
      </c>
      <c r="E48" s="10" t="str">
        <f>_xlfn.XLOOKUP(R48,Table4[Region],Table4[Region_Key])</f>
        <v>RK-01</v>
      </c>
      <c r="F48" s="10" t="str">
        <f>_xlfn.XLOOKUP(S48,Table6[Sales_Channel],Table6[Channel_Key])</f>
        <v>CK-01</v>
      </c>
      <c r="G48" s="10" t="str">
        <f>_xlfn.XLOOKUP(T48,Table7[Gender_Category],Table7[Gender_Key])</f>
        <v>GK-02</v>
      </c>
      <c r="H48" s="10">
        <f>Cleaned_Data[[#This Row],[Units_Sold]]</f>
        <v>2</v>
      </c>
      <c r="I48" s="10">
        <f>Cleaned_Data[[#This Row],[MRP]]</f>
        <v>6110.0300000000007</v>
      </c>
      <c r="J48" s="10">
        <f>Cleaned_Data[[#This Row],[Discount_Applied]]</f>
        <v>0</v>
      </c>
      <c r="K48" s="10">
        <f>Cleaned_Data[[#This Row],[Revenue]]</f>
        <v>0</v>
      </c>
      <c r="L48" s="10">
        <f>Cleaned_Data[[#This Row],[Profit]]</f>
        <v>2875.86</v>
      </c>
      <c r="M48" s="10" t="str">
        <f>Cleaned_Data[[#This Row],[Product_Name]]</f>
        <v>Air Jordan</v>
      </c>
      <c r="N48" s="10" t="str">
        <f>Cleaned_Data[[#This Row],[Product_Line]]</f>
        <v>Basketball</v>
      </c>
      <c r="O48" s="10" t="str">
        <f>Cleaned_Data[[#This Row],[Size]]</f>
        <v>XL</v>
      </c>
      <c r="P48" s="10" t="str">
        <f t="shared" si="0"/>
        <v>Air Jordan|Basketball|XL</v>
      </c>
      <c r="Q48" s="11" t="str">
        <f>Cleaned_Data[[#This Row],[Order_Date]]</f>
        <v/>
      </c>
      <c r="R48" s="10" t="str">
        <f>Cleaned_Data[[#This Row],[Region]]</f>
        <v>Bangalore</v>
      </c>
      <c r="S48" s="10" t="str">
        <f>Cleaned_Data[[#This Row],[Sales_Channel]]</f>
        <v>Online</v>
      </c>
      <c r="T48" s="10" t="str">
        <f>Cleaned_Data[[#This Row],[Gender_Category]]</f>
        <v>Women</v>
      </c>
      <c r="U48" t="str">
        <f t="shared" si="1"/>
        <v>Not Found</v>
      </c>
      <c r="V48" s="10"/>
      <c r="W48" s="10"/>
    </row>
    <row r="49" spans="1:23" x14ac:dyDescent="0.3">
      <c r="A49" s="10" t="s">
        <v>368</v>
      </c>
      <c r="B49" s="10">
        <f>Cleaned_Data[[#This Row],[Order_ID]]</f>
        <v>2049</v>
      </c>
      <c r="C49" s="10" t="str">
        <f>_xlfn.XLOOKUP(P49,Dim_Product!$E$2:$E$221,Dim_Product!$A$2:$A$221,"Not Found")</f>
        <v>PK-18</v>
      </c>
      <c r="D49" s="10" t="str">
        <f>_xlfn.XLOOKUP(Table5[[#This Row],[Order_Date]],Table8[Date],Table8[Date_Key],"Not Found")</f>
        <v>DK-324</v>
      </c>
      <c r="E49" s="10" t="str">
        <f>_xlfn.XLOOKUP(R49,Table4[Region],Table4[Region_Key])</f>
        <v>RK-04</v>
      </c>
      <c r="F49" s="10" t="str">
        <f>_xlfn.XLOOKUP(S49,Table6[Sales_Channel],Table6[Channel_Key])</f>
        <v>CK-02</v>
      </c>
      <c r="G49" s="10" t="str">
        <f>_xlfn.XLOOKUP(T49,Table7[Gender_Category],Table7[Gender_Key])</f>
        <v>GK-01</v>
      </c>
      <c r="H49" s="10">
        <f>Cleaned_Data[[#This Row],[Units_Sold]]</f>
        <v>1</v>
      </c>
      <c r="I49" s="10">
        <f>Cleaned_Data[[#This Row],[MRP]]</f>
        <v>7767.2</v>
      </c>
      <c r="J49" s="10">
        <f>Cleaned_Data[[#This Row],[Discount_Applied]]</f>
        <v>0</v>
      </c>
      <c r="K49" s="10">
        <f>Cleaned_Data[[#This Row],[Revenue]]</f>
        <v>0</v>
      </c>
      <c r="L49" s="10">
        <f>Cleaned_Data[[#This Row],[Profit]]</f>
        <v>311.48</v>
      </c>
      <c r="M49" s="10" t="str">
        <f>Cleaned_Data[[#This Row],[Product_Name]]</f>
        <v>Tiempo Legend</v>
      </c>
      <c r="N49" s="10" t="str">
        <f>Cleaned_Data[[#This Row],[Product_Line]]</f>
        <v>Soccer</v>
      </c>
      <c r="O49" s="10" t="str">
        <f>Cleaned_Data[[#This Row],[Size]]</f>
        <v>L</v>
      </c>
      <c r="P49" s="10" t="str">
        <f t="shared" si="0"/>
        <v>Tiempo Legend|Soccer|L</v>
      </c>
      <c r="Q49" s="11">
        <f>Cleaned_Data[[#This Row],[Order_Date]]</f>
        <v>45456</v>
      </c>
      <c r="R49" s="10" t="str">
        <f>Cleaned_Data[[#This Row],[Region]]</f>
        <v>Pune</v>
      </c>
      <c r="S49" s="10" t="str">
        <f>Cleaned_Data[[#This Row],[Sales_Channel]]</f>
        <v>Retail</v>
      </c>
      <c r="T49" s="10" t="str">
        <f>Cleaned_Data[[#This Row],[Gender_Category]]</f>
        <v>Kids</v>
      </c>
      <c r="U49" t="str">
        <f t="shared" si="1"/>
        <v>DK-324</v>
      </c>
      <c r="V49" s="10"/>
      <c r="W49" s="10"/>
    </row>
    <row r="50" spans="1:23" x14ac:dyDescent="0.3">
      <c r="A50" s="10" t="s">
        <v>369</v>
      </c>
      <c r="B50" s="10">
        <f>Cleaned_Data[[#This Row],[Order_ID]]</f>
        <v>2050</v>
      </c>
      <c r="C50" s="10" t="str">
        <f>_xlfn.XLOOKUP(P50,Dim_Product!$E$2:$E$221,Dim_Product!$A$2:$A$221,"Not Found")</f>
        <v>PK-42</v>
      </c>
      <c r="D50" s="10" t="str">
        <f>_xlfn.XLOOKUP(Table5[[#This Row],[Order_Date]],Table8[Date],Table8[Date_Key],"Not Found")</f>
        <v>DK-460</v>
      </c>
      <c r="E50" s="10" t="str">
        <f>_xlfn.XLOOKUP(R50,Table4[Region],Table4[Region_Key])</f>
        <v>RK-06</v>
      </c>
      <c r="F50" s="10" t="str">
        <f>_xlfn.XLOOKUP(S50,Table6[Sales_Channel],Table6[Channel_Key])</f>
        <v>CK-02</v>
      </c>
      <c r="G50" s="10" t="str">
        <f>_xlfn.XLOOKUP(T50,Table7[Gender_Category],Table7[Gender_Key])</f>
        <v>GK-03</v>
      </c>
      <c r="H50" s="10">
        <f>Cleaned_Data[[#This Row],[Units_Sold]]</f>
        <v>1</v>
      </c>
      <c r="I50" s="10">
        <f>Cleaned_Data[[#This Row],[MRP]]</f>
        <v>6110.0300000000007</v>
      </c>
      <c r="J50" s="10">
        <f>Cleaned_Data[[#This Row],[Discount_Applied]]</f>
        <v>0.56999999999999995</v>
      </c>
      <c r="K50" s="10">
        <f>Cleaned_Data[[#This Row],[Revenue]]</f>
        <v>0</v>
      </c>
      <c r="L50" s="10">
        <f>Cleaned_Data[[#This Row],[Profit]]</f>
        <v>682.12</v>
      </c>
      <c r="M50" s="10" t="str">
        <f>Cleaned_Data[[#This Row],[Product_Name]]</f>
        <v>Air Zoom</v>
      </c>
      <c r="N50" s="10" t="str">
        <f>Cleaned_Data[[#This Row],[Product_Line]]</f>
        <v>Running</v>
      </c>
      <c r="O50" s="10" t="str">
        <f>Cleaned_Data[[#This Row],[Size]]</f>
        <v>L</v>
      </c>
      <c r="P50" s="10" t="str">
        <f t="shared" si="0"/>
        <v>Air Zoom|Running|L</v>
      </c>
      <c r="Q50" s="11">
        <f>Cleaned_Data[[#This Row],[Order_Date]]</f>
        <v>45592</v>
      </c>
      <c r="R50" s="10" t="str">
        <f>Cleaned_Data[[#This Row],[Region]]</f>
        <v>Kolkata</v>
      </c>
      <c r="S50" s="10" t="str">
        <f>Cleaned_Data[[#This Row],[Sales_Channel]]</f>
        <v>Retail</v>
      </c>
      <c r="T50" s="10" t="str">
        <f>Cleaned_Data[[#This Row],[Gender_Category]]</f>
        <v>Men</v>
      </c>
      <c r="U50" t="str">
        <f t="shared" si="1"/>
        <v>DK-460</v>
      </c>
      <c r="V50" s="10"/>
      <c r="W50" s="10"/>
    </row>
    <row r="51" spans="1:23" x14ac:dyDescent="0.3">
      <c r="A51" s="10" t="s">
        <v>370</v>
      </c>
      <c r="B51" s="10">
        <f>Cleaned_Data[[#This Row],[Order_ID]]</f>
        <v>2051</v>
      </c>
      <c r="C51" s="10" t="str">
        <f>_xlfn.XLOOKUP(P51,Dim_Product!$E$2:$E$221,Dim_Product!$A$2:$A$221,"Not Found")</f>
        <v>PK-41</v>
      </c>
      <c r="D51" s="10" t="str">
        <f>_xlfn.XLOOKUP(Table5[[#This Row],[Order_Date]],Table8[Date],Table8[Date_Key],"Not Found")</f>
        <v>Not Found</v>
      </c>
      <c r="E51" s="10" t="str">
        <f>_xlfn.XLOOKUP(R51,Table4[Region],Table4[Region_Key])</f>
        <v>RK-05</v>
      </c>
      <c r="F51" s="10" t="str">
        <f>_xlfn.XLOOKUP(S51,Table6[Sales_Channel],Table6[Channel_Key])</f>
        <v>CK-02</v>
      </c>
      <c r="G51" s="10" t="str">
        <f>_xlfn.XLOOKUP(T51,Table7[Gender_Category],Table7[Gender_Key])</f>
        <v>GK-02</v>
      </c>
      <c r="H51" s="10">
        <f>Cleaned_Data[[#This Row],[Units_Sold]]</f>
        <v>2</v>
      </c>
      <c r="I51" s="10">
        <f>Cleaned_Data[[#This Row],[MRP]]</f>
        <v>6110.0300000000007</v>
      </c>
      <c r="J51" s="10">
        <f>Cleaned_Data[[#This Row],[Discount_Applied]]</f>
        <v>0.37</v>
      </c>
      <c r="K51" s="10">
        <f>Cleaned_Data[[#This Row],[Revenue]]</f>
        <v>0</v>
      </c>
      <c r="L51" s="10">
        <f>Cleaned_Data[[#This Row],[Profit]]</f>
        <v>3135.98</v>
      </c>
      <c r="M51" s="10" t="str">
        <f>Cleaned_Data[[#This Row],[Product_Name]]</f>
        <v>Air Jordan</v>
      </c>
      <c r="N51" s="10" t="str">
        <f>Cleaned_Data[[#This Row],[Product_Line]]</f>
        <v>Basketball</v>
      </c>
      <c r="O51" s="10" t="str">
        <f>Cleaned_Data[[#This Row],[Size]]</f>
        <v>XL</v>
      </c>
      <c r="P51" s="10" t="str">
        <f t="shared" si="0"/>
        <v>Air Jordan|Basketball|XL</v>
      </c>
      <c r="Q51" s="11" t="str">
        <f>Cleaned_Data[[#This Row],[Order_Date]]</f>
        <v/>
      </c>
      <c r="R51" s="10" t="str">
        <f>Cleaned_Data[[#This Row],[Region]]</f>
        <v>Delhi</v>
      </c>
      <c r="S51" s="10" t="str">
        <f>Cleaned_Data[[#This Row],[Sales_Channel]]</f>
        <v>Retail</v>
      </c>
      <c r="T51" s="10" t="str">
        <f>Cleaned_Data[[#This Row],[Gender_Category]]</f>
        <v>Women</v>
      </c>
      <c r="U51" t="str">
        <f t="shared" si="1"/>
        <v>Not Found</v>
      </c>
      <c r="V51" s="10"/>
      <c r="W51" s="10"/>
    </row>
    <row r="52" spans="1:23" x14ac:dyDescent="0.3">
      <c r="A52" s="10" t="s">
        <v>371</v>
      </c>
      <c r="B52" s="10">
        <f>Cleaned_Data[[#This Row],[Order_ID]]</f>
        <v>2052</v>
      </c>
      <c r="C52" s="10" t="str">
        <f>_xlfn.XLOOKUP(P52,Dim_Product!$E$2:$E$221,Dim_Product!$A$2:$A$221,"Not Found")</f>
        <v>PK-43</v>
      </c>
      <c r="D52" s="10" t="str">
        <f>_xlfn.XLOOKUP(Table5[[#This Row],[Order_Date]],Table8[Date],Table8[Date_Key],"Not Found")</f>
        <v>Not Found</v>
      </c>
      <c r="E52" s="10" t="str">
        <f>_xlfn.XLOOKUP(R52,Table4[Region],Table4[Region_Key])</f>
        <v>RK-04</v>
      </c>
      <c r="F52" s="10" t="str">
        <f>_xlfn.XLOOKUP(S52,Table6[Sales_Channel],Table6[Channel_Key])</f>
        <v>CK-02</v>
      </c>
      <c r="G52" s="10" t="str">
        <f>_xlfn.XLOOKUP(T52,Table7[Gender_Category],Table7[Gender_Key])</f>
        <v>GK-03</v>
      </c>
      <c r="H52" s="10">
        <f>Cleaned_Data[[#This Row],[Units_Sold]]</f>
        <v>3</v>
      </c>
      <c r="I52" s="10">
        <f>Cleaned_Data[[#This Row],[MRP]]</f>
        <v>9155.9599999999991</v>
      </c>
      <c r="J52" s="10">
        <f>Cleaned_Data[[#This Row],[Discount_Applied]]</f>
        <v>0</v>
      </c>
      <c r="K52" s="10">
        <f>Cleaned_Data[[#This Row],[Revenue]]</f>
        <v>0</v>
      </c>
      <c r="L52" s="10">
        <f>Cleaned_Data[[#This Row],[Profit]]</f>
        <v>2184.8000000000002</v>
      </c>
      <c r="M52" s="10" t="str">
        <f>Cleaned_Data[[#This Row],[Product_Name]]</f>
        <v>Flex Trainer</v>
      </c>
      <c r="N52" s="10" t="str">
        <f>Cleaned_Data[[#This Row],[Product_Line]]</f>
        <v>Training</v>
      </c>
      <c r="O52" s="10" t="str">
        <f>Cleaned_Data[[#This Row],[Size]]</f>
        <v>10</v>
      </c>
      <c r="P52" s="10" t="str">
        <f t="shared" si="0"/>
        <v>Flex Trainer|Training|10</v>
      </c>
      <c r="Q52" s="11" t="str">
        <f>Cleaned_Data[[#This Row],[Order_Date]]</f>
        <v/>
      </c>
      <c r="R52" s="10" t="str">
        <f>Cleaned_Data[[#This Row],[Region]]</f>
        <v>Pune</v>
      </c>
      <c r="S52" s="10" t="str">
        <f>Cleaned_Data[[#This Row],[Sales_Channel]]</f>
        <v>Retail</v>
      </c>
      <c r="T52" s="10" t="str">
        <f>Cleaned_Data[[#This Row],[Gender_Category]]</f>
        <v>Men</v>
      </c>
      <c r="U52" t="str">
        <f t="shared" si="1"/>
        <v>Not Found</v>
      </c>
      <c r="V52" s="10"/>
      <c r="W52" s="10"/>
    </row>
    <row r="53" spans="1:23" x14ac:dyDescent="0.3">
      <c r="A53" s="10" t="s">
        <v>372</v>
      </c>
      <c r="B53" s="10">
        <f>Cleaned_Data[[#This Row],[Order_ID]]</f>
        <v>2053</v>
      </c>
      <c r="C53" s="10" t="str">
        <f>_xlfn.XLOOKUP(P53,Dim_Product!$E$2:$E$221,Dim_Product!$A$2:$A$221,"Not Found")</f>
        <v>PK-44</v>
      </c>
      <c r="D53" s="10" t="str">
        <f>_xlfn.XLOOKUP(Table5[[#This Row],[Order_Date]],Table8[Date],Table8[Date_Key],"Not Found")</f>
        <v>DK-164</v>
      </c>
      <c r="E53" s="10" t="str">
        <f>_xlfn.XLOOKUP(R53,Table4[Region],Table4[Region_Key])</f>
        <v>RK-05</v>
      </c>
      <c r="F53" s="10" t="str">
        <f>_xlfn.XLOOKUP(S53,Table6[Sales_Channel],Table6[Channel_Key])</f>
        <v>CK-01</v>
      </c>
      <c r="G53" s="10" t="str">
        <f>_xlfn.XLOOKUP(T53,Table7[Gender_Category],Table7[Gender_Key])</f>
        <v>GK-03</v>
      </c>
      <c r="H53" s="10">
        <f>Cleaned_Data[[#This Row],[Units_Sold]]</f>
        <v>3</v>
      </c>
      <c r="I53" s="10">
        <f>Cleaned_Data[[#This Row],[MRP]]</f>
        <v>6009.58</v>
      </c>
      <c r="J53" s="10">
        <f>Cleaned_Data[[#This Row],[Discount_Applied]]</f>
        <v>0</v>
      </c>
      <c r="K53" s="10">
        <f>Cleaned_Data[[#This Row],[Revenue]]</f>
        <v>0</v>
      </c>
      <c r="L53" s="10">
        <f>Cleaned_Data[[#This Row],[Profit]]</f>
        <v>3384.92</v>
      </c>
      <c r="M53" s="10" t="str">
        <f>Cleaned_Data[[#This Row],[Product_Name]]</f>
        <v>Air Force 1</v>
      </c>
      <c r="N53" s="10" t="str">
        <f>Cleaned_Data[[#This Row],[Product_Line]]</f>
        <v>Lifestyle</v>
      </c>
      <c r="O53" s="10" t="str">
        <f>Cleaned_Data[[#This Row],[Size]]</f>
        <v>XL</v>
      </c>
      <c r="P53" s="10" t="str">
        <f t="shared" si="0"/>
        <v>Air Force 1|Lifestyle|XL</v>
      </c>
      <c r="Q53" s="11">
        <f>Cleaned_Data[[#This Row],[Order_Date]]</f>
        <v>45296</v>
      </c>
      <c r="R53" s="10" t="str">
        <f>Cleaned_Data[[#This Row],[Region]]</f>
        <v>Delhi</v>
      </c>
      <c r="S53" s="10" t="str">
        <f>Cleaned_Data[[#This Row],[Sales_Channel]]</f>
        <v>Online</v>
      </c>
      <c r="T53" s="10" t="str">
        <f>Cleaned_Data[[#This Row],[Gender_Category]]</f>
        <v>Men</v>
      </c>
      <c r="U53" t="str">
        <f t="shared" si="1"/>
        <v>DK-164</v>
      </c>
      <c r="V53" s="10"/>
      <c r="W53" s="10"/>
    </row>
    <row r="54" spans="1:23" x14ac:dyDescent="0.3">
      <c r="A54" s="10" t="s">
        <v>373</v>
      </c>
      <c r="B54" s="10">
        <f>Cleaned_Data[[#This Row],[Order_ID]]</f>
        <v>2054</v>
      </c>
      <c r="C54" s="10" t="str">
        <f>_xlfn.XLOOKUP(P54,Dim_Product!$E$2:$E$221,Dim_Product!$A$2:$A$221,"Not Found")</f>
        <v>PK-45</v>
      </c>
      <c r="D54" s="10" t="str">
        <f>_xlfn.XLOOKUP(Table5[[#This Row],[Order_Date]],Table8[Date],Table8[Date_Key],"Not Found")</f>
        <v>DK-441</v>
      </c>
      <c r="E54" s="10" t="str">
        <f>_xlfn.XLOOKUP(R54,Table4[Region],Table4[Region_Key])</f>
        <v>RK-03</v>
      </c>
      <c r="F54" s="10" t="str">
        <f>_xlfn.XLOOKUP(S54,Table6[Sales_Channel],Table6[Channel_Key])</f>
        <v>CK-01</v>
      </c>
      <c r="G54" s="10" t="str">
        <f>_xlfn.XLOOKUP(T54,Table7[Gender_Category],Table7[Gender_Key])</f>
        <v>GK-02</v>
      </c>
      <c r="H54" s="10">
        <f>Cleaned_Data[[#This Row],[Units_Sold]]</f>
        <v>-1</v>
      </c>
      <c r="I54" s="10">
        <f>Cleaned_Data[[#This Row],[MRP]]</f>
        <v>6110.0300000000007</v>
      </c>
      <c r="J54" s="10">
        <f>Cleaned_Data[[#This Row],[Discount_Applied]]</f>
        <v>0</v>
      </c>
      <c r="K54" s="10">
        <f>Cleaned_Data[[#This Row],[Revenue]]</f>
        <v>0</v>
      </c>
      <c r="L54" s="10">
        <f>Cleaned_Data[[#This Row],[Profit]]</f>
        <v>-549.76</v>
      </c>
      <c r="M54" s="10" t="str">
        <f>Cleaned_Data[[#This Row],[Product_Name]]</f>
        <v>Flex Trainer</v>
      </c>
      <c r="N54" s="10" t="str">
        <f>Cleaned_Data[[#This Row],[Product_Line]]</f>
        <v>Training</v>
      </c>
      <c r="O54" s="10" t="str">
        <f>Cleaned_Data[[#This Row],[Size]]</f>
        <v>11</v>
      </c>
      <c r="P54" s="10" t="str">
        <f t="shared" si="0"/>
        <v>Flex Trainer|Training|11</v>
      </c>
      <c r="Q54" s="11">
        <f>Cleaned_Data[[#This Row],[Order_Date]]</f>
        <v>45573</v>
      </c>
      <c r="R54" s="10" t="str">
        <f>Cleaned_Data[[#This Row],[Region]]</f>
        <v>Mumbai</v>
      </c>
      <c r="S54" s="10" t="str">
        <f>Cleaned_Data[[#This Row],[Sales_Channel]]</f>
        <v>Online</v>
      </c>
      <c r="T54" s="10" t="str">
        <f>Cleaned_Data[[#This Row],[Gender_Category]]</f>
        <v>Women</v>
      </c>
      <c r="U54" t="str">
        <f t="shared" si="1"/>
        <v>DK-441</v>
      </c>
      <c r="V54" s="10"/>
      <c r="W54" s="10"/>
    </row>
    <row r="55" spans="1:23" x14ac:dyDescent="0.3">
      <c r="A55" s="10" t="s">
        <v>374</v>
      </c>
      <c r="B55" s="10">
        <f>Cleaned_Data[[#This Row],[Order_ID]]</f>
        <v>2055</v>
      </c>
      <c r="C55" s="10" t="str">
        <f>_xlfn.XLOOKUP(P55,Dim_Product!$E$2:$E$221,Dim_Product!$A$2:$A$221,"Not Found")</f>
        <v>PK-36</v>
      </c>
      <c r="D55" s="10" t="str">
        <f>_xlfn.XLOOKUP(Table5[[#This Row],[Order_Date]],Table8[Date],Table8[Date_Key],"Not Found")</f>
        <v>DK-435</v>
      </c>
      <c r="E55" s="10" t="str">
        <f>_xlfn.XLOOKUP(R55,Table4[Region],Table4[Region_Key])</f>
        <v>RK-02</v>
      </c>
      <c r="F55" s="10" t="str">
        <f>_xlfn.XLOOKUP(S55,Table6[Sales_Channel],Table6[Channel_Key])</f>
        <v>CK-01</v>
      </c>
      <c r="G55" s="10" t="str">
        <f>_xlfn.XLOOKUP(T55,Table7[Gender_Category],Table7[Gender_Key])</f>
        <v>GK-03</v>
      </c>
      <c r="H55" s="10">
        <f>Cleaned_Data[[#This Row],[Units_Sold]]</f>
        <v>2</v>
      </c>
      <c r="I55" s="10">
        <f>Cleaned_Data[[#This Row],[MRP]]</f>
        <v>6110.0300000000007</v>
      </c>
      <c r="J55" s="10">
        <f>Cleaned_Data[[#This Row],[Discount_Applied]]</f>
        <v>0</v>
      </c>
      <c r="K55" s="10">
        <f>Cleaned_Data[[#This Row],[Revenue]]</f>
        <v>0</v>
      </c>
      <c r="L55" s="10">
        <f>Cleaned_Data[[#This Row],[Profit]]</f>
        <v>-1078.76</v>
      </c>
      <c r="M55" s="10" t="str">
        <f>Cleaned_Data[[#This Row],[Product_Name]]</f>
        <v>Kyrie Flytrap</v>
      </c>
      <c r="N55" s="10" t="str">
        <f>Cleaned_Data[[#This Row],[Product_Line]]</f>
        <v>Basketball</v>
      </c>
      <c r="O55" s="10" t="str">
        <f>Cleaned_Data[[#This Row],[Size]]</f>
        <v>L</v>
      </c>
      <c r="P55" s="10" t="str">
        <f t="shared" si="0"/>
        <v>Kyrie Flytrap|Basketball|L</v>
      </c>
      <c r="Q55" s="11">
        <f>Cleaned_Data[[#This Row],[Order_Date]]</f>
        <v>45567</v>
      </c>
      <c r="R55" s="10" t="str">
        <f>Cleaned_Data[[#This Row],[Region]]</f>
        <v>Hyderabad</v>
      </c>
      <c r="S55" s="10" t="str">
        <f>Cleaned_Data[[#This Row],[Sales_Channel]]</f>
        <v>Online</v>
      </c>
      <c r="T55" s="10" t="str">
        <f>Cleaned_Data[[#This Row],[Gender_Category]]</f>
        <v>Men</v>
      </c>
      <c r="U55" t="str">
        <f t="shared" si="1"/>
        <v>DK-435</v>
      </c>
      <c r="V55" s="10"/>
      <c r="W55" s="10"/>
    </row>
    <row r="56" spans="1:23" x14ac:dyDescent="0.3">
      <c r="A56" s="10" t="s">
        <v>375</v>
      </c>
      <c r="B56" s="10">
        <f>Cleaned_Data[[#This Row],[Order_ID]]</f>
        <v>2056</v>
      </c>
      <c r="C56" s="10" t="str">
        <f>_xlfn.XLOOKUP(P56,Dim_Product!$E$2:$E$221,Dim_Product!$A$2:$A$221,"Not Found")</f>
        <v>PK-46</v>
      </c>
      <c r="D56" s="10" t="str">
        <f>_xlfn.XLOOKUP(Table5[[#This Row],[Order_Date]],Table8[Date],Table8[Date_Key],"Not Found")</f>
        <v>DK-699</v>
      </c>
      <c r="E56" s="10" t="str">
        <f>_xlfn.XLOOKUP(R56,Table4[Region],Table4[Region_Key])</f>
        <v>RK-01</v>
      </c>
      <c r="F56" s="10" t="str">
        <f>_xlfn.XLOOKUP(S56,Table6[Sales_Channel],Table6[Channel_Key])</f>
        <v>CK-02</v>
      </c>
      <c r="G56" s="10" t="str">
        <f>_xlfn.XLOOKUP(T56,Table7[Gender_Category],Table7[Gender_Key])</f>
        <v>GK-03</v>
      </c>
      <c r="H56" s="10">
        <f>Cleaned_Data[[#This Row],[Units_Sold]]</f>
        <v>3</v>
      </c>
      <c r="I56" s="10">
        <f>Cleaned_Data[[#This Row],[MRP]]</f>
        <v>6110.0300000000007</v>
      </c>
      <c r="J56" s="10">
        <f>Cleaned_Data[[#This Row],[Discount_Applied]]</f>
        <v>0</v>
      </c>
      <c r="K56" s="10">
        <f>Cleaned_Data[[#This Row],[Revenue]]</f>
        <v>0</v>
      </c>
      <c r="L56" s="10">
        <f>Cleaned_Data[[#This Row],[Profit]]</f>
        <v>-244.44</v>
      </c>
      <c r="M56" s="10" t="str">
        <f>Cleaned_Data[[#This Row],[Product_Name]]</f>
        <v>React Infinity</v>
      </c>
      <c r="N56" s="10" t="str">
        <f>Cleaned_Data[[#This Row],[Product_Line]]</f>
        <v>Running</v>
      </c>
      <c r="O56" s="10" t="str">
        <f>Cleaned_Data[[#This Row],[Size]]</f>
        <v>L</v>
      </c>
      <c r="P56" s="10" t="str">
        <f t="shared" si="0"/>
        <v>React Infinity|Running|L</v>
      </c>
      <c r="Q56" s="11">
        <f>Cleaned_Data[[#This Row],[Order_Date]]</f>
        <v>45831</v>
      </c>
      <c r="R56" s="10" t="str">
        <f>Cleaned_Data[[#This Row],[Region]]</f>
        <v>Bangalore</v>
      </c>
      <c r="S56" s="10" t="str">
        <f>Cleaned_Data[[#This Row],[Sales_Channel]]</f>
        <v>Retail</v>
      </c>
      <c r="T56" s="10" t="str">
        <f>Cleaned_Data[[#This Row],[Gender_Category]]</f>
        <v>Men</v>
      </c>
      <c r="U56" t="str">
        <f t="shared" si="1"/>
        <v>DK-699</v>
      </c>
      <c r="V56" s="10"/>
      <c r="W56" s="10"/>
    </row>
    <row r="57" spans="1:23" x14ac:dyDescent="0.3">
      <c r="A57" s="10" t="s">
        <v>376</v>
      </c>
      <c r="B57" s="10">
        <f>Cleaned_Data[[#This Row],[Order_ID]]</f>
        <v>2058</v>
      </c>
      <c r="C57" s="10" t="str">
        <f>_xlfn.XLOOKUP(P57,Dim_Product!$E$2:$E$221,Dim_Product!$A$2:$A$221,"Not Found")</f>
        <v>PK-45</v>
      </c>
      <c r="D57" s="10" t="str">
        <f>_xlfn.XLOOKUP(Table5[[#This Row],[Order_Date]],Table8[Date],Table8[Date_Key],"Not Found")</f>
        <v>DK-459</v>
      </c>
      <c r="E57" s="10" t="str">
        <f>_xlfn.XLOOKUP(R57,Table4[Region],Table4[Region_Key])</f>
        <v>RK-06</v>
      </c>
      <c r="F57" s="10" t="str">
        <f>_xlfn.XLOOKUP(S57,Table6[Sales_Channel],Table6[Channel_Key])</f>
        <v>CK-01</v>
      </c>
      <c r="G57" s="10" t="str">
        <f>_xlfn.XLOOKUP(T57,Table7[Gender_Category],Table7[Gender_Key])</f>
        <v>GK-02</v>
      </c>
      <c r="H57" s="10">
        <f>Cleaned_Data[[#This Row],[Units_Sold]]</f>
        <v>2</v>
      </c>
      <c r="I57" s="10">
        <f>Cleaned_Data[[#This Row],[MRP]]</f>
        <v>4985.92</v>
      </c>
      <c r="J57" s="10">
        <f>Cleaned_Data[[#This Row],[Discount_Applied]]</f>
        <v>0</v>
      </c>
      <c r="K57" s="10">
        <f>Cleaned_Data[[#This Row],[Revenue]]</f>
        <v>0</v>
      </c>
      <c r="L57" s="10">
        <f>Cleaned_Data[[#This Row],[Profit]]</f>
        <v>361.54</v>
      </c>
      <c r="M57" s="10" t="str">
        <f>Cleaned_Data[[#This Row],[Product_Name]]</f>
        <v>Flex Trainer</v>
      </c>
      <c r="N57" s="10" t="str">
        <f>Cleaned_Data[[#This Row],[Product_Line]]</f>
        <v>Training</v>
      </c>
      <c r="O57" s="10" t="str">
        <f>Cleaned_Data[[#This Row],[Size]]</f>
        <v>11</v>
      </c>
      <c r="P57" s="10" t="str">
        <f t="shared" si="0"/>
        <v>Flex Trainer|Training|11</v>
      </c>
      <c r="Q57" s="11">
        <f>Cleaned_Data[[#This Row],[Order_Date]]</f>
        <v>45591</v>
      </c>
      <c r="R57" s="10" t="str">
        <f>Cleaned_Data[[#This Row],[Region]]</f>
        <v>Kolkata</v>
      </c>
      <c r="S57" s="10" t="str">
        <f>Cleaned_Data[[#This Row],[Sales_Channel]]</f>
        <v>Online</v>
      </c>
      <c r="T57" s="10" t="str">
        <f>Cleaned_Data[[#This Row],[Gender_Category]]</f>
        <v>Women</v>
      </c>
      <c r="U57" t="str">
        <f t="shared" si="1"/>
        <v>DK-459</v>
      </c>
      <c r="V57" s="10"/>
      <c r="W57" s="10"/>
    </row>
    <row r="58" spans="1:23" x14ac:dyDescent="0.3">
      <c r="A58" s="10" t="s">
        <v>377</v>
      </c>
      <c r="B58" s="10">
        <f>Cleaned_Data[[#This Row],[Order_ID]]</f>
        <v>2059</v>
      </c>
      <c r="C58" s="10" t="str">
        <f>_xlfn.XLOOKUP(P58,Dim_Product!$E$2:$E$221,Dim_Product!$A$2:$A$221,"Not Found")</f>
        <v>PK-47</v>
      </c>
      <c r="D58" s="10" t="str">
        <f>_xlfn.XLOOKUP(Table5[[#This Row],[Order_Date]],Table8[Date],Table8[Date_Key],"Not Found")</f>
        <v>DK-311</v>
      </c>
      <c r="E58" s="10" t="str">
        <f>_xlfn.XLOOKUP(R58,Table4[Region],Table4[Region_Key])</f>
        <v>RK-05</v>
      </c>
      <c r="F58" s="10" t="str">
        <f>_xlfn.XLOOKUP(S58,Table6[Sales_Channel],Table6[Channel_Key])</f>
        <v>CK-02</v>
      </c>
      <c r="G58" s="10" t="str">
        <f>_xlfn.XLOOKUP(T58,Table7[Gender_Category],Table7[Gender_Key])</f>
        <v>GK-01</v>
      </c>
      <c r="H58" s="10">
        <f>Cleaned_Data[[#This Row],[Units_Sold]]</f>
        <v>-1</v>
      </c>
      <c r="I58" s="10">
        <f>Cleaned_Data[[#This Row],[MRP]]</f>
        <v>9507.5400000000009</v>
      </c>
      <c r="J58" s="10">
        <f>Cleaned_Data[[#This Row],[Discount_Applied]]</f>
        <v>0</v>
      </c>
      <c r="K58" s="10">
        <f>Cleaned_Data[[#This Row],[Revenue]]</f>
        <v>0</v>
      </c>
      <c r="L58" s="10">
        <f>Cleaned_Data[[#This Row],[Profit]]</f>
        <v>291.27999999999997</v>
      </c>
      <c r="M58" s="10" t="str">
        <f>Cleaned_Data[[#This Row],[Product_Name]]</f>
        <v>Phantom GT</v>
      </c>
      <c r="N58" s="10" t="str">
        <f>Cleaned_Data[[#This Row],[Product_Line]]</f>
        <v>Soccer</v>
      </c>
      <c r="O58" s="10" t="str">
        <f>Cleaned_Data[[#This Row],[Size]]</f>
        <v>NA</v>
      </c>
      <c r="P58" s="10" t="str">
        <f t="shared" si="0"/>
        <v>Phantom GT|Soccer|NA</v>
      </c>
      <c r="Q58" s="11">
        <f>Cleaned_Data[[#This Row],[Order_Date]]</f>
        <v>45443</v>
      </c>
      <c r="R58" s="10" t="str">
        <f>Cleaned_Data[[#This Row],[Region]]</f>
        <v>Delhi</v>
      </c>
      <c r="S58" s="10" t="str">
        <f>Cleaned_Data[[#This Row],[Sales_Channel]]</f>
        <v>Retail</v>
      </c>
      <c r="T58" s="10" t="str">
        <f>Cleaned_Data[[#This Row],[Gender_Category]]</f>
        <v>Kids</v>
      </c>
      <c r="U58" t="str">
        <f t="shared" si="1"/>
        <v>DK-311</v>
      </c>
      <c r="V58" s="10"/>
      <c r="W58" s="10"/>
    </row>
    <row r="59" spans="1:23" x14ac:dyDescent="0.3">
      <c r="A59" s="10" t="s">
        <v>378</v>
      </c>
      <c r="B59" s="10">
        <f>Cleaned_Data[[#This Row],[Order_ID]]</f>
        <v>2060</v>
      </c>
      <c r="C59" s="10" t="str">
        <f>_xlfn.XLOOKUP(P59,Dim_Product!$E$2:$E$221,Dim_Product!$A$2:$A$221,"Not Found")</f>
        <v>PK-09</v>
      </c>
      <c r="D59" s="10" t="str">
        <f>_xlfn.XLOOKUP(Table5[[#This Row],[Order_Date]],Table8[Date],Table8[Date_Key],"Not Found")</f>
        <v>DK-417</v>
      </c>
      <c r="E59" s="10" t="str">
        <f>_xlfn.XLOOKUP(R59,Table4[Region],Table4[Region_Key])</f>
        <v>RK-01</v>
      </c>
      <c r="F59" s="10" t="str">
        <f>_xlfn.XLOOKUP(S59,Table6[Sales_Channel],Table6[Channel_Key])</f>
        <v>CK-01</v>
      </c>
      <c r="G59" s="10" t="str">
        <f>_xlfn.XLOOKUP(T59,Table7[Gender_Category],Table7[Gender_Key])</f>
        <v>GK-03</v>
      </c>
      <c r="H59" s="10">
        <f>Cleaned_Data[[#This Row],[Units_Sold]]</f>
        <v>2</v>
      </c>
      <c r="I59" s="10">
        <f>Cleaned_Data[[#This Row],[MRP]]</f>
        <v>7979.26</v>
      </c>
      <c r="J59" s="10">
        <f>Cleaned_Data[[#This Row],[Discount_Applied]]</f>
        <v>0</v>
      </c>
      <c r="K59" s="10">
        <f>Cleaned_Data[[#This Row],[Revenue]]</f>
        <v>0</v>
      </c>
      <c r="L59" s="10">
        <f>Cleaned_Data[[#This Row],[Profit]]</f>
        <v>2821.59</v>
      </c>
      <c r="M59" s="10" t="str">
        <f>Cleaned_Data[[#This Row],[Product_Name]]</f>
        <v>Waffle One</v>
      </c>
      <c r="N59" s="10" t="str">
        <f>Cleaned_Data[[#This Row],[Product_Line]]</f>
        <v>Lifestyle</v>
      </c>
      <c r="O59" s="10" t="str">
        <f>Cleaned_Data[[#This Row],[Size]]</f>
        <v>L</v>
      </c>
      <c r="P59" s="10" t="str">
        <f t="shared" si="0"/>
        <v>Waffle One|Lifestyle|L</v>
      </c>
      <c r="Q59" s="11">
        <f>Cleaned_Data[[#This Row],[Order_Date]]</f>
        <v>45549</v>
      </c>
      <c r="R59" s="10" t="str">
        <f>Cleaned_Data[[#This Row],[Region]]</f>
        <v>Bangalore</v>
      </c>
      <c r="S59" s="10" t="str">
        <f>Cleaned_Data[[#This Row],[Sales_Channel]]</f>
        <v>Online</v>
      </c>
      <c r="T59" s="10" t="str">
        <f>Cleaned_Data[[#This Row],[Gender_Category]]</f>
        <v>Men</v>
      </c>
      <c r="U59" t="str">
        <f t="shared" si="1"/>
        <v>DK-417</v>
      </c>
      <c r="V59" s="10"/>
      <c r="W59" s="10"/>
    </row>
    <row r="60" spans="1:23" x14ac:dyDescent="0.3">
      <c r="A60" s="10" t="s">
        <v>379</v>
      </c>
      <c r="B60" s="10">
        <f>Cleaned_Data[[#This Row],[Order_ID]]</f>
        <v>2061</v>
      </c>
      <c r="C60" s="10" t="str">
        <f>_xlfn.XLOOKUP(P60,Dim_Product!$E$2:$E$221,Dim_Product!$A$2:$A$221,"Not Found")</f>
        <v>PK-48</v>
      </c>
      <c r="D60" s="10" t="str">
        <f>_xlfn.XLOOKUP(Table5[[#This Row],[Order_Date]],Table8[Date],Table8[Date_Key],"Not Found")</f>
        <v>Not Found</v>
      </c>
      <c r="E60" s="10" t="str">
        <f>_xlfn.XLOOKUP(R60,Table4[Region],Table4[Region_Key])</f>
        <v>RK-03</v>
      </c>
      <c r="F60" s="10" t="str">
        <f>_xlfn.XLOOKUP(S60,Table6[Sales_Channel],Table6[Channel_Key])</f>
        <v>CK-01</v>
      </c>
      <c r="G60" s="10" t="str">
        <f>_xlfn.XLOOKUP(T60,Table7[Gender_Category],Table7[Gender_Key])</f>
        <v>GK-02</v>
      </c>
      <c r="H60" s="10">
        <f>Cleaned_Data[[#This Row],[Units_Sold]]</f>
        <v>2</v>
      </c>
      <c r="I60" s="10">
        <f>Cleaned_Data[[#This Row],[MRP]]</f>
        <v>6110.0300000000007</v>
      </c>
      <c r="J60" s="10">
        <f>Cleaned_Data[[#This Row],[Discount_Applied]]</f>
        <v>0</v>
      </c>
      <c r="K60" s="10">
        <f>Cleaned_Data[[#This Row],[Revenue]]</f>
        <v>0</v>
      </c>
      <c r="L60" s="10">
        <f>Cleaned_Data[[#This Row],[Profit]]</f>
        <v>-501.68</v>
      </c>
      <c r="M60" s="10" t="str">
        <f>Cleaned_Data[[#This Row],[Product_Name]]</f>
        <v>LeBron 20</v>
      </c>
      <c r="N60" s="10" t="str">
        <f>Cleaned_Data[[#This Row],[Product_Line]]</f>
        <v>Basketball</v>
      </c>
      <c r="O60" s="10" t="str">
        <f>Cleaned_Data[[#This Row],[Size]]</f>
        <v>L</v>
      </c>
      <c r="P60" s="10" t="str">
        <f t="shared" si="0"/>
        <v>LeBron 20|Basketball|L</v>
      </c>
      <c r="Q60" s="11" t="str">
        <f>Cleaned_Data[[#This Row],[Order_Date]]</f>
        <v/>
      </c>
      <c r="R60" s="10" t="str">
        <f>Cleaned_Data[[#This Row],[Region]]</f>
        <v>Mumbai</v>
      </c>
      <c r="S60" s="10" t="str">
        <f>Cleaned_Data[[#This Row],[Sales_Channel]]</f>
        <v>Online</v>
      </c>
      <c r="T60" s="10" t="str">
        <f>Cleaned_Data[[#This Row],[Gender_Category]]</f>
        <v>Women</v>
      </c>
      <c r="U60" t="str">
        <f t="shared" si="1"/>
        <v>Not Found</v>
      </c>
      <c r="V60" s="10"/>
      <c r="W60" s="10"/>
    </row>
    <row r="61" spans="1:23" x14ac:dyDescent="0.3">
      <c r="A61" s="10" t="s">
        <v>380</v>
      </c>
      <c r="B61" s="10">
        <f>Cleaned_Data[[#This Row],[Order_ID]]</f>
        <v>2062</v>
      </c>
      <c r="C61" s="10" t="str">
        <f>_xlfn.XLOOKUP(P61,Dim_Product!$E$2:$E$221,Dim_Product!$A$2:$A$221,"Not Found")</f>
        <v>PK-14</v>
      </c>
      <c r="D61" s="10" t="str">
        <f>_xlfn.XLOOKUP(Table5[[#This Row],[Order_Date]],Table8[Date],Table8[Date_Key],"Not Found")</f>
        <v>DK-155</v>
      </c>
      <c r="E61" s="10" t="str">
        <f>_xlfn.XLOOKUP(R61,Table4[Region],Table4[Region_Key])</f>
        <v>RK-01</v>
      </c>
      <c r="F61" s="10" t="str">
        <f>_xlfn.XLOOKUP(S61,Table6[Sales_Channel],Table6[Channel_Key])</f>
        <v>CK-01</v>
      </c>
      <c r="G61" s="10" t="str">
        <f>_xlfn.XLOOKUP(T61,Table7[Gender_Category],Table7[Gender_Key])</f>
        <v>GK-03</v>
      </c>
      <c r="H61" s="10">
        <f>Cleaned_Data[[#This Row],[Units_Sold]]</f>
        <v>2</v>
      </c>
      <c r="I61" s="10">
        <f>Cleaned_Data[[#This Row],[MRP]]</f>
        <v>6110.0300000000007</v>
      </c>
      <c r="J61" s="10">
        <f>Cleaned_Data[[#This Row],[Discount_Applied]]</f>
        <v>0</v>
      </c>
      <c r="K61" s="10">
        <f>Cleaned_Data[[#This Row],[Revenue]]</f>
        <v>0</v>
      </c>
      <c r="L61" s="10">
        <f>Cleaned_Data[[#This Row],[Profit]]</f>
        <v>1823.91</v>
      </c>
      <c r="M61" s="10" t="str">
        <f>Cleaned_Data[[#This Row],[Product_Name]]</f>
        <v>Air Jordan</v>
      </c>
      <c r="N61" s="10" t="str">
        <f>Cleaned_Data[[#This Row],[Product_Line]]</f>
        <v>Basketball</v>
      </c>
      <c r="O61" s="10" t="str">
        <f>Cleaned_Data[[#This Row],[Size]]</f>
        <v>NA</v>
      </c>
      <c r="P61" s="10" t="str">
        <f t="shared" si="0"/>
        <v>Air Jordan|Basketball|NA</v>
      </c>
      <c r="Q61" s="11">
        <f>Cleaned_Data[[#This Row],[Order_Date]]</f>
        <v>45287</v>
      </c>
      <c r="R61" s="10" t="str">
        <f>Cleaned_Data[[#This Row],[Region]]</f>
        <v>Bangalore</v>
      </c>
      <c r="S61" s="10" t="str">
        <f>Cleaned_Data[[#This Row],[Sales_Channel]]</f>
        <v>Online</v>
      </c>
      <c r="T61" s="10" t="str">
        <f>Cleaned_Data[[#This Row],[Gender_Category]]</f>
        <v>Men</v>
      </c>
      <c r="U61" t="str">
        <f t="shared" si="1"/>
        <v>DK-155</v>
      </c>
      <c r="V61" s="10"/>
      <c r="W61" s="10"/>
    </row>
    <row r="62" spans="1:23" x14ac:dyDescent="0.3">
      <c r="A62" s="10" t="s">
        <v>381</v>
      </c>
      <c r="B62" s="10">
        <f>Cleaned_Data[[#This Row],[Order_ID]]</f>
        <v>2063</v>
      </c>
      <c r="C62" s="10" t="str">
        <f>_xlfn.XLOOKUP(P62,Dim_Product!$E$2:$E$221,Dim_Product!$A$2:$A$221,"Not Found")</f>
        <v>PK-15</v>
      </c>
      <c r="D62" s="10" t="str">
        <f>_xlfn.XLOOKUP(Table5[[#This Row],[Order_Date]],Table8[Date],Table8[Date_Key],"Not Found")</f>
        <v>DK-352</v>
      </c>
      <c r="E62" s="10" t="str">
        <f>_xlfn.XLOOKUP(R62,Table4[Region],Table4[Region_Key])</f>
        <v>RK-04</v>
      </c>
      <c r="F62" s="10" t="str">
        <f>_xlfn.XLOOKUP(S62,Table6[Sales_Channel],Table6[Channel_Key])</f>
        <v>CK-02</v>
      </c>
      <c r="G62" s="10" t="str">
        <f>_xlfn.XLOOKUP(T62,Table7[Gender_Category],Table7[Gender_Key])</f>
        <v>GK-02</v>
      </c>
      <c r="H62" s="10">
        <f>Cleaned_Data[[#This Row],[Units_Sold]]</f>
        <v>1</v>
      </c>
      <c r="I62" s="10">
        <f>Cleaned_Data[[#This Row],[MRP]]</f>
        <v>9751</v>
      </c>
      <c r="J62" s="10">
        <f>Cleaned_Data[[#This Row],[Discount_Applied]]</f>
        <v>0.16</v>
      </c>
      <c r="K62" s="10">
        <f>Cleaned_Data[[#This Row],[Revenue]]</f>
        <v>8190.84</v>
      </c>
      <c r="L62" s="10">
        <f>Cleaned_Data[[#This Row],[Profit]]</f>
        <v>1130.31</v>
      </c>
      <c r="M62" s="10" t="str">
        <f>Cleaned_Data[[#This Row],[Product_Name]]</f>
        <v>Air Jordan</v>
      </c>
      <c r="N62" s="10" t="str">
        <f>Cleaned_Data[[#This Row],[Product_Line]]</f>
        <v>Basketball</v>
      </c>
      <c r="O62" s="10" t="str">
        <f>Cleaned_Data[[#This Row],[Size]]</f>
        <v>M</v>
      </c>
      <c r="P62" s="10" t="str">
        <f t="shared" si="0"/>
        <v>Air Jordan|Basketball|M</v>
      </c>
      <c r="Q62" s="11">
        <f>Cleaned_Data[[#This Row],[Order_Date]]</f>
        <v>45484</v>
      </c>
      <c r="R62" s="10" t="str">
        <f>Cleaned_Data[[#This Row],[Region]]</f>
        <v>Pune</v>
      </c>
      <c r="S62" s="10" t="str">
        <f>Cleaned_Data[[#This Row],[Sales_Channel]]</f>
        <v>Retail</v>
      </c>
      <c r="T62" s="10" t="str">
        <f>Cleaned_Data[[#This Row],[Gender_Category]]</f>
        <v>Women</v>
      </c>
      <c r="U62" t="str">
        <f t="shared" si="1"/>
        <v>DK-352</v>
      </c>
      <c r="V62" s="10"/>
      <c r="W62" s="10"/>
    </row>
    <row r="63" spans="1:23" x14ac:dyDescent="0.3">
      <c r="A63" s="10" t="s">
        <v>382</v>
      </c>
      <c r="B63" s="10">
        <f>Cleaned_Data[[#This Row],[Order_ID]]</f>
        <v>2064</v>
      </c>
      <c r="C63" s="10" t="str">
        <f>_xlfn.XLOOKUP(P63,Dim_Product!$E$2:$E$221,Dim_Product!$A$2:$A$221,"Not Found")</f>
        <v>PK-46</v>
      </c>
      <c r="D63" s="10" t="str">
        <f>_xlfn.XLOOKUP(Table5[[#This Row],[Order_Date]],Table8[Date],Table8[Date_Key],"Not Found")</f>
        <v>DK-413</v>
      </c>
      <c r="E63" s="10" t="str">
        <f>_xlfn.XLOOKUP(R63,Table4[Region],Table4[Region_Key])</f>
        <v>RK-01</v>
      </c>
      <c r="F63" s="10" t="str">
        <f>_xlfn.XLOOKUP(S63,Table6[Sales_Channel],Table6[Channel_Key])</f>
        <v>CK-01</v>
      </c>
      <c r="G63" s="10" t="str">
        <f>_xlfn.XLOOKUP(T63,Table7[Gender_Category],Table7[Gender_Key])</f>
        <v>GK-01</v>
      </c>
      <c r="H63" s="10">
        <f>Cleaned_Data[[#This Row],[Units_Sold]]</f>
        <v>2</v>
      </c>
      <c r="I63" s="10">
        <f>Cleaned_Data[[#This Row],[MRP]]</f>
        <v>7557.71</v>
      </c>
      <c r="J63" s="10">
        <f>Cleaned_Data[[#This Row],[Discount_Applied]]</f>
        <v>0</v>
      </c>
      <c r="K63" s="10">
        <f>Cleaned_Data[[#This Row],[Revenue]]</f>
        <v>0</v>
      </c>
      <c r="L63" s="10">
        <f>Cleaned_Data[[#This Row],[Profit]]</f>
        <v>3277.44</v>
      </c>
      <c r="M63" s="10" t="str">
        <f>Cleaned_Data[[#This Row],[Product_Name]]</f>
        <v>React Infinity</v>
      </c>
      <c r="N63" s="10" t="str">
        <f>Cleaned_Data[[#This Row],[Product_Line]]</f>
        <v>Running</v>
      </c>
      <c r="O63" s="10" t="str">
        <f>Cleaned_Data[[#This Row],[Size]]</f>
        <v>L</v>
      </c>
      <c r="P63" s="10" t="str">
        <f t="shared" si="0"/>
        <v>React Infinity|Running|L</v>
      </c>
      <c r="Q63" s="11">
        <f>Cleaned_Data[[#This Row],[Order_Date]]</f>
        <v>45545</v>
      </c>
      <c r="R63" s="10" t="str">
        <f>Cleaned_Data[[#This Row],[Region]]</f>
        <v>Bangalore</v>
      </c>
      <c r="S63" s="10" t="str">
        <f>Cleaned_Data[[#This Row],[Sales_Channel]]</f>
        <v>Online</v>
      </c>
      <c r="T63" s="10" t="str">
        <f>Cleaned_Data[[#This Row],[Gender_Category]]</f>
        <v>Kids</v>
      </c>
      <c r="U63" t="str">
        <f t="shared" si="1"/>
        <v>DK-413</v>
      </c>
      <c r="V63" s="10"/>
      <c r="W63" s="10"/>
    </row>
    <row r="64" spans="1:23" x14ac:dyDescent="0.3">
      <c r="A64" s="10" t="s">
        <v>383</v>
      </c>
      <c r="B64" s="10">
        <f>Cleaned_Data[[#This Row],[Order_ID]]</f>
        <v>2065</v>
      </c>
      <c r="C64" s="10" t="str">
        <f>_xlfn.XLOOKUP(P64,Dim_Product!$E$2:$E$221,Dim_Product!$A$2:$A$221,"Not Found")</f>
        <v>PK-49</v>
      </c>
      <c r="D64" s="10" t="str">
        <f>_xlfn.XLOOKUP(Table5[[#This Row],[Order_Date]],Table8[Date],Table8[Date_Key],"Not Found")</f>
        <v>DK-682</v>
      </c>
      <c r="E64" s="10" t="str">
        <f>_xlfn.XLOOKUP(R64,Table4[Region],Table4[Region_Key])</f>
        <v>RK-02</v>
      </c>
      <c r="F64" s="10" t="str">
        <f>_xlfn.XLOOKUP(S64,Table6[Sales_Channel],Table6[Channel_Key])</f>
        <v>CK-02</v>
      </c>
      <c r="G64" s="10" t="str">
        <f>_xlfn.XLOOKUP(T64,Table7[Gender_Category],Table7[Gender_Key])</f>
        <v>GK-02</v>
      </c>
      <c r="H64" s="10">
        <f>Cleaned_Data[[#This Row],[Units_Sold]]</f>
        <v>2</v>
      </c>
      <c r="I64" s="10">
        <f>Cleaned_Data[[#This Row],[MRP]]</f>
        <v>6110.0300000000007</v>
      </c>
      <c r="J64" s="10">
        <f>Cleaned_Data[[#This Row],[Discount_Applied]]</f>
        <v>0.78</v>
      </c>
      <c r="K64" s="10">
        <f>Cleaned_Data[[#This Row],[Revenue]]</f>
        <v>0</v>
      </c>
      <c r="L64" s="10">
        <f>Cleaned_Data[[#This Row],[Profit]]</f>
        <v>21.58</v>
      </c>
      <c r="M64" s="10" t="str">
        <f>Cleaned_Data[[#This Row],[Product_Name]]</f>
        <v>Waffle One</v>
      </c>
      <c r="N64" s="10" t="str">
        <f>Cleaned_Data[[#This Row],[Product_Line]]</f>
        <v>Lifestyle</v>
      </c>
      <c r="O64" s="10" t="str">
        <f>Cleaned_Data[[#This Row],[Size]]</f>
        <v>10</v>
      </c>
      <c r="P64" s="10" t="str">
        <f t="shared" si="0"/>
        <v>Waffle One|Lifestyle|10</v>
      </c>
      <c r="Q64" s="11">
        <f>Cleaned_Data[[#This Row],[Order_Date]]</f>
        <v>45814</v>
      </c>
      <c r="R64" s="10" t="str">
        <f>Cleaned_Data[[#This Row],[Region]]</f>
        <v>Hyderabad</v>
      </c>
      <c r="S64" s="10" t="str">
        <f>Cleaned_Data[[#This Row],[Sales_Channel]]</f>
        <v>Retail</v>
      </c>
      <c r="T64" s="10" t="str">
        <f>Cleaned_Data[[#This Row],[Gender_Category]]</f>
        <v>Women</v>
      </c>
      <c r="U64" t="str">
        <f t="shared" si="1"/>
        <v>DK-682</v>
      </c>
      <c r="V64" s="10"/>
      <c r="W64" s="10"/>
    </row>
    <row r="65" spans="1:23" x14ac:dyDescent="0.3">
      <c r="A65" s="10" t="s">
        <v>384</v>
      </c>
      <c r="B65" s="10">
        <f>Cleaned_Data[[#This Row],[Order_ID]]</f>
        <v>2066</v>
      </c>
      <c r="C65" s="10" t="str">
        <f>_xlfn.XLOOKUP(P65,Dim_Product!$E$2:$E$221,Dim_Product!$A$2:$A$221,"Not Found")</f>
        <v>PK-27</v>
      </c>
      <c r="D65" s="10" t="str">
        <f>_xlfn.XLOOKUP(Table5[[#This Row],[Order_Date]],Table8[Date],Table8[Date_Key],"Not Found")</f>
        <v>DK-409</v>
      </c>
      <c r="E65" s="10" t="str">
        <f>_xlfn.XLOOKUP(R65,Table4[Region],Table4[Region_Key])</f>
        <v>RK-03</v>
      </c>
      <c r="F65" s="10" t="str">
        <f>_xlfn.XLOOKUP(S65,Table6[Sales_Channel],Table6[Channel_Key])</f>
        <v>CK-01</v>
      </c>
      <c r="G65" s="10" t="str">
        <f>_xlfn.XLOOKUP(T65,Table7[Gender_Category],Table7[Gender_Key])</f>
        <v>GK-03</v>
      </c>
      <c r="H65" s="10">
        <f>Cleaned_Data[[#This Row],[Units_Sold]]</f>
        <v>-1</v>
      </c>
      <c r="I65" s="10">
        <f>Cleaned_Data[[#This Row],[MRP]]</f>
        <v>5259.05</v>
      </c>
      <c r="J65" s="10">
        <f>Cleaned_Data[[#This Row],[Discount_Applied]]</f>
        <v>0</v>
      </c>
      <c r="K65" s="10">
        <f>Cleaned_Data[[#This Row],[Revenue]]</f>
        <v>0</v>
      </c>
      <c r="L65" s="10">
        <f>Cleaned_Data[[#This Row],[Profit]]</f>
        <v>1022.82</v>
      </c>
      <c r="M65" s="10" t="str">
        <f>Cleaned_Data[[#This Row],[Product_Name]]</f>
        <v>Phantom GT</v>
      </c>
      <c r="N65" s="10" t="str">
        <f>Cleaned_Data[[#This Row],[Product_Line]]</f>
        <v>Soccer</v>
      </c>
      <c r="O65" s="10" t="str">
        <f>Cleaned_Data[[#This Row],[Size]]</f>
        <v>XL</v>
      </c>
      <c r="P65" s="10" t="str">
        <f t="shared" si="0"/>
        <v>Phantom GT|Soccer|XL</v>
      </c>
      <c r="Q65" s="11">
        <f>Cleaned_Data[[#This Row],[Order_Date]]</f>
        <v>45541</v>
      </c>
      <c r="R65" s="10" t="str">
        <f>Cleaned_Data[[#This Row],[Region]]</f>
        <v>Mumbai</v>
      </c>
      <c r="S65" s="10" t="str">
        <f>Cleaned_Data[[#This Row],[Sales_Channel]]</f>
        <v>Online</v>
      </c>
      <c r="T65" s="10" t="str">
        <f>Cleaned_Data[[#This Row],[Gender_Category]]</f>
        <v>Men</v>
      </c>
      <c r="U65" t="str">
        <f t="shared" si="1"/>
        <v>DK-409</v>
      </c>
      <c r="V65" s="10"/>
      <c r="W65" s="10"/>
    </row>
    <row r="66" spans="1:23" x14ac:dyDescent="0.3">
      <c r="A66" s="10" t="s">
        <v>385</v>
      </c>
      <c r="B66" s="10">
        <f>Cleaned_Data[[#This Row],[Order_ID]]</f>
        <v>2067</v>
      </c>
      <c r="C66" s="10" t="str">
        <f>_xlfn.XLOOKUP(P66,Dim_Product!$E$2:$E$221,Dim_Product!$A$2:$A$221,"Not Found")</f>
        <v>PK-48</v>
      </c>
      <c r="D66" s="10" t="str">
        <f>_xlfn.XLOOKUP(Table5[[#This Row],[Order_Date]],Table8[Date],Table8[Date_Key],"Not Found")</f>
        <v>DK-586</v>
      </c>
      <c r="E66" s="10" t="str">
        <f>_xlfn.XLOOKUP(R66,Table4[Region],Table4[Region_Key])</f>
        <v>RK-06</v>
      </c>
      <c r="F66" s="10" t="str">
        <f>_xlfn.XLOOKUP(S66,Table6[Sales_Channel],Table6[Channel_Key])</f>
        <v>CK-01</v>
      </c>
      <c r="G66" s="10" t="str">
        <f>_xlfn.XLOOKUP(T66,Table7[Gender_Category],Table7[Gender_Key])</f>
        <v>GK-01</v>
      </c>
      <c r="H66" s="10">
        <f>Cleaned_Data[[#This Row],[Units_Sold]]</f>
        <v>4</v>
      </c>
      <c r="I66" s="10">
        <f>Cleaned_Data[[#This Row],[MRP]]</f>
        <v>3588.38</v>
      </c>
      <c r="J66" s="10">
        <f>Cleaned_Data[[#This Row],[Discount_Applied]]</f>
        <v>0</v>
      </c>
      <c r="K66" s="10">
        <f>Cleaned_Data[[#This Row],[Revenue]]</f>
        <v>0</v>
      </c>
      <c r="L66" s="10">
        <f>Cleaned_Data[[#This Row],[Profit]]</f>
        <v>161.5</v>
      </c>
      <c r="M66" s="10" t="str">
        <f>Cleaned_Data[[#This Row],[Product_Name]]</f>
        <v>LeBron 20</v>
      </c>
      <c r="N66" s="10" t="str">
        <f>Cleaned_Data[[#This Row],[Product_Line]]</f>
        <v>Basketball</v>
      </c>
      <c r="O66" s="10" t="str">
        <f>Cleaned_Data[[#This Row],[Size]]</f>
        <v>L</v>
      </c>
      <c r="P66" s="10" t="str">
        <f t="shared" si="0"/>
        <v>LeBron 20|Basketball|L</v>
      </c>
      <c r="Q66" s="11">
        <f>Cleaned_Data[[#This Row],[Order_Date]]</f>
        <v>45718</v>
      </c>
      <c r="R66" s="10" t="str">
        <f>Cleaned_Data[[#This Row],[Region]]</f>
        <v>Kolkata</v>
      </c>
      <c r="S66" s="10" t="str">
        <f>Cleaned_Data[[#This Row],[Sales_Channel]]</f>
        <v>Online</v>
      </c>
      <c r="T66" s="10" t="str">
        <f>Cleaned_Data[[#This Row],[Gender_Category]]</f>
        <v>Kids</v>
      </c>
      <c r="U66" t="str">
        <f t="shared" si="1"/>
        <v>DK-586</v>
      </c>
      <c r="V66" s="10"/>
      <c r="W66" s="10"/>
    </row>
    <row r="67" spans="1:23" x14ac:dyDescent="0.3">
      <c r="A67" s="10" t="s">
        <v>386</v>
      </c>
      <c r="B67" s="10">
        <f>Cleaned_Data[[#This Row],[Order_ID]]</f>
        <v>2068</v>
      </c>
      <c r="C67" s="10" t="str">
        <f>_xlfn.XLOOKUP(P67,Dim_Product!$E$2:$E$221,Dim_Product!$A$2:$A$221,"Not Found")</f>
        <v>PK-34</v>
      </c>
      <c r="D67" s="10" t="str">
        <f>_xlfn.XLOOKUP(Table5[[#This Row],[Order_Date]],Table8[Date],Table8[Date_Key],"Not Found")</f>
        <v>DK-201</v>
      </c>
      <c r="E67" s="10" t="str">
        <f>_xlfn.XLOOKUP(R67,Table4[Region],Table4[Region_Key])</f>
        <v>RK-03</v>
      </c>
      <c r="F67" s="10" t="str">
        <f>_xlfn.XLOOKUP(S67,Table6[Sales_Channel],Table6[Channel_Key])</f>
        <v>CK-02</v>
      </c>
      <c r="G67" s="10" t="str">
        <f>_xlfn.XLOOKUP(T67,Table7[Gender_Category],Table7[Gender_Key])</f>
        <v>GK-03</v>
      </c>
      <c r="H67" s="10">
        <f>Cleaned_Data[[#This Row],[Units_Sold]]</f>
        <v>4</v>
      </c>
      <c r="I67" s="10">
        <f>Cleaned_Data[[#This Row],[MRP]]</f>
        <v>2553.29</v>
      </c>
      <c r="J67" s="10">
        <f>Cleaned_Data[[#This Row],[Discount_Applied]]</f>
        <v>0</v>
      </c>
      <c r="K67" s="10">
        <f>Cleaned_Data[[#This Row],[Revenue]]</f>
        <v>0</v>
      </c>
      <c r="L67" s="10">
        <f>Cleaned_Data[[#This Row],[Profit]]</f>
        <v>984.9</v>
      </c>
      <c r="M67" s="10" t="str">
        <f>Cleaned_Data[[#This Row],[Product_Name]]</f>
        <v>Free RN</v>
      </c>
      <c r="N67" s="10" t="str">
        <f>Cleaned_Data[[#This Row],[Product_Line]]</f>
        <v>Running</v>
      </c>
      <c r="O67" s="10" t="str">
        <f>Cleaned_Data[[#This Row],[Size]]</f>
        <v>NA</v>
      </c>
      <c r="P67" s="10" t="str">
        <f t="shared" ref="P67:P130" si="2">TRIM(M67)&amp;"|"&amp;TRIM(N67)&amp;"|"&amp;TRIM(O67)</f>
        <v>Free RN|Running|NA</v>
      </c>
      <c r="Q67" s="11">
        <f>Cleaned_Data[[#This Row],[Order_Date]]</f>
        <v>45333</v>
      </c>
      <c r="R67" s="10" t="str">
        <f>Cleaned_Data[[#This Row],[Region]]</f>
        <v>Mumbai</v>
      </c>
      <c r="S67" s="10" t="str">
        <f>Cleaned_Data[[#This Row],[Sales_Channel]]</f>
        <v>Retail</v>
      </c>
      <c r="T67" s="10" t="str">
        <f>Cleaned_Data[[#This Row],[Gender_Category]]</f>
        <v>Men</v>
      </c>
      <c r="U67" t="str">
        <f t="shared" ref="U67:U130" si="3">IF(D67="",0,D67)</f>
        <v>DK-201</v>
      </c>
      <c r="V67" s="10"/>
      <c r="W67" s="10"/>
    </row>
    <row r="68" spans="1:23" x14ac:dyDescent="0.3">
      <c r="A68" s="10" t="s">
        <v>387</v>
      </c>
      <c r="B68" s="10">
        <f>Cleaned_Data[[#This Row],[Order_ID]]</f>
        <v>2069</v>
      </c>
      <c r="C68" s="10" t="str">
        <f>_xlfn.XLOOKUP(P68,Dim_Product!$E$2:$E$221,Dim_Product!$A$2:$A$221,"Not Found")</f>
        <v>PK-12</v>
      </c>
      <c r="D68" s="10" t="str">
        <f>_xlfn.XLOOKUP(Table5[[#This Row],[Order_Date]],Table8[Date],Table8[Date_Key],"Not Found")</f>
        <v>DK-504</v>
      </c>
      <c r="E68" s="10" t="str">
        <f>_xlfn.XLOOKUP(R68,Table4[Region],Table4[Region_Key])</f>
        <v>RK-04</v>
      </c>
      <c r="F68" s="10" t="str">
        <f>_xlfn.XLOOKUP(S68,Table6[Sales_Channel],Table6[Channel_Key])</f>
        <v>CK-01</v>
      </c>
      <c r="G68" s="10" t="str">
        <f>_xlfn.XLOOKUP(T68,Table7[Gender_Category],Table7[Gender_Key])</f>
        <v>GK-02</v>
      </c>
      <c r="H68" s="10">
        <f>Cleaned_Data[[#This Row],[Units_Sold]]</f>
        <v>2</v>
      </c>
      <c r="I68" s="10">
        <f>Cleaned_Data[[#This Row],[MRP]]</f>
        <v>7502.24</v>
      </c>
      <c r="J68" s="10">
        <f>Cleaned_Data[[#This Row],[Discount_Applied]]</f>
        <v>0</v>
      </c>
      <c r="K68" s="10">
        <f>Cleaned_Data[[#This Row],[Revenue]]</f>
        <v>0</v>
      </c>
      <c r="L68" s="10">
        <f>Cleaned_Data[[#This Row],[Profit]]</f>
        <v>3554.58</v>
      </c>
      <c r="M68" s="10" t="str">
        <f>Cleaned_Data[[#This Row],[Product_Name]]</f>
        <v>SuperRep Go</v>
      </c>
      <c r="N68" s="10" t="str">
        <f>Cleaned_Data[[#This Row],[Product_Line]]</f>
        <v>Training</v>
      </c>
      <c r="O68" s="10" t="str">
        <f>Cleaned_Data[[#This Row],[Size]]</f>
        <v>NA</v>
      </c>
      <c r="P68" s="10" t="str">
        <f t="shared" si="2"/>
        <v>SuperRep Go|Training|NA</v>
      </c>
      <c r="Q68" s="11">
        <f>Cleaned_Data[[#This Row],[Order_Date]]</f>
        <v>45636</v>
      </c>
      <c r="R68" s="10" t="str">
        <f>Cleaned_Data[[#This Row],[Region]]</f>
        <v>Pune</v>
      </c>
      <c r="S68" s="10" t="str">
        <f>Cleaned_Data[[#This Row],[Sales_Channel]]</f>
        <v>Online</v>
      </c>
      <c r="T68" s="10" t="str">
        <f>Cleaned_Data[[#This Row],[Gender_Category]]</f>
        <v>Women</v>
      </c>
      <c r="U68" t="str">
        <f t="shared" si="3"/>
        <v>DK-504</v>
      </c>
      <c r="V68" s="10"/>
      <c r="W68" s="10"/>
    </row>
    <row r="69" spans="1:23" x14ac:dyDescent="0.3">
      <c r="A69" s="10" t="s">
        <v>388</v>
      </c>
      <c r="B69" s="10">
        <f>Cleaned_Data[[#This Row],[Order_ID]]</f>
        <v>2070</v>
      </c>
      <c r="C69" s="10" t="str">
        <f>_xlfn.XLOOKUP(P69,Dim_Product!$E$2:$E$221,Dim_Product!$A$2:$A$221,"Not Found")</f>
        <v>PK-46</v>
      </c>
      <c r="D69" s="10" t="str">
        <f>_xlfn.XLOOKUP(Table5[[#This Row],[Order_Date]],Table8[Date],Table8[Date_Key],"Not Found")</f>
        <v>DK-651</v>
      </c>
      <c r="E69" s="10" t="str">
        <f>_xlfn.XLOOKUP(R69,Table4[Region],Table4[Region_Key])</f>
        <v>RK-03</v>
      </c>
      <c r="F69" s="10" t="str">
        <f>_xlfn.XLOOKUP(S69,Table6[Sales_Channel],Table6[Channel_Key])</f>
        <v>CK-02</v>
      </c>
      <c r="G69" s="10" t="str">
        <f>_xlfn.XLOOKUP(T69,Table7[Gender_Category],Table7[Gender_Key])</f>
        <v>GK-01</v>
      </c>
      <c r="H69" s="10">
        <f>Cleaned_Data[[#This Row],[Units_Sold]]</f>
        <v>2</v>
      </c>
      <c r="I69" s="10">
        <f>Cleaned_Data[[#This Row],[MRP]]</f>
        <v>6110.0300000000007</v>
      </c>
      <c r="J69" s="10">
        <f>Cleaned_Data[[#This Row],[Discount_Applied]]</f>
        <v>0</v>
      </c>
      <c r="K69" s="10">
        <f>Cleaned_Data[[#This Row],[Revenue]]</f>
        <v>0</v>
      </c>
      <c r="L69" s="10">
        <f>Cleaned_Data[[#This Row],[Profit]]</f>
        <v>1112.43</v>
      </c>
      <c r="M69" s="10" t="str">
        <f>Cleaned_Data[[#This Row],[Product_Name]]</f>
        <v>React Infinity</v>
      </c>
      <c r="N69" s="10" t="str">
        <f>Cleaned_Data[[#This Row],[Product_Line]]</f>
        <v>Running</v>
      </c>
      <c r="O69" s="10" t="str">
        <f>Cleaned_Data[[#This Row],[Size]]</f>
        <v>L</v>
      </c>
      <c r="P69" s="10" t="str">
        <f t="shared" si="2"/>
        <v>React Infinity|Running|L</v>
      </c>
      <c r="Q69" s="11">
        <f>Cleaned_Data[[#This Row],[Order_Date]]</f>
        <v>45783</v>
      </c>
      <c r="R69" s="10" t="str">
        <f>Cleaned_Data[[#This Row],[Region]]</f>
        <v>Mumbai</v>
      </c>
      <c r="S69" s="10" t="str">
        <f>Cleaned_Data[[#This Row],[Sales_Channel]]</f>
        <v>Retail</v>
      </c>
      <c r="T69" s="10" t="str">
        <f>Cleaned_Data[[#This Row],[Gender_Category]]</f>
        <v>Kids</v>
      </c>
      <c r="U69" t="str">
        <f t="shared" si="3"/>
        <v>DK-651</v>
      </c>
      <c r="V69" s="10"/>
      <c r="W69" s="10"/>
    </row>
    <row r="70" spans="1:23" x14ac:dyDescent="0.3">
      <c r="A70" s="10" t="s">
        <v>389</v>
      </c>
      <c r="B70" s="10">
        <f>Cleaned_Data[[#This Row],[Order_ID]]</f>
        <v>2071</v>
      </c>
      <c r="C70" s="10" t="str">
        <f>_xlfn.XLOOKUP(P70,Dim_Product!$E$2:$E$221,Dim_Product!$A$2:$A$221,"Not Found")</f>
        <v>PK-50</v>
      </c>
      <c r="D70" s="10" t="str">
        <f>_xlfn.XLOOKUP(Table5[[#This Row],[Order_Date]],Table8[Date],Table8[Date_Key],"Not Found")</f>
        <v>DK-499</v>
      </c>
      <c r="E70" s="10" t="str">
        <f>_xlfn.XLOOKUP(R70,Table4[Region],Table4[Region_Key])</f>
        <v>RK-04</v>
      </c>
      <c r="F70" s="10" t="str">
        <f>_xlfn.XLOOKUP(S70,Table6[Sales_Channel],Table6[Channel_Key])</f>
        <v>CK-02</v>
      </c>
      <c r="G70" s="10" t="str">
        <f>_xlfn.XLOOKUP(T70,Table7[Gender_Category],Table7[Gender_Key])</f>
        <v>GK-01</v>
      </c>
      <c r="H70" s="10">
        <f>Cleaned_Data[[#This Row],[Units_Sold]]</f>
        <v>3</v>
      </c>
      <c r="I70" s="10">
        <f>Cleaned_Data[[#This Row],[MRP]]</f>
        <v>7849.81</v>
      </c>
      <c r="J70" s="10">
        <f>Cleaned_Data[[#This Row],[Discount_Applied]]</f>
        <v>0.49</v>
      </c>
      <c r="K70" s="10">
        <f>Cleaned_Data[[#This Row],[Revenue]]</f>
        <v>12010.21</v>
      </c>
      <c r="L70" s="10">
        <f>Cleaned_Data[[#This Row],[Profit]]</f>
        <v>-882.96</v>
      </c>
      <c r="M70" s="10" t="str">
        <f>Cleaned_Data[[#This Row],[Product_Name]]</f>
        <v>Blazer Mid</v>
      </c>
      <c r="N70" s="10" t="str">
        <f>Cleaned_Data[[#This Row],[Product_Line]]</f>
        <v>Lifestyle</v>
      </c>
      <c r="O70" s="10" t="str">
        <f>Cleaned_Data[[#This Row],[Size]]</f>
        <v>M</v>
      </c>
      <c r="P70" s="10" t="str">
        <f t="shared" si="2"/>
        <v>Blazer Mid|Lifestyle|M</v>
      </c>
      <c r="Q70" s="11">
        <f>Cleaned_Data[[#This Row],[Order_Date]]</f>
        <v>45631</v>
      </c>
      <c r="R70" s="10" t="str">
        <f>Cleaned_Data[[#This Row],[Region]]</f>
        <v>Pune</v>
      </c>
      <c r="S70" s="10" t="str">
        <f>Cleaned_Data[[#This Row],[Sales_Channel]]</f>
        <v>Retail</v>
      </c>
      <c r="T70" s="10" t="str">
        <f>Cleaned_Data[[#This Row],[Gender_Category]]</f>
        <v>Kids</v>
      </c>
      <c r="U70" t="str">
        <f t="shared" si="3"/>
        <v>DK-499</v>
      </c>
      <c r="V70" s="10"/>
      <c r="W70" s="10"/>
    </row>
    <row r="71" spans="1:23" x14ac:dyDescent="0.3">
      <c r="A71" s="10" t="s">
        <v>390</v>
      </c>
      <c r="B71" s="10">
        <f>Cleaned_Data[[#This Row],[Order_ID]]</f>
        <v>2072</v>
      </c>
      <c r="C71" s="10" t="str">
        <f>_xlfn.XLOOKUP(P71,Dim_Product!$E$2:$E$221,Dim_Product!$A$2:$A$221,"Not Found")</f>
        <v>PK-51</v>
      </c>
      <c r="D71" s="10" t="str">
        <f>_xlfn.XLOOKUP(Table5[[#This Row],[Order_Date]],Table8[Date],Table8[Date_Key],"Not Found")</f>
        <v>DK-720</v>
      </c>
      <c r="E71" s="10" t="str">
        <f>_xlfn.XLOOKUP(R71,Table4[Region],Table4[Region_Key])</f>
        <v>RK-04</v>
      </c>
      <c r="F71" s="10" t="str">
        <f>_xlfn.XLOOKUP(S71,Table6[Sales_Channel],Table6[Channel_Key])</f>
        <v>CK-02</v>
      </c>
      <c r="G71" s="10" t="str">
        <f>_xlfn.XLOOKUP(T71,Table7[Gender_Category],Table7[Gender_Key])</f>
        <v>GK-03</v>
      </c>
      <c r="H71" s="10">
        <f>Cleaned_Data[[#This Row],[Units_Sold]]</f>
        <v>3</v>
      </c>
      <c r="I71" s="10">
        <f>Cleaned_Data[[#This Row],[MRP]]</f>
        <v>6110.0300000000007</v>
      </c>
      <c r="J71" s="10">
        <f>Cleaned_Data[[#This Row],[Discount_Applied]]</f>
        <v>0</v>
      </c>
      <c r="K71" s="10">
        <f>Cleaned_Data[[#This Row],[Revenue]]</f>
        <v>0</v>
      </c>
      <c r="L71" s="10">
        <f>Cleaned_Data[[#This Row],[Profit]]</f>
        <v>3639.2</v>
      </c>
      <c r="M71" s="10" t="str">
        <f>Cleaned_Data[[#This Row],[Product_Name]]</f>
        <v>Flex Trainer</v>
      </c>
      <c r="N71" s="10" t="str">
        <f>Cleaned_Data[[#This Row],[Product_Line]]</f>
        <v>Training</v>
      </c>
      <c r="O71" s="10" t="str">
        <f>Cleaned_Data[[#This Row],[Size]]</f>
        <v>NA</v>
      </c>
      <c r="P71" s="10" t="str">
        <f t="shared" si="2"/>
        <v>Flex Trainer|Training|NA</v>
      </c>
      <c r="Q71" s="11">
        <f>Cleaned_Data[[#This Row],[Order_Date]]</f>
        <v>45852</v>
      </c>
      <c r="R71" s="10" t="str">
        <f>Cleaned_Data[[#This Row],[Region]]</f>
        <v>Pune</v>
      </c>
      <c r="S71" s="10" t="str">
        <f>Cleaned_Data[[#This Row],[Sales_Channel]]</f>
        <v>Retail</v>
      </c>
      <c r="T71" s="10" t="str">
        <f>Cleaned_Data[[#This Row],[Gender_Category]]</f>
        <v>Men</v>
      </c>
      <c r="U71" t="str">
        <f t="shared" si="3"/>
        <v>DK-720</v>
      </c>
      <c r="V71" s="10"/>
      <c r="W71" s="10"/>
    </row>
    <row r="72" spans="1:23" x14ac:dyDescent="0.3">
      <c r="A72" s="10" t="s">
        <v>391</v>
      </c>
      <c r="B72" s="10">
        <f>Cleaned_Data[[#This Row],[Order_ID]]</f>
        <v>2073</v>
      </c>
      <c r="C72" s="10" t="str">
        <f>_xlfn.XLOOKUP(P72,Dim_Product!$E$2:$E$221,Dim_Product!$A$2:$A$221,"Not Found")</f>
        <v>PK-52</v>
      </c>
      <c r="D72" s="10" t="str">
        <f>_xlfn.XLOOKUP(Table5[[#This Row],[Order_Date]],Table8[Date],Table8[Date_Key],"Not Found")</f>
        <v>Not Found</v>
      </c>
      <c r="E72" s="10" t="str">
        <f>_xlfn.XLOOKUP(R72,Table4[Region],Table4[Region_Key])</f>
        <v>RK-02</v>
      </c>
      <c r="F72" s="10" t="str">
        <f>_xlfn.XLOOKUP(S72,Table6[Sales_Channel],Table6[Channel_Key])</f>
        <v>CK-01</v>
      </c>
      <c r="G72" s="10" t="str">
        <f>_xlfn.XLOOKUP(T72,Table7[Gender_Category],Table7[Gender_Key])</f>
        <v>GK-02</v>
      </c>
      <c r="H72" s="10">
        <f>Cleaned_Data[[#This Row],[Units_Sold]]</f>
        <v>4</v>
      </c>
      <c r="I72" s="10">
        <f>Cleaned_Data[[#This Row],[MRP]]</f>
        <v>6110.0300000000007</v>
      </c>
      <c r="J72" s="10">
        <f>Cleaned_Data[[#This Row],[Discount_Applied]]</f>
        <v>0.85</v>
      </c>
      <c r="K72" s="10">
        <f>Cleaned_Data[[#This Row],[Revenue]]</f>
        <v>0</v>
      </c>
      <c r="L72" s="10">
        <f>Cleaned_Data[[#This Row],[Profit]]</f>
        <v>443.86</v>
      </c>
      <c r="M72" s="10" t="str">
        <f>Cleaned_Data[[#This Row],[Product_Name]]</f>
        <v>Blazer Mid</v>
      </c>
      <c r="N72" s="10" t="str">
        <f>Cleaned_Data[[#This Row],[Product_Line]]</f>
        <v>Lifestyle</v>
      </c>
      <c r="O72" s="10" t="str">
        <f>Cleaned_Data[[#This Row],[Size]]</f>
        <v>12</v>
      </c>
      <c r="P72" s="10" t="str">
        <f t="shared" si="2"/>
        <v>Blazer Mid|Lifestyle|12</v>
      </c>
      <c r="Q72" s="11" t="str">
        <f>Cleaned_Data[[#This Row],[Order_Date]]</f>
        <v/>
      </c>
      <c r="R72" s="10" t="str">
        <f>Cleaned_Data[[#This Row],[Region]]</f>
        <v>Hyderabad</v>
      </c>
      <c r="S72" s="10" t="str">
        <f>Cleaned_Data[[#This Row],[Sales_Channel]]</f>
        <v>Online</v>
      </c>
      <c r="T72" s="10" t="str">
        <f>Cleaned_Data[[#This Row],[Gender_Category]]</f>
        <v>Women</v>
      </c>
      <c r="U72" t="str">
        <f t="shared" si="3"/>
        <v>Not Found</v>
      </c>
      <c r="V72" s="10"/>
      <c r="W72" s="10"/>
    </row>
    <row r="73" spans="1:23" x14ac:dyDescent="0.3">
      <c r="A73" s="10" t="s">
        <v>392</v>
      </c>
      <c r="B73" s="10">
        <f>Cleaned_Data[[#This Row],[Order_ID]]</f>
        <v>2074</v>
      </c>
      <c r="C73" s="10" t="str">
        <f>_xlfn.XLOOKUP(P73,Dim_Product!$E$2:$E$221,Dim_Product!$A$2:$A$221,"Not Found")</f>
        <v>PK-10</v>
      </c>
      <c r="D73" s="10" t="str">
        <f>_xlfn.XLOOKUP(Table5[[#This Row],[Order_Date]],Table8[Date],Table8[Date_Key],"Not Found")</f>
        <v>DK-537</v>
      </c>
      <c r="E73" s="10" t="str">
        <f>_xlfn.XLOOKUP(R73,Table4[Region],Table4[Region_Key])</f>
        <v>RK-06</v>
      </c>
      <c r="F73" s="10" t="str">
        <f>_xlfn.XLOOKUP(S73,Table6[Sales_Channel],Table6[Channel_Key])</f>
        <v>CK-01</v>
      </c>
      <c r="G73" s="10" t="str">
        <f>_xlfn.XLOOKUP(T73,Table7[Gender_Category],Table7[Gender_Key])</f>
        <v>GK-03</v>
      </c>
      <c r="H73" s="10">
        <f>Cleaned_Data[[#This Row],[Units_Sold]]</f>
        <v>-1</v>
      </c>
      <c r="I73" s="10">
        <f>Cleaned_Data[[#This Row],[MRP]]</f>
        <v>6110.0300000000007</v>
      </c>
      <c r="J73" s="10">
        <f>Cleaned_Data[[#This Row],[Discount_Applied]]</f>
        <v>0.56999999999999995</v>
      </c>
      <c r="K73" s="10">
        <f>Cleaned_Data[[#This Row],[Revenue]]</f>
        <v>0</v>
      </c>
      <c r="L73" s="10">
        <f>Cleaned_Data[[#This Row],[Profit]]</f>
        <v>1958.47</v>
      </c>
      <c r="M73" s="10" t="str">
        <f>Cleaned_Data[[#This Row],[Product_Name]]</f>
        <v>Flex Trainer</v>
      </c>
      <c r="N73" s="10" t="str">
        <f>Cleaned_Data[[#This Row],[Product_Line]]</f>
        <v>Training</v>
      </c>
      <c r="O73" s="10" t="str">
        <f>Cleaned_Data[[#This Row],[Size]]</f>
        <v>L</v>
      </c>
      <c r="P73" s="10" t="str">
        <f t="shared" si="2"/>
        <v>Flex Trainer|Training|L</v>
      </c>
      <c r="Q73" s="11">
        <f>Cleaned_Data[[#This Row],[Order_Date]]</f>
        <v>45669</v>
      </c>
      <c r="R73" s="10" t="str">
        <f>Cleaned_Data[[#This Row],[Region]]</f>
        <v>Kolkata</v>
      </c>
      <c r="S73" s="10" t="str">
        <f>Cleaned_Data[[#This Row],[Sales_Channel]]</f>
        <v>Online</v>
      </c>
      <c r="T73" s="10" t="str">
        <f>Cleaned_Data[[#This Row],[Gender_Category]]</f>
        <v>Men</v>
      </c>
      <c r="U73" t="str">
        <f t="shared" si="3"/>
        <v>DK-537</v>
      </c>
      <c r="V73" s="10"/>
      <c r="W73" s="10"/>
    </row>
    <row r="74" spans="1:23" x14ac:dyDescent="0.3">
      <c r="A74" s="10" t="s">
        <v>393</v>
      </c>
      <c r="B74" s="10">
        <f>Cleaned_Data[[#This Row],[Order_ID]]</f>
        <v>2075</v>
      </c>
      <c r="C74" s="10" t="str">
        <f>_xlfn.XLOOKUP(P74,Dim_Product!$E$2:$E$221,Dim_Product!$A$2:$A$221,"Not Found")</f>
        <v>PK-53</v>
      </c>
      <c r="D74" s="10" t="str">
        <f>_xlfn.XLOOKUP(Table5[[#This Row],[Order_Date]],Table8[Date],Table8[Date_Key],"Not Found")</f>
        <v>Not Found</v>
      </c>
      <c r="E74" s="10" t="str">
        <f>_xlfn.XLOOKUP(R74,Table4[Region],Table4[Region_Key])</f>
        <v>RK-04</v>
      </c>
      <c r="F74" s="10" t="str">
        <f>_xlfn.XLOOKUP(S74,Table6[Sales_Channel],Table6[Channel_Key])</f>
        <v>CK-01</v>
      </c>
      <c r="G74" s="10" t="str">
        <f>_xlfn.XLOOKUP(T74,Table7[Gender_Category],Table7[Gender_Key])</f>
        <v>GK-01</v>
      </c>
      <c r="H74" s="10">
        <f>Cleaned_Data[[#This Row],[Units_Sold]]</f>
        <v>4</v>
      </c>
      <c r="I74" s="10">
        <f>Cleaned_Data[[#This Row],[MRP]]</f>
        <v>4251.74</v>
      </c>
      <c r="J74" s="10">
        <f>Cleaned_Data[[#This Row],[Discount_Applied]]</f>
        <v>0</v>
      </c>
      <c r="K74" s="10">
        <f>Cleaned_Data[[#This Row],[Revenue]]</f>
        <v>0</v>
      </c>
      <c r="L74" s="10">
        <f>Cleaned_Data[[#This Row],[Profit]]</f>
        <v>2345.35</v>
      </c>
      <c r="M74" s="10" t="str">
        <f>Cleaned_Data[[#This Row],[Product_Name]]</f>
        <v>Air Jordan</v>
      </c>
      <c r="N74" s="10" t="str">
        <f>Cleaned_Data[[#This Row],[Product_Line]]</f>
        <v>Basketball</v>
      </c>
      <c r="O74" s="10" t="str">
        <f>Cleaned_Data[[#This Row],[Size]]</f>
        <v>L</v>
      </c>
      <c r="P74" s="10" t="str">
        <f t="shared" si="2"/>
        <v>Air Jordan|Basketball|L</v>
      </c>
      <c r="Q74" s="11" t="str">
        <f>Cleaned_Data[[#This Row],[Order_Date]]</f>
        <v/>
      </c>
      <c r="R74" s="10" t="str">
        <f>Cleaned_Data[[#This Row],[Region]]</f>
        <v>Pune</v>
      </c>
      <c r="S74" s="10" t="str">
        <f>Cleaned_Data[[#This Row],[Sales_Channel]]</f>
        <v>Online</v>
      </c>
      <c r="T74" s="10" t="str">
        <f>Cleaned_Data[[#This Row],[Gender_Category]]</f>
        <v>Kids</v>
      </c>
      <c r="U74" t="str">
        <f t="shared" si="3"/>
        <v>Not Found</v>
      </c>
      <c r="V74" s="10"/>
      <c r="W74" s="10"/>
    </row>
    <row r="75" spans="1:23" x14ac:dyDescent="0.3">
      <c r="A75" s="10" t="s">
        <v>394</v>
      </c>
      <c r="B75" s="10">
        <f>Cleaned_Data[[#This Row],[Order_ID]]</f>
        <v>2076</v>
      </c>
      <c r="C75" s="10" t="str">
        <f>_xlfn.XLOOKUP(P75,Dim_Product!$E$2:$E$221,Dim_Product!$A$2:$A$221,"Not Found")</f>
        <v>PK-54</v>
      </c>
      <c r="D75" s="10" t="str">
        <f>_xlfn.XLOOKUP(Table5[[#This Row],[Order_Date]],Table8[Date],Table8[Date_Key],"Not Found")</f>
        <v>DK-467</v>
      </c>
      <c r="E75" s="10" t="str">
        <f>_xlfn.XLOOKUP(R75,Table4[Region],Table4[Region_Key])</f>
        <v>RK-01</v>
      </c>
      <c r="F75" s="10" t="str">
        <f>_xlfn.XLOOKUP(S75,Table6[Sales_Channel],Table6[Channel_Key])</f>
        <v>CK-02</v>
      </c>
      <c r="G75" s="10" t="str">
        <f>_xlfn.XLOOKUP(T75,Table7[Gender_Category],Table7[Gender_Key])</f>
        <v>GK-02</v>
      </c>
      <c r="H75" s="10">
        <f>Cleaned_Data[[#This Row],[Units_Sold]]</f>
        <v>2</v>
      </c>
      <c r="I75" s="10">
        <f>Cleaned_Data[[#This Row],[MRP]]</f>
        <v>6110.0300000000007</v>
      </c>
      <c r="J75" s="10">
        <f>Cleaned_Data[[#This Row],[Discount_Applied]]</f>
        <v>0</v>
      </c>
      <c r="K75" s="10">
        <f>Cleaned_Data[[#This Row],[Revenue]]</f>
        <v>0</v>
      </c>
      <c r="L75" s="10">
        <f>Cleaned_Data[[#This Row],[Profit]]</f>
        <v>2011.25</v>
      </c>
      <c r="M75" s="10" t="str">
        <f>Cleaned_Data[[#This Row],[Product_Name]]</f>
        <v>ZoomX Invincible</v>
      </c>
      <c r="N75" s="10" t="str">
        <f>Cleaned_Data[[#This Row],[Product_Line]]</f>
        <v>Training</v>
      </c>
      <c r="O75" s="10" t="str">
        <f>Cleaned_Data[[#This Row],[Size]]</f>
        <v>11</v>
      </c>
      <c r="P75" s="10" t="str">
        <f t="shared" si="2"/>
        <v>ZoomX Invincible|Training|11</v>
      </c>
      <c r="Q75" s="11">
        <f>Cleaned_Data[[#This Row],[Order_Date]]</f>
        <v>45599</v>
      </c>
      <c r="R75" s="10" t="str">
        <f>Cleaned_Data[[#This Row],[Region]]</f>
        <v>Bangalore</v>
      </c>
      <c r="S75" s="10" t="str">
        <f>Cleaned_Data[[#This Row],[Sales_Channel]]</f>
        <v>Retail</v>
      </c>
      <c r="T75" s="10" t="str">
        <f>Cleaned_Data[[#This Row],[Gender_Category]]</f>
        <v>Women</v>
      </c>
      <c r="U75" t="str">
        <f t="shared" si="3"/>
        <v>DK-467</v>
      </c>
      <c r="V75" s="10"/>
      <c r="W75" s="10"/>
    </row>
    <row r="76" spans="1:23" x14ac:dyDescent="0.3">
      <c r="A76" s="10" t="s">
        <v>395</v>
      </c>
      <c r="B76" s="10">
        <f>Cleaned_Data[[#This Row],[Order_ID]]</f>
        <v>2077</v>
      </c>
      <c r="C76" s="10" t="str">
        <f>_xlfn.XLOOKUP(P76,Dim_Product!$E$2:$E$221,Dim_Product!$A$2:$A$221,"Not Found")</f>
        <v>PK-55</v>
      </c>
      <c r="D76" s="10" t="str">
        <f>_xlfn.XLOOKUP(Table5[[#This Row],[Order_Date]],Table8[Date],Table8[Date_Key],"Not Found")</f>
        <v>Not Found</v>
      </c>
      <c r="E76" s="10" t="str">
        <f>_xlfn.XLOOKUP(R76,Table4[Region],Table4[Region_Key])</f>
        <v>RK-04</v>
      </c>
      <c r="F76" s="10" t="str">
        <f>_xlfn.XLOOKUP(S76,Table6[Sales_Channel],Table6[Channel_Key])</f>
        <v>CK-01</v>
      </c>
      <c r="G76" s="10" t="str">
        <f>_xlfn.XLOOKUP(T76,Table7[Gender_Category],Table7[Gender_Key])</f>
        <v>GK-03</v>
      </c>
      <c r="H76" s="10">
        <f>Cleaned_Data[[#This Row],[Units_Sold]]</f>
        <v>2</v>
      </c>
      <c r="I76" s="10">
        <f>Cleaned_Data[[#This Row],[MRP]]</f>
        <v>6110.0300000000007</v>
      </c>
      <c r="J76" s="10">
        <f>Cleaned_Data[[#This Row],[Discount_Applied]]</f>
        <v>0</v>
      </c>
      <c r="K76" s="10">
        <f>Cleaned_Data[[#This Row],[Revenue]]</f>
        <v>0</v>
      </c>
      <c r="L76" s="10">
        <f>Cleaned_Data[[#This Row],[Profit]]</f>
        <v>3332.66</v>
      </c>
      <c r="M76" s="10" t="str">
        <f>Cleaned_Data[[#This Row],[Product_Name]]</f>
        <v>ZoomX Invincible</v>
      </c>
      <c r="N76" s="10" t="str">
        <f>Cleaned_Data[[#This Row],[Product_Line]]</f>
        <v>Training</v>
      </c>
      <c r="O76" s="10" t="str">
        <f>Cleaned_Data[[#This Row],[Size]]</f>
        <v>L</v>
      </c>
      <c r="P76" s="10" t="str">
        <f t="shared" si="2"/>
        <v>ZoomX Invincible|Training|L</v>
      </c>
      <c r="Q76" s="11" t="str">
        <f>Cleaned_Data[[#This Row],[Order_Date]]</f>
        <v/>
      </c>
      <c r="R76" s="10" t="str">
        <f>Cleaned_Data[[#This Row],[Region]]</f>
        <v>Pune</v>
      </c>
      <c r="S76" s="10" t="str">
        <f>Cleaned_Data[[#This Row],[Sales_Channel]]</f>
        <v>Online</v>
      </c>
      <c r="T76" s="10" t="str">
        <f>Cleaned_Data[[#This Row],[Gender_Category]]</f>
        <v>Men</v>
      </c>
      <c r="U76" t="str">
        <f t="shared" si="3"/>
        <v>Not Found</v>
      </c>
      <c r="V76" s="10"/>
      <c r="W76" s="10"/>
    </row>
    <row r="77" spans="1:23" x14ac:dyDescent="0.3">
      <c r="A77" s="10" t="s">
        <v>396</v>
      </c>
      <c r="B77" s="10">
        <f>Cleaned_Data[[#This Row],[Order_ID]]</f>
        <v>2078</v>
      </c>
      <c r="C77" s="10" t="str">
        <f>_xlfn.XLOOKUP(P77,Dim_Product!$E$2:$E$221,Dim_Product!$A$2:$A$221,"Not Found")</f>
        <v>PK-56</v>
      </c>
      <c r="D77" s="10" t="str">
        <f>_xlfn.XLOOKUP(Table5[[#This Row],[Order_Date]],Table8[Date],Table8[Date_Key],"Not Found")</f>
        <v>DK-720</v>
      </c>
      <c r="E77" s="10" t="str">
        <f>_xlfn.XLOOKUP(R77,Table4[Region],Table4[Region_Key])</f>
        <v>RK-03</v>
      </c>
      <c r="F77" s="10" t="str">
        <f>_xlfn.XLOOKUP(S77,Table6[Sales_Channel],Table6[Channel_Key])</f>
        <v>CK-01</v>
      </c>
      <c r="G77" s="10" t="str">
        <f>_xlfn.XLOOKUP(T77,Table7[Gender_Category],Table7[Gender_Key])</f>
        <v>GK-02</v>
      </c>
      <c r="H77" s="10">
        <f>Cleaned_Data[[#This Row],[Units_Sold]]</f>
        <v>0</v>
      </c>
      <c r="I77" s="10">
        <f>Cleaned_Data[[#This Row],[MRP]]</f>
        <v>6970.47</v>
      </c>
      <c r="J77" s="10">
        <f>Cleaned_Data[[#This Row],[Discount_Applied]]</f>
        <v>0</v>
      </c>
      <c r="K77" s="10">
        <f>Cleaned_Data[[#This Row],[Revenue]]</f>
        <v>0</v>
      </c>
      <c r="L77" s="10">
        <f>Cleaned_Data[[#This Row],[Profit]]</f>
        <v>262.79000000000002</v>
      </c>
      <c r="M77" s="10" t="str">
        <f>Cleaned_Data[[#This Row],[Product_Name]]</f>
        <v>LeBron 20</v>
      </c>
      <c r="N77" s="10" t="str">
        <f>Cleaned_Data[[#This Row],[Product_Line]]</f>
        <v>Basketball</v>
      </c>
      <c r="O77" s="10" t="str">
        <f>Cleaned_Data[[#This Row],[Size]]</f>
        <v>NA</v>
      </c>
      <c r="P77" s="10" t="str">
        <f t="shared" si="2"/>
        <v>LeBron 20|Basketball|NA</v>
      </c>
      <c r="Q77" s="11">
        <f>Cleaned_Data[[#This Row],[Order_Date]]</f>
        <v>45852</v>
      </c>
      <c r="R77" s="10" t="str">
        <f>Cleaned_Data[[#This Row],[Region]]</f>
        <v>Mumbai</v>
      </c>
      <c r="S77" s="10" t="str">
        <f>Cleaned_Data[[#This Row],[Sales_Channel]]</f>
        <v>Online</v>
      </c>
      <c r="T77" s="10" t="str">
        <f>Cleaned_Data[[#This Row],[Gender_Category]]</f>
        <v>Women</v>
      </c>
      <c r="U77" t="str">
        <f t="shared" si="3"/>
        <v>DK-720</v>
      </c>
      <c r="V77" s="10"/>
      <c r="W77" s="10"/>
    </row>
    <row r="78" spans="1:23" x14ac:dyDescent="0.3">
      <c r="A78" s="10" t="s">
        <v>397</v>
      </c>
      <c r="B78" s="10">
        <f>Cleaned_Data[[#This Row],[Order_ID]]</f>
        <v>2079</v>
      </c>
      <c r="C78" s="10" t="str">
        <f>_xlfn.XLOOKUP(P78,Dim_Product!$E$2:$E$221,Dim_Product!$A$2:$A$221,"Not Found")</f>
        <v>PK-57</v>
      </c>
      <c r="D78" s="10" t="str">
        <f>_xlfn.XLOOKUP(Table5[[#This Row],[Order_Date]],Table8[Date],Table8[Date_Key],"Not Found")</f>
        <v>DK-446</v>
      </c>
      <c r="E78" s="10" t="str">
        <f>_xlfn.XLOOKUP(R78,Table4[Region],Table4[Region_Key])</f>
        <v>RK-01</v>
      </c>
      <c r="F78" s="10" t="str">
        <f>_xlfn.XLOOKUP(S78,Table6[Sales_Channel],Table6[Channel_Key])</f>
        <v>CK-01</v>
      </c>
      <c r="G78" s="10" t="str">
        <f>_xlfn.XLOOKUP(T78,Table7[Gender_Category],Table7[Gender_Key])</f>
        <v>GK-03</v>
      </c>
      <c r="H78" s="10">
        <f>Cleaned_Data[[#This Row],[Units_Sold]]</f>
        <v>-1</v>
      </c>
      <c r="I78" s="10">
        <f>Cleaned_Data[[#This Row],[MRP]]</f>
        <v>4322.0600000000004</v>
      </c>
      <c r="J78" s="10">
        <f>Cleaned_Data[[#This Row],[Discount_Applied]]</f>
        <v>0</v>
      </c>
      <c r="K78" s="10">
        <f>Cleaned_Data[[#This Row],[Revenue]]</f>
        <v>0</v>
      </c>
      <c r="L78" s="10">
        <f>Cleaned_Data[[#This Row],[Profit]]</f>
        <v>279.77999999999997</v>
      </c>
      <c r="M78" s="10" t="str">
        <f>Cleaned_Data[[#This Row],[Product_Name]]</f>
        <v>Pegasus Turbo</v>
      </c>
      <c r="N78" s="10" t="str">
        <f>Cleaned_Data[[#This Row],[Product_Line]]</f>
        <v>Running</v>
      </c>
      <c r="O78" s="10" t="str">
        <f>Cleaned_Data[[#This Row],[Size]]</f>
        <v>XL</v>
      </c>
      <c r="P78" s="10" t="str">
        <f t="shared" si="2"/>
        <v>Pegasus Turbo|Running|XL</v>
      </c>
      <c r="Q78" s="11">
        <f>Cleaned_Data[[#This Row],[Order_Date]]</f>
        <v>45578</v>
      </c>
      <c r="R78" s="10" t="str">
        <f>Cleaned_Data[[#This Row],[Region]]</f>
        <v>Bangalore</v>
      </c>
      <c r="S78" s="10" t="str">
        <f>Cleaned_Data[[#This Row],[Sales_Channel]]</f>
        <v>Online</v>
      </c>
      <c r="T78" s="10" t="str">
        <f>Cleaned_Data[[#This Row],[Gender_Category]]</f>
        <v>Men</v>
      </c>
      <c r="U78" t="str">
        <f t="shared" si="3"/>
        <v>DK-446</v>
      </c>
      <c r="V78" s="10"/>
      <c r="W78" s="10"/>
    </row>
    <row r="79" spans="1:23" x14ac:dyDescent="0.3">
      <c r="A79" s="10" t="s">
        <v>398</v>
      </c>
      <c r="B79" s="10">
        <f>Cleaned_Data[[#This Row],[Order_ID]]</f>
        <v>2080</v>
      </c>
      <c r="C79" s="10" t="str">
        <f>_xlfn.XLOOKUP(P79,Dim_Product!$E$2:$E$221,Dim_Product!$A$2:$A$221,"Not Found")</f>
        <v>PK-04</v>
      </c>
      <c r="D79" s="10" t="str">
        <f>_xlfn.XLOOKUP(Table5[[#This Row],[Order_Date]],Table8[Date],Table8[Date_Key],"Not Found")</f>
        <v>DK-119</v>
      </c>
      <c r="E79" s="10" t="str">
        <f>_xlfn.XLOOKUP(R79,Table4[Region],Table4[Region_Key])</f>
        <v>RK-01</v>
      </c>
      <c r="F79" s="10" t="str">
        <f>_xlfn.XLOOKUP(S79,Table6[Sales_Channel],Table6[Channel_Key])</f>
        <v>CK-01</v>
      </c>
      <c r="G79" s="10" t="str">
        <f>_xlfn.XLOOKUP(T79,Table7[Gender_Category],Table7[Gender_Key])</f>
        <v>GK-03</v>
      </c>
      <c r="H79" s="10">
        <f>Cleaned_Data[[#This Row],[Units_Sold]]</f>
        <v>2</v>
      </c>
      <c r="I79" s="10">
        <f>Cleaned_Data[[#This Row],[MRP]]</f>
        <v>6110.0300000000007</v>
      </c>
      <c r="J79" s="10">
        <f>Cleaned_Data[[#This Row],[Discount_Applied]]</f>
        <v>0</v>
      </c>
      <c r="K79" s="10">
        <f>Cleaned_Data[[#This Row],[Revenue]]</f>
        <v>0</v>
      </c>
      <c r="L79" s="10">
        <f>Cleaned_Data[[#This Row],[Profit]]</f>
        <v>-1005.89</v>
      </c>
      <c r="M79" s="10" t="str">
        <f>Cleaned_Data[[#This Row],[Product_Name]]</f>
        <v>Blazer Mid</v>
      </c>
      <c r="N79" s="10" t="str">
        <f>Cleaned_Data[[#This Row],[Product_Line]]</f>
        <v>Lifestyle</v>
      </c>
      <c r="O79" s="10" t="str">
        <f>Cleaned_Data[[#This Row],[Size]]</f>
        <v>L</v>
      </c>
      <c r="P79" s="10" t="str">
        <f t="shared" si="2"/>
        <v>Blazer Mid|Lifestyle|L</v>
      </c>
      <c r="Q79" s="11">
        <f>Cleaned_Data[[#This Row],[Order_Date]]</f>
        <v>45251</v>
      </c>
      <c r="R79" s="10" t="str">
        <f>Cleaned_Data[[#This Row],[Region]]</f>
        <v>Bangalore</v>
      </c>
      <c r="S79" s="10" t="str">
        <f>Cleaned_Data[[#This Row],[Sales_Channel]]</f>
        <v>Online</v>
      </c>
      <c r="T79" s="10" t="str">
        <f>Cleaned_Data[[#This Row],[Gender_Category]]</f>
        <v>Men</v>
      </c>
      <c r="U79" t="str">
        <f t="shared" si="3"/>
        <v>DK-119</v>
      </c>
      <c r="V79" s="10"/>
      <c r="W79" s="10"/>
    </row>
    <row r="80" spans="1:23" x14ac:dyDescent="0.3">
      <c r="A80" s="10" t="s">
        <v>399</v>
      </c>
      <c r="B80" s="10">
        <f>Cleaned_Data[[#This Row],[Order_ID]]</f>
        <v>2081</v>
      </c>
      <c r="C80" s="10" t="str">
        <f>_xlfn.XLOOKUP(P80,Dim_Product!$E$2:$E$221,Dim_Product!$A$2:$A$221,"Not Found")</f>
        <v>PK-55</v>
      </c>
      <c r="D80" s="10" t="str">
        <f>_xlfn.XLOOKUP(Table5[[#This Row],[Order_Date]],Table8[Date],Table8[Date_Key],"Not Found")</f>
        <v>Not Found</v>
      </c>
      <c r="E80" s="10" t="str">
        <f>_xlfn.XLOOKUP(R80,Table4[Region],Table4[Region_Key])</f>
        <v>RK-03</v>
      </c>
      <c r="F80" s="10" t="str">
        <f>_xlfn.XLOOKUP(S80,Table6[Sales_Channel],Table6[Channel_Key])</f>
        <v>CK-01</v>
      </c>
      <c r="G80" s="10" t="str">
        <f>_xlfn.XLOOKUP(T80,Table7[Gender_Category],Table7[Gender_Key])</f>
        <v>GK-03</v>
      </c>
      <c r="H80" s="10">
        <f>Cleaned_Data[[#This Row],[Units_Sold]]</f>
        <v>2</v>
      </c>
      <c r="I80" s="10">
        <f>Cleaned_Data[[#This Row],[MRP]]</f>
        <v>6110.0300000000007</v>
      </c>
      <c r="J80" s="10">
        <f>Cleaned_Data[[#This Row],[Discount_Applied]]</f>
        <v>0</v>
      </c>
      <c r="K80" s="10">
        <f>Cleaned_Data[[#This Row],[Revenue]]</f>
        <v>0</v>
      </c>
      <c r="L80" s="10">
        <f>Cleaned_Data[[#This Row],[Profit]]</f>
        <v>2810.49</v>
      </c>
      <c r="M80" s="10" t="str">
        <f>Cleaned_Data[[#This Row],[Product_Name]]</f>
        <v>ZoomX Invincible</v>
      </c>
      <c r="N80" s="10" t="str">
        <f>Cleaned_Data[[#This Row],[Product_Line]]</f>
        <v>Training</v>
      </c>
      <c r="O80" s="10" t="str">
        <f>Cleaned_Data[[#This Row],[Size]]</f>
        <v>L</v>
      </c>
      <c r="P80" s="10" t="str">
        <f t="shared" si="2"/>
        <v>ZoomX Invincible|Training|L</v>
      </c>
      <c r="Q80" s="11" t="str">
        <f>Cleaned_Data[[#This Row],[Order_Date]]</f>
        <v/>
      </c>
      <c r="R80" s="10" t="str">
        <f>Cleaned_Data[[#This Row],[Region]]</f>
        <v>Mumbai</v>
      </c>
      <c r="S80" s="10" t="str">
        <f>Cleaned_Data[[#This Row],[Sales_Channel]]</f>
        <v>Online</v>
      </c>
      <c r="T80" s="10" t="str">
        <f>Cleaned_Data[[#This Row],[Gender_Category]]</f>
        <v>Men</v>
      </c>
      <c r="U80" t="str">
        <f t="shared" si="3"/>
        <v>Not Found</v>
      </c>
      <c r="V80" s="10"/>
      <c r="W80" s="10"/>
    </row>
    <row r="81" spans="1:23" x14ac:dyDescent="0.3">
      <c r="A81" s="10" t="s">
        <v>400</v>
      </c>
      <c r="B81" s="10">
        <f>Cleaned_Data[[#This Row],[Order_ID]]</f>
        <v>2083</v>
      </c>
      <c r="C81" s="10" t="str">
        <f>_xlfn.XLOOKUP(P81,Dim_Product!$E$2:$E$221,Dim_Product!$A$2:$A$221,"Not Found")</f>
        <v>PK-34</v>
      </c>
      <c r="D81" s="10" t="str">
        <f>_xlfn.XLOOKUP(Table5[[#This Row],[Order_Date]],Table8[Date],Table8[Date_Key],"Not Found")</f>
        <v>DK-544</v>
      </c>
      <c r="E81" s="10" t="str">
        <f>_xlfn.XLOOKUP(R81,Table4[Region],Table4[Region_Key])</f>
        <v>RK-05</v>
      </c>
      <c r="F81" s="10" t="str">
        <f>_xlfn.XLOOKUP(S81,Table6[Sales_Channel],Table6[Channel_Key])</f>
        <v>CK-02</v>
      </c>
      <c r="G81" s="10" t="str">
        <f>_xlfn.XLOOKUP(T81,Table7[Gender_Category],Table7[Gender_Key])</f>
        <v>GK-03</v>
      </c>
      <c r="H81" s="10">
        <f>Cleaned_Data[[#This Row],[Units_Sold]]</f>
        <v>2</v>
      </c>
      <c r="I81" s="10">
        <f>Cleaned_Data[[#This Row],[MRP]]</f>
        <v>9291.74</v>
      </c>
      <c r="J81" s="10">
        <f>Cleaned_Data[[#This Row],[Discount_Applied]]</f>
        <v>0</v>
      </c>
      <c r="K81" s="10">
        <f>Cleaned_Data[[#This Row],[Revenue]]</f>
        <v>0</v>
      </c>
      <c r="L81" s="10">
        <f>Cleaned_Data[[#This Row],[Profit]]</f>
        <v>-981.21</v>
      </c>
      <c r="M81" s="10" t="str">
        <f>Cleaned_Data[[#This Row],[Product_Name]]</f>
        <v>Free RN</v>
      </c>
      <c r="N81" s="10" t="str">
        <f>Cleaned_Data[[#This Row],[Product_Line]]</f>
        <v>Running</v>
      </c>
      <c r="O81" s="10" t="str">
        <f>Cleaned_Data[[#This Row],[Size]]</f>
        <v>NA</v>
      </c>
      <c r="P81" s="10" t="str">
        <f t="shared" si="2"/>
        <v>Free RN|Running|NA</v>
      </c>
      <c r="Q81" s="11">
        <f>Cleaned_Data[[#This Row],[Order_Date]]</f>
        <v>45676</v>
      </c>
      <c r="R81" s="10" t="str">
        <f>Cleaned_Data[[#This Row],[Region]]</f>
        <v>Delhi</v>
      </c>
      <c r="S81" s="10" t="str">
        <f>Cleaned_Data[[#This Row],[Sales_Channel]]</f>
        <v>Retail</v>
      </c>
      <c r="T81" s="10" t="str">
        <f>Cleaned_Data[[#This Row],[Gender_Category]]</f>
        <v>Men</v>
      </c>
      <c r="U81" t="str">
        <f t="shared" si="3"/>
        <v>DK-544</v>
      </c>
      <c r="V81" s="10"/>
      <c r="W81" s="10"/>
    </row>
    <row r="82" spans="1:23" x14ac:dyDescent="0.3">
      <c r="A82" s="10" t="s">
        <v>401</v>
      </c>
      <c r="B82" s="10">
        <f>Cleaned_Data[[#This Row],[Order_ID]]</f>
        <v>2084</v>
      </c>
      <c r="C82" s="10" t="str">
        <f>_xlfn.XLOOKUP(P82,Dim_Product!$E$2:$E$221,Dim_Product!$A$2:$A$221,"Not Found")</f>
        <v>PK-58</v>
      </c>
      <c r="D82" s="10" t="str">
        <f>_xlfn.XLOOKUP(Table5[[#This Row],[Order_Date]],Table8[Date],Table8[Date_Key],"Not Found")</f>
        <v>DK-615</v>
      </c>
      <c r="E82" s="10" t="str">
        <f>_xlfn.XLOOKUP(R82,Table4[Region],Table4[Region_Key])</f>
        <v>RK-03</v>
      </c>
      <c r="F82" s="10" t="str">
        <f>_xlfn.XLOOKUP(S82,Table6[Sales_Channel],Table6[Channel_Key])</f>
        <v>CK-01</v>
      </c>
      <c r="G82" s="10" t="str">
        <f>_xlfn.XLOOKUP(T82,Table7[Gender_Category],Table7[Gender_Key])</f>
        <v>GK-03</v>
      </c>
      <c r="H82" s="10">
        <f>Cleaned_Data[[#This Row],[Units_Sold]]</f>
        <v>2</v>
      </c>
      <c r="I82" s="10">
        <f>Cleaned_Data[[#This Row],[MRP]]</f>
        <v>6110.0300000000007</v>
      </c>
      <c r="J82" s="10">
        <f>Cleaned_Data[[#This Row],[Discount_Applied]]</f>
        <v>0</v>
      </c>
      <c r="K82" s="10">
        <f>Cleaned_Data[[#This Row],[Revenue]]</f>
        <v>0</v>
      </c>
      <c r="L82" s="10">
        <f>Cleaned_Data[[#This Row],[Profit]]</f>
        <v>408.39</v>
      </c>
      <c r="M82" s="10" t="str">
        <f>Cleaned_Data[[#This Row],[Product_Name]]</f>
        <v>Metcon 7</v>
      </c>
      <c r="N82" s="10" t="str">
        <f>Cleaned_Data[[#This Row],[Product_Line]]</f>
        <v>Training</v>
      </c>
      <c r="O82" s="10" t="str">
        <f>Cleaned_Data[[#This Row],[Size]]</f>
        <v>M</v>
      </c>
      <c r="P82" s="10" t="str">
        <f t="shared" si="2"/>
        <v>Metcon 7|Training|M</v>
      </c>
      <c r="Q82" s="11">
        <f>Cleaned_Data[[#This Row],[Order_Date]]</f>
        <v>45747</v>
      </c>
      <c r="R82" s="10" t="str">
        <f>Cleaned_Data[[#This Row],[Region]]</f>
        <v>Mumbai</v>
      </c>
      <c r="S82" s="10" t="str">
        <f>Cleaned_Data[[#This Row],[Sales_Channel]]</f>
        <v>Online</v>
      </c>
      <c r="T82" s="10" t="str">
        <f>Cleaned_Data[[#This Row],[Gender_Category]]</f>
        <v>Men</v>
      </c>
      <c r="U82" t="str">
        <f t="shared" si="3"/>
        <v>DK-615</v>
      </c>
      <c r="V82" s="10"/>
      <c r="W82" s="10"/>
    </row>
    <row r="83" spans="1:23" x14ac:dyDescent="0.3">
      <c r="A83" s="10" t="s">
        <v>402</v>
      </c>
      <c r="B83" s="10">
        <f>Cleaned_Data[[#This Row],[Order_ID]]</f>
        <v>2085</v>
      </c>
      <c r="C83" s="10" t="str">
        <f>_xlfn.XLOOKUP(P83,Dim_Product!$E$2:$E$221,Dim_Product!$A$2:$A$221,"Not Found")</f>
        <v>PK-59</v>
      </c>
      <c r="D83" s="10" t="str">
        <f>_xlfn.XLOOKUP(Table5[[#This Row],[Order_Date]],Table8[Date],Table8[Date_Key],"Not Found")</f>
        <v>Not Found</v>
      </c>
      <c r="E83" s="10" t="str">
        <f>_xlfn.XLOOKUP(R83,Table4[Region],Table4[Region_Key])</f>
        <v>RK-06</v>
      </c>
      <c r="F83" s="10" t="str">
        <f>_xlfn.XLOOKUP(S83,Table6[Sales_Channel],Table6[Channel_Key])</f>
        <v>CK-02</v>
      </c>
      <c r="G83" s="10" t="str">
        <f>_xlfn.XLOOKUP(T83,Table7[Gender_Category],Table7[Gender_Key])</f>
        <v>GK-03</v>
      </c>
      <c r="H83" s="10">
        <f>Cleaned_Data[[#This Row],[Units_Sold]]</f>
        <v>2</v>
      </c>
      <c r="I83" s="10">
        <f>Cleaned_Data[[#This Row],[MRP]]</f>
        <v>7561.85</v>
      </c>
      <c r="J83" s="10">
        <f>Cleaned_Data[[#This Row],[Discount_Applied]]</f>
        <v>0</v>
      </c>
      <c r="K83" s="10">
        <f>Cleaned_Data[[#This Row],[Revenue]]</f>
        <v>0</v>
      </c>
      <c r="L83" s="10">
        <f>Cleaned_Data[[#This Row],[Profit]]</f>
        <v>98.72</v>
      </c>
      <c r="M83" s="10" t="str">
        <f>Cleaned_Data[[#This Row],[Product_Name]]</f>
        <v>Kyrie Flytrap</v>
      </c>
      <c r="N83" s="10" t="str">
        <f>Cleaned_Data[[#This Row],[Product_Line]]</f>
        <v>Basketball</v>
      </c>
      <c r="O83" s="10" t="str">
        <f>Cleaned_Data[[#This Row],[Size]]</f>
        <v>NA</v>
      </c>
      <c r="P83" s="10" t="str">
        <f t="shared" si="2"/>
        <v>Kyrie Flytrap|Basketball|NA</v>
      </c>
      <c r="Q83" s="11" t="str">
        <f>Cleaned_Data[[#This Row],[Order_Date]]</f>
        <v/>
      </c>
      <c r="R83" s="10" t="str">
        <f>Cleaned_Data[[#This Row],[Region]]</f>
        <v>Kolkata</v>
      </c>
      <c r="S83" s="10" t="str">
        <f>Cleaned_Data[[#This Row],[Sales_Channel]]</f>
        <v>Retail</v>
      </c>
      <c r="T83" s="10" t="str">
        <f>Cleaned_Data[[#This Row],[Gender_Category]]</f>
        <v>Men</v>
      </c>
      <c r="U83" t="str">
        <f t="shared" si="3"/>
        <v>Not Found</v>
      </c>
      <c r="V83" s="10"/>
      <c r="W83" s="10"/>
    </row>
    <row r="84" spans="1:23" x14ac:dyDescent="0.3">
      <c r="A84" s="10" t="s">
        <v>403</v>
      </c>
      <c r="B84" s="10">
        <f>Cleaned_Data[[#This Row],[Order_ID]]</f>
        <v>2086</v>
      </c>
      <c r="C84" s="10" t="str">
        <f>_xlfn.XLOOKUP(P84,Dim_Product!$E$2:$E$221,Dim_Product!$A$2:$A$221,"Not Found")</f>
        <v>PK-60</v>
      </c>
      <c r="D84" s="10" t="str">
        <f>_xlfn.XLOOKUP(Table5[[#This Row],[Order_Date]],Table8[Date],Table8[Date_Key],"Not Found")</f>
        <v>DK-204</v>
      </c>
      <c r="E84" s="10" t="str">
        <f>_xlfn.XLOOKUP(R84,Table4[Region],Table4[Region_Key])</f>
        <v>RK-06</v>
      </c>
      <c r="F84" s="10" t="str">
        <f>_xlfn.XLOOKUP(S84,Table6[Sales_Channel],Table6[Channel_Key])</f>
        <v>CK-01</v>
      </c>
      <c r="G84" s="10" t="str">
        <f>_xlfn.XLOOKUP(T84,Table7[Gender_Category],Table7[Gender_Key])</f>
        <v>GK-03</v>
      </c>
      <c r="H84" s="10">
        <f>Cleaned_Data[[#This Row],[Units_Sold]]</f>
        <v>0</v>
      </c>
      <c r="I84" s="10">
        <f>Cleaned_Data[[#This Row],[MRP]]</f>
        <v>6110.0300000000007</v>
      </c>
      <c r="J84" s="10">
        <f>Cleaned_Data[[#This Row],[Discount_Applied]]</f>
        <v>0.45</v>
      </c>
      <c r="K84" s="10">
        <f>Cleaned_Data[[#This Row],[Revenue]]</f>
        <v>0</v>
      </c>
      <c r="L84" s="10">
        <f>Cleaned_Data[[#This Row],[Profit]]</f>
        <v>1742.66</v>
      </c>
      <c r="M84" s="10" t="str">
        <f>Cleaned_Data[[#This Row],[Product_Name]]</f>
        <v>Mercurial Superfly</v>
      </c>
      <c r="N84" s="10" t="str">
        <f>Cleaned_Data[[#This Row],[Product_Line]]</f>
        <v>Soccer</v>
      </c>
      <c r="O84" s="10" t="str">
        <f>Cleaned_Data[[#This Row],[Size]]</f>
        <v>L</v>
      </c>
      <c r="P84" s="10" t="str">
        <f t="shared" si="2"/>
        <v>Mercurial Superfly|Soccer|L</v>
      </c>
      <c r="Q84" s="11">
        <f>Cleaned_Data[[#This Row],[Order_Date]]</f>
        <v>45336</v>
      </c>
      <c r="R84" s="10" t="str">
        <f>Cleaned_Data[[#This Row],[Region]]</f>
        <v>Kolkata</v>
      </c>
      <c r="S84" s="10" t="str">
        <f>Cleaned_Data[[#This Row],[Sales_Channel]]</f>
        <v>Online</v>
      </c>
      <c r="T84" s="10" t="str">
        <f>Cleaned_Data[[#This Row],[Gender_Category]]</f>
        <v>Men</v>
      </c>
      <c r="U84" t="str">
        <f t="shared" si="3"/>
        <v>DK-204</v>
      </c>
      <c r="V84" s="10"/>
      <c r="W84" s="10"/>
    </row>
    <row r="85" spans="1:23" x14ac:dyDescent="0.3">
      <c r="A85" s="10" t="s">
        <v>404</v>
      </c>
      <c r="B85" s="10">
        <f>Cleaned_Data[[#This Row],[Order_ID]]</f>
        <v>2087</v>
      </c>
      <c r="C85" s="10" t="str">
        <f>_xlfn.XLOOKUP(P85,Dim_Product!$E$2:$E$221,Dim_Product!$A$2:$A$221,"Not Found")</f>
        <v>PK-31</v>
      </c>
      <c r="D85" s="10" t="str">
        <f>_xlfn.XLOOKUP(Table5[[#This Row],[Order_Date]],Table8[Date],Table8[Date_Key],"Not Found")</f>
        <v>DK-447</v>
      </c>
      <c r="E85" s="10" t="str">
        <f>_xlfn.XLOOKUP(R85,Table4[Region],Table4[Region_Key])</f>
        <v>RK-06</v>
      </c>
      <c r="F85" s="10" t="str">
        <f>_xlfn.XLOOKUP(S85,Table6[Sales_Channel],Table6[Channel_Key])</f>
        <v>CK-01</v>
      </c>
      <c r="G85" s="10" t="str">
        <f>_xlfn.XLOOKUP(T85,Table7[Gender_Category],Table7[Gender_Key])</f>
        <v>GK-01</v>
      </c>
      <c r="H85" s="10">
        <f>Cleaned_Data[[#This Row],[Units_Sold]]</f>
        <v>2</v>
      </c>
      <c r="I85" s="10">
        <f>Cleaned_Data[[#This Row],[MRP]]</f>
        <v>4656.28</v>
      </c>
      <c r="J85" s="10">
        <f>Cleaned_Data[[#This Row],[Discount_Applied]]</f>
        <v>0</v>
      </c>
      <c r="K85" s="10">
        <f>Cleaned_Data[[#This Row],[Revenue]]</f>
        <v>0</v>
      </c>
      <c r="L85" s="10">
        <f>Cleaned_Data[[#This Row],[Profit]]</f>
        <v>3777.5</v>
      </c>
      <c r="M85" s="10" t="str">
        <f>Cleaned_Data[[#This Row],[Product_Name]]</f>
        <v>Zoom Freak</v>
      </c>
      <c r="N85" s="10" t="str">
        <f>Cleaned_Data[[#This Row],[Product_Line]]</f>
        <v>Basketball</v>
      </c>
      <c r="O85" s="10" t="str">
        <f>Cleaned_Data[[#This Row],[Size]]</f>
        <v>NA</v>
      </c>
      <c r="P85" s="10" t="str">
        <f t="shared" si="2"/>
        <v>Zoom Freak|Basketball|NA</v>
      </c>
      <c r="Q85" s="11">
        <f>Cleaned_Data[[#This Row],[Order_Date]]</f>
        <v>45579</v>
      </c>
      <c r="R85" s="10" t="str">
        <f>Cleaned_Data[[#This Row],[Region]]</f>
        <v>Kolkata</v>
      </c>
      <c r="S85" s="10" t="str">
        <f>Cleaned_Data[[#This Row],[Sales_Channel]]</f>
        <v>Online</v>
      </c>
      <c r="T85" s="10" t="str">
        <f>Cleaned_Data[[#This Row],[Gender_Category]]</f>
        <v>Kids</v>
      </c>
      <c r="U85" t="str">
        <f t="shared" si="3"/>
        <v>DK-447</v>
      </c>
      <c r="V85" s="10"/>
      <c r="W85" s="10"/>
    </row>
    <row r="86" spans="1:23" x14ac:dyDescent="0.3">
      <c r="A86" s="10" t="s">
        <v>405</v>
      </c>
      <c r="B86" s="10">
        <f>Cleaned_Data[[#This Row],[Order_ID]]</f>
        <v>2088</v>
      </c>
      <c r="C86" s="10" t="str">
        <f>_xlfn.XLOOKUP(P86,Dim_Product!$E$2:$E$221,Dim_Product!$A$2:$A$221,"Not Found")</f>
        <v>PK-61</v>
      </c>
      <c r="D86" s="10" t="str">
        <f>_xlfn.XLOOKUP(Table5[[#This Row],[Order_Date]],Table8[Date],Table8[Date_Key],"Not Found")</f>
        <v>DK-152</v>
      </c>
      <c r="E86" s="10" t="str">
        <f>_xlfn.XLOOKUP(R86,Table4[Region],Table4[Region_Key])</f>
        <v>RK-01</v>
      </c>
      <c r="F86" s="10" t="str">
        <f>_xlfn.XLOOKUP(S86,Table6[Sales_Channel],Table6[Channel_Key])</f>
        <v>CK-01</v>
      </c>
      <c r="G86" s="10" t="str">
        <f>_xlfn.XLOOKUP(T86,Table7[Gender_Category],Table7[Gender_Key])</f>
        <v>GK-02</v>
      </c>
      <c r="H86" s="10">
        <f>Cleaned_Data[[#This Row],[Units_Sold]]</f>
        <v>4</v>
      </c>
      <c r="I86" s="10">
        <f>Cleaned_Data[[#This Row],[MRP]]</f>
        <v>6110.0300000000007</v>
      </c>
      <c r="J86" s="10">
        <f>Cleaned_Data[[#This Row],[Discount_Applied]]</f>
        <v>0</v>
      </c>
      <c r="K86" s="10">
        <f>Cleaned_Data[[#This Row],[Revenue]]</f>
        <v>0</v>
      </c>
      <c r="L86" s="10">
        <f>Cleaned_Data[[#This Row],[Profit]]</f>
        <v>2702.93</v>
      </c>
      <c r="M86" s="10" t="str">
        <f>Cleaned_Data[[#This Row],[Product_Name]]</f>
        <v>Free RN</v>
      </c>
      <c r="N86" s="10" t="str">
        <f>Cleaned_Data[[#This Row],[Product_Line]]</f>
        <v>Running</v>
      </c>
      <c r="O86" s="10" t="str">
        <f>Cleaned_Data[[#This Row],[Size]]</f>
        <v>XL</v>
      </c>
      <c r="P86" s="10" t="str">
        <f t="shared" si="2"/>
        <v>Free RN|Running|XL</v>
      </c>
      <c r="Q86" s="11">
        <f>Cleaned_Data[[#This Row],[Order_Date]]</f>
        <v>45284</v>
      </c>
      <c r="R86" s="10" t="str">
        <f>Cleaned_Data[[#This Row],[Region]]</f>
        <v>Bangalore</v>
      </c>
      <c r="S86" s="10" t="str">
        <f>Cleaned_Data[[#This Row],[Sales_Channel]]</f>
        <v>Online</v>
      </c>
      <c r="T86" s="10" t="str">
        <f>Cleaned_Data[[#This Row],[Gender_Category]]</f>
        <v>Women</v>
      </c>
      <c r="U86" t="str">
        <f t="shared" si="3"/>
        <v>DK-152</v>
      </c>
      <c r="V86" s="10"/>
      <c r="W86" s="10"/>
    </row>
    <row r="87" spans="1:23" x14ac:dyDescent="0.3">
      <c r="A87" s="10" t="s">
        <v>406</v>
      </c>
      <c r="B87" s="10">
        <f>Cleaned_Data[[#This Row],[Order_ID]]</f>
        <v>2089</v>
      </c>
      <c r="C87" s="10" t="str">
        <f>_xlfn.XLOOKUP(P87,Dim_Product!$E$2:$E$221,Dim_Product!$A$2:$A$221,"Not Found")</f>
        <v>PK-10</v>
      </c>
      <c r="D87" s="10" t="str">
        <f>_xlfn.XLOOKUP(Table5[[#This Row],[Order_Date]],Table8[Date],Table8[Date_Key],"Not Found")</f>
        <v>DK-511</v>
      </c>
      <c r="E87" s="10" t="str">
        <f>_xlfn.XLOOKUP(R87,Table4[Region],Table4[Region_Key])</f>
        <v>RK-03</v>
      </c>
      <c r="F87" s="10" t="str">
        <f>_xlfn.XLOOKUP(S87,Table6[Sales_Channel],Table6[Channel_Key])</f>
        <v>CK-01</v>
      </c>
      <c r="G87" s="10" t="str">
        <f>_xlfn.XLOOKUP(T87,Table7[Gender_Category],Table7[Gender_Key])</f>
        <v>GK-02</v>
      </c>
      <c r="H87" s="10">
        <f>Cleaned_Data[[#This Row],[Units_Sold]]</f>
        <v>2</v>
      </c>
      <c r="I87" s="10">
        <f>Cleaned_Data[[#This Row],[MRP]]</f>
        <v>6874.77</v>
      </c>
      <c r="J87" s="10">
        <f>Cleaned_Data[[#This Row],[Discount_Applied]]</f>
        <v>0.6</v>
      </c>
      <c r="K87" s="10">
        <f>Cleaned_Data[[#This Row],[Revenue]]</f>
        <v>5499.82</v>
      </c>
      <c r="L87" s="10">
        <f>Cleaned_Data[[#This Row],[Profit]]</f>
        <v>-1076.6600000000001</v>
      </c>
      <c r="M87" s="10" t="str">
        <f>Cleaned_Data[[#This Row],[Product_Name]]</f>
        <v>Flex Trainer</v>
      </c>
      <c r="N87" s="10" t="str">
        <f>Cleaned_Data[[#This Row],[Product_Line]]</f>
        <v>Training</v>
      </c>
      <c r="O87" s="10" t="str">
        <f>Cleaned_Data[[#This Row],[Size]]</f>
        <v>L</v>
      </c>
      <c r="P87" s="10" t="str">
        <f t="shared" si="2"/>
        <v>Flex Trainer|Training|L</v>
      </c>
      <c r="Q87" s="11">
        <f>Cleaned_Data[[#This Row],[Order_Date]]</f>
        <v>45643</v>
      </c>
      <c r="R87" s="10" t="str">
        <f>Cleaned_Data[[#This Row],[Region]]</f>
        <v>Mumbai</v>
      </c>
      <c r="S87" s="10" t="str">
        <f>Cleaned_Data[[#This Row],[Sales_Channel]]</f>
        <v>Online</v>
      </c>
      <c r="T87" s="10" t="str">
        <f>Cleaned_Data[[#This Row],[Gender_Category]]</f>
        <v>Women</v>
      </c>
      <c r="U87" t="str">
        <f t="shared" si="3"/>
        <v>DK-511</v>
      </c>
      <c r="V87" s="10"/>
      <c r="W87" s="10"/>
    </row>
    <row r="88" spans="1:23" x14ac:dyDescent="0.3">
      <c r="A88" s="10" t="s">
        <v>407</v>
      </c>
      <c r="B88" s="10">
        <f>Cleaned_Data[[#This Row],[Order_ID]]</f>
        <v>2090</v>
      </c>
      <c r="C88" s="10" t="str">
        <f>_xlfn.XLOOKUP(P88,Dim_Product!$E$2:$E$221,Dim_Product!$A$2:$A$221,"Not Found")</f>
        <v>PK-62</v>
      </c>
      <c r="D88" s="10" t="str">
        <f>_xlfn.XLOOKUP(Table5[[#This Row],[Order_Date]],Table8[Date],Table8[Date_Key],"Not Found")</f>
        <v>DK-444</v>
      </c>
      <c r="E88" s="10" t="str">
        <f>_xlfn.XLOOKUP(R88,Table4[Region],Table4[Region_Key])</f>
        <v>RK-01</v>
      </c>
      <c r="F88" s="10" t="str">
        <f>_xlfn.XLOOKUP(S88,Table6[Sales_Channel],Table6[Channel_Key])</f>
        <v>CK-02</v>
      </c>
      <c r="G88" s="10" t="str">
        <f>_xlfn.XLOOKUP(T88,Table7[Gender_Category],Table7[Gender_Key])</f>
        <v>GK-01</v>
      </c>
      <c r="H88" s="10">
        <f>Cleaned_Data[[#This Row],[Units_Sold]]</f>
        <v>2</v>
      </c>
      <c r="I88" s="10">
        <f>Cleaned_Data[[#This Row],[MRP]]</f>
        <v>6110.0300000000007</v>
      </c>
      <c r="J88" s="10">
        <f>Cleaned_Data[[#This Row],[Discount_Applied]]</f>
        <v>0</v>
      </c>
      <c r="K88" s="10">
        <f>Cleaned_Data[[#This Row],[Revenue]]</f>
        <v>0</v>
      </c>
      <c r="L88" s="10">
        <f>Cleaned_Data[[#This Row],[Profit]]</f>
        <v>163.15</v>
      </c>
      <c r="M88" s="10" t="str">
        <f>Cleaned_Data[[#This Row],[Product_Name]]</f>
        <v>Dunk Low</v>
      </c>
      <c r="N88" s="10" t="str">
        <f>Cleaned_Data[[#This Row],[Product_Line]]</f>
        <v>Lifestyle</v>
      </c>
      <c r="O88" s="10" t="str">
        <f>Cleaned_Data[[#This Row],[Size]]</f>
        <v>8</v>
      </c>
      <c r="P88" s="10" t="str">
        <f t="shared" si="2"/>
        <v>Dunk Low|Lifestyle|8</v>
      </c>
      <c r="Q88" s="11">
        <f>Cleaned_Data[[#This Row],[Order_Date]]</f>
        <v>45576</v>
      </c>
      <c r="R88" s="10" t="str">
        <f>Cleaned_Data[[#This Row],[Region]]</f>
        <v>Bangalore</v>
      </c>
      <c r="S88" s="10" t="str">
        <f>Cleaned_Data[[#This Row],[Sales_Channel]]</f>
        <v>Retail</v>
      </c>
      <c r="T88" s="10" t="str">
        <f>Cleaned_Data[[#This Row],[Gender_Category]]</f>
        <v>Kids</v>
      </c>
      <c r="U88" t="str">
        <f t="shared" si="3"/>
        <v>DK-444</v>
      </c>
      <c r="V88" s="10"/>
      <c r="W88" s="10"/>
    </row>
    <row r="89" spans="1:23" x14ac:dyDescent="0.3">
      <c r="A89" s="10" t="s">
        <v>408</v>
      </c>
      <c r="B89" s="10">
        <f>Cleaned_Data[[#This Row],[Order_ID]]</f>
        <v>2091</v>
      </c>
      <c r="C89" s="10" t="str">
        <f>_xlfn.XLOOKUP(P89,Dim_Product!$E$2:$E$221,Dim_Product!$A$2:$A$221,"Not Found")</f>
        <v>PK-63</v>
      </c>
      <c r="D89" s="10" t="str">
        <f>_xlfn.XLOOKUP(Table5[[#This Row],[Order_Date]],Table8[Date],Table8[Date_Key],"Not Found")</f>
        <v>DK-465</v>
      </c>
      <c r="E89" s="10" t="str">
        <f>_xlfn.XLOOKUP(R89,Table4[Region],Table4[Region_Key])</f>
        <v>RK-03</v>
      </c>
      <c r="F89" s="10" t="str">
        <f>_xlfn.XLOOKUP(S89,Table6[Sales_Channel],Table6[Channel_Key])</f>
        <v>CK-02</v>
      </c>
      <c r="G89" s="10" t="str">
        <f>_xlfn.XLOOKUP(T89,Table7[Gender_Category],Table7[Gender_Key])</f>
        <v>GK-01</v>
      </c>
      <c r="H89" s="10">
        <f>Cleaned_Data[[#This Row],[Units_Sold]]</f>
        <v>2</v>
      </c>
      <c r="I89" s="10">
        <f>Cleaned_Data[[#This Row],[MRP]]</f>
        <v>9246.8799999999992</v>
      </c>
      <c r="J89" s="10">
        <f>Cleaned_Data[[#This Row],[Discount_Applied]]</f>
        <v>0</v>
      </c>
      <c r="K89" s="10">
        <f>Cleaned_Data[[#This Row],[Revenue]]</f>
        <v>0</v>
      </c>
      <c r="L89" s="10">
        <f>Cleaned_Data[[#This Row],[Profit]]</f>
        <v>1917.55</v>
      </c>
      <c r="M89" s="10" t="str">
        <f>Cleaned_Data[[#This Row],[Product_Name]]</f>
        <v>Air Zoom</v>
      </c>
      <c r="N89" s="10" t="str">
        <f>Cleaned_Data[[#This Row],[Product_Line]]</f>
        <v>Running</v>
      </c>
      <c r="O89" s="10" t="str">
        <f>Cleaned_Data[[#This Row],[Size]]</f>
        <v>11</v>
      </c>
      <c r="P89" s="10" t="str">
        <f t="shared" si="2"/>
        <v>Air Zoom|Running|11</v>
      </c>
      <c r="Q89" s="11">
        <f>Cleaned_Data[[#This Row],[Order_Date]]</f>
        <v>45597</v>
      </c>
      <c r="R89" s="10" t="str">
        <f>Cleaned_Data[[#This Row],[Region]]</f>
        <v>Mumbai</v>
      </c>
      <c r="S89" s="10" t="str">
        <f>Cleaned_Data[[#This Row],[Sales_Channel]]</f>
        <v>Retail</v>
      </c>
      <c r="T89" s="10" t="str">
        <f>Cleaned_Data[[#This Row],[Gender_Category]]</f>
        <v>Kids</v>
      </c>
      <c r="U89" t="str">
        <f t="shared" si="3"/>
        <v>DK-465</v>
      </c>
      <c r="V89" s="10"/>
      <c r="W89" s="10"/>
    </row>
    <row r="90" spans="1:23" x14ac:dyDescent="0.3">
      <c r="A90" s="10" t="s">
        <v>409</v>
      </c>
      <c r="B90" s="10">
        <f>Cleaned_Data[[#This Row],[Order_ID]]</f>
        <v>2092</v>
      </c>
      <c r="C90" s="10" t="str">
        <f>_xlfn.XLOOKUP(P90,Dim_Product!$E$2:$E$221,Dim_Product!$A$2:$A$221,"Not Found")</f>
        <v>PK-24</v>
      </c>
      <c r="D90" s="10" t="str">
        <f>_xlfn.XLOOKUP(Table5[[#This Row],[Order_Date]],Table8[Date],Table8[Date_Key],"Not Found")</f>
        <v>DK-641</v>
      </c>
      <c r="E90" s="10" t="str">
        <f>_xlfn.XLOOKUP(R90,Table4[Region],Table4[Region_Key])</f>
        <v>RK-05</v>
      </c>
      <c r="F90" s="10" t="str">
        <f>_xlfn.XLOOKUP(S90,Table6[Sales_Channel],Table6[Channel_Key])</f>
        <v>CK-01</v>
      </c>
      <c r="G90" s="10" t="str">
        <f>_xlfn.XLOOKUP(T90,Table7[Gender_Category],Table7[Gender_Key])</f>
        <v>GK-01</v>
      </c>
      <c r="H90" s="10">
        <f>Cleaned_Data[[#This Row],[Units_Sold]]</f>
        <v>2</v>
      </c>
      <c r="I90" s="10">
        <f>Cleaned_Data[[#This Row],[MRP]]</f>
        <v>6110.0300000000007</v>
      </c>
      <c r="J90" s="10">
        <f>Cleaned_Data[[#This Row],[Discount_Applied]]</f>
        <v>0</v>
      </c>
      <c r="K90" s="10">
        <f>Cleaned_Data[[#This Row],[Revenue]]</f>
        <v>0</v>
      </c>
      <c r="L90" s="10">
        <f>Cleaned_Data[[#This Row],[Profit]]</f>
        <v>207.2</v>
      </c>
      <c r="M90" s="10" t="str">
        <f>Cleaned_Data[[#This Row],[Product_Name]]</f>
        <v>Zoom Freak</v>
      </c>
      <c r="N90" s="10" t="str">
        <f>Cleaned_Data[[#This Row],[Product_Line]]</f>
        <v>Basketball</v>
      </c>
      <c r="O90" s="10" t="str">
        <f>Cleaned_Data[[#This Row],[Size]]</f>
        <v>XL</v>
      </c>
      <c r="P90" s="10" t="str">
        <f t="shared" si="2"/>
        <v>Zoom Freak|Basketball|XL</v>
      </c>
      <c r="Q90" s="11">
        <f>Cleaned_Data[[#This Row],[Order_Date]]</f>
        <v>45773</v>
      </c>
      <c r="R90" s="10" t="str">
        <f>Cleaned_Data[[#This Row],[Region]]</f>
        <v>Delhi</v>
      </c>
      <c r="S90" s="10" t="str">
        <f>Cleaned_Data[[#This Row],[Sales_Channel]]</f>
        <v>Online</v>
      </c>
      <c r="T90" s="10" t="str">
        <f>Cleaned_Data[[#This Row],[Gender_Category]]</f>
        <v>Kids</v>
      </c>
      <c r="U90" t="str">
        <f t="shared" si="3"/>
        <v>DK-641</v>
      </c>
      <c r="V90" s="10"/>
      <c r="W90" s="10"/>
    </row>
    <row r="91" spans="1:23" x14ac:dyDescent="0.3">
      <c r="A91" s="10" t="s">
        <v>410</v>
      </c>
      <c r="B91" s="10">
        <f>Cleaned_Data[[#This Row],[Order_ID]]</f>
        <v>2093</v>
      </c>
      <c r="C91" s="10" t="str">
        <f>_xlfn.XLOOKUP(P91,Dim_Product!$E$2:$E$221,Dim_Product!$A$2:$A$221,"Not Found")</f>
        <v>PK-61</v>
      </c>
      <c r="D91" s="10" t="str">
        <f>_xlfn.XLOOKUP(Table5[[#This Row],[Order_Date]],Table8[Date],Table8[Date_Key],"Not Found")</f>
        <v>DK-496</v>
      </c>
      <c r="E91" s="10" t="str">
        <f>_xlfn.XLOOKUP(R91,Table4[Region],Table4[Region_Key])</f>
        <v>RK-06</v>
      </c>
      <c r="F91" s="10" t="str">
        <f>_xlfn.XLOOKUP(S91,Table6[Sales_Channel],Table6[Channel_Key])</f>
        <v>CK-01</v>
      </c>
      <c r="G91" s="10" t="str">
        <f>_xlfn.XLOOKUP(T91,Table7[Gender_Category],Table7[Gender_Key])</f>
        <v>GK-03</v>
      </c>
      <c r="H91" s="10">
        <f>Cleaned_Data[[#This Row],[Units_Sold]]</f>
        <v>0</v>
      </c>
      <c r="I91" s="10">
        <f>Cleaned_Data[[#This Row],[MRP]]</f>
        <v>6110.0300000000007</v>
      </c>
      <c r="J91" s="10">
        <f>Cleaned_Data[[#This Row],[Discount_Applied]]</f>
        <v>0.28999999999999998</v>
      </c>
      <c r="K91" s="10">
        <f>Cleaned_Data[[#This Row],[Revenue]]</f>
        <v>0</v>
      </c>
      <c r="L91" s="10">
        <f>Cleaned_Data[[#This Row],[Profit]]</f>
        <v>-146.72999999999999</v>
      </c>
      <c r="M91" s="10" t="str">
        <f>Cleaned_Data[[#This Row],[Product_Name]]</f>
        <v>Free RN</v>
      </c>
      <c r="N91" s="10" t="str">
        <f>Cleaned_Data[[#This Row],[Product_Line]]</f>
        <v>Running</v>
      </c>
      <c r="O91" s="10" t="str">
        <f>Cleaned_Data[[#This Row],[Size]]</f>
        <v>XL</v>
      </c>
      <c r="P91" s="10" t="str">
        <f t="shared" si="2"/>
        <v>Free RN|Running|XL</v>
      </c>
      <c r="Q91" s="11">
        <f>Cleaned_Data[[#This Row],[Order_Date]]</f>
        <v>45628</v>
      </c>
      <c r="R91" s="10" t="str">
        <f>Cleaned_Data[[#This Row],[Region]]</f>
        <v>Kolkata</v>
      </c>
      <c r="S91" s="10" t="str">
        <f>Cleaned_Data[[#This Row],[Sales_Channel]]</f>
        <v>Online</v>
      </c>
      <c r="T91" s="10" t="str">
        <f>Cleaned_Data[[#This Row],[Gender_Category]]</f>
        <v>Men</v>
      </c>
      <c r="U91" t="str">
        <f t="shared" si="3"/>
        <v>DK-496</v>
      </c>
      <c r="V91" s="10"/>
      <c r="W91" s="10"/>
    </row>
    <row r="92" spans="1:23" x14ac:dyDescent="0.3">
      <c r="A92" s="10" t="s">
        <v>411</v>
      </c>
      <c r="B92" s="10">
        <f>Cleaned_Data[[#This Row],[Order_ID]]</f>
        <v>2094</v>
      </c>
      <c r="C92" s="10" t="str">
        <f>_xlfn.XLOOKUP(P92,Dim_Product!$E$2:$E$221,Dim_Product!$A$2:$A$221,"Not Found")</f>
        <v>PK-43</v>
      </c>
      <c r="D92" s="10" t="str">
        <f>_xlfn.XLOOKUP(Table5[[#This Row],[Order_Date]],Table8[Date],Table8[Date_Key],"Not Found")</f>
        <v>Not Found</v>
      </c>
      <c r="E92" s="10" t="str">
        <f>_xlfn.XLOOKUP(R92,Table4[Region],Table4[Region_Key])</f>
        <v>RK-05</v>
      </c>
      <c r="F92" s="10" t="str">
        <f>_xlfn.XLOOKUP(S92,Table6[Sales_Channel],Table6[Channel_Key])</f>
        <v>CK-02</v>
      </c>
      <c r="G92" s="10" t="str">
        <f>_xlfn.XLOOKUP(T92,Table7[Gender_Category],Table7[Gender_Key])</f>
        <v>GK-01</v>
      </c>
      <c r="H92" s="10">
        <f>Cleaned_Data[[#This Row],[Units_Sold]]</f>
        <v>1</v>
      </c>
      <c r="I92" s="10">
        <f>Cleaned_Data[[#This Row],[MRP]]</f>
        <v>4276.3599999999997</v>
      </c>
      <c r="J92" s="10">
        <f>Cleaned_Data[[#This Row],[Discount_Applied]]</f>
        <v>0</v>
      </c>
      <c r="K92" s="10">
        <f>Cleaned_Data[[#This Row],[Revenue]]</f>
        <v>0</v>
      </c>
      <c r="L92" s="10">
        <f>Cleaned_Data[[#This Row],[Profit]]</f>
        <v>2974.58</v>
      </c>
      <c r="M92" s="10" t="str">
        <f>Cleaned_Data[[#This Row],[Product_Name]]</f>
        <v>Flex Trainer</v>
      </c>
      <c r="N92" s="10" t="str">
        <f>Cleaned_Data[[#This Row],[Product_Line]]</f>
        <v>Training</v>
      </c>
      <c r="O92" s="10" t="str">
        <f>Cleaned_Data[[#This Row],[Size]]</f>
        <v>10</v>
      </c>
      <c r="P92" s="10" t="str">
        <f t="shared" si="2"/>
        <v>Flex Trainer|Training|10</v>
      </c>
      <c r="Q92" s="11" t="str">
        <f>Cleaned_Data[[#This Row],[Order_Date]]</f>
        <v/>
      </c>
      <c r="R92" s="10" t="str">
        <f>Cleaned_Data[[#This Row],[Region]]</f>
        <v>Delhi</v>
      </c>
      <c r="S92" s="10" t="str">
        <f>Cleaned_Data[[#This Row],[Sales_Channel]]</f>
        <v>Retail</v>
      </c>
      <c r="T92" s="10" t="str">
        <f>Cleaned_Data[[#This Row],[Gender_Category]]</f>
        <v>Kids</v>
      </c>
      <c r="U92" t="str">
        <f t="shared" si="3"/>
        <v>Not Found</v>
      </c>
      <c r="V92" s="10"/>
      <c r="W92" s="10"/>
    </row>
    <row r="93" spans="1:23" x14ac:dyDescent="0.3">
      <c r="A93" s="10" t="s">
        <v>412</v>
      </c>
      <c r="B93" s="10">
        <f>Cleaned_Data[[#This Row],[Order_ID]]</f>
        <v>2095</v>
      </c>
      <c r="C93" s="10" t="str">
        <f>_xlfn.XLOOKUP(P93,Dim_Product!$E$2:$E$221,Dim_Product!$A$2:$A$221,"Not Found")</f>
        <v>PK-20</v>
      </c>
      <c r="D93" s="10" t="str">
        <f>_xlfn.XLOOKUP(Table5[[#This Row],[Order_Date]],Table8[Date],Table8[Date_Key],"Not Found")</f>
        <v>Not Found</v>
      </c>
      <c r="E93" s="10" t="str">
        <f>_xlfn.XLOOKUP(R93,Table4[Region],Table4[Region_Key])</f>
        <v>RK-05</v>
      </c>
      <c r="F93" s="10" t="str">
        <f>_xlfn.XLOOKUP(S93,Table6[Sales_Channel],Table6[Channel_Key])</f>
        <v>CK-01</v>
      </c>
      <c r="G93" s="10" t="str">
        <f>_xlfn.XLOOKUP(T93,Table7[Gender_Category],Table7[Gender_Key])</f>
        <v>GK-03</v>
      </c>
      <c r="H93" s="10">
        <f>Cleaned_Data[[#This Row],[Units_Sold]]</f>
        <v>2</v>
      </c>
      <c r="I93" s="10">
        <f>Cleaned_Data[[#This Row],[MRP]]</f>
        <v>6110.0300000000007</v>
      </c>
      <c r="J93" s="10">
        <f>Cleaned_Data[[#This Row],[Discount_Applied]]</f>
        <v>0</v>
      </c>
      <c r="K93" s="10">
        <f>Cleaned_Data[[#This Row],[Revenue]]</f>
        <v>0</v>
      </c>
      <c r="L93" s="10">
        <f>Cleaned_Data[[#This Row],[Profit]]</f>
        <v>880.57</v>
      </c>
      <c r="M93" s="10" t="str">
        <f>Cleaned_Data[[#This Row],[Product_Name]]</f>
        <v>Waffle One</v>
      </c>
      <c r="N93" s="10" t="str">
        <f>Cleaned_Data[[#This Row],[Product_Line]]</f>
        <v>Lifestyle</v>
      </c>
      <c r="O93" s="10" t="str">
        <f>Cleaned_Data[[#This Row],[Size]]</f>
        <v>M</v>
      </c>
      <c r="P93" s="10" t="str">
        <f t="shared" si="2"/>
        <v>Waffle One|Lifestyle|M</v>
      </c>
      <c r="Q93" s="11" t="str">
        <f>Cleaned_Data[[#This Row],[Order_Date]]</f>
        <v/>
      </c>
      <c r="R93" s="10" t="str">
        <f>Cleaned_Data[[#This Row],[Region]]</f>
        <v>Delhi</v>
      </c>
      <c r="S93" s="10" t="str">
        <f>Cleaned_Data[[#This Row],[Sales_Channel]]</f>
        <v>Online</v>
      </c>
      <c r="T93" s="10" t="str">
        <f>Cleaned_Data[[#This Row],[Gender_Category]]</f>
        <v>Men</v>
      </c>
      <c r="U93" t="str">
        <f t="shared" si="3"/>
        <v>Not Found</v>
      </c>
      <c r="V93" s="10"/>
      <c r="W93" s="10"/>
    </row>
    <row r="94" spans="1:23" x14ac:dyDescent="0.3">
      <c r="A94" s="10" t="s">
        <v>413</v>
      </c>
      <c r="B94" s="10">
        <f>Cleaned_Data[[#This Row],[Order_ID]]</f>
        <v>2096</v>
      </c>
      <c r="C94" s="10" t="str">
        <f>_xlfn.XLOOKUP(P94,Dim_Product!$E$2:$E$221,Dim_Product!$A$2:$A$221,"Not Found")</f>
        <v>PK-57</v>
      </c>
      <c r="D94" s="10" t="str">
        <f>_xlfn.XLOOKUP(Table5[[#This Row],[Order_Date]],Table8[Date],Table8[Date_Key],"Not Found")</f>
        <v>Not Found</v>
      </c>
      <c r="E94" s="10" t="str">
        <f>_xlfn.XLOOKUP(R94,Table4[Region],Table4[Region_Key])</f>
        <v>RK-06</v>
      </c>
      <c r="F94" s="10" t="str">
        <f>_xlfn.XLOOKUP(S94,Table6[Sales_Channel],Table6[Channel_Key])</f>
        <v>CK-01</v>
      </c>
      <c r="G94" s="10" t="str">
        <f>_xlfn.XLOOKUP(T94,Table7[Gender_Category],Table7[Gender_Key])</f>
        <v>GK-03</v>
      </c>
      <c r="H94" s="10">
        <f>Cleaned_Data[[#This Row],[Units_Sold]]</f>
        <v>2</v>
      </c>
      <c r="I94" s="10">
        <f>Cleaned_Data[[#This Row],[MRP]]</f>
        <v>6110.0300000000007</v>
      </c>
      <c r="J94" s="10">
        <f>Cleaned_Data[[#This Row],[Discount_Applied]]</f>
        <v>0</v>
      </c>
      <c r="K94" s="10">
        <f>Cleaned_Data[[#This Row],[Revenue]]</f>
        <v>0</v>
      </c>
      <c r="L94" s="10">
        <f>Cleaned_Data[[#This Row],[Profit]]</f>
        <v>288.66000000000003</v>
      </c>
      <c r="M94" s="10" t="str">
        <f>Cleaned_Data[[#This Row],[Product_Name]]</f>
        <v>Pegasus Turbo</v>
      </c>
      <c r="N94" s="10" t="str">
        <f>Cleaned_Data[[#This Row],[Product_Line]]</f>
        <v>Running</v>
      </c>
      <c r="O94" s="10" t="str">
        <f>Cleaned_Data[[#This Row],[Size]]</f>
        <v>XL</v>
      </c>
      <c r="P94" s="10" t="str">
        <f t="shared" si="2"/>
        <v>Pegasus Turbo|Running|XL</v>
      </c>
      <c r="Q94" s="11" t="str">
        <f>Cleaned_Data[[#This Row],[Order_Date]]</f>
        <v/>
      </c>
      <c r="R94" s="10" t="str">
        <f>Cleaned_Data[[#This Row],[Region]]</f>
        <v>Kolkata</v>
      </c>
      <c r="S94" s="10" t="str">
        <f>Cleaned_Data[[#This Row],[Sales_Channel]]</f>
        <v>Online</v>
      </c>
      <c r="T94" s="10" t="str">
        <f>Cleaned_Data[[#This Row],[Gender_Category]]</f>
        <v>Men</v>
      </c>
      <c r="U94" t="str">
        <f t="shared" si="3"/>
        <v>Not Found</v>
      </c>
      <c r="V94" s="10"/>
      <c r="W94" s="10"/>
    </row>
    <row r="95" spans="1:23" x14ac:dyDescent="0.3">
      <c r="A95" s="10" t="s">
        <v>414</v>
      </c>
      <c r="B95" s="10">
        <f>Cleaned_Data[[#This Row],[Order_ID]]</f>
        <v>2097</v>
      </c>
      <c r="C95" s="10" t="str">
        <f>_xlfn.XLOOKUP(P95,Dim_Product!$E$2:$E$221,Dim_Product!$A$2:$A$221,"Not Found")</f>
        <v>PK-64</v>
      </c>
      <c r="D95" s="10" t="str">
        <f>_xlfn.XLOOKUP(Table5[[#This Row],[Order_Date]],Table8[Date],Table8[Date_Key],"Not Found")</f>
        <v>Not Found</v>
      </c>
      <c r="E95" s="10" t="str">
        <f>_xlfn.XLOOKUP(R95,Table4[Region],Table4[Region_Key])</f>
        <v>RK-01</v>
      </c>
      <c r="F95" s="10" t="str">
        <f>_xlfn.XLOOKUP(S95,Table6[Sales_Channel],Table6[Channel_Key])</f>
        <v>CK-01</v>
      </c>
      <c r="G95" s="10" t="str">
        <f>_xlfn.XLOOKUP(T95,Table7[Gender_Category],Table7[Gender_Key])</f>
        <v>GK-02</v>
      </c>
      <c r="H95" s="10">
        <f>Cleaned_Data[[#This Row],[Units_Sold]]</f>
        <v>2</v>
      </c>
      <c r="I95" s="10">
        <f>Cleaned_Data[[#This Row],[MRP]]</f>
        <v>7978.89</v>
      </c>
      <c r="J95" s="10">
        <f>Cleaned_Data[[#This Row],[Discount_Applied]]</f>
        <v>0</v>
      </c>
      <c r="K95" s="10">
        <f>Cleaned_Data[[#This Row],[Revenue]]</f>
        <v>0</v>
      </c>
      <c r="L95" s="10">
        <f>Cleaned_Data[[#This Row],[Profit]]</f>
        <v>769.05</v>
      </c>
      <c r="M95" s="10" t="str">
        <f>Cleaned_Data[[#This Row],[Product_Name]]</f>
        <v>ZoomX Invincible</v>
      </c>
      <c r="N95" s="10" t="str">
        <f>Cleaned_Data[[#This Row],[Product_Line]]</f>
        <v>Training</v>
      </c>
      <c r="O95" s="10" t="str">
        <f>Cleaned_Data[[#This Row],[Size]]</f>
        <v>XL</v>
      </c>
      <c r="P95" s="10" t="str">
        <f t="shared" si="2"/>
        <v>ZoomX Invincible|Training|XL</v>
      </c>
      <c r="Q95" s="11" t="str">
        <f>Cleaned_Data[[#This Row],[Order_Date]]</f>
        <v/>
      </c>
      <c r="R95" s="10" t="str">
        <f>Cleaned_Data[[#This Row],[Region]]</f>
        <v>Bangalore</v>
      </c>
      <c r="S95" s="10" t="str">
        <f>Cleaned_Data[[#This Row],[Sales_Channel]]</f>
        <v>Online</v>
      </c>
      <c r="T95" s="10" t="str">
        <f>Cleaned_Data[[#This Row],[Gender_Category]]</f>
        <v>Women</v>
      </c>
      <c r="U95" t="str">
        <f t="shared" si="3"/>
        <v>Not Found</v>
      </c>
      <c r="V95" s="10"/>
      <c r="W95" s="10"/>
    </row>
    <row r="96" spans="1:23" x14ac:dyDescent="0.3">
      <c r="A96" s="10" t="s">
        <v>415</v>
      </c>
      <c r="B96" s="10">
        <f>Cleaned_Data[[#This Row],[Order_ID]]</f>
        <v>2098</v>
      </c>
      <c r="C96" s="10" t="str">
        <f>_xlfn.XLOOKUP(P96,Dim_Product!$E$2:$E$221,Dim_Product!$A$2:$A$221,"Not Found")</f>
        <v>PK-55</v>
      </c>
      <c r="D96" s="10" t="str">
        <f>_xlfn.XLOOKUP(Table5[[#This Row],[Order_Date]],Table8[Date],Table8[Date_Key],"Not Found")</f>
        <v>DK-474</v>
      </c>
      <c r="E96" s="10" t="str">
        <f>_xlfn.XLOOKUP(R96,Table4[Region],Table4[Region_Key])</f>
        <v>RK-02</v>
      </c>
      <c r="F96" s="10" t="str">
        <f>_xlfn.XLOOKUP(S96,Table6[Sales_Channel],Table6[Channel_Key])</f>
        <v>CK-01</v>
      </c>
      <c r="G96" s="10" t="str">
        <f>_xlfn.XLOOKUP(T96,Table7[Gender_Category],Table7[Gender_Key])</f>
        <v>GK-03</v>
      </c>
      <c r="H96" s="10">
        <f>Cleaned_Data[[#This Row],[Units_Sold]]</f>
        <v>2</v>
      </c>
      <c r="I96" s="10">
        <f>Cleaned_Data[[#This Row],[MRP]]</f>
        <v>5690.69</v>
      </c>
      <c r="J96" s="10">
        <f>Cleaned_Data[[#This Row],[Discount_Applied]]</f>
        <v>0.69</v>
      </c>
      <c r="K96" s="10">
        <f>Cleaned_Data[[#This Row],[Revenue]]</f>
        <v>0</v>
      </c>
      <c r="L96" s="10">
        <f>Cleaned_Data[[#This Row],[Profit]]</f>
        <v>98.3</v>
      </c>
      <c r="M96" s="10" t="str">
        <f>Cleaned_Data[[#This Row],[Product_Name]]</f>
        <v>ZoomX Invincible</v>
      </c>
      <c r="N96" s="10" t="str">
        <f>Cleaned_Data[[#This Row],[Product_Line]]</f>
        <v>Training</v>
      </c>
      <c r="O96" s="10" t="str">
        <f>Cleaned_Data[[#This Row],[Size]]</f>
        <v>L</v>
      </c>
      <c r="P96" s="10" t="str">
        <f t="shared" si="2"/>
        <v>ZoomX Invincible|Training|L</v>
      </c>
      <c r="Q96" s="11">
        <f>Cleaned_Data[[#This Row],[Order_Date]]</f>
        <v>45606</v>
      </c>
      <c r="R96" s="10" t="str">
        <f>Cleaned_Data[[#This Row],[Region]]</f>
        <v>Hyderabad</v>
      </c>
      <c r="S96" s="10" t="str">
        <f>Cleaned_Data[[#This Row],[Sales_Channel]]</f>
        <v>Online</v>
      </c>
      <c r="T96" s="10" t="str">
        <f>Cleaned_Data[[#This Row],[Gender_Category]]</f>
        <v>Men</v>
      </c>
      <c r="U96" t="str">
        <f t="shared" si="3"/>
        <v>DK-474</v>
      </c>
      <c r="V96" s="10"/>
      <c r="W96" s="10"/>
    </row>
    <row r="97" spans="1:23" x14ac:dyDescent="0.3">
      <c r="A97" s="10" t="s">
        <v>416</v>
      </c>
      <c r="B97" s="10">
        <f>Cleaned_Data[[#This Row],[Order_ID]]</f>
        <v>2099</v>
      </c>
      <c r="C97" s="10" t="str">
        <f>_xlfn.XLOOKUP(P97,Dim_Product!$E$2:$E$221,Dim_Product!$A$2:$A$221,"Not Found")</f>
        <v>PK-08</v>
      </c>
      <c r="D97" s="10" t="str">
        <f>_xlfn.XLOOKUP(Table5[[#This Row],[Order_Date]],Table8[Date],Table8[Date_Key],"Not Found")</f>
        <v>DK-449</v>
      </c>
      <c r="E97" s="10" t="str">
        <f>_xlfn.XLOOKUP(R97,Table4[Region],Table4[Region_Key])</f>
        <v>RK-03</v>
      </c>
      <c r="F97" s="10" t="str">
        <f>_xlfn.XLOOKUP(S97,Table6[Sales_Channel],Table6[Channel_Key])</f>
        <v>CK-02</v>
      </c>
      <c r="G97" s="10" t="str">
        <f>_xlfn.XLOOKUP(T97,Table7[Gender_Category],Table7[Gender_Key])</f>
        <v>GK-01</v>
      </c>
      <c r="H97" s="10">
        <f>Cleaned_Data[[#This Row],[Units_Sold]]</f>
        <v>2</v>
      </c>
      <c r="I97" s="10">
        <f>Cleaned_Data[[#This Row],[MRP]]</f>
        <v>6110.0300000000007</v>
      </c>
      <c r="J97" s="10">
        <f>Cleaned_Data[[#This Row],[Discount_Applied]]</f>
        <v>0.32</v>
      </c>
      <c r="K97" s="10">
        <f>Cleaned_Data[[#This Row],[Revenue]]</f>
        <v>0</v>
      </c>
      <c r="L97" s="10">
        <f>Cleaned_Data[[#This Row],[Profit]]</f>
        <v>360.97</v>
      </c>
      <c r="M97" s="10" t="str">
        <f>Cleaned_Data[[#This Row],[Product_Name]]</f>
        <v>Mercurial Superfly</v>
      </c>
      <c r="N97" s="10" t="str">
        <f>Cleaned_Data[[#This Row],[Product_Line]]</f>
        <v>Soccer</v>
      </c>
      <c r="O97" s="10" t="str">
        <f>Cleaned_Data[[#This Row],[Size]]</f>
        <v>M</v>
      </c>
      <c r="P97" s="10" t="str">
        <f t="shared" si="2"/>
        <v>Mercurial Superfly|Soccer|M</v>
      </c>
      <c r="Q97" s="11">
        <f>Cleaned_Data[[#This Row],[Order_Date]]</f>
        <v>45581</v>
      </c>
      <c r="R97" s="10" t="str">
        <f>Cleaned_Data[[#This Row],[Region]]</f>
        <v>Mumbai</v>
      </c>
      <c r="S97" s="10" t="str">
        <f>Cleaned_Data[[#This Row],[Sales_Channel]]</f>
        <v>Retail</v>
      </c>
      <c r="T97" s="10" t="str">
        <f>Cleaned_Data[[#This Row],[Gender_Category]]</f>
        <v>Kids</v>
      </c>
      <c r="U97" t="str">
        <f t="shared" si="3"/>
        <v>DK-449</v>
      </c>
      <c r="V97" s="10"/>
      <c r="W97" s="10"/>
    </row>
    <row r="98" spans="1:23" x14ac:dyDescent="0.3">
      <c r="A98" s="10" t="s">
        <v>417</v>
      </c>
      <c r="B98" s="10">
        <f>Cleaned_Data[[#This Row],[Order_ID]]</f>
        <v>2100</v>
      </c>
      <c r="C98" s="10" t="str">
        <f>_xlfn.XLOOKUP(P98,Dim_Product!$E$2:$E$221,Dim_Product!$A$2:$A$221,"Not Found")</f>
        <v>PK-65</v>
      </c>
      <c r="D98" s="10" t="str">
        <f>_xlfn.XLOOKUP(Table5[[#This Row],[Order_Date]],Table8[Date],Table8[Date_Key],"Not Found")</f>
        <v>DK-518</v>
      </c>
      <c r="E98" s="10" t="str">
        <f>_xlfn.XLOOKUP(R98,Table4[Region],Table4[Region_Key])</f>
        <v>RK-03</v>
      </c>
      <c r="F98" s="10" t="str">
        <f>_xlfn.XLOOKUP(S98,Table6[Sales_Channel],Table6[Channel_Key])</f>
        <v>CK-02</v>
      </c>
      <c r="G98" s="10" t="str">
        <f>_xlfn.XLOOKUP(T98,Table7[Gender_Category],Table7[Gender_Key])</f>
        <v>GK-01</v>
      </c>
      <c r="H98" s="10">
        <f>Cleaned_Data[[#This Row],[Units_Sold]]</f>
        <v>1</v>
      </c>
      <c r="I98" s="10">
        <f>Cleaned_Data[[#This Row],[MRP]]</f>
        <v>5937.52</v>
      </c>
      <c r="J98" s="10">
        <f>Cleaned_Data[[#This Row],[Discount_Applied]]</f>
        <v>0</v>
      </c>
      <c r="K98" s="10">
        <f>Cleaned_Data[[#This Row],[Revenue]]</f>
        <v>0</v>
      </c>
      <c r="L98" s="10">
        <f>Cleaned_Data[[#This Row],[Profit]]</f>
        <v>2287.5700000000002</v>
      </c>
      <c r="M98" s="10" t="str">
        <f>Cleaned_Data[[#This Row],[Product_Name]]</f>
        <v>Phantom GT</v>
      </c>
      <c r="N98" s="10" t="str">
        <f>Cleaned_Data[[#This Row],[Product_Line]]</f>
        <v>Soccer</v>
      </c>
      <c r="O98" s="10" t="str">
        <f>Cleaned_Data[[#This Row],[Size]]</f>
        <v>8</v>
      </c>
      <c r="P98" s="10" t="str">
        <f t="shared" si="2"/>
        <v>Phantom GT|Soccer|8</v>
      </c>
      <c r="Q98" s="11">
        <f>Cleaned_Data[[#This Row],[Order_Date]]</f>
        <v>45650</v>
      </c>
      <c r="R98" s="10" t="str">
        <f>Cleaned_Data[[#This Row],[Region]]</f>
        <v>Mumbai</v>
      </c>
      <c r="S98" s="10" t="str">
        <f>Cleaned_Data[[#This Row],[Sales_Channel]]</f>
        <v>Retail</v>
      </c>
      <c r="T98" s="10" t="str">
        <f>Cleaned_Data[[#This Row],[Gender_Category]]</f>
        <v>Kids</v>
      </c>
      <c r="U98" t="str">
        <f t="shared" si="3"/>
        <v>DK-518</v>
      </c>
      <c r="V98" s="10"/>
      <c r="W98" s="10"/>
    </row>
    <row r="99" spans="1:23" x14ac:dyDescent="0.3">
      <c r="A99" s="10" t="s">
        <v>418</v>
      </c>
      <c r="B99" s="10">
        <f>Cleaned_Data[[#This Row],[Order_ID]]</f>
        <v>2101</v>
      </c>
      <c r="C99" s="10" t="str">
        <f>_xlfn.XLOOKUP(P99,Dim_Product!$E$2:$E$221,Dim_Product!$A$2:$A$221,"Not Found")</f>
        <v>PK-61</v>
      </c>
      <c r="D99" s="10" t="str">
        <f>_xlfn.XLOOKUP(Table5[[#This Row],[Order_Date]],Table8[Date],Table8[Date_Key],"Not Found")</f>
        <v>Not Found</v>
      </c>
      <c r="E99" s="10" t="str">
        <f>_xlfn.XLOOKUP(R99,Table4[Region],Table4[Region_Key])</f>
        <v>RK-02</v>
      </c>
      <c r="F99" s="10" t="str">
        <f>_xlfn.XLOOKUP(S99,Table6[Sales_Channel],Table6[Channel_Key])</f>
        <v>CK-01</v>
      </c>
      <c r="G99" s="10" t="str">
        <f>_xlfn.XLOOKUP(T99,Table7[Gender_Category],Table7[Gender_Key])</f>
        <v>GK-01</v>
      </c>
      <c r="H99" s="10">
        <f>Cleaned_Data[[#This Row],[Units_Sold]]</f>
        <v>2</v>
      </c>
      <c r="I99" s="10">
        <f>Cleaned_Data[[#This Row],[MRP]]</f>
        <v>2010.07</v>
      </c>
      <c r="J99" s="10">
        <f>Cleaned_Data[[#This Row],[Discount_Applied]]</f>
        <v>0</v>
      </c>
      <c r="K99" s="10">
        <f>Cleaned_Data[[#This Row],[Revenue]]</f>
        <v>0</v>
      </c>
      <c r="L99" s="10">
        <f>Cleaned_Data[[#This Row],[Profit]]</f>
        <v>3398.01</v>
      </c>
      <c r="M99" s="10" t="str">
        <f>Cleaned_Data[[#This Row],[Product_Name]]</f>
        <v>Free RN</v>
      </c>
      <c r="N99" s="10" t="str">
        <f>Cleaned_Data[[#This Row],[Product_Line]]</f>
        <v>Running</v>
      </c>
      <c r="O99" s="10" t="str">
        <f>Cleaned_Data[[#This Row],[Size]]</f>
        <v>XL</v>
      </c>
      <c r="P99" s="10" t="str">
        <f t="shared" si="2"/>
        <v>Free RN|Running|XL</v>
      </c>
      <c r="Q99" s="11" t="str">
        <f>Cleaned_Data[[#This Row],[Order_Date]]</f>
        <v/>
      </c>
      <c r="R99" s="10" t="str">
        <f>Cleaned_Data[[#This Row],[Region]]</f>
        <v>Hyderabad</v>
      </c>
      <c r="S99" s="10" t="str">
        <f>Cleaned_Data[[#This Row],[Sales_Channel]]</f>
        <v>Online</v>
      </c>
      <c r="T99" s="10" t="str">
        <f>Cleaned_Data[[#This Row],[Gender_Category]]</f>
        <v>Kids</v>
      </c>
      <c r="U99" t="str">
        <f t="shared" si="3"/>
        <v>Not Found</v>
      </c>
      <c r="V99" s="10"/>
      <c r="W99" s="10"/>
    </row>
    <row r="100" spans="1:23" x14ac:dyDescent="0.3">
      <c r="A100" s="10" t="s">
        <v>419</v>
      </c>
      <c r="B100" s="10">
        <f>Cleaned_Data[[#This Row],[Order_ID]]</f>
        <v>2102</v>
      </c>
      <c r="C100" s="10" t="str">
        <f>_xlfn.XLOOKUP(P100,Dim_Product!$E$2:$E$221,Dim_Product!$A$2:$A$221,"Not Found")</f>
        <v>PK-29</v>
      </c>
      <c r="D100" s="10" t="str">
        <f>_xlfn.XLOOKUP(Table5[[#This Row],[Order_Date]],Table8[Date],Table8[Date_Key],"Not Found")</f>
        <v>DK-183</v>
      </c>
      <c r="E100" s="10" t="str">
        <f>_xlfn.XLOOKUP(R100,Table4[Region],Table4[Region_Key])</f>
        <v>RK-04</v>
      </c>
      <c r="F100" s="10" t="str">
        <f>_xlfn.XLOOKUP(S100,Table6[Sales_Channel],Table6[Channel_Key])</f>
        <v>CK-01</v>
      </c>
      <c r="G100" s="10" t="str">
        <f>_xlfn.XLOOKUP(T100,Table7[Gender_Category],Table7[Gender_Key])</f>
        <v>GK-02</v>
      </c>
      <c r="H100" s="10">
        <f>Cleaned_Data[[#This Row],[Units_Sold]]</f>
        <v>-1</v>
      </c>
      <c r="I100" s="10">
        <f>Cleaned_Data[[#This Row],[MRP]]</f>
        <v>6110.0300000000007</v>
      </c>
      <c r="J100" s="10">
        <f>Cleaned_Data[[#This Row],[Discount_Applied]]</f>
        <v>0.77</v>
      </c>
      <c r="K100" s="10">
        <f>Cleaned_Data[[#This Row],[Revenue]]</f>
        <v>0</v>
      </c>
      <c r="L100" s="10">
        <f>Cleaned_Data[[#This Row],[Profit]]</f>
        <v>284.17</v>
      </c>
      <c r="M100" s="10" t="str">
        <f>Cleaned_Data[[#This Row],[Product_Name]]</f>
        <v>Mercurial Superfly</v>
      </c>
      <c r="N100" s="10" t="str">
        <f>Cleaned_Data[[#This Row],[Product_Line]]</f>
        <v>Soccer</v>
      </c>
      <c r="O100" s="10" t="str">
        <f>Cleaned_Data[[#This Row],[Size]]</f>
        <v>XL</v>
      </c>
      <c r="P100" s="10" t="str">
        <f t="shared" si="2"/>
        <v>Mercurial Superfly|Soccer|XL</v>
      </c>
      <c r="Q100" s="11">
        <f>Cleaned_Data[[#This Row],[Order_Date]]</f>
        <v>45315</v>
      </c>
      <c r="R100" s="10" t="str">
        <f>Cleaned_Data[[#This Row],[Region]]</f>
        <v>Pune</v>
      </c>
      <c r="S100" s="10" t="str">
        <f>Cleaned_Data[[#This Row],[Sales_Channel]]</f>
        <v>Online</v>
      </c>
      <c r="T100" s="10" t="str">
        <f>Cleaned_Data[[#This Row],[Gender_Category]]</f>
        <v>Women</v>
      </c>
      <c r="U100" t="str">
        <f t="shared" si="3"/>
        <v>DK-183</v>
      </c>
      <c r="V100" s="10"/>
      <c r="W100" s="10"/>
    </row>
    <row r="101" spans="1:23" x14ac:dyDescent="0.3">
      <c r="A101" s="10" t="s">
        <v>420</v>
      </c>
      <c r="B101" s="10">
        <f>Cleaned_Data[[#This Row],[Order_ID]]</f>
        <v>2103</v>
      </c>
      <c r="C101" s="10" t="str">
        <f>_xlfn.XLOOKUP(P101,Dim_Product!$E$2:$E$221,Dim_Product!$A$2:$A$221,"Not Found")</f>
        <v>PK-66</v>
      </c>
      <c r="D101" s="10" t="str">
        <f>_xlfn.XLOOKUP(Table5[[#This Row],[Order_Date]],Table8[Date],Table8[Date_Key],"Not Found")</f>
        <v>DK-557</v>
      </c>
      <c r="E101" s="10" t="str">
        <f>_xlfn.XLOOKUP(R101,Table4[Region],Table4[Region_Key])</f>
        <v>RK-06</v>
      </c>
      <c r="F101" s="10" t="str">
        <f>_xlfn.XLOOKUP(S101,Table6[Sales_Channel],Table6[Channel_Key])</f>
        <v>CK-01</v>
      </c>
      <c r="G101" s="10" t="str">
        <f>_xlfn.XLOOKUP(T101,Table7[Gender_Category],Table7[Gender_Key])</f>
        <v>GK-02</v>
      </c>
      <c r="H101" s="10">
        <f>Cleaned_Data[[#This Row],[Units_Sold]]</f>
        <v>-1</v>
      </c>
      <c r="I101" s="10">
        <f>Cleaned_Data[[#This Row],[MRP]]</f>
        <v>6777.88</v>
      </c>
      <c r="J101" s="10">
        <f>Cleaned_Data[[#This Row],[Discount_Applied]]</f>
        <v>0</v>
      </c>
      <c r="K101" s="10">
        <f>Cleaned_Data[[#This Row],[Revenue]]</f>
        <v>0</v>
      </c>
      <c r="L101" s="10">
        <f>Cleaned_Data[[#This Row],[Profit]]</f>
        <v>469.61</v>
      </c>
      <c r="M101" s="10" t="str">
        <f>Cleaned_Data[[#This Row],[Product_Name]]</f>
        <v>LeBron 20</v>
      </c>
      <c r="N101" s="10" t="str">
        <f>Cleaned_Data[[#This Row],[Product_Line]]</f>
        <v>Basketball</v>
      </c>
      <c r="O101" s="10" t="str">
        <f>Cleaned_Data[[#This Row],[Size]]</f>
        <v>XL</v>
      </c>
      <c r="P101" s="10" t="str">
        <f t="shared" si="2"/>
        <v>LeBron 20|Basketball|XL</v>
      </c>
      <c r="Q101" s="11">
        <f>Cleaned_Data[[#This Row],[Order_Date]]</f>
        <v>45689</v>
      </c>
      <c r="R101" s="10" t="str">
        <f>Cleaned_Data[[#This Row],[Region]]</f>
        <v>Kolkata</v>
      </c>
      <c r="S101" s="10" t="str">
        <f>Cleaned_Data[[#This Row],[Sales_Channel]]</f>
        <v>Online</v>
      </c>
      <c r="T101" s="10" t="str">
        <f>Cleaned_Data[[#This Row],[Gender_Category]]</f>
        <v>Women</v>
      </c>
      <c r="U101" t="str">
        <f t="shared" si="3"/>
        <v>DK-557</v>
      </c>
      <c r="V101" s="10"/>
      <c r="W101" s="10"/>
    </row>
    <row r="102" spans="1:23" x14ac:dyDescent="0.3">
      <c r="A102" s="10" t="s">
        <v>421</v>
      </c>
      <c r="B102" s="10">
        <f>Cleaned_Data[[#This Row],[Order_ID]]</f>
        <v>2104</v>
      </c>
      <c r="C102" s="10" t="str">
        <f>_xlfn.XLOOKUP(P102,Dim_Product!$E$2:$E$221,Dim_Product!$A$2:$A$221,"Not Found")</f>
        <v>PK-59</v>
      </c>
      <c r="D102" s="10" t="str">
        <f>_xlfn.XLOOKUP(Table5[[#This Row],[Order_Date]],Table8[Date],Table8[Date_Key],"Not Found")</f>
        <v>DK-717</v>
      </c>
      <c r="E102" s="10" t="str">
        <f>_xlfn.XLOOKUP(R102,Table4[Region],Table4[Region_Key])</f>
        <v>RK-05</v>
      </c>
      <c r="F102" s="10" t="str">
        <f>_xlfn.XLOOKUP(S102,Table6[Sales_Channel],Table6[Channel_Key])</f>
        <v>CK-02</v>
      </c>
      <c r="G102" s="10" t="str">
        <f>_xlfn.XLOOKUP(T102,Table7[Gender_Category],Table7[Gender_Key])</f>
        <v>GK-03</v>
      </c>
      <c r="H102" s="10">
        <f>Cleaned_Data[[#This Row],[Units_Sold]]</f>
        <v>2</v>
      </c>
      <c r="I102" s="10">
        <f>Cleaned_Data[[#This Row],[MRP]]</f>
        <v>6110.0300000000007</v>
      </c>
      <c r="J102" s="10">
        <f>Cleaned_Data[[#This Row],[Discount_Applied]]</f>
        <v>0</v>
      </c>
      <c r="K102" s="10">
        <f>Cleaned_Data[[#This Row],[Revenue]]</f>
        <v>0</v>
      </c>
      <c r="L102" s="10">
        <f>Cleaned_Data[[#This Row],[Profit]]</f>
        <v>2905.91</v>
      </c>
      <c r="M102" s="10" t="str">
        <f>Cleaned_Data[[#This Row],[Product_Name]]</f>
        <v>Kyrie Flytrap</v>
      </c>
      <c r="N102" s="10" t="str">
        <f>Cleaned_Data[[#This Row],[Product_Line]]</f>
        <v>Basketball</v>
      </c>
      <c r="O102" s="10" t="str">
        <f>Cleaned_Data[[#This Row],[Size]]</f>
        <v>NA</v>
      </c>
      <c r="P102" s="10" t="str">
        <f t="shared" si="2"/>
        <v>Kyrie Flytrap|Basketball|NA</v>
      </c>
      <c r="Q102" s="11">
        <f>Cleaned_Data[[#This Row],[Order_Date]]</f>
        <v>45849</v>
      </c>
      <c r="R102" s="10" t="str">
        <f>Cleaned_Data[[#This Row],[Region]]</f>
        <v>Delhi</v>
      </c>
      <c r="S102" s="10" t="str">
        <f>Cleaned_Data[[#This Row],[Sales_Channel]]</f>
        <v>Retail</v>
      </c>
      <c r="T102" s="10" t="str">
        <f>Cleaned_Data[[#This Row],[Gender_Category]]</f>
        <v>Men</v>
      </c>
      <c r="U102" t="str">
        <f t="shared" si="3"/>
        <v>DK-717</v>
      </c>
      <c r="V102" s="10"/>
      <c r="W102" s="10"/>
    </row>
    <row r="103" spans="1:23" x14ac:dyDescent="0.3">
      <c r="A103" s="10" t="s">
        <v>422</v>
      </c>
      <c r="B103" s="10">
        <f>Cleaned_Data[[#This Row],[Order_ID]]</f>
        <v>2105</v>
      </c>
      <c r="C103" s="10" t="str">
        <f>_xlfn.XLOOKUP(P103,Dim_Product!$E$2:$E$221,Dim_Product!$A$2:$A$221,"Not Found")</f>
        <v>PK-32</v>
      </c>
      <c r="D103" s="10" t="str">
        <f>_xlfn.XLOOKUP(Table5[[#This Row],[Order_Date]],Table8[Date],Table8[Date_Key],"Not Found")</f>
        <v>DK-709</v>
      </c>
      <c r="E103" s="10" t="str">
        <f>_xlfn.XLOOKUP(R103,Table4[Region],Table4[Region_Key])</f>
        <v>RK-03</v>
      </c>
      <c r="F103" s="10" t="str">
        <f>_xlfn.XLOOKUP(S103,Table6[Sales_Channel],Table6[Channel_Key])</f>
        <v>CK-02</v>
      </c>
      <c r="G103" s="10" t="str">
        <f>_xlfn.XLOOKUP(T103,Table7[Gender_Category],Table7[Gender_Key])</f>
        <v>GK-01</v>
      </c>
      <c r="H103" s="10">
        <f>Cleaned_Data[[#This Row],[Units_Sold]]</f>
        <v>2</v>
      </c>
      <c r="I103" s="10">
        <f>Cleaned_Data[[#This Row],[MRP]]</f>
        <v>5744.7</v>
      </c>
      <c r="J103" s="10">
        <f>Cleaned_Data[[#This Row],[Discount_Applied]]</f>
        <v>0</v>
      </c>
      <c r="K103" s="10">
        <f>Cleaned_Data[[#This Row],[Revenue]]</f>
        <v>0</v>
      </c>
      <c r="L103" s="10">
        <f>Cleaned_Data[[#This Row],[Profit]]</f>
        <v>1716.04</v>
      </c>
      <c r="M103" s="10" t="str">
        <f>Cleaned_Data[[#This Row],[Product_Name]]</f>
        <v>Metcon 7</v>
      </c>
      <c r="N103" s="10" t="str">
        <f>Cleaned_Data[[#This Row],[Product_Line]]</f>
        <v>Training</v>
      </c>
      <c r="O103" s="10" t="str">
        <f>Cleaned_Data[[#This Row],[Size]]</f>
        <v>NA</v>
      </c>
      <c r="P103" s="10" t="str">
        <f t="shared" si="2"/>
        <v>Metcon 7|Training|NA</v>
      </c>
      <c r="Q103" s="11">
        <f>Cleaned_Data[[#This Row],[Order_Date]]</f>
        <v>45841</v>
      </c>
      <c r="R103" s="10" t="str">
        <f>Cleaned_Data[[#This Row],[Region]]</f>
        <v>Mumbai</v>
      </c>
      <c r="S103" s="10" t="str">
        <f>Cleaned_Data[[#This Row],[Sales_Channel]]</f>
        <v>Retail</v>
      </c>
      <c r="T103" s="10" t="str">
        <f>Cleaned_Data[[#This Row],[Gender_Category]]</f>
        <v>Kids</v>
      </c>
      <c r="U103" t="str">
        <f t="shared" si="3"/>
        <v>DK-709</v>
      </c>
      <c r="V103" s="10"/>
      <c r="W103" s="10"/>
    </row>
    <row r="104" spans="1:23" x14ac:dyDescent="0.3">
      <c r="A104" s="10" t="s">
        <v>423</v>
      </c>
      <c r="B104" s="10">
        <f>Cleaned_Data[[#This Row],[Order_ID]]</f>
        <v>2106</v>
      </c>
      <c r="C104" s="10" t="str">
        <f>_xlfn.XLOOKUP(P104,Dim_Product!$E$2:$E$221,Dim_Product!$A$2:$A$221,"Not Found")</f>
        <v>PK-34</v>
      </c>
      <c r="D104" s="10" t="str">
        <f>_xlfn.XLOOKUP(Table5[[#This Row],[Order_Date]],Table8[Date],Table8[Date_Key],"Not Found")</f>
        <v>DK-625</v>
      </c>
      <c r="E104" s="10" t="str">
        <f>_xlfn.XLOOKUP(R104,Table4[Region],Table4[Region_Key])</f>
        <v>RK-01</v>
      </c>
      <c r="F104" s="10" t="str">
        <f>_xlfn.XLOOKUP(S104,Table6[Sales_Channel],Table6[Channel_Key])</f>
        <v>CK-02</v>
      </c>
      <c r="G104" s="10" t="str">
        <f>_xlfn.XLOOKUP(T104,Table7[Gender_Category],Table7[Gender_Key])</f>
        <v>GK-02</v>
      </c>
      <c r="H104" s="10">
        <f>Cleaned_Data[[#This Row],[Units_Sold]]</f>
        <v>2</v>
      </c>
      <c r="I104" s="10">
        <f>Cleaned_Data[[#This Row],[MRP]]</f>
        <v>6110.0300000000007</v>
      </c>
      <c r="J104" s="10">
        <f>Cleaned_Data[[#This Row],[Discount_Applied]]</f>
        <v>0</v>
      </c>
      <c r="K104" s="10">
        <f>Cleaned_Data[[#This Row],[Revenue]]</f>
        <v>0</v>
      </c>
      <c r="L104" s="10">
        <f>Cleaned_Data[[#This Row],[Profit]]</f>
        <v>76.95</v>
      </c>
      <c r="M104" s="10" t="str">
        <f>Cleaned_Data[[#This Row],[Product_Name]]</f>
        <v>Free RN</v>
      </c>
      <c r="N104" s="10" t="str">
        <f>Cleaned_Data[[#This Row],[Product_Line]]</f>
        <v>Running</v>
      </c>
      <c r="O104" s="10" t="str">
        <f>Cleaned_Data[[#This Row],[Size]]</f>
        <v>NA</v>
      </c>
      <c r="P104" s="10" t="str">
        <f t="shared" si="2"/>
        <v>Free RN|Running|NA</v>
      </c>
      <c r="Q104" s="11">
        <f>Cleaned_Data[[#This Row],[Order_Date]]</f>
        <v>45757</v>
      </c>
      <c r="R104" s="10" t="str">
        <f>Cleaned_Data[[#This Row],[Region]]</f>
        <v>Bangalore</v>
      </c>
      <c r="S104" s="10" t="str">
        <f>Cleaned_Data[[#This Row],[Sales_Channel]]</f>
        <v>Retail</v>
      </c>
      <c r="T104" s="10" t="str">
        <f>Cleaned_Data[[#This Row],[Gender_Category]]</f>
        <v>Women</v>
      </c>
      <c r="U104" t="str">
        <f t="shared" si="3"/>
        <v>DK-625</v>
      </c>
      <c r="V104" s="10"/>
      <c r="W104" s="10"/>
    </row>
    <row r="105" spans="1:23" x14ac:dyDescent="0.3">
      <c r="A105" s="10" t="s">
        <v>424</v>
      </c>
      <c r="B105" s="10">
        <f>Cleaned_Data[[#This Row],[Order_ID]]</f>
        <v>2107</v>
      </c>
      <c r="C105" s="10" t="str">
        <f>_xlfn.XLOOKUP(P105,Dim_Product!$E$2:$E$221,Dim_Product!$A$2:$A$221,"Not Found")</f>
        <v>PK-67</v>
      </c>
      <c r="D105" s="10" t="str">
        <f>_xlfn.XLOOKUP(Table5[[#This Row],[Order_Date]],Table8[Date],Table8[Date_Key],"Not Found")</f>
        <v>DK-533</v>
      </c>
      <c r="E105" s="10" t="str">
        <f>_xlfn.XLOOKUP(R105,Table4[Region],Table4[Region_Key])</f>
        <v>RK-02</v>
      </c>
      <c r="F105" s="10" t="str">
        <f>_xlfn.XLOOKUP(S105,Table6[Sales_Channel],Table6[Channel_Key])</f>
        <v>CK-01</v>
      </c>
      <c r="G105" s="10" t="str">
        <f>_xlfn.XLOOKUP(T105,Table7[Gender_Category],Table7[Gender_Key])</f>
        <v>GK-02</v>
      </c>
      <c r="H105" s="10">
        <f>Cleaned_Data[[#This Row],[Units_Sold]]</f>
        <v>4</v>
      </c>
      <c r="I105" s="10">
        <f>Cleaned_Data[[#This Row],[MRP]]</f>
        <v>6110.0300000000007</v>
      </c>
      <c r="J105" s="10">
        <f>Cleaned_Data[[#This Row],[Discount_Applied]]</f>
        <v>0</v>
      </c>
      <c r="K105" s="10">
        <f>Cleaned_Data[[#This Row],[Revenue]]</f>
        <v>0</v>
      </c>
      <c r="L105" s="10">
        <f>Cleaned_Data[[#This Row],[Profit]]</f>
        <v>-184.69</v>
      </c>
      <c r="M105" s="10" t="str">
        <f>Cleaned_Data[[#This Row],[Product_Name]]</f>
        <v>React Infinity</v>
      </c>
      <c r="N105" s="10" t="str">
        <f>Cleaned_Data[[#This Row],[Product_Line]]</f>
        <v>Running</v>
      </c>
      <c r="O105" s="10" t="str">
        <f>Cleaned_Data[[#This Row],[Size]]</f>
        <v>M</v>
      </c>
      <c r="P105" s="10" t="str">
        <f t="shared" si="2"/>
        <v>React Infinity|Running|M</v>
      </c>
      <c r="Q105" s="11">
        <f>Cleaned_Data[[#This Row],[Order_Date]]</f>
        <v>45665</v>
      </c>
      <c r="R105" s="10" t="str">
        <f>Cleaned_Data[[#This Row],[Region]]</f>
        <v>Hyderabad</v>
      </c>
      <c r="S105" s="10" t="str">
        <f>Cleaned_Data[[#This Row],[Sales_Channel]]</f>
        <v>Online</v>
      </c>
      <c r="T105" s="10" t="str">
        <f>Cleaned_Data[[#This Row],[Gender_Category]]</f>
        <v>Women</v>
      </c>
      <c r="U105" t="str">
        <f t="shared" si="3"/>
        <v>DK-533</v>
      </c>
      <c r="V105" s="10"/>
      <c r="W105" s="10"/>
    </row>
    <row r="106" spans="1:23" x14ac:dyDescent="0.3">
      <c r="A106" s="10" t="s">
        <v>425</v>
      </c>
      <c r="B106" s="10">
        <f>Cleaned_Data[[#This Row],[Order_ID]]</f>
        <v>2108</v>
      </c>
      <c r="C106" s="10" t="str">
        <f>_xlfn.XLOOKUP(P106,Dim_Product!$E$2:$E$221,Dim_Product!$A$2:$A$221,"Not Found")</f>
        <v>PK-44</v>
      </c>
      <c r="D106" s="10" t="str">
        <f>_xlfn.XLOOKUP(Table5[[#This Row],[Order_Date]],Table8[Date],Table8[Date_Key],"Not Found")</f>
        <v>Not Found</v>
      </c>
      <c r="E106" s="10" t="str">
        <f>_xlfn.XLOOKUP(R106,Table4[Region],Table4[Region_Key])</f>
        <v>RK-03</v>
      </c>
      <c r="F106" s="10" t="str">
        <f>_xlfn.XLOOKUP(S106,Table6[Sales_Channel],Table6[Channel_Key])</f>
        <v>CK-02</v>
      </c>
      <c r="G106" s="10" t="str">
        <f>_xlfn.XLOOKUP(T106,Table7[Gender_Category],Table7[Gender_Key])</f>
        <v>GK-01</v>
      </c>
      <c r="H106" s="10">
        <f>Cleaned_Data[[#This Row],[Units_Sold]]</f>
        <v>2</v>
      </c>
      <c r="I106" s="10">
        <f>Cleaned_Data[[#This Row],[MRP]]</f>
        <v>6110.0300000000007</v>
      </c>
      <c r="J106" s="10">
        <f>Cleaned_Data[[#This Row],[Discount_Applied]]</f>
        <v>0.27</v>
      </c>
      <c r="K106" s="10">
        <f>Cleaned_Data[[#This Row],[Revenue]]</f>
        <v>0</v>
      </c>
      <c r="L106" s="10">
        <f>Cleaned_Data[[#This Row],[Profit]]</f>
        <v>-338.77</v>
      </c>
      <c r="M106" s="10" t="str">
        <f>Cleaned_Data[[#This Row],[Product_Name]]</f>
        <v>Air Force 1</v>
      </c>
      <c r="N106" s="10" t="str">
        <f>Cleaned_Data[[#This Row],[Product_Line]]</f>
        <v>Lifestyle</v>
      </c>
      <c r="O106" s="10" t="str">
        <f>Cleaned_Data[[#This Row],[Size]]</f>
        <v>XL</v>
      </c>
      <c r="P106" s="10" t="str">
        <f t="shared" si="2"/>
        <v>Air Force 1|Lifestyle|XL</v>
      </c>
      <c r="Q106" s="11" t="str">
        <f>Cleaned_Data[[#This Row],[Order_Date]]</f>
        <v/>
      </c>
      <c r="R106" s="10" t="str">
        <f>Cleaned_Data[[#This Row],[Region]]</f>
        <v>Mumbai</v>
      </c>
      <c r="S106" s="10" t="str">
        <f>Cleaned_Data[[#This Row],[Sales_Channel]]</f>
        <v>Retail</v>
      </c>
      <c r="T106" s="10" t="str">
        <f>Cleaned_Data[[#This Row],[Gender_Category]]</f>
        <v>Kids</v>
      </c>
      <c r="U106" t="str">
        <f t="shared" si="3"/>
        <v>Not Found</v>
      </c>
      <c r="V106" s="10"/>
      <c r="W106" s="10"/>
    </row>
    <row r="107" spans="1:23" x14ac:dyDescent="0.3">
      <c r="A107" s="10" t="s">
        <v>426</v>
      </c>
      <c r="B107" s="10">
        <f>Cleaned_Data[[#This Row],[Order_ID]]</f>
        <v>2109</v>
      </c>
      <c r="C107" s="10" t="str">
        <f>_xlfn.XLOOKUP(P107,Dim_Product!$E$2:$E$221,Dim_Product!$A$2:$A$221,"Not Found")</f>
        <v>PK-68</v>
      </c>
      <c r="D107" s="10" t="str">
        <f>_xlfn.XLOOKUP(Table5[[#This Row],[Order_Date]],Table8[Date],Table8[Date_Key],"Not Found")</f>
        <v>DK-481</v>
      </c>
      <c r="E107" s="10" t="str">
        <f>_xlfn.XLOOKUP(R107,Table4[Region],Table4[Region_Key])</f>
        <v>RK-06</v>
      </c>
      <c r="F107" s="10" t="str">
        <f>_xlfn.XLOOKUP(S107,Table6[Sales_Channel],Table6[Channel_Key])</f>
        <v>CK-02</v>
      </c>
      <c r="G107" s="10" t="str">
        <f>_xlfn.XLOOKUP(T107,Table7[Gender_Category],Table7[Gender_Key])</f>
        <v>GK-01</v>
      </c>
      <c r="H107" s="10">
        <f>Cleaned_Data[[#This Row],[Units_Sold]]</f>
        <v>0</v>
      </c>
      <c r="I107" s="10">
        <f>Cleaned_Data[[#This Row],[MRP]]</f>
        <v>6110.0300000000007</v>
      </c>
      <c r="J107" s="10">
        <f>Cleaned_Data[[#This Row],[Discount_Applied]]</f>
        <v>0</v>
      </c>
      <c r="K107" s="10">
        <f>Cleaned_Data[[#This Row],[Revenue]]</f>
        <v>0</v>
      </c>
      <c r="L107" s="10">
        <f>Cleaned_Data[[#This Row],[Profit]]</f>
        <v>3791.88</v>
      </c>
      <c r="M107" s="10" t="str">
        <f>Cleaned_Data[[#This Row],[Product_Name]]</f>
        <v>Zoom Freak</v>
      </c>
      <c r="N107" s="10" t="str">
        <f>Cleaned_Data[[#This Row],[Product_Line]]</f>
        <v>Basketball</v>
      </c>
      <c r="O107" s="10" t="str">
        <f>Cleaned_Data[[#This Row],[Size]]</f>
        <v>M</v>
      </c>
      <c r="P107" s="10" t="str">
        <f t="shared" si="2"/>
        <v>Zoom Freak|Basketball|M</v>
      </c>
      <c r="Q107" s="11">
        <f>Cleaned_Data[[#This Row],[Order_Date]]</f>
        <v>45613</v>
      </c>
      <c r="R107" s="10" t="str">
        <f>Cleaned_Data[[#This Row],[Region]]</f>
        <v>Kolkata</v>
      </c>
      <c r="S107" s="10" t="str">
        <f>Cleaned_Data[[#This Row],[Sales_Channel]]</f>
        <v>Retail</v>
      </c>
      <c r="T107" s="10" t="str">
        <f>Cleaned_Data[[#This Row],[Gender_Category]]</f>
        <v>Kids</v>
      </c>
      <c r="U107" t="str">
        <f t="shared" si="3"/>
        <v>DK-481</v>
      </c>
      <c r="V107" s="10"/>
      <c r="W107" s="10"/>
    </row>
    <row r="108" spans="1:23" x14ac:dyDescent="0.3">
      <c r="A108" s="10" t="s">
        <v>427</v>
      </c>
      <c r="B108" s="10">
        <f>Cleaned_Data[[#This Row],[Order_ID]]</f>
        <v>2110</v>
      </c>
      <c r="C108" s="10" t="str">
        <f>_xlfn.XLOOKUP(P108,Dim_Product!$E$2:$E$221,Dim_Product!$A$2:$A$221,"Not Found")</f>
        <v>PK-39</v>
      </c>
      <c r="D108" s="10" t="str">
        <f>_xlfn.XLOOKUP(Table5[[#This Row],[Order_Date]],Table8[Date],Table8[Date_Key],"Not Found")</f>
        <v>Not Found</v>
      </c>
      <c r="E108" s="10" t="str">
        <f>_xlfn.XLOOKUP(R108,Table4[Region],Table4[Region_Key])</f>
        <v>RK-04</v>
      </c>
      <c r="F108" s="10" t="str">
        <f>_xlfn.XLOOKUP(S108,Table6[Sales_Channel],Table6[Channel_Key])</f>
        <v>CK-02</v>
      </c>
      <c r="G108" s="10" t="str">
        <f>_xlfn.XLOOKUP(T108,Table7[Gender_Category],Table7[Gender_Key])</f>
        <v>GK-01</v>
      </c>
      <c r="H108" s="10">
        <f>Cleaned_Data[[#This Row],[Units_Sold]]</f>
        <v>1</v>
      </c>
      <c r="I108" s="10">
        <f>Cleaned_Data[[#This Row],[MRP]]</f>
        <v>6110.0300000000007</v>
      </c>
      <c r="J108" s="10">
        <f>Cleaned_Data[[#This Row],[Discount_Applied]]</f>
        <v>0.42</v>
      </c>
      <c r="K108" s="10">
        <f>Cleaned_Data[[#This Row],[Revenue]]</f>
        <v>0</v>
      </c>
      <c r="L108" s="10">
        <f>Cleaned_Data[[#This Row],[Profit]]</f>
        <v>-259.29000000000002</v>
      </c>
      <c r="M108" s="10" t="str">
        <f>Cleaned_Data[[#This Row],[Product_Name]]</f>
        <v>Air Zoom</v>
      </c>
      <c r="N108" s="10" t="str">
        <f>Cleaned_Data[[#This Row],[Product_Line]]</f>
        <v>Running</v>
      </c>
      <c r="O108" s="10" t="str">
        <f>Cleaned_Data[[#This Row],[Size]]</f>
        <v>12</v>
      </c>
      <c r="P108" s="10" t="str">
        <f t="shared" si="2"/>
        <v>Air Zoom|Running|12</v>
      </c>
      <c r="Q108" s="11" t="str">
        <f>Cleaned_Data[[#This Row],[Order_Date]]</f>
        <v/>
      </c>
      <c r="R108" s="10" t="str">
        <f>Cleaned_Data[[#This Row],[Region]]</f>
        <v>Pune</v>
      </c>
      <c r="S108" s="10" t="str">
        <f>Cleaned_Data[[#This Row],[Sales_Channel]]</f>
        <v>Retail</v>
      </c>
      <c r="T108" s="10" t="str">
        <f>Cleaned_Data[[#This Row],[Gender_Category]]</f>
        <v>Kids</v>
      </c>
      <c r="U108" t="str">
        <f t="shared" si="3"/>
        <v>Not Found</v>
      </c>
      <c r="V108" s="10"/>
      <c r="W108" s="10"/>
    </row>
    <row r="109" spans="1:23" x14ac:dyDescent="0.3">
      <c r="A109" s="10" t="s">
        <v>428</v>
      </c>
      <c r="B109" s="10">
        <f>Cleaned_Data[[#This Row],[Order_ID]]</f>
        <v>2111</v>
      </c>
      <c r="C109" s="10" t="str">
        <f>_xlfn.XLOOKUP(P109,Dim_Product!$E$2:$E$221,Dim_Product!$A$2:$A$221,"Not Found")</f>
        <v>PK-69</v>
      </c>
      <c r="D109" s="10" t="str">
        <f>_xlfn.XLOOKUP(Table5[[#This Row],[Order_Date]],Table8[Date],Table8[Date_Key],"Not Found")</f>
        <v>DK-402</v>
      </c>
      <c r="E109" s="10" t="str">
        <f>_xlfn.XLOOKUP(R109,Table4[Region],Table4[Region_Key])</f>
        <v>RK-01</v>
      </c>
      <c r="F109" s="10" t="str">
        <f>_xlfn.XLOOKUP(S109,Table6[Sales_Channel],Table6[Channel_Key])</f>
        <v>CK-02</v>
      </c>
      <c r="G109" s="10" t="str">
        <f>_xlfn.XLOOKUP(T109,Table7[Gender_Category],Table7[Gender_Key])</f>
        <v>GK-03</v>
      </c>
      <c r="H109" s="10">
        <f>Cleaned_Data[[#This Row],[Units_Sold]]</f>
        <v>2</v>
      </c>
      <c r="I109" s="10">
        <f>Cleaned_Data[[#This Row],[MRP]]</f>
        <v>6110.0300000000007</v>
      </c>
      <c r="J109" s="10">
        <f>Cleaned_Data[[#This Row],[Discount_Applied]]</f>
        <v>0</v>
      </c>
      <c r="K109" s="10">
        <f>Cleaned_Data[[#This Row],[Revenue]]</f>
        <v>0</v>
      </c>
      <c r="L109" s="10">
        <f>Cleaned_Data[[#This Row],[Profit]]</f>
        <v>1326.67</v>
      </c>
      <c r="M109" s="10" t="str">
        <f>Cleaned_Data[[#This Row],[Product_Name]]</f>
        <v>Waffle One</v>
      </c>
      <c r="N109" s="10" t="str">
        <f>Cleaned_Data[[#This Row],[Product_Line]]</f>
        <v>Lifestyle</v>
      </c>
      <c r="O109" s="10" t="str">
        <f>Cleaned_Data[[#This Row],[Size]]</f>
        <v>NA</v>
      </c>
      <c r="P109" s="10" t="str">
        <f t="shared" si="2"/>
        <v>Waffle One|Lifestyle|NA</v>
      </c>
      <c r="Q109" s="11">
        <f>Cleaned_Data[[#This Row],[Order_Date]]</f>
        <v>45534</v>
      </c>
      <c r="R109" s="10" t="str">
        <f>Cleaned_Data[[#This Row],[Region]]</f>
        <v>Bangalore</v>
      </c>
      <c r="S109" s="10" t="str">
        <f>Cleaned_Data[[#This Row],[Sales_Channel]]</f>
        <v>Retail</v>
      </c>
      <c r="T109" s="10" t="str">
        <f>Cleaned_Data[[#This Row],[Gender_Category]]</f>
        <v>Men</v>
      </c>
      <c r="U109" t="str">
        <f t="shared" si="3"/>
        <v>DK-402</v>
      </c>
      <c r="V109" s="10"/>
      <c r="W109" s="10"/>
    </row>
    <row r="110" spans="1:23" x14ac:dyDescent="0.3">
      <c r="A110" s="10" t="s">
        <v>429</v>
      </c>
      <c r="B110" s="10">
        <f>Cleaned_Data[[#This Row],[Order_ID]]</f>
        <v>2112</v>
      </c>
      <c r="C110" s="10" t="str">
        <f>_xlfn.XLOOKUP(P110,Dim_Product!$E$2:$E$221,Dim_Product!$A$2:$A$221,"Not Found")</f>
        <v>PK-32</v>
      </c>
      <c r="D110" s="10" t="str">
        <f>_xlfn.XLOOKUP(Table5[[#This Row],[Order_Date]],Table8[Date],Table8[Date_Key],"Not Found")</f>
        <v>DK-479</v>
      </c>
      <c r="E110" s="10" t="str">
        <f>_xlfn.XLOOKUP(R110,Table4[Region],Table4[Region_Key])</f>
        <v>RK-01</v>
      </c>
      <c r="F110" s="10" t="str">
        <f>_xlfn.XLOOKUP(S110,Table6[Sales_Channel],Table6[Channel_Key])</f>
        <v>CK-02</v>
      </c>
      <c r="G110" s="10" t="str">
        <f>_xlfn.XLOOKUP(T110,Table7[Gender_Category],Table7[Gender_Key])</f>
        <v>GK-02</v>
      </c>
      <c r="H110" s="10">
        <f>Cleaned_Data[[#This Row],[Units_Sold]]</f>
        <v>2</v>
      </c>
      <c r="I110" s="10">
        <f>Cleaned_Data[[#This Row],[MRP]]</f>
        <v>2201.54</v>
      </c>
      <c r="J110" s="10">
        <f>Cleaned_Data[[#This Row],[Discount_Applied]]</f>
        <v>0</v>
      </c>
      <c r="K110" s="10">
        <f>Cleaned_Data[[#This Row],[Revenue]]</f>
        <v>0</v>
      </c>
      <c r="L110" s="10">
        <f>Cleaned_Data[[#This Row],[Profit]]</f>
        <v>697.42</v>
      </c>
      <c r="M110" s="10" t="str">
        <f>Cleaned_Data[[#This Row],[Product_Name]]</f>
        <v>Metcon 7</v>
      </c>
      <c r="N110" s="10" t="str">
        <f>Cleaned_Data[[#This Row],[Product_Line]]</f>
        <v>Training</v>
      </c>
      <c r="O110" s="10" t="str">
        <f>Cleaned_Data[[#This Row],[Size]]</f>
        <v>NA</v>
      </c>
      <c r="P110" s="10" t="str">
        <f t="shared" si="2"/>
        <v>Metcon 7|Training|NA</v>
      </c>
      <c r="Q110" s="11">
        <f>Cleaned_Data[[#This Row],[Order_Date]]</f>
        <v>45611</v>
      </c>
      <c r="R110" s="10" t="str">
        <f>Cleaned_Data[[#This Row],[Region]]</f>
        <v>Bangalore</v>
      </c>
      <c r="S110" s="10" t="str">
        <f>Cleaned_Data[[#This Row],[Sales_Channel]]</f>
        <v>Retail</v>
      </c>
      <c r="T110" s="10" t="str">
        <f>Cleaned_Data[[#This Row],[Gender_Category]]</f>
        <v>Women</v>
      </c>
      <c r="U110" t="str">
        <f t="shared" si="3"/>
        <v>DK-479</v>
      </c>
      <c r="V110" s="10"/>
      <c r="W110" s="10"/>
    </row>
    <row r="111" spans="1:23" x14ac:dyDescent="0.3">
      <c r="A111" s="10" t="s">
        <v>430</v>
      </c>
      <c r="B111" s="10">
        <f>Cleaned_Data[[#This Row],[Order_ID]]</f>
        <v>2113</v>
      </c>
      <c r="C111" s="10" t="str">
        <f>_xlfn.XLOOKUP(P111,Dim_Product!$E$2:$E$221,Dim_Product!$A$2:$A$221,"Not Found")</f>
        <v>PK-41</v>
      </c>
      <c r="D111" s="10" t="str">
        <f>_xlfn.XLOOKUP(Table5[[#This Row],[Order_Date]],Table8[Date],Table8[Date_Key],"Not Found")</f>
        <v>DK-554</v>
      </c>
      <c r="E111" s="10" t="str">
        <f>_xlfn.XLOOKUP(R111,Table4[Region],Table4[Region_Key])</f>
        <v>RK-04</v>
      </c>
      <c r="F111" s="10" t="str">
        <f>_xlfn.XLOOKUP(S111,Table6[Sales_Channel],Table6[Channel_Key])</f>
        <v>CK-02</v>
      </c>
      <c r="G111" s="10" t="str">
        <f>_xlfn.XLOOKUP(T111,Table7[Gender_Category],Table7[Gender_Key])</f>
        <v>GK-02</v>
      </c>
      <c r="H111" s="10">
        <f>Cleaned_Data[[#This Row],[Units_Sold]]</f>
        <v>2</v>
      </c>
      <c r="I111" s="10">
        <f>Cleaned_Data[[#This Row],[MRP]]</f>
        <v>3939.34</v>
      </c>
      <c r="J111" s="10">
        <f>Cleaned_Data[[#This Row],[Discount_Applied]]</f>
        <v>0</v>
      </c>
      <c r="K111" s="10">
        <f>Cleaned_Data[[#This Row],[Revenue]]</f>
        <v>0</v>
      </c>
      <c r="L111" s="10">
        <f>Cleaned_Data[[#This Row],[Profit]]</f>
        <v>2918.93</v>
      </c>
      <c r="M111" s="10" t="str">
        <f>Cleaned_Data[[#This Row],[Product_Name]]</f>
        <v>Air Jordan</v>
      </c>
      <c r="N111" s="10" t="str">
        <f>Cleaned_Data[[#This Row],[Product_Line]]</f>
        <v>Basketball</v>
      </c>
      <c r="O111" s="10" t="str">
        <f>Cleaned_Data[[#This Row],[Size]]</f>
        <v>XL</v>
      </c>
      <c r="P111" s="10" t="str">
        <f t="shared" si="2"/>
        <v>Air Jordan|Basketball|XL</v>
      </c>
      <c r="Q111" s="11">
        <f>Cleaned_Data[[#This Row],[Order_Date]]</f>
        <v>45686</v>
      </c>
      <c r="R111" s="10" t="str">
        <f>Cleaned_Data[[#This Row],[Region]]</f>
        <v>Pune</v>
      </c>
      <c r="S111" s="10" t="str">
        <f>Cleaned_Data[[#This Row],[Sales_Channel]]</f>
        <v>Retail</v>
      </c>
      <c r="T111" s="10" t="str">
        <f>Cleaned_Data[[#This Row],[Gender_Category]]</f>
        <v>Women</v>
      </c>
      <c r="U111" t="str">
        <f t="shared" si="3"/>
        <v>DK-554</v>
      </c>
      <c r="V111" s="10"/>
      <c r="W111" s="10"/>
    </row>
    <row r="112" spans="1:23" x14ac:dyDescent="0.3">
      <c r="A112" s="10" t="s">
        <v>431</v>
      </c>
      <c r="B112" s="10">
        <f>Cleaned_Data[[#This Row],[Order_ID]]</f>
        <v>2114</v>
      </c>
      <c r="C112" s="10" t="str">
        <f>_xlfn.XLOOKUP(P112,Dim_Product!$E$2:$E$221,Dim_Product!$A$2:$A$221,"Not Found")</f>
        <v>PK-70</v>
      </c>
      <c r="D112" s="10" t="str">
        <f>_xlfn.XLOOKUP(Table5[[#This Row],[Order_Date]],Table8[Date],Table8[Date_Key],"Not Found")</f>
        <v>DK-519</v>
      </c>
      <c r="E112" s="10" t="str">
        <f>_xlfn.XLOOKUP(R112,Table4[Region],Table4[Region_Key])</f>
        <v>RK-04</v>
      </c>
      <c r="F112" s="10" t="str">
        <f>_xlfn.XLOOKUP(S112,Table6[Sales_Channel],Table6[Channel_Key])</f>
        <v>CK-02</v>
      </c>
      <c r="G112" s="10" t="str">
        <f>_xlfn.XLOOKUP(T112,Table7[Gender_Category],Table7[Gender_Key])</f>
        <v>GK-02</v>
      </c>
      <c r="H112" s="10">
        <f>Cleaned_Data[[#This Row],[Units_Sold]]</f>
        <v>1</v>
      </c>
      <c r="I112" s="10">
        <f>Cleaned_Data[[#This Row],[MRP]]</f>
        <v>3167.33</v>
      </c>
      <c r="J112" s="10">
        <f>Cleaned_Data[[#This Row],[Discount_Applied]]</f>
        <v>0.53</v>
      </c>
      <c r="K112" s="10">
        <f>Cleaned_Data[[#This Row],[Revenue]]</f>
        <v>1488.65</v>
      </c>
      <c r="L112" s="10">
        <f>Cleaned_Data[[#This Row],[Profit]]</f>
        <v>1567.37</v>
      </c>
      <c r="M112" s="10" t="str">
        <f>Cleaned_Data[[#This Row],[Product_Name]]</f>
        <v>Flex Trainer</v>
      </c>
      <c r="N112" s="10" t="str">
        <f>Cleaned_Data[[#This Row],[Product_Line]]</f>
        <v>Training</v>
      </c>
      <c r="O112" s="10" t="str">
        <f>Cleaned_Data[[#This Row],[Size]]</f>
        <v>XL</v>
      </c>
      <c r="P112" s="10" t="str">
        <f t="shared" si="2"/>
        <v>Flex Trainer|Training|XL</v>
      </c>
      <c r="Q112" s="11">
        <f>Cleaned_Data[[#This Row],[Order_Date]]</f>
        <v>45651</v>
      </c>
      <c r="R112" s="10" t="str">
        <f>Cleaned_Data[[#This Row],[Region]]</f>
        <v>Pune</v>
      </c>
      <c r="S112" s="10" t="str">
        <f>Cleaned_Data[[#This Row],[Sales_Channel]]</f>
        <v>Retail</v>
      </c>
      <c r="T112" s="10" t="str">
        <f>Cleaned_Data[[#This Row],[Gender_Category]]</f>
        <v>Women</v>
      </c>
      <c r="U112" t="str">
        <f t="shared" si="3"/>
        <v>DK-519</v>
      </c>
      <c r="V112" s="10"/>
      <c r="W112" s="10"/>
    </row>
    <row r="113" spans="1:23" x14ac:dyDescent="0.3">
      <c r="A113" s="10" t="s">
        <v>432</v>
      </c>
      <c r="B113" s="10">
        <f>Cleaned_Data[[#This Row],[Order_ID]]</f>
        <v>2115</v>
      </c>
      <c r="C113" s="10" t="str">
        <f>_xlfn.XLOOKUP(P113,Dim_Product!$E$2:$E$221,Dim_Product!$A$2:$A$221,"Not Found")</f>
        <v>PK-71</v>
      </c>
      <c r="D113" s="10" t="str">
        <f>_xlfn.XLOOKUP(Table5[[#This Row],[Order_Date]],Table8[Date],Table8[Date_Key],"Not Found")</f>
        <v>DK-485</v>
      </c>
      <c r="E113" s="10" t="str">
        <f>_xlfn.XLOOKUP(R113,Table4[Region],Table4[Region_Key])</f>
        <v>RK-06</v>
      </c>
      <c r="F113" s="10" t="str">
        <f>_xlfn.XLOOKUP(S113,Table6[Sales_Channel],Table6[Channel_Key])</f>
        <v>CK-01</v>
      </c>
      <c r="G113" s="10" t="str">
        <f>_xlfn.XLOOKUP(T113,Table7[Gender_Category],Table7[Gender_Key])</f>
        <v>GK-01</v>
      </c>
      <c r="H113" s="10">
        <f>Cleaned_Data[[#This Row],[Units_Sold]]</f>
        <v>2</v>
      </c>
      <c r="I113" s="10">
        <f>Cleaned_Data[[#This Row],[MRP]]</f>
        <v>7607.45</v>
      </c>
      <c r="J113" s="10">
        <f>Cleaned_Data[[#This Row],[Discount_Applied]]</f>
        <v>0</v>
      </c>
      <c r="K113" s="10">
        <f>Cleaned_Data[[#This Row],[Revenue]]</f>
        <v>0</v>
      </c>
      <c r="L113" s="10">
        <f>Cleaned_Data[[#This Row],[Profit]]</f>
        <v>1969.03</v>
      </c>
      <c r="M113" s="10" t="str">
        <f>Cleaned_Data[[#This Row],[Product_Name]]</f>
        <v>Phantom GT</v>
      </c>
      <c r="N113" s="10" t="str">
        <f>Cleaned_Data[[#This Row],[Product_Line]]</f>
        <v>Soccer</v>
      </c>
      <c r="O113" s="10" t="str">
        <f>Cleaned_Data[[#This Row],[Size]]</f>
        <v>6</v>
      </c>
      <c r="P113" s="10" t="str">
        <f t="shared" si="2"/>
        <v>Phantom GT|Soccer|6</v>
      </c>
      <c r="Q113" s="11">
        <f>Cleaned_Data[[#This Row],[Order_Date]]</f>
        <v>45617</v>
      </c>
      <c r="R113" s="10" t="str">
        <f>Cleaned_Data[[#This Row],[Region]]</f>
        <v>Kolkata</v>
      </c>
      <c r="S113" s="10" t="str">
        <f>Cleaned_Data[[#This Row],[Sales_Channel]]</f>
        <v>Online</v>
      </c>
      <c r="T113" s="10" t="str">
        <f>Cleaned_Data[[#This Row],[Gender_Category]]</f>
        <v>Kids</v>
      </c>
      <c r="U113" t="str">
        <f t="shared" si="3"/>
        <v>DK-485</v>
      </c>
      <c r="V113" s="10"/>
      <c r="W113" s="10"/>
    </row>
    <row r="114" spans="1:23" x14ac:dyDescent="0.3">
      <c r="A114" s="10" t="s">
        <v>433</v>
      </c>
      <c r="B114" s="10">
        <f>Cleaned_Data[[#This Row],[Order_ID]]</f>
        <v>2116</v>
      </c>
      <c r="C114" s="10" t="str">
        <f>_xlfn.XLOOKUP(P114,Dim_Product!$E$2:$E$221,Dim_Product!$A$2:$A$221,"Not Found")</f>
        <v>PK-56</v>
      </c>
      <c r="D114" s="10" t="str">
        <f>_xlfn.XLOOKUP(Table5[[#This Row],[Order_Date]],Table8[Date],Table8[Date_Key],"Not Found")</f>
        <v>Not Found</v>
      </c>
      <c r="E114" s="10" t="str">
        <f>_xlfn.XLOOKUP(R114,Table4[Region],Table4[Region_Key])</f>
        <v>RK-02</v>
      </c>
      <c r="F114" s="10" t="str">
        <f>_xlfn.XLOOKUP(S114,Table6[Sales_Channel],Table6[Channel_Key])</f>
        <v>CK-01</v>
      </c>
      <c r="G114" s="10" t="str">
        <f>_xlfn.XLOOKUP(T114,Table7[Gender_Category],Table7[Gender_Key])</f>
        <v>GK-02</v>
      </c>
      <c r="H114" s="10">
        <f>Cleaned_Data[[#This Row],[Units_Sold]]</f>
        <v>2</v>
      </c>
      <c r="I114" s="10">
        <f>Cleaned_Data[[#This Row],[MRP]]</f>
        <v>4038.32</v>
      </c>
      <c r="J114" s="10">
        <f>Cleaned_Data[[#This Row],[Discount_Applied]]</f>
        <v>0</v>
      </c>
      <c r="K114" s="10">
        <f>Cleaned_Data[[#This Row],[Revenue]]</f>
        <v>0</v>
      </c>
      <c r="L114" s="10">
        <f>Cleaned_Data[[#This Row],[Profit]]</f>
        <v>2088.5500000000002</v>
      </c>
      <c r="M114" s="10" t="str">
        <f>Cleaned_Data[[#This Row],[Product_Name]]</f>
        <v>LeBron 20</v>
      </c>
      <c r="N114" s="10" t="str">
        <f>Cleaned_Data[[#This Row],[Product_Line]]</f>
        <v>Basketball</v>
      </c>
      <c r="O114" s="10" t="str">
        <f>Cleaned_Data[[#This Row],[Size]]</f>
        <v>NA</v>
      </c>
      <c r="P114" s="10" t="str">
        <f t="shared" si="2"/>
        <v>LeBron 20|Basketball|NA</v>
      </c>
      <c r="Q114" s="11" t="str">
        <f>Cleaned_Data[[#This Row],[Order_Date]]</f>
        <v/>
      </c>
      <c r="R114" s="10" t="str">
        <f>Cleaned_Data[[#This Row],[Region]]</f>
        <v>Hyderabad</v>
      </c>
      <c r="S114" s="10" t="str">
        <f>Cleaned_Data[[#This Row],[Sales_Channel]]</f>
        <v>Online</v>
      </c>
      <c r="T114" s="10" t="str">
        <f>Cleaned_Data[[#This Row],[Gender_Category]]</f>
        <v>Women</v>
      </c>
      <c r="U114" t="str">
        <f t="shared" si="3"/>
        <v>Not Found</v>
      </c>
      <c r="V114" s="10"/>
      <c r="W114" s="10"/>
    </row>
    <row r="115" spans="1:23" x14ac:dyDescent="0.3">
      <c r="A115" s="10" t="s">
        <v>434</v>
      </c>
      <c r="B115" s="10">
        <f>Cleaned_Data[[#This Row],[Order_ID]]</f>
        <v>2117</v>
      </c>
      <c r="C115" s="10" t="str">
        <f>_xlfn.XLOOKUP(P115,Dim_Product!$E$2:$E$221,Dim_Product!$A$2:$A$221,"Not Found")</f>
        <v>PK-72</v>
      </c>
      <c r="D115" s="10" t="str">
        <f>_xlfn.XLOOKUP(Table5[[#This Row],[Order_Date]],Table8[Date],Table8[Date_Key],"Not Found")</f>
        <v>DK-147</v>
      </c>
      <c r="E115" s="10" t="str">
        <f>_xlfn.XLOOKUP(R115,Table4[Region],Table4[Region_Key])</f>
        <v>RK-04</v>
      </c>
      <c r="F115" s="10" t="str">
        <f>_xlfn.XLOOKUP(S115,Table6[Sales_Channel],Table6[Channel_Key])</f>
        <v>CK-01</v>
      </c>
      <c r="G115" s="10" t="str">
        <f>_xlfn.XLOOKUP(T115,Table7[Gender_Category],Table7[Gender_Key])</f>
        <v>GK-02</v>
      </c>
      <c r="H115" s="10">
        <f>Cleaned_Data[[#This Row],[Units_Sold]]</f>
        <v>0</v>
      </c>
      <c r="I115" s="10">
        <f>Cleaned_Data[[#This Row],[MRP]]</f>
        <v>7645.96</v>
      </c>
      <c r="J115" s="10">
        <f>Cleaned_Data[[#This Row],[Discount_Applied]]</f>
        <v>0</v>
      </c>
      <c r="K115" s="10">
        <f>Cleaned_Data[[#This Row],[Revenue]]</f>
        <v>0</v>
      </c>
      <c r="L115" s="10">
        <f>Cleaned_Data[[#This Row],[Profit]]</f>
        <v>2037.43</v>
      </c>
      <c r="M115" s="10" t="str">
        <f>Cleaned_Data[[#This Row],[Product_Name]]</f>
        <v>SuperRep Go</v>
      </c>
      <c r="N115" s="10" t="str">
        <f>Cleaned_Data[[#This Row],[Product_Line]]</f>
        <v>Training</v>
      </c>
      <c r="O115" s="10" t="str">
        <f>Cleaned_Data[[#This Row],[Size]]</f>
        <v>L</v>
      </c>
      <c r="P115" s="10" t="str">
        <f t="shared" si="2"/>
        <v>SuperRep Go|Training|L</v>
      </c>
      <c r="Q115" s="11">
        <f>Cleaned_Data[[#This Row],[Order_Date]]</f>
        <v>45279</v>
      </c>
      <c r="R115" s="10" t="str">
        <f>Cleaned_Data[[#This Row],[Region]]</f>
        <v>Pune</v>
      </c>
      <c r="S115" s="10" t="str">
        <f>Cleaned_Data[[#This Row],[Sales_Channel]]</f>
        <v>Online</v>
      </c>
      <c r="T115" s="10" t="str">
        <f>Cleaned_Data[[#This Row],[Gender_Category]]</f>
        <v>Women</v>
      </c>
      <c r="U115" t="str">
        <f t="shared" si="3"/>
        <v>DK-147</v>
      </c>
      <c r="V115" s="10"/>
      <c r="W115" s="10"/>
    </row>
    <row r="116" spans="1:23" x14ac:dyDescent="0.3">
      <c r="A116" s="10" t="s">
        <v>435</v>
      </c>
      <c r="B116" s="10">
        <f>Cleaned_Data[[#This Row],[Order_ID]]</f>
        <v>2118</v>
      </c>
      <c r="C116" s="10" t="str">
        <f>_xlfn.XLOOKUP(P116,Dim_Product!$E$2:$E$221,Dim_Product!$A$2:$A$221,"Not Found")</f>
        <v>PK-24</v>
      </c>
      <c r="D116" s="10" t="str">
        <f>_xlfn.XLOOKUP(Table5[[#This Row],[Order_Date]],Table8[Date],Table8[Date_Key],"Not Found")</f>
        <v>Not Found</v>
      </c>
      <c r="E116" s="10" t="str">
        <f>_xlfn.XLOOKUP(R116,Table4[Region],Table4[Region_Key])</f>
        <v>RK-02</v>
      </c>
      <c r="F116" s="10" t="str">
        <f>_xlfn.XLOOKUP(S116,Table6[Sales_Channel],Table6[Channel_Key])</f>
        <v>CK-01</v>
      </c>
      <c r="G116" s="10" t="str">
        <f>_xlfn.XLOOKUP(T116,Table7[Gender_Category],Table7[Gender_Key])</f>
        <v>GK-01</v>
      </c>
      <c r="H116" s="10">
        <f>Cleaned_Data[[#This Row],[Units_Sold]]</f>
        <v>2</v>
      </c>
      <c r="I116" s="10">
        <f>Cleaned_Data[[#This Row],[MRP]]</f>
        <v>8426.5400000000009</v>
      </c>
      <c r="J116" s="10">
        <f>Cleaned_Data[[#This Row],[Discount_Applied]]</f>
        <v>0</v>
      </c>
      <c r="K116" s="10">
        <f>Cleaned_Data[[#This Row],[Revenue]]</f>
        <v>0</v>
      </c>
      <c r="L116" s="10">
        <f>Cleaned_Data[[#This Row],[Profit]]</f>
        <v>2696.85</v>
      </c>
      <c r="M116" s="10" t="str">
        <f>Cleaned_Data[[#This Row],[Product_Name]]</f>
        <v>Zoom Freak</v>
      </c>
      <c r="N116" s="10" t="str">
        <f>Cleaned_Data[[#This Row],[Product_Line]]</f>
        <v>Basketball</v>
      </c>
      <c r="O116" s="10" t="str">
        <f>Cleaned_Data[[#This Row],[Size]]</f>
        <v>XL</v>
      </c>
      <c r="P116" s="10" t="str">
        <f t="shared" si="2"/>
        <v>Zoom Freak|Basketball|XL</v>
      </c>
      <c r="Q116" s="11" t="str">
        <f>Cleaned_Data[[#This Row],[Order_Date]]</f>
        <v/>
      </c>
      <c r="R116" s="10" t="str">
        <f>Cleaned_Data[[#This Row],[Region]]</f>
        <v>Hyderabad</v>
      </c>
      <c r="S116" s="10" t="str">
        <f>Cleaned_Data[[#This Row],[Sales_Channel]]</f>
        <v>Online</v>
      </c>
      <c r="T116" s="10" t="str">
        <f>Cleaned_Data[[#This Row],[Gender_Category]]</f>
        <v>Kids</v>
      </c>
      <c r="U116" t="str">
        <f t="shared" si="3"/>
        <v>Not Found</v>
      </c>
      <c r="V116" s="10"/>
      <c r="W116" s="10"/>
    </row>
    <row r="117" spans="1:23" x14ac:dyDescent="0.3">
      <c r="A117" s="10" t="s">
        <v>436</v>
      </c>
      <c r="B117" s="10">
        <f>Cleaned_Data[[#This Row],[Order_ID]]</f>
        <v>2119</v>
      </c>
      <c r="C117" s="10" t="str">
        <f>_xlfn.XLOOKUP(P117,Dim_Product!$E$2:$E$221,Dim_Product!$A$2:$A$221,"Not Found")</f>
        <v>PK-73</v>
      </c>
      <c r="D117" s="10" t="str">
        <f>_xlfn.XLOOKUP(Table5[[#This Row],[Order_Date]],Table8[Date],Table8[Date_Key],"Not Found")</f>
        <v>Not Found</v>
      </c>
      <c r="E117" s="10" t="str">
        <f>_xlfn.XLOOKUP(R117,Table4[Region],Table4[Region_Key])</f>
        <v>RK-06</v>
      </c>
      <c r="F117" s="10" t="str">
        <f>_xlfn.XLOOKUP(S117,Table6[Sales_Channel],Table6[Channel_Key])</f>
        <v>CK-02</v>
      </c>
      <c r="G117" s="10" t="str">
        <f>_xlfn.XLOOKUP(T117,Table7[Gender_Category],Table7[Gender_Key])</f>
        <v>GK-02</v>
      </c>
      <c r="H117" s="10">
        <f>Cleaned_Data[[#This Row],[Units_Sold]]</f>
        <v>-1</v>
      </c>
      <c r="I117" s="10">
        <f>Cleaned_Data[[#This Row],[MRP]]</f>
        <v>6110.0300000000007</v>
      </c>
      <c r="J117" s="10">
        <f>Cleaned_Data[[#This Row],[Discount_Applied]]</f>
        <v>0.41</v>
      </c>
      <c r="K117" s="10">
        <f>Cleaned_Data[[#This Row],[Revenue]]</f>
        <v>0</v>
      </c>
      <c r="L117" s="10">
        <f>Cleaned_Data[[#This Row],[Profit]]</f>
        <v>2887.81</v>
      </c>
      <c r="M117" s="10" t="str">
        <f>Cleaned_Data[[#This Row],[Product_Name]]</f>
        <v>Metcon 7</v>
      </c>
      <c r="N117" s="10" t="str">
        <f>Cleaned_Data[[#This Row],[Product_Line]]</f>
        <v>Training</v>
      </c>
      <c r="O117" s="10" t="str">
        <f>Cleaned_Data[[#This Row],[Size]]</f>
        <v>11</v>
      </c>
      <c r="P117" s="10" t="str">
        <f t="shared" si="2"/>
        <v>Metcon 7|Training|11</v>
      </c>
      <c r="Q117" s="11" t="str">
        <f>Cleaned_Data[[#This Row],[Order_Date]]</f>
        <v/>
      </c>
      <c r="R117" s="10" t="str">
        <f>Cleaned_Data[[#This Row],[Region]]</f>
        <v>Kolkata</v>
      </c>
      <c r="S117" s="10" t="str">
        <f>Cleaned_Data[[#This Row],[Sales_Channel]]</f>
        <v>Retail</v>
      </c>
      <c r="T117" s="10" t="str">
        <f>Cleaned_Data[[#This Row],[Gender_Category]]</f>
        <v>Women</v>
      </c>
      <c r="U117" t="str">
        <f t="shared" si="3"/>
        <v>Not Found</v>
      </c>
      <c r="V117" s="10"/>
      <c r="W117" s="10"/>
    </row>
    <row r="118" spans="1:23" x14ac:dyDescent="0.3">
      <c r="A118" s="10" t="s">
        <v>437</v>
      </c>
      <c r="B118" s="10">
        <f>Cleaned_Data[[#This Row],[Order_ID]]</f>
        <v>2120</v>
      </c>
      <c r="C118" s="10" t="str">
        <f>_xlfn.XLOOKUP(P118,Dim_Product!$E$2:$E$221,Dim_Product!$A$2:$A$221,"Not Found")</f>
        <v>PK-74</v>
      </c>
      <c r="D118" s="10" t="str">
        <f>_xlfn.XLOOKUP(Table5[[#This Row],[Order_Date]],Table8[Date],Table8[Date_Key],"Not Found")</f>
        <v>DK-399</v>
      </c>
      <c r="E118" s="10" t="str">
        <f>_xlfn.XLOOKUP(R118,Table4[Region],Table4[Region_Key])</f>
        <v>RK-04</v>
      </c>
      <c r="F118" s="10" t="str">
        <f>_xlfn.XLOOKUP(S118,Table6[Sales_Channel],Table6[Channel_Key])</f>
        <v>CK-02</v>
      </c>
      <c r="G118" s="10" t="str">
        <f>_xlfn.XLOOKUP(T118,Table7[Gender_Category],Table7[Gender_Key])</f>
        <v>GK-03</v>
      </c>
      <c r="H118" s="10">
        <f>Cleaned_Data[[#This Row],[Units_Sold]]</f>
        <v>2</v>
      </c>
      <c r="I118" s="10">
        <f>Cleaned_Data[[#This Row],[MRP]]</f>
        <v>6110.0300000000007</v>
      </c>
      <c r="J118" s="10">
        <f>Cleaned_Data[[#This Row],[Discount_Applied]]</f>
        <v>0</v>
      </c>
      <c r="K118" s="10">
        <f>Cleaned_Data[[#This Row],[Revenue]]</f>
        <v>0</v>
      </c>
      <c r="L118" s="10">
        <f>Cleaned_Data[[#This Row],[Profit]]</f>
        <v>-328</v>
      </c>
      <c r="M118" s="10" t="str">
        <f>Cleaned_Data[[#This Row],[Product_Name]]</f>
        <v>Phantom GT</v>
      </c>
      <c r="N118" s="10" t="str">
        <f>Cleaned_Data[[#This Row],[Product_Line]]</f>
        <v>Soccer</v>
      </c>
      <c r="O118" s="10" t="str">
        <f>Cleaned_Data[[#This Row],[Size]]</f>
        <v>12</v>
      </c>
      <c r="P118" s="10" t="str">
        <f t="shared" si="2"/>
        <v>Phantom GT|Soccer|12</v>
      </c>
      <c r="Q118" s="11">
        <f>Cleaned_Data[[#This Row],[Order_Date]]</f>
        <v>45531</v>
      </c>
      <c r="R118" s="10" t="str">
        <f>Cleaned_Data[[#This Row],[Region]]</f>
        <v>Pune</v>
      </c>
      <c r="S118" s="10" t="str">
        <f>Cleaned_Data[[#This Row],[Sales_Channel]]</f>
        <v>Retail</v>
      </c>
      <c r="T118" s="10" t="str">
        <f>Cleaned_Data[[#This Row],[Gender_Category]]</f>
        <v>Men</v>
      </c>
      <c r="U118" t="str">
        <f t="shared" si="3"/>
        <v>DK-399</v>
      </c>
      <c r="V118" s="10"/>
      <c r="W118" s="10"/>
    </row>
    <row r="119" spans="1:23" x14ac:dyDescent="0.3">
      <c r="A119" s="10" t="s">
        <v>438</v>
      </c>
      <c r="B119" s="10">
        <f>Cleaned_Data[[#This Row],[Order_ID]]</f>
        <v>2122</v>
      </c>
      <c r="C119" s="10" t="str">
        <f>_xlfn.XLOOKUP(P119,Dim_Product!$E$2:$E$221,Dim_Product!$A$2:$A$221,"Not Found")</f>
        <v>PK-75</v>
      </c>
      <c r="D119" s="10" t="str">
        <f>_xlfn.XLOOKUP(Table5[[#This Row],[Order_Date]],Table8[Date],Table8[Date_Key],"Not Found")</f>
        <v>DK-463</v>
      </c>
      <c r="E119" s="10" t="str">
        <f>_xlfn.XLOOKUP(R119,Table4[Region],Table4[Region_Key])</f>
        <v>RK-01</v>
      </c>
      <c r="F119" s="10" t="str">
        <f>_xlfn.XLOOKUP(S119,Table6[Sales_Channel],Table6[Channel_Key])</f>
        <v>CK-02</v>
      </c>
      <c r="G119" s="10" t="str">
        <f>_xlfn.XLOOKUP(T119,Table7[Gender_Category],Table7[Gender_Key])</f>
        <v>GK-01</v>
      </c>
      <c r="H119" s="10">
        <f>Cleaned_Data[[#This Row],[Units_Sold]]</f>
        <v>0</v>
      </c>
      <c r="I119" s="10">
        <f>Cleaned_Data[[#This Row],[MRP]]</f>
        <v>6110.0300000000007</v>
      </c>
      <c r="J119" s="10">
        <f>Cleaned_Data[[#This Row],[Discount_Applied]]</f>
        <v>0</v>
      </c>
      <c r="K119" s="10">
        <f>Cleaned_Data[[#This Row],[Revenue]]</f>
        <v>0</v>
      </c>
      <c r="L119" s="10">
        <f>Cleaned_Data[[#This Row],[Profit]]</f>
        <v>1078.48</v>
      </c>
      <c r="M119" s="10" t="str">
        <f>Cleaned_Data[[#This Row],[Product_Name]]</f>
        <v>Mercurial Superfly</v>
      </c>
      <c r="N119" s="10" t="str">
        <f>Cleaned_Data[[#This Row],[Product_Line]]</f>
        <v>Soccer</v>
      </c>
      <c r="O119" s="10" t="str">
        <f>Cleaned_Data[[#This Row],[Size]]</f>
        <v>NA</v>
      </c>
      <c r="P119" s="10" t="str">
        <f t="shared" si="2"/>
        <v>Mercurial Superfly|Soccer|NA</v>
      </c>
      <c r="Q119" s="11">
        <f>Cleaned_Data[[#This Row],[Order_Date]]</f>
        <v>45595</v>
      </c>
      <c r="R119" s="10" t="str">
        <f>Cleaned_Data[[#This Row],[Region]]</f>
        <v>Bangalore</v>
      </c>
      <c r="S119" s="10" t="str">
        <f>Cleaned_Data[[#This Row],[Sales_Channel]]</f>
        <v>Retail</v>
      </c>
      <c r="T119" s="10" t="str">
        <f>Cleaned_Data[[#This Row],[Gender_Category]]</f>
        <v>Kids</v>
      </c>
      <c r="U119" t="str">
        <f t="shared" si="3"/>
        <v>DK-463</v>
      </c>
      <c r="V119" s="10"/>
      <c r="W119" s="10"/>
    </row>
    <row r="120" spans="1:23" x14ac:dyDescent="0.3">
      <c r="A120" s="10" t="s">
        <v>439</v>
      </c>
      <c r="B120" s="10">
        <f>Cleaned_Data[[#This Row],[Order_ID]]</f>
        <v>2123</v>
      </c>
      <c r="C120" s="10" t="str">
        <f>_xlfn.XLOOKUP(P120,Dim_Product!$E$2:$E$221,Dim_Product!$A$2:$A$221,"Not Found")</f>
        <v>PK-42</v>
      </c>
      <c r="D120" s="10" t="str">
        <f>_xlfn.XLOOKUP(Table5[[#This Row],[Order_Date]],Table8[Date],Table8[Date_Key],"Not Found")</f>
        <v>DK-58</v>
      </c>
      <c r="E120" s="10" t="str">
        <f>_xlfn.XLOOKUP(R120,Table4[Region],Table4[Region_Key])</f>
        <v>RK-02</v>
      </c>
      <c r="F120" s="10" t="str">
        <f>_xlfn.XLOOKUP(S120,Table6[Sales_Channel],Table6[Channel_Key])</f>
        <v>CK-02</v>
      </c>
      <c r="G120" s="10" t="str">
        <f>_xlfn.XLOOKUP(T120,Table7[Gender_Category],Table7[Gender_Key])</f>
        <v>GK-03</v>
      </c>
      <c r="H120" s="10">
        <f>Cleaned_Data[[#This Row],[Units_Sold]]</f>
        <v>2</v>
      </c>
      <c r="I120" s="10">
        <f>Cleaned_Data[[#This Row],[MRP]]</f>
        <v>6110.0300000000007</v>
      </c>
      <c r="J120" s="10">
        <f>Cleaned_Data[[#This Row],[Discount_Applied]]</f>
        <v>0</v>
      </c>
      <c r="K120" s="10">
        <f>Cleaned_Data[[#This Row],[Revenue]]</f>
        <v>0</v>
      </c>
      <c r="L120" s="10">
        <f>Cleaned_Data[[#This Row],[Profit]]</f>
        <v>2195.52</v>
      </c>
      <c r="M120" s="10" t="str">
        <f>Cleaned_Data[[#This Row],[Product_Name]]</f>
        <v>Air Zoom</v>
      </c>
      <c r="N120" s="10" t="str">
        <f>Cleaned_Data[[#This Row],[Product_Line]]</f>
        <v>Running</v>
      </c>
      <c r="O120" s="10" t="str">
        <f>Cleaned_Data[[#This Row],[Size]]</f>
        <v>L</v>
      </c>
      <c r="P120" s="10" t="str">
        <f t="shared" si="2"/>
        <v>Air Zoom|Running|L</v>
      </c>
      <c r="Q120" s="11">
        <f>Cleaned_Data[[#This Row],[Order_Date]]</f>
        <v>45190</v>
      </c>
      <c r="R120" s="10" t="str">
        <f>Cleaned_Data[[#This Row],[Region]]</f>
        <v>Hyderabad</v>
      </c>
      <c r="S120" s="10" t="str">
        <f>Cleaned_Data[[#This Row],[Sales_Channel]]</f>
        <v>Retail</v>
      </c>
      <c r="T120" s="10" t="str">
        <f>Cleaned_Data[[#This Row],[Gender_Category]]</f>
        <v>Men</v>
      </c>
      <c r="U120" t="str">
        <f t="shared" si="3"/>
        <v>DK-58</v>
      </c>
      <c r="V120" s="10"/>
      <c r="W120" s="10"/>
    </row>
    <row r="121" spans="1:23" x14ac:dyDescent="0.3">
      <c r="A121" s="10" t="s">
        <v>440</v>
      </c>
      <c r="B121" s="10">
        <f>Cleaned_Data[[#This Row],[Order_ID]]</f>
        <v>2124</v>
      </c>
      <c r="C121" s="10" t="str">
        <f>_xlfn.XLOOKUP(P121,Dim_Product!$E$2:$E$221,Dim_Product!$A$2:$A$221,"Not Found")</f>
        <v>PK-36</v>
      </c>
      <c r="D121" s="10" t="str">
        <f>_xlfn.XLOOKUP(Table5[[#This Row],[Order_Date]],Table8[Date],Table8[Date_Key],"Not Found")</f>
        <v>DK-620</v>
      </c>
      <c r="E121" s="10" t="str">
        <f>_xlfn.XLOOKUP(R121,Table4[Region],Table4[Region_Key])</f>
        <v>RK-06</v>
      </c>
      <c r="F121" s="10" t="str">
        <f>_xlfn.XLOOKUP(S121,Table6[Sales_Channel],Table6[Channel_Key])</f>
        <v>CK-01</v>
      </c>
      <c r="G121" s="10" t="str">
        <f>_xlfn.XLOOKUP(T121,Table7[Gender_Category],Table7[Gender_Key])</f>
        <v>GK-01</v>
      </c>
      <c r="H121" s="10">
        <f>Cleaned_Data[[#This Row],[Units_Sold]]</f>
        <v>2</v>
      </c>
      <c r="I121" s="10">
        <f>Cleaned_Data[[#This Row],[MRP]]</f>
        <v>6436.11</v>
      </c>
      <c r="J121" s="10">
        <f>Cleaned_Data[[#This Row],[Discount_Applied]]</f>
        <v>0</v>
      </c>
      <c r="K121" s="10">
        <f>Cleaned_Data[[#This Row],[Revenue]]</f>
        <v>0</v>
      </c>
      <c r="L121" s="10">
        <f>Cleaned_Data[[#This Row],[Profit]]</f>
        <v>432.04</v>
      </c>
      <c r="M121" s="10" t="str">
        <f>Cleaned_Data[[#This Row],[Product_Name]]</f>
        <v>Kyrie Flytrap</v>
      </c>
      <c r="N121" s="10" t="str">
        <f>Cleaned_Data[[#This Row],[Product_Line]]</f>
        <v>Basketball</v>
      </c>
      <c r="O121" s="10" t="str">
        <f>Cleaned_Data[[#This Row],[Size]]</f>
        <v>L</v>
      </c>
      <c r="P121" s="10" t="str">
        <f t="shared" si="2"/>
        <v>Kyrie Flytrap|Basketball|L</v>
      </c>
      <c r="Q121" s="11">
        <f>Cleaned_Data[[#This Row],[Order_Date]]</f>
        <v>45752</v>
      </c>
      <c r="R121" s="10" t="str">
        <f>Cleaned_Data[[#This Row],[Region]]</f>
        <v>Kolkata</v>
      </c>
      <c r="S121" s="10" t="str">
        <f>Cleaned_Data[[#This Row],[Sales_Channel]]</f>
        <v>Online</v>
      </c>
      <c r="T121" s="10" t="str">
        <f>Cleaned_Data[[#This Row],[Gender_Category]]</f>
        <v>Kids</v>
      </c>
      <c r="U121" t="str">
        <f t="shared" si="3"/>
        <v>DK-620</v>
      </c>
      <c r="V121" s="10"/>
      <c r="W121" s="10"/>
    </row>
    <row r="122" spans="1:23" x14ac:dyDescent="0.3">
      <c r="A122" s="10" t="s">
        <v>441</v>
      </c>
      <c r="B122" s="10">
        <f>Cleaned_Data[[#This Row],[Order_ID]]</f>
        <v>2125</v>
      </c>
      <c r="C122" s="10" t="str">
        <f>_xlfn.XLOOKUP(P122,Dim_Product!$E$2:$E$221,Dim_Product!$A$2:$A$221,"Not Found")</f>
        <v>PK-02</v>
      </c>
      <c r="D122" s="10" t="str">
        <f>_xlfn.XLOOKUP(Table5[[#This Row],[Order_Date]],Table8[Date],Table8[Date_Key],"Not Found")</f>
        <v>DK-508</v>
      </c>
      <c r="E122" s="10" t="str">
        <f>_xlfn.XLOOKUP(R122,Table4[Region],Table4[Region_Key])</f>
        <v>RK-02</v>
      </c>
      <c r="F122" s="10" t="str">
        <f>_xlfn.XLOOKUP(S122,Table6[Sales_Channel],Table6[Channel_Key])</f>
        <v>CK-02</v>
      </c>
      <c r="G122" s="10" t="str">
        <f>_xlfn.XLOOKUP(T122,Table7[Gender_Category],Table7[Gender_Key])</f>
        <v>GK-02</v>
      </c>
      <c r="H122" s="10">
        <f>Cleaned_Data[[#This Row],[Units_Sold]]</f>
        <v>2</v>
      </c>
      <c r="I122" s="10">
        <f>Cleaned_Data[[#This Row],[MRP]]</f>
        <v>6110.0300000000007</v>
      </c>
      <c r="J122" s="10">
        <f>Cleaned_Data[[#This Row],[Discount_Applied]]</f>
        <v>0</v>
      </c>
      <c r="K122" s="10">
        <f>Cleaned_Data[[#This Row],[Revenue]]</f>
        <v>0</v>
      </c>
      <c r="L122" s="10">
        <f>Cleaned_Data[[#This Row],[Profit]]</f>
        <v>1051.22</v>
      </c>
      <c r="M122" s="10" t="str">
        <f>Cleaned_Data[[#This Row],[Product_Name]]</f>
        <v>Tiempo Legend</v>
      </c>
      <c r="N122" s="10" t="str">
        <f>Cleaned_Data[[#This Row],[Product_Line]]</f>
        <v>Soccer</v>
      </c>
      <c r="O122" s="10" t="str">
        <f>Cleaned_Data[[#This Row],[Size]]</f>
        <v>M</v>
      </c>
      <c r="P122" s="10" t="str">
        <f t="shared" si="2"/>
        <v>Tiempo Legend|Soccer|M</v>
      </c>
      <c r="Q122" s="11">
        <f>Cleaned_Data[[#This Row],[Order_Date]]</f>
        <v>45640</v>
      </c>
      <c r="R122" s="10" t="str">
        <f>Cleaned_Data[[#This Row],[Region]]</f>
        <v>Hyderabad</v>
      </c>
      <c r="S122" s="10" t="str">
        <f>Cleaned_Data[[#This Row],[Sales_Channel]]</f>
        <v>Retail</v>
      </c>
      <c r="T122" s="10" t="str">
        <f>Cleaned_Data[[#This Row],[Gender_Category]]</f>
        <v>Women</v>
      </c>
      <c r="U122" t="str">
        <f t="shared" si="3"/>
        <v>DK-508</v>
      </c>
      <c r="V122" s="10"/>
      <c r="W122" s="10"/>
    </row>
    <row r="123" spans="1:23" x14ac:dyDescent="0.3">
      <c r="A123" s="10" t="s">
        <v>442</v>
      </c>
      <c r="B123" s="10">
        <f>Cleaned_Data[[#This Row],[Order_ID]]</f>
        <v>2126</v>
      </c>
      <c r="C123" s="10" t="str">
        <f>_xlfn.XLOOKUP(P123,Dim_Product!$E$2:$E$221,Dim_Product!$A$2:$A$221,"Not Found")</f>
        <v>PK-76</v>
      </c>
      <c r="D123" s="10" t="str">
        <f>_xlfn.XLOOKUP(Table5[[#This Row],[Order_Date]],Table8[Date],Table8[Date_Key],"Not Found")</f>
        <v>DK-118</v>
      </c>
      <c r="E123" s="10" t="str">
        <f>_xlfn.XLOOKUP(R123,Table4[Region],Table4[Region_Key])</f>
        <v>RK-04</v>
      </c>
      <c r="F123" s="10" t="str">
        <f>_xlfn.XLOOKUP(S123,Table6[Sales_Channel],Table6[Channel_Key])</f>
        <v>CK-02</v>
      </c>
      <c r="G123" s="10" t="str">
        <f>_xlfn.XLOOKUP(T123,Table7[Gender_Category],Table7[Gender_Key])</f>
        <v>GK-01</v>
      </c>
      <c r="H123" s="10">
        <f>Cleaned_Data[[#This Row],[Units_Sold]]</f>
        <v>-1</v>
      </c>
      <c r="I123" s="10">
        <f>Cleaned_Data[[#This Row],[MRP]]</f>
        <v>5399.58</v>
      </c>
      <c r="J123" s="10">
        <f>Cleaned_Data[[#This Row],[Discount_Applied]]</f>
        <v>0</v>
      </c>
      <c r="K123" s="10">
        <f>Cleaned_Data[[#This Row],[Revenue]]</f>
        <v>0</v>
      </c>
      <c r="L123" s="10">
        <f>Cleaned_Data[[#This Row],[Profit]]</f>
        <v>2508.34</v>
      </c>
      <c r="M123" s="10" t="str">
        <f>Cleaned_Data[[#This Row],[Product_Name]]</f>
        <v>Pegasus Turbo</v>
      </c>
      <c r="N123" s="10" t="str">
        <f>Cleaned_Data[[#This Row],[Product_Line]]</f>
        <v>Running</v>
      </c>
      <c r="O123" s="10" t="str">
        <f>Cleaned_Data[[#This Row],[Size]]</f>
        <v>L</v>
      </c>
      <c r="P123" s="10" t="str">
        <f t="shared" si="2"/>
        <v>Pegasus Turbo|Running|L</v>
      </c>
      <c r="Q123" s="11">
        <f>Cleaned_Data[[#This Row],[Order_Date]]</f>
        <v>45250</v>
      </c>
      <c r="R123" s="10" t="str">
        <f>Cleaned_Data[[#This Row],[Region]]</f>
        <v>Pune</v>
      </c>
      <c r="S123" s="10" t="str">
        <f>Cleaned_Data[[#This Row],[Sales_Channel]]</f>
        <v>Retail</v>
      </c>
      <c r="T123" s="10" t="str">
        <f>Cleaned_Data[[#This Row],[Gender_Category]]</f>
        <v>Kids</v>
      </c>
      <c r="U123" t="str">
        <f t="shared" si="3"/>
        <v>DK-118</v>
      </c>
      <c r="V123" s="10"/>
      <c r="W123" s="10"/>
    </row>
    <row r="124" spans="1:23" x14ac:dyDescent="0.3">
      <c r="A124" s="10" t="s">
        <v>443</v>
      </c>
      <c r="B124" s="10">
        <f>Cleaned_Data[[#This Row],[Order_ID]]</f>
        <v>2127</v>
      </c>
      <c r="C124" s="10" t="str">
        <f>_xlfn.XLOOKUP(P124,Dim_Product!$E$2:$E$221,Dim_Product!$A$2:$A$221,"Not Found")</f>
        <v>PK-77</v>
      </c>
      <c r="D124" s="10" t="str">
        <f>_xlfn.XLOOKUP(Table5[[#This Row],[Order_Date]],Table8[Date],Table8[Date_Key],"Not Found")</f>
        <v>Not Found</v>
      </c>
      <c r="E124" s="10" t="str">
        <f>_xlfn.XLOOKUP(R124,Table4[Region],Table4[Region_Key])</f>
        <v>RK-03</v>
      </c>
      <c r="F124" s="10" t="str">
        <f>_xlfn.XLOOKUP(S124,Table6[Sales_Channel],Table6[Channel_Key])</f>
        <v>CK-01</v>
      </c>
      <c r="G124" s="10" t="str">
        <f>_xlfn.XLOOKUP(T124,Table7[Gender_Category],Table7[Gender_Key])</f>
        <v>GK-03</v>
      </c>
      <c r="H124" s="10">
        <f>Cleaned_Data[[#This Row],[Units_Sold]]</f>
        <v>-1</v>
      </c>
      <c r="I124" s="10">
        <f>Cleaned_Data[[#This Row],[MRP]]</f>
        <v>4020.5</v>
      </c>
      <c r="J124" s="10">
        <f>Cleaned_Data[[#This Row],[Discount_Applied]]</f>
        <v>0</v>
      </c>
      <c r="K124" s="10">
        <f>Cleaned_Data[[#This Row],[Revenue]]</f>
        <v>0</v>
      </c>
      <c r="L124" s="10">
        <f>Cleaned_Data[[#This Row],[Profit]]</f>
        <v>3718.37</v>
      </c>
      <c r="M124" s="10" t="str">
        <f>Cleaned_Data[[#This Row],[Product_Name]]</f>
        <v>Metcon 7</v>
      </c>
      <c r="N124" s="10" t="str">
        <f>Cleaned_Data[[#This Row],[Product_Line]]</f>
        <v>Training</v>
      </c>
      <c r="O124" s="10" t="str">
        <f>Cleaned_Data[[#This Row],[Size]]</f>
        <v>L</v>
      </c>
      <c r="P124" s="10" t="str">
        <f t="shared" si="2"/>
        <v>Metcon 7|Training|L</v>
      </c>
      <c r="Q124" s="11" t="str">
        <f>Cleaned_Data[[#This Row],[Order_Date]]</f>
        <v/>
      </c>
      <c r="R124" s="10" t="str">
        <f>Cleaned_Data[[#This Row],[Region]]</f>
        <v>Mumbai</v>
      </c>
      <c r="S124" s="10" t="str">
        <f>Cleaned_Data[[#This Row],[Sales_Channel]]</f>
        <v>Online</v>
      </c>
      <c r="T124" s="10" t="str">
        <f>Cleaned_Data[[#This Row],[Gender_Category]]</f>
        <v>Men</v>
      </c>
      <c r="U124" t="str">
        <f t="shared" si="3"/>
        <v>Not Found</v>
      </c>
      <c r="V124" s="10"/>
      <c r="W124" s="10"/>
    </row>
    <row r="125" spans="1:23" x14ac:dyDescent="0.3">
      <c r="A125" s="10" t="s">
        <v>444</v>
      </c>
      <c r="B125" s="10">
        <f>Cleaned_Data[[#This Row],[Order_ID]]</f>
        <v>2128</v>
      </c>
      <c r="C125" s="10" t="str">
        <f>_xlfn.XLOOKUP(P125,Dim_Product!$E$2:$E$221,Dim_Product!$A$2:$A$221,"Not Found")</f>
        <v>PK-48</v>
      </c>
      <c r="D125" s="10" t="str">
        <f>_xlfn.XLOOKUP(Table5[[#This Row],[Order_Date]],Table8[Date],Table8[Date_Key],"Not Found")</f>
        <v>DK-418</v>
      </c>
      <c r="E125" s="10" t="str">
        <f>_xlfn.XLOOKUP(R125,Table4[Region],Table4[Region_Key])</f>
        <v>RK-01</v>
      </c>
      <c r="F125" s="10" t="str">
        <f>_xlfn.XLOOKUP(S125,Table6[Sales_Channel],Table6[Channel_Key])</f>
        <v>CK-02</v>
      </c>
      <c r="G125" s="10" t="str">
        <f>_xlfn.XLOOKUP(T125,Table7[Gender_Category],Table7[Gender_Key])</f>
        <v>GK-02</v>
      </c>
      <c r="H125" s="10">
        <f>Cleaned_Data[[#This Row],[Units_Sold]]</f>
        <v>2</v>
      </c>
      <c r="I125" s="10">
        <f>Cleaned_Data[[#This Row],[MRP]]</f>
        <v>8750.7099999999991</v>
      </c>
      <c r="J125" s="10">
        <f>Cleaned_Data[[#This Row],[Discount_Applied]]</f>
        <v>0</v>
      </c>
      <c r="K125" s="10">
        <f>Cleaned_Data[[#This Row],[Revenue]]</f>
        <v>0</v>
      </c>
      <c r="L125" s="10">
        <f>Cleaned_Data[[#This Row],[Profit]]</f>
        <v>1411.29</v>
      </c>
      <c r="M125" s="10" t="str">
        <f>Cleaned_Data[[#This Row],[Product_Name]]</f>
        <v>LeBron 20</v>
      </c>
      <c r="N125" s="10" t="str">
        <f>Cleaned_Data[[#This Row],[Product_Line]]</f>
        <v>Basketball</v>
      </c>
      <c r="O125" s="10" t="str">
        <f>Cleaned_Data[[#This Row],[Size]]</f>
        <v>L</v>
      </c>
      <c r="P125" s="10" t="str">
        <f t="shared" si="2"/>
        <v>LeBron 20|Basketball|L</v>
      </c>
      <c r="Q125" s="11">
        <f>Cleaned_Data[[#This Row],[Order_Date]]</f>
        <v>45550</v>
      </c>
      <c r="R125" s="10" t="str">
        <f>Cleaned_Data[[#This Row],[Region]]</f>
        <v>Bangalore</v>
      </c>
      <c r="S125" s="10" t="str">
        <f>Cleaned_Data[[#This Row],[Sales_Channel]]</f>
        <v>Retail</v>
      </c>
      <c r="T125" s="10" t="str">
        <f>Cleaned_Data[[#This Row],[Gender_Category]]</f>
        <v>Women</v>
      </c>
      <c r="U125" t="str">
        <f t="shared" si="3"/>
        <v>DK-418</v>
      </c>
      <c r="V125" s="10"/>
      <c r="W125" s="10"/>
    </row>
    <row r="126" spans="1:23" x14ac:dyDescent="0.3">
      <c r="A126" s="10" t="s">
        <v>445</v>
      </c>
      <c r="B126" s="10">
        <f>Cleaned_Data[[#This Row],[Order_ID]]</f>
        <v>2129</v>
      </c>
      <c r="C126" s="10" t="str">
        <f>_xlfn.XLOOKUP(P126,Dim_Product!$E$2:$E$221,Dim_Product!$A$2:$A$221,"Not Found")</f>
        <v>PK-78</v>
      </c>
      <c r="D126" s="10" t="str">
        <f>_xlfn.XLOOKUP(Table5[[#This Row],[Order_Date]],Table8[Date],Table8[Date_Key],"Not Found")</f>
        <v>DK-710</v>
      </c>
      <c r="E126" s="10" t="str">
        <f>_xlfn.XLOOKUP(R126,Table4[Region],Table4[Region_Key])</f>
        <v>RK-05</v>
      </c>
      <c r="F126" s="10" t="str">
        <f>_xlfn.XLOOKUP(S126,Table6[Sales_Channel],Table6[Channel_Key])</f>
        <v>CK-02</v>
      </c>
      <c r="G126" s="10" t="str">
        <f>_xlfn.XLOOKUP(T126,Table7[Gender_Category],Table7[Gender_Key])</f>
        <v>GK-03</v>
      </c>
      <c r="H126" s="10">
        <f>Cleaned_Data[[#This Row],[Units_Sold]]</f>
        <v>2</v>
      </c>
      <c r="I126" s="10">
        <f>Cleaned_Data[[#This Row],[MRP]]</f>
        <v>6110.0300000000007</v>
      </c>
      <c r="J126" s="10">
        <f>Cleaned_Data[[#This Row],[Discount_Applied]]</f>
        <v>0</v>
      </c>
      <c r="K126" s="10">
        <f>Cleaned_Data[[#This Row],[Revenue]]</f>
        <v>0</v>
      </c>
      <c r="L126" s="10">
        <f>Cleaned_Data[[#This Row],[Profit]]</f>
        <v>841.4</v>
      </c>
      <c r="M126" s="10" t="str">
        <f>Cleaned_Data[[#This Row],[Product_Name]]</f>
        <v>Zoom Freak</v>
      </c>
      <c r="N126" s="10" t="str">
        <f>Cleaned_Data[[#This Row],[Product_Line]]</f>
        <v>Basketball</v>
      </c>
      <c r="O126" s="10" t="str">
        <f>Cleaned_Data[[#This Row],[Size]]</f>
        <v>9</v>
      </c>
      <c r="P126" s="10" t="str">
        <f t="shared" si="2"/>
        <v>Zoom Freak|Basketball|9</v>
      </c>
      <c r="Q126" s="11">
        <f>Cleaned_Data[[#This Row],[Order_Date]]</f>
        <v>45842</v>
      </c>
      <c r="R126" s="10" t="str">
        <f>Cleaned_Data[[#This Row],[Region]]</f>
        <v>Delhi</v>
      </c>
      <c r="S126" s="10" t="str">
        <f>Cleaned_Data[[#This Row],[Sales_Channel]]</f>
        <v>Retail</v>
      </c>
      <c r="T126" s="10" t="str">
        <f>Cleaned_Data[[#This Row],[Gender_Category]]</f>
        <v>Men</v>
      </c>
      <c r="U126" t="str">
        <f t="shared" si="3"/>
        <v>DK-710</v>
      </c>
      <c r="V126" s="10"/>
      <c r="W126" s="10"/>
    </row>
    <row r="127" spans="1:23" x14ac:dyDescent="0.3">
      <c r="A127" s="10" t="s">
        <v>446</v>
      </c>
      <c r="B127" s="10">
        <f>Cleaned_Data[[#This Row],[Order_ID]]</f>
        <v>2130</v>
      </c>
      <c r="C127" s="10" t="str">
        <f>_xlfn.XLOOKUP(P127,Dim_Product!$E$2:$E$221,Dim_Product!$A$2:$A$221,"Not Found")</f>
        <v>PK-79</v>
      </c>
      <c r="D127" s="10" t="str">
        <f>_xlfn.XLOOKUP(Table5[[#This Row],[Order_Date]],Table8[Date],Table8[Date_Key],"Not Found")</f>
        <v>DK-504</v>
      </c>
      <c r="E127" s="10" t="str">
        <f>_xlfn.XLOOKUP(R127,Table4[Region],Table4[Region_Key])</f>
        <v>RK-01</v>
      </c>
      <c r="F127" s="10" t="str">
        <f>_xlfn.XLOOKUP(S127,Table6[Sales_Channel],Table6[Channel_Key])</f>
        <v>CK-01</v>
      </c>
      <c r="G127" s="10" t="str">
        <f>_xlfn.XLOOKUP(T127,Table7[Gender_Category],Table7[Gender_Key])</f>
        <v>GK-03</v>
      </c>
      <c r="H127" s="10">
        <f>Cleaned_Data[[#This Row],[Units_Sold]]</f>
        <v>3</v>
      </c>
      <c r="I127" s="10">
        <f>Cleaned_Data[[#This Row],[MRP]]</f>
        <v>6110.0300000000007</v>
      </c>
      <c r="J127" s="10">
        <f>Cleaned_Data[[#This Row],[Discount_Applied]]</f>
        <v>0.24</v>
      </c>
      <c r="K127" s="10">
        <f>Cleaned_Data[[#This Row],[Revenue]]</f>
        <v>0</v>
      </c>
      <c r="L127" s="10">
        <f>Cleaned_Data[[#This Row],[Profit]]</f>
        <v>2962.75</v>
      </c>
      <c r="M127" s="10" t="str">
        <f>Cleaned_Data[[#This Row],[Product_Name]]</f>
        <v>Premier III</v>
      </c>
      <c r="N127" s="10" t="str">
        <f>Cleaned_Data[[#This Row],[Product_Line]]</f>
        <v>Soccer</v>
      </c>
      <c r="O127" s="10" t="str">
        <f>Cleaned_Data[[#This Row],[Size]]</f>
        <v>10</v>
      </c>
      <c r="P127" s="10" t="str">
        <f t="shared" si="2"/>
        <v>Premier III|Soccer|10</v>
      </c>
      <c r="Q127" s="11">
        <f>Cleaned_Data[[#This Row],[Order_Date]]</f>
        <v>45636</v>
      </c>
      <c r="R127" s="10" t="str">
        <f>Cleaned_Data[[#This Row],[Region]]</f>
        <v>Bangalore</v>
      </c>
      <c r="S127" s="10" t="str">
        <f>Cleaned_Data[[#This Row],[Sales_Channel]]</f>
        <v>Online</v>
      </c>
      <c r="T127" s="10" t="str">
        <f>Cleaned_Data[[#This Row],[Gender_Category]]</f>
        <v>Men</v>
      </c>
      <c r="U127" t="str">
        <f t="shared" si="3"/>
        <v>DK-504</v>
      </c>
      <c r="V127" s="10"/>
      <c r="W127" s="10"/>
    </row>
    <row r="128" spans="1:23" x14ac:dyDescent="0.3">
      <c r="A128" s="10" t="s">
        <v>447</v>
      </c>
      <c r="B128" s="10">
        <f>Cleaned_Data[[#This Row],[Order_ID]]</f>
        <v>2131</v>
      </c>
      <c r="C128" s="10" t="str">
        <f>_xlfn.XLOOKUP(P128,Dim_Product!$E$2:$E$221,Dim_Product!$A$2:$A$221,"Not Found")</f>
        <v>PK-61</v>
      </c>
      <c r="D128" s="10" t="str">
        <f>_xlfn.XLOOKUP(Table5[[#This Row],[Order_Date]],Table8[Date],Table8[Date_Key],"Not Found")</f>
        <v>DK-508</v>
      </c>
      <c r="E128" s="10" t="str">
        <f>_xlfn.XLOOKUP(R128,Table4[Region],Table4[Region_Key])</f>
        <v>RK-03</v>
      </c>
      <c r="F128" s="10" t="str">
        <f>_xlfn.XLOOKUP(S128,Table6[Sales_Channel],Table6[Channel_Key])</f>
        <v>CK-02</v>
      </c>
      <c r="G128" s="10" t="str">
        <f>_xlfn.XLOOKUP(T128,Table7[Gender_Category],Table7[Gender_Key])</f>
        <v>GK-01</v>
      </c>
      <c r="H128" s="10">
        <f>Cleaned_Data[[#This Row],[Units_Sold]]</f>
        <v>2</v>
      </c>
      <c r="I128" s="10">
        <f>Cleaned_Data[[#This Row],[MRP]]</f>
        <v>5561.82</v>
      </c>
      <c r="J128" s="10">
        <f>Cleaned_Data[[#This Row],[Discount_Applied]]</f>
        <v>0</v>
      </c>
      <c r="K128" s="10">
        <f>Cleaned_Data[[#This Row],[Revenue]]</f>
        <v>0</v>
      </c>
      <c r="L128" s="10">
        <f>Cleaned_Data[[#This Row],[Profit]]</f>
        <v>2227.48</v>
      </c>
      <c r="M128" s="10" t="str">
        <f>Cleaned_Data[[#This Row],[Product_Name]]</f>
        <v>Free RN</v>
      </c>
      <c r="N128" s="10" t="str">
        <f>Cleaned_Data[[#This Row],[Product_Line]]</f>
        <v>Running</v>
      </c>
      <c r="O128" s="10" t="str">
        <f>Cleaned_Data[[#This Row],[Size]]</f>
        <v>XL</v>
      </c>
      <c r="P128" s="10" t="str">
        <f t="shared" si="2"/>
        <v>Free RN|Running|XL</v>
      </c>
      <c r="Q128" s="11">
        <f>Cleaned_Data[[#This Row],[Order_Date]]</f>
        <v>45640</v>
      </c>
      <c r="R128" s="10" t="str">
        <f>Cleaned_Data[[#This Row],[Region]]</f>
        <v>Mumbai</v>
      </c>
      <c r="S128" s="10" t="str">
        <f>Cleaned_Data[[#This Row],[Sales_Channel]]</f>
        <v>Retail</v>
      </c>
      <c r="T128" s="10" t="str">
        <f>Cleaned_Data[[#This Row],[Gender_Category]]</f>
        <v>Kids</v>
      </c>
      <c r="U128" t="str">
        <f t="shared" si="3"/>
        <v>DK-508</v>
      </c>
      <c r="V128" s="10"/>
      <c r="W128" s="10"/>
    </row>
    <row r="129" spans="1:23" x14ac:dyDescent="0.3">
      <c r="A129" s="10" t="s">
        <v>448</v>
      </c>
      <c r="B129" s="10">
        <f>Cleaned_Data[[#This Row],[Order_ID]]</f>
        <v>2132</v>
      </c>
      <c r="C129" s="10" t="str">
        <f>_xlfn.XLOOKUP(P129,Dim_Product!$E$2:$E$221,Dim_Product!$A$2:$A$221,"Not Found")</f>
        <v>PK-19</v>
      </c>
      <c r="D129" s="10" t="str">
        <f>_xlfn.XLOOKUP(Table5[[#This Row],[Order_Date]],Table8[Date],Table8[Date_Key],"Not Found")</f>
        <v>DK-25</v>
      </c>
      <c r="E129" s="10" t="str">
        <f>_xlfn.XLOOKUP(R129,Table4[Region],Table4[Region_Key])</f>
        <v>RK-05</v>
      </c>
      <c r="F129" s="10" t="str">
        <f>_xlfn.XLOOKUP(S129,Table6[Sales_Channel],Table6[Channel_Key])</f>
        <v>CK-01</v>
      </c>
      <c r="G129" s="10" t="str">
        <f>_xlfn.XLOOKUP(T129,Table7[Gender_Category],Table7[Gender_Key])</f>
        <v>GK-03</v>
      </c>
      <c r="H129" s="10">
        <f>Cleaned_Data[[#This Row],[Units_Sold]]</f>
        <v>2</v>
      </c>
      <c r="I129" s="10">
        <f>Cleaned_Data[[#This Row],[MRP]]</f>
        <v>6110.0300000000007</v>
      </c>
      <c r="J129" s="10">
        <f>Cleaned_Data[[#This Row],[Discount_Applied]]</f>
        <v>0</v>
      </c>
      <c r="K129" s="10">
        <f>Cleaned_Data[[#This Row],[Revenue]]</f>
        <v>0</v>
      </c>
      <c r="L129" s="10">
        <f>Cleaned_Data[[#This Row],[Profit]]</f>
        <v>3882.22</v>
      </c>
      <c r="M129" s="10" t="str">
        <f>Cleaned_Data[[#This Row],[Product_Name]]</f>
        <v>Free RN</v>
      </c>
      <c r="N129" s="10" t="str">
        <f>Cleaned_Data[[#This Row],[Product_Line]]</f>
        <v>Running</v>
      </c>
      <c r="O129" s="10" t="str">
        <f>Cleaned_Data[[#This Row],[Size]]</f>
        <v>L</v>
      </c>
      <c r="P129" s="10" t="str">
        <f t="shared" si="2"/>
        <v>Free RN|Running|L</v>
      </c>
      <c r="Q129" s="11">
        <f>Cleaned_Data[[#This Row],[Order_Date]]</f>
        <v>45157</v>
      </c>
      <c r="R129" s="10" t="str">
        <f>Cleaned_Data[[#This Row],[Region]]</f>
        <v>Delhi</v>
      </c>
      <c r="S129" s="10" t="str">
        <f>Cleaned_Data[[#This Row],[Sales_Channel]]</f>
        <v>Online</v>
      </c>
      <c r="T129" s="10" t="str">
        <f>Cleaned_Data[[#This Row],[Gender_Category]]</f>
        <v>Men</v>
      </c>
      <c r="U129" t="str">
        <f t="shared" si="3"/>
        <v>DK-25</v>
      </c>
      <c r="V129" s="10"/>
      <c r="W129" s="10"/>
    </row>
    <row r="130" spans="1:23" x14ac:dyDescent="0.3">
      <c r="A130" s="10" t="s">
        <v>449</v>
      </c>
      <c r="B130" s="10">
        <f>Cleaned_Data[[#This Row],[Order_ID]]</f>
        <v>2133</v>
      </c>
      <c r="C130" s="10" t="str">
        <f>_xlfn.XLOOKUP(P130,Dim_Product!$E$2:$E$221,Dim_Product!$A$2:$A$221,"Not Found")</f>
        <v>PK-80</v>
      </c>
      <c r="D130" s="10" t="str">
        <f>_xlfn.XLOOKUP(Table5[[#This Row],[Order_Date]],Table8[Date],Table8[Date_Key],"Not Found")</f>
        <v>Not Found</v>
      </c>
      <c r="E130" s="10" t="str">
        <f>_xlfn.XLOOKUP(R130,Table4[Region],Table4[Region_Key])</f>
        <v>RK-04</v>
      </c>
      <c r="F130" s="10" t="str">
        <f>_xlfn.XLOOKUP(S130,Table6[Sales_Channel],Table6[Channel_Key])</f>
        <v>CK-02</v>
      </c>
      <c r="G130" s="10" t="str">
        <f>_xlfn.XLOOKUP(T130,Table7[Gender_Category],Table7[Gender_Key])</f>
        <v>GK-03</v>
      </c>
      <c r="H130" s="10">
        <f>Cleaned_Data[[#This Row],[Units_Sold]]</f>
        <v>2</v>
      </c>
      <c r="I130" s="10">
        <f>Cleaned_Data[[#This Row],[MRP]]</f>
        <v>6789.53</v>
      </c>
      <c r="J130" s="10">
        <f>Cleaned_Data[[#This Row],[Discount_Applied]]</f>
        <v>0</v>
      </c>
      <c r="K130" s="10">
        <f>Cleaned_Data[[#This Row],[Revenue]]</f>
        <v>0</v>
      </c>
      <c r="L130" s="10">
        <f>Cleaned_Data[[#This Row],[Profit]]</f>
        <v>-166.81</v>
      </c>
      <c r="M130" s="10" t="str">
        <f>Cleaned_Data[[#This Row],[Product_Name]]</f>
        <v>Metcon 7</v>
      </c>
      <c r="N130" s="10" t="str">
        <f>Cleaned_Data[[#This Row],[Product_Line]]</f>
        <v>Training</v>
      </c>
      <c r="O130" s="10" t="str">
        <f>Cleaned_Data[[#This Row],[Size]]</f>
        <v>XL</v>
      </c>
      <c r="P130" s="10" t="str">
        <f t="shared" si="2"/>
        <v>Metcon 7|Training|XL</v>
      </c>
      <c r="Q130" s="11" t="str">
        <f>Cleaned_Data[[#This Row],[Order_Date]]</f>
        <v/>
      </c>
      <c r="R130" s="10" t="str">
        <f>Cleaned_Data[[#This Row],[Region]]</f>
        <v>Pune</v>
      </c>
      <c r="S130" s="10" t="str">
        <f>Cleaned_Data[[#This Row],[Sales_Channel]]</f>
        <v>Retail</v>
      </c>
      <c r="T130" s="10" t="str">
        <f>Cleaned_Data[[#This Row],[Gender_Category]]</f>
        <v>Men</v>
      </c>
      <c r="U130" t="str">
        <f t="shared" si="3"/>
        <v>Not Found</v>
      </c>
      <c r="V130" s="10"/>
      <c r="W130" s="10"/>
    </row>
    <row r="131" spans="1:23" x14ac:dyDescent="0.3">
      <c r="A131" s="10" t="s">
        <v>450</v>
      </c>
      <c r="B131" s="10">
        <f>Cleaned_Data[[#This Row],[Order_ID]]</f>
        <v>2134</v>
      </c>
      <c r="C131" s="10" t="str">
        <f>_xlfn.XLOOKUP(P131,Dim_Product!$E$2:$E$221,Dim_Product!$A$2:$A$221,"Not Found")</f>
        <v>PK-81</v>
      </c>
      <c r="D131" s="10" t="str">
        <f>_xlfn.XLOOKUP(Table5[[#This Row],[Order_Date]],Table8[Date],Table8[Date_Key],"Not Found")</f>
        <v>Not Found</v>
      </c>
      <c r="E131" s="10" t="str">
        <f>_xlfn.XLOOKUP(R131,Table4[Region],Table4[Region_Key])</f>
        <v>RK-02</v>
      </c>
      <c r="F131" s="10" t="str">
        <f>_xlfn.XLOOKUP(S131,Table6[Sales_Channel],Table6[Channel_Key])</f>
        <v>CK-01</v>
      </c>
      <c r="G131" s="10" t="str">
        <f>_xlfn.XLOOKUP(T131,Table7[Gender_Category],Table7[Gender_Key])</f>
        <v>GK-03</v>
      </c>
      <c r="H131" s="10">
        <f>Cleaned_Data[[#This Row],[Units_Sold]]</f>
        <v>2</v>
      </c>
      <c r="I131" s="10">
        <f>Cleaned_Data[[#This Row],[MRP]]</f>
        <v>4738.62</v>
      </c>
      <c r="J131" s="10">
        <f>Cleaned_Data[[#This Row],[Discount_Applied]]</f>
        <v>0</v>
      </c>
      <c r="K131" s="10">
        <f>Cleaned_Data[[#This Row],[Revenue]]</f>
        <v>0</v>
      </c>
      <c r="L131" s="10">
        <f>Cleaned_Data[[#This Row],[Profit]]</f>
        <v>1009.28</v>
      </c>
      <c r="M131" s="10" t="str">
        <f>Cleaned_Data[[#This Row],[Product_Name]]</f>
        <v>ZoomX Invincible</v>
      </c>
      <c r="N131" s="10" t="str">
        <f>Cleaned_Data[[#This Row],[Product_Line]]</f>
        <v>Training</v>
      </c>
      <c r="O131" s="10" t="str">
        <f>Cleaned_Data[[#This Row],[Size]]</f>
        <v>M</v>
      </c>
      <c r="P131" s="10" t="str">
        <f t="shared" ref="P131:P194" si="4">TRIM(M131)&amp;"|"&amp;TRIM(N131)&amp;"|"&amp;TRIM(O131)</f>
        <v>ZoomX Invincible|Training|M</v>
      </c>
      <c r="Q131" s="11" t="str">
        <f>Cleaned_Data[[#This Row],[Order_Date]]</f>
        <v/>
      </c>
      <c r="R131" s="10" t="str">
        <f>Cleaned_Data[[#This Row],[Region]]</f>
        <v>Hyderabad</v>
      </c>
      <c r="S131" s="10" t="str">
        <f>Cleaned_Data[[#This Row],[Sales_Channel]]</f>
        <v>Online</v>
      </c>
      <c r="T131" s="10" t="str">
        <f>Cleaned_Data[[#This Row],[Gender_Category]]</f>
        <v>Men</v>
      </c>
      <c r="U131" t="str">
        <f t="shared" ref="U131:U194" si="5">IF(D131="",0,D131)</f>
        <v>Not Found</v>
      </c>
      <c r="V131" s="10"/>
      <c r="W131" s="10"/>
    </row>
    <row r="132" spans="1:23" x14ac:dyDescent="0.3">
      <c r="A132" s="10" t="s">
        <v>451</v>
      </c>
      <c r="B132" s="10">
        <f>Cleaned_Data[[#This Row],[Order_ID]]</f>
        <v>2135</v>
      </c>
      <c r="C132" s="10" t="str">
        <f>_xlfn.XLOOKUP(P132,Dim_Product!$E$2:$E$221,Dim_Product!$A$2:$A$221,"Not Found")</f>
        <v>PK-82</v>
      </c>
      <c r="D132" s="10" t="str">
        <f>_xlfn.XLOOKUP(Table5[[#This Row],[Order_Date]],Table8[Date],Table8[Date_Key],"Not Found")</f>
        <v>DK-417</v>
      </c>
      <c r="E132" s="10" t="str">
        <f>_xlfn.XLOOKUP(R132,Table4[Region],Table4[Region_Key])</f>
        <v>RK-02</v>
      </c>
      <c r="F132" s="10" t="str">
        <f>_xlfn.XLOOKUP(S132,Table6[Sales_Channel],Table6[Channel_Key])</f>
        <v>CK-02</v>
      </c>
      <c r="G132" s="10" t="str">
        <f>_xlfn.XLOOKUP(T132,Table7[Gender_Category],Table7[Gender_Key])</f>
        <v>GK-03</v>
      </c>
      <c r="H132" s="10">
        <f>Cleaned_Data[[#This Row],[Units_Sold]]</f>
        <v>2</v>
      </c>
      <c r="I132" s="10">
        <f>Cleaned_Data[[#This Row],[MRP]]</f>
        <v>9106.61</v>
      </c>
      <c r="J132" s="10">
        <f>Cleaned_Data[[#This Row],[Discount_Applied]]</f>
        <v>0.74</v>
      </c>
      <c r="K132" s="10">
        <f>Cleaned_Data[[#This Row],[Revenue]]</f>
        <v>4735.4399999999996</v>
      </c>
      <c r="L132" s="10">
        <f>Cleaned_Data[[#This Row],[Profit]]</f>
        <v>2422.38</v>
      </c>
      <c r="M132" s="10" t="str">
        <f>Cleaned_Data[[#This Row],[Product_Name]]</f>
        <v>Zoom Freak</v>
      </c>
      <c r="N132" s="10" t="str">
        <f>Cleaned_Data[[#This Row],[Product_Line]]</f>
        <v>Basketball</v>
      </c>
      <c r="O132" s="10" t="str">
        <f>Cleaned_Data[[#This Row],[Size]]</f>
        <v>L</v>
      </c>
      <c r="P132" s="10" t="str">
        <f t="shared" si="4"/>
        <v>Zoom Freak|Basketball|L</v>
      </c>
      <c r="Q132" s="11">
        <f>Cleaned_Data[[#This Row],[Order_Date]]</f>
        <v>45549</v>
      </c>
      <c r="R132" s="10" t="str">
        <f>Cleaned_Data[[#This Row],[Region]]</f>
        <v>Hyderabad</v>
      </c>
      <c r="S132" s="10" t="str">
        <f>Cleaned_Data[[#This Row],[Sales_Channel]]</f>
        <v>Retail</v>
      </c>
      <c r="T132" s="10" t="str">
        <f>Cleaned_Data[[#This Row],[Gender_Category]]</f>
        <v>Men</v>
      </c>
      <c r="U132" t="str">
        <f t="shared" si="5"/>
        <v>DK-417</v>
      </c>
      <c r="V132" s="10"/>
      <c r="W132" s="10"/>
    </row>
    <row r="133" spans="1:23" x14ac:dyDescent="0.3">
      <c r="A133" s="10" t="s">
        <v>452</v>
      </c>
      <c r="B133" s="10">
        <f>Cleaned_Data[[#This Row],[Order_ID]]</f>
        <v>2136</v>
      </c>
      <c r="C133" s="10" t="str">
        <f>_xlfn.XLOOKUP(P133,Dim_Product!$E$2:$E$221,Dim_Product!$A$2:$A$221,"Not Found")</f>
        <v>PK-55</v>
      </c>
      <c r="D133" s="10" t="str">
        <f>_xlfn.XLOOKUP(Table5[[#This Row],[Order_Date]],Table8[Date],Table8[Date_Key],"Not Found")</f>
        <v>Not Found</v>
      </c>
      <c r="E133" s="10" t="str">
        <f>_xlfn.XLOOKUP(R133,Table4[Region],Table4[Region_Key])</f>
        <v>RK-04</v>
      </c>
      <c r="F133" s="10" t="str">
        <f>_xlfn.XLOOKUP(S133,Table6[Sales_Channel],Table6[Channel_Key])</f>
        <v>CK-01</v>
      </c>
      <c r="G133" s="10" t="str">
        <f>_xlfn.XLOOKUP(T133,Table7[Gender_Category],Table7[Gender_Key])</f>
        <v>GK-01</v>
      </c>
      <c r="H133" s="10">
        <f>Cleaned_Data[[#This Row],[Units_Sold]]</f>
        <v>1</v>
      </c>
      <c r="I133" s="10">
        <f>Cleaned_Data[[#This Row],[MRP]]</f>
        <v>6110.0300000000007</v>
      </c>
      <c r="J133" s="10">
        <f>Cleaned_Data[[#This Row],[Discount_Applied]]</f>
        <v>0</v>
      </c>
      <c r="K133" s="10">
        <f>Cleaned_Data[[#This Row],[Revenue]]</f>
        <v>0</v>
      </c>
      <c r="L133" s="10">
        <f>Cleaned_Data[[#This Row],[Profit]]</f>
        <v>3672.24</v>
      </c>
      <c r="M133" s="10" t="str">
        <f>Cleaned_Data[[#This Row],[Product_Name]]</f>
        <v>ZoomX Invincible</v>
      </c>
      <c r="N133" s="10" t="str">
        <f>Cleaned_Data[[#This Row],[Product_Line]]</f>
        <v>Training</v>
      </c>
      <c r="O133" s="10" t="str">
        <f>Cleaned_Data[[#This Row],[Size]]</f>
        <v>L</v>
      </c>
      <c r="P133" s="10" t="str">
        <f t="shared" si="4"/>
        <v>ZoomX Invincible|Training|L</v>
      </c>
      <c r="Q133" s="11" t="str">
        <f>Cleaned_Data[[#This Row],[Order_Date]]</f>
        <v/>
      </c>
      <c r="R133" s="10" t="str">
        <f>Cleaned_Data[[#This Row],[Region]]</f>
        <v>Pune</v>
      </c>
      <c r="S133" s="10" t="str">
        <f>Cleaned_Data[[#This Row],[Sales_Channel]]</f>
        <v>Online</v>
      </c>
      <c r="T133" s="10" t="str">
        <f>Cleaned_Data[[#This Row],[Gender_Category]]</f>
        <v>Kids</v>
      </c>
      <c r="U133" t="str">
        <f t="shared" si="5"/>
        <v>Not Found</v>
      </c>
      <c r="V133" s="10"/>
      <c r="W133" s="10"/>
    </row>
    <row r="134" spans="1:23" x14ac:dyDescent="0.3">
      <c r="A134" s="10" t="s">
        <v>453</v>
      </c>
      <c r="B134" s="10">
        <f>Cleaned_Data[[#This Row],[Order_ID]]</f>
        <v>2137</v>
      </c>
      <c r="C134" s="10" t="str">
        <f>_xlfn.XLOOKUP(P134,Dim_Product!$E$2:$E$221,Dim_Product!$A$2:$A$221,"Not Found")</f>
        <v>PK-47</v>
      </c>
      <c r="D134" s="10" t="str">
        <f>_xlfn.XLOOKUP(Table5[[#This Row],[Order_Date]],Table8[Date],Table8[Date_Key],"Not Found")</f>
        <v>Not Found</v>
      </c>
      <c r="E134" s="10" t="str">
        <f>_xlfn.XLOOKUP(R134,Table4[Region],Table4[Region_Key])</f>
        <v>RK-05</v>
      </c>
      <c r="F134" s="10" t="str">
        <f>_xlfn.XLOOKUP(S134,Table6[Sales_Channel],Table6[Channel_Key])</f>
        <v>CK-01</v>
      </c>
      <c r="G134" s="10" t="str">
        <f>_xlfn.XLOOKUP(T134,Table7[Gender_Category],Table7[Gender_Key])</f>
        <v>GK-03</v>
      </c>
      <c r="H134" s="10">
        <f>Cleaned_Data[[#This Row],[Units_Sold]]</f>
        <v>0</v>
      </c>
      <c r="I134" s="10">
        <f>Cleaned_Data[[#This Row],[MRP]]</f>
        <v>5222.0200000000004</v>
      </c>
      <c r="J134" s="10">
        <f>Cleaned_Data[[#This Row],[Discount_Applied]]</f>
        <v>0.95</v>
      </c>
      <c r="K134" s="10">
        <f>Cleaned_Data[[#This Row],[Revenue]]</f>
        <v>0</v>
      </c>
      <c r="L134" s="10">
        <f>Cleaned_Data[[#This Row],[Profit]]</f>
        <v>1796.76</v>
      </c>
      <c r="M134" s="10" t="str">
        <f>Cleaned_Data[[#This Row],[Product_Name]]</f>
        <v>Phantom GT</v>
      </c>
      <c r="N134" s="10" t="str">
        <f>Cleaned_Data[[#This Row],[Product_Line]]</f>
        <v>Soccer</v>
      </c>
      <c r="O134" s="10" t="str">
        <f>Cleaned_Data[[#This Row],[Size]]</f>
        <v>NA</v>
      </c>
      <c r="P134" s="10" t="str">
        <f t="shared" si="4"/>
        <v>Phantom GT|Soccer|NA</v>
      </c>
      <c r="Q134" s="11" t="str">
        <f>Cleaned_Data[[#This Row],[Order_Date]]</f>
        <v/>
      </c>
      <c r="R134" s="10" t="str">
        <f>Cleaned_Data[[#This Row],[Region]]</f>
        <v>Delhi</v>
      </c>
      <c r="S134" s="10" t="str">
        <f>Cleaned_Data[[#This Row],[Sales_Channel]]</f>
        <v>Online</v>
      </c>
      <c r="T134" s="10" t="str">
        <f>Cleaned_Data[[#This Row],[Gender_Category]]</f>
        <v>Men</v>
      </c>
      <c r="U134" t="str">
        <f t="shared" si="5"/>
        <v>Not Found</v>
      </c>
      <c r="V134" s="10"/>
      <c r="W134" s="10"/>
    </row>
    <row r="135" spans="1:23" x14ac:dyDescent="0.3">
      <c r="A135" s="10" t="s">
        <v>454</v>
      </c>
      <c r="B135" s="10">
        <f>Cleaned_Data[[#This Row],[Order_ID]]</f>
        <v>2138</v>
      </c>
      <c r="C135" s="10" t="str">
        <f>_xlfn.XLOOKUP(P135,Dim_Product!$E$2:$E$221,Dim_Product!$A$2:$A$221,"Not Found")</f>
        <v>PK-83</v>
      </c>
      <c r="D135" s="10" t="str">
        <f>_xlfn.XLOOKUP(Table5[[#This Row],[Order_Date]],Table8[Date],Table8[Date_Key],"Not Found")</f>
        <v>DK-443</v>
      </c>
      <c r="E135" s="10" t="str">
        <f>_xlfn.XLOOKUP(R135,Table4[Region],Table4[Region_Key])</f>
        <v>RK-03</v>
      </c>
      <c r="F135" s="10" t="str">
        <f>_xlfn.XLOOKUP(S135,Table6[Sales_Channel],Table6[Channel_Key])</f>
        <v>CK-01</v>
      </c>
      <c r="G135" s="10" t="str">
        <f>_xlfn.XLOOKUP(T135,Table7[Gender_Category],Table7[Gender_Key])</f>
        <v>GK-03</v>
      </c>
      <c r="H135" s="10">
        <f>Cleaned_Data[[#This Row],[Units_Sold]]</f>
        <v>2</v>
      </c>
      <c r="I135" s="10">
        <f>Cleaned_Data[[#This Row],[MRP]]</f>
        <v>8055.2</v>
      </c>
      <c r="J135" s="10">
        <f>Cleaned_Data[[#This Row],[Discount_Applied]]</f>
        <v>0</v>
      </c>
      <c r="K135" s="10">
        <f>Cleaned_Data[[#This Row],[Revenue]]</f>
        <v>0</v>
      </c>
      <c r="L135" s="10">
        <f>Cleaned_Data[[#This Row],[Profit]]</f>
        <v>1840.09</v>
      </c>
      <c r="M135" s="10" t="str">
        <f>Cleaned_Data[[#This Row],[Product_Name]]</f>
        <v>Pegasus Turbo</v>
      </c>
      <c r="N135" s="10" t="str">
        <f>Cleaned_Data[[#This Row],[Product_Line]]</f>
        <v>Running</v>
      </c>
      <c r="O135" s="10" t="str">
        <f>Cleaned_Data[[#This Row],[Size]]</f>
        <v>11</v>
      </c>
      <c r="P135" s="10" t="str">
        <f t="shared" si="4"/>
        <v>Pegasus Turbo|Running|11</v>
      </c>
      <c r="Q135" s="11">
        <f>Cleaned_Data[[#This Row],[Order_Date]]</f>
        <v>45575</v>
      </c>
      <c r="R135" s="10" t="str">
        <f>Cleaned_Data[[#This Row],[Region]]</f>
        <v>Mumbai</v>
      </c>
      <c r="S135" s="10" t="str">
        <f>Cleaned_Data[[#This Row],[Sales_Channel]]</f>
        <v>Online</v>
      </c>
      <c r="T135" s="10" t="str">
        <f>Cleaned_Data[[#This Row],[Gender_Category]]</f>
        <v>Men</v>
      </c>
      <c r="U135" t="str">
        <f t="shared" si="5"/>
        <v>DK-443</v>
      </c>
      <c r="V135" s="10"/>
      <c r="W135" s="10"/>
    </row>
    <row r="136" spans="1:23" x14ac:dyDescent="0.3">
      <c r="A136" s="10" t="s">
        <v>455</v>
      </c>
      <c r="B136" s="10">
        <f>Cleaned_Data[[#This Row],[Order_ID]]</f>
        <v>2139</v>
      </c>
      <c r="C136" s="10" t="str">
        <f>_xlfn.XLOOKUP(P136,Dim_Product!$E$2:$E$221,Dim_Product!$A$2:$A$221,"Not Found")</f>
        <v>PK-15</v>
      </c>
      <c r="D136" s="10" t="str">
        <f>_xlfn.XLOOKUP(Table5[[#This Row],[Order_Date]],Table8[Date],Table8[Date_Key],"Not Found")</f>
        <v>DK-378</v>
      </c>
      <c r="E136" s="10" t="str">
        <f>_xlfn.XLOOKUP(R136,Table4[Region],Table4[Region_Key])</f>
        <v>RK-03</v>
      </c>
      <c r="F136" s="10" t="str">
        <f>_xlfn.XLOOKUP(S136,Table6[Sales_Channel],Table6[Channel_Key])</f>
        <v>CK-02</v>
      </c>
      <c r="G136" s="10" t="str">
        <f>_xlfn.XLOOKUP(T136,Table7[Gender_Category],Table7[Gender_Key])</f>
        <v>GK-02</v>
      </c>
      <c r="H136" s="10">
        <f>Cleaned_Data[[#This Row],[Units_Sold]]</f>
        <v>2</v>
      </c>
      <c r="I136" s="10">
        <f>Cleaned_Data[[#This Row],[MRP]]</f>
        <v>6110.0300000000007</v>
      </c>
      <c r="J136" s="10">
        <f>Cleaned_Data[[#This Row],[Discount_Applied]]</f>
        <v>0</v>
      </c>
      <c r="K136" s="10">
        <f>Cleaned_Data[[#This Row],[Revenue]]</f>
        <v>0</v>
      </c>
      <c r="L136" s="10">
        <f>Cleaned_Data[[#This Row],[Profit]]</f>
        <v>-334.52</v>
      </c>
      <c r="M136" s="10" t="str">
        <f>Cleaned_Data[[#This Row],[Product_Name]]</f>
        <v>Air Jordan</v>
      </c>
      <c r="N136" s="10" t="str">
        <f>Cleaned_Data[[#This Row],[Product_Line]]</f>
        <v>Basketball</v>
      </c>
      <c r="O136" s="10" t="str">
        <f>Cleaned_Data[[#This Row],[Size]]</f>
        <v>M</v>
      </c>
      <c r="P136" s="10" t="str">
        <f t="shared" si="4"/>
        <v>Air Jordan|Basketball|M</v>
      </c>
      <c r="Q136" s="11">
        <f>Cleaned_Data[[#This Row],[Order_Date]]</f>
        <v>45510</v>
      </c>
      <c r="R136" s="10" t="str">
        <f>Cleaned_Data[[#This Row],[Region]]</f>
        <v>Mumbai</v>
      </c>
      <c r="S136" s="10" t="str">
        <f>Cleaned_Data[[#This Row],[Sales_Channel]]</f>
        <v>Retail</v>
      </c>
      <c r="T136" s="10" t="str">
        <f>Cleaned_Data[[#This Row],[Gender_Category]]</f>
        <v>Women</v>
      </c>
      <c r="U136" t="str">
        <f t="shared" si="5"/>
        <v>DK-378</v>
      </c>
      <c r="V136" s="10"/>
      <c r="W136" s="10"/>
    </row>
    <row r="137" spans="1:23" x14ac:dyDescent="0.3">
      <c r="A137" s="10" t="s">
        <v>456</v>
      </c>
      <c r="B137" s="10">
        <f>Cleaned_Data[[#This Row],[Order_ID]]</f>
        <v>2140</v>
      </c>
      <c r="C137" s="10" t="str">
        <f>_xlfn.XLOOKUP(P137,Dim_Product!$E$2:$E$221,Dim_Product!$A$2:$A$221,"Not Found")</f>
        <v>PK-68</v>
      </c>
      <c r="D137" s="10" t="str">
        <f>_xlfn.XLOOKUP(Table5[[#This Row],[Order_Date]],Table8[Date],Table8[Date_Key],"Not Found")</f>
        <v>DK-467</v>
      </c>
      <c r="E137" s="10" t="str">
        <f>_xlfn.XLOOKUP(R137,Table4[Region],Table4[Region_Key])</f>
        <v>RK-01</v>
      </c>
      <c r="F137" s="10" t="str">
        <f>_xlfn.XLOOKUP(S137,Table6[Sales_Channel],Table6[Channel_Key])</f>
        <v>CK-01</v>
      </c>
      <c r="G137" s="10" t="str">
        <f>_xlfn.XLOOKUP(T137,Table7[Gender_Category],Table7[Gender_Key])</f>
        <v>GK-03</v>
      </c>
      <c r="H137" s="10">
        <f>Cleaned_Data[[#This Row],[Units_Sold]]</f>
        <v>2</v>
      </c>
      <c r="I137" s="10">
        <f>Cleaned_Data[[#This Row],[MRP]]</f>
        <v>6765.74</v>
      </c>
      <c r="J137" s="10">
        <f>Cleaned_Data[[#This Row],[Discount_Applied]]</f>
        <v>0</v>
      </c>
      <c r="K137" s="10">
        <f>Cleaned_Data[[#This Row],[Revenue]]</f>
        <v>0</v>
      </c>
      <c r="L137" s="10">
        <f>Cleaned_Data[[#This Row],[Profit]]</f>
        <v>-875.45</v>
      </c>
      <c r="M137" s="10" t="str">
        <f>Cleaned_Data[[#This Row],[Product_Name]]</f>
        <v>Zoom Freak</v>
      </c>
      <c r="N137" s="10" t="str">
        <f>Cleaned_Data[[#This Row],[Product_Line]]</f>
        <v>Basketball</v>
      </c>
      <c r="O137" s="10" t="str">
        <f>Cleaned_Data[[#This Row],[Size]]</f>
        <v>M</v>
      </c>
      <c r="P137" s="10" t="str">
        <f t="shared" si="4"/>
        <v>Zoom Freak|Basketball|M</v>
      </c>
      <c r="Q137" s="11">
        <f>Cleaned_Data[[#This Row],[Order_Date]]</f>
        <v>45599</v>
      </c>
      <c r="R137" s="10" t="str">
        <f>Cleaned_Data[[#This Row],[Region]]</f>
        <v>Bangalore</v>
      </c>
      <c r="S137" s="10" t="str">
        <f>Cleaned_Data[[#This Row],[Sales_Channel]]</f>
        <v>Online</v>
      </c>
      <c r="T137" s="10" t="str">
        <f>Cleaned_Data[[#This Row],[Gender_Category]]</f>
        <v>Men</v>
      </c>
      <c r="U137" t="str">
        <f t="shared" si="5"/>
        <v>DK-467</v>
      </c>
      <c r="V137" s="10"/>
      <c r="W137" s="10"/>
    </row>
    <row r="138" spans="1:23" x14ac:dyDescent="0.3">
      <c r="A138" s="10" t="s">
        <v>457</v>
      </c>
      <c r="B138" s="10">
        <f>Cleaned_Data[[#This Row],[Order_ID]]</f>
        <v>2141</v>
      </c>
      <c r="C138" s="10" t="str">
        <f>_xlfn.XLOOKUP(P138,Dim_Product!$E$2:$E$221,Dim_Product!$A$2:$A$221,"Not Found")</f>
        <v>PK-84</v>
      </c>
      <c r="D138" s="10" t="str">
        <f>_xlfn.XLOOKUP(Table5[[#This Row],[Order_Date]],Table8[Date],Table8[Date_Key],"Not Found")</f>
        <v>DK-418</v>
      </c>
      <c r="E138" s="10" t="str">
        <f>_xlfn.XLOOKUP(R138,Table4[Region],Table4[Region_Key])</f>
        <v>RK-06</v>
      </c>
      <c r="F138" s="10" t="str">
        <f>_xlfn.XLOOKUP(S138,Table6[Sales_Channel],Table6[Channel_Key])</f>
        <v>CK-02</v>
      </c>
      <c r="G138" s="10" t="str">
        <f>_xlfn.XLOOKUP(T138,Table7[Gender_Category],Table7[Gender_Key])</f>
        <v>GK-01</v>
      </c>
      <c r="H138" s="10">
        <f>Cleaned_Data[[#This Row],[Units_Sold]]</f>
        <v>2</v>
      </c>
      <c r="I138" s="10">
        <f>Cleaned_Data[[#This Row],[MRP]]</f>
        <v>6110.0300000000007</v>
      </c>
      <c r="J138" s="10">
        <f>Cleaned_Data[[#This Row],[Discount_Applied]]</f>
        <v>0</v>
      </c>
      <c r="K138" s="10">
        <f>Cleaned_Data[[#This Row],[Revenue]]</f>
        <v>0</v>
      </c>
      <c r="L138" s="10">
        <f>Cleaned_Data[[#This Row],[Profit]]</f>
        <v>-1032.47</v>
      </c>
      <c r="M138" s="10" t="str">
        <f>Cleaned_Data[[#This Row],[Product_Name]]</f>
        <v>Tiempo Legend</v>
      </c>
      <c r="N138" s="10" t="str">
        <f>Cleaned_Data[[#This Row],[Product_Line]]</f>
        <v>Soccer</v>
      </c>
      <c r="O138" s="10" t="str">
        <f>Cleaned_Data[[#This Row],[Size]]</f>
        <v>NA</v>
      </c>
      <c r="P138" s="10" t="str">
        <f t="shared" si="4"/>
        <v>Tiempo Legend|Soccer|NA</v>
      </c>
      <c r="Q138" s="11">
        <f>Cleaned_Data[[#This Row],[Order_Date]]</f>
        <v>45550</v>
      </c>
      <c r="R138" s="10" t="str">
        <f>Cleaned_Data[[#This Row],[Region]]</f>
        <v>Kolkata</v>
      </c>
      <c r="S138" s="10" t="str">
        <f>Cleaned_Data[[#This Row],[Sales_Channel]]</f>
        <v>Retail</v>
      </c>
      <c r="T138" s="10" t="str">
        <f>Cleaned_Data[[#This Row],[Gender_Category]]</f>
        <v>Kids</v>
      </c>
      <c r="U138" t="str">
        <f t="shared" si="5"/>
        <v>DK-418</v>
      </c>
      <c r="V138" s="10"/>
      <c r="W138" s="10"/>
    </row>
    <row r="139" spans="1:23" x14ac:dyDescent="0.3">
      <c r="A139" s="10" t="s">
        <v>458</v>
      </c>
      <c r="B139" s="10">
        <f>Cleaned_Data[[#This Row],[Order_ID]]</f>
        <v>2142</v>
      </c>
      <c r="C139" s="10" t="str">
        <f>_xlfn.XLOOKUP(P139,Dim_Product!$E$2:$E$221,Dim_Product!$A$2:$A$221,"Not Found")</f>
        <v>PK-75</v>
      </c>
      <c r="D139" s="10" t="str">
        <f>_xlfn.XLOOKUP(Table5[[#This Row],[Order_Date]],Table8[Date],Table8[Date_Key],"Not Found")</f>
        <v>DK-537</v>
      </c>
      <c r="E139" s="10" t="str">
        <f>_xlfn.XLOOKUP(R139,Table4[Region],Table4[Region_Key])</f>
        <v>RK-06</v>
      </c>
      <c r="F139" s="10" t="str">
        <f>_xlfn.XLOOKUP(S139,Table6[Sales_Channel],Table6[Channel_Key])</f>
        <v>CK-02</v>
      </c>
      <c r="G139" s="10" t="str">
        <f>_xlfn.XLOOKUP(T139,Table7[Gender_Category],Table7[Gender_Key])</f>
        <v>GK-01</v>
      </c>
      <c r="H139" s="10">
        <f>Cleaned_Data[[#This Row],[Units_Sold]]</f>
        <v>2</v>
      </c>
      <c r="I139" s="10">
        <f>Cleaned_Data[[#This Row],[MRP]]</f>
        <v>6110.0300000000007</v>
      </c>
      <c r="J139" s="10">
        <f>Cleaned_Data[[#This Row],[Discount_Applied]]</f>
        <v>0</v>
      </c>
      <c r="K139" s="10">
        <f>Cleaned_Data[[#This Row],[Revenue]]</f>
        <v>0</v>
      </c>
      <c r="L139" s="10">
        <f>Cleaned_Data[[#This Row],[Profit]]</f>
        <v>-995.59</v>
      </c>
      <c r="M139" s="10" t="str">
        <f>Cleaned_Data[[#This Row],[Product_Name]]</f>
        <v>Mercurial Superfly</v>
      </c>
      <c r="N139" s="10" t="str">
        <f>Cleaned_Data[[#This Row],[Product_Line]]</f>
        <v>Soccer</v>
      </c>
      <c r="O139" s="10" t="str">
        <f>Cleaned_Data[[#This Row],[Size]]</f>
        <v>NA</v>
      </c>
      <c r="P139" s="10" t="str">
        <f t="shared" si="4"/>
        <v>Mercurial Superfly|Soccer|NA</v>
      </c>
      <c r="Q139" s="11">
        <f>Cleaned_Data[[#This Row],[Order_Date]]</f>
        <v>45669</v>
      </c>
      <c r="R139" s="10" t="str">
        <f>Cleaned_Data[[#This Row],[Region]]</f>
        <v>Kolkata</v>
      </c>
      <c r="S139" s="10" t="str">
        <f>Cleaned_Data[[#This Row],[Sales_Channel]]</f>
        <v>Retail</v>
      </c>
      <c r="T139" s="10" t="str">
        <f>Cleaned_Data[[#This Row],[Gender_Category]]</f>
        <v>Kids</v>
      </c>
      <c r="U139" t="str">
        <f t="shared" si="5"/>
        <v>DK-537</v>
      </c>
      <c r="V139" s="10"/>
      <c r="W139" s="10"/>
    </row>
    <row r="140" spans="1:23" x14ac:dyDescent="0.3">
      <c r="A140" s="10" t="s">
        <v>459</v>
      </c>
      <c r="B140" s="10">
        <f>Cleaned_Data[[#This Row],[Order_ID]]</f>
        <v>2143</v>
      </c>
      <c r="C140" s="10" t="str">
        <f>_xlfn.XLOOKUP(P140,Dim_Product!$E$2:$E$221,Dim_Product!$A$2:$A$221,"Not Found")</f>
        <v>PK-55</v>
      </c>
      <c r="D140" s="10" t="str">
        <f>_xlfn.XLOOKUP(Table5[[#This Row],[Order_Date]],Table8[Date],Table8[Date_Key],"Not Found")</f>
        <v>DK-690</v>
      </c>
      <c r="E140" s="10" t="str">
        <f>_xlfn.XLOOKUP(R140,Table4[Region],Table4[Region_Key])</f>
        <v>RK-05</v>
      </c>
      <c r="F140" s="10" t="str">
        <f>_xlfn.XLOOKUP(S140,Table6[Sales_Channel],Table6[Channel_Key])</f>
        <v>CK-01</v>
      </c>
      <c r="G140" s="10" t="str">
        <f>_xlfn.XLOOKUP(T140,Table7[Gender_Category],Table7[Gender_Key])</f>
        <v>GK-01</v>
      </c>
      <c r="H140" s="10">
        <f>Cleaned_Data[[#This Row],[Units_Sold]]</f>
        <v>-1</v>
      </c>
      <c r="I140" s="10">
        <f>Cleaned_Data[[#This Row],[MRP]]</f>
        <v>6110.0300000000007</v>
      </c>
      <c r="J140" s="10">
        <f>Cleaned_Data[[#This Row],[Discount_Applied]]</f>
        <v>0</v>
      </c>
      <c r="K140" s="10">
        <f>Cleaned_Data[[#This Row],[Revenue]]</f>
        <v>0</v>
      </c>
      <c r="L140" s="10">
        <f>Cleaned_Data[[#This Row],[Profit]]</f>
        <v>1006.66</v>
      </c>
      <c r="M140" s="10" t="str">
        <f>Cleaned_Data[[#This Row],[Product_Name]]</f>
        <v>ZoomX Invincible</v>
      </c>
      <c r="N140" s="10" t="str">
        <f>Cleaned_Data[[#This Row],[Product_Line]]</f>
        <v>Training</v>
      </c>
      <c r="O140" s="10" t="str">
        <f>Cleaned_Data[[#This Row],[Size]]</f>
        <v>L</v>
      </c>
      <c r="P140" s="10" t="str">
        <f t="shared" si="4"/>
        <v>ZoomX Invincible|Training|L</v>
      </c>
      <c r="Q140" s="11">
        <f>Cleaned_Data[[#This Row],[Order_Date]]</f>
        <v>45822</v>
      </c>
      <c r="R140" s="10" t="str">
        <f>Cleaned_Data[[#This Row],[Region]]</f>
        <v>Delhi</v>
      </c>
      <c r="S140" s="10" t="str">
        <f>Cleaned_Data[[#This Row],[Sales_Channel]]</f>
        <v>Online</v>
      </c>
      <c r="T140" s="10" t="str">
        <f>Cleaned_Data[[#This Row],[Gender_Category]]</f>
        <v>Kids</v>
      </c>
      <c r="U140" t="str">
        <f t="shared" si="5"/>
        <v>DK-690</v>
      </c>
      <c r="V140" s="10"/>
      <c r="W140" s="10"/>
    </row>
    <row r="141" spans="1:23" x14ac:dyDescent="0.3">
      <c r="A141" s="10" t="s">
        <v>460</v>
      </c>
      <c r="B141" s="10">
        <f>Cleaned_Data[[#This Row],[Order_ID]]</f>
        <v>2144</v>
      </c>
      <c r="C141" s="10" t="str">
        <f>_xlfn.XLOOKUP(P141,Dim_Product!$E$2:$E$221,Dim_Product!$A$2:$A$221,"Not Found")</f>
        <v>PK-69</v>
      </c>
      <c r="D141" s="10" t="str">
        <f>_xlfn.XLOOKUP(Table5[[#This Row],[Order_Date]],Table8[Date],Table8[Date_Key],"Not Found")</f>
        <v>DK-695</v>
      </c>
      <c r="E141" s="10" t="str">
        <f>_xlfn.XLOOKUP(R141,Table4[Region],Table4[Region_Key])</f>
        <v>RK-06</v>
      </c>
      <c r="F141" s="10" t="str">
        <f>_xlfn.XLOOKUP(S141,Table6[Sales_Channel],Table6[Channel_Key])</f>
        <v>CK-01</v>
      </c>
      <c r="G141" s="10" t="str">
        <f>_xlfn.XLOOKUP(T141,Table7[Gender_Category],Table7[Gender_Key])</f>
        <v>GK-02</v>
      </c>
      <c r="H141" s="10">
        <f>Cleaned_Data[[#This Row],[Units_Sold]]</f>
        <v>4</v>
      </c>
      <c r="I141" s="10">
        <f>Cleaned_Data[[#This Row],[MRP]]</f>
        <v>6110.0300000000007</v>
      </c>
      <c r="J141" s="10">
        <f>Cleaned_Data[[#This Row],[Discount_Applied]]</f>
        <v>0</v>
      </c>
      <c r="K141" s="10">
        <f>Cleaned_Data[[#This Row],[Revenue]]</f>
        <v>0</v>
      </c>
      <c r="L141" s="10">
        <f>Cleaned_Data[[#This Row],[Profit]]</f>
        <v>2385.1</v>
      </c>
      <c r="M141" s="10" t="str">
        <f>Cleaned_Data[[#This Row],[Product_Name]]</f>
        <v>Waffle One</v>
      </c>
      <c r="N141" s="10" t="str">
        <f>Cleaned_Data[[#This Row],[Product_Line]]</f>
        <v>Lifestyle</v>
      </c>
      <c r="O141" s="10" t="str">
        <f>Cleaned_Data[[#This Row],[Size]]</f>
        <v>NA</v>
      </c>
      <c r="P141" s="10" t="str">
        <f t="shared" si="4"/>
        <v>Waffle One|Lifestyle|NA</v>
      </c>
      <c r="Q141" s="11">
        <f>Cleaned_Data[[#This Row],[Order_Date]]</f>
        <v>45827</v>
      </c>
      <c r="R141" s="10" t="str">
        <f>Cleaned_Data[[#This Row],[Region]]</f>
        <v>Kolkata</v>
      </c>
      <c r="S141" s="10" t="str">
        <f>Cleaned_Data[[#This Row],[Sales_Channel]]</f>
        <v>Online</v>
      </c>
      <c r="T141" s="10" t="str">
        <f>Cleaned_Data[[#This Row],[Gender_Category]]</f>
        <v>Women</v>
      </c>
      <c r="U141" t="str">
        <f t="shared" si="5"/>
        <v>DK-695</v>
      </c>
      <c r="V141" s="10"/>
      <c r="W141" s="10"/>
    </row>
    <row r="142" spans="1:23" x14ac:dyDescent="0.3">
      <c r="A142" s="10" t="s">
        <v>461</v>
      </c>
      <c r="B142" s="10">
        <f>Cleaned_Data[[#This Row],[Order_ID]]</f>
        <v>2145</v>
      </c>
      <c r="C142" s="10" t="str">
        <f>_xlfn.XLOOKUP(P142,Dim_Product!$E$2:$E$221,Dim_Product!$A$2:$A$221,"Not Found")</f>
        <v>PK-85</v>
      </c>
      <c r="D142" s="10" t="str">
        <f>_xlfn.XLOOKUP(Table5[[#This Row],[Order_Date]],Table8[Date],Table8[Date_Key],"Not Found")</f>
        <v>DK-643</v>
      </c>
      <c r="E142" s="10" t="str">
        <f>_xlfn.XLOOKUP(R142,Table4[Region],Table4[Region_Key])</f>
        <v>RK-01</v>
      </c>
      <c r="F142" s="10" t="str">
        <f>_xlfn.XLOOKUP(S142,Table6[Sales_Channel],Table6[Channel_Key])</f>
        <v>CK-01</v>
      </c>
      <c r="G142" s="10" t="str">
        <f>_xlfn.XLOOKUP(T142,Table7[Gender_Category],Table7[Gender_Key])</f>
        <v>GK-03</v>
      </c>
      <c r="H142" s="10">
        <f>Cleaned_Data[[#This Row],[Units_Sold]]</f>
        <v>0</v>
      </c>
      <c r="I142" s="10">
        <f>Cleaned_Data[[#This Row],[MRP]]</f>
        <v>6110.0300000000007</v>
      </c>
      <c r="J142" s="10">
        <f>Cleaned_Data[[#This Row],[Discount_Applied]]</f>
        <v>0.67</v>
      </c>
      <c r="K142" s="10">
        <f>Cleaned_Data[[#This Row],[Revenue]]</f>
        <v>0</v>
      </c>
      <c r="L142" s="10">
        <f>Cleaned_Data[[#This Row],[Profit]]</f>
        <v>1335.45</v>
      </c>
      <c r="M142" s="10" t="str">
        <f>Cleaned_Data[[#This Row],[Product_Name]]</f>
        <v>Blazer Mid</v>
      </c>
      <c r="N142" s="10" t="str">
        <f>Cleaned_Data[[#This Row],[Product_Line]]</f>
        <v>Lifestyle</v>
      </c>
      <c r="O142" s="10" t="str">
        <f>Cleaned_Data[[#This Row],[Size]]</f>
        <v>6</v>
      </c>
      <c r="P142" s="10" t="str">
        <f t="shared" si="4"/>
        <v>Blazer Mid|Lifestyle|6</v>
      </c>
      <c r="Q142" s="11">
        <f>Cleaned_Data[[#This Row],[Order_Date]]</f>
        <v>45775</v>
      </c>
      <c r="R142" s="10" t="str">
        <f>Cleaned_Data[[#This Row],[Region]]</f>
        <v>Bangalore</v>
      </c>
      <c r="S142" s="10" t="str">
        <f>Cleaned_Data[[#This Row],[Sales_Channel]]</f>
        <v>Online</v>
      </c>
      <c r="T142" s="10" t="str">
        <f>Cleaned_Data[[#This Row],[Gender_Category]]</f>
        <v>Men</v>
      </c>
      <c r="U142" t="str">
        <f t="shared" si="5"/>
        <v>DK-643</v>
      </c>
      <c r="V142" s="10"/>
      <c r="W142" s="10"/>
    </row>
    <row r="143" spans="1:23" x14ac:dyDescent="0.3">
      <c r="A143" s="10" t="s">
        <v>462</v>
      </c>
      <c r="B143" s="10">
        <f>Cleaned_Data[[#This Row],[Order_ID]]</f>
        <v>2146</v>
      </c>
      <c r="C143" s="10" t="str">
        <f>_xlfn.XLOOKUP(P143,Dim_Product!$E$2:$E$221,Dim_Product!$A$2:$A$221,"Not Found")</f>
        <v>PK-41</v>
      </c>
      <c r="D143" s="10" t="str">
        <f>_xlfn.XLOOKUP(Table5[[#This Row],[Order_Date]],Table8[Date],Table8[Date_Key],"Not Found")</f>
        <v>DK-120</v>
      </c>
      <c r="E143" s="10" t="str">
        <f>_xlfn.XLOOKUP(R143,Table4[Region],Table4[Region_Key])</f>
        <v>RK-03</v>
      </c>
      <c r="F143" s="10" t="str">
        <f>_xlfn.XLOOKUP(S143,Table6[Sales_Channel],Table6[Channel_Key])</f>
        <v>CK-02</v>
      </c>
      <c r="G143" s="10" t="str">
        <f>_xlfn.XLOOKUP(T143,Table7[Gender_Category],Table7[Gender_Key])</f>
        <v>GK-01</v>
      </c>
      <c r="H143" s="10">
        <f>Cleaned_Data[[#This Row],[Units_Sold]]</f>
        <v>2</v>
      </c>
      <c r="I143" s="10">
        <f>Cleaned_Data[[#This Row],[MRP]]</f>
        <v>6110.0300000000007</v>
      </c>
      <c r="J143" s="10">
        <f>Cleaned_Data[[#This Row],[Discount_Applied]]</f>
        <v>0</v>
      </c>
      <c r="K143" s="10">
        <f>Cleaned_Data[[#This Row],[Revenue]]</f>
        <v>0</v>
      </c>
      <c r="L143" s="10">
        <f>Cleaned_Data[[#This Row],[Profit]]</f>
        <v>-908.85</v>
      </c>
      <c r="M143" s="10" t="str">
        <f>Cleaned_Data[[#This Row],[Product_Name]]</f>
        <v>Air Jordan</v>
      </c>
      <c r="N143" s="10" t="str">
        <f>Cleaned_Data[[#This Row],[Product_Line]]</f>
        <v>Basketball</v>
      </c>
      <c r="O143" s="10" t="str">
        <f>Cleaned_Data[[#This Row],[Size]]</f>
        <v>XL</v>
      </c>
      <c r="P143" s="10" t="str">
        <f t="shared" si="4"/>
        <v>Air Jordan|Basketball|XL</v>
      </c>
      <c r="Q143" s="11">
        <f>Cleaned_Data[[#This Row],[Order_Date]]</f>
        <v>45252</v>
      </c>
      <c r="R143" s="10" t="str">
        <f>Cleaned_Data[[#This Row],[Region]]</f>
        <v>Mumbai</v>
      </c>
      <c r="S143" s="10" t="str">
        <f>Cleaned_Data[[#This Row],[Sales_Channel]]</f>
        <v>Retail</v>
      </c>
      <c r="T143" s="10" t="str">
        <f>Cleaned_Data[[#This Row],[Gender_Category]]</f>
        <v>Kids</v>
      </c>
      <c r="U143" t="str">
        <f t="shared" si="5"/>
        <v>DK-120</v>
      </c>
      <c r="V143" s="10"/>
      <c r="W143" s="10"/>
    </row>
    <row r="144" spans="1:23" x14ac:dyDescent="0.3">
      <c r="A144" s="10" t="s">
        <v>463</v>
      </c>
      <c r="B144" s="10">
        <f>Cleaned_Data[[#This Row],[Order_ID]]</f>
        <v>2147</v>
      </c>
      <c r="C144" s="10" t="str">
        <f>_xlfn.XLOOKUP(P144,Dim_Product!$E$2:$E$221,Dim_Product!$A$2:$A$221,"Not Found")</f>
        <v>PK-27</v>
      </c>
      <c r="D144" s="10" t="str">
        <f>_xlfn.XLOOKUP(Table5[[#This Row],[Order_Date]],Table8[Date],Table8[Date_Key],"Not Found")</f>
        <v>DK-436</v>
      </c>
      <c r="E144" s="10" t="str">
        <f>_xlfn.XLOOKUP(R144,Table4[Region],Table4[Region_Key])</f>
        <v>RK-02</v>
      </c>
      <c r="F144" s="10" t="str">
        <f>_xlfn.XLOOKUP(S144,Table6[Sales_Channel],Table6[Channel_Key])</f>
        <v>CK-01</v>
      </c>
      <c r="G144" s="10" t="str">
        <f>_xlfn.XLOOKUP(T144,Table7[Gender_Category],Table7[Gender_Key])</f>
        <v>GK-02</v>
      </c>
      <c r="H144" s="10">
        <f>Cleaned_Data[[#This Row],[Units_Sold]]</f>
        <v>-1</v>
      </c>
      <c r="I144" s="10">
        <f>Cleaned_Data[[#This Row],[MRP]]</f>
        <v>6110.0300000000007</v>
      </c>
      <c r="J144" s="10">
        <f>Cleaned_Data[[#This Row],[Discount_Applied]]</f>
        <v>0</v>
      </c>
      <c r="K144" s="10">
        <f>Cleaned_Data[[#This Row],[Revenue]]</f>
        <v>0</v>
      </c>
      <c r="L144" s="10">
        <f>Cleaned_Data[[#This Row],[Profit]]</f>
        <v>-426.53</v>
      </c>
      <c r="M144" s="10" t="str">
        <f>Cleaned_Data[[#This Row],[Product_Name]]</f>
        <v>Phantom GT</v>
      </c>
      <c r="N144" s="10" t="str">
        <f>Cleaned_Data[[#This Row],[Product_Line]]</f>
        <v>Soccer</v>
      </c>
      <c r="O144" s="10" t="str">
        <f>Cleaned_Data[[#This Row],[Size]]</f>
        <v>XL</v>
      </c>
      <c r="P144" s="10" t="str">
        <f t="shared" si="4"/>
        <v>Phantom GT|Soccer|XL</v>
      </c>
      <c r="Q144" s="11">
        <f>Cleaned_Data[[#This Row],[Order_Date]]</f>
        <v>45568</v>
      </c>
      <c r="R144" s="10" t="str">
        <f>Cleaned_Data[[#This Row],[Region]]</f>
        <v>Hyderabad</v>
      </c>
      <c r="S144" s="10" t="str">
        <f>Cleaned_Data[[#This Row],[Sales_Channel]]</f>
        <v>Online</v>
      </c>
      <c r="T144" s="10" t="str">
        <f>Cleaned_Data[[#This Row],[Gender_Category]]</f>
        <v>Women</v>
      </c>
      <c r="U144" t="str">
        <f t="shared" si="5"/>
        <v>DK-436</v>
      </c>
      <c r="V144" s="10"/>
      <c r="W144" s="10"/>
    </row>
    <row r="145" spans="1:23" x14ac:dyDescent="0.3">
      <c r="A145" s="10" t="s">
        <v>464</v>
      </c>
      <c r="B145" s="10">
        <f>Cleaned_Data[[#This Row],[Order_ID]]</f>
        <v>2148</v>
      </c>
      <c r="C145" s="10" t="str">
        <f>_xlfn.XLOOKUP(P145,Dim_Product!$E$2:$E$221,Dim_Product!$A$2:$A$221,"Not Found")</f>
        <v>PK-59</v>
      </c>
      <c r="D145" s="10" t="str">
        <f>_xlfn.XLOOKUP(Table5[[#This Row],[Order_Date]],Table8[Date],Table8[Date_Key],"Not Found")</f>
        <v>DK-594</v>
      </c>
      <c r="E145" s="10" t="str">
        <f>_xlfn.XLOOKUP(R145,Table4[Region],Table4[Region_Key])</f>
        <v>RK-02</v>
      </c>
      <c r="F145" s="10" t="str">
        <f>_xlfn.XLOOKUP(S145,Table6[Sales_Channel],Table6[Channel_Key])</f>
        <v>CK-01</v>
      </c>
      <c r="G145" s="10" t="str">
        <f>_xlfn.XLOOKUP(T145,Table7[Gender_Category],Table7[Gender_Key])</f>
        <v>GK-03</v>
      </c>
      <c r="H145" s="10">
        <f>Cleaned_Data[[#This Row],[Units_Sold]]</f>
        <v>2</v>
      </c>
      <c r="I145" s="10">
        <f>Cleaned_Data[[#This Row],[MRP]]</f>
        <v>6110.0300000000007</v>
      </c>
      <c r="J145" s="10">
        <f>Cleaned_Data[[#This Row],[Discount_Applied]]</f>
        <v>0</v>
      </c>
      <c r="K145" s="10">
        <f>Cleaned_Data[[#This Row],[Revenue]]</f>
        <v>0</v>
      </c>
      <c r="L145" s="10">
        <f>Cleaned_Data[[#This Row],[Profit]]</f>
        <v>520.54999999999995</v>
      </c>
      <c r="M145" s="10" t="str">
        <f>Cleaned_Data[[#This Row],[Product_Name]]</f>
        <v>Kyrie Flytrap</v>
      </c>
      <c r="N145" s="10" t="str">
        <f>Cleaned_Data[[#This Row],[Product_Line]]</f>
        <v>Basketball</v>
      </c>
      <c r="O145" s="10" t="str">
        <f>Cleaned_Data[[#This Row],[Size]]</f>
        <v>NA</v>
      </c>
      <c r="P145" s="10" t="str">
        <f t="shared" si="4"/>
        <v>Kyrie Flytrap|Basketball|NA</v>
      </c>
      <c r="Q145" s="11">
        <f>Cleaned_Data[[#This Row],[Order_Date]]</f>
        <v>45726</v>
      </c>
      <c r="R145" s="10" t="str">
        <f>Cleaned_Data[[#This Row],[Region]]</f>
        <v>Hyderabad</v>
      </c>
      <c r="S145" s="10" t="str">
        <f>Cleaned_Data[[#This Row],[Sales_Channel]]</f>
        <v>Online</v>
      </c>
      <c r="T145" s="10" t="str">
        <f>Cleaned_Data[[#This Row],[Gender_Category]]</f>
        <v>Men</v>
      </c>
      <c r="U145" t="str">
        <f t="shared" si="5"/>
        <v>DK-594</v>
      </c>
      <c r="V145" s="10"/>
      <c r="W145" s="10"/>
    </row>
    <row r="146" spans="1:23" x14ac:dyDescent="0.3">
      <c r="A146" s="10" t="s">
        <v>465</v>
      </c>
      <c r="B146" s="10">
        <f>Cleaned_Data[[#This Row],[Order_ID]]</f>
        <v>2149</v>
      </c>
      <c r="C146" s="10" t="str">
        <f>_xlfn.XLOOKUP(P146,Dim_Product!$E$2:$E$221,Dim_Product!$A$2:$A$221,"Not Found")</f>
        <v>PK-86</v>
      </c>
      <c r="D146" s="10" t="str">
        <f>_xlfn.XLOOKUP(Table5[[#This Row],[Order_Date]],Table8[Date],Table8[Date_Key],"Not Found")</f>
        <v>DK-614</v>
      </c>
      <c r="E146" s="10" t="str">
        <f>_xlfn.XLOOKUP(R146,Table4[Region],Table4[Region_Key])</f>
        <v>RK-06</v>
      </c>
      <c r="F146" s="10" t="str">
        <f>_xlfn.XLOOKUP(S146,Table6[Sales_Channel],Table6[Channel_Key])</f>
        <v>CK-01</v>
      </c>
      <c r="G146" s="10" t="str">
        <f>_xlfn.XLOOKUP(T146,Table7[Gender_Category],Table7[Gender_Key])</f>
        <v>GK-02</v>
      </c>
      <c r="H146" s="10">
        <f>Cleaned_Data[[#This Row],[Units_Sold]]</f>
        <v>2</v>
      </c>
      <c r="I146" s="10">
        <f>Cleaned_Data[[#This Row],[MRP]]</f>
        <v>6110.0300000000007</v>
      </c>
      <c r="J146" s="10">
        <f>Cleaned_Data[[#This Row],[Discount_Applied]]</f>
        <v>0</v>
      </c>
      <c r="K146" s="10">
        <f>Cleaned_Data[[#This Row],[Revenue]]</f>
        <v>0</v>
      </c>
      <c r="L146" s="10">
        <f>Cleaned_Data[[#This Row],[Profit]]</f>
        <v>-595.69000000000005</v>
      </c>
      <c r="M146" s="10" t="str">
        <f>Cleaned_Data[[#This Row],[Product_Name]]</f>
        <v>Pegasus Turbo</v>
      </c>
      <c r="N146" s="10" t="str">
        <f>Cleaned_Data[[#This Row],[Product_Line]]</f>
        <v>Running</v>
      </c>
      <c r="O146" s="10" t="str">
        <f>Cleaned_Data[[#This Row],[Size]]</f>
        <v>NA</v>
      </c>
      <c r="P146" s="10" t="str">
        <f t="shared" si="4"/>
        <v>Pegasus Turbo|Running|NA</v>
      </c>
      <c r="Q146" s="11">
        <f>Cleaned_Data[[#This Row],[Order_Date]]</f>
        <v>45746</v>
      </c>
      <c r="R146" s="10" t="str">
        <f>Cleaned_Data[[#This Row],[Region]]</f>
        <v>Kolkata</v>
      </c>
      <c r="S146" s="10" t="str">
        <f>Cleaned_Data[[#This Row],[Sales_Channel]]</f>
        <v>Online</v>
      </c>
      <c r="T146" s="10" t="str">
        <f>Cleaned_Data[[#This Row],[Gender_Category]]</f>
        <v>Women</v>
      </c>
      <c r="U146" t="str">
        <f t="shared" si="5"/>
        <v>DK-614</v>
      </c>
      <c r="V146" s="10"/>
      <c r="W146" s="10"/>
    </row>
    <row r="147" spans="1:23" x14ac:dyDescent="0.3">
      <c r="A147" s="10" t="s">
        <v>466</v>
      </c>
      <c r="B147" s="10">
        <f>Cleaned_Data[[#This Row],[Order_ID]]</f>
        <v>2150</v>
      </c>
      <c r="C147" s="10" t="str">
        <f>_xlfn.XLOOKUP(P147,Dim_Product!$E$2:$E$221,Dim_Product!$A$2:$A$221,"Not Found")</f>
        <v>PK-87</v>
      </c>
      <c r="D147" s="10" t="str">
        <f>_xlfn.XLOOKUP(Table5[[#This Row],[Order_Date]],Table8[Date],Table8[Date_Key],"Not Found")</f>
        <v>DK-371</v>
      </c>
      <c r="E147" s="10" t="str">
        <f>_xlfn.XLOOKUP(R147,Table4[Region],Table4[Region_Key])</f>
        <v>RK-01</v>
      </c>
      <c r="F147" s="10" t="str">
        <f>_xlfn.XLOOKUP(S147,Table6[Sales_Channel],Table6[Channel_Key])</f>
        <v>CK-01</v>
      </c>
      <c r="G147" s="10" t="str">
        <f>_xlfn.XLOOKUP(T147,Table7[Gender_Category],Table7[Gender_Key])</f>
        <v>GK-02</v>
      </c>
      <c r="H147" s="10">
        <f>Cleaned_Data[[#This Row],[Units_Sold]]</f>
        <v>2</v>
      </c>
      <c r="I147" s="10">
        <f>Cleaned_Data[[#This Row],[MRP]]</f>
        <v>3313.21</v>
      </c>
      <c r="J147" s="10">
        <f>Cleaned_Data[[#This Row],[Discount_Applied]]</f>
        <v>0.48</v>
      </c>
      <c r="K147" s="10">
        <f>Cleaned_Data[[#This Row],[Revenue]]</f>
        <v>3445.74</v>
      </c>
      <c r="L147" s="10">
        <f>Cleaned_Data[[#This Row],[Profit]]</f>
        <v>3221.62</v>
      </c>
      <c r="M147" s="10" t="str">
        <f>Cleaned_Data[[#This Row],[Product_Name]]</f>
        <v>LeBron 20</v>
      </c>
      <c r="N147" s="10" t="str">
        <f>Cleaned_Data[[#This Row],[Product_Line]]</f>
        <v>Basketball</v>
      </c>
      <c r="O147" s="10" t="str">
        <f>Cleaned_Data[[#This Row],[Size]]</f>
        <v>M</v>
      </c>
      <c r="P147" s="10" t="str">
        <f t="shared" si="4"/>
        <v>LeBron 20|Basketball|M</v>
      </c>
      <c r="Q147" s="11">
        <f>Cleaned_Data[[#This Row],[Order_Date]]</f>
        <v>45503</v>
      </c>
      <c r="R147" s="10" t="str">
        <f>Cleaned_Data[[#This Row],[Region]]</f>
        <v>Bangalore</v>
      </c>
      <c r="S147" s="10" t="str">
        <f>Cleaned_Data[[#This Row],[Sales_Channel]]</f>
        <v>Online</v>
      </c>
      <c r="T147" s="10" t="str">
        <f>Cleaned_Data[[#This Row],[Gender_Category]]</f>
        <v>Women</v>
      </c>
      <c r="U147" t="str">
        <f t="shared" si="5"/>
        <v>DK-371</v>
      </c>
      <c r="V147" s="10"/>
      <c r="W147" s="10"/>
    </row>
    <row r="148" spans="1:23" x14ac:dyDescent="0.3">
      <c r="A148" s="10" t="s">
        <v>467</v>
      </c>
      <c r="B148" s="10">
        <f>Cleaned_Data[[#This Row],[Order_ID]]</f>
        <v>2151</v>
      </c>
      <c r="C148" s="10" t="str">
        <f>_xlfn.XLOOKUP(P148,Dim_Product!$E$2:$E$221,Dim_Product!$A$2:$A$221,"Not Found")</f>
        <v>PK-18</v>
      </c>
      <c r="D148" s="10" t="str">
        <f>_xlfn.XLOOKUP(Table5[[#This Row],[Order_Date]],Table8[Date],Table8[Date_Key],"Not Found")</f>
        <v>DK-571</v>
      </c>
      <c r="E148" s="10" t="str">
        <f>_xlfn.XLOOKUP(R148,Table4[Region],Table4[Region_Key])</f>
        <v>RK-01</v>
      </c>
      <c r="F148" s="10" t="str">
        <f>_xlfn.XLOOKUP(S148,Table6[Sales_Channel],Table6[Channel_Key])</f>
        <v>CK-01</v>
      </c>
      <c r="G148" s="10" t="str">
        <f>_xlfn.XLOOKUP(T148,Table7[Gender_Category],Table7[Gender_Key])</f>
        <v>GK-01</v>
      </c>
      <c r="H148" s="10">
        <f>Cleaned_Data[[#This Row],[Units_Sold]]</f>
        <v>4</v>
      </c>
      <c r="I148" s="10">
        <f>Cleaned_Data[[#This Row],[MRP]]</f>
        <v>5619.75</v>
      </c>
      <c r="J148" s="10">
        <f>Cleaned_Data[[#This Row],[Discount_Applied]]</f>
        <v>0</v>
      </c>
      <c r="K148" s="10">
        <f>Cleaned_Data[[#This Row],[Revenue]]</f>
        <v>0</v>
      </c>
      <c r="L148" s="10">
        <f>Cleaned_Data[[#This Row],[Profit]]</f>
        <v>2000.85</v>
      </c>
      <c r="M148" s="10" t="str">
        <f>Cleaned_Data[[#This Row],[Product_Name]]</f>
        <v>Tiempo Legend</v>
      </c>
      <c r="N148" s="10" t="str">
        <f>Cleaned_Data[[#This Row],[Product_Line]]</f>
        <v>Soccer</v>
      </c>
      <c r="O148" s="10" t="str">
        <f>Cleaned_Data[[#This Row],[Size]]</f>
        <v>L</v>
      </c>
      <c r="P148" s="10" t="str">
        <f t="shared" si="4"/>
        <v>Tiempo Legend|Soccer|L</v>
      </c>
      <c r="Q148" s="11">
        <f>Cleaned_Data[[#This Row],[Order_Date]]</f>
        <v>45703</v>
      </c>
      <c r="R148" s="10" t="str">
        <f>Cleaned_Data[[#This Row],[Region]]</f>
        <v>Bangalore</v>
      </c>
      <c r="S148" s="10" t="str">
        <f>Cleaned_Data[[#This Row],[Sales_Channel]]</f>
        <v>Online</v>
      </c>
      <c r="T148" s="10" t="str">
        <f>Cleaned_Data[[#This Row],[Gender_Category]]</f>
        <v>Kids</v>
      </c>
      <c r="U148" t="str">
        <f t="shared" si="5"/>
        <v>DK-571</v>
      </c>
      <c r="V148" s="10"/>
      <c r="W148" s="10"/>
    </row>
    <row r="149" spans="1:23" x14ac:dyDescent="0.3">
      <c r="A149" s="10" t="s">
        <v>468</v>
      </c>
      <c r="B149" s="10">
        <f>Cleaned_Data[[#This Row],[Order_ID]]</f>
        <v>2152</v>
      </c>
      <c r="C149" s="10" t="str">
        <f>_xlfn.XLOOKUP(P149,Dim_Product!$E$2:$E$221,Dim_Product!$A$2:$A$221,"Not Found")</f>
        <v>PK-88</v>
      </c>
      <c r="D149" s="10" t="str">
        <f>_xlfn.XLOOKUP(Table5[[#This Row],[Order_Date]],Table8[Date],Table8[Date_Key],"Not Found")</f>
        <v>DK-417</v>
      </c>
      <c r="E149" s="10" t="str">
        <f>_xlfn.XLOOKUP(R149,Table4[Region],Table4[Region_Key])</f>
        <v>RK-01</v>
      </c>
      <c r="F149" s="10" t="str">
        <f>_xlfn.XLOOKUP(S149,Table6[Sales_Channel],Table6[Channel_Key])</f>
        <v>CK-01</v>
      </c>
      <c r="G149" s="10" t="str">
        <f>_xlfn.XLOOKUP(T149,Table7[Gender_Category],Table7[Gender_Key])</f>
        <v>GK-02</v>
      </c>
      <c r="H149" s="10">
        <f>Cleaned_Data[[#This Row],[Units_Sold]]</f>
        <v>2</v>
      </c>
      <c r="I149" s="10">
        <f>Cleaned_Data[[#This Row],[MRP]]</f>
        <v>6110.0300000000007</v>
      </c>
      <c r="J149" s="10">
        <f>Cleaned_Data[[#This Row],[Discount_Applied]]</f>
        <v>0</v>
      </c>
      <c r="K149" s="10">
        <f>Cleaned_Data[[#This Row],[Revenue]]</f>
        <v>0</v>
      </c>
      <c r="L149" s="10">
        <f>Cleaned_Data[[#This Row],[Profit]]</f>
        <v>3819.41</v>
      </c>
      <c r="M149" s="10" t="str">
        <f>Cleaned_Data[[#This Row],[Product_Name]]</f>
        <v>Free RN</v>
      </c>
      <c r="N149" s="10" t="str">
        <f>Cleaned_Data[[#This Row],[Product_Line]]</f>
        <v>Running</v>
      </c>
      <c r="O149" s="10" t="str">
        <f>Cleaned_Data[[#This Row],[Size]]</f>
        <v>8</v>
      </c>
      <c r="P149" s="10" t="str">
        <f t="shared" si="4"/>
        <v>Free RN|Running|8</v>
      </c>
      <c r="Q149" s="11">
        <f>Cleaned_Data[[#This Row],[Order_Date]]</f>
        <v>45549</v>
      </c>
      <c r="R149" s="10" t="str">
        <f>Cleaned_Data[[#This Row],[Region]]</f>
        <v>Bangalore</v>
      </c>
      <c r="S149" s="10" t="str">
        <f>Cleaned_Data[[#This Row],[Sales_Channel]]</f>
        <v>Online</v>
      </c>
      <c r="T149" s="10" t="str">
        <f>Cleaned_Data[[#This Row],[Gender_Category]]</f>
        <v>Women</v>
      </c>
      <c r="U149" t="str">
        <f t="shared" si="5"/>
        <v>DK-417</v>
      </c>
      <c r="V149" s="10"/>
      <c r="W149" s="10"/>
    </row>
    <row r="150" spans="1:23" x14ac:dyDescent="0.3">
      <c r="A150" s="10" t="s">
        <v>469</v>
      </c>
      <c r="B150" s="10">
        <f>Cleaned_Data[[#This Row],[Order_ID]]</f>
        <v>2153</v>
      </c>
      <c r="C150" s="10" t="str">
        <f>_xlfn.XLOOKUP(P150,Dim_Product!$E$2:$E$221,Dim_Product!$A$2:$A$221,"Not Found")</f>
        <v>PK-89</v>
      </c>
      <c r="D150" s="10" t="str">
        <f>_xlfn.XLOOKUP(Table5[[#This Row],[Order_Date]],Table8[Date],Table8[Date_Key],"Not Found")</f>
        <v>DK-695</v>
      </c>
      <c r="E150" s="10" t="str">
        <f>_xlfn.XLOOKUP(R150,Table4[Region],Table4[Region_Key])</f>
        <v>RK-04</v>
      </c>
      <c r="F150" s="10" t="str">
        <f>_xlfn.XLOOKUP(S150,Table6[Sales_Channel],Table6[Channel_Key])</f>
        <v>CK-02</v>
      </c>
      <c r="G150" s="10" t="str">
        <f>_xlfn.XLOOKUP(T150,Table7[Gender_Category],Table7[Gender_Key])</f>
        <v>GK-03</v>
      </c>
      <c r="H150" s="10">
        <f>Cleaned_Data[[#This Row],[Units_Sold]]</f>
        <v>0</v>
      </c>
      <c r="I150" s="10">
        <f>Cleaned_Data[[#This Row],[MRP]]</f>
        <v>6110.0300000000007</v>
      </c>
      <c r="J150" s="10">
        <f>Cleaned_Data[[#This Row],[Discount_Applied]]</f>
        <v>0.09</v>
      </c>
      <c r="K150" s="10">
        <f>Cleaned_Data[[#This Row],[Revenue]]</f>
        <v>0</v>
      </c>
      <c r="L150" s="10">
        <f>Cleaned_Data[[#This Row],[Profit]]</f>
        <v>1246.58</v>
      </c>
      <c r="M150" s="10" t="str">
        <f>Cleaned_Data[[#This Row],[Product_Name]]</f>
        <v>React Infinity</v>
      </c>
      <c r="N150" s="10" t="str">
        <f>Cleaned_Data[[#This Row],[Product_Line]]</f>
        <v>Running</v>
      </c>
      <c r="O150" s="10" t="str">
        <f>Cleaned_Data[[#This Row],[Size]]</f>
        <v>NA</v>
      </c>
      <c r="P150" s="10" t="str">
        <f t="shared" si="4"/>
        <v>React Infinity|Running|NA</v>
      </c>
      <c r="Q150" s="11">
        <f>Cleaned_Data[[#This Row],[Order_Date]]</f>
        <v>45827</v>
      </c>
      <c r="R150" s="10" t="str">
        <f>Cleaned_Data[[#This Row],[Region]]</f>
        <v>Pune</v>
      </c>
      <c r="S150" s="10" t="str">
        <f>Cleaned_Data[[#This Row],[Sales_Channel]]</f>
        <v>Retail</v>
      </c>
      <c r="T150" s="10" t="str">
        <f>Cleaned_Data[[#This Row],[Gender_Category]]</f>
        <v>Men</v>
      </c>
      <c r="U150" t="str">
        <f t="shared" si="5"/>
        <v>DK-695</v>
      </c>
      <c r="V150" s="10"/>
      <c r="W150" s="10"/>
    </row>
    <row r="151" spans="1:23" x14ac:dyDescent="0.3">
      <c r="A151" s="10" t="s">
        <v>470</v>
      </c>
      <c r="B151" s="10">
        <f>Cleaned_Data[[#This Row],[Order_ID]]</f>
        <v>2154</v>
      </c>
      <c r="C151" s="10" t="str">
        <f>_xlfn.XLOOKUP(P151,Dim_Product!$E$2:$E$221,Dim_Product!$A$2:$A$221,"Not Found")</f>
        <v>PK-23</v>
      </c>
      <c r="D151" s="10" t="str">
        <f>_xlfn.XLOOKUP(Table5[[#This Row],[Order_Date]],Table8[Date],Table8[Date_Key],"Not Found")</f>
        <v>DK-665</v>
      </c>
      <c r="E151" s="10" t="str">
        <f>_xlfn.XLOOKUP(R151,Table4[Region],Table4[Region_Key])</f>
        <v>RK-01</v>
      </c>
      <c r="F151" s="10" t="str">
        <f>_xlfn.XLOOKUP(S151,Table6[Sales_Channel],Table6[Channel_Key])</f>
        <v>CK-01</v>
      </c>
      <c r="G151" s="10" t="str">
        <f>_xlfn.XLOOKUP(T151,Table7[Gender_Category],Table7[Gender_Key])</f>
        <v>GK-01</v>
      </c>
      <c r="H151" s="10">
        <f>Cleaned_Data[[#This Row],[Units_Sold]]</f>
        <v>2</v>
      </c>
      <c r="I151" s="10">
        <f>Cleaned_Data[[#This Row],[MRP]]</f>
        <v>2963.16</v>
      </c>
      <c r="J151" s="10">
        <f>Cleaned_Data[[#This Row],[Discount_Applied]]</f>
        <v>0</v>
      </c>
      <c r="K151" s="10">
        <f>Cleaned_Data[[#This Row],[Revenue]]</f>
        <v>0</v>
      </c>
      <c r="L151" s="10">
        <f>Cleaned_Data[[#This Row],[Profit]]</f>
        <v>2381.85</v>
      </c>
      <c r="M151" s="10" t="str">
        <f>Cleaned_Data[[#This Row],[Product_Name]]</f>
        <v>Blazer Mid</v>
      </c>
      <c r="N151" s="10" t="str">
        <f>Cleaned_Data[[#This Row],[Product_Line]]</f>
        <v>Lifestyle</v>
      </c>
      <c r="O151" s="10" t="str">
        <f>Cleaned_Data[[#This Row],[Size]]</f>
        <v>XL</v>
      </c>
      <c r="P151" s="10" t="str">
        <f t="shared" si="4"/>
        <v>Blazer Mid|Lifestyle|XL</v>
      </c>
      <c r="Q151" s="11">
        <f>Cleaned_Data[[#This Row],[Order_Date]]</f>
        <v>45797</v>
      </c>
      <c r="R151" s="10" t="str">
        <f>Cleaned_Data[[#This Row],[Region]]</f>
        <v>Bangalore</v>
      </c>
      <c r="S151" s="10" t="str">
        <f>Cleaned_Data[[#This Row],[Sales_Channel]]</f>
        <v>Online</v>
      </c>
      <c r="T151" s="10" t="str">
        <f>Cleaned_Data[[#This Row],[Gender_Category]]</f>
        <v>Kids</v>
      </c>
      <c r="U151" t="str">
        <f t="shared" si="5"/>
        <v>DK-665</v>
      </c>
      <c r="V151" s="10"/>
      <c r="W151" s="10"/>
    </row>
    <row r="152" spans="1:23" x14ac:dyDescent="0.3">
      <c r="A152" s="10" t="s">
        <v>471</v>
      </c>
      <c r="B152" s="10">
        <f>Cleaned_Data[[#This Row],[Order_ID]]</f>
        <v>2155</v>
      </c>
      <c r="C152" s="10" t="str">
        <f>_xlfn.XLOOKUP(P152,Dim_Product!$E$2:$E$221,Dim_Product!$A$2:$A$221,"Not Found")</f>
        <v>PK-47</v>
      </c>
      <c r="D152" s="10" t="str">
        <f>_xlfn.XLOOKUP(Table5[[#This Row],[Order_Date]],Table8[Date],Table8[Date_Key],"Not Found")</f>
        <v>DK-712</v>
      </c>
      <c r="E152" s="10" t="str">
        <f>_xlfn.XLOOKUP(R152,Table4[Region],Table4[Region_Key])</f>
        <v>RK-02</v>
      </c>
      <c r="F152" s="10" t="str">
        <f>_xlfn.XLOOKUP(S152,Table6[Sales_Channel],Table6[Channel_Key])</f>
        <v>CK-01</v>
      </c>
      <c r="G152" s="10" t="str">
        <f>_xlfn.XLOOKUP(T152,Table7[Gender_Category],Table7[Gender_Key])</f>
        <v>GK-03</v>
      </c>
      <c r="H152" s="10">
        <f>Cleaned_Data[[#This Row],[Units_Sold]]</f>
        <v>3</v>
      </c>
      <c r="I152" s="10">
        <f>Cleaned_Data[[#This Row],[MRP]]</f>
        <v>6110.0300000000007</v>
      </c>
      <c r="J152" s="10">
        <f>Cleaned_Data[[#This Row],[Discount_Applied]]</f>
        <v>0</v>
      </c>
      <c r="K152" s="10">
        <f>Cleaned_Data[[#This Row],[Revenue]]</f>
        <v>0</v>
      </c>
      <c r="L152" s="10">
        <f>Cleaned_Data[[#This Row],[Profit]]</f>
        <v>1475.15</v>
      </c>
      <c r="M152" s="10" t="str">
        <f>Cleaned_Data[[#This Row],[Product_Name]]</f>
        <v>Phantom GT</v>
      </c>
      <c r="N152" s="10" t="str">
        <f>Cleaned_Data[[#This Row],[Product_Line]]</f>
        <v>Soccer</v>
      </c>
      <c r="O152" s="10" t="str">
        <f>Cleaned_Data[[#This Row],[Size]]</f>
        <v>NA</v>
      </c>
      <c r="P152" s="10" t="str">
        <f t="shared" si="4"/>
        <v>Phantom GT|Soccer|NA</v>
      </c>
      <c r="Q152" s="11">
        <f>Cleaned_Data[[#This Row],[Order_Date]]</f>
        <v>45844</v>
      </c>
      <c r="R152" s="10" t="str">
        <f>Cleaned_Data[[#This Row],[Region]]</f>
        <v>Hyderabad</v>
      </c>
      <c r="S152" s="10" t="str">
        <f>Cleaned_Data[[#This Row],[Sales_Channel]]</f>
        <v>Online</v>
      </c>
      <c r="T152" s="10" t="str">
        <f>Cleaned_Data[[#This Row],[Gender_Category]]</f>
        <v>Men</v>
      </c>
      <c r="U152" t="str">
        <f t="shared" si="5"/>
        <v>DK-712</v>
      </c>
      <c r="V152" s="10"/>
      <c r="W152" s="10"/>
    </row>
    <row r="153" spans="1:23" x14ac:dyDescent="0.3">
      <c r="A153" s="10" t="s">
        <v>472</v>
      </c>
      <c r="B153" s="10">
        <f>Cleaned_Data[[#This Row],[Order_ID]]</f>
        <v>2156</v>
      </c>
      <c r="C153" s="10" t="str">
        <f>_xlfn.XLOOKUP(P153,Dim_Product!$E$2:$E$221,Dim_Product!$A$2:$A$221,"Not Found")</f>
        <v>PK-02</v>
      </c>
      <c r="D153" s="10" t="str">
        <f>_xlfn.XLOOKUP(Table5[[#This Row],[Order_Date]],Table8[Date],Table8[Date_Key],"Not Found")</f>
        <v>DK-672</v>
      </c>
      <c r="E153" s="10" t="str">
        <f>_xlfn.XLOOKUP(R153,Table4[Region],Table4[Region_Key])</f>
        <v>RK-04</v>
      </c>
      <c r="F153" s="10" t="str">
        <f>_xlfn.XLOOKUP(S153,Table6[Sales_Channel],Table6[Channel_Key])</f>
        <v>CK-01</v>
      </c>
      <c r="G153" s="10" t="str">
        <f>_xlfn.XLOOKUP(T153,Table7[Gender_Category],Table7[Gender_Key])</f>
        <v>GK-03</v>
      </c>
      <c r="H153" s="10">
        <f>Cleaned_Data[[#This Row],[Units_Sold]]</f>
        <v>0</v>
      </c>
      <c r="I153" s="10">
        <f>Cleaned_Data[[#This Row],[MRP]]</f>
        <v>6110.0300000000007</v>
      </c>
      <c r="J153" s="10">
        <f>Cleaned_Data[[#This Row],[Discount_Applied]]</f>
        <v>0</v>
      </c>
      <c r="K153" s="10">
        <f>Cleaned_Data[[#This Row],[Revenue]]</f>
        <v>0</v>
      </c>
      <c r="L153" s="10">
        <f>Cleaned_Data[[#This Row],[Profit]]</f>
        <v>-286.07</v>
      </c>
      <c r="M153" s="10" t="str">
        <f>Cleaned_Data[[#This Row],[Product_Name]]</f>
        <v>Tiempo Legend</v>
      </c>
      <c r="N153" s="10" t="str">
        <f>Cleaned_Data[[#This Row],[Product_Line]]</f>
        <v>Soccer</v>
      </c>
      <c r="O153" s="10" t="str">
        <f>Cleaned_Data[[#This Row],[Size]]</f>
        <v>M</v>
      </c>
      <c r="P153" s="10" t="str">
        <f t="shared" si="4"/>
        <v>Tiempo Legend|Soccer|M</v>
      </c>
      <c r="Q153" s="11">
        <f>Cleaned_Data[[#This Row],[Order_Date]]</f>
        <v>45804</v>
      </c>
      <c r="R153" s="10" t="str">
        <f>Cleaned_Data[[#This Row],[Region]]</f>
        <v>Pune</v>
      </c>
      <c r="S153" s="10" t="str">
        <f>Cleaned_Data[[#This Row],[Sales_Channel]]</f>
        <v>Online</v>
      </c>
      <c r="T153" s="10" t="str">
        <f>Cleaned_Data[[#This Row],[Gender_Category]]</f>
        <v>Men</v>
      </c>
      <c r="U153" t="str">
        <f t="shared" si="5"/>
        <v>DK-672</v>
      </c>
      <c r="V153" s="10"/>
      <c r="W153" s="10"/>
    </row>
    <row r="154" spans="1:23" x14ac:dyDescent="0.3">
      <c r="A154" s="10" t="s">
        <v>473</v>
      </c>
      <c r="B154" s="10">
        <f>Cleaned_Data[[#This Row],[Order_ID]]</f>
        <v>2157</v>
      </c>
      <c r="C154" s="10" t="str">
        <f>_xlfn.XLOOKUP(P154,Dim_Product!$E$2:$E$221,Dim_Product!$A$2:$A$221,"Not Found")</f>
        <v>PK-28</v>
      </c>
      <c r="D154" s="10" t="str">
        <f>_xlfn.XLOOKUP(Table5[[#This Row],[Order_Date]],Table8[Date],Table8[Date_Key],"Not Found")</f>
        <v>Not Found</v>
      </c>
      <c r="E154" s="10" t="str">
        <f>_xlfn.XLOOKUP(R154,Table4[Region],Table4[Region_Key])</f>
        <v>RK-05</v>
      </c>
      <c r="F154" s="10" t="str">
        <f>_xlfn.XLOOKUP(S154,Table6[Sales_Channel],Table6[Channel_Key])</f>
        <v>CK-01</v>
      </c>
      <c r="G154" s="10" t="str">
        <f>_xlfn.XLOOKUP(T154,Table7[Gender_Category],Table7[Gender_Key])</f>
        <v>GK-01</v>
      </c>
      <c r="H154" s="10">
        <f>Cleaned_Data[[#This Row],[Units_Sold]]</f>
        <v>1</v>
      </c>
      <c r="I154" s="10">
        <f>Cleaned_Data[[#This Row],[MRP]]</f>
        <v>6110.0300000000007</v>
      </c>
      <c r="J154" s="10">
        <f>Cleaned_Data[[#This Row],[Discount_Applied]]</f>
        <v>0</v>
      </c>
      <c r="K154" s="10">
        <f>Cleaned_Data[[#This Row],[Revenue]]</f>
        <v>0</v>
      </c>
      <c r="L154" s="10">
        <f>Cleaned_Data[[#This Row],[Profit]]</f>
        <v>-701.01</v>
      </c>
      <c r="M154" s="10" t="str">
        <f>Cleaned_Data[[#This Row],[Product_Name]]</f>
        <v>Premier III</v>
      </c>
      <c r="N154" s="10" t="str">
        <f>Cleaned_Data[[#This Row],[Product_Line]]</f>
        <v>Soccer</v>
      </c>
      <c r="O154" s="10" t="str">
        <f>Cleaned_Data[[#This Row],[Size]]</f>
        <v>NA</v>
      </c>
      <c r="P154" s="10" t="str">
        <f t="shared" si="4"/>
        <v>Premier III|Soccer|NA</v>
      </c>
      <c r="Q154" s="11" t="str">
        <f>Cleaned_Data[[#This Row],[Order_Date]]</f>
        <v/>
      </c>
      <c r="R154" s="10" t="str">
        <f>Cleaned_Data[[#This Row],[Region]]</f>
        <v>Delhi</v>
      </c>
      <c r="S154" s="10" t="str">
        <f>Cleaned_Data[[#This Row],[Sales_Channel]]</f>
        <v>Online</v>
      </c>
      <c r="T154" s="10" t="str">
        <f>Cleaned_Data[[#This Row],[Gender_Category]]</f>
        <v>Kids</v>
      </c>
      <c r="U154" t="str">
        <f t="shared" si="5"/>
        <v>Not Found</v>
      </c>
      <c r="V154" s="10"/>
      <c r="W154" s="10"/>
    </row>
    <row r="155" spans="1:23" x14ac:dyDescent="0.3">
      <c r="A155" s="10" t="s">
        <v>474</v>
      </c>
      <c r="B155" s="10">
        <f>Cleaned_Data[[#This Row],[Order_ID]]</f>
        <v>2158</v>
      </c>
      <c r="C155" s="10" t="str">
        <f>_xlfn.XLOOKUP(P155,Dim_Product!$E$2:$E$221,Dim_Product!$A$2:$A$221,"Not Found")</f>
        <v>PK-67</v>
      </c>
      <c r="D155" s="10" t="str">
        <f>_xlfn.XLOOKUP(Table5[[#This Row],[Order_Date]],Table8[Date],Table8[Date_Key],"Not Found")</f>
        <v>DK-390</v>
      </c>
      <c r="E155" s="10" t="str">
        <f>_xlfn.XLOOKUP(R155,Table4[Region],Table4[Region_Key])</f>
        <v>RK-03</v>
      </c>
      <c r="F155" s="10" t="str">
        <f>_xlfn.XLOOKUP(S155,Table6[Sales_Channel],Table6[Channel_Key])</f>
        <v>CK-01</v>
      </c>
      <c r="G155" s="10" t="str">
        <f>_xlfn.XLOOKUP(T155,Table7[Gender_Category],Table7[Gender_Key])</f>
        <v>GK-02</v>
      </c>
      <c r="H155" s="10">
        <f>Cleaned_Data[[#This Row],[Units_Sold]]</f>
        <v>-1</v>
      </c>
      <c r="I155" s="10">
        <f>Cleaned_Data[[#This Row],[MRP]]</f>
        <v>6110.0300000000007</v>
      </c>
      <c r="J155" s="10">
        <f>Cleaned_Data[[#This Row],[Discount_Applied]]</f>
        <v>0.5</v>
      </c>
      <c r="K155" s="10">
        <f>Cleaned_Data[[#This Row],[Revenue]]</f>
        <v>0</v>
      </c>
      <c r="L155" s="10">
        <f>Cleaned_Data[[#This Row],[Profit]]</f>
        <v>514.79</v>
      </c>
      <c r="M155" s="10" t="str">
        <f>Cleaned_Data[[#This Row],[Product_Name]]</f>
        <v>React Infinity</v>
      </c>
      <c r="N155" s="10" t="str">
        <f>Cleaned_Data[[#This Row],[Product_Line]]</f>
        <v>Running</v>
      </c>
      <c r="O155" s="10" t="str">
        <f>Cleaned_Data[[#This Row],[Size]]</f>
        <v>M</v>
      </c>
      <c r="P155" s="10" t="str">
        <f t="shared" si="4"/>
        <v>React Infinity|Running|M</v>
      </c>
      <c r="Q155" s="11">
        <f>Cleaned_Data[[#This Row],[Order_Date]]</f>
        <v>45522</v>
      </c>
      <c r="R155" s="10" t="str">
        <f>Cleaned_Data[[#This Row],[Region]]</f>
        <v>Mumbai</v>
      </c>
      <c r="S155" s="10" t="str">
        <f>Cleaned_Data[[#This Row],[Sales_Channel]]</f>
        <v>Online</v>
      </c>
      <c r="T155" s="10" t="str">
        <f>Cleaned_Data[[#This Row],[Gender_Category]]</f>
        <v>Women</v>
      </c>
      <c r="U155" t="str">
        <f t="shared" si="5"/>
        <v>DK-390</v>
      </c>
      <c r="V155" s="10"/>
      <c r="W155" s="10"/>
    </row>
    <row r="156" spans="1:23" x14ac:dyDescent="0.3">
      <c r="A156" s="10" t="s">
        <v>475</v>
      </c>
      <c r="B156" s="10">
        <f>Cleaned_Data[[#This Row],[Order_ID]]</f>
        <v>2159</v>
      </c>
      <c r="C156" s="10" t="str">
        <f>_xlfn.XLOOKUP(P156,Dim_Product!$E$2:$E$221,Dim_Product!$A$2:$A$221,"Not Found")</f>
        <v>PK-64</v>
      </c>
      <c r="D156" s="10" t="str">
        <f>_xlfn.XLOOKUP(Table5[[#This Row],[Order_Date]],Table8[Date],Table8[Date_Key],"Not Found")</f>
        <v>DK-616</v>
      </c>
      <c r="E156" s="10" t="str">
        <f>_xlfn.XLOOKUP(R156,Table4[Region],Table4[Region_Key])</f>
        <v>RK-05</v>
      </c>
      <c r="F156" s="10" t="str">
        <f>_xlfn.XLOOKUP(S156,Table6[Sales_Channel],Table6[Channel_Key])</f>
        <v>CK-02</v>
      </c>
      <c r="G156" s="10" t="str">
        <f>_xlfn.XLOOKUP(T156,Table7[Gender_Category],Table7[Gender_Key])</f>
        <v>GK-02</v>
      </c>
      <c r="H156" s="10">
        <f>Cleaned_Data[[#This Row],[Units_Sold]]</f>
        <v>2</v>
      </c>
      <c r="I156" s="10">
        <f>Cleaned_Data[[#This Row],[MRP]]</f>
        <v>3987.65</v>
      </c>
      <c r="J156" s="10">
        <f>Cleaned_Data[[#This Row],[Discount_Applied]]</f>
        <v>0</v>
      </c>
      <c r="K156" s="10">
        <f>Cleaned_Data[[#This Row],[Revenue]]</f>
        <v>0</v>
      </c>
      <c r="L156" s="10">
        <f>Cleaned_Data[[#This Row],[Profit]]</f>
        <v>2781.72</v>
      </c>
      <c r="M156" s="10" t="str">
        <f>Cleaned_Data[[#This Row],[Product_Name]]</f>
        <v>ZoomX Invincible</v>
      </c>
      <c r="N156" s="10" t="str">
        <f>Cleaned_Data[[#This Row],[Product_Line]]</f>
        <v>Training</v>
      </c>
      <c r="O156" s="10" t="str">
        <f>Cleaned_Data[[#This Row],[Size]]</f>
        <v>XL</v>
      </c>
      <c r="P156" s="10" t="str">
        <f t="shared" si="4"/>
        <v>ZoomX Invincible|Training|XL</v>
      </c>
      <c r="Q156" s="11">
        <f>Cleaned_Data[[#This Row],[Order_Date]]</f>
        <v>45748</v>
      </c>
      <c r="R156" s="10" t="str">
        <f>Cleaned_Data[[#This Row],[Region]]</f>
        <v>Delhi</v>
      </c>
      <c r="S156" s="10" t="str">
        <f>Cleaned_Data[[#This Row],[Sales_Channel]]</f>
        <v>Retail</v>
      </c>
      <c r="T156" s="10" t="str">
        <f>Cleaned_Data[[#This Row],[Gender_Category]]</f>
        <v>Women</v>
      </c>
      <c r="U156" t="str">
        <f t="shared" si="5"/>
        <v>DK-616</v>
      </c>
      <c r="V156" s="10"/>
      <c r="W156" s="10"/>
    </row>
    <row r="157" spans="1:23" x14ac:dyDescent="0.3">
      <c r="A157" s="10" t="s">
        <v>476</v>
      </c>
      <c r="B157" s="10">
        <f>Cleaned_Data[[#This Row],[Order_ID]]</f>
        <v>2160</v>
      </c>
      <c r="C157" s="10" t="str">
        <f>_xlfn.XLOOKUP(P157,Dim_Product!$E$2:$E$221,Dim_Product!$A$2:$A$221,"Not Found")</f>
        <v>PK-90</v>
      </c>
      <c r="D157" s="10" t="str">
        <f>_xlfn.XLOOKUP(Table5[[#This Row],[Order_Date]],Table8[Date],Table8[Date_Key],"Not Found")</f>
        <v>Not Found</v>
      </c>
      <c r="E157" s="10" t="str">
        <f>_xlfn.XLOOKUP(R157,Table4[Region],Table4[Region_Key])</f>
        <v>RK-03</v>
      </c>
      <c r="F157" s="10" t="str">
        <f>_xlfn.XLOOKUP(S157,Table6[Sales_Channel],Table6[Channel_Key])</f>
        <v>CK-02</v>
      </c>
      <c r="G157" s="10" t="str">
        <f>_xlfn.XLOOKUP(T157,Table7[Gender_Category],Table7[Gender_Key])</f>
        <v>GK-01</v>
      </c>
      <c r="H157" s="10">
        <f>Cleaned_Data[[#This Row],[Units_Sold]]</f>
        <v>2</v>
      </c>
      <c r="I157" s="10">
        <f>Cleaned_Data[[#This Row],[MRP]]</f>
        <v>6110.0300000000007</v>
      </c>
      <c r="J157" s="10">
        <f>Cleaned_Data[[#This Row],[Discount_Applied]]</f>
        <v>0</v>
      </c>
      <c r="K157" s="10">
        <f>Cleaned_Data[[#This Row],[Revenue]]</f>
        <v>0</v>
      </c>
      <c r="L157" s="10">
        <f>Cleaned_Data[[#This Row],[Profit]]</f>
        <v>3744.91</v>
      </c>
      <c r="M157" s="10" t="str">
        <f>Cleaned_Data[[#This Row],[Product_Name]]</f>
        <v>Air Zoom</v>
      </c>
      <c r="N157" s="10" t="str">
        <f>Cleaned_Data[[#This Row],[Product_Line]]</f>
        <v>Running</v>
      </c>
      <c r="O157" s="10" t="str">
        <f>Cleaned_Data[[#This Row],[Size]]</f>
        <v>XL</v>
      </c>
      <c r="P157" s="10" t="str">
        <f t="shared" si="4"/>
        <v>Air Zoom|Running|XL</v>
      </c>
      <c r="Q157" s="11" t="str">
        <f>Cleaned_Data[[#This Row],[Order_Date]]</f>
        <v/>
      </c>
      <c r="R157" s="10" t="str">
        <f>Cleaned_Data[[#This Row],[Region]]</f>
        <v>Mumbai</v>
      </c>
      <c r="S157" s="10" t="str">
        <f>Cleaned_Data[[#This Row],[Sales_Channel]]</f>
        <v>Retail</v>
      </c>
      <c r="T157" s="10" t="str">
        <f>Cleaned_Data[[#This Row],[Gender_Category]]</f>
        <v>Kids</v>
      </c>
      <c r="U157" t="str">
        <f t="shared" si="5"/>
        <v>Not Found</v>
      </c>
      <c r="V157" s="10"/>
      <c r="W157" s="10"/>
    </row>
    <row r="158" spans="1:23" x14ac:dyDescent="0.3">
      <c r="A158" s="10" t="s">
        <v>477</v>
      </c>
      <c r="B158" s="10">
        <f>Cleaned_Data[[#This Row],[Order_ID]]</f>
        <v>2161</v>
      </c>
      <c r="C158" s="10" t="str">
        <f>_xlfn.XLOOKUP(P158,Dim_Product!$E$2:$E$221,Dim_Product!$A$2:$A$221,"Not Found")</f>
        <v>PK-20</v>
      </c>
      <c r="D158" s="10" t="str">
        <f>_xlfn.XLOOKUP(Table5[[#This Row],[Order_Date]],Table8[Date],Table8[Date_Key],"Not Found")</f>
        <v>DK-403</v>
      </c>
      <c r="E158" s="10" t="str">
        <f>_xlfn.XLOOKUP(R158,Table4[Region],Table4[Region_Key])</f>
        <v>RK-04</v>
      </c>
      <c r="F158" s="10" t="str">
        <f>_xlfn.XLOOKUP(S158,Table6[Sales_Channel],Table6[Channel_Key])</f>
        <v>CK-01</v>
      </c>
      <c r="G158" s="10" t="str">
        <f>_xlfn.XLOOKUP(T158,Table7[Gender_Category],Table7[Gender_Key])</f>
        <v>GK-01</v>
      </c>
      <c r="H158" s="10">
        <f>Cleaned_Data[[#This Row],[Units_Sold]]</f>
        <v>0</v>
      </c>
      <c r="I158" s="10">
        <f>Cleaned_Data[[#This Row],[MRP]]</f>
        <v>5119.41</v>
      </c>
      <c r="J158" s="10">
        <f>Cleaned_Data[[#This Row],[Discount_Applied]]</f>
        <v>0.8</v>
      </c>
      <c r="K158" s="10">
        <f>Cleaned_Data[[#This Row],[Revenue]]</f>
        <v>0</v>
      </c>
      <c r="L158" s="10">
        <f>Cleaned_Data[[#This Row],[Profit]]</f>
        <v>1956.8</v>
      </c>
      <c r="M158" s="10" t="str">
        <f>Cleaned_Data[[#This Row],[Product_Name]]</f>
        <v>Waffle One</v>
      </c>
      <c r="N158" s="10" t="str">
        <f>Cleaned_Data[[#This Row],[Product_Line]]</f>
        <v>Lifestyle</v>
      </c>
      <c r="O158" s="10" t="str">
        <f>Cleaned_Data[[#This Row],[Size]]</f>
        <v>M</v>
      </c>
      <c r="P158" s="10" t="str">
        <f t="shared" si="4"/>
        <v>Waffle One|Lifestyle|M</v>
      </c>
      <c r="Q158" s="11">
        <f>Cleaned_Data[[#This Row],[Order_Date]]</f>
        <v>45535</v>
      </c>
      <c r="R158" s="10" t="str">
        <f>Cleaned_Data[[#This Row],[Region]]</f>
        <v>Pune</v>
      </c>
      <c r="S158" s="10" t="str">
        <f>Cleaned_Data[[#This Row],[Sales_Channel]]</f>
        <v>Online</v>
      </c>
      <c r="T158" s="10" t="str">
        <f>Cleaned_Data[[#This Row],[Gender_Category]]</f>
        <v>Kids</v>
      </c>
      <c r="U158" t="str">
        <f t="shared" si="5"/>
        <v>DK-403</v>
      </c>
      <c r="V158" s="10"/>
      <c r="W158" s="10"/>
    </row>
    <row r="159" spans="1:23" x14ac:dyDescent="0.3">
      <c r="A159" s="10" t="s">
        <v>478</v>
      </c>
      <c r="B159" s="10">
        <f>Cleaned_Data[[#This Row],[Order_ID]]</f>
        <v>2162</v>
      </c>
      <c r="C159" s="10" t="str">
        <f>_xlfn.XLOOKUP(P159,Dim_Product!$E$2:$E$221,Dim_Product!$A$2:$A$221,"Not Found")</f>
        <v>PK-91</v>
      </c>
      <c r="D159" s="10" t="str">
        <f>_xlfn.XLOOKUP(Table5[[#This Row],[Order_Date]],Table8[Date],Table8[Date_Key],"Not Found")</f>
        <v>DK-644</v>
      </c>
      <c r="E159" s="10" t="str">
        <f>_xlfn.XLOOKUP(R159,Table4[Region],Table4[Region_Key])</f>
        <v>RK-03</v>
      </c>
      <c r="F159" s="10" t="str">
        <f>_xlfn.XLOOKUP(S159,Table6[Sales_Channel],Table6[Channel_Key])</f>
        <v>CK-01</v>
      </c>
      <c r="G159" s="10" t="str">
        <f>_xlfn.XLOOKUP(T159,Table7[Gender_Category],Table7[Gender_Key])</f>
        <v>GK-03</v>
      </c>
      <c r="H159" s="10">
        <f>Cleaned_Data[[#This Row],[Units_Sold]]</f>
        <v>2</v>
      </c>
      <c r="I159" s="10">
        <f>Cleaned_Data[[#This Row],[MRP]]</f>
        <v>7662.11</v>
      </c>
      <c r="J159" s="10">
        <f>Cleaned_Data[[#This Row],[Discount_Applied]]</f>
        <v>0</v>
      </c>
      <c r="K159" s="10">
        <f>Cleaned_Data[[#This Row],[Revenue]]</f>
        <v>0</v>
      </c>
      <c r="L159" s="10">
        <f>Cleaned_Data[[#This Row],[Profit]]</f>
        <v>2398.5500000000002</v>
      </c>
      <c r="M159" s="10" t="str">
        <f>Cleaned_Data[[#This Row],[Product_Name]]</f>
        <v>Blazer Mid</v>
      </c>
      <c r="N159" s="10" t="str">
        <f>Cleaned_Data[[#This Row],[Product_Line]]</f>
        <v>Lifestyle</v>
      </c>
      <c r="O159" s="10" t="str">
        <f>Cleaned_Data[[#This Row],[Size]]</f>
        <v>8</v>
      </c>
      <c r="P159" s="10" t="str">
        <f t="shared" si="4"/>
        <v>Blazer Mid|Lifestyle|8</v>
      </c>
      <c r="Q159" s="11">
        <f>Cleaned_Data[[#This Row],[Order_Date]]</f>
        <v>45776</v>
      </c>
      <c r="R159" s="10" t="str">
        <f>Cleaned_Data[[#This Row],[Region]]</f>
        <v>Mumbai</v>
      </c>
      <c r="S159" s="10" t="str">
        <f>Cleaned_Data[[#This Row],[Sales_Channel]]</f>
        <v>Online</v>
      </c>
      <c r="T159" s="10" t="str">
        <f>Cleaned_Data[[#This Row],[Gender_Category]]</f>
        <v>Men</v>
      </c>
      <c r="U159" t="str">
        <f t="shared" si="5"/>
        <v>DK-644</v>
      </c>
      <c r="V159" s="10"/>
      <c r="W159" s="10"/>
    </row>
    <row r="160" spans="1:23" x14ac:dyDescent="0.3">
      <c r="A160" s="10" t="s">
        <v>479</v>
      </c>
      <c r="B160" s="10">
        <f>Cleaned_Data[[#This Row],[Order_ID]]</f>
        <v>2163</v>
      </c>
      <c r="C160" s="10" t="str">
        <f>_xlfn.XLOOKUP(P160,Dim_Product!$E$2:$E$221,Dim_Product!$A$2:$A$221,"Not Found")</f>
        <v>PK-92</v>
      </c>
      <c r="D160" s="10" t="str">
        <f>_xlfn.XLOOKUP(Table5[[#This Row],[Order_Date]],Table8[Date],Table8[Date_Key],"Not Found")</f>
        <v>DK-553</v>
      </c>
      <c r="E160" s="10" t="str">
        <f>_xlfn.XLOOKUP(R160,Table4[Region],Table4[Region_Key])</f>
        <v>RK-02</v>
      </c>
      <c r="F160" s="10" t="str">
        <f>_xlfn.XLOOKUP(S160,Table6[Sales_Channel],Table6[Channel_Key])</f>
        <v>CK-02</v>
      </c>
      <c r="G160" s="10" t="str">
        <f>_xlfn.XLOOKUP(T160,Table7[Gender_Category],Table7[Gender_Key])</f>
        <v>GK-03</v>
      </c>
      <c r="H160" s="10">
        <f>Cleaned_Data[[#This Row],[Units_Sold]]</f>
        <v>2</v>
      </c>
      <c r="I160" s="10">
        <f>Cleaned_Data[[#This Row],[MRP]]</f>
        <v>6110.0300000000007</v>
      </c>
      <c r="J160" s="10">
        <f>Cleaned_Data[[#This Row],[Discount_Applied]]</f>
        <v>0</v>
      </c>
      <c r="K160" s="10">
        <f>Cleaned_Data[[#This Row],[Revenue]]</f>
        <v>0</v>
      </c>
      <c r="L160" s="10">
        <f>Cleaned_Data[[#This Row],[Profit]]</f>
        <v>3344.98</v>
      </c>
      <c r="M160" s="10" t="str">
        <f>Cleaned_Data[[#This Row],[Product_Name]]</f>
        <v>Dunk Low</v>
      </c>
      <c r="N160" s="10" t="str">
        <f>Cleaned_Data[[#This Row],[Product_Line]]</f>
        <v>Lifestyle</v>
      </c>
      <c r="O160" s="10" t="str">
        <f>Cleaned_Data[[#This Row],[Size]]</f>
        <v>7</v>
      </c>
      <c r="P160" s="10" t="str">
        <f t="shared" si="4"/>
        <v>Dunk Low|Lifestyle|7</v>
      </c>
      <c r="Q160" s="11">
        <f>Cleaned_Data[[#This Row],[Order_Date]]</f>
        <v>45685</v>
      </c>
      <c r="R160" s="10" t="str">
        <f>Cleaned_Data[[#This Row],[Region]]</f>
        <v>Hyderabad</v>
      </c>
      <c r="S160" s="10" t="str">
        <f>Cleaned_Data[[#This Row],[Sales_Channel]]</f>
        <v>Retail</v>
      </c>
      <c r="T160" s="10" t="str">
        <f>Cleaned_Data[[#This Row],[Gender_Category]]</f>
        <v>Men</v>
      </c>
      <c r="U160" t="str">
        <f t="shared" si="5"/>
        <v>DK-553</v>
      </c>
      <c r="V160" s="10"/>
      <c r="W160" s="10"/>
    </row>
    <row r="161" spans="1:23" x14ac:dyDescent="0.3">
      <c r="A161" s="10" t="s">
        <v>480</v>
      </c>
      <c r="B161" s="10">
        <f>Cleaned_Data[[#This Row],[Order_ID]]</f>
        <v>2164</v>
      </c>
      <c r="C161" s="10" t="str">
        <f>_xlfn.XLOOKUP(P161,Dim_Product!$E$2:$E$221,Dim_Product!$A$2:$A$221,"Not Found")</f>
        <v>PK-93</v>
      </c>
      <c r="D161" s="10" t="str">
        <f>_xlfn.XLOOKUP(Table5[[#This Row],[Order_Date]],Table8[Date],Table8[Date_Key],"Not Found")</f>
        <v>Not Found</v>
      </c>
      <c r="E161" s="10" t="str">
        <f>_xlfn.XLOOKUP(R161,Table4[Region],Table4[Region_Key])</f>
        <v>RK-04</v>
      </c>
      <c r="F161" s="10" t="str">
        <f>_xlfn.XLOOKUP(S161,Table6[Sales_Channel],Table6[Channel_Key])</f>
        <v>CK-01</v>
      </c>
      <c r="G161" s="10" t="str">
        <f>_xlfn.XLOOKUP(T161,Table7[Gender_Category],Table7[Gender_Key])</f>
        <v>GK-02</v>
      </c>
      <c r="H161" s="10">
        <f>Cleaned_Data[[#This Row],[Units_Sold]]</f>
        <v>0</v>
      </c>
      <c r="I161" s="10">
        <f>Cleaned_Data[[#This Row],[MRP]]</f>
        <v>6110.0300000000007</v>
      </c>
      <c r="J161" s="10">
        <f>Cleaned_Data[[#This Row],[Discount_Applied]]</f>
        <v>0.95</v>
      </c>
      <c r="K161" s="10">
        <f>Cleaned_Data[[#This Row],[Revenue]]</f>
        <v>0</v>
      </c>
      <c r="L161" s="10">
        <f>Cleaned_Data[[#This Row],[Profit]]</f>
        <v>-872.9</v>
      </c>
      <c r="M161" s="10" t="str">
        <f>Cleaned_Data[[#This Row],[Product_Name]]</f>
        <v>Mercurial Superfly</v>
      </c>
      <c r="N161" s="10" t="str">
        <f>Cleaned_Data[[#This Row],[Product_Line]]</f>
        <v>Soccer</v>
      </c>
      <c r="O161" s="10" t="str">
        <f>Cleaned_Data[[#This Row],[Size]]</f>
        <v>8</v>
      </c>
      <c r="P161" s="10" t="str">
        <f t="shared" si="4"/>
        <v>Mercurial Superfly|Soccer|8</v>
      </c>
      <c r="Q161" s="11" t="str">
        <f>Cleaned_Data[[#This Row],[Order_Date]]</f>
        <v/>
      </c>
      <c r="R161" s="10" t="str">
        <f>Cleaned_Data[[#This Row],[Region]]</f>
        <v>Pune</v>
      </c>
      <c r="S161" s="10" t="str">
        <f>Cleaned_Data[[#This Row],[Sales_Channel]]</f>
        <v>Online</v>
      </c>
      <c r="T161" s="10" t="str">
        <f>Cleaned_Data[[#This Row],[Gender_Category]]</f>
        <v>Women</v>
      </c>
      <c r="U161" t="str">
        <f t="shared" si="5"/>
        <v>Not Found</v>
      </c>
      <c r="V161" s="10"/>
      <c r="W161" s="10"/>
    </row>
    <row r="162" spans="1:23" x14ac:dyDescent="0.3">
      <c r="A162" s="10" t="s">
        <v>481</v>
      </c>
      <c r="B162" s="10">
        <f>Cleaned_Data[[#This Row],[Order_ID]]</f>
        <v>2165</v>
      </c>
      <c r="C162" s="10" t="str">
        <f>_xlfn.XLOOKUP(P162,Dim_Product!$E$2:$E$221,Dim_Product!$A$2:$A$221,"Not Found")</f>
        <v>PK-72</v>
      </c>
      <c r="D162" s="10" t="str">
        <f>_xlfn.XLOOKUP(Table5[[#This Row],[Order_Date]],Table8[Date],Table8[Date_Key],"Not Found")</f>
        <v>DK-585</v>
      </c>
      <c r="E162" s="10" t="str">
        <f>_xlfn.XLOOKUP(R162,Table4[Region],Table4[Region_Key])</f>
        <v>RK-06</v>
      </c>
      <c r="F162" s="10" t="str">
        <f>_xlfn.XLOOKUP(S162,Table6[Sales_Channel],Table6[Channel_Key])</f>
        <v>CK-02</v>
      </c>
      <c r="G162" s="10" t="str">
        <f>_xlfn.XLOOKUP(T162,Table7[Gender_Category],Table7[Gender_Key])</f>
        <v>GK-01</v>
      </c>
      <c r="H162" s="10">
        <f>Cleaned_Data[[#This Row],[Units_Sold]]</f>
        <v>4</v>
      </c>
      <c r="I162" s="10">
        <f>Cleaned_Data[[#This Row],[MRP]]</f>
        <v>4577.6499999999996</v>
      </c>
      <c r="J162" s="10">
        <f>Cleaned_Data[[#This Row],[Discount_Applied]]</f>
        <v>0</v>
      </c>
      <c r="K162" s="10">
        <f>Cleaned_Data[[#This Row],[Revenue]]</f>
        <v>0</v>
      </c>
      <c r="L162" s="10">
        <f>Cleaned_Data[[#This Row],[Profit]]</f>
        <v>2460.19</v>
      </c>
      <c r="M162" s="10" t="str">
        <f>Cleaned_Data[[#This Row],[Product_Name]]</f>
        <v>SuperRep Go</v>
      </c>
      <c r="N162" s="10" t="str">
        <f>Cleaned_Data[[#This Row],[Product_Line]]</f>
        <v>Training</v>
      </c>
      <c r="O162" s="10" t="str">
        <f>Cleaned_Data[[#This Row],[Size]]</f>
        <v>L</v>
      </c>
      <c r="P162" s="10" t="str">
        <f t="shared" si="4"/>
        <v>SuperRep Go|Training|L</v>
      </c>
      <c r="Q162" s="11">
        <f>Cleaned_Data[[#This Row],[Order_Date]]</f>
        <v>45717</v>
      </c>
      <c r="R162" s="10" t="str">
        <f>Cleaned_Data[[#This Row],[Region]]</f>
        <v>Kolkata</v>
      </c>
      <c r="S162" s="10" t="str">
        <f>Cleaned_Data[[#This Row],[Sales_Channel]]</f>
        <v>Retail</v>
      </c>
      <c r="T162" s="10" t="str">
        <f>Cleaned_Data[[#This Row],[Gender_Category]]</f>
        <v>Kids</v>
      </c>
      <c r="U162" t="str">
        <f t="shared" si="5"/>
        <v>DK-585</v>
      </c>
      <c r="V162" s="10"/>
      <c r="W162" s="10"/>
    </row>
    <row r="163" spans="1:23" x14ac:dyDescent="0.3">
      <c r="A163" s="10" t="s">
        <v>482</v>
      </c>
      <c r="B163" s="10">
        <f>Cleaned_Data[[#This Row],[Order_ID]]</f>
        <v>2166</v>
      </c>
      <c r="C163" s="10" t="str">
        <f>_xlfn.XLOOKUP(P163,Dim_Product!$E$2:$E$221,Dim_Product!$A$2:$A$221,"Not Found")</f>
        <v>PK-94</v>
      </c>
      <c r="D163" s="10" t="str">
        <f>_xlfn.XLOOKUP(Table5[[#This Row],[Order_Date]],Table8[Date],Table8[Date_Key],"Not Found")</f>
        <v>Not Found</v>
      </c>
      <c r="E163" s="10" t="str">
        <f>_xlfn.XLOOKUP(R163,Table4[Region],Table4[Region_Key])</f>
        <v>RK-03</v>
      </c>
      <c r="F163" s="10" t="str">
        <f>_xlfn.XLOOKUP(S163,Table6[Sales_Channel],Table6[Channel_Key])</f>
        <v>CK-01</v>
      </c>
      <c r="G163" s="10" t="str">
        <f>_xlfn.XLOOKUP(T163,Table7[Gender_Category],Table7[Gender_Key])</f>
        <v>GK-02</v>
      </c>
      <c r="H163" s="10">
        <f>Cleaned_Data[[#This Row],[Units_Sold]]</f>
        <v>2</v>
      </c>
      <c r="I163" s="10">
        <f>Cleaned_Data[[#This Row],[MRP]]</f>
        <v>7312.38</v>
      </c>
      <c r="J163" s="10">
        <f>Cleaned_Data[[#This Row],[Discount_Applied]]</f>
        <v>0</v>
      </c>
      <c r="K163" s="10">
        <f>Cleaned_Data[[#This Row],[Revenue]]</f>
        <v>0</v>
      </c>
      <c r="L163" s="10">
        <f>Cleaned_Data[[#This Row],[Profit]]</f>
        <v>3364.05</v>
      </c>
      <c r="M163" s="10" t="str">
        <f>Cleaned_Data[[#This Row],[Product_Name]]</f>
        <v>Air Force 1</v>
      </c>
      <c r="N163" s="10" t="str">
        <f>Cleaned_Data[[#This Row],[Product_Line]]</f>
        <v>Lifestyle</v>
      </c>
      <c r="O163" s="10" t="str">
        <f>Cleaned_Data[[#This Row],[Size]]</f>
        <v>M</v>
      </c>
      <c r="P163" s="10" t="str">
        <f t="shared" si="4"/>
        <v>Air Force 1|Lifestyle|M</v>
      </c>
      <c r="Q163" s="11" t="str">
        <f>Cleaned_Data[[#This Row],[Order_Date]]</f>
        <v/>
      </c>
      <c r="R163" s="10" t="str">
        <f>Cleaned_Data[[#This Row],[Region]]</f>
        <v>Mumbai</v>
      </c>
      <c r="S163" s="10" t="str">
        <f>Cleaned_Data[[#This Row],[Sales_Channel]]</f>
        <v>Online</v>
      </c>
      <c r="T163" s="10" t="str">
        <f>Cleaned_Data[[#This Row],[Gender_Category]]</f>
        <v>Women</v>
      </c>
      <c r="U163" t="str">
        <f t="shared" si="5"/>
        <v>Not Found</v>
      </c>
      <c r="V163" s="10"/>
      <c r="W163" s="10"/>
    </row>
    <row r="164" spans="1:23" x14ac:dyDescent="0.3">
      <c r="A164" s="10" t="s">
        <v>483</v>
      </c>
      <c r="B164" s="10">
        <f>Cleaned_Data[[#This Row],[Order_ID]]</f>
        <v>2167</v>
      </c>
      <c r="C164" s="10" t="str">
        <f>_xlfn.XLOOKUP(P164,Dim_Product!$E$2:$E$221,Dim_Product!$A$2:$A$221,"Not Found")</f>
        <v>PK-05</v>
      </c>
      <c r="D164" s="10" t="str">
        <f>_xlfn.XLOOKUP(Table5[[#This Row],[Order_Date]],Table8[Date],Table8[Date_Key],"Not Found")</f>
        <v>Not Found</v>
      </c>
      <c r="E164" s="10" t="str">
        <f>_xlfn.XLOOKUP(R164,Table4[Region],Table4[Region_Key])</f>
        <v>RK-03</v>
      </c>
      <c r="F164" s="10" t="str">
        <f>_xlfn.XLOOKUP(S164,Table6[Sales_Channel],Table6[Channel_Key])</f>
        <v>CK-02</v>
      </c>
      <c r="G164" s="10" t="str">
        <f>_xlfn.XLOOKUP(T164,Table7[Gender_Category],Table7[Gender_Key])</f>
        <v>GK-03</v>
      </c>
      <c r="H164" s="10">
        <f>Cleaned_Data[[#This Row],[Units_Sold]]</f>
        <v>3</v>
      </c>
      <c r="I164" s="10">
        <f>Cleaned_Data[[#This Row],[MRP]]</f>
        <v>3055.79</v>
      </c>
      <c r="J164" s="10">
        <f>Cleaned_Data[[#This Row],[Discount_Applied]]</f>
        <v>0</v>
      </c>
      <c r="K164" s="10">
        <f>Cleaned_Data[[#This Row],[Revenue]]</f>
        <v>0</v>
      </c>
      <c r="L164" s="10">
        <f>Cleaned_Data[[#This Row],[Profit]]</f>
        <v>1259.58</v>
      </c>
      <c r="M164" s="10" t="str">
        <f>Cleaned_Data[[#This Row],[Product_Name]]</f>
        <v>React Infinity</v>
      </c>
      <c r="N164" s="10" t="str">
        <f>Cleaned_Data[[#This Row],[Product_Line]]</f>
        <v>Running</v>
      </c>
      <c r="O164" s="10" t="str">
        <f>Cleaned_Data[[#This Row],[Size]]</f>
        <v>XL</v>
      </c>
      <c r="P164" s="10" t="str">
        <f t="shared" si="4"/>
        <v>React Infinity|Running|XL</v>
      </c>
      <c r="Q164" s="11" t="str">
        <f>Cleaned_Data[[#This Row],[Order_Date]]</f>
        <v/>
      </c>
      <c r="R164" s="10" t="str">
        <f>Cleaned_Data[[#This Row],[Region]]</f>
        <v>Mumbai</v>
      </c>
      <c r="S164" s="10" t="str">
        <f>Cleaned_Data[[#This Row],[Sales_Channel]]</f>
        <v>Retail</v>
      </c>
      <c r="T164" s="10" t="str">
        <f>Cleaned_Data[[#This Row],[Gender_Category]]</f>
        <v>Men</v>
      </c>
      <c r="U164" t="str">
        <f t="shared" si="5"/>
        <v>Not Found</v>
      </c>
      <c r="V164" s="10"/>
      <c r="W164" s="10"/>
    </row>
    <row r="165" spans="1:23" x14ac:dyDescent="0.3">
      <c r="A165" s="10" t="s">
        <v>484</v>
      </c>
      <c r="B165" s="10">
        <f>Cleaned_Data[[#This Row],[Order_ID]]</f>
        <v>2168</v>
      </c>
      <c r="C165" s="10" t="str">
        <f>_xlfn.XLOOKUP(P165,Dim_Product!$E$2:$E$221,Dim_Product!$A$2:$A$221,"Not Found")</f>
        <v>PK-86</v>
      </c>
      <c r="D165" s="10" t="str">
        <f>_xlfn.XLOOKUP(Table5[[#This Row],[Order_Date]],Table8[Date],Table8[Date_Key],"Not Found")</f>
        <v>DK-590</v>
      </c>
      <c r="E165" s="10" t="str">
        <f>_xlfn.XLOOKUP(R165,Table4[Region],Table4[Region_Key])</f>
        <v>RK-06</v>
      </c>
      <c r="F165" s="10" t="str">
        <f>_xlfn.XLOOKUP(S165,Table6[Sales_Channel],Table6[Channel_Key])</f>
        <v>CK-02</v>
      </c>
      <c r="G165" s="10" t="str">
        <f>_xlfn.XLOOKUP(T165,Table7[Gender_Category],Table7[Gender_Key])</f>
        <v>GK-02</v>
      </c>
      <c r="H165" s="10">
        <f>Cleaned_Data[[#This Row],[Units_Sold]]</f>
        <v>2</v>
      </c>
      <c r="I165" s="10">
        <f>Cleaned_Data[[#This Row],[MRP]]</f>
        <v>6110.0300000000007</v>
      </c>
      <c r="J165" s="10">
        <f>Cleaned_Data[[#This Row],[Discount_Applied]]</f>
        <v>0.85</v>
      </c>
      <c r="K165" s="10">
        <f>Cleaned_Data[[#This Row],[Revenue]]</f>
        <v>0</v>
      </c>
      <c r="L165" s="10">
        <f>Cleaned_Data[[#This Row],[Profit]]</f>
        <v>3011.49</v>
      </c>
      <c r="M165" s="10" t="str">
        <f>Cleaned_Data[[#This Row],[Product_Name]]</f>
        <v>Pegasus Turbo</v>
      </c>
      <c r="N165" s="10" t="str">
        <f>Cleaned_Data[[#This Row],[Product_Line]]</f>
        <v>Running</v>
      </c>
      <c r="O165" s="10" t="str">
        <f>Cleaned_Data[[#This Row],[Size]]</f>
        <v>NA</v>
      </c>
      <c r="P165" s="10" t="str">
        <f t="shared" si="4"/>
        <v>Pegasus Turbo|Running|NA</v>
      </c>
      <c r="Q165" s="11">
        <f>Cleaned_Data[[#This Row],[Order_Date]]</f>
        <v>45722</v>
      </c>
      <c r="R165" s="10" t="str">
        <f>Cleaned_Data[[#This Row],[Region]]</f>
        <v>Kolkata</v>
      </c>
      <c r="S165" s="10" t="str">
        <f>Cleaned_Data[[#This Row],[Sales_Channel]]</f>
        <v>Retail</v>
      </c>
      <c r="T165" s="10" t="str">
        <f>Cleaned_Data[[#This Row],[Gender_Category]]</f>
        <v>Women</v>
      </c>
      <c r="U165" t="str">
        <f t="shared" si="5"/>
        <v>DK-590</v>
      </c>
      <c r="V165" s="10"/>
      <c r="W165" s="10"/>
    </row>
    <row r="166" spans="1:23" x14ac:dyDescent="0.3">
      <c r="A166" s="10" t="s">
        <v>485</v>
      </c>
      <c r="B166" s="10">
        <f>Cleaned_Data[[#This Row],[Order_ID]]</f>
        <v>2169</v>
      </c>
      <c r="C166" s="10" t="str">
        <f>_xlfn.XLOOKUP(P166,Dim_Product!$E$2:$E$221,Dim_Product!$A$2:$A$221,"Not Found")</f>
        <v>PK-51</v>
      </c>
      <c r="D166" s="10" t="str">
        <f>_xlfn.XLOOKUP(Table5[[#This Row],[Order_Date]],Table8[Date],Table8[Date_Key],"Not Found")</f>
        <v>DK-456</v>
      </c>
      <c r="E166" s="10" t="str">
        <f>_xlfn.XLOOKUP(R166,Table4[Region],Table4[Region_Key])</f>
        <v>RK-05</v>
      </c>
      <c r="F166" s="10" t="str">
        <f>_xlfn.XLOOKUP(S166,Table6[Sales_Channel],Table6[Channel_Key])</f>
        <v>CK-02</v>
      </c>
      <c r="G166" s="10" t="str">
        <f>_xlfn.XLOOKUP(T166,Table7[Gender_Category],Table7[Gender_Key])</f>
        <v>GK-01</v>
      </c>
      <c r="H166" s="10">
        <f>Cleaned_Data[[#This Row],[Units_Sold]]</f>
        <v>4</v>
      </c>
      <c r="I166" s="10">
        <f>Cleaned_Data[[#This Row],[MRP]]</f>
        <v>4046.05</v>
      </c>
      <c r="J166" s="10">
        <f>Cleaned_Data[[#This Row],[Discount_Applied]]</f>
        <v>0.01</v>
      </c>
      <c r="K166" s="10">
        <f>Cleaned_Data[[#This Row],[Revenue]]</f>
        <v>16022.36</v>
      </c>
      <c r="L166" s="10">
        <f>Cleaned_Data[[#This Row],[Profit]]</f>
        <v>1057.58</v>
      </c>
      <c r="M166" s="10" t="str">
        <f>Cleaned_Data[[#This Row],[Product_Name]]</f>
        <v>Flex Trainer</v>
      </c>
      <c r="N166" s="10" t="str">
        <f>Cleaned_Data[[#This Row],[Product_Line]]</f>
        <v>Training</v>
      </c>
      <c r="O166" s="10" t="str">
        <f>Cleaned_Data[[#This Row],[Size]]</f>
        <v>NA</v>
      </c>
      <c r="P166" s="10" t="str">
        <f t="shared" si="4"/>
        <v>Flex Trainer|Training|NA</v>
      </c>
      <c r="Q166" s="11">
        <f>Cleaned_Data[[#This Row],[Order_Date]]</f>
        <v>45588</v>
      </c>
      <c r="R166" s="10" t="str">
        <f>Cleaned_Data[[#This Row],[Region]]</f>
        <v>Delhi</v>
      </c>
      <c r="S166" s="10" t="str">
        <f>Cleaned_Data[[#This Row],[Sales_Channel]]</f>
        <v>Retail</v>
      </c>
      <c r="T166" s="10" t="str">
        <f>Cleaned_Data[[#This Row],[Gender_Category]]</f>
        <v>Kids</v>
      </c>
      <c r="U166" t="str">
        <f t="shared" si="5"/>
        <v>DK-456</v>
      </c>
      <c r="V166" s="10"/>
      <c r="W166" s="10"/>
    </row>
    <row r="167" spans="1:23" x14ac:dyDescent="0.3">
      <c r="A167" s="10" t="s">
        <v>486</v>
      </c>
      <c r="B167" s="10">
        <f>Cleaned_Data[[#This Row],[Order_ID]]</f>
        <v>2170</v>
      </c>
      <c r="C167" s="10" t="str">
        <f>_xlfn.XLOOKUP(P167,Dim_Product!$E$2:$E$221,Dim_Product!$A$2:$A$221,"Not Found")</f>
        <v>PK-94</v>
      </c>
      <c r="D167" s="10" t="str">
        <f>_xlfn.XLOOKUP(Table5[[#This Row],[Order_Date]],Table8[Date],Table8[Date_Key],"Not Found")</f>
        <v>DK-475</v>
      </c>
      <c r="E167" s="10" t="str">
        <f>_xlfn.XLOOKUP(R167,Table4[Region],Table4[Region_Key])</f>
        <v>RK-06</v>
      </c>
      <c r="F167" s="10" t="str">
        <f>_xlfn.XLOOKUP(S167,Table6[Sales_Channel],Table6[Channel_Key])</f>
        <v>CK-01</v>
      </c>
      <c r="G167" s="10" t="str">
        <f>_xlfn.XLOOKUP(T167,Table7[Gender_Category],Table7[Gender_Key])</f>
        <v>GK-01</v>
      </c>
      <c r="H167" s="10">
        <f>Cleaned_Data[[#This Row],[Units_Sold]]</f>
        <v>0</v>
      </c>
      <c r="I167" s="10">
        <f>Cleaned_Data[[#This Row],[MRP]]</f>
        <v>6110.0300000000007</v>
      </c>
      <c r="J167" s="10">
        <f>Cleaned_Data[[#This Row],[Discount_Applied]]</f>
        <v>0</v>
      </c>
      <c r="K167" s="10">
        <f>Cleaned_Data[[#This Row],[Revenue]]</f>
        <v>0</v>
      </c>
      <c r="L167" s="10">
        <f>Cleaned_Data[[#This Row],[Profit]]</f>
        <v>3218.82</v>
      </c>
      <c r="M167" s="10" t="str">
        <f>Cleaned_Data[[#This Row],[Product_Name]]</f>
        <v>Air Force 1</v>
      </c>
      <c r="N167" s="10" t="str">
        <f>Cleaned_Data[[#This Row],[Product_Line]]</f>
        <v>Lifestyle</v>
      </c>
      <c r="O167" s="10" t="str">
        <f>Cleaned_Data[[#This Row],[Size]]</f>
        <v>M</v>
      </c>
      <c r="P167" s="10" t="str">
        <f t="shared" si="4"/>
        <v>Air Force 1|Lifestyle|M</v>
      </c>
      <c r="Q167" s="11">
        <f>Cleaned_Data[[#This Row],[Order_Date]]</f>
        <v>45607</v>
      </c>
      <c r="R167" s="10" t="str">
        <f>Cleaned_Data[[#This Row],[Region]]</f>
        <v>Kolkata</v>
      </c>
      <c r="S167" s="10" t="str">
        <f>Cleaned_Data[[#This Row],[Sales_Channel]]</f>
        <v>Online</v>
      </c>
      <c r="T167" s="10" t="str">
        <f>Cleaned_Data[[#This Row],[Gender_Category]]</f>
        <v>Kids</v>
      </c>
      <c r="U167" t="str">
        <f t="shared" si="5"/>
        <v>DK-475</v>
      </c>
      <c r="V167" s="10"/>
      <c r="W167" s="10"/>
    </row>
    <row r="168" spans="1:23" x14ac:dyDescent="0.3">
      <c r="A168" s="10" t="s">
        <v>487</v>
      </c>
      <c r="B168" s="10">
        <f>Cleaned_Data[[#This Row],[Order_ID]]</f>
        <v>2172</v>
      </c>
      <c r="C168" s="10" t="str">
        <f>_xlfn.XLOOKUP(P168,Dim_Product!$E$2:$E$221,Dim_Product!$A$2:$A$221,"Not Found")</f>
        <v>PK-81</v>
      </c>
      <c r="D168" s="10" t="str">
        <f>_xlfn.XLOOKUP(Table5[[#This Row],[Order_Date]],Table8[Date],Table8[Date_Key],"Not Found")</f>
        <v>DK-557</v>
      </c>
      <c r="E168" s="10" t="str">
        <f>_xlfn.XLOOKUP(R168,Table4[Region],Table4[Region_Key])</f>
        <v>RK-01</v>
      </c>
      <c r="F168" s="10" t="str">
        <f>_xlfn.XLOOKUP(S168,Table6[Sales_Channel],Table6[Channel_Key])</f>
        <v>CK-01</v>
      </c>
      <c r="G168" s="10" t="str">
        <f>_xlfn.XLOOKUP(T168,Table7[Gender_Category],Table7[Gender_Key])</f>
        <v>GK-02</v>
      </c>
      <c r="H168" s="10">
        <f>Cleaned_Data[[#This Row],[Units_Sold]]</f>
        <v>2</v>
      </c>
      <c r="I168" s="10">
        <f>Cleaned_Data[[#This Row],[MRP]]</f>
        <v>7988.99</v>
      </c>
      <c r="J168" s="10">
        <f>Cleaned_Data[[#This Row],[Discount_Applied]]</f>
        <v>0</v>
      </c>
      <c r="K168" s="10">
        <f>Cleaned_Data[[#This Row],[Revenue]]</f>
        <v>0</v>
      </c>
      <c r="L168" s="10">
        <f>Cleaned_Data[[#This Row],[Profit]]</f>
        <v>-909.86</v>
      </c>
      <c r="M168" s="10" t="str">
        <f>Cleaned_Data[[#This Row],[Product_Name]]</f>
        <v>ZoomX Invincible</v>
      </c>
      <c r="N168" s="10" t="str">
        <f>Cleaned_Data[[#This Row],[Product_Line]]</f>
        <v>Training</v>
      </c>
      <c r="O168" s="10" t="str">
        <f>Cleaned_Data[[#This Row],[Size]]</f>
        <v>M</v>
      </c>
      <c r="P168" s="10" t="str">
        <f t="shared" si="4"/>
        <v>ZoomX Invincible|Training|M</v>
      </c>
      <c r="Q168" s="11">
        <f>Cleaned_Data[[#This Row],[Order_Date]]</f>
        <v>45689</v>
      </c>
      <c r="R168" s="10" t="str">
        <f>Cleaned_Data[[#This Row],[Region]]</f>
        <v>Bangalore</v>
      </c>
      <c r="S168" s="10" t="str">
        <f>Cleaned_Data[[#This Row],[Sales_Channel]]</f>
        <v>Online</v>
      </c>
      <c r="T168" s="10" t="str">
        <f>Cleaned_Data[[#This Row],[Gender_Category]]</f>
        <v>Women</v>
      </c>
      <c r="U168" t="str">
        <f t="shared" si="5"/>
        <v>DK-557</v>
      </c>
      <c r="V168" s="10"/>
      <c r="W168" s="10"/>
    </row>
    <row r="169" spans="1:23" x14ac:dyDescent="0.3">
      <c r="A169" s="10" t="s">
        <v>488</v>
      </c>
      <c r="B169" s="10">
        <f>Cleaned_Data[[#This Row],[Order_ID]]</f>
        <v>2173</v>
      </c>
      <c r="C169" s="10" t="str">
        <f>_xlfn.XLOOKUP(P169,Dim_Product!$E$2:$E$221,Dim_Product!$A$2:$A$221,"Not Found")</f>
        <v>PK-19</v>
      </c>
      <c r="D169" s="10" t="str">
        <f>_xlfn.XLOOKUP(Table5[[#This Row],[Order_Date]],Table8[Date],Table8[Date_Key],"Not Found")</f>
        <v>Not Found</v>
      </c>
      <c r="E169" s="10" t="str">
        <f>_xlfn.XLOOKUP(R169,Table4[Region],Table4[Region_Key])</f>
        <v>RK-01</v>
      </c>
      <c r="F169" s="10" t="str">
        <f>_xlfn.XLOOKUP(S169,Table6[Sales_Channel],Table6[Channel_Key])</f>
        <v>CK-01</v>
      </c>
      <c r="G169" s="10" t="str">
        <f>_xlfn.XLOOKUP(T169,Table7[Gender_Category],Table7[Gender_Key])</f>
        <v>GK-03</v>
      </c>
      <c r="H169" s="10">
        <f>Cleaned_Data[[#This Row],[Units_Sold]]</f>
        <v>-1</v>
      </c>
      <c r="I169" s="10">
        <f>Cleaned_Data[[#This Row],[MRP]]</f>
        <v>6620.78</v>
      </c>
      <c r="J169" s="10">
        <f>Cleaned_Data[[#This Row],[Discount_Applied]]</f>
        <v>0</v>
      </c>
      <c r="K169" s="10">
        <f>Cleaned_Data[[#This Row],[Revenue]]</f>
        <v>0</v>
      </c>
      <c r="L169" s="10">
        <f>Cleaned_Data[[#This Row],[Profit]]</f>
        <v>3770.03</v>
      </c>
      <c r="M169" s="10" t="str">
        <f>Cleaned_Data[[#This Row],[Product_Name]]</f>
        <v>Free RN</v>
      </c>
      <c r="N169" s="10" t="str">
        <f>Cleaned_Data[[#This Row],[Product_Line]]</f>
        <v>Running</v>
      </c>
      <c r="O169" s="10" t="str">
        <f>Cleaned_Data[[#This Row],[Size]]</f>
        <v>L</v>
      </c>
      <c r="P169" s="10" t="str">
        <f t="shared" si="4"/>
        <v>Free RN|Running|L</v>
      </c>
      <c r="Q169" s="11" t="str">
        <f>Cleaned_Data[[#This Row],[Order_Date]]</f>
        <v/>
      </c>
      <c r="R169" s="10" t="str">
        <f>Cleaned_Data[[#This Row],[Region]]</f>
        <v>Bangalore</v>
      </c>
      <c r="S169" s="10" t="str">
        <f>Cleaned_Data[[#This Row],[Sales_Channel]]</f>
        <v>Online</v>
      </c>
      <c r="T169" s="10" t="str">
        <f>Cleaned_Data[[#This Row],[Gender_Category]]</f>
        <v>Men</v>
      </c>
      <c r="U169" t="str">
        <f t="shared" si="5"/>
        <v>Not Found</v>
      </c>
      <c r="V169" s="10"/>
      <c r="W169" s="10"/>
    </row>
    <row r="170" spans="1:23" x14ac:dyDescent="0.3">
      <c r="A170" s="10" t="s">
        <v>489</v>
      </c>
      <c r="B170" s="10">
        <f>Cleaned_Data[[#This Row],[Order_ID]]</f>
        <v>2174</v>
      </c>
      <c r="C170" s="10" t="str">
        <f>_xlfn.XLOOKUP(P170,Dim_Product!$E$2:$E$221,Dim_Product!$A$2:$A$221,"Not Found")</f>
        <v>PK-95</v>
      </c>
      <c r="D170" s="10" t="str">
        <f>_xlfn.XLOOKUP(Table5[[#This Row],[Order_Date]],Table8[Date],Table8[Date_Key],"Not Found")</f>
        <v>DK-373</v>
      </c>
      <c r="E170" s="10" t="str">
        <f>_xlfn.XLOOKUP(R170,Table4[Region],Table4[Region_Key])</f>
        <v>RK-04</v>
      </c>
      <c r="F170" s="10" t="str">
        <f>_xlfn.XLOOKUP(S170,Table6[Sales_Channel],Table6[Channel_Key])</f>
        <v>CK-02</v>
      </c>
      <c r="G170" s="10" t="str">
        <f>_xlfn.XLOOKUP(T170,Table7[Gender_Category],Table7[Gender_Key])</f>
        <v>GK-02</v>
      </c>
      <c r="H170" s="10">
        <f>Cleaned_Data[[#This Row],[Units_Sold]]</f>
        <v>2</v>
      </c>
      <c r="I170" s="10">
        <f>Cleaned_Data[[#This Row],[MRP]]</f>
        <v>3883.92</v>
      </c>
      <c r="J170" s="10">
        <f>Cleaned_Data[[#This Row],[Discount_Applied]]</f>
        <v>0</v>
      </c>
      <c r="K170" s="10">
        <f>Cleaned_Data[[#This Row],[Revenue]]</f>
        <v>0</v>
      </c>
      <c r="L170" s="10">
        <f>Cleaned_Data[[#This Row],[Profit]]</f>
        <v>428.5</v>
      </c>
      <c r="M170" s="10" t="str">
        <f>Cleaned_Data[[#This Row],[Product_Name]]</f>
        <v>Phantom GT</v>
      </c>
      <c r="N170" s="10" t="str">
        <f>Cleaned_Data[[#This Row],[Product_Line]]</f>
        <v>Soccer</v>
      </c>
      <c r="O170" s="10" t="str">
        <f>Cleaned_Data[[#This Row],[Size]]</f>
        <v>L</v>
      </c>
      <c r="P170" s="10" t="str">
        <f t="shared" si="4"/>
        <v>Phantom GT|Soccer|L</v>
      </c>
      <c r="Q170" s="11">
        <f>Cleaned_Data[[#This Row],[Order_Date]]</f>
        <v>45505</v>
      </c>
      <c r="R170" s="10" t="str">
        <f>Cleaned_Data[[#This Row],[Region]]</f>
        <v>Pune</v>
      </c>
      <c r="S170" s="10" t="str">
        <f>Cleaned_Data[[#This Row],[Sales_Channel]]</f>
        <v>Retail</v>
      </c>
      <c r="T170" s="10" t="str">
        <f>Cleaned_Data[[#This Row],[Gender_Category]]</f>
        <v>Women</v>
      </c>
      <c r="U170" t="str">
        <f t="shared" si="5"/>
        <v>DK-373</v>
      </c>
      <c r="V170" s="10"/>
      <c r="W170" s="10"/>
    </row>
    <row r="171" spans="1:23" x14ac:dyDescent="0.3">
      <c r="A171" s="10" t="s">
        <v>490</v>
      </c>
      <c r="B171" s="10">
        <f>Cleaned_Data[[#This Row],[Order_ID]]</f>
        <v>2175</v>
      </c>
      <c r="C171" s="10" t="str">
        <f>_xlfn.XLOOKUP(P171,Dim_Product!$E$2:$E$221,Dim_Product!$A$2:$A$221,"Not Found")</f>
        <v>PK-11</v>
      </c>
      <c r="D171" s="10" t="str">
        <f>_xlfn.XLOOKUP(Table5[[#This Row],[Order_Date]],Table8[Date],Table8[Date_Key],"Not Found")</f>
        <v>DK-508</v>
      </c>
      <c r="E171" s="10" t="str">
        <f>_xlfn.XLOOKUP(R171,Table4[Region],Table4[Region_Key])</f>
        <v>RK-04</v>
      </c>
      <c r="F171" s="10" t="str">
        <f>_xlfn.XLOOKUP(S171,Table6[Sales_Channel],Table6[Channel_Key])</f>
        <v>CK-01</v>
      </c>
      <c r="G171" s="10" t="str">
        <f>_xlfn.XLOOKUP(T171,Table7[Gender_Category],Table7[Gender_Key])</f>
        <v>GK-02</v>
      </c>
      <c r="H171" s="10">
        <f>Cleaned_Data[[#This Row],[Units_Sold]]</f>
        <v>2</v>
      </c>
      <c r="I171" s="10">
        <f>Cleaned_Data[[#This Row],[MRP]]</f>
        <v>6110.0300000000007</v>
      </c>
      <c r="J171" s="10">
        <f>Cleaned_Data[[#This Row],[Discount_Applied]]</f>
        <v>0</v>
      </c>
      <c r="K171" s="10">
        <f>Cleaned_Data[[#This Row],[Revenue]]</f>
        <v>0</v>
      </c>
      <c r="L171" s="10">
        <f>Cleaned_Data[[#This Row],[Profit]]</f>
        <v>2457.7800000000002</v>
      </c>
      <c r="M171" s="10" t="str">
        <f>Cleaned_Data[[#This Row],[Product_Name]]</f>
        <v>Blazer Mid</v>
      </c>
      <c r="N171" s="10" t="str">
        <f>Cleaned_Data[[#This Row],[Product_Line]]</f>
        <v>Lifestyle</v>
      </c>
      <c r="O171" s="10" t="str">
        <f>Cleaned_Data[[#This Row],[Size]]</f>
        <v>NA</v>
      </c>
      <c r="P171" s="10" t="str">
        <f t="shared" si="4"/>
        <v>Blazer Mid|Lifestyle|NA</v>
      </c>
      <c r="Q171" s="11">
        <f>Cleaned_Data[[#This Row],[Order_Date]]</f>
        <v>45640</v>
      </c>
      <c r="R171" s="10" t="str">
        <f>Cleaned_Data[[#This Row],[Region]]</f>
        <v>Pune</v>
      </c>
      <c r="S171" s="10" t="str">
        <f>Cleaned_Data[[#This Row],[Sales_Channel]]</f>
        <v>Online</v>
      </c>
      <c r="T171" s="10" t="str">
        <f>Cleaned_Data[[#This Row],[Gender_Category]]</f>
        <v>Women</v>
      </c>
      <c r="U171" t="str">
        <f t="shared" si="5"/>
        <v>DK-508</v>
      </c>
      <c r="V171" s="10"/>
      <c r="W171" s="10"/>
    </row>
    <row r="172" spans="1:23" x14ac:dyDescent="0.3">
      <c r="A172" s="10" t="s">
        <v>491</v>
      </c>
      <c r="B172" s="10">
        <f>Cleaned_Data[[#This Row],[Order_ID]]</f>
        <v>2176</v>
      </c>
      <c r="C172" s="10" t="str">
        <f>_xlfn.XLOOKUP(P172,Dim_Product!$E$2:$E$221,Dim_Product!$A$2:$A$221,"Not Found")</f>
        <v>PK-75</v>
      </c>
      <c r="D172" s="10" t="str">
        <f>_xlfn.XLOOKUP(Table5[[#This Row],[Order_Date]],Table8[Date],Table8[Date_Key],"Not Found")</f>
        <v>DK-704</v>
      </c>
      <c r="E172" s="10" t="str">
        <f>_xlfn.XLOOKUP(R172,Table4[Region],Table4[Region_Key])</f>
        <v>RK-01</v>
      </c>
      <c r="F172" s="10" t="str">
        <f>_xlfn.XLOOKUP(S172,Table6[Sales_Channel],Table6[Channel_Key])</f>
        <v>CK-01</v>
      </c>
      <c r="G172" s="10" t="str">
        <f>_xlfn.XLOOKUP(T172,Table7[Gender_Category],Table7[Gender_Key])</f>
        <v>GK-03</v>
      </c>
      <c r="H172" s="10">
        <f>Cleaned_Data[[#This Row],[Units_Sold]]</f>
        <v>4</v>
      </c>
      <c r="I172" s="10">
        <f>Cleaned_Data[[#This Row],[MRP]]</f>
        <v>6110.0300000000007</v>
      </c>
      <c r="J172" s="10">
        <f>Cleaned_Data[[#This Row],[Discount_Applied]]</f>
        <v>0</v>
      </c>
      <c r="K172" s="10">
        <f>Cleaned_Data[[#This Row],[Revenue]]</f>
        <v>0</v>
      </c>
      <c r="L172" s="10">
        <f>Cleaned_Data[[#This Row],[Profit]]</f>
        <v>3908.28</v>
      </c>
      <c r="M172" s="10" t="str">
        <f>Cleaned_Data[[#This Row],[Product_Name]]</f>
        <v>Mercurial Superfly</v>
      </c>
      <c r="N172" s="10" t="str">
        <f>Cleaned_Data[[#This Row],[Product_Line]]</f>
        <v>Soccer</v>
      </c>
      <c r="O172" s="10" t="str">
        <f>Cleaned_Data[[#This Row],[Size]]</f>
        <v>NA</v>
      </c>
      <c r="P172" s="10" t="str">
        <f t="shared" si="4"/>
        <v>Mercurial Superfly|Soccer|NA</v>
      </c>
      <c r="Q172" s="11">
        <f>Cleaned_Data[[#This Row],[Order_Date]]</f>
        <v>45836</v>
      </c>
      <c r="R172" s="10" t="str">
        <f>Cleaned_Data[[#This Row],[Region]]</f>
        <v>Bangalore</v>
      </c>
      <c r="S172" s="10" t="str">
        <f>Cleaned_Data[[#This Row],[Sales_Channel]]</f>
        <v>Online</v>
      </c>
      <c r="T172" s="10" t="str">
        <f>Cleaned_Data[[#This Row],[Gender_Category]]</f>
        <v>Men</v>
      </c>
      <c r="U172" t="str">
        <f t="shared" si="5"/>
        <v>DK-704</v>
      </c>
      <c r="V172" s="10"/>
      <c r="W172" s="10"/>
    </row>
    <row r="173" spans="1:23" x14ac:dyDescent="0.3">
      <c r="A173" s="10" t="s">
        <v>492</v>
      </c>
      <c r="B173" s="10">
        <f>Cleaned_Data[[#This Row],[Order_ID]]</f>
        <v>2177</v>
      </c>
      <c r="C173" s="10" t="str">
        <f>_xlfn.XLOOKUP(P173,Dim_Product!$E$2:$E$221,Dim_Product!$A$2:$A$221,"Not Found")</f>
        <v>PK-96</v>
      </c>
      <c r="D173" s="10" t="str">
        <f>_xlfn.XLOOKUP(Table5[[#This Row],[Order_Date]],Table8[Date],Table8[Date_Key],"Not Found")</f>
        <v>DK-96</v>
      </c>
      <c r="E173" s="10" t="str">
        <f>_xlfn.XLOOKUP(R173,Table4[Region],Table4[Region_Key])</f>
        <v>RK-03</v>
      </c>
      <c r="F173" s="10" t="str">
        <f>_xlfn.XLOOKUP(S173,Table6[Sales_Channel],Table6[Channel_Key])</f>
        <v>CK-02</v>
      </c>
      <c r="G173" s="10" t="str">
        <f>_xlfn.XLOOKUP(T173,Table7[Gender_Category],Table7[Gender_Key])</f>
        <v>GK-02</v>
      </c>
      <c r="H173" s="10">
        <f>Cleaned_Data[[#This Row],[Units_Sold]]</f>
        <v>2</v>
      </c>
      <c r="I173" s="10">
        <f>Cleaned_Data[[#This Row],[MRP]]</f>
        <v>6110.0300000000007</v>
      </c>
      <c r="J173" s="10">
        <f>Cleaned_Data[[#This Row],[Discount_Applied]]</f>
        <v>0</v>
      </c>
      <c r="K173" s="10">
        <f>Cleaned_Data[[#This Row],[Revenue]]</f>
        <v>0</v>
      </c>
      <c r="L173" s="10">
        <f>Cleaned_Data[[#This Row],[Profit]]</f>
        <v>885.37</v>
      </c>
      <c r="M173" s="10" t="str">
        <f>Cleaned_Data[[#This Row],[Product_Name]]</f>
        <v>Waffle One</v>
      </c>
      <c r="N173" s="10" t="str">
        <f>Cleaned_Data[[#This Row],[Product_Line]]</f>
        <v>Lifestyle</v>
      </c>
      <c r="O173" s="10" t="str">
        <f>Cleaned_Data[[#This Row],[Size]]</f>
        <v>XL</v>
      </c>
      <c r="P173" s="10" t="str">
        <f t="shared" si="4"/>
        <v>Waffle One|Lifestyle|XL</v>
      </c>
      <c r="Q173" s="11">
        <f>Cleaned_Data[[#This Row],[Order_Date]]</f>
        <v>45228</v>
      </c>
      <c r="R173" s="10" t="str">
        <f>Cleaned_Data[[#This Row],[Region]]</f>
        <v>Mumbai</v>
      </c>
      <c r="S173" s="10" t="str">
        <f>Cleaned_Data[[#This Row],[Sales_Channel]]</f>
        <v>Retail</v>
      </c>
      <c r="T173" s="10" t="str">
        <f>Cleaned_Data[[#This Row],[Gender_Category]]</f>
        <v>Women</v>
      </c>
      <c r="U173" t="str">
        <f t="shared" si="5"/>
        <v>DK-96</v>
      </c>
      <c r="V173" s="10"/>
      <c r="W173" s="10"/>
    </row>
    <row r="174" spans="1:23" x14ac:dyDescent="0.3">
      <c r="A174" s="10" t="s">
        <v>493</v>
      </c>
      <c r="B174" s="10">
        <f>Cleaned_Data[[#This Row],[Order_ID]]</f>
        <v>2178</v>
      </c>
      <c r="C174" s="10" t="str">
        <f>_xlfn.XLOOKUP(P174,Dim_Product!$E$2:$E$221,Dim_Product!$A$2:$A$221,"Not Found")</f>
        <v>PK-34</v>
      </c>
      <c r="D174" s="10" t="str">
        <f>_xlfn.XLOOKUP(Table5[[#This Row],[Order_Date]],Table8[Date],Table8[Date_Key],"Not Found")</f>
        <v>DK-511</v>
      </c>
      <c r="E174" s="10" t="str">
        <f>_xlfn.XLOOKUP(R174,Table4[Region],Table4[Region_Key])</f>
        <v>RK-01</v>
      </c>
      <c r="F174" s="10" t="str">
        <f>_xlfn.XLOOKUP(S174,Table6[Sales_Channel],Table6[Channel_Key])</f>
        <v>CK-02</v>
      </c>
      <c r="G174" s="10" t="str">
        <f>_xlfn.XLOOKUP(T174,Table7[Gender_Category],Table7[Gender_Key])</f>
        <v>GK-03</v>
      </c>
      <c r="H174" s="10">
        <f>Cleaned_Data[[#This Row],[Units_Sold]]</f>
        <v>1</v>
      </c>
      <c r="I174" s="10">
        <f>Cleaned_Data[[#This Row],[MRP]]</f>
        <v>6110.0300000000007</v>
      </c>
      <c r="J174" s="10">
        <f>Cleaned_Data[[#This Row],[Discount_Applied]]</f>
        <v>0</v>
      </c>
      <c r="K174" s="10">
        <f>Cleaned_Data[[#This Row],[Revenue]]</f>
        <v>0</v>
      </c>
      <c r="L174" s="10">
        <f>Cleaned_Data[[#This Row],[Profit]]</f>
        <v>-983.37</v>
      </c>
      <c r="M174" s="10" t="str">
        <f>Cleaned_Data[[#This Row],[Product_Name]]</f>
        <v>Free RN</v>
      </c>
      <c r="N174" s="10" t="str">
        <f>Cleaned_Data[[#This Row],[Product_Line]]</f>
        <v>Running</v>
      </c>
      <c r="O174" s="10" t="str">
        <f>Cleaned_Data[[#This Row],[Size]]</f>
        <v>NA</v>
      </c>
      <c r="P174" s="10" t="str">
        <f t="shared" si="4"/>
        <v>Free RN|Running|NA</v>
      </c>
      <c r="Q174" s="11">
        <f>Cleaned_Data[[#This Row],[Order_Date]]</f>
        <v>45643</v>
      </c>
      <c r="R174" s="10" t="str">
        <f>Cleaned_Data[[#This Row],[Region]]</f>
        <v>Bangalore</v>
      </c>
      <c r="S174" s="10" t="str">
        <f>Cleaned_Data[[#This Row],[Sales_Channel]]</f>
        <v>Retail</v>
      </c>
      <c r="T174" s="10" t="str">
        <f>Cleaned_Data[[#This Row],[Gender_Category]]</f>
        <v>Men</v>
      </c>
      <c r="U174" t="str">
        <f t="shared" si="5"/>
        <v>DK-511</v>
      </c>
      <c r="V174" s="10"/>
      <c r="W174" s="10"/>
    </row>
    <row r="175" spans="1:23" x14ac:dyDescent="0.3">
      <c r="A175" s="10" t="s">
        <v>494</v>
      </c>
      <c r="B175" s="10">
        <f>Cleaned_Data[[#This Row],[Order_ID]]</f>
        <v>2179</v>
      </c>
      <c r="C175" s="10" t="str">
        <f>_xlfn.XLOOKUP(P175,Dim_Product!$E$2:$E$221,Dim_Product!$A$2:$A$221,"Not Found")</f>
        <v>PK-81</v>
      </c>
      <c r="D175" s="10" t="str">
        <f>_xlfn.XLOOKUP(Table5[[#This Row],[Order_Date]],Table8[Date],Table8[Date_Key],"Not Found")</f>
        <v>DK-613</v>
      </c>
      <c r="E175" s="10" t="str">
        <f>_xlfn.XLOOKUP(R175,Table4[Region],Table4[Region_Key])</f>
        <v>RK-04</v>
      </c>
      <c r="F175" s="10" t="str">
        <f>_xlfn.XLOOKUP(S175,Table6[Sales_Channel],Table6[Channel_Key])</f>
        <v>CK-02</v>
      </c>
      <c r="G175" s="10" t="str">
        <f>_xlfn.XLOOKUP(T175,Table7[Gender_Category],Table7[Gender_Key])</f>
        <v>GK-02</v>
      </c>
      <c r="H175" s="10">
        <f>Cleaned_Data[[#This Row],[Units_Sold]]</f>
        <v>3</v>
      </c>
      <c r="I175" s="10">
        <f>Cleaned_Data[[#This Row],[MRP]]</f>
        <v>6110.0300000000007</v>
      </c>
      <c r="J175" s="10">
        <f>Cleaned_Data[[#This Row],[Discount_Applied]]</f>
        <v>0</v>
      </c>
      <c r="K175" s="10">
        <f>Cleaned_Data[[#This Row],[Revenue]]</f>
        <v>0</v>
      </c>
      <c r="L175" s="10">
        <f>Cleaned_Data[[#This Row],[Profit]]</f>
        <v>3135.92</v>
      </c>
      <c r="M175" s="10" t="str">
        <f>Cleaned_Data[[#This Row],[Product_Name]]</f>
        <v>ZoomX Invincible</v>
      </c>
      <c r="N175" s="10" t="str">
        <f>Cleaned_Data[[#This Row],[Product_Line]]</f>
        <v>Training</v>
      </c>
      <c r="O175" s="10" t="str">
        <f>Cleaned_Data[[#This Row],[Size]]</f>
        <v>M</v>
      </c>
      <c r="P175" s="10" t="str">
        <f t="shared" si="4"/>
        <v>ZoomX Invincible|Training|M</v>
      </c>
      <c r="Q175" s="11">
        <f>Cleaned_Data[[#This Row],[Order_Date]]</f>
        <v>45745</v>
      </c>
      <c r="R175" s="10" t="str">
        <f>Cleaned_Data[[#This Row],[Region]]</f>
        <v>Pune</v>
      </c>
      <c r="S175" s="10" t="str">
        <f>Cleaned_Data[[#This Row],[Sales_Channel]]</f>
        <v>Retail</v>
      </c>
      <c r="T175" s="10" t="str">
        <f>Cleaned_Data[[#This Row],[Gender_Category]]</f>
        <v>Women</v>
      </c>
      <c r="U175" t="str">
        <f t="shared" si="5"/>
        <v>DK-613</v>
      </c>
      <c r="V175" s="10"/>
      <c r="W175" s="10"/>
    </row>
    <row r="176" spans="1:23" x14ac:dyDescent="0.3">
      <c r="A176" s="10" t="s">
        <v>495</v>
      </c>
      <c r="B176" s="10">
        <f>Cleaned_Data[[#This Row],[Order_ID]]</f>
        <v>2180</v>
      </c>
      <c r="C176" s="10" t="str">
        <f>_xlfn.XLOOKUP(P176,Dim_Product!$E$2:$E$221,Dim_Product!$A$2:$A$221,"Not Found")</f>
        <v>PK-66</v>
      </c>
      <c r="D176" s="10" t="str">
        <f>_xlfn.XLOOKUP(Table5[[#This Row],[Order_Date]],Table8[Date],Table8[Date_Key],"Not Found")</f>
        <v>Not Found</v>
      </c>
      <c r="E176" s="10" t="str">
        <f>_xlfn.XLOOKUP(R176,Table4[Region],Table4[Region_Key])</f>
        <v>RK-04</v>
      </c>
      <c r="F176" s="10" t="str">
        <f>_xlfn.XLOOKUP(S176,Table6[Sales_Channel],Table6[Channel_Key])</f>
        <v>CK-01</v>
      </c>
      <c r="G176" s="10" t="str">
        <f>_xlfn.XLOOKUP(T176,Table7[Gender_Category],Table7[Gender_Key])</f>
        <v>GK-02</v>
      </c>
      <c r="H176" s="10">
        <f>Cleaned_Data[[#This Row],[Units_Sold]]</f>
        <v>2</v>
      </c>
      <c r="I176" s="10">
        <f>Cleaned_Data[[#This Row],[MRP]]</f>
        <v>6110.0300000000007</v>
      </c>
      <c r="J176" s="10">
        <f>Cleaned_Data[[#This Row],[Discount_Applied]]</f>
        <v>0</v>
      </c>
      <c r="K176" s="10">
        <f>Cleaned_Data[[#This Row],[Revenue]]</f>
        <v>0</v>
      </c>
      <c r="L176" s="10">
        <f>Cleaned_Data[[#This Row],[Profit]]</f>
        <v>2189.84</v>
      </c>
      <c r="M176" s="10" t="str">
        <f>Cleaned_Data[[#This Row],[Product_Name]]</f>
        <v>LeBron 20</v>
      </c>
      <c r="N176" s="10" t="str">
        <f>Cleaned_Data[[#This Row],[Product_Line]]</f>
        <v>Basketball</v>
      </c>
      <c r="O176" s="10" t="str">
        <f>Cleaned_Data[[#This Row],[Size]]</f>
        <v>XL</v>
      </c>
      <c r="P176" s="10" t="str">
        <f t="shared" si="4"/>
        <v>LeBron 20|Basketball|XL</v>
      </c>
      <c r="Q176" s="11" t="str">
        <f>Cleaned_Data[[#This Row],[Order_Date]]</f>
        <v/>
      </c>
      <c r="R176" s="10" t="str">
        <f>Cleaned_Data[[#This Row],[Region]]</f>
        <v>Pune</v>
      </c>
      <c r="S176" s="10" t="str">
        <f>Cleaned_Data[[#This Row],[Sales_Channel]]</f>
        <v>Online</v>
      </c>
      <c r="T176" s="10" t="str">
        <f>Cleaned_Data[[#This Row],[Gender_Category]]</f>
        <v>Women</v>
      </c>
      <c r="U176" t="str">
        <f t="shared" si="5"/>
        <v>Not Found</v>
      </c>
      <c r="V176" s="10"/>
      <c r="W176" s="10"/>
    </row>
    <row r="177" spans="1:23" x14ac:dyDescent="0.3">
      <c r="A177" s="10" t="s">
        <v>496</v>
      </c>
      <c r="B177" s="10">
        <f>Cleaned_Data[[#This Row],[Order_ID]]</f>
        <v>2181</v>
      </c>
      <c r="C177" s="10" t="str">
        <f>_xlfn.XLOOKUP(P177,Dim_Product!$E$2:$E$221,Dim_Product!$A$2:$A$221,"Not Found")</f>
        <v>PK-44</v>
      </c>
      <c r="D177" s="10" t="str">
        <f>_xlfn.XLOOKUP(Table5[[#This Row],[Order_Date]],Table8[Date],Table8[Date_Key],"Not Found")</f>
        <v>Not Found</v>
      </c>
      <c r="E177" s="10" t="str">
        <f>_xlfn.XLOOKUP(R177,Table4[Region],Table4[Region_Key])</f>
        <v>RK-05</v>
      </c>
      <c r="F177" s="10" t="str">
        <f>_xlfn.XLOOKUP(S177,Table6[Sales_Channel],Table6[Channel_Key])</f>
        <v>CK-02</v>
      </c>
      <c r="G177" s="10" t="str">
        <f>_xlfn.XLOOKUP(T177,Table7[Gender_Category],Table7[Gender_Key])</f>
        <v>GK-02</v>
      </c>
      <c r="H177" s="10">
        <f>Cleaned_Data[[#This Row],[Units_Sold]]</f>
        <v>2</v>
      </c>
      <c r="I177" s="10">
        <f>Cleaned_Data[[#This Row],[MRP]]</f>
        <v>6110.0300000000007</v>
      </c>
      <c r="J177" s="10">
        <f>Cleaned_Data[[#This Row],[Discount_Applied]]</f>
        <v>0</v>
      </c>
      <c r="K177" s="10">
        <f>Cleaned_Data[[#This Row],[Revenue]]</f>
        <v>0</v>
      </c>
      <c r="L177" s="10">
        <f>Cleaned_Data[[#This Row],[Profit]]</f>
        <v>419.58</v>
      </c>
      <c r="M177" s="10" t="str">
        <f>Cleaned_Data[[#This Row],[Product_Name]]</f>
        <v>Air Force 1</v>
      </c>
      <c r="N177" s="10" t="str">
        <f>Cleaned_Data[[#This Row],[Product_Line]]</f>
        <v>Lifestyle</v>
      </c>
      <c r="O177" s="10" t="str">
        <f>Cleaned_Data[[#This Row],[Size]]</f>
        <v>XL</v>
      </c>
      <c r="P177" s="10" t="str">
        <f t="shared" si="4"/>
        <v>Air Force 1|Lifestyle|XL</v>
      </c>
      <c r="Q177" s="11" t="str">
        <f>Cleaned_Data[[#This Row],[Order_Date]]</f>
        <v/>
      </c>
      <c r="R177" s="10" t="str">
        <f>Cleaned_Data[[#This Row],[Region]]</f>
        <v>Delhi</v>
      </c>
      <c r="S177" s="10" t="str">
        <f>Cleaned_Data[[#This Row],[Sales_Channel]]</f>
        <v>Retail</v>
      </c>
      <c r="T177" s="10" t="str">
        <f>Cleaned_Data[[#This Row],[Gender_Category]]</f>
        <v>Women</v>
      </c>
      <c r="U177" t="str">
        <f t="shared" si="5"/>
        <v>Not Found</v>
      </c>
      <c r="V177" s="10"/>
      <c r="W177" s="10"/>
    </row>
    <row r="178" spans="1:23" x14ac:dyDescent="0.3">
      <c r="A178" s="10" t="s">
        <v>497</v>
      </c>
      <c r="B178" s="10">
        <f>Cleaned_Data[[#This Row],[Order_ID]]</f>
        <v>2182</v>
      </c>
      <c r="C178" s="10" t="str">
        <f>_xlfn.XLOOKUP(P178,Dim_Product!$E$2:$E$221,Dim_Product!$A$2:$A$221,"Not Found")</f>
        <v>PK-97</v>
      </c>
      <c r="D178" s="10" t="str">
        <f>_xlfn.XLOOKUP(Table5[[#This Row],[Order_Date]],Table8[Date],Table8[Date_Key],"Not Found")</f>
        <v>DK-529</v>
      </c>
      <c r="E178" s="10" t="str">
        <f>_xlfn.XLOOKUP(R178,Table4[Region],Table4[Region_Key])</f>
        <v>RK-03</v>
      </c>
      <c r="F178" s="10" t="str">
        <f>_xlfn.XLOOKUP(S178,Table6[Sales_Channel],Table6[Channel_Key])</f>
        <v>CK-01</v>
      </c>
      <c r="G178" s="10" t="str">
        <f>_xlfn.XLOOKUP(T178,Table7[Gender_Category],Table7[Gender_Key])</f>
        <v>GK-01</v>
      </c>
      <c r="H178" s="10">
        <f>Cleaned_Data[[#This Row],[Units_Sold]]</f>
        <v>2</v>
      </c>
      <c r="I178" s="10">
        <f>Cleaned_Data[[#This Row],[MRP]]</f>
        <v>7214.55</v>
      </c>
      <c r="J178" s="10">
        <f>Cleaned_Data[[#This Row],[Discount_Applied]]</f>
        <v>0</v>
      </c>
      <c r="K178" s="10">
        <f>Cleaned_Data[[#This Row],[Revenue]]</f>
        <v>0</v>
      </c>
      <c r="L178" s="10">
        <f>Cleaned_Data[[#This Row],[Profit]]</f>
        <v>-662.77</v>
      </c>
      <c r="M178" s="10" t="str">
        <f>Cleaned_Data[[#This Row],[Product_Name]]</f>
        <v>Zoom Freak</v>
      </c>
      <c r="N178" s="10" t="str">
        <f>Cleaned_Data[[#This Row],[Product_Line]]</f>
        <v>Basketball</v>
      </c>
      <c r="O178" s="10" t="str">
        <f>Cleaned_Data[[#This Row],[Size]]</f>
        <v>11</v>
      </c>
      <c r="P178" s="10" t="str">
        <f t="shared" si="4"/>
        <v>Zoom Freak|Basketball|11</v>
      </c>
      <c r="Q178" s="11">
        <f>Cleaned_Data[[#This Row],[Order_Date]]</f>
        <v>45661</v>
      </c>
      <c r="R178" s="10" t="str">
        <f>Cleaned_Data[[#This Row],[Region]]</f>
        <v>Mumbai</v>
      </c>
      <c r="S178" s="10" t="str">
        <f>Cleaned_Data[[#This Row],[Sales_Channel]]</f>
        <v>Online</v>
      </c>
      <c r="T178" s="10" t="str">
        <f>Cleaned_Data[[#This Row],[Gender_Category]]</f>
        <v>Kids</v>
      </c>
      <c r="U178" t="str">
        <f t="shared" si="5"/>
        <v>DK-529</v>
      </c>
      <c r="V178" s="10"/>
      <c r="W178" s="10"/>
    </row>
    <row r="179" spans="1:23" x14ac:dyDescent="0.3">
      <c r="A179" s="10" t="s">
        <v>498</v>
      </c>
      <c r="B179" s="10">
        <f>Cleaned_Data[[#This Row],[Order_ID]]</f>
        <v>2183</v>
      </c>
      <c r="C179" s="10" t="str">
        <f>_xlfn.XLOOKUP(P179,Dim_Product!$E$2:$E$221,Dim_Product!$A$2:$A$221,"Not Found")</f>
        <v>PK-20</v>
      </c>
      <c r="D179" s="10" t="str">
        <f>_xlfn.XLOOKUP(Table5[[#This Row],[Order_Date]],Table8[Date],Table8[Date_Key],"Not Found")</f>
        <v>DK-703</v>
      </c>
      <c r="E179" s="10" t="str">
        <f>_xlfn.XLOOKUP(R179,Table4[Region],Table4[Region_Key])</f>
        <v>RK-04</v>
      </c>
      <c r="F179" s="10" t="str">
        <f>_xlfn.XLOOKUP(S179,Table6[Sales_Channel],Table6[Channel_Key])</f>
        <v>CK-01</v>
      </c>
      <c r="G179" s="10" t="str">
        <f>_xlfn.XLOOKUP(T179,Table7[Gender_Category],Table7[Gender_Key])</f>
        <v>GK-01</v>
      </c>
      <c r="H179" s="10">
        <f>Cleaned_Data[[#This Row],[Units_Sold]]</f>
        <v>2</v>
      </c>
      <c r="I179" s="10">
        <f>Cleaned_Data[[#This Row],[MRP]]</f>
        <v>5389.56</v>
      </c>
      <c r="J179" s="10">
        <f>Cleaned_Data[[#This Row],[Discount_Applied]]</f>
        <v>0</v>
      </c>
      <c r="K179" s="10">
        <f>Cleaned_Data[[#This Row],[Revenue]]</f>
        <v>0</v>
      </c>
      <c r="L179" s="10">
        <f>Cleaned_Data[[#This Row],[Profit]]</f>
        <v>2927.93</v>
      </c>
      <c r="M179" s="10" t="str">
        <f>Cleaned_Data[[#This Row],[Product_Name]]</f>
        <v>Waffle One</v>
      </c>
      <c r="N179" s="10" t="str">
        <f>Cleaned_Data[[#This Row],[Product_Line]]</f>
        <v>Lifestyle</v>
      </c>
      <c r="O179" s="10" t="str">
        <f>Cleaned_Data[[#This Row],[Size]]</f>
        <v>M</v>
      </c>
      <c r="P179" s="10" t="str">
        <f t="shared" si="4"/>
        <v>Waffle One|Lifestyle|M</v>
      </c>
      <c r="Q179" s="11">
        <f>Cleaned_Data[[#This Row],[Order_Date]]</f>
        <v>45835</v>
      </c>
      <c r="R179" s="10" t="str">
        <f>Cleaned_Data[[#This Row],[Region]]</f>
        <v>Pune</v>
      </c>
      <c r="S179" s="10" t="str">
        <f>Cleaned_Data[[#This Row],[Sales_Channel]]</f>
        <v>Online</v>
      </c>
      <c r="T179" s="10" t="str">
        <f>Cleaned_Data[[#This Row],[Gender_Category]]</f>
        <v>Kids</v>
      </c>
      <c r="U179" t="str">
        <f t="shared" si="5"/>
        <v>DK-703</v>
      </c>
      <c r="V179" s="10"/>
      <c r="W179" s="10"/>
    </row>
    <row r="180" spans="1:23" x14ac:dyDescent="0.3">
      <c r="A180" s="10" t="s">
        <v>499</v>
      </c>
      <c r="B180" s="10">
        <f>Cleaned_Data[[#This Row],[Order_ID]]</f>
        <v>2184</v>
      </c>
      <c r="C180" s="10" t="str">
        <f>_xlfn.XLOOKUP(P180,Dim_Product!$E$2:$E$221,Dim_Product!$A$2:$A$221,"Not Found")</f>
        <v>PK-29</v>
      </c>
      <c r="D180" s="10" t="str">
        <f>_xlfn.XLOOKUP(Table5[[#This Row],[Order_Date]],Table8[Date],Table8[Date_Key],"Not Found")</f>
        <v>DK-461</v>
      </c>
      <c r="E180" s="10" t="str">
        <f>_xlfn.XLOOKUP(R180,Table4[Region],Table4[Region_Key])</f>
        <v>RK-02</v>
      </c>
      <c r="F180" s="10" t="str">
        <f>_xlfn.XLOOKUP(S180,Table6[Sales_Channel],Table6[Channel_Key])</f>
        <v>CK-02</v>
      </c>
      <c r="G180" s="10" t="str">
        <f>_xlfn.XLOOKUP(T180,Table7[Gender_Category],Table7[Gender_Key])</f>
        <v>GK-03</v>
      </c>
      <c r="H180" s="10">
        <f>Cleaned_Data[[#This Row],[Units_Sold]]</f>
        <v>4</v>
      </c>
      <c r="I180" s="10">
        <f>Cleaned_Data[[#This Row],[MRP]]</f>
        <v>6110.0300000000007</v>
      </c>
      <c r="J180" s="10">
        <f>Cleaned_Data[[#This Row],[Discount_Applied]]</f>
        <v>0</v>
      </c>
      <c r="K180" s="10">
        <f>Cleaned_Data[[#This Row],[Revenue]]</f>
        <v>0</v>
      </c>
      <c r="L180" s="10">
        <f>Cleaned_Data[[#This Row],[Profit]]</f>
        <v>1980.73</v>
      </c>
      <c r="M180" s="10" t="str">
        <f>Cleaned_Data[[#This Row],[Product_Name]]</f>
        <v>Mercurial Superfly</v>
      </c>
      <c r="N180" s="10" t="str">
        <f>Cleaned_Data[[#This Row],[Product_Line]]</f>
        <v>Soccer</v>
      </c>
      <c r="O180" s="10" t="str">
        <f>Cleaned_Data[[#This Row],[Size]]</f>
        <v>XL</v>
      </c>
      <c r="P180" s="10" t="str">
        <f t="shared" si="4"/>
        <v>Mercurial Superfly|Soccer|XL</v>
      </c>
      <c r="Q180" s="11">
        <f>Cleaned_Data[[#This Row],[Order_Date]]</f>
        <v>45593</v>
      </c>
      <c r="R180" s="10" t="str">
        <f>Cleaned_Data[[#This Row],[Region]]</f>
        <v>Hyderabad</v>
      </c>
      <c r="S180" s="10" t="str">
        <f>Cleaned_Data[[#This Row],[Sales_Channel]]</f>
        <v>Retail</v>
      </c>
      <c r="T180" s="10" t="str">
        <f>Cleaned_Data[[#This Row],[Gender_Category]]</f>
        <v>Men</v>
      </c>
      <c r="U180" t="str">
        <f t="shared" si="5"/>
        <v>DK-461</v>
      </c>
      <c r="V180" s="10"/>
      <c r="W180" s="10"/>
    </row>
    <row r="181" spans="1:23" x14ac:dyDescent="0.3">
      <c r="A181" s="10" t="s">
        <v>500</v>
      </c>
      <c r="B181" s="10">
        <f>Cleaned_Data[[#This Row],[Order_ID]]</f>
        <v>2185</v>
      </c>
      <c r="C181" s="10" t="str">
        <f>_xlfn.XLOOKUP(P181,Dim_Product!$E$2:$E$221,Dim_Product!$A$2:$A$221,"Not Found")</f>
        <v>PK-64</v>
      </c>
      <c r="D181" s="10" t="str">
        <f>_xlfn.XLOOKUP(Table5[[#This Row],[Order_Date]],Table8[Date],Table8[Date_Key],"Not Found")</f>
        <v>DK-185</v>
      </c>
      <c r="E181" s="10" t="str">
        <f>_xlfn.XLOOKUP(R181,Table4[Region],Table4[Region_Key])</f>
        <v>RK-06</v>
      </c>
      <c r="F181" s="10" t="str">
        <f>_xlfn.XLOOKUP(S181,Table6[Sales_Channel],Table6[Channel_Key])</f>
        <v>CK-01</v>
      </c>
      <c r="G181" s="10" t="str">
        <f>_xlfn.XLOOKUP(T181,Table7[Gender_Category],Table7[Gender_Key])</f>
        <v>GK-02</v>
      </c>
      <c r="H181" s="10">
        <f>Cleaned_Data[[#This Row],[Units_Sold]]</f>
        <v>4</v>
      </c>
      <c r="I181" s="10">
        <f>Cleaned_Data[[#This Row],[MRP]]</f>
        <v>4207.4399999999996</v>
      </c>
      <c r="J181" s="10">
        <f>Cleaned_Data[[#This Row],[Discount_Applied]]</f>
        <v>0.59</v>
      </c>
      <c r="K181" s="10">
        <f>Cleaned_Data[[#This Row],[Revenue]]</f>
        <v>6900.2</v>
      </c>
      <c r="L181" s="10">
        <f>Cleaned_Data[[#This Row],[Profit]]</f>
        <v>-615.48</v>
      </c>
      <c r="M181" s="10" t="str">
        <f>Cleaned_Data[[#This Row],[Product_Name]]</f>
        <v>ZoomX Invincible</v>
      </c>
      <c r="N181" s="10" t="str">
        <f>Cleaned_Data[[#This Row],[Product_Line]]</f>
        <v>Training</v>
      </c>
      <c r="O181" s="10" t="str">
        <f>Cleaned_Data[[#This Row],[Size]]</f>
        <v>XL</v>
      </c>
      <c r="P181" s="10" t="str">
        <f t="shared" si="4"/>
        <v>ZoomX Invincible|Training|XL</v>
      </c>
      <c r="Q181" s="11">
        <f>Cleaned_Data[[#This Row],[Order_Date]]</f>
        <v>45317</v>
      </c>
      <c r="R181" s="10" t="str">
        <f>Cleaned_Data[[#This Row],[Region]]</f>
        <v>Kolkata</v>
      </c>
      <c r="S181" s="10" t="str">
        <f>Cleaned_Data[[#This Row],[Sales_Channel]]</f>
        <v>Online</v>
      </c>
      <c r="T181" s="10" t="str">
        <f>Cleaned_Data[[#This Row],[Gender_Category]]</f>
        <v>Women</v>
      </c>
      <c r="U181" t="str">
        <f t="shared" si="5"/>
        <v>DK-185</v>
      </c>
      <c r="V181" s="10"/>
      <c r="W181" s="10"/>
    </row>
    <row r="182" spans="1:23" x14ac:dyDescent="0.3">
      <c r="A182" s="10" t="s">
        <v>501</v>
      </c>
      <c r="B182" s="10">
        <f>Cleaned_Data[[#This Row],[Order_ID]]</f>
        <v>2186</v>
      </c>
      <c r="C182" s="10" t="str">
        <f>_xlfn.XLOOKUP(P182,Dim_Product!$E$2:$E$221,Dim_Product!$A$2:$A$221,"Not Found")</f>
        <v>PK-89</v>
      </c>
      <c r="D182" s="10" t="str">
        <f>_xlfn.XLOOKUP(Table5[[#This Row],[Order_Date]],Table8[Date],Table8[Date_Key],"Not Found")</f>
        <v>DK-295</v>
      </c>
      <c r="E182" s="10" t="str">
        <f>_xlfn.XLOOKUP(R182,Table4[Region],Table4[Region_Key])</f>
        <v>RK-01</v>
      </c>
      <c r="F182" s="10" t="str">
        <f>_xlfn.XLOOKUP(S182,Table6[Sales_Channel],Table6[Channel_Key])</f>
        <v>CK-02</v>
      </c>
      <c r="G182" s="10" t="str">
        <f>_xlfn.XLOOKUP(T182,Table7[Gender_Category],Table7[Gender_Key])</f>
        <v>GK-03</v>
      </c>
      <c r="H182" s="10">
        <f>Cleaned_Data[[#This Row],[Units_Sold]]</f>
        <v>0</v>
      </c>
      <c r="I182" s="10">
        <f>Cleaned_Data[[#This Row],[MRP]]</f>
        <v>6110.0300000000007</v>
      </c>
      <c r="J182" s="10">
        <f>Cleaned_Data[[#This Row],[Discount_Applied]]</f>
        <v>0</v>
      </c>
      <c r="K182" s="10">
        <f>Cleaned_Data[[#This Row],[Revenue]]</f>
        <v>0</v>
      </c>
      <c r="L182" s="10">
        <f>Cleaned_Data[[#This Row],[Profit]]</f>
        <v>540.83000000000004</v>
      </c>
      <c r="M182" s="10" t="str">
        <f>Cleaned_Data[[#This Row],[Product_Name]]</f>
        <v>React Infinity</v>
      </c>
      <c r="N182" s="10" t="str">
        <f>Cleaned_Data[[#This Row],[Product_Line]]</f>
        <v>Running</v>
      </c>
      <c r="O182" s="10" t="str">
        <f>Cleaned_Data[[#This Row],[Size]]</f>
        <v>NA</v>
      </c>
      <c r="P182" s="10" t="str">
        <f t="shared" si="4"/>
        <v>React Infinity|Running|NA</v>
      </c>
      <c r="Q182" s="11">
        <f>Cleaned_Data[[#This Row],[Order_Date]]</f>
        <v>45427</v>
      </c>
      <c r="R182" s="10" t="str">
        <f>Cleaned_Data[[#This Row],[Region]]</f>
        <v>Bangalore</v>
      </c>
      <c r="S182" s="10" t="str">
        <f>Cleaned_Data[[#This Row],[Sales_Channel]]</f>
        <v>Retail</v>
      </c>
      <c r="T182" s="10" t="str">
        <f>Cleaned_Data[[#This Row],[Gender_Category]]</f>
        <v>Men</v>
      </c>
      <c r="U182" t="str">
        <f t="shared" si="5"/>
        <v>DK-295</v>
      </c>
      <c r="V182" s="10"/>
      <c r="W182" s="10"/>
    </row>
    <row r="183" spans="1:23" x14ac:dyDescent="0.3">
      <c r="A183" s="10" t="s">
        <v>502</v>
      </c>
      <c r="B183" s="10">
        <f>Cleaned_Data[[#This Row],[Order_ID]]</f>
        <v>2187</v>
      </c>
      <c r="C183" s="10" t="str">
        <f>_xlfn.XLOOKUP(P183,Dim_Product!$E$2:$E$221,Dim_Product!$A$2:$A$221,"Not Found")</f>
        <v>PK-46</v>
      </c>
      <c r="D183" s="10" t="str">
        <f>_xlfn.XLOOKUP(Table5[[#This Row],[Order_Date]],Table8[Date],Table8[Date_Key],"Not Found")</f>
        <v>DK-531</v>
      </c>
      <c r="E183" s="10" t="str">
        <f>_xlfn.XLOOKUP(R183,Table4[Region],Table4[Region_Key])</f>
        <v>RK-03</v>
      </c>
      <c r="F183" s="10" t="str">
        <f>_xlfn.XLOOKUP(S183,Table6[Sales_Channel],Table6[Channel_Key])</f>
        <v>CK-01</v>
      </c>
      <c r="G183" s="10" t="str">
        <f>_xlfn.XLOOKUP(T183,Table7[Gender_Category],Table7[Gender_Key])</f>
        <v>GK-03</v>
      </c>
      <c r="H183" s="10">
        <f>Cleaned_Data[[#This Row],[Units_Sold]]</f>
        <v>2</v>
      </c>
      <c r="I183" s="10">
        <f>Cleaned_Data[[#This Row],[MRP]]</f>
        <v>7795.32</v>
      </c>
      <c r="J183" s="10">
        <f>Cleaned_Data[[#This Row],[Discount_Applied]]</f>
        <v>0</v>
      </c>
      <c r="K183" s="10">
        <f>Cleaned_Data[[#This Row],[Revenue]]</f>
        <v>0</v>
      </c>
      <c r="L183" s="10">
        <f>Cleaned_Data[[#This Row],[Profit]]</f>
        <v>2402.9899999999998</v>
      </c>
      <c r="M183" s="10" t="str">
        <f>Cleaned_Data[[#This Row],[Product_Name]]</f>
        <v>React Infinity</v>
      </c>
      <c r="N183" s="10" t="str">
        <f>Cleaned_Data[[#This Row],[Product_Line]]</f>
        <v>Running</v>
      </c>
      <c r="O183" s="10" t="str">
        <f>Cleaned_Data[[#This Row],[Size]]</f>
        <v>L</v>
      </c>
      <c r="P183" s="10" t="str">
        <f t="shared" si="4"/>
        <v>React Infinity|Running|L</v>
      </c>
      <c r="Q183" s="11">
        <f>Cleaned_Data[[#This Row],[Order_Date]]</f>
        <v>45663</v>
      </c>
      <c r="R183" s="10" t="str">
        <f>Cleaned_Data[[#This Row],[Region]]</f>
        <v>Mumbai</v>
      </c>
      <c r="S183" s="10" t="str">
        <f>Cleaned_Data[[#This Row],[Sales_Channel]]</f>
        <v>Online</v>
      </c>
      <c r="T183" s="10" t="str">
        <f>Cleaned_Data[[#This Row],[Gender_Category]]</f>
        <v>Men</v>
      </c>
      <c r="U183" t="str">
        <f t="shared" si="5"/>
        <v>DK-531</v>
      </c>
      <c r="V183" s="10"/>
      <c r="W183" s="10"/>
    </row>
    <row r="184" spans="1:23" x14ac:dyDescent="0.3">
      <c r="A184" s="10" t="s">
        <v>503</v>
      </c>
      <c r="B184" s="10">
        <f>Cleaned_Data[[#This Row],[Order_ID]]</f>
        <v>2188</v>
      </c>
      <c r="C184" s="10" t="str">
        <f>_xlfn.XLOOKUP(P184,Dim_Product!$E$2:$E$221,Dim_Product!$A$2:$A$221,"Not Found")</f>
        <v>PK-46</v>
      </c>
      <c r="D184" s="10" t="str">
        <f>_xlfn.XLOOKUP(Table5[[#This Row],[Order_Date]],Table8[Date],Table8[Date_Key],"Not Found")</f>
        <v>Not Found</v>
      </c>
      <c r="E184" s="10" t="str">
        <f>_xlfn.XLOOKUP(R184,Table4[Region],Table4[Region_Key])</f>
        <v>RK-04</v>
      </c>
      <c r="F184" s="10" t="str">
        <f>_xlfn.XLOOKUP(S184,Table6[Sales_Channel],Table6[Channel_Key])</f>
        <v>CK-01</v>
      </c>
      <c r="G184" s="10" t="str">
        <f>_xlfn.XLOOKUP(T184,Table7[Gender_Category],Table7[Gender_Key])</f>
        <v>GK-03</v>
      </c>
      <c r="H184" s="10">
        <f>Cleaned_Data[[#This Row],[Units_Sold]]</f>
        <v>-1</v>
      </c>
      <c r="I184" s="10">
        <f>Cleaned_Data[[#This Row],[MRP]]</f>
        <v>6110.0300000000007</v>
      </c>
      <c r="J184" s="10">
        <f>Cleaned_Data[[#This Row],[Discount_Applied]]</f>
        <v>0</v>
      </c>
      <c r="K184" s="10">
        <f>Cleaned_Data[[#This Row],[Revenue]]</f>
        <v>0</v>
      </c>
      <c r="L184" s="10">
        <f>Cleaned_Data[[#This Row],[Profit]]</f>
        <v>1278.03</v>
      </c>
      <c r="M184" s="10" t="str">
        <f>Cleaned_Data[[#This Row],[Product_Name]]</f>
        <v>React Infinity</v>
      </c>
      <c r="N184" s="10" t="str">
        <f>Cleaned_Data[[#This Row],[Product_Line]]</f>
        <v>Running</v>
      </c>
      <c r="O184" s="10" t="str">
        <f>Cleaned_Data[[#This Row],[Size]]</f>
        <v>L</v>
      </c>
      <c r="P184" s="10" t="str">
        <f t="shared" si="4"/>
        <v>React Infinity|Running|L</v>
      </c>
      <c r="Q184" s="11" t="str">
        <f>Cleaned_Data[[#This Row],[Order_Date]]</f>
        <v/>
      </c>
      <c r="R184" s="10" t="str">
        <f>Cleaned_Data[[#This Row],[Region]]</f>
        <v>Pune</v>
      </c>
      <c r="S184" s="10" t="str">
        <f>Cleaned_Data[[#This Row],[Sales_Channel]]</f>
        <v>Online</v>
      </c>
      <c r="T184" s="10" t="str">
        <f>Cleaned_Data[[#This Row],[Gender_Category]]</f>
        <v>Men</v>
      </c>
      <c r="U184" t="str">
        <f t="shared" si="5"/>
        <v>Not Found</v>
      </c>
      <c r="V184" s="10"/>
      <c r="W184" s="10"/>
    </row>
    <row r="185" spans="1:23" x14ac:dyDescent="0.3">
      <c r="A185" s="10" t="s">
        <v>504</v>
      </c>
      <c r="B185" s="10">
        <f>Cleaned_Data[[#This Row],[Order_ID]]</f>
        <v>2189</v>
      </c>
      <c r="C185" s="10" t="str">
        <f>_xlfn.XLOOKUP(P185,Dim_Product!$E$2:$E$221,Dim_Product!$A$2:$A$221,"Not Found")</f>
        <v>PK-72</v>
      </c>
      <c r="D185" s="10" t="str">
        <f>_xlfn.XLOOKUP(Table5[[#This Row],[Order_Date]],Table8[Date],Table8[Date_Key],"Not Found")</f>
        <v>Not Found</v>
      </c>
      <c r="E185" s="10" t="str">
        <f>_xlfn.XLOOKUP(R185,Table4[Region],Table4[Region_Key])</f>
        <v>RK-02</v>
      </c>
      <c r="F185" s="10" t="str">
        <f>_xlfn.XLOOKUP(S185,Table6[Sales_Channel],Table6[Channel_Key])</f>
        <v>CK-01</v>
      </c>
      <c r="G185" s="10" t="str">
        <f>_xlfn.XLOOKUP(T185,Table7[Gender_Category],Table7[Gender_Key])</f>
        <v>GK-03</v>
      </c>
      <c r="H185" s="10">
        <f>Cleaned_Data[[#This Row],[Units_Sold]]</f>
        <v>3</v>
      </c>
      <c r="I185" s="10">
        <f>Cleaned_Data[[#This Row],[MRP]]</f>
        <v>6110.0300000000007</v>
      </c>
      <c r="J185" s="10">
        <f>Cleaned_Data[[#This Row],[Discount_Applied]]</f>
        <v>0.9</v>
      </c>
      <c r="K185" s="10">
        <f>Cleaned_Data[[#This Row],[Revenue]]</f>
        <v>0</v>
      </c>
      <c r="L185" s="10">
        <f>Cleaned_Data[[#This Row],[Profit]]</f>
        <v>3628.46</v>
      </c>
      <c r="M185" s="10" t="str">
        <f>Cleaned_Data[[#This Row],[Product_Name]]</f>
        <v>SuperRep Go</v>
      </c>
      <c r="N185" s="10" t="str">
        <f>Cleaned_Data[[#This Row],[Product_Line]]</f>
        <v>Training</v>
      </c>
      <c r="O185" s="10" t="str">
        <f>Cleaned_Data[[#This Row],[Size]]</f>
        <v>L</v>
      </c>
      <c r="P185" s="10" t="str">
        <f t="shared" si="4"/>
        <v>SuperRep Go|Training|L</v>
      </c>
      <c r="Q185" s="11" t="str">
        <f>Cleaned_Data[[#This Row],[Order_Date]]</f>
        <v/>
      </c>
      <c r="R185" s="10" t="str">
        <f>Cleaned_Data[[#This Row],[Region]]</f>
        <v>Hyderabad</v>
      </c>
      <c r="S185" s="10" t="str">
        <f>Cleaned_Data[[#This Row],[Sales_Channel]]</f>
        <v>Online</v>
      </c>
      <c r="T185" s="10" t="str">
        <f>Cleaned_Data[[#This Row],[Gender_Category]]</f>
        <v>Men</v>
      </c>
      <c r="U185" t="str">
        <f t="shared" si="5"/>
        <v>Not Found</v>
      </c>
      <c r="V185" s="10"/>
      <c r="W185" s="10"/>
    </row>
    <row r="186" spans="1:23" x14ac:dyDescent="0.3">
      <c r="A186" s="10" t="s">
        <v>505</v>
      </c>
      <c r="B186" s="10">
        <f>Cleaned_Data[[#This Row],[Order_ID]]</f>
        <v>2190</v>
      </c>
      <c r="C186" s="10" t="str">
        <f>_xlfn.XLOOKUP(P186,Dim_Product!$E$2:$E$221,Dim_Product!$A$2:$A$221,"Not Found")</f>
        <v>PK-36</v>
      </c>
      <c r="D186" s="10" t="str">
        <f>_xlfn.XLOOKUP(Table5[[#This Row],[Order_Date]],Table8[Date],Table8[Date_Key],"Not Found")</f>
        <v>Not Found</v>
      </c>
      <c r="E186" s="10" t="str">
        <f>_xlfn.XLOOKUP(R186,Table4[Region],Table4[Region_Key])</f>
        <v>RK-05</v>
      </c>
      <c r="F186" s="10" t="str">
        <f>_xlfn.XLOOKUP(S186,Table6[Sales_Channel],Table6[Channel_Key])</f>
        <v>CK-01</v>
      </c>
      <c r="G186" s="10" t="str">
        <f>_xlfn.XLOOKUP(T186,Table7[Gender_Category],Table7[Gender_Key])</f>
        <v>GK-01</v>
      </c>
      <c r="H186" s="10">
        <f>Cleaned_Data[[#This Row],[Units_Sold]]</f>
        <v>2</v>
      </c>
      <c r="I186" s="10">
        <f>Cleaned_Data[[#This Row],[MRP]]</f>
        <v>4280.01</v>
      </c>
      <c r="J186" s="10">
        <f>Cleaned_Data[[#This Row],[Discount_Applied]]</f>
        <v>0.66</v>
      </c>
      <c r="K186" s="10">
        <f>Cleaned_Data[[#This Row],[Revenue]]</f>
        <v>0</v>
      </c>
      <c r="L186" s="10">
        <f>Cleaned_Data[[#This Row],[Profit]]</f>
        <v>1949.77</v>
      </c>
      <c r="M186" s="10" t="str">
        <f>Cleaned_Data[[#This Row],[Product_Name]]</f>
        <v>Kyrie Flytrap</v>
      </c>
      <c r="N186" s="10" t="str">
        <f>Cleaned_Data[[#This Row],[Product_Line]]</f>
        <v>Basketball</v>
      </c>
      <c r="O186" s="10" t="str">
        <f>Cleaned_Data[[#This Row],[Size]]</f>
        <v>L</v>
      </c>
      <c r="P186" s="10" t="str">
        <f t="shared" si="4"/>
        <v>Kyrie Flytrap|Basketball|L</v>
      </c>
      <c r="Q186" s="11" t="str">
        <f>Cleaned_Data[[#This Row],[Order_Date]]</f>
        <v/>
      </c>
      <c r="R186" s="10" t="str">
        <f>Cleaned_Data[[#This Row],[Region]]</f>
        <v>Delhi</v>
      </c>
      <c r="S186" s="10" t="str">
        <f>Cleaned_Data[[#This Row],[Sales_Channel]]</f>
        <v>Online</v>
      </c>
      <c r="T186" s="10" t="str">
        <f>Cleaned_Data[[#This Row],[Gender_Category]]</f>
        <v>Kids</v>
      </c>
      <c r="U186" t="str">
        <f t="shared" si="5"/>
        <v>Not Found</v>
      </c>
      <c r="V186" s="10"/>
      <c r="W186" s="10"/>
    </row>
    <row r="187" spans="1:23" x14ac:dyDescent="0.3">
      <c r="A187" s="10" t="s">
        <v>506</v>
      </c>
      <c r="B187" s="10">
        <f>Cleaned_Data[[#This Row],[Order_ID]]</f>
        <v>2191</v>
      </c>
      <c r="C187" s="10" t="str">
        <f>_xlfn.XLOOKUP(P187,Dim_Product!$E$2:$E$221,Dim_Product!$A$2:$A$221,"Not Found")</f>
        <v>PK-98</v>
      </c>
      <c r="D187" s="10" t="str">
        <f>_xlfn.XLOOKUP(Table5[[#This Row],[Order_Date]],Table8[Date],Table8[Date_Key],"Not Found")</f>
        <v>DK-684</v>
      </c>
      <c r="E187" s="10" t="str">
        <f>_xlfn.XLOOKUP(R187,Table4[Region],Table4[Region_Key])</f>
        <v>RK-04</v>
      </c>
      <c r="F187" s="10" t="str">
        <f>_xlfn.XLOOKUP(S187,Table6[Sales_Channel],Table6[Channel_Key])</f>
        <v>CK-02</v>
      </c>
      <c r="G187" s="10" t="str">
        <f>_xlfn.XLOOKUP(T187,Table7[Gender_Category],Table7[Gender_Key])</f>
        <v>GK-03</v>
      </c>
      <c r="H187" s="10">
        <f>Cleaned_Data[[#This Row],[Units_Sold]]</f>
        <v>3</v>
      </c>
      <c r="I187" s="10">
        <f>Cleaned_Data[[#This Row],[MRP]]</f>
        <v>6110.0300000000007</v>
      </c>
      <c r="J187" s="10">
        <f>Cleaned_Data[[#This Row],[Discount_Applied]]</f>
        <v>0</v>
      </c>
      <c r="K187" s="10">
        <f>Cleaned_Data[[#This Row],[Revenue]]</f>
        <v>0</v>
      </c>
      <c r="L187" s="10">
        <f>Cleaned_Data[[#This Row],[Profit]]</f>
        <v>-1032.8800000000001</v>
      </c>
      <c r="M187" s="10" t="str">
        <f>Cleaned_Data[[#This Row],[Product_Name]]</f>
        <v>Air Force 1</v>
      </c>
      <c r="N187" s="10" t="str">
        <f>Cleaned_Data[[#This Row],[Product_Line]]</f>
        <v>Lifestyle</v>
      </c>
      <c r="O187" s="10" t="str">
        <f>Cleaned_Data[[#This Row],[Size]]</f>
        <v>8</v>
      </c>
      <c r="P187" s="10" t="str">
        <f t="shared" si="4"/>
        <v>Air Force 1|Lifestyle|8</v>
      </c>
      <c r="Q187" s="11">
        <f>Cleaned_Data[[#This Row],[Order_Date]]</f>
        <v>45816</v>
      </c>
      <c r="R187" s="10" t="str">
        <f>Cleaned_Data[[#This Row],[Region]]</f>
        <v>Pune</v>
      </c>
      <c r="S187" s="10" t="str">
        <f>Cleaned_Data[[#This Row],[Sales_Channel]]</f>
        <v>Retail</v>
      </c>
      <c r="T187" s="10" t="str">
        <f>Cleaned_Data[[#This Row],[Gender_Category]]</f>
        <v>Men</v>
      </c>
      <c r="U187" t="str">
        <f t="shared" si="5"/>
        <v>DK-684</v>
      </c>
      <c r="V187" s="10"/>
      <c r="W187" s="10"/>
    </row>
    <row r="188" spans="1:23" x14ac:dyDescent="0.3">
      <c r="A188" s="10" t="s">
        <v>507</v>
      </c>
      <c r="B188" s="10">
        <f>Cleaned_Data[[#This Row],[Order_ID]]</f>
        <v>2192</v>
      </c>
      <c r="C188" s="10" t="str">
        <f>_xlfn.XLOOKUP(P188,Dim_Product!$E$2:$E$221,Dim_Product!$A$2:$A$221,"Not Found")</f>
        <v>PK-99</v>
      </c>
      <c r="D188" s="10" t="str">
        <f>_xlfn.XLOOKUP(Table5[[#This Row],[Order_Date]],Table8[Date],Table8[Date_Key],"Not Found")</f>
        <v>Not Found</v>
      </c>
      <c r="E188" s="10" t="str">
        <f>_xlfn.XLOOKUP(R188,Table4[Region],Table4[Region_Key])</f>
        <v>RK-05</v>
      </c>
      <c r="F188" s="10" t="str">
        <f>_xlfn.XLOOKUP(S188,Table6[Sales_Channel],Table6[Channel_Key])</f>
        <v>CK-02</v>
      </c>
      <c r="G188" s="10" t="str">
        <f>_xlfn.XLOOKUP(T188,Table7[Gender_Category],Table7[Gender_Key])</f>
        <v>GK-03</v>
      </c>
      <c r="H188" s="10">
        <f>Cleaned_Data[[#This Row],[Units_Sold]]</f>
        <v>-1</v>
      </c>
      <c r="I188" s="10">
        <f>Cleaned_Data[[#This Row],[MRP]]</f>
        <v>6110.0300000000007</v>
      </c>
      <c r="J188" s="10">
        <f>Cleaned_Data[[#This Row],[Discount_Applied]]</f>
        <v>0</v>
      </c>
      <c r="K188" s="10">
        <f>Cleaned_Data[[#This Row],[Revenue]]</f>
        <v>0</v>
      </c>
      <c r="L188" s="10">
        <f>Cleaned_Data[[#This Row],[Profit]]</f>
        <v>554.91</v>
      </c>
      <c r="M188" s="10" t="str">
        <f>Cleaned_Data[[#This Row],[Product_Name]]</f>
        <v>Kyrie Flytrap</v>
      </c>
      <c r="N188" s="10" t="str">
        <f>Cleaned_Data[[#This Row],[Product_Line]]</f>
        <v>Basketball</v>
      </c>
      <c r="O188" s="10" t="str">
        <f>Cleaned_Data[[#This Row],[Size]]</f>
        <v>XL</v>
      </c>
      <c r="P188" s="10" t="str">
        <f t="shared" si="4"/>
        <v>Kyrie Flytrap|Basketball|XL</v>
      </c>
      <c r="Q188" s="11" t="str">
        <f>Cleaned_Data[[#This Row],[Order_Date]]</f>
        <v/>
      </c>
      <c r="R188" s="10" t="str">
        <f>Cleaned_Data[[#This Row],[Region]]</f>
        <v>Delhi</v>
      </c>
      <c r="S188" s="10" t="str">
        <f>Cleaned_Data[[#This Row],[Sales_Channel]]</f>
        <v>Retail</v>
      </c>
      <c r="T188" s="10" t="str">
        <f>Cleaned_Data[[#This Row],[Gender_Category]]</f>
        <v>Men</v>
      </c>
      <c r="U188" t="str">
        <f t="shared" si="5"/>
        <v>Not Found</v>
      </c>
      <c r="V188" s="10"/>
      <c r="W188" s="10"/>
    </row>
    <row r="189" spans="1:23" x14ac:dyDescent="0.3">
      <c r="A189" s="10" t="s">
        <v>508</v>
      </c>
      <c r="B189" s="10">
        <f>Cleaned_Data[[#This Row],[Order_ID]]</f>
        <v>2193</v>
      </c>
      <c r="C189" s="10" t="str">
        <f>_xlfn.XLOOKUP(P189,Dim_Product!$E$2:$E$221,Dim_Product!$A$2:$A$221,"Not Found")</f>
        <v>PK-96</v>
      </c>
      <c r="D189" s="10" t="str">
        <f>_xlfn.XLOOKUP(Table5[[#This Row],[Order_Date]],Table8[Date],Table8[Date_Key],"Not Found")</f>
        <v>DK-473</v>
      </c>
      <c r="E189" s="10" t="str">
        <f>_xlfn.XLOOKUP(R189,Table4[Region],Table4[Region_Key])</f>
        <v>RK-05</v>
      </c>
      <c r="F189" s="10" t="str">
        <f>_xlfn.XLOOKUP(S189,Table6[Sales_Channel],Table6[Channel_Key])</f>
        <v>CK-02</v>
      </c>
      <c r="G189" s="10" t="str">
        <f>_xlfn.XLOOKUP(T189,Table7[Gender_Category],Table7[Gender_Key])</f>
        <v>GK-02</v>
      </c>
      <c r="H189" s="10">
        <f>Cleaned_Data[[#This Row],[Units_Sold]]</f>
        <v>-1</v>
      </c>
      <c r="I189" s="10">
        <f>Cleaned_Data[[#This Row],[MRP]]</f>
        <v>6110.0300000000007</v>
      </c>
      <c r="J189" s="10">
        <f>Cleaned_Data[[#This Row],[Discount_Applied]]</f>
        <v>0</v>
      </c>
      <c r="K189" s="10">
        <f>Cleaned_Data[[#This Row],[Revenue]]</f>
        <v>0</v>
      </c>
      <c r="L189" s="10">
        <f>Cleaned_Data[[#This Row],[Profit]]</f>
        <v>1803.66</v>
      </c>
      <c r="M189" s="10" t="str">
        <f>Cleaned_Data[[#This Row],[Product_Name]]</f>
        <v>Waffle One</v>
      </c>
      <c r="N189" s="10" t="str">
        <f>Cleaned_Data[[#This Row],[Product_Line]]</f>
        <v>Lifestyle</v>
      </c>
      <c r="O189" s="10" t="str">
        <f>Cleaned_Data[[#This Row],[Size]]</f>
        <v>XL</v>
      </c>
      <c r="P189" s="10" t="str">
        <f t="shared" si="4"/>
        <v>Waffle One|Lifestyle|XL</v>
      </c>
      <c r="Q189" s="11">
        <f>Cleaned_Data[[#This Row],[Order_Date]]</f>
        <v>45605</v>
      </c>
      <c r="R189" s="10" t="str">
        <f>Cleaned_Data[[#This Row],[Region]]</f>
        <v>Delhi</v>
      </c>
      <c r="S189" s="10" t="str">
        <f>Cleaned_Data[[#This Row],[Sales_Channel]]</f>
        <v>Retail</v>
      </c>
      <c r="T189" s="10" t="str">
        <f>Cleaned_Data[[#This Row],[Gender_Category]]</f>
        <v>Women</v>
      </c>
      <c r="U189" t="str">
        <f t="shared" si="5"/>
        <v>DK-473</v>
      </c>
      <c r="V189" s="10"/>
      <c r="W189" s="10"/>
    </row>
    <row r="190" spans="1:23" x14ac:dyDescent="0.3">
      <c r="A190" s="10" t="s">
        <v>509</v>
      </c>
      <c r="B190" s="10">
        <f>Cleaned_Data[[#This Row],[Order_ID]]</f>
        <v>2194</v>
      </c>
      <c r="C190" s="10" t="str">
        <f>_xlfn.XLOOKUP(P190,Dim_Product!$E$2:$E$221,Dim_Product!$A$2:$A$221,"Not Found")</f>
        <v>PK-08</v>
      </c>
      <c r="D190" s="10" t="str">
        <f>_xlfn.XLOOKUP(Table5[[#This Row],[Order_Date]],Table8[Date],Table8[Date_Key],"Not Found")</f>
        <v>Not Found</v>
      </c>
      <c r="E190" s="10" t="str">
        <f>_xlfn.XLOOKUP(R190,Table4[Region],Table4[Region_Key])</f>
        <v>RK-02</v>
      </c>
      <c r="F190" s="10" t="str">
        <f>_xlfn.XLOOKUP(S190,Table6[Sales_Channel],Table6[Channel_Key])</f>
        <v>CK-01</v>
      </c>
      <c r="G190" s="10" t="str">
        <f>_xlfn.XLOOKUP(T190,Table7[Gender_Category],Table7[Gender_Key])</f>
        <v>GK-03</v>
      </c>
      <c r="H190" s="10">
        <f>Cleaned_Data[[#This Row],[Units_Sold]]</f>
        <v>2</v>
      </c>
      <c r="I190" s="10">
        <f>Cleaned_Data[[#This Row],[MRP]]</f>
        <v>6196.01</v>
      </c>
      <c r="J190" s="10">
        <f>Cleaned_Data[[#This Row],[Discount_Applied]]</f>
        <v>0</v>
      </c>
      <c r="K190" s="10">
        <f>Cleaned_Data[[#This Row],[Revenue]]</f>
        <v>0</v>
      </c>
      <c r="L190" s="10">
        <f>Cleaned_Data[[#This Row],[Profit]]</f>
        <v>926.03</v>
      </c>
      <c r="M190" s="10" t="str">
        <f>Cleaned_Data[[#This Row],[Product_Name]]</f>
        <v>Mercurial Superfly</v>
      </c>
      <c r="N190" s="10" t="str">
        <f>Cleaned_Data[[#This Row],[Product_Line]]</f>
        <v>Soccer</v>
      </c>
      <c r="O190" s="10" t="str">
        <f>Cleaned_Data[[#This Row],[Size]]</f>
        <v>M</v>
      </c>
      <c r="P190" s="10" t="str">
        <f t="shared" si="4"/>
        <v>Mercurial Superfly|Soccer|M</v>
      </c>
      <c r="Q190" s="11" t="str">
        <f>Cleaned_Data[[#This Row],[Order_Date]]</f>
        <v/>
      </c>
      <c r="R190" s="10" t="str">
        <f>Cleaned_Data[[#This Row],[Region]]</f>
        <v>Hyderabad</v>
      </c>
      <c r="S190" s="10" t="str">
        <f>Cleaned_Data[[#This Row],[Sales_Channel]]</f>
        <v>Online</v>
      </c>
      <c r="T190" s="10" t="str">
        <f>Cleaned_Data[[#This Row],[Gender_Category]]</f>
        <v>Men</v>
      </c>
      <c r="U190" t="str">
        <f t="shared" si="5"/>
        <v>Not Found</v>
      </c>
      <c r="V190" s="10"/>
      <c r="W190" s="10"/>
    </row>
    <row r="191" spans="1:23" x14ac:dyDescent="0.3">
      <c r="A191" s="10" t="s">
        <v>510</v>
      </c>
      <c r="B191" s="10">
        <f>Cleaned_Data[[#This Row],[Order_ID]]</f>
        <v>2195</v>
      </c>
      <c r="C191" s="10" t="str">
        <f>_xlfn.XLOOKUP(P191,Dim_Product!$E$2:$E$221,Dim_Product!$A$2:$A$221,"Not Found")</f>
        <v>PK-12</v>
      </c>
      <c r="D191" s="10" t="str">
        <f>_xlfn.XLOOKUP(Table5[[#This Row],[Order_Date]],Table8[Date],Table8[Date_Key],"Not Found")</f>
        <v>DK-435</v>
      </c>
      <c r="E191" s="10" t="str">
        <f>_xlfn.XLOOKUP(R191,Table4[Region],Table4[Region_Key])</f>
        <v>RK-05</v>
      </c>
      <c r="F191" s="10" t="str">
        <f>_xlfn.XLOOKUP(S191,Table6[Sales_Channel],Table6[Channel_Key])</f>
        <v>CK-01</v>
      </c>
      <c r="G191" s="10" t="str">
        <f>_xlfn.XLOOKUP(T191,Table7[Gender_Category],Table7[Gender_Key])</f>
        <v>GK-02</v>
      </c>
      <c r="H191" s="10">
        <f>Cleaned_Data[[#This Row],[Units_Sold]]</f>
        <v>2</v>
      </c>
      <c r="I191" s="10">
        <f>Cleaned_Data[[#This Row],[MRP]]</f>
        <v>6110.0300000000007</v>
      </c>
      <c r="J191" s="10">
        <f>Cleaned_Data[[#This Row],[Discount_Applied]]</f>
        <v>0.51</v>
      </c>
      <c r="K191" s="10">
        <f>Cleaned_Data[[#This Row],[Revenue]]</f>
        <v>0</v>
      </c>
      <c r="L191" s="10">
        <f>Cleaned_Data[[#This Row],[Profit]]</f>
        <v>1041.81</v>
      </c>
      <c r="M191" s="10" t="str">
        <f>Cleaned_Data[[#This Row],[Product_Name]]</f>
        <v>SuperRep Go</v>
      </c>
      <c r="N191" s="10" t="str">
        <f>Cleaned_Data[[#This Row],[Product_Line]]</f>
        <v>Training</v>
      </c>
      <c r="O191" s="10" t="str">
        <f>Cleaned_Data[[#This Row],[Size]]</f>
        <v>NA</v>
      </c>
      <c r="P191" s="10" t="str">
        <f t="shared" si="4"/>
        <v>SuperRep Go|Training|NA</v>
      </c>
      <c r="Q191" s="11">
        <f>Cleaned_Data[[#This Row],[Order_Date]]</f>
        <v>45567</v>
      </c>
      <c r="R191" s="10" t="str">
        <f>Cleaned_Data[[#This Row],[Region]]</f>
        <v>Delhi</v>
      </c>
      <c r="S191" s="10" t="str">
        <f>Cleaned_Data[[#This Row],[Sales_Channel]]</f>
        <v>Online</v>
      </c>
      <c r="T191" s="10" t="str">
        <f>Cleaned_Data[[#This Row],[Gender_Category]]</f>
        <v>Women</v>
      </c>
      <c r="U191" t="str">
        <f t="shared" si="5"/>
        <v>DK-435</v>
      </c>
      <c r="V191" s="10"/>
      <c r="W191" s="10"/>
    </row>
    <row r="192" spans="1:23" x14ac:dyDescent="0.3">
      <c r="A192" s="10" t="s">
        <v>511</v>
      </c>
      <c r="B192" s="10">
        <f>Cleaned_Data[[#This Row],[Order_ID]]</f>
        <v>2196</v>
      </c>
      <c r="C192" s="10" t="str">
        <f>_xlfn.XLOOKUP(P192,Dim_Product!$E$2:$E$221,Dim_Product!$A$2:$A$221,"Not Found")</f>
        <v>PK-100</v>
      </c>
      <c r="D192" s="10" t="str">
        <f>_xlfn.XLOOKUP(Table5[[#This Row],[Order_Date]],Table8[Date],Table8[Date_Key],"Not Found")</f>
        <v>Not Found</v>
      </c>
      <c r="E192" s="10" t="str">
        <f>_xlfn.XLOOKUP(R192,Table4[Region],Table4[Region_Key])</f>
        <v>RK-05</v>
      </c>
      <c r="F192" s="10" t="str">
        <f>_xlfn.XLOOKUP(S192,Table6[Sales_Channel],Table6[Channel_Key])</f>
        <v>CK-01</v>
      </c>
      <c r="G192" s="10" t="str">
        <f>_xlfn.XLOOKUP(T192,Table7[Gender_Category],Table7[Gender_Key])</f>
        <v>GK-01</v>
      </c>
      <c r="H192" s="10">
        <f>Cleaned_Data[[#This Row],[Units_Sold]]</f>
        <v>2</v>
      </c>
      <c r="I192" s="10">
        <f>Cleaned_Data[[#This Row],[MRP]]</f>
        <v>2708.73</v>
      </c>
      <c r="J192" s="10">
        <f>Cleaned_Data[[#This Row],[Discount_Applied]]</f>
        <v>0</v>
      </c>
      <c r="K192" s="10">
        <f>Cleaned_Data[[#This Row],[Revenue]]</f>
        <v>0</v>
      </c>
      <c r="L192" s="10">
        <f>Cleaned_Data[[#This Row],[Profit]]</f>
        <v>925.63</v>
      </c>
      <c r="M192" s="10" t="str">
        <f>Cleaned_Data[[#This Row],[Product_Name]]</f>
        <v>Premier III</v>
      </c>
      <c r="N192" s="10" t="str">
        <f>Cleaned_Data[[#This Row],[Product_Line]]</f>
        <v>Soccer</v>
      </c>
      <c r="O192" s="10" t="str">
        <f>Cleaned_Data[[#This Row],[Size]]</f>
        <v>L</v>
      </c>
      <c r="P192" s="10" t="str">
        <f t="shared" si="4"/>
        <v>Premier III|Soccer|L</v>
      </c>
      <c r="Q192" s="11" t="str">
        <f>Cleaned_Data[[#This Row],[Order_Date]]</f>
        <v/>
      </c>
      <c r="R192" s="10" t="str">
        <f>Cleaned_Data[[#This Row],[Region]]</f>
        <v>Delhi</v>
      </c>
      <c r="S192" s="10" t="str">
        <f>Cleaned_Data[[#This Row],[Sales_Channel]]</f>
        <v>Online</v>
      </c>
      <c r="T192" s="10" t="str">
        <f>Cleaned_Data[[#This Row],[Gender_Category]]</f>
        <v>Kids</v>
      </c>
      <c r="U192" t="str">
        <f t="shared" si="5"/>
        <v>Not Found</v>
      </c>
      <c r="V192" s="10"/>
      <c r="W192" s="10"/>
    </row>
    <row r="193" spans="1:23" x14ac:dyDescent="0.3">
      <c r="A193" s="10" t="s">
        <v>512</v>
      </c>
      <c r="B193" s="10">
        <f>Cleaned_Data[[#This Row],[Order_ID]]</f>
        <v>2197</v>
      </c>
      <c r="C193" s="10" t="str">
        <f>_xlfn.XLOOKUP(P193,Dim_Product!$E$2:$E$221,Dim_Product!$A$2:$A$221,"Not Found")</f>
        <v>PK-55</v>
      </c>
      <c r="D193" s="10" t="str">
        <f>_xlfn.XLOOKUP(Table5[[#This Row],[Order_Date]],Table8[Date],Table8[Date_Key],"Not Found")</f>
        <v>DK-431</v>
      </c>
      <c r="E193" s="10" t="str">
        <f>_xlfn.XLOOKUP(R193,Table4[Region],Table4[Region_Key])</f>
        <v>RK-01</v>
      </c>
      <c r="F193" s="10" t="str">
        <f>_xlfn.XLOOKUP(S193,Table6[Sales_Channel],Table6[Channel_Key])</f>
        <v>CK-01</v>
      </c>
      <c r="G193" s="10" t="str">
        <f>_xlfn.XLOOKUP(T193,Table7[Gender_Category],Table7[Gender_Key])</f>
        <v>GK-01</v>
      </c>
      <c r="H193" s="10">
        <f>Cleaned_Data[[#This Row],[Units_Sold]]</f>
        <v>3</v>
      </c>
      <c r="I193" s="10">
        <f>Cleaned_Data[[#This Row],[MRP]]</f>
        <v>6110.0300000000007</v>
      </c>
      <c r="J193" s="10">
        <f>Cleaned_Data[[#This Row],[Discount_Applied]]</f>
        <v>0</v>
      </c>
      <c r="K193" s="10">
        <f>Cleaned_Data[[#This Row],[Revenue]]</f>
        <v>0</v>
      </c>
      <c r="L193" s="10">
        <f>Cleaned_Data[[#This Row],[Profit]]</f>
        <v>-418.5</v>
      </c>
      <c r="M193" s="10" t="str">
        <f>Cleaned_Data[[#This Row],[Product_Name]]</f>
        <v>ZoomX Invincible</v>
      </c>
      <c r="N193" s="10" t="str">
        <f>Cleaned_Data[[#This Row],[Product_Line]]</f>
        <v>Training</v>
      </c>
      <c r="O193" s="10" t="str">
        <f>Cleaned_Data[[#This Row],[Size]]</f>
        <v>L</v>
      </c>
      <c r="P193" s="10" t="str">
        <f t="shared" si="4"/>
        <v>ZoomX Invincible|Training|L</v>
      </c>
      <c r="Q193" s="11">
        <f>Cleaned_Data[[#This Row],[Order_Date]]</f>
        <v>45563</v>
      </c>
      <c r="R193" s="10" t="str">
        <f>Cleaned_Data[[#This Row],[Region]]</f>
        <v>Bangalore</v>
      </c>
      <c r="S193" s="10" t="str">
        <f>Cleaned_Data[[#This Row],[Sales_Channel]]</f>
        <v>Online</v>
      </c>
      <c r="T193" s="10" t="str">
        <f>Cleaned_Data[[#This Row],[Gender_Category]]</f>
        <v>Kids</v>
      </c>
      <c r="U193" t="str">
        <f t="shared" si="5"/>
        <v>DK-431</v>
      </c>
      <c r="V193" s="10"/>
      <c r="W193" s="10"/>
    </row>
    <row r="194" spans="1:23" x14ac:dyDescent="0.3">
      <c r="A194" s="10" t="s">
        <v>513</v>
      </c>
      <c r="B194" s="10">
        <f>Cleaned_Data[[#This Row],[Order_ID]]</f>
        <v>2198</v>
      </c>
      <c r="C194" s="10" t="str">
        <f>_xlfn.XLOOKUP(P194,Dim_Product!$E$2:$E$221,Dim_Product!$A$2:$A$221,"Not Found")</f>
        <v>PK-101</v>
      </c>
      <c r="D194" s="10" t="str">
        <f>_xlfn.XLOOKUP(Table5[[#This Row],[Order_Date]],Table8[Date],Table8[Date_Key],"Not Found")</f>
        <v>DK-80</v>
      </c>
      <c r="E194" s="10" t="str">
        <f>_xlfn.XLOOKUP(R194,Table4[Region],Table4[Region_Key])</f>
        <v>RK-04</v>
      </c>
      <c r="F194" s="10" t="str">
        <f>_xlfn.XLOOKUP(S194,Table6[Sales_Channel],Table6[Channel_Key])</f>
        <v>CK-01</v>
      </c>
      <c r="G194" s="10" t="str">
        <f>_xlfn.XLOOKUP(T194,Table7[Gender_Category],Table7[Gender_Key])</f>
        <v>GK-03</v>
      </c>
      <c r="H194" s="10">
        <f>Cleaned_Data[[#This Row],[Units_Sold]]</f>
        <v>4</v>
      </c>
      <c r="I194" s="10">
        <f>Cleaned_Data[[#This Row],[MRP]]</f>
        <v>6110.0300000000007</v>
      </c>
      <c r="J194" s="10">
        <f>Cleaned_Data[[#This Row],[Discount_Applied]]</f>
        <v>0.65</v>
      </c>
      <c r="K194" s="10">
        <f>Cleaned_Data[[#This Row],[Revenue]]</f>
        <v>0</v>
      </c>
      <c r="L194" s="10">
        <f>Cleaned_Data[[#This Row],[Profit]]</f>
        <v>-169.33</v>
      </c>
      <c r="M194" s="10" t="str">
        <f>Cleaned_Data[[#This Row],[Product_Name]]</f>
        <v>SuperRep Go</v>
      </c>
      <c r="N194" s="10" t="str">
        <f>Cleaned_Data[[#This Row],[Product_Line]]</f>
        <v>Training</v>
      </c>
      <c r="O194" s="10" t="str">
        <f>Cleaned_Data[[#This Row],[Size]]</f>
        <v>7</v>
      </c>
      <c r="P194" s="10" t="str">
        <f t="shared" si="4"/>
        <v>SuperRep Go|Training|7</v>
      </c>
      <c r="Q194" s="11">
        <f>Cleaned_Data[[#This Row],[Order_Date]]</f>
        <v>45212</v>
      </c>
      <c r="R194" s="10" t="str">
        <f>Cleaned_Data[[#This Row],[Region]]</f>
        <v>Pune</v>
      </c>
      <c r="S194" s="10" t="str">
        <f>Cleaned_Data[[#This Row],[Sales_Channel]]</f>
        <v>Online</v>
      </c>
      <c r="T194" s="10" t="str">
        <f>Cleaned_Data[[#This Row],[Gender_Category]]</f>
        <v>Men</v>
      </c>
      <c r="U194" t="str">
        <f t="shared" si="5"/>
        <v>DK-80</v>
      </c>
      <c r="V194" s="10"/>
      <c r="W194" s="10"/>
    </row>
    <row r="195" spans="1:23" x14ac:dyDescent="0.3">
      <c r="A195" s="10" t="s">
        <v>514</v>
      </c>
      <c r="B195" s="10">
        <f>Cleaned_Data[[#This Row],[Order_ID]]</f>
        <v>2199</v>
      </c>
      <c r="C195" s="10" t="str">
        <f>_xlfn.XLOOKUP(P195,Dim_Product!$E$2:$E$221,Dim_Product!$A$2:$A$221,"Not Found")</f>
        <v>PK-03</v>
      </c>
      <c r="D195" s="10" t="str">
        <f>_xlfn.XLOOKUP(Table5[[#This Row],[Order_Date]],Table8[Date],Table8[Date_Key],"Not Found")</f>
        <v>DK-542</v>
      </c>
      <c r="E195" s="10" t="str">
        <f>_xlfn.XLOOKUP(R195,Table4[Region],Table4[Region_Key])</f>
        <v>RK-06</v>
      </c>
      <c r="F195" s="10" t="str">
        <f>_xlfn.XLOOKUP(S195,Table6[Sales_Channel],Table6[Channel_Key])</f>
        <v>CK-02</v>
      </c>
      <c r="G195" s="10" t="str">
        <f>_xlfn.XLOOKUP(T195,Table7[Gender_Category],Table7[Gender_Key])</f>
        <v>GK-03</v>
      </c>
      <c r="H195" s="10">
        <f>Cleaned_Data[[#This Row],[Units_Sold]]</f>
        <v>1</v>
      </c>
      <c r="I195" s="10">
        <f>Cleaned_Data[[#This Row],[MRP]]</f>
        <v>6110.0300000000007</v>
      </c>
      <c r="J195" s="10">
        <f>Cleaned_Data[[#This Row],[Discount_Applied]]</f>
        <v>0</v>
      </c>
      <c r="K195" s="10">
        <f>Cleaned_Data[[#This Row],[Revenue]]</f>
        <v>0</v>
      </c>
      <c r="L195" s="10">
        <f>Cleaned_Data[[#This Row],[Profit]]</f>
        <v>389.94</v>
      </c>
      <c r="M195" s="10" t="str">
        <f>Cleaned_Data[[#This Row],[Product_Name]]</f>
        <v>Premier III</v>
      </c>
      <c r="N195" s="10" t="str">
        <f>Cleaned_Data[[#This Row],[Product_Line]]</f>
        <v>Soccer</v>
      </c>
      <c r="O195" s="10" t="str">
        <f>Cleaned_Data[[#This Row],[Size]]</f>
        <v>M</v>
      </c>
      <c r="P195" s="10" t="str">
        <f t="shared" ref="P195:P258" si="6">TRIM(M195)&amp;"|"&amp;TRIM(N195)&amp;"|"&amp;TRIM(O195)</f>
        <v>Premier III|Soccer|M</v>
      </c>
      <c r="Q195" s="11">
        <f>Cleaned_Data[[#This Row],[Order_Date]]</f>
        <v>45674</v>
      </c>
      <c r="R195" s="10" t="str">
        <f>Cleaned_Data[[#This Row],[Region]]</f>
        <v>Kolkata</v>
      </c>
      <c r="S195" s="10" t="str">
        <f>Cleaned_Data[[#This Row],[Sales_Channel]]</f>
        <v>Retail</v>
      </c>
      <c r="T195" s="10" t="str">
        <f>Cleaned_Data[[#This Row],[Gender_Category]]</f>
        <v>Men</v>
      </c>
      <c r="U195" t="str">
        <f t="shared" ref="U195:U258" si="7">IF(D195="",0,D195)</f>
        <v>DK-542</v>
      </c>
      <c r="V195" s="10"/>
      <c r="W195" s="10"/>
    </row>
    <row r="196" spans="1:23" x14ac:dyDescent="0.3">
      <c r="A196" s="10" t="s">
        <v>515</v>
      </c>
      <c r="B196" s="10">
        <f>Cleaned_Data[[#This Row],[Order_ID]]</f>
        <v>2200</v>
      </c>
      <c r="C196" s="10" t="str">
        <f>_xlfn.XLOOKUP(P196,Dim_Product!$E$2:$E$221,Dim_Product!$A$2:$A$221,"Not Found")</f>
        <v>PK-16</v>
      </c>
      <c r="D196" s="10" t="str">
        <f>_xlfn.XLOOKUP(Table5[[#This Row],[Order_Date]],Table8[Date],Table8[Date_Key],"Not Found")</f>
        <v>DK-460</v>
      </c>
      <c r="E196" s="10" t="str">
        <f>_xlfn.XLOOKUP(R196,Table4[Region],Table4[Region_Key])</f>
        <v>RK-05</v>
      </c>
      <c r="F196" s="10" t="str">
        <f>_xlfn.XLOOKUP(S196,Table6[Sales_Channel],Table6[Channel_Key])</f>
        <v>CK-01</v>
      </c>
      <c r="G196" s="10" t="str">
        <f>_xlfn.XLOOKUP(T196,Table7[Gender_Category],Table7[Gender_Key])</f>
        <v>GK-03</v>
      </c>
      <c r="H196" s="10">
        <f>Cleaned_Data[[#This Row],[Units_Sold]]</f>
        <v>3</v>
      </c>
      <c r="I196" s="10">
        <f>Cleaned_Data[[#This Row],[MRP]]</f>
        <v>5570.72</v>
      </c>
      <c r="J196" s="10">
        <f>Cleaned_Data[[#This Row],[Discount_Applied]]</f>
        <v>0</v>
      </c>
      <c r="K196" s="10">
        <f>Cleaned_Data[[#This Row],[Revenue]]</f>
        <v>0</v>
      </c>
      <c r="L196" s="10">
        <f>Cleaned_Data[[#This Row],[Profit]]</f>
        <v>1513.76</v>
      </c>
      <c r="M196" s="10" t="str">
        <f>Cleaned_Data[[#This Row],[Product_Name]]</f>
        <v>Air Jordan</v>
      </c>
      <c r="N196" s="10" t="str">
        <f>Cleaned_Data[[#This Row],[Product_Line]]</f>
        <v>Basketball</v>
      </c>
      <c r="O196" s="10" t="str">
        <f>Cleaned_Data[[#This Row],[Size]]</f>
        <v>9</v>
      </c>
      <c r="P196" s="10" t="str">
        <f t="shared" si="6"/>
        <v>Air Jordan|Basketball|9</v>
      </c>
      <c r="Q196" s="11">
        <f>Cleaned_Data[[#This Row],[Order_Date]]</f>
        <v>45592</v>
      </c>
      <c r="R196" s="10" t="str">
        <f>Cleaned_Data[[#This Row],[Region]]</f>
        <v>Delhi</v>
      </c>
      <c r="S196" s="10" t="str">
        <f>Cleaned_Data[[#This Row],[Sales_Channel]]</f>
        <v>Online</v>
      </c>
      <c r="T196" s="10" t="str">
        <f>Cleaned_Data[[#This Row],[Gender_Category]]</f>
        <v>Men</v>
      </c>
      <c r="U196" t="str">
        <f t="shared" si="7"/>
        <v>DK-460</v>
      </c>
      <c r="V196" s="10"/>
      <c r="W196" s="10"/>
    </row>
    <row r="197" spans="1:23" x14ac:dyDescent="0.3">
      <c r="A197" s="10" t="s">
        <v>516</v>
      </c>
      <c r="B197" s="10">
        <f>Cleaned_Data[[#This Row],[Order_ID]]</f>
        <v>2201</v>
      </c>
      <c r="C197" s="10" t="str">
        <f>_xlfn.XLOOKUP(P197,Dim_Product!$E$2:$E$221,Dim_Product!$A$2:$A$221,"Not Found")</f>
        <v>PK-102</v>
      </c>
      <c r="D197" s="10" t="str">
        <f>_xlfn.XLOOKUP(Table5[[#This Row],[Order_Date]],Table8[Date],Table8[Date_Key],"Not Found")</f>
        <v>Not Found</v>
      </c>
      <c r="E197" s="10" t="str">
        <f>_xlfn.XLOOKUP(R197,Table4[Region],Table4[Region_Key])</f>
        <v>RK-03</v>
      </c>
      <c r="F197" s="10" t="str">
        <f>_xlfn.XLOOKUP(S197,Table6[Sales_Channel],Table6[Channel_Key])</f>
        <v>CK-01</v>
      </c>
      <c r="G197" s="10" t="str">
        <f>_xlfn.XLOOKUP(T197,Table7[Gender_Category],Table7[Gender_Key])</f>
        <v>GK-02</v>
      </c>
      <c r="H197" s="10">
        <f>Cleaned_Data[[#This Row],[Units_Sold]]</f>
        <v>2</v>
      </c>
      <c r="I197" s="10">
        <f>Cleaned_Data[[#This Row],[MRP]]</f>
        <v>6110.0300000000007</v>
      </c>
      <c r="J197" s="10">
        <f>Cleaned_Data[[#This Row],[Discount_Applied]]</f>
        <v>0</v>
      </c>
      <c r="K197" s="10">
        <f>Cleaned_Data[[#This Row],[Revenue]]</f>
        <v>0</v>
      </c>
      <c r="L197" s="10">
        <f>Cleaned_Data[[#This Row],[Profit]]</f>
        <v>1403.56</v>
      </c>
      <c r="M197" s="10" t="str">
        <f>Cleaned_Data[[#This Row],[Product_Name]]</f>
        <v>SuperRep Go</v>
      </c>
      <c r="N197" s="10" t="str">
        <f>Cleaned_Data[[#This Row],[Product_Line]]</f>
        <v>Training</v>
      </c>
      <c r="O197" s="10" t="str">
        <f>Cleaned_Data[[#This Row],[Size]]</f>
        <v>11</v>
      </c>
      <c r="P197" s="10" t="str">
        <f t="shared" si="6"/>
        <v>SuperRep Go|Training|11</v>
      </c>
      <c r="Q197" s="11" t="str">
        <f>Cleaned_Data[[#This Row],[Order_Date]]</f>
        <v/>
      </c>
      <c r="R197" s="10" t="str">
        <f>Cleaned_Data[[#This Row],[Region]]</f>
        <v>Mumbai</v>
      </c>
      <c r="S197" s="10" t="str">
        <f>Cleaned_Data[[#This Row],[Sales_Channel]]</f>
        <v>Online</v>
      </c>
      <c r="T197" s="10" t="str">
        <f>Cleaned_Data[[#This Row],[Gender_Category]]</f>
        <v>Women</v>
      </c>
      <c r="U197" t="str">
        <f t="shared" si="7"/>
        <v>Not Found</v>
      </c>
      <c r="V197" s="10"/>
      <c r="W197" s="10"/>
    </row>
    <row r="198" spans="1:23" x14ac:dyDescent="0.3">
      <c r="A198" s="10" t="s">
        <v>517</v>
      </c>
      <c r="B198" s="10">
        <f>Cleaned_Data[[#This Row],[Order_ID]]</f>
        <v>2202</v>
      </c>
      <c r="C198" s="10" t="str">
        <f>_xlfn.XLOOKUP(P198,Dim_Product!$E$2:$E$221,Dim_Product!$A$2:$A$221,"Not Found")</f>
        <v>PK-22</v>
      </c>
      <c r="D198" s="10" t="str">
        <f>_xlfn.XLOOKUP(Table5[[#This Row],[Order_Date]],Table8[Date],Table8[Date_Key],"Not Found")</f>
        <v>DK-706</v>
      </c>
      <c r="E198" s="10" t="str">
        <f>_xlfn.XLOOKUP(R198,Table4[Region],Table4[Region_Key])</f>
        <v>RK-01</v>
      </c>
      <c r="F198" s="10" t="str">
        <f>_xlfn.XLOOKUP(S198,Table6[Sales_Channel],Table6[Channel_Key])</f>
        <v>CK-02</v>
      </c>
      <c r="G198" s="10" t="str">
        <f>_xlfn.XLOOKUP(T198,Table7[Gender_Category],Table7[Gender_Key])</f>
        <v>GK-03</v>
      </c>
      <c r="H198" s="10">
        <f>Cleaned_Data[[#This Row],[Units_Sold]]</f>
        <v>-1</v>
      </c>
      <c r="I198" s="10">
        <f>Cleaned_Data[[#This Row],[MRP]]</f>
        <v>7918.93</v>
      </c>
      <c r="J198" s="10">
        <f>Cleaned_Data[[#This Row],[Discount_Applied]]</f>
        <v>0</v>
      </c>
      <c r="K198" s="10">
        <f>Cleaned_Data[[#This Row],[Revenue]]</f>
        <v>475.14</v>
      </c>
      <c r="L198" s="10">
        <f>Cleaned_Data[[#This Row],[Profit]]</f>
        <v>1994.42</v>
      </c>
      <c r="M198" s="10" t="str">
        <f>Cleaned_Data[[#This Row],[Product_Name]]</f>
        <v>Kyrie Flytrap</v>
      </c>
      <c r="N198" s="10" t="str">
        <f>Cleaned_Data[[#This Row],[Product_Line]]</f>
        <v>Basketball</v>
      </c>
      <c r="O198" s="10" t="str">
        <f>Cleaned_Data[[#This Row],[Size]]</f>
        <v>M</v>
      </c>
      <c r="P198" s="10" t="str">
        <f t="shared" si="6"/>
        <v>Kyrie Flytrap|Basketball|M</v>
      </c>
      <c r="Q198" s="11">
        <f>Cleaned_Data[[#This Row],[Order_Date]]</f>
        <v>45838</v>
      </c>
      <c r="R198" s="10" t="str">
        <f>Cleaned_Data[[#This Row],[Region]]</f>
        <v>Bangalore</v>
      </c>
      <c r="S198" s="10" t="str">
        <f>Cleaned_Data[[#This Row],[Sales_Channel]]</f>
        <v>Retail</v>
      </c>
      <c r="T198" s="10" t="str">
        <f>Cleaned_Data[[#This Row],[Gender_Category]]</f>
        <v>Men</v>
      </c>
      <c r="U198" t="str">
        <f t="shared" si="7"/>
        <v>DK-706</v>
      </c>
      <c r="V198" s="10"/>
      <c r="W198" s="10"/>
    </row>
    <row r="199" spans="1:23" x14ac:dyDescent="0.3">
      <c r="A199" s="10" t="s">
        <v>518</v>
      </c>
      <c r="B199" s="10">
        <f>Cleaned_Data[[#This Row],[Order_ID]]</f>
        <v>2203</v>
      </c>
      <c r="C199" s="10" t="str">
        <f>_xlfn.XLOOKUP(P199,Dim_Product!$E$2:$E$221,Dim_Product!$A$2:$A$221,"Not Found")</f>
        <v>PK-94</v>
      </c>
      <c r="D199" s="10" t="str">
        <f>_xlfn.XLOOKUP(Table5[[#This Row],[Order_Date]],Table8[Date],Table8[Date_Key],"Not Found")</f>
        <v>DK-439</v>
      </c>
      <c r="E199" s="10" t="str">
        <f>_xlfn.XLOOKUP(R199,Table4[Region],Table4[Region_Key])</f>
        <v>RK-04</v>
      </c>
      <c r="F199" s="10" t="str">
        <f>_xlfn.XLOOKUP(S199,Table6[Sales_Channel],Table6[Channel_Key])</f>
        <v>CK-01</v>
      </c>
      <c r="G199" s="10" t="str">
        <f>_xlfn.XLOOKUP(T199,Table7[Gender_Category],Table7[Gender_Key])</f>
        <v>GK-03</v>
      </c>
      <c r="H199" s="10">
        <f>Cleaned_Data[[#This Row],[Units_Sold]]</f>
        <v>0</v>
      </c>
      <c r="I199" s="10">
        <f>Cleaned_Data[[#This Row],[MRP]]</f>
        <v>6903.22</v>
      </c>
      <c r="J199" s="10">
        <f>Cleaned_Data[[#This Row],[Discount_Applied]]</f>
        <v>0</v>
      </c>
      <c r="K199" s="10">
        <f>Cleaned_Data[[#This Row],[Revenue]]</f>
        <v>0</v>
      </c>
      <c r="L199" s="10">
        <f>Cleaned_Data[[#This Row],[Profit]]</f>
        <v>1556.95</v>
      </c>
      <c r="M199" s="10" t="str">
        <f>Cleaned_Data[[#This Row],[Product_Name]]</f>
        <v>Air Force 1</v>
      </c>
      <c r="N199" s="10" t="str">
        <f>Cleaned_Data[[#This Row],[Product_Line]]</f>
        <v>Lifestyle</v>
      </c>
      <c r="O199" s="10" t="str">
        <f>Cleaned_Data[[#This Row],[Size]]</f>
        <v>M</v>
      </c>
      <c r="P199" s="10" t="str">
        <f t="shared" si="6"/>
        <v>Air Force 1|Lifestyle|M</v>
      </c>
      <c r="Q199" s="11">
        <f>Cleaned_Data[[#This Row],[Order_Date]]</f>
        <v>45571</v>
      </c>
      <c r="R199" s="10" t="str">
        <f>Cleaned_Data[[#This Row],[Region]]</f>
        <v>Pune</v>
      </c>
      <c r="S199" s="10" t="str">
        <f>Cleaned_Data[[#This Row],[Sales_Channel]]</f>
        <v>Online</v>
      </c>
      <c r="T199" s="10" t="str">
        <f>Cleaned_Data[[#This Row],[Gender_Category]]</f>
        <v>Men</v>
      </c>
      <c r="U199" t="str">
        <f t="shared" si="7"/>
        <v>DK-439</v>
      </c>
      <c r="V199" s="10"/>
      <c r="W199" s="10"/>
    </row>
    <row r="200" spans="1:23" x14ac:dyDescent="0.3">
      <c r="A200" s="10" t="s">
        <v>519</v>
      </c>
      <c r="B200" s="10">
        <f>Cleaned_Data[[#This Row],[Order_ID]]</f>
        <v>2204</v>
      </c>
      <c r="C200" s="10" t="str">
        <f>_xlfn.XLOOKUP(P200,Dim_Product!$E$2:$E$221,Dim_Product!$A$2:$A$221,"Not Found")</f>
        <v>PK-103</v>
      </c>
      <c r="D200" s="10" t="str">
        <f>_xlfn.XLOOKUP(Table5[[#This Row],[Order_Date]],Table8[Date],Table8[Date_Key],"Not Found")</f>
        <v>DK-530</v>
      </c>
      <c r="E200" s="10" t="str">
        <f>_xlfn.XLOOKUP(R200,Table4[Region],Table4[Region_Key])</f>
        <v>RK-05</v>
      </c>
      <c r="F200" s="10" t="str">
        <f>_xlfn.XLOOKUP(S200,Table6[Sales_Channel],Table6[Channel_Key])</f>
        <v>CK-01</v>
      </c>
      <c r="G200" s="10" t="str">
        <f>_xlfn.XLOOKUP(T200,Table7[Gender_Category],Table7[Gender_Key])</f>
        <v>GK-03</v>
      </c>
      <c r="H200" s="10">
        <f>Cleaned_Data[[#This Row],[Units_Sold]]</f>
        <v>2</v>
      </c>
      <c r="I200" s="10">
        <f>Cleaned_Data[[#This Row],[MRP]]</f>
        <v>7660.41</v>
      </c>
      <c r="J200" s="10">
        <f>Cleaned_Data[[#This Row],[Discount_Applied]]</f>
        <v>0</v>
      </c>
      <c r="K200" s="10">
        <f>Cleaned_Data[[#This Row],[Revenue]]</f>
        <v>0</v>
      </c>
      <c r="L200" s="10">
        <f>Cleaned_Data[[#This Row],[Profit]]</f>
        <v>2076.75</v>
      </c>
      <c r="M200" s="10" t="str">
        <f>Cleaned_Data[[#This Row],[Product_Name]]</f>
        <v>LeBron 20</v>
      </c>
      <c r="N200" s="10" t="str">
        <f>Cleaned_Data[[#This Row],[Product_Line]]</f>
        <v>Basketball</v>
      </c>
      <c r="O200" s="10" t="str">
        <f>Cleaned_Data[[#This Row],[Size]]</f>
        <v>7</v>
      </c>
      <c r="P200" s="10" t="str">
        <f t="shared" si="6"/>
        <v>LeBron 20|Basketball|7</v>
      </c>
      <c r="Q200" s="11">
        <f>Cleaned_Data[[#This Row],[Order_Date]]</f>
        <v>45662</v>
      </c>
      <c r="R200" s="10" t="str">
        <f>Cleaned_Data[[#This Row],[Region]]</f>
        <v>Delhi</v>
      </c>
      <c r="S200" s="10" t="str">
        <f>Cleaned_Data[[#This Row],[Sales_Channel]]</f>
        <v>Online</v>
      </c>
      <c r="T200" s="10" t="str">
        <f>Cleaned_Data[[#This Row],[Gender_Category]]</f>
        <v>Men</v>
      </c>
      <c r="U200" t="str">
        <f t="shared" si="7"/>
        <v>DK-530</v>
      </c>
      <c r="V200" s="10"/>
      <c r="W200" s="10"/>
    </row>
    <row r="201" spans="1:23" x14ac:dyDescent="0.3">
      <c r="A201" s="10" t="s">
        <v>520</v>
      </c>
      <c r="B201" s="10">
        <f>Cleaned_Data[[#This Row],[Order_ID]]</f>
        <v>2205</v>
      </c>
      <c r="C201" s="10" t="str">
        <f>_xlfn.XLOOKUP(P201,Dim_Product!$E$2:$E$221,Dim_Product!$A$2:$A$221,"Not Found")</f>
        <v>PK-05</v>
      </c>
      <c r="D201" s="10" t="str">
        <f>_xlfn.XLOOKUP(Table5[[#This Row],[Order_Date]],Table8[Date],Table8[Date_Key],"Not Found")</f>
        <v>Not Found</v>
      </c>
      <c r="E201" s="10" t="str">
        <f>_xlfn.XLOOKUP(R201,Table4[Region],Table4[Region_Key])</f>
        <v>RK-04</v>
      </c>
      <c r="F201" s="10" t="str">
        <f>_xlfn.XLOOKUP(S201,Table6[Sales_Channel],Table6[Channel_Key])</f>
        <v>CK-02</v>
      </c>
      <c r="G201" s="10" t="str">
        <f>_xlfn.XLOOKUP(T201,Table7[Gender_Category],Table7[Gender_Key])</f>
        <v>GK-02</v>
      </c>
      <c r="H201" s="10">
        <f>Cleaned_Data[[#This Row],[Units_Sold]]</f>
        <v>0</v>
      </c>
      <c r="I201" s="10">
        <f>Cleaned_Data[[#This Row],[MRP]]</f>
        <v>6110.0300000000007</v>
      </c>
      <c r="J201" s="10">
        <f>Cleaned_Data[[#This Row],[Discount_Applied]]</f>
        <v>0</v>
      </c>
      <c r="K201" s="10">
        <f>Cleaned_Data[[#This Row],[Revenue]]</f>
        <v>0</v>
      </c>
      <c r="L201" s="10">
        <f>Cleaned_Data[[#This Row],[Profit]]</f>
        <v>-467.52</v>
      </c>
      <c r="M201" s="10" t="str">
        <f>Cleaned_Data[[#This Row],[Product_Name]]</f>
        <v>React Infinity</v>
      </c>
      <c r="N201" s="10" t="str">
        <f>Cleaned_Data[[#This Row],[Product_Line]]</f>
        <v>Running</v>
      </c>
      <c r="O201" s="10" t="str">
        <f>Cleaned_Data[[#This Row],[Size]]</f>
        <v>XL</v>
      </c>
      <c r="P201" s="10" t="str">
        <f t="shared" si="6"/>
        <v>React Infinity|Running|XL</v>
      </c>
      <c r="Q201" s="11" t="str">
        <f>Cleaned_Data[[#This Row],[Order_Date]]</f>
        <v/>
      </c>
      <c r="R201" s="10" t="str">
        <f>Cleaned_Data[[#This Row],[Region]]</f>
        <v>Pune</v>
      </c>
      <c r="S201" s="10" t="str">
        <f>Cleaned_Data[[#This Row],[Sales_Channel]]</f>
        <v>Retail</v>
      </c>
      <c r="T201" s="10" t="str">
        <f>Cleaned_Data[[#This Row],[Gender_Category]]</f>
        <v>Women</v>
      </c>
      <c r="U201" t="str">
        <f t="shared" si="7"/>
        <v>Not Found</v>
      </c>
      <c r="V201" s="10"/>
      <c r="W201" s="10"/>
    </row>
    <row r="202" spans="1:23" x14ac:dyDescent="0.3">
      <c r="A202" s="10" t="s">
        <v>521</v>
      </c>
      <c r="B202" s="10">
        <f>Cleaned_Data[[#This Row],[Order_ID]]</f>
        <v>2206</v>
      </c>
      <c r="C202" s="10" t="str">
        <f>_xlfn.XLOOKUP(P202,Dim_Product!$E$2:$E$221,Dim_Product!$A$2:$A$221,"Not Found")</f>
        <v>PK-06</v>
      </c>
      <c r="D202" s="10" t="str">
        <f>_xlfn.XLOOKUP(Table5[[#This Row],[Order_Date]],Table8[Date],Table8[Date_Key],"Not Found")</f>
        <v>Not Found</v>
      </c>
      <c r="E202" s="10" t="str">
        <f>_xlfn.XLOOKUP(R202,Table4[Region],Table4[Region_Key])</f>
        <v>RK-05</v>
      </c>
      <c r="F202" s="10" t="str">
        <f>_xlfn.XLOOKUP(S202,Table6[Sales_Channel],Table6[Channel_Key])</f>
        <v>CK-01</v>
      </c>
      <c r="G202" s="10" t="str">
        <f>_xlfn.XLOOKUP(T202,Table7[Gender_Category],Table7[Gender_Key])</f>
        <v>GK-03</v>
      </c>
      <c r="H202" s="10">
        <f>Cleaned_Data[[#This Row],[Units_Sold]]</f>
        <v>2</v>
      </c>
      <c r="I202" s="10">
        <f>Cleaned_Data[[#This Row],[MRP]]</f>
        <v>6110.0300000000007</v>
      </c>
      <c r="J202" s="10">
        <f>Cleaned_Data[[#This Row],[Discount_Applied]]</f>
        <v>0</v>
      </c>
      <c r="K202" s="10">
        <f>Cleaned_Data[[#This Row],[Revenue]]</f>
        <v>0</v>
      </c>
      <c r="L202" s="10">
        <f>Cleaned_Data[[#This Row],[Profit]]</f>
        <v>-524.85</v>
      </c>
      <c r="M202" s="10" t="str">
        <f>Cleaned_Data[[#This Row],[Product_Name]]</f>
        <v>Flex Trainer</v>
      </c>
      <c r="N202" s="10" t="str">
        <f>Cleaned_Data[[#This Row],[Product_Line]]</f>
        <v>Training</v>
      </c>
      <c r="O202" s="10" t="str">
        <f>Cleaned_Data[[#This Row],[Size]]</f>
        <v>M</v>
      </c>
      <c r="P202" s="10" t="str">
        <f t="shared" si="6"/>
        <v>Flex Trainer|Training|M</v>
      </c>
      <c r="Q202" s="11" t="str">
        <f>Cleaned_Data[[#This Row],[Order_Date]]</f>
        <v/>
      </c>
      <c r="R202" s="10" t="str">
        <f>Cleaned_Data[[#This Row],[Region]]</f>
        <v>Delhi</v>
      </c>
      <c r="S202" s="10" t="str">
        <f>Cleaned_Data[[#This Row],[Sales_Channel]]</f>
        <v>Online</v>
      </c>
      <c r="T202" s="10" t="str">
        <f>Cleaned_Data[[#This Row],[Gender_Category]]</f>
        <v>Men</v>
      </c>
      <c r="U202" t="str">
        <f t="shared" si="7"/>
        <v>Not Found</v>
      </c>
      <c r="V202" s="10"/>
      <c r="W202" s="10"/>
    </row>
    <row r="203" spans="1:23" x14ac:dyDescent="0.3">
      <c r="A203" s="10" t="s">
        <v>522</v>
      </c>
      <c r="B203" s="10">
        <f>Cleaned_Data[[#This Row],[Order_ID]]</f>
        <v>2207</v>
      </c>
      <c r="C203" s="10" t="str">
        <f>_xlfn.XLOOKUP(P203,Dim_Product!$E$2:$E$221,Dim_Product!$A$2:$A$221,"Not Found")</f>
        <v>PK-57</v>
      </c>
      <c r="D203" s="10" t="str">
        <f>_xlfn.XLOOKUP(Table5[[#This Row],[Order_Date]],Table8[Date],Table8[Date_Key],"Not Found")</f>
        <v>DK-290</v>
      </c>
      <c r="E203" s="10" t="str">
        <f>_xlfn.XLOOKUP(R203,Table4[Region],Table4[Region_Key])</f>
        <v>RK-02</v>
      </c>
      <c r="F203" s="10" t="str">
        <f>_xlfn.XLOOKUP(S203,Table6[Sales_Channel],Table6[Channel_Key])</f>
        <v>CK-01</v>
      </c>
      <c r="G203" s="10" t="str">
        <f>_xlfn.XLOOKUP(T203,Table7[Gender_Category],Table7[Gender_Key])</f>
        <v>GK-02</v>
      </c>
      <c r="H203" s="10">
        <f>Cleaned_Data[[#This Row],[Units_Sold]]</f>
        <v>2</v>
      </c>
      <c r="I203" s="10">
        <f>Cleaned_Data[[#This Row],[MRP]]</f>
        <v>6110.0300000000007</v>
      </c>
      <c r="J203" s="10">
        <f>Cleaned_Data[[#This Row],[Discount_Applied]]</f>
        <v>0</v>
      </c>
      <c r="K203" s="10">
        <f>Cleaned_Data[[#This Row],[Revenue]]</f>
        <v>0</v>
      </c>
      <c r="L203" s="10">
        <f>Cleaned_Data[[#This Row],[Profit]]</f>
        <v>2101.41</v>
      </c>
      <c r="M203" s="10" t="str">
        <f>Cleaned_Data[[#This Row],[Product_Name]]</f>
        <v>Pegasus Turbo</v>
      </c>
      <c r="N203" s="10" t="str">
        <f>Cleaned_Data[[#This Row],[Product_Line]]</f>
        <v>Running</v>
      </c>
      <c r="O203" s="10" t="str">
        <f>Cleaned_Data[[#This Row],[Size]]</f>
        <v>XL</v>
      </c>
      <c r="P203" s="10" t="str">
        <f t="shared" si="6"/>
        <v>Pegasus Turbo|Running|XL</v>
      </c>
      <c r="Q203" s="11">
        <f>Cleaned_Data[[#This Row],[Order_Date]]</f>
        <v>45422</v>
      </c>
      <c r="R203" s="10" t="str">
        <f>Cleaned_Data[[#This Row],[Region]]</f>
        <v>Hyderabad</v>
      </c>
      <c r="S203" s="10" t="str">
        <f>Cleaned_Data[[#This Row],[Sales_Channel]]</f>
        <v>Online</v>
      </c>
      <c r="T203" s="10" t="str">
        <f>Cleaned_Data[[#This Row],[Gender_Category]]</f>
        <v>Women</v>
      </c>
      <c r="U203" t="str">
        <f t="shared" si="7"/>
        <v>DK-290</v>
      </c>
      <c r="V203" s="10"/>
      <c r="W203" s="10"/>
    </row>
    <row r="204" spans="1:23" x14ac:dyDescent="0.3">
      <c r="A204" s="10" t="s">
        <v>523</v>
      </c>
      <c r="B204" s="10">
        <f>Cleaned_Data[[#This Row],[Order_ID]]</f>
        <v>2208</v>
      </c>
      <c r="C204" s="10" t="str">
        <f>_xlfn.XLOOKUP(P204,Dim_Product!$E$2:$E$221,Dim_Product!$A$2:$A$221,"Not Found")</f>
        <v>PK-87</v>
      </c>
      <c r="D204" s="10" t="str">
        <f>_xlfn.XLOOKUP(Table5[[#This Row],[Order_Date]],Table8[Date],Table8[Date_Key],"Not Found")</f>
        <v>DK-710</v>
      </c>
      <c r="E204" s="10" t="str">
        <f>_xlfn.XLOOKUP(R204,Table4[Region],Table4[Region_Key])</f>
        <v>RK-02</v>
      </c>
      <c r="F204" s="10" t="str">
        <f>_xlfn.XLOOKUP(S204,Table6[Sales_Channel],Table6[Channel_Key])</f>
        <v>CK-02</v>
      </c>
      <c r="G204" s="10" t="str">
        <f>_xlfn.XLOOKUP(T204,Table7[Gender_Category],Table7[Gender_Key])</f>
        <v>GK-02</v>
      </c>
      <c r="H204" s="10">
        <f>Cleaned_Data[[#This Row],[Units_Sold]]</f>
        <v>2</v>
      </c>
      <c r="I204" s="10">
        <f>Cleaned_Data[[#This Row],[MRP]]</f>
        <v>5172.62</v>
      </c>
      <c r="J204" s="10">
        <f>Cleaned_Data[[#This Row],[Discount_Applied]]</f>
        <v>0.97</v>
      </c>
      <c r="K204" s="10">
        <f>Cleaned_Data[[#This Row],[Revenue]]</f>
        <v>0</v>
      </c>
      <c r="L204" s="10">
        <f>Cleaned_Data[[#This Row],[Profit]]</f>
        <v>-1074.04</v>
      </c>
      <c r="M204" s="10" t="str">
        <f>Cleaned_Data[[#This Row],[Product_Name]]</f>
        <v>LeBron 20</v>
      </c>
      <c r="N204" s="10" t="str">
        <f>Cleaned_Data[[#This Row],[Product_Line]]</f>
        <v>Basketball</v>
      </c>
      <c r="O204" s="10" t="str">
        <f>Cleaned_Data[[#This Row],[Size]]</f>
        <v>M</v>
      </c>
      <c r="P204" s="10" t="str">
        <f t="shared" si="6"/>
        <v>LeBron 20|Basketball|M</v>
      </c>
      <c r="Q204" s="11">
        <f>Cleaned_Data[[#This Row],[Order_Date]]</f>
        <v>45842</v>
      </c>
      <c r="R204" s="10" t="str">
        <f>Cleaned_Data[[#This Row],[Region]]</f>
        <v>Hyderabad</v>
      </c>
      <c r="S204" s="10" t="str">
        <f>Cleaned_Data[[#This Row],[Sales_Channel]]</f>
        <v>Retail</v>
      </c>
      <c r="T204" s="10" t="str">
        <f>Cleaned_Data[[#This Row],[Gender_Category]]</f>
        <v>Women</v>
      </c>
      <c r="U204" t="str">
        <f t="shared" si="7"/>
        <v>DK-710</v>
      </c>
      <c r="V204" s="10"/>
      <c r="W204" s="10"/>
    </row>
    <row r="205" spans="1:23" x14ac:dyDescent="0.3">
      <c r="A205" s="10" t="s">
        <v>524</v>
      </c>
      <c r="B205" s="10">
        <f>Cleaned_Data[[#This Row],[Order_ID]]</f>
        <v>2209</v>
      </c>
      <c r="C205" s="10" t="str">
        <f>_xlfn.XLOOKUP(P205,Dim_Product!$E$2:$E$221,Dim_Product!$A$2:$A$221,"Not Found")</f>
        <v>PK-12</v>
      </c>
      <c r="D205" s="10" t="str">
        <f>_xlfn.XLOOKUP(Table5[[#This Row],[Order_Date]],Table8[Date],Table8[Date_Key],"Not Found")</f>
        <v>Not Found</v>
      </c>
      <c r="E205" s="10" t="str">
        <f>_xlfn.XLOOKUP(R205,Table4[Region],Table4[Region_Key])</f>
        <v>RK-02</v>
      </c>
      <c r="F205" s="10" t="str">
        <f>_xlfn.XLOOKUP(S205,Table6[Sales_Channel],Table6[Channel_Key])</f>
        <v>CK-02</v>
      </c>
      <c r="G205" s="10" t="str">
        <f>_xlfn.XLOOKUP(T205,Table7[Gender_Category],Table7[Gender_Key])</f>
        <v>GK-01</v>
      </c>
      <c r="H205" s="10">
        <f>Cleaned_Data[[#This Row],[Units_Sold]]</f>
        <v>2</v>
      </c>
      <c r="I205" s="10">
        <f>Cleaned_Data[[#This Row],[MRP]]</f>
        <v>6110.0300000000007</v>
      </c>
      <c r="J205" s="10">
        <f>Cleaned_Data[[#This Row],[Discount_Applied]]</f>
        <v>0</v>
      </c>
      <c r="K205" s="10">
        <f>Cleaned_Data[[#This Row],[Revenue]]</f>
        <v>0</v>
      </c>
      <c r="L205" s="10">
        <f>Cleaned_Data[[#This Row],[Profit]]</f>
        <v>1956.7</v>
      </c>
      <c r="M205" s="10" t="str">
        <f>Cleaned_Data[[#This Row],[Product_Name]]</f>
        <v>SuperRep Go</v>
      </c>
      <c r="N205" s="10" t="str">
        <f>Cleaned_Data[[#This Row],[Product_Line]]</f>
        <v>Training</v>
      </c>
      <c r="O205" s="10" t="str">
        <f>Cleaned_Data[[#This Row],[Size]]</f>
        <v>NA</v>
      </c>
      <c r="P205" s="10" t="str">
        <f t="shared" si="6"/>
        <v>SuperRep Go|Training|NA</v>
      </c>
      <c r="Q205" s="11" t="str">
        <f>Cleaned_Data[[#This Row],[Order_Date]]</f>
        <v/>
      </c>
      <c r="R205" s="10" t="str">
        <f>Cleaned_Data[[#This Row],[Region]]</f>
        <v>Hyderabad</v>
      </c>
      <c r="S205" s="10" t="str">
        <f>Cleaned_Data[[#This Row],[Sales_Channel]]</f>
        <v>Retail</v>
      </c>
      <c r="T205" s="10" t="str">
        <f>Cleaned_Data[[#This Row],[Gender_Category]]</f>
        <v>Kids</v>
      </c>
      <c r="U205" t="str">
        <f t="shared" si="7"/>
        <v>Not Found</v>
      </c>
      <c r="V205" s="10"/>
      <c r="W205" s="10"/>
    </row>
    <row r="206" spans="1:23" x14ac:dyDescent="0.3">
      <c r="A206" s="10" t="s">
        <v>525</v>
      </c>
      <c r="B206" s="10">
        <f>Cleaned_Data[[#This Row],[Order_ID]]</f>
        <v>2210</v>
      </c>
      <c r="C206" s="10" t="str">
        <f>_xlfn.XLOOKUP(P206,Dim_Product!$E$2:$E$221,Dim_Product!$A$2:$A$221,"Not Found")</f>
        <v>PK-23</v>
      </c>
      <c r="D206" s="10" t="str">
        <f>_xlfn.XLOOKUP(Table5[[#This Row],[Order_Date]],Table8[Date],Table8[Date_Key],"Not Found")</f>
        <v>DK-662</v>
      </c>
      <c r="E206" s="10" t="str">
        <f>_xlfn.XLOOKUP(R206,Table4[Region],Table4[Region_Key])</f>
        <v>RK-06</v>
      </c>
      <c r="F206" s="10" t="str">
        <f>_xlfn.XLOOKUP(S206,Table6[Sales_Channel],Table6[Channel_Key])</f>
        <v>CK-02</v>
      </c>
      <c r="G206" s="10" t="str">
        <f>_xlfn.XLOOKUP(T206,Table7[Gender_Category],Table7[Gender_Key])</f>
        <v>GK-03</v>
      </c>
      <c r="H206" s="10">
        <f>Cleaned_Data[[#This Row],[Units_Sold]]</f>
        <v>2</v>
      </c>
      <c r="I206" s="10">
        <f>Cleaned_Data[[#This Row],[MRP]]</f>
        <v>6110.0300000000007</v>
      </c>
      <c r="J206" s="10">
        <f>Cleaned_Data[[#This Row],[Discount_Applied]]</f>
        <v>0</v>
      </c>
      <c r="K206" s="10">
        <f>Cleaned_Data[[#This Row],[Revenue]]</f>
        <v>0</v>
      </c>
      <c r="L206" s="10">
        <f>Cleaned_Data[[#This Row],[Profit]]</f>
        <v>701.02</v>
      </c>
      <c r="M206" s="10" t="str">
        <f>Cleaned_Data[[#This Row],[Product_Name]]</f>
        <v>Blazer Mid</v>
      </c>
      <c r="N206" s="10" t="str">
        <f>Cleaned_Data[[#This Row],[Product_Line]]</f>
        <v>Lifestyle</v>
      </c>
      <c r="O206" s="10" t="str">
        <f>Cleaned_Data[[#This Row],[Size]]</f>
        <v>XL</v>
      </c>
      <c r="P206" s="10" t="str">
        <f t="shared" si="6"/>
        <v>Blazer Mid|Lifestyle|XL</v>
      </c>
      <c r="Q206" s="11">
        <f>Cleaned_Data[[#This Row],[Order_Date]]</f>
        <v>45794</v>
      </c>
      <c r="R206" s="10" t="str">
        <f>Cleaned_Data[[#This Row],[Region]]</f>
        <v>Kolkata</v>
      </c>
      <c r="S206" s="10" t="str">
        <f>Cleaned_Data[[#This Row],[Sales_Channel]]</f>
        <v>Retail</v>
      </c>
      <c r="T206" s="10" t="str">
        <f>Cleaned_Data[[#This Row],[Gender_Category]]</f>
        <v>Men</v>
      </c>
      <c r="U206" t="str">
        <f t="shared" si="7"/>
        <v>DK-662</v>
      </c>
      <c r="V206" s="10"/>
      <c r="W206" s="10"/>
    </row>
    <row r="207" spans="1:23" x14ac:dyDescent="0.3">
      <c r="A207" s="10" t="s">
        <v>526</v>
      </c>
      <c r="B207" s="10">
        <f>Cleaned_Data[[#This Row],[Order_ID]]</f>
        <v>2212</v>
      </c>
      <c r="C207" s="10" t="str">
        <f>_xlfn.XLOOKUP(P207,Dim_Product!$E$2:$E$221,Dim_Product!$A$2:$A$221,"Not Found")</f>
        <v>PK-04</v>
      </c>
      <c r="D207" s="10" t="str">
        <f>_xlfn.XLOOKUP(Table5[[#This Row],[Order_Date]],Table8[Date],Table8[Date_Key],"Not Found")</f>
        <v>DK-639</v>
      </c>
      <c r="E207" s="10" t="str">
        <f>_xlfn.XLOOKUP(R207,Table4[Region],Table4[Region_Key])</f>
        <v>RK-06</v>
      </c>
      <c r="F207" s="10" t="str">
        <f>_xlfn.XLOOKUP(S207,Table6[Sales_Channel],Table6[Channel_Key])</f>
        <v>CK-01</v>
      </c>
      <c r="G207" s="10" t="str">
        <f>_xlfn.XLOOKUP(T207,Table7[Gender_Category],Table7[Gender_Key])</f>
        <v>GK-02</v>
      </c>
      <c r="H207" s="10">
        <f>Cleaned_Data[[#This Row],[Units_Sold]]</f>
        <v>2</v>
      </c>
      <c r="I207" s="10">
        <f>Cleaned_Data[[#This Row],[MRP]]</f>
        <v>7670.82</v>
      </c>
      <c r="J207" s="10">
        <f>Cleaned_Data[[#This Row],[Discount_Applied]]</f>
        <v>0</v>
      </c>
      <c r="K207" s="10">
        <f>Cleaned_Data[[#This Row],[Revenue]]</f>
        <v>0</v>
      </c>
      <c r="L207" s="10">
        <f>Cleaned_Data[[#This Row],[Profit]]</f>
        <v>-87.95</v>
      </c>
      <c r="M207" s="10" t="str">
        <f>Cleaned_Data[[#This Row],[Product_Name]]</f>
        <v>Blazer Mid</v>
      </c>
      <c r="N207" s="10" t="str">
        <f>Cleaned_Data[[#This Row],[Product_Line]]</f>
        <v>Lifestyle</v>
      </c>
      <c r="O207" s="10" t="str">
        <f>Cleaned_Data[[#This Row],[Size]]</f>
        <v>L</v>
      </c>
      <c r="P207" s="10" t="str">
        <f t="shared" si="6"/>
        <v>Blazer Mid|Lifestyle|L</v>
      </c>
      <c r="Q207" s="11">
        <f>Cleaned_Data[[#This Row],[Order_Date]]</f>
        <v>45771</v>
      </c>
      <c r="R207" s="10" t="str">
        <f>Cleaned_Data[[#This Row],[Region]]</f>
        <v>Kolkata</v>
      </c>
      <c r="S207" s="10" t="str">
        <f>Cleaned_Data[[#This Row],[Sales_Channel]]</f>
        <v>Online</v>
      </c>
      <c r="T207" s="10" t="str">
        <f>Cleaned_Data[[#This Row],[Gender_Category]]</f>
        <v>Women</v>
      </c>
      <c r="U207" t="str">
        <f t="shared" si="7"/>
        <v>DK-639</v>
      </c>
      <c r="V207" s="10"/>
      <c r="W207" s="10"/>
    </row>
    <row r="208" spans="1:23" x14ac:dyDescent="0.3">
      <c r="A208" s="10" t="s">
        <v>527</v>
      </c>
      <c r="B208" s="10">
        <f>Cleaned_Data[[#This Row],[Order_ID]]</f>
        <v>2213</v>
      </c>
      <c r="C208" s="10" t="str">
        <f>_xlfn.XLOOKUP(P208,Dim_Product!$E$2:$E$221,Dim_Product!$A$2:$A$221,"Not Found")</f>
        <v>PK-104</v>
      </c>
      <c r="D208" s="10" t="str">
        <f>_xlfn.XLOOKUP(Table5[[#This Row],[Order_Date]],Table8[Date],Table8[Date_Key],"Not Found")</f>
        <v>Not Found</v>
      </c>
      <c r="E208" s="10" t="str">
        <f>_xlfn.XLOOKUP(R208,Table4[Region],Table4[Region_Key])</f>
        <v>RK-05</v>
      </c>
      <c r="F208" s="10" t="str">
        <f>_xlfn.XLOOKUP(S208,Table6[Sales_Channel],Table6[Channel_Key])</f>
        <v>CK-01</v>
      </c>
      <c r="G208" s="10" t="str">
        <f>_xlfn.XLOOKUP(T208,Table7[Gender_Category],Table7[Gender_Key])</f>
        <v>GK-02</v>
      </c>
      <c r="H208" s="10">
        <f>Cleaned_Data[[#This Row],[Units_Sold]]</f>
        <v>2</v>
      </c>
      <c r="I208" s="10">
        <f>Cleaned_Data[[#This Row],[MRP]]</f>
        <v>5714.92</v>
      </c>
      <c r="J208" s="10">
        <f>Cleaned_Data[[#This Row],[Discount_Applied]]</f>
        <v>0</v>
      </c>
      <c r="K208" s="10">
        <f>Cleaned_Data[[#This Row],[Revenue]]</f>
        <v>0</v>
      </c>
      <c r="L208" s="10">
        <f>Cleaned_Data[[#This Row],[Profit]]</f>
        <v>3741.14</v>
      </c>
      <c r="M208" s="10" t="str">
        <f>Cleaned_Data[[#This Row],[Product_Name]]</f>
        <v>Air Zoom</v>
      </c>
      <c r="N208" s="10" t="str">
        <f>Cleaned_Data[[#This Row],[Product_Line]]</f>
        <v>Running</v>
      </c>
      <c r="O208" s="10" t="str">
        <f>Cleaned_Data[[#This Row],[Size]]</f>
        <v>9</v>
      </c>
      <c r="P208" s="10" t="str">
        <f t="shared" si="6"/>
        <v>Air Zoom|Running|9</v>
      </c>
      <c r="Q208" s="11" t="str">
        <f>Cleaned_Data[[#This Row],[Order_Date]]</f>
        <v/>
      </c>
      <c r="R208" s="10" t="str">
        <f>Cleaned_Data[[#This Row],[Region]]</f>
        <v>Delhi</v>
      </c>
      <c r="S208" s="10" t="str">
        <f>Cleaned_Data[[#This Row],[Sales_Channel]]</f>
        <v>Online</v>
      </c>
      <c r="T208" s="10" t="str">
        <f>Cleaned_Data[[#This Row],[Gender_Category]]</f>
        <v>Women</v>
      </c>
      <c r="U208" t="str">
        <f t="shared" si="7"/>
        <v>Not Found</v>
      </c>
      <c r="V208" s="10"/>
      <c r="W208" s="10"/>
    </row>
    <row r="209" spans="1:23" x14ac:dyDescent="0.3">
      <c r="A209" s="10" t="s">
        <v>528</v>
      </c>
      <c r="B209" s="10">
        <f>Cleaned_Data[[#This Row],[Order_ID]]</f>
        <v>2214</v>
      </c>
      <c r="C209" s="10" t="str">
        <f>_xlfn.XLOOKUP(P209,Dim_Product!$E$2:$E$221,Dim_Product!$A$2:$A$221,"Not Found")</f>
        <v>PK-66</v>
      </c>
      <c r="D209" s="10" t="str">
        <f>_xlfn.XLOOKUP(Table5[[#This Row],[Order_Date]],Table8[Date],Table8[Date_Key],"Not Found")</f>
        <v>Not Found</v>
      </c>
      <c r="E209" s="10" t="str">
        <f>_xlfn.XLOOKUP(R209,Table4[Region],Table4[Region_Key])</f>
        <v>RK-03</v>
      </c>
      <c r="F209" s="10" t="str">
        <f>_xlfn.XLOOKUP(S209,Table6[Sales_Channel],Table6[Channel_Key])</f>
        <v>CK-02</v>
      </c>
      <c r="G209" s="10" t="str">
        <f>_xlfn.XLOOKUP(T209,Table7[Gender_Category],Table7[Gender_Key])</f>
        <v>GK-03</v>
      </c>
      <c r="H209" s="10">
        <f>Cleaned_Data[[#This Row],[Units_Sold]]</f>
        <v>2</v>
      </c>
      <c r="I209" s="10">
        <f>Cleaned_Data[[#This Row],[MRP]]</f>
        <v>5016.03</v>
      </c>
      <c r="J209" s="10">
        <f>Cleaned_Data[[#This Row],[Discount_Applied]]</f>
        <v>0</v>
      </c>
      <c r="K209" s="10">
        <f>Cleaned_Data[[#This Row],[Revenue]]</f>
        <v>0</v>
      </c>
      <c r="L209" s="10">
        <f>Cleaned_Data[[#This Row],[Profit]]</f>
        <v>1446</v>
      </c>
      <c r="M209" s="10" t="str">
        <f>Cleaned_Data[[#This Row],[Product_Name]]</f>
        <v>LeBron 20</v>
      </c>
      <c r="N209" s="10" t="str">
        <f>Cleaned_Data[[#This Row],[Product_Line]]</f>
        <v>Basketball</v>
      </c>
      <c r="O209" s="10" t="str">
        <f>Cleaned_Data[[#This Row],[Size]]</f>
        <v>XL</v>
      </c>
      <c r="P209" s="10" t="str">
        <f t="shared" si="6"/>
        <v>LeBron 20|Basketball|XL</v>
      </c>
      <c r="Q209" s="11" t="str">
        <f>Cleaned_Data[[#This Row],[Order_Date]]</f>
        <v/>
      </c>
      <c r="R209" s="10" t="str">
        <f>Cleaned_Data[[#This Row],[Region]]</f>
        <v>Mumbai</v>
      </c>
      <c r="S209" s="10" t="str">
        <f>Cleaned_Data[[#This Row],[Sales_Channel]]</f>
        <v>Retail</v>
      </c>
      <c r="T209" s="10" t="str">
        <f>Cleaned_Data[[#This Row],[Gender_Category]]</f>
        <v>Men</v>
      </c>
      <c r="U209" t="str">
        <f t="shared" si="7"/>
        <v>Not Found</v>
      </c>
      <c r="V209" s="10"/>
      <c r="W209" s="10"/>
    </row>
    <row r="210" spans="1:23" x14ac:dyDescent="0.3">
      <c r="A210" s="10" t="s">
        <v>529</v>
      </c>
      <c r="B210" s="10">
        <f>Cleaned_Data[[#This Row],[Order_ID]]</f>
        <v>2215</v>
      </c>
      <c r="C210" s="10" t="str">
        <f>_xlfn.XLOOKUP(P210,Dim_Product!$E$2:$E$221,Dim_Product!$A$2:$A$221,"Not Found")</f>
        <v>PK-24</v>
      </c>
      <c r="D210" s="10" t="str">
        <f>_xlfn.XLOOKUP(Table5[[#This Row],[Order_Date]],Table8[Date],Table8[Date_Key],"Not Found")</f>
        <v>Not Found</v>
      </c>
      <c r="E210" s="10" t="str">
        <f>_xlfn.XLOOKUP(R210,Table4[Region],Table4[Region_Key])</f>
        <v>RK-06</v>
      </c>
      <c r="F210" s="10" t="str">
        <f>_xlfn.XLOOKUP(S210,Table6[Sales_Channel],Table6[Channel_Key])</f>
        <v>CK-01</v>
      </c>
      <c r="G210" s="10" t="str">
        <f>_xlfn.XLOOKUP(T210,Table7[Gender_Category],Table7[Gender_Key])</f>
        <v>GK-03</v>
      </c>
      <c r="H210" s="10">
        <f>Cleaned_Data[[#This Row],[Units_Sold]]</f>
        <v>3</v>
      </c>
      <c r="I210" s="10">
        <f>Cleaned_Data[[#This Row],[MRP]]</f>
        <v>6110.0300000000007</v>
      </c>
      <c r="J210" s="10">
        <f>Cleaned_Data[[#This Row],[Discount_Applied]]</f>
        <v>0.36</v>
      </c>
      <c r="K210" s="10">
        <f>Cleaned_Data[[#This Row],[Revenue]]</f>
        <v>0</v>
      </c>
      <c r="L210" s="10">
        <f>Cleaned_Data[[#This Row],[Profit]]</f>
        <v>3254.06</v>
      </c>
      <c r="M210" s="10" t="str">
        <f>Cleaned_Data[[#This Row],[Product_Name]]</f>
        <v>Zoom Freak</v>
      </c>
      <c r="N210" s="10" t="str">
        <f>Cleaned_Data[[#This Row],[Product_Line]]</f>
        <v>Basketball</v>
      </c>
      <c r="O210" s="10" t="str">
        <f>Cleaned_Data[[#This Row],[Size]]</f>
        <v>XL</v>
      </c>
      <c r="P210" s="10" t="str">
        <f t="shared" si="6"/>
        <v>Zoom Freak|Basketball|XL</v>
      </c>
      <c r="Q210" s="11" t="str">
        <f>Cleaned_Data[[#This Row],[Order_Date]]</f>
        <v/>
      </c>
      <c r="R210" s="10" t="str">
        <f>Cleaned_Data[[#This Row],[Region]]</f>
        <v>Kolkata</v>
      </c>
      <c r="S210" s="10" t="str">
        <f>Cleaned_Data[[#This Row],[Sales_Channel]]</f>
        <v>Online</v>
      </c>
      <c r="T210" s="10" t="str">
        <f>Cleaned_Data[[#This Row],[Gender_Category]]</f>
        <v>Men</v>
      </c>
      <c r="U210" t="str">
        <f t="shared" si="7"/>
        <v>Not Found</v>
      </c>
      <c r="V210" s="10"/>
      <c r="W210" s="10"/>
    </row>
    <row r="211" spans="1:23" x14ac:dyDescent="0.3">
      <c r="A211" s="10" t="s">
        <v>530</v>
      </c>
      <c r="B211" s="10">
        <f>Cleaned_Data[[#This Row],[Order_ID]]</f>
        <v>2216</v>
      </c>
      <c r="C211" s="10" t="str">
        <f>_xlfn.XLOOKUP(P211,Dim_Product!$E$2:$E$221,Dim_Product!$A$2:$A$221,"Not Found")</f>
        <v>PK-94</v>
      </c>
      <c r="D211" s="10" t="str">
        <f>_xlfn.XLOOKUP(Table5[[#This Row],[Order_Date]],Table8[Date],Table8[Date_Key],"Not Found")</f>
        <v>DK-404</v>
      </c>
      <c r="E211" s="10" t="str">
        <f>_xlfn.XLOOKUP(R211,Table4[Region],Table4[Region_Key])</f>
        <v>RK-02</v>
      </c>
      <c r="F211" s="10" t="str">
        <f>_xlfn.XLOOKUP(S211,Table6[Sales_Channel],Table6[Channel_Key])</f>
        <v>CK-01</v>
      </c>
      <c r="G211" s="10" t="str">
        <f>_xlfn.XLOOKUP(T211,Table7[Gender_Category],Table7[Gender_Key])</f>
        <v>GK-02</v>
      </c>
      <c r="H211" s="10">
        <f>Cleaned_Data[[#This Row],[Units_Sold]]</f>
        <v>1</v>
      </c>
      <c r="I211" s="10">
        <f>Cleaned_Data[[#This Row],[MRP]]</f>
        <v>3111.62</v>
      </c>
      <c r="J211" s="10">
        <f>Cleaned_Data[[#This Row],[Discount_Applied]]</f>
        <v>0</v>
      </c>
      <c r="K211" s="10">
        <f>Cleaned_Data[[#This Row],[Revenue]]</f>
        <v>0</v>
      </c>
      <c r="L211" s="10">
        <f>Cleaned_Data[[#This Row],[Profit]]</f>
        <v>2617.56</v>
      </c>
      <c r="M211" s="10" t="str">
        <f>Cleaned_Data[[#This Row],[Product_Name]]</f>
        <v>Air Force 1</v>
      </c>
      <c r="N211" s="10" t="str">
        <f>Cleaned_Data[[#This Row],[Product_Line]]</f>
        <v>Lifestyle</v>
      </c>
      <c r="O211" s="10" t="str">
        <f>Cleaned_Data[[#This Row],[Size]]</f>
        <v>M</v>
      </c>
      <c r="P211" s="10" t="str">
        <f t="shared" si="6"/>
        <v>Air Force 1|Lifestyle|M</v>
      </c>
      <c r="Q211" s="11">
        <f>Cleaned_Data[[#This Row],[Order_Date]]</f>
        <v>45536</v>
      </c>
      <c r="R211" s="10" t="str">
        <f>Cleaned_Data[[#This Row],[Region]]</f>
        <v>Hyderabad</v>
      </c>
      <c r="S211" s="10" t="str">
        <f>Cleaned_Data[[#This Row],[Sales_Channel]]</f>
        <v>Online</v>
      </c>
      <c r="T211" s="10" t="str">
        <f>Cleaned_Data[[#This Row],[Gender_Category]]</f>
        <v>Women</v>
      </c>
      <c r="U211" t="str">
        <f t="shared" si="7"/>
        <v>DK-404</v>
      </c>
      <c r="V211" s="10"/>
      <c r="W211" s="10"/>
    </row>
    <row r="212" spans="1:23" x14ac:dyDescent="0.3">
      <c r="A212" s="10" t="s">
        <v>531</v>
      </c>
      <c r="B212" s="10">
        <f>Cleaned_Data[[#This Row],[Order_ID]]</f>
        <v>2217</v>
      </c>
      <c r="C212" s="10" t="str">
        <f>_xlfn.XLOOKUP(P212,Dim_Product!$E$2:$E$221,Dim_Product!$A$2:$A$221,"Not Found")</f>
        <v>PK-09</v>
      </c>
      <c r="D212" s="10" t="str">
        <f>_xlfn.XLOOKUP(Table5[[#This Row],[Order_Date]],Table8[Date],Table8[Date_Key],"Not Found")</f>
        <v>DK-381</v>
      </c>
      <c r="E212" s="10" t="str">
        <f>_xlfn.XLOOKUP(R212,Table4[Region],Table4[Region_Key])</f>
        <v>RK-05</v>
      </c>
      <c r="F212" s="10" t="str">
        <f>_xlfn.XLOOKUP(S212,Table6[Sales_Channel],Table6[Channel_Key])</f>
        <v>CK-02</v>
      </c>
      <c r="G212" s="10" t="str">
        <f>_xlfn.XLOOKUP(T212,Table7[Gender_Category],Table7[Gender_Key])</f>
        <v>GK-02</v>
      </c>
      <c r="H212" s="10">
        <f>Cleaned_Data[[#This Row],[Units_Sold]]</f>
        <v>2</v>
      </c>
      <c r="I212" s="10">
        <f>Cleaned_Data[[#This Row],[MRP]]</f>
        <v>6110.0300000000007</v>
      </c>
      <c r="J212" s="10">
        <f>Cleaned_Data[[#This Row],[Discount_Applied]]</f>
        <v>0</v>
      </c>
      <c r="K212" s="10">
        <f>Cleaned_Data[[#This Row],[Revenue]]</f>
        <v>0</v>
      </c>
      <c r="L212" s="10">
        <f>Cleaned_Data[[#This Row],[Profit]]</f>
        <v>2190.84</v>
      </c>
      <c r="M212" s="10" t="str">
        <f>Cleaned_Data[[#This Row],[Product_Name]]</f>
        <v>Waffle One</v>
      </c>
      <c r="N212" s="10" t="str">
        <f>Cleaned_Data[[#This Row],[Product_Line]]</f>
        <v>Lifestyle</v>
      </c>
      <c r="O212" s="10" t="str">
        <f>Cleaned_Data[[#This Row],[Size]]</f>
        <v>L</v>
      </c>
      <c r="P212" s="10" t="str">
        <f t="shared" si="6"/>
        <v>Waffle One|Lifestyle|L</v>
      </c>
      <c r="Q212" s="11">
        <f>Cleaned_Data[[#This Row],[Order_Date]]</f>
        <v>45513</v>
      </c>
      <c r="R212" s="10" t="str">
        <f>Cleaned_Data[[#This Row],[Region]]</f>
        <v>Delhi</v>
      </c>
      <c r="S212" s="10" t="str">
        <f>Cleaned_Data[[#This Row],[Sales_Channel]]</f>
        <v>Retail</v>
      </c>
      <c r="T212" s="10" t="str">
        <f>Cleaned_Data[[#This Row],[Gender_Category]]</f>
        <v>Women</v>
      </c>
      <c r="U212" t="str">
        <f t="shared" si="7"/>
        <v>DK-381</v>
      </c>
      <c r="V212" s="10"/>
      <c r="W212" s="10"/>
    </row>
    <row r="213" spans="1:23" x14ac:dyDescent="0.3">
      <c r="A213" s="10" t="s">
        <v>532</v>
      </c>
      <c r="B213" s="10">
        <f>Cleaned_Data[[#This Row],[Order_ID]]</f>
        <v>2218</v>
      </c>
      <c r="C213" s="10" t="str">
        <f>_xlfn.XLOOKUP(P213,Dim_Product!$E$2:$E$221,Dim_Product!$A$2:$A$221,"Not Found")</f>
        <v>PK-105</v>
      </c>
      <c r="D213" s="10" t="str">
        <f>_xlfn.XLOOKUP(Table5[[#This Row],[Order_Date]],Table8[Date],Table8[Date_Key],"Not Found")</f>
        <v>DK-217</v>
      </c>
      <c r="E213" s="10" t="str">
        <f>_xlfn.XLOOKUP(R213,Table4[Region],Table4[Region_Key])</f>
        <v>RK-01</v>
      </c>
      <c r="F213" s="10" t="str">
        <f>_xlfn.XLOOKUP(S213,Table6[Sales_Channel],Table6[Channel_Key])</f>
        <v>CK-01</v>
      </c>
      <c r="G213" s="10" t="str">
        <f>_xlfn.XLOOKUP(T213,Table7[Gender_Category],Table7[Gender_Key])</f>
        <v>GK-01</v>
      </c>
      <c r="H213" s="10">
        <f>Cleaned_Data[[#This Row],[Units_Sold]]</f>
        <v>2</v>
      </c>
      <c r="I213" s="10">
        <f>Cleaned_Data[[#This Row],[MRP]]</f>
        <v>6110.0300000000007</v>
      </c>
      <c r="J213" s="10">
        <f>Cleaned_Data[[#This Row],[Discount_Applied]]</f>
        <v>0</v>
      </c>
      <c r="K213" s="10">
        <f>Cleaned_Data[[#This Row],[Revenue]]</f>
        <v>0</v>
      </c>
      <c r="L213" s="10">
        <f>Cleaned_Data[[#This Row],[Profit]]</f>
        <v>1440.02</v>
      </c>
      <c r="M213" s="10" t="str">
        <f>Cleaned_Data[[#This Row],[Product_Name]]</f>
        <v>Premier III</v>
      </c>
      <c r="N213" s="10" t="str">
        <f>Cleaned_Data[[#This Row],[Product_Line]]</f>
        <v>Soccer</v>
      </c>
      <c r="O213" s="10" t="str">
        <f>Cleaned_Data[[#This Row],[Size]]</f>
        <v>6</v>
      </c>
      <c r="P213" s="10" t="str">
        <f t="shared" si="6"/>
        <v>Premier III|Soccer|6</v>
      </c>
      <c r="Q213" s="11">
        <f>Cleaned_Data[[#This Row],[Order_Date]]</f>
        <v>45349</v>
      </c>
      <c r="R213" s="10" t="str">
        <f>Cleaned_Data[[#This Row],[Region]]</f>
        <v>Bangalore</v>
      </c>
      <c r="S213" s="10" t="str">
        <f>Cleaned_Data[[#This Row],[Sales_Channel]]</f>
        <v>Online</v>
      </c>
      <c r="T213" s="10" t="str">
        <f>Cleaned_Data[[#This Row],[Gender_Category]]</f>
        <v>Kids</v>
      </c>
      <c r="U213" t="str">
        <f t="shared" si="7"/>
        <v>DK-217</v>
      </c>
      <c r="V213" s="10"/>
      <c r="W213" s="10"/>
    </row>
    <row r="214" spans="1:23" x14ac:dyDescent="0.3">
      <c r="A214" s="10" t="s">
        <v>533</v>
      </c>
      <c r="B214" s="10">
        <f>Cleaned_Data[[#This Row],[Order_ID]]</f>
        <v>2219</v>
      </c>
      <c r="C214" s="10" t="str">
        <f>_xlfn.XLOOKUP(P214,Dim_Product!$E$2:$E$221,Dim_Product!$A$2:$A$221,"Not Found")</f>
        <v>PK-15</v>
      </c>
      <c r="D214" s="10" t="str">
        <f>_xlfn.XLOOKUP(Table5[[#This Row],[Order_Date]],Table8[Date],Table8[Date_Key],"Not Found")</f>
        <v>DK-426</v>
      </c>
      <c r="E214" s="10" t="str">
        <f>_xlfn.XLOOKUP(R214,Table4[Region],Table4[Region_Key])</f>
        <v>RK-01</v>
      </c>
      <c r="F214" s="10" t="str">
        <f>_xlfn.XLOOKUP(S214,Table6[Sales_Channel],Table6[Channel_Key])</f>
        <v>CK-01</v>
      </c>
      <c r="G214" s="10" t="str">
        <f>_xlfn.XLOOKUP(T214,Table7[Gender_Category],Table7[Gender_Key])</f>
        <v>GK-02</v>
      </c>
      <c r="H214" s="10">
        <f>Cleaned_Data[[#This Row],[Units_Sold]]</f>
        <v>-1</v>
      </c>
      <c r="I214" s="10">
        <f>Cleaned_Data[[#This Row],[MRP]]</f>
        <v>6110.0300000000007</v>
      </c>
      <c r="J214" s="10">
        <f>Cleaned_Data[[#This Row],[Discount_Applied]]</f>
        <v>0</v>
      </c>
      <c r="K214" s="10">
        <f>Cleaned_Data[[#This Row],[Revenue]]</f>
        <v>0</v>
      </c>
      <c r="L214" s="10">
        <f>Cleaned_Data[[#This Row],[Profit]]</f>
        <v>3305.72</v>
      </c>
      <c r="M214" s="10" t="str">
        <f>Cleaned_Data[[#This Row],[Product_Name]]</f>
        <v>Air Jordan</v>
      </c>
      <c r="N214" s="10" t="str">
        <f>Cleaned_Data[[#This Row],[Product_Line]]</f>
        <v>Basketball</v>
      </c>
      <c r="O214" s="10" t="str">
        <f>Cleaned_Data[[#This Row],[Size]]</f>
        <v>M</v>
      </c>
      <c r="P214" s="10" t="str">
        <f t="shared" si="6"/>
        <v>Air Jordan|Basketball|M</v>
      </c>
      <c r="Q214" s="11">
        <f>Cleaned_Data[[#This Row],[Order_Date]]</f>
        <v>45558</v>
      </c>
      <c r="R214" s="10" t="str">
        <f>Cleaned_Data[[#This Row],[Region]]</f>
        <v>Bangalore</v>
      </c>
      <c r="S214" s="10" t="str">
        <f>Cleaned_Data[[#This Row],[Sales_Channel]]</f>
        <v>Online</v>
      </c>
      <c r="T214" s="10" t="str">
        <f>Cleaned_Data[[#This Row],[Gender_Category]]</f>
        <v>Women</v>
      </c>
      <c r="U214" t="str">
        <f t="shared" si="7"/>
        <v>DK-426</v>
      </c>
      <c r="V214" s="10"/>
      <c r="W214" s="10"/>
    </row>
    <row r="215" spans="1:23" x14ac:dyDescent="0.3">
      <c r="A215" s="10" t="s">
        <v>534</v>
      </c>
      <c r="B215" s="10">
        <f>Cleaned_Data[[#This Row],[Order_ID]]</f>
        <v>2220</v>
      </c>
      <c r="C215" s="10" t="str">
        <f>_xlfn.XLOOKUP(P215,Dim_Product!$E$2:$E$221,Dim_Product!$A$2:$A$221,"Not Found")</f>
        <v>PK-01</v>
      </c>
      <c r="D215" s="10" t="str">
        <f>_xlfn.XLOOKUP(Table5[[#This Row],[Order_Date]],Table8[Date],Table8[Date_Key],"Not Found")</f>
        <v>Not Found</v>
      </c>
      <c r="E215" s="10" t="str">
        <f>_xlfn.XLOOKUP(R215,Table4[Region],Table4[Region_Key])</f>
        <v>RK-06</v>
      </c>
      <c r="F215" s="10" t="str">
        <f>_xlfn.XLOOKUP(S215,Table6[Sales_Channel],Table6[Channel_Key])</f>
        <v>CK-01</v>
      </c>
      <c r="G215" s="10" t="str">
        <f>_xlfn.XLOOKUP(T215,Table7[Gender_Category],Table7[Gender_Key])</f>
        <v>GK-01</v>
      </c>
      <c r="H215" s="10">
        <f>Cleaned_Data[[#This Row],[Units_Sold]]</f>
        <v>2</v>
      </c>
      <c r="I215" s="10">
        <f>Cleaned_Data[[#This Row],[MRP]]</f>
        <v>6110.0300000000007</v>
      </c>
      <c r="J215" s="10">
        <f>Cleaned_Data[[#This Row],[Discount_Applied]]</f>
        <v>0</v>
      </c>
      <c r="K215" s="10">
        <f>Cleaned_Data[[#This Row],[Revenue]]</f>
        <v>0</v>
      </c>
      <c r="L215" s="10">
        <f>Cleaned_Data[[#This Row],[Profit]]</f>
        <v>890.14</v>
      </c>
      <c r="M215" s="10" t="str">
        <f>Cleaned_Data[[#This Row],[Product_Name]]</f>
        <v>SuperRep Go</v>
      </c>
      <c r="N215" s="10" t="str">
        <f>Cleaned_Data[[#This Row],[Product_Line]]</f>
        <v>Training</v>
      </c>
      <c r="O215" s="10" t="str">
        <f>Cleaned_Data[[#This Row],[Size]]</f>
        <v>M</v>
      </c>
      <c r="P215" s="10" t="str">
        <f t="shared" si="6"/>
        <v>SuperRep Go|Training|M</v>
      </c>
      <c r="Q215" s="11" t="str">
        <f>Cleaned_Data[[#This Row],[Order_Date]]</f>
        <v/>
      </c>
      <c r="R215" s="10" t="str">
        <f>Cleaned_Data[[#This Row],[Region]]</f>
        <v>Kolkata</v>
      </c>
      <c r="S215" s="10" t="str">
        <f>Cleaned_Data[[#This Row],[Sales_Channel]]</f>
        <v>Online</v>
      </c>
      <c r="T215" s="10" t="str">
        <f>Cleaned_Data[[#This Row],[Gender_Category]]</f>
        <v>Kids</v>
      </c>
      <c r="U215" t="str">
        <f t="shared" si="7"/>
        <v>Not Found</v>
      </c>
      <c r="V215" s="10"/>
      <c r="W215" s="10"/>
    </row>
    <row r="216" spans="1:23" x14ac:dyDescent="0.3">
      <c r="A216" s="10" t="s">
        <v>535</v>
      </c>
      <c r="B216" s="10">
        <f>Cleaned_Data[[#This Row],[Order_ID]]</f>
        <v>2221</v>
      </c>
      <c r="C216" s="10" t="str">
        <f>_xlfn.XLOOKUP(P216,Dim_Product!$E$2:$E$221,Dim_Product!$A$2:$A$221,"Not Found")</f>
        <v>PK-09</v>
      </c>
      <c r="D216" s="10" t="str">
        <f>_xlfn.XLOOKUP(Table5[[#This Row],[Order_Date]],Table8[Date],Table8[Date_Key],"Not Found")</f>
        <v>Not Found</v>
      </c>
      <c r="E216" s="10" t="str">
        <f>_xlfn.XLOOKUP(R216,Table4[Region],Table4[Region_Key])</f>
        <v>RK-03</v>
      </c>
      <c r="F216" s="10" t="str">
        <f>_xlfn.XLOOKUP(S216,Table6[Sales_Channel],Table6[Channel_Key])</f>
        <v>CK-02</v>
      </c>
      <c r="G216" s="10" t="str">
        <f>_xlfn.XLOOKUP(T216,Table7[Gender_Category],Table7[Gender_Key])</f>
        <v>GK-01</v>
      </c>
      <c r="H216" s="10">
        <f>Cleaned_Data[[#This Row],[Units_Sold]]</f>
        <v>2</v>
      </c>
      <c r="I216" s="10">
        <f>Cleaned_Data[[#This Row],[MRP]]</f>
        <v>3375.97</v>
      </c>
      <c r="J216" s="10">
        <f>Cleaned_Data[[#This Row],[Discount_Applied]]</f>
        <v>0</v>
      </c>
      <c r="K216" s="10">
        <f>Cleaned_Data[[#This Row],[Revenue]]</f>
        <v>0</v>
      </c>
      <c r="L216" s="10">
        <f>Cleaned_Data[[#This Row],[Profit]]</f>
        <v>-297.05</v>
      </c>
      <c r="M216" s="10" t="str">
        <f>Cleaned_Data[[#This Row],[Product_Name]]</f>
        <v>Waffle One</v>
      </c>
      <c r="N216" s="10" t="str">
        <f>Cleaned_Data[[#This Row],[Product_Line]]</f>
        <v>Lifestyle</v>
      </c>
      <c r="O216" s="10" t="str">
        <f>Cleaned_Data[[#This Row],[Size]]</f>
        <v>L</v>
      </c>
      <c r="P216" s="10" t="str">
        <f t="shared" si="6"/>
        <v>Waffle One|Lifestyle|L</v>
      </c>
      <c r="Q216" s="11" t="str">
        <f>Cleaned_Data[[#This Row],[Order_Date]]</f>
        <v/>
      </c>
      <c r="R216" s="10" t="str">
        <f>Cleaned_Data[[#This Row],[Region]]</f>
        <v>Mumbai</v>
      </c>
      <c r="S216" s="10" t="str">
        <f>Cleaned_Data[[#This Row],[Sales_Channel]]</f>
        <v>Retail</v>
      </c>
      <c r="T216" s="10" t="str">
        <f>Cleaned_Data[[#This Row],[Gender_Category]]</f>
        <v>Kids</v>
      </c>
      <c r="U216" t="str">
        <f t="shared" si="7"/>
        <v>Not Found</v>
      </c>
      <c r="V216" s="10"/>
      <c r="W216" s="10"/>
    </row>
    <row r="217" spans="1:23" x14ac:dyDescent="0.3">
      <c r="A217" s="10" t="s">
        <v>536</v>
      </c>
      <c r="B217" s="10">
        <f>Cleaned_Data[[#This Row],[Order_ID]]</f>
        <v>2222</v>
      </c>
      <c r="C217" s="10" t="str">
        <f>_xlfn.XLOOKUP(P217,Dim_Product!$E$2:$E$221,Dim_Product!$A$2:$A$221,"Not Found")</f>
        <v>PK-64</v>
      </c>
      <c r="D217" s="10" t="str">
        <f>_xlfn.XLOOKUP(Table5[[#This Row],[Order_Date]],Table8[Date],Table8[Date_Key],"Not Found")</f>
        <v>DK-510</v>
      </c>
      <c r="E217" s="10" t="str">
        <f>_xlfn.XLOOKUP(R217,Table4[Region],Table4[Region_Key])</f>
        <v>RK-03</v>
      </c>
      <c r="F217" s="10" t="str">
        <f>_xlfn.XLOOKUP(S217,Table6[Sales_Channel],Table6[Channel_Key])</f>
        <v>CK-02</v>
      </c>
      <c r="G217" s="10" t="str">
        <f>_xlfn.XLOOKUP(T217,Table7[Gender_Category],Table7[Gender_Key])</f>
        <v>GK-03</v>
      </c>
      <c r="H217" s="10">
        <f>Cleaned_Data[[#This Row],[Units_Sold]]</f>
        <v>2</v>
      </c>
      <c r="I217" s="10">
        <f>Cleaned_Data[[#This Row],[MRP]]</f>
        <v>8897.19</v>
      </c>
      <c r="J217" s="10">
        <f>Cleaned_Data[[#This Row],[Discount_Applied]]</f>
        <v>0.11</v>
      </c>
      <c r="K217" s="10">
        <f>Cleaned_Data[[#This Row],[Revenue]]</f>
        <v>15837</v>
      </c>
      <c r="L217" s="10">
        <f>Cleaned_Data[[#This Row],[Profit]]</f>
        <v>2821.69</v>
      </c>
      <c r="M217" s="10" t="str">
        <f>Cleaned_Data[[#This Row],[Product_Name]]</f>
        <v>ZoomX Invincible</v>
      </c>
      <c r="N217" s="10" t="str">
        <f>Cleaned_Data[[#This Row],[Product_Line]]</f>
        <v>Training</v>
      </c>
      <c r="O217" s="10" t="str">
        <f>Cleaned_Data[[#This Row],[Size]]</f>
        <v>XL</v>
      </c>
      <c r="P217" s="10" t="str">
        <f t="shared" si="6"/>
        <v>ZoomX Invincible|Training|XL</v>
      </c>
      <c r="Q217" s="11">
        <f>Cleaned_Data[[#This Row],[Order_Date]]</f>
        <v>45642</v>
      </c>
      <c r="R217" s="10" t="str">
        <f>Cleaned_Data[[#This Row],[Region]]</f>
        <v>Mumbai</v>
      </c>
      <c r="S217" s="10" t="str">
        <f>Cleaned_Data[[#This Row],[Sales_Channel]]</f>
        <v>Retail</v>
      </c>
      <c r="T217" s="10" t="str">
        <f>Cleaned_Data[[#This Row],[Gender_Category]]</f>
        <v>Men</v>
      </c>
      <c r="U217" t="str">
        <f t="shared" si="7"/>
        <v>DK-510</v>
      </c>
      <c r="V217" s="10"/>
      <c r="W217" s="10"/>
    </row>
    <row r="218" spans="1:23" x14ac:dyDescent="0.3">
      <c r="A218" s="10" t="s">
        <v>537</v>
      </c>
      <c r="B218" s="10">
        <f>Cleaned_Data[[#This Row],[Order_ID]]</f>
        <v>2223</v>
      </c>
      <c r="C218" s="10" t="str">
        <f>_xlfn.XLOOKUP(P218,Dim_Product!$E$2:$E$221,Dim_Product!$A$2:$A$221,"Not Found")</f>
        <v>PK-06</v>
      </c>
      <c r="D218" s="10" t="str">
        <f>_xlfn.XLOOKUP(Table5[[#This Row],[Order_Date]],Table8[Date],Table8[Date_Key],"Not Found")</f>
        <v>Not Found</v>
      </c>
      <c r="E218" s="10" t="str">
        <f>_xlfn.XLOOKUP(R218,Table4[Region],Table4[Region_Key])</f>
        <v>RK-06</v>
      </c>
      <c r="F218" s="10" t="str">
        <f>_xlfn.XLOOKUP(S218,Table6[Sales_Channel],Table6[Channel_Key])</f>
        <v>CK-01</v>
      </c>
      <c r="G218" s="10" t="str">
        <f>_xlfn.XLOOKUP(T218,Table7[Gender_Category],Table7[Gender_Key])</f>
        <v>GK-01</v>
      </c>
      <c r="H218" s="10">
        <f>Cleaned_Data[[#This Row],[Units_Sold]]</f>
        <v>-1</v>
      </c>
      <c r="I218" s="10">
        <f>Cleaned_Data[[#This Row],[MRP]]</f>
        <v>9180.15</v>
      </c>
      <c r="J218" s="10">
        <f>Cleaned_Data[[#This Row],[Discount_Applied]]</f>
        <v>0</v>
      </c>
      <c r="K218" s="10">
        <f>Cleaned_Data[[#This Row],[Revenue]]</f>
        <v>0</v>
      </c>
      <c r="L218" s="10">
        <f>Cleaned_Data[[#This Row],[Profit]]</f>
        <v>799.28</v>
      </c>
      <c r="M218" s="10" t="str">
        <f>Cleaned_Data[[#This Row],[Product_Name]]</f>
        <v>Flex Trainer</v>
      </c>
      <c r="N218" s="10" t="str">
        <f>Cleaned_Data[[#This Row],[Product_Line]]</f>
        <v>Training</v>
      </c>
      <c r="O218" s="10" t="str">
        <f>Cleaned_Data[[#This Row],[Size]]</f>
        <v>M</v>
      </c>
      <c r="P218" s="10" t="str">
        <f t="shared" si="6"/>
        <v>Flex Trainer|Training|M</v>
      </c>
      <c r="Q218" s="11" t="str">
        <f>Cleaned_Data[[#This Row],[Order_Date]]</f>
        <v/>
      </c>
      <c r="R218" s="10" t="str">
        <f>Cleaned_Data[[#This Row],[Region]]</f>
        <v>Kolkata</v>
      </c>
      <c r="S218" s="10" t="str">
        <f>Cleaned_Data[[#This Row],[Sales_Channel]]</f>
        <v>Online</v>
      </c>
      <c r="T218" s="10" t="str">
        <f>Cleaned_Data[[#This Row],[Gender_Category]]</f>
        <v>Kids</v>
      </c>
      <c r="U218" t="str">
        <f t="shared" si="7"/>
        <v>Not Found</v>
      </c>
      <c r="V218" s="10"/>
      <c r="W218" s="10"/>
    </row>
    <row r="219" spans="1:23" x14ac:dyDescent="0.3">
      <c r="A219" s="10" t="s">
        <v>538</v>
      </c>
      <c r="B219" s="10">
        <f>Cleaned_Data[[#This Row],[Order_ID]]</f>
        <v>2224</v>
      </c>
      <c r="C219" s="10" t="str">
        <f>_xlfn.XLOOKUP(P219,Dim_Product!$E$2:$E$221,Dim_Product!$A$2:$A$221,"Not Found")</f>
        <v>PK-106</v>
      </c>
      <c r="D219" s="10" t="str">
        <f>_xlfn.XLOOKUP(Table5[[#This Row],[Order_Date]],Table8[Date],Table8[Date_Key],"Not Found")</f>
        <v>DK-630</v>
      </c>
      <c r="E219" s="10" t="str">
        <f>_xlfn.XLOOKUP(R219,Table4[Region],Table4[Region_Key])</f>
        <v>RK-04</v>
      </c>
      <c r="F219" s="10" t="str">
        <f>_xlfn.XLOOKUP(S219,Table6[Sales_Channel],Table6[Channel_Key])</f>
        <v>CK-01</v>
      </c>
      <c r="G219" s="10" t="str">
        <f>_xlfn.XLOOKUP(T219,Table7[Gender_Category],Table7[Gender_Key])</f>
        <v>GK-01</v>
      </c>
      <c r="H219" s="10">
        <f>Cleaned_Data[[#This Row],[Units_Sold]]</f>
        <v>-1</v>
      </c>
      <c r="I219" s="10">
        <f>Cleaned_Data[[#This Row],[MRP]]</f>
        <v>6110.0300000000007</v>
      </c>
      <c r="J219" s="10">
        <f>Cleaned_Data[[#This Row],[Discount_Applied]]</f>
        <v>0.12</v>
      </c>
      <c r="K219" s="10">
        <f>Cleaned_Data[[#This Row],[Revenue]]</f>
        <v>0</v>
      </c>
      <c r="L219" s="10">
        <f>Cleaned_Data[[#This Row],[Profit]]</f>
        <v>3278.7</v>
      </c>
      <c r="M219" s="10" t="str">
        <f>Cleaned_Data[[#This Row],[Product_Name]]</f>
        <v>Dunk Low</v>
      </c>
      <c r="N219" s="10" t="str">
        <f>Cleaned_Data[[#This Row],[Product_Line]]</f>
        <v>Lifestyle</v>
      </c>
      <c r="O219" s="10" t="str">
        <f>Cleaned_Data[[#This Row],[Size]]</f>
        <v>NA</v>
      </c>
      <c r="P219" s="10" t="str">
        <f t="shared" si="6"/>
        <v>Dunk Low|Lifestyle|NA</v>
      </c>
      <c r="Q219" s="11">
        <f>Cleaned_Data[[#This Row],[Order_Date]]</f>
        <v>45762</v>
      </c>
      <c r="R219" s="10" t="str">
        <f>Cleaned_Data[[#This Row],[Region]]</f>
        <v>Pune</v>
      </c>
      <c r="S219" s="10" t="str">
        <f>Cleaned_Data[[#This Row],[Sales_Channel]]</f>
        <v>Online</v>
      </c>
      <c r="T219" s="10" t="str">
        <f>Cleaned_Data[[#This Row],[Gender_Category]]</f>
        <v>Kids</v>
      </c>
      <c r="U219" t="str">
        <f t="shared" si="7"/>
        <v>DK-630</v>
      </c>
      <c r="V219" s="10"/>
      <c r="W219" s="10"/>
    </row>
    <row r="220" spans="1:23" x14ac:dyDescent="0.3">
      <c r="A220" s="10" t="s">
        <v>539</v>
      </c>
      <c r="B220" s="10">
        <f>Cleaned_Data[[#This Row],[Order_ID]]</f>
        <v>2225</v>
      </c>
      <c r="C220" s="10" t="str">
        <f>_xlfn.XLOOKUP(P220,Dim_Product!$E$2:$E$221,Dim_Product!$A$2:$A$221,"Not Found")</f>
        <v>PK-107</v>
      </c>
      <c r="D220" s="10" t="str">
        <f>_xlfn.XLOOKUP(Table5[[#This Row],[Order_Date]],Table8[Date],Table8[Date_Key],"Not Found")</f>
        <v>Not Found</v>
      </c>
      <c r="E220" s="10" t="str">
        <f>_xlfn.XLOOKUP(R220,Table4[Region],Table4[Region_Key])</f>
        <v>RK-02</v>
      </c>
      <c r="F220" s="10" t="str">
        <f>_xlfn.XLOOKUP(S220,Table6[Sales_Channel],Table6[Channel_Key])</f>
        <v>CK-02</v>
      </c>
      <c r="G220" s="10" t="str">
        <f>_xlfn.XLOOKUP(T220,Table7[Gender_Category],Table7[Gender_Key])</f>
        <v>GK-01</v>
      </c>
      <c r="H220" s="10">
        <f>Cleaned_Data[[#This Row],[Units_Sold]]</f>
        <v>2</v>
      </c>
      <c r="I220" s="10">
        <f>Cleaned_Data[[#This Row],[MRP]]</f>
        <v>6110.0300000000007</v>
      </c>
      <c r="J220" s="10">
        <f>Cleaned_Data[[#This Row],[Discount_Applied]]</f>
        <v>0</v>
      </c>
      <c r="K220" s="10">
        <f>Cleaned_Data[[#This Row],[Revenue]]</f>
        <v>0</v>
      </c>
      <c r="L220" s="10">
        <f>Cleaned_Data[[#This Row],[Profit]]</f>
        <v>1136.6300000000001</v>
      </c>
      <c r="M220" s="10" t="str">
        <f>Cleaned_Data[[#This Row],[Product_Name]]</f>
        <v>Kyrie Flytrap</v>
      </c>
      <c r="N220" s="10" t="str">
        <f>Cleaned_Data[[#This Row],[Product_Line]]</f>
        <v>Basketball</v>
      </c>
      <c r="O220" s="10" t="str">
        <f>Cleaned_Data[[#This Row],[Size]]</f>
        <v>11</v>
      </c>
      <c r="P220" s="10" t="str">
        <f t="shared" si="6"/>
        <v>Kyrie Flytrap|Basketball|11</v>
      </c>
      <c r="Q220" s="11" t="str">
        <f>Cleaned_Data[[#This Row],[Order_Date]]</f>
        <v/>
      </c>
      <c r="R220" s="10" t="str">
        <f>Cleaned_Data[[#This Row],[Region]]</f>
        <v>Hyderabad</v>
      </c>
      <c r="S220" s="10" t="str">
        <f>Cleaned_Data[[#This Row],[Sales_Channel]]</f>
        <v>Retail</v>
      </c>
      <c r="T220" s="10" t="str">
        <f>Cleaned_Data[[#This Row],[Gender_Category]]</f>
        <v>Kids</v>
      </c>
      <c r="U220" t="str">
        <f t="shared" si="7"/>
        <v>Not Found</v>
      </c>
      <c r="V220" s="10"/>
      <c r="W220" s="10"/>
    </row>
    <row r="221" spans="1:23" x14ac:dyDescent="0.3">
      <c r="A221" s="10" t="s">
        <v>540</v>
      </c>
      <c r="B221" s="10">
        <f>Cleaned_Data[[#This Row],[Order_ID]]</f>
        <v>2226</v>
      </c>
      <c r="C221" s="10" t="str">
        <f>_xlfn.XLOOKUP(P221,Dim_Product!$E$2:$E$221,Dim_Product!$A$2:$A$221,"Not Found")</f>
        <v>PK-31</v>
      </c>
      <c r="D221" s="10" t="str">
        <f>_xlfn.XLOOKUP(Table5[[#This Row],[Order_Date]],Table8[Date],Table8[Date_Key],"Not Found")</f>
        <v>Not Found</v>
      </c>
      <c r="E221" s="10" t="str">
        <f>_xlfn.XLOOKUP(R221,Table4[Region],Table4[Region_Key])</f>
        <v>RK-05</v>
      </c>
      <c r="F221" s="10" t="str">
        <f>_xlfn.XLOOKUP(S221,Table6[Sales_Channel],Table6[Channel_Key])</f>
        <v>CK-01</v>
      </c>
      <c r="G221" s="10" t="str">
        <f>_xlfn.XLOOKUP(T221,Table7[Gender_Category],Table7[Gender_Key])</f>
        <v>GK-02</v>
      </c>
      <c r="H221" s="10">
        <f>Cleaned_Data[[#This Row],[Units_Sold]]</f>
        <v>2</v>
      </c>
      <c r="I221" s="10">
        <f>Cleaned_Data[[#This Row],[MRP]]</f>
        <v>6110.0300000000007</v>
      </c>
      <c r="J221" s="10">
        <f>Cleaned_Data[[#This Row],[Discount_Applied]]</f>
        <v>0.31</v>
      </c>
      <c r="K221" s="10">
        <f>Cleaned_Data[[#This Row],[Revenue]]</f>
        <v>0</v>
      </c>
      <c r="L221" s="10">
        <f>Cleaned_Data[[#This Row],[Profit]]</f>
        <v>-131.04</v>
      </c>
      <c r="M221" s="10" t="str">
        <f>Cleaned_Data[[#This Row],[Product_Name]]</f>
        <v>Zoom Freak</v>
      </c>
      <c r="N221" s="10" t="str">
        <f>Cleaned_Data[[#This Row],[Product_Line]]</f>
        <v>Basketball</v>
      </c>
      <c r="O221" s="10" t="str">
        <f>Cleaned_Data[[#This Row],[Size]]</f>
        <v>NA</v>
      </c>
      <c r="P221" s="10" t="str">
        <f t="shared" si="6"/>
        <v>Zoom Freak|Basketball|NA</v>
      </c>
      <c r="Q221" s="11" t="str">
        <f>Cleaned_Data[[#This Row],[Order_Date]]</f>
        <v/>
      </c>
      <c r="R221" s="10" t="str">
        <f>Cleaned_Data[[#This Row],[Region]]</f>
        <v>Delhi</v>
      </c>
      <c r="S221" s="10" t="str">
        <f>Cleaned_Data[[#This Row],[Sales_Channel]]</f>
        <v>Online</v>
      </c>
      <c r="T221" s="10" t="str">
        <f>Cleaned_Data[[#This Row],[Gender_Category]]</f>
        <v>Women</v>
      </c>
      <c r="U221" t="str">
        <f t="shared" si="7"/>
        <v>Not Found</v>
      </c>
      <c r="V221" s="10"/>
      <c r="W221" s="10"/>
    </row>
    <row r="222" spans="1:23" x14ac:dyDescent="0.3">
      <c r="A222" s="10" t="s">
        <v>541</v>
      </c>
      <c r="B222" s="10">
        <f>Cleaned_Data[[#This Row],[Order_ID]]</f>
        <v>2228</v>
      </c>
      <c r="C222" s="10" t="str">
        <f>_xlfn.XLOOKUP(P222,Dim_Product!$E$2:$E$221,Dim_Product!$A$2:$A$221,"Not Found")</f>
        <v>PK-31</v>
      </c>
      <c r="D222" s="10" t="str">
        <f>_xlfn.XLOOKUP(Table5[[#This Row],[Order_Date]],Table8[Date],Table8[Date_Key],"Not Found")</f>
        <v>DK-412</v>
      </c>
      <c r="E222" s="10" t="str">
        <f>_xlfn.XLOOKUP(R222,Table4[Region],Table4[Region_Key])</f>
        <v>RK-06</v>
      </c>
      <c r="F222" s="10" t="str">
        <f>_xlfn.XLOOKUP(S222,Table6[Sales_Channel],Table6[Channel_Key])</f>
        <v>CK-01</v>
      </c>
      <c r="G222" s="10" t="str">
        <f>_xlfn.XLOOKUP(T222,Table7[Gender_Category],Table7[Gender_Key])</f>
        <v>GK-01</v>
      </c>
      <c r="H222" s="10">
        <f>Cleaned_Data[[#This Row],[Units_Sold]]</f>
        <v>2</v>
      </c>
      <c r="I222" s="10">
        <f>Cleaned_Data[[#This Row],[MRP]]</f>
        <v>9382.15</v>
      </c>
      <c r="J222" s="10">
        <f>Cleaned_Data[[#This Row],[Discount_Applied]]</f>
        <v>0</v>
      </c>
      <c r="K222" s="10">
        <f>Cleaned_Data[[#This Row],[Revenue]]</f>
        <v>0</v>
      </c>
      <c r="L222" s="10">
        <f>Cleaned_Data[[#This Row],[Profit]]</f>
        <v>-127.34</v>
      </c>
      <c r="M222" s="10" t="str">
        <f>Cleaned_Data[[#This Row],[Product_Name]]</f>
        <v>Zoom Freak</v>
      </c>
      <c r="N222" s="10" t="str">
        <f>Cleaned_Data[[#This Row],[Product_Line]]</f>
        <v>Basketball</v>
      </c>
      <c r="O222" s="10" t="str">
        <f>Cleaned_Data[[#This Row],[Size]]</f>
        <v>NA</v>
      </c>
      <c r="P222" s="10" t="str">
        <f t="shared" si="6"/>
        <v>Zoom Freak|Basketball|NA</v>
      </c>
      <c r="Q222" s="11">
        <f>Cleaned_Data[[#This Row],[Order_Date]]</f>
        <v>45544</v>
      </c>
      <c r="R222" s="10" t="str">
        <f>Cleaned_Data[[#This Row],[Region]]</f>
        <v>Kolkata</v>
      </c>
      <c r="S222" s="10" t="str">
        <f>Cleaned_Data[[#This Row],[Sales_Channel]]</f>
        <v>Online</v>
      </c>
      <c r="T222" s="10" t="str">
        <f>Cleaned_Data[[#This Row],[Gender_Category]]</f>
        <v>Kids</v>
      </c>
      <c r="U222" t="str">
        <f t="shared" si="7"/>
        <v>DK-412</v>
      </c>
      <c r="V222" s="10"/>
      <c r="W222" s="10"/>
    </row>
    <row r="223" spans="1:23" x14ac:dyDescent="0.3">
      <c r="A223" s="10" t="s">
        <v>542</v>
      </c>
      <c r="B223" s="10">
        <f>Cleaned_Data[[#This Row],[Order_ID]]</f>
        <v>2229</v>
      </c>
      <c r="C223" s="10" t="str">
        <f>_xlfn.XLOOKUP(P223,Dim_Product!$E$2:$E$221,Dim_Product!$A$2:$A$221,"Not Found")</f>
        <v>PK-90</v>
      </c>
      <c r="D223" s="10" t="str">
        <f>_xlfn.XLOOKUP(Table5[[#This Row],[Order_Date]],Table8[Date],Table8[Date_Key],"Not Found")</f>
        <v>DK-165</v>
      </c>
      <c r="E223" s="10" t="str">
        <f>_xlfn.XLOOKUP(R223,Table4[Region],Table4[Region_Key])</f>
        <v>RK-03</v>
      </c>
      <c r="F223" s="10" t="str">
        <f>_xlfn.XLOOKUP(S223,Table6[Sales_Channel],Table6[Channel_Key])</f>
        <v>CK-02</v>
      </c>
      <c r="G223" s="10" t="str">
        <f>_xlfn.XLOOKUP(T223,Table7[Gender_Category],Table7[Gender_Key])</f>
        <v>GK-03</v>
      </c>
      <c r="H223" s="10">
        <f>Cleaned_Data[[#This Row],[Units_Sold]]</f>
        <v>2</v>
      </c>
      <c r="I223" s="10">
        <f>Cleaned_Data[[#This Row],[MRP]]</f>
        <v>7143.23</v>
      </c>
      <c r="J223" s="10">
        <f>Cleaned_Data[[#This Row],[Discount_Applied]]</f>
        <v>0</v>
      </c>
      <c r="K223" s="10">
        <f>Cleaned_Data[[#This Row],[Revenue]]</f>
        <v>0</v>
      </c>
      <c r="L223" s="10">
        <f>Cleaned_Data[[#This Row],[Profit]]</f>
        <v>3284.36</v>
      </c>
      <c r="M223" s="10" t="str">
        <f>Cleaned_Data[[#This Row],[Product_Name]]</f>
        <v>Air Zoom</v>
      </c>
      <c r="N223" s="10" t="str">
        <f>Cleaned_Data[[#This Row],[Product_Line]]</f>
        <v>Running</v>
      </c>
      <c r="O223" s="10" t="str">
        <f>Cleaned_Data[[#This Row],[Size]]</f>
        <v>XL</v>
      </c>
      <c r="P223" s="10" t="str">
        <f t="shared" si="6"/>
        <v>Air Zoom|Running|XL</v>
      </c>
      <c r="Q223" s="11">
        <f>Cleaned_Data[[#This Row],[Order_Date]]</f>
        <v>45297</v>
      </c>
      <c r="R223" s="10" t="str">
        <f>Cleaned_Data[[#This Row],[Region]]</f>
        <v>Mumbai</v>
      </c>
      <c r="S223" s="10" t="str">
        <f>Cleaned_Data[[#This Row],[Sales_Channel]]</f>
        <v>Retail</v>
      </c>
      <c r="T223" s="10" t="str">
        <f>Cleaned_Data[[#This Row],[Gender_Category]]</f>
        <v>Men</v>
      </c>
      <c r="U223" t="str">
        <f t="shared" si="7"/>
        <v>DK-165</v>
      </c>
      <c r="V223" s="10"/>
      <c r="W223" s="10"/>
    </row>
    <row r="224" spans="1:23" x14ac:dyDescent="0.3">
      <c r="A224" s="10" t="s">
        <v>543</v>
      </c>
      <c r="B224" s="10">
        <f>Cleaned_Data[[#This Row],[Order_ID]]</f>
        <v>2230</v>
      </c>
      <c r="C224" s="10" t="str">
        <f>_xlfn.XLOOKUP(P224,Dim_Product!$E$2:$E$221,Dim_Product!$A$2:$A$221,"Not Found")</f>
        <v>PK-108</v>
      </c>
      <c r="D224" s="10" t="str">
        <f>_xlfn.XLOOKUP(Table5[[#This Row],[Order_Date]],Table8[Date],Table8[Date_Key],"Not Found")</f>
        <v>DK-515</v>
      </c>
      <c r="E224" s="10" t="str">
        <f>_xlfn.XLOOKUP(R224,Table4[Region],Table4[Region_Key])</f>
        <v>RK-01</v>
      </c>
      <c r="F224" s="10" t="str">
        <f>_xlfn.XLOOKUP(S224,Table6[Sales_Channel],Table6[Channel_Key])</f>
        <v>CK-01</v>
      </c>
      <c r="G224" s="10" t="str">
        <f>_xlfn.XLOOKUP(T224,Table7[Gender_Category],Table7[Gender_Key])</f>
        <v>GK-01</v>
      </c>
      <c r="H224" s="10">
        <f>Cleaned_Data[[#This Row],[Units_Sold]]</f>
        <v>2</v>
      </c>
      <c r="I224" s="10">
        <f>Cleaned_Data[[#This Row],[MRP]]</f>
        <v>6110.0300000000007</v>
      </c>
      <c r="J224" s="10">
        <f>Cleaned_Data[[#This Row],[Discount_Applied]]</f>
        <v>0</v>
      </c>
      <c r="K224" s="10">
        <f>Cleaned_Data[[#This Row],[Revenue]]</f>
        <v>0</v>
      </c>
      <c r="L224" s="10">
        <f>Cleaned_Data[[#This Row],[Profit]]</f>
        <v>781.56</v>
      </c>
      <c r="M224" s="10" t="str">
        <f>Cleaned_Data[[#This Row],[Product_Name]]</f>
        <v>Dunk Low</v>
      </c>
      <c r="N224" s="10" t="str">
        <f>Cleaned_Data[[#This Row],[Product_Line]]</f>
        <v>Lifestyle</v>
      </c>
      <c r="O224" s="10" t="str">
        <f>Cleaned_Data[[#This Row],[Size]]</f>
        <v>10</v>
      </c>
      <c r="P224" s="10" t="str">
        <f t="shared" si="6"/>
        <v>Dunk Low|Lifestyle|10</v>
      </c>
      <c r="Q224" s="11">
        <f>Cleaned_Data[[#This Row],[Order_Date]]</f>
        <v>45647</v>
      </c>
      <c r="R224" s="10" t="str">
        <f>Cleaned_Data[[#This Row],[Region]]</f>
        <v>Bangalore</v>
      </c>
      <c r="S224" s="10" t="str">
        <f>Cleaned_Data[[#This Row],[Sales_Channel]]</f>
        <v>Online</v>
      </c>
      <c r="T224" s="10" t="str">
        <f>Cleaned_Data[[#This Row],[Gender_Category]]</f>
        <v>Kids</v>
      </c>
      <c r="U224" t="str">
        <f t="shared" si="7"/>
        <v>DK-515</v>
      </c>
      <c r="V224" s="10"/>
      <c r="W224" s="10"/>
    </row>
    <row r="225" spans="1:23" x14ac:dyDescent="0.3">
      <c r="A225" s="10" t="s">
        <v>544</v>
      </c>
      <c r="B225" s="10">
        <f>Cleaned_Data[[#This Row],[Order_ID]]</f>
        <v>2231</v>
      </c>
      <c r="C225" s="10" t="str">
        <f>_xlfn.XLOOKUP(P225,Dim_Product!$E$2:$E$221,Dim_Product!$A$2:$A$221,"Not Found")</f>
        <v>PK-109</v>
      </c>
      <c r="D225" s="10" t="str">
        <f>_xlfn.XLOOKUP(Table5[[#This Row],[Order_Date]],Table8[Date],Table8[Date_Key],"Not Found")</f>
        <v>DK-571</v>
      </c>
      <c r="E225" s="10" t="str">
        <f>_xlfn.XLOOKUP(R225,Table4[Region],Table4[Region_Key])</f>
        <v>RK-01</v>
      </c>
      <c r="F225" s="10" t="str">
        <f>_xlfn.XLOOKUP(S225,Table6[Sales_Channel],Table6[Channel_Key])</f>
        <v>CK-01</v>
      </c>
      <c r="G225" s="10" t="str">
        <f>_xlfn.XLOOKUP(T225,Table7[Gender_Category],Table7[Gender_Key])</f>
        <v>GK-01</v>
      </c>
      <c r="H225" s="10">
        <f>Cleaned_Data[[#This Row],[Units_Sold]]</f>
        <v>0</v>
      </c>
      <c r="I225" s="10">
        <f>Cleaned_Data[[#This Row],[MRP]]</f>
        <v>6110.0300000000007</v>
      </c>
      <c r="J225" s="10">
        <f>Cleaned_Data[[#This Row],[Discount_Applied]]</f>
        <v>0</v>
      </c>
      <c r="K225" s="10">
        <f>Cleaned_Data[[#This Row],[Revenue]]</f>
        <v>0</v>
      </c>
      <c r="L225" s="10">
        <f>Cleaned_Data[[#This Row],[Profit]]</f>
        <v>-39.479999999999997</v>
      </c>
      <c r="M225" s="10" t="str">
        <f>Cleaned_Data[[#This Row],[Product_Name]]</f>
        <v>Flex Trainer</v>
      </c>
      <c r="N225" s="10" t="str">
        <f>Cleaned_Data[[#This Row],[Product_Line]]</f>
        <v>Training</v>
      </c>
      <c r="O225" s="10" t="str">
        <f>Cleaned_Data[[#This Row],[Size]]</f>
        <v>9</v>
      </c>
      <c r="P225" s="10" t="str">
        <f t="shared" si="6"/>
        <v>Flex Trainer|Training|9</v>
      </c>
      <c r="Q225" s="11">
        <f>Cleaned_Data[[#This Row],[Order_Date]]</f>
        <v>45703</v>
      </c>
      <c r="R225" s="10" t="str">
        <f>Cleaned_Data[[#This Row],[Region]]</f>
        <v>Bangalore</v>
      </c>
      <c r="S225" s="10" t="str">
        <f>Cleaned_Data[[#This Row],[Sales_Channel]]</f>
        <v>Online</v>
      </c>
      <c r="T225" s="10" t="str">
        <f>Cleaned_Data[[#This Row],[Gender_Category]]</f>
        <v>Kids</v>
      </c>
      <c r="U225" t="str">
        <f t="shared" si="7"/>
        <v>DK-571</v>
      </c>
      <c r="V225" s="10"/>
      <c r="W225" s="10"/>
    </row>
    <row r="226" spans="1:23" x14ac:dyDescent="0.3">
      <c r="A226" s="10" t="s">
        <v>545</v>
      </c>
      <c r="B226" s="10">
        <f>Cleaned_Data[[#This Row],[Order_ID]]</f>
        <v>2232</v>
      </c>
      <c r="C226" s="10" t="str">
        <f>_xlfn.XLOOKUP(P226,Dim_Product!$E$2:$E$221,Dim_Product!$A$2:$A$221,"Not Found")</f>
        <v>PK-61</v>
      </c>
      <c r="D226" s="10" t="str">
        <f>_xlfn.XLOOKUP(Table5[[#This Row],[Order_Date]],Table8[Date],Table8[Date_Key],"Not Found")</f>
        <v>DK-427</v>
      </c>
      <c r="E226" s="10" t="str">
        <f>_xlfn.XLOOKUP(R226,Table4[Region],Table4[Region_Key])</f>
        <v>RK-06</v>
      </c>
      <c r="F226" s="10" t="str">
        <f>_xlfn.XLOOKUP(S226,Table6[Sales_Channel],Table6[Channel_Key])</f>
        <v>CK-01</v>
      </c>
      <c r="G226" s="10" t="str">
        <f>_xlfn.XLOOKUP(T226,Table7[Gender_Category],Table7[Gender_Key])</f>
        <v>GK-02</v>
      </c>
      <c r="H226" s="10">
        <f>Cleaned_Data[[#This Row],[Units_Sold]]</f>
        <v>2</v>
      </c>
      <c r="I226" s="10">
        <f>Cleaned_Data[[#This Row],[MRP]]</f>
        <v>2149.2800000000002</v>
      </c>
      <c r="J226" s="10">
        <f>Cleaned_Data[[#This Row],[Discount_Applied]]</f>
        <v>0.32</v>
      </c>
      <c r="K226" s="10">
        <f>Cleaned_Data[[#This Row],[Revenue]]</f>
        <v>0</v>
      </c>
      <c r="L226" s="10">
        <f>Cleaned_Data[[#This Row],[Profit]]</f>
        <v>2409.87</v>
      </c>
      <c r="M226" s="10" t="str">
        <f>Cleaned_Data[[#This Row],[Product_Name]]</f>
        <v>Free RN</v>
      </c>
      <c r="N226" s="10" t="str">
        <f>Cleaned_Data[[#This Row],[Product_Line]]</f>
        <v>Running</v>
      </c>
      <c r="O226" s="10" t="str">
        <f>Cleaned_Data[[#This Row],[Size]]</f>
        <v>XL</v>
      </c>
      <c r="P226" s="10" t="str">
        <f t="shared" si="6"/>
        <v>Free RN|Running|XL</v>
      </c>
      <c r="Q226" s="11">
        <f>Cleaned_Data[[#This Row],[Order_Date]]</f>
        <v>45559</v>
      </c>
      <c r="R226" s="10" t="str">
        <f>Cleaned_Data[[#This Row],[Region]]</f>
        <v>Kolkata</v>
      </c>
      <c r="S226" s="10" t="str">
        <f>Cleaned_Data[[#This Row],[Sales_Channel]]</f>
        <v>Online</v>
      </c>
      <c r="T226" s="10" t="str">
        <f>Cleaned_Data[[#This Row],[Gender_Category]]</f>
        <v>Women</v>
      </c>
      <c r="U226" t="str">
        <f t="shared" si="7"/>
        <v>DK-427</v>
      </c>
      <c r="V226" s="10"/>
      <c r="W226" s="10"/>
    </row>
    <row r="227" spans="1:23" x14ac:dyDescent="0.3">
      <c r="A227" s="10" t="s">
        <v>546</v>
      </c>
      <c r="B227" s="10">
        <f>Cleaned_Data[[#This Row],[Order_ID]]</f>
        <v>2233</v>
      </c>
      <c r="C227" s="10" t="str">
        <f>_xlfn.XLOOKUP(P227,Dim_Product!$E$2:$E$221,Dim_Product!$A$2:$A$221,"Not Found")</f>
        <v>PK-44</v>
      </c>
      <c r="D227" s="10" t="str">
        <f>_xlfn.XLOOKUP(Table5[[#This Row],[Order_Date]],Table8[Date],Table8[Date_Key],"Not Found")</f>
        <v>Not Found</v>
      </c>
      <c r="E227" s="10" t="str">
        <f>_xlfn.XLOOKUP(R227,Table4[Region],Table4[Region_Key])</f>
        <v>RK-06</v>
      </c>
      <c r="F227" s="10" t="str">
        <f>_xlfn.XLOOKUP(S227,Table6[Sales_Channel],Table6[Channel_Key])</f>
        <v>CK-01</v>
      </c>
      <c r="G227" s="10" t="str">
        <f>_xlfn.XLOOKUP(T227,Table7[Gender_Category],Table7[Gender_Key])</f>
        <v>GK-03</v>
      </c>
      <c r="H227" s="10">
        <f>Cleaned_Data[[#This Row],[Units_Sold]]</f>
        <v>0</v>
      </c>
      <c r="I227" s="10">
        <f>Cleaned_Data[[#This Row],[MRP]]</f>
        <v>6110.0300000000007</v>
      </c>
      <c r="J227" s="10">
        <f>Cleaned_Data[[#This Row],[Discount_Applied]]</f>
        <v>0</v>
      </c>
      <c r="K227" s="10">
        <f>Cleaned_Data[[#This Row],[Revenue]]</f>
        <v>0</v>
      </c>
      <c r="L227" s="10">
        <f>Cleaned_Data[[#This Row],[Profit]]</f>
        <v>2398.0700000000002</v>
      </c>
      <c r="M227" s="10" t="str">
        <f>Cleaned_Data[[#This Row],[Product_Name]]</f>
        <v>Air Force 1</v>
      </c>
      <c r="N227" s="10" t="str">
        <f>Cleaned_Data[[#This Row],[Product_Line]]</f>
        <v>Lifestyle</v>
      </c>
      <c r="O227" s="10" t="str">
        <f>Cleaned_Data[[#This Row],[Size]]</f>
        <v>XL</v>
      </c>
      <c r="P227" s="10" t="str">
        <f t="shared" si="6"/>
        <v>Air Force 1|Lifestyle|XL</v>
      </c>
      <c r="Q227" s="11" t="str">
        <f>Cleaned_Data[[#This Row],[Order_Date]]</f>
        <v/>
      </c>
      <c r="R227" s="10" t="str">
        <f>Cleaned_Data[[#This Row],[Region]]</f>
        <v>Kolkata</v>
      </c>
      <c r="S227" s="10" t="str">
        <f>Cleaned_Data[[#This Row],[Sales_Channel]]</f>
        <v>Online</v>
      </c>
      <c r="T227" s="10" t="str">
        <f>Cleaned_Data[[#This Row],[Gender_Category]]</f>
        <v>Men</v>
      </c>
      <c r="U227" t="str">
        <f t="shared" si="7"/>
        <v>Not Found</v>
      </c>
      <c r="V227" s="10"/>
      <c r="W227" s="10"/>
    </row>
    <row r="228" spans="1:23" x14ac:dyDescent="0.3">
      <c r="A228" s="10" t="s">
        <v>547</v>
      </c>
      <c r="B228" s="10">
        <f>Cleaned_Data[[#This Row],[Order_ID]]</f>
        <v>2234</v>
      </c>
      <c r="C228" s="10" t="str">
        <f>_xlfn.XLOOKUP(P228,Dim_Product!$E$2:$E$221,Dim_Product!$A$2:$A$221,"Not Found")</f>
        <v>PK-51</v>
      </c>
      <c r="D228" s="10" t="str">
        <f>_xlfn.XLOOKUP(Table5[[#This Row],[Order_Date]],Table8[Date],Table8[Date_Key],"Not Found")</f>
        <v>DK-704</v>
      </c>
      <c r="E228" s="10" t="str">
        <f>_xlfn.XLOOKUP(R228,Table4[Region],Table4[Region_Key])</f>
        <v>RK-01</v>
      </c>
      <c r="F228" s="10" t="str">
        <f>_xlfn.XLOOKUP(S228,Table6[Sales_Channel],Table6[Channel_Key])</f>
        <v>CK-02</v>
      </c>
      <c r="G228" s="10" t="str">
        <f>_xlfn.XLOOKUP(T228,Table7[Gender_Category],Table7[Gender_Key])</f>
        <v>GK-03</v>
      </c>
      <c r="H228" s="10">
        <f>Cleaned_Data[[#This Row],[Units_Sold]]</f>
        <v>4</v>
      </c>
      <c r="I228" s="10">
        <f>Cleaned_Data[[#This Row],[MRP]]</f>
        <v>6189.1</v>
      </c>
      <c r="J228" s="10">
        <f>Cleaned_Data[[#This Row],[Discount_Applied]]</f>
        <v>0</v>
      </c>
      <c r="K228" s="10">
        <f>Cleaned_Data[[#This Row],[Revenue]]</f>
        <v>-2970.77</v>
      </c>
      <c r="L228" s="10">
        <f>Cleaned_Data[[#This Row],[Profit]]</f>
        <v>2085.62</v>
      </c>
      <c r="M228" s="10" t="str">
        <f>Cleaned_Data[[#This Row],[Product_Name]]</f>
        <v>Flex Trainer</v>
      </c>
      <c r="N228" s="10" t="str">
        <f>Cleaned_Data[[#This Row],[Product_Line]]</f>
        <v>Training</v>
      </c>
      <c r="O228" s="10" t="str">
        <f>Cleaned_Data[[#This Row],[Size]]</f>
        <v>NA</v>
      </c>
      <c r="P228" s="10" t="str">
        <f t="shared" si="6"/>
        <v>Flex Trainer|Training|NA</v>
      </c>
      <c r="Q228" s="11">
        <f>Cleaned_Data[[#This Row],[Order_Date]]</f>
        <v>45836</v>
      </c>
      <c r="R228" s="10" t="str">
        <f>Cleaned_Data[[#This Row],[Region]]</f>
        <v>Bangalore</v>
      </c>
      <c r="S228" s="10" t="str">
        <f>Cleaned_Data[[#This Row],[Sales_Channel]]</f>
        <v>Retail</v>
      </c>
      <c r="T228" s="10" t="str">
        <f>Cleaned_Data[[#This Row],[Gender_Category]]</f>
        <v>Men</v>
      </c>
      <c r="U228" t="str">
        <f t="shared" si="7"/>
        <v>DK-704</v>
      </c>
      <c r="V228" s="10"/>
      <c r="W228" s="10"/>
    </row>
    <row r="229" spans="1:23" x14ac:dyDescent="0.3">
      <c r="A229" s="10" t="s">
        <v>548</v>
      </c>
      <c r="B229" s="10">
        <f>Cleaned_Data[[#This Row],[Order_ID]]</f>
        <v>2236</v>
      </c>
      <c r="C229" s="10" t="str">
        <f>_xlfn.XLOOKUP(P229,Dim_Product!$E$2:$E$221,Dim_Product!$A$2:$A$221,"Not Found")</f>
        <v>PK-08</v>
      </c>
      <c r="D229" s="10" t="str">
        <f>_xlfn.XLOOKUP(Table5[[#This Row],[Order_Date]],Table8[Date],Table8[Date_Key],"Not Found")</f>
        <v>Not Found</v>
      </c>
      <c r="E229" s="10" t="str">
        <f>_xlfn.XLOOKUP(R229,Table4[Region],Table4[Region_Key])</f>
        <v>RK-05</v>
      </c>
      <c r="F229" s="10" t="str">
        <f>_xlfn.XLOOKUP(S229,Table6[Sales_Channel],Table6[Channel_Key])</f>
        <v>CK-01</v>
      </c>
      <c r="G229" s="10" t="str">
        <f>_xlfn.XLOOKUP(T229,Table7[Gender_Category],Table7[Gender_Key])</f>
        <v>GK-03</v>
      </c>
      <c r="H229" s="10">
        <f>Cleaned_Data[[#This Row],[Units_Sold]]</f>
        <v>2</v>
      </c>
      <c r="I229" s="10">
        <f>Cleaned_Data[[#This Row],[MRP]]</f>
        <v>6110.0300000000007</v>
      </c>
      <c r="J229" s="10">
        <f>Cleaned_Data[[#This Row],[Discount_Applied]]</f>
        <v>0</v>
      </c>
      <c r="K229" s="10">
        <f>Cleaned_Data[[#This Row],[Revenue]]</f>
        <v>0</v>
      </c>
      <c r="L229" s="10">
        <f>Cleaned_Data[[#This Row],[Profit]]</f>
        <v>880.62</v>
      </c>
      <c r="M229" s="10" t="str">
        <f>Cleaned_Data[[#This Row],[Product_Name]]</f>
        <v>Mercurial Superfly</v>
      </c>
      <c r="N229" s="10" t="str">
        <f>Cleaned_Data[[#This Row],[Product_Line]]</f>
        <v>Soccer</v>
      </c>
      <c r="O229" s="10" t="str">
        <f>Cleaned_Data[[#This Row],[Size]]</f>
        <v>M</v>
      </c>
      <c r="P229" s="10" t="str">
        <f t="shared" si="6"/>
        <v>Mercurial Superfly|Soccer|M</v>
      </c>
      <c r="Q229" s="11" t="str">
        <f>Cleaned_Data[[#This Row],[Order_Date]]</f>
        <v/>
      </c>
      <c r="R229" s="10" t="str">
        <f>Cleaned_Data[[#This Row],[Region]]</f>
        <v>Delhi</v>
      </c>
      <c r="S229" s="10" t="str">
        <f>Cleaned_Data[[#This Row],[Sales_Channel]]</f>
        <v>Online</v>
      </c>
      <c r="T229" s="10" t="str">
        <f>Cleaned_Data[[#This Row],[Gender_Category]]</f>
        <v>Men</v>
      </c>
      <c r="U229" t="str">
        <f t="shared" si="7"/>
        <v>Not Found</v>
      </c>
      <c r="V229" s="10"/>
      <c r="W229" s="10"/>
    </row>
    <row r="230" spans="1:23" x14ac:dyDescent="0.3">
      <c r="A230" s="10" t="s">
        <v>549</v>
      </c>
      <c r="B230" s="10">
        <f>Cleaned_Data[[#This Row],[Order_ID]]</f>
        <v>2237</v>
      </c>
      <c r="C230" s="10" t="str">
        <f>_xlfn.XLOOKUP(P230,Dim_Product!$E$2:$E$221,Dim_Product!$A$2:$A$221,"Not Found")</f>
        <v>PK-58</v>
      </c>
      <c r="D230" s="10" t="str">
        <f>_xlfn.XLOOKUP(Table5[[#This Row],[Order_Date]],Table8[Date],Table8[Date_Key],"Not Found")</f>
        <v>DK-394</v>
      </c>
      <c r="E230" s="10" t="str">
        <f>_xlfn.XLOOKUP(R230,Table4[Region],Table4[Region_Key])</f>
        <v>RK-03</v>
      </c>
      <c r="F230" s="10" t="str">
        <f>_xlfn.XLOOKUP(S230,Table6[Sales_Channel],Table6[Channel_Key])</f>
        <v>CK-01</v>
      </c>
      <c r="G230" s="10" t="str">
        <f>_xlfn.XLOOKUP(T230,Table7[Gender_Category],Table7[Gender_Key])</f>
        <v>GK-01</v>
      </c>
      <c r="H230" s="10">
        <f>Cleaned_Data[[#This Row],[Units_Sold]]</f>
        <v>2</v>
      </c>
      <c r="I230" s="10">
        <f>Cleaned_Data[[#This Row],[MRP]]</f>
        <v>5089.88</v>
      </c>
      <c r="J230" s="10">
        <f>Cleaned_Data[[#This Row],[Discount_Applied]]</f>
        <v>0</v>
      </c>
      <c r="K230" s="10">
        <f>Cleaned_Data[[#This Row],[Revenue]]</f>
        <v>0</v>
      </c>
      <c r="L230" s="10">
        <f>Cleaned_Data[[#This Row],[Profit]]</f>
        <v>-238.18</v>
      </c>
      <c r="M230" s="10" t="str">
        <f>Cleaned_Data[[#This Row],[Product_Name]]</f>
        <v>Metcon 7</v>
      </c>
      <c r="N230" s="10" t="str">
        <f>Cleaned_Data[[#This Row],[Product_Line]]</f>
        <v>Training</v>
      </c>
      <c r="O230" s="10" t="str">
        <f>Cleaned_Data[[#This Row],[Size]]</f>
        <v>M</v>
      </c>
      <c r="P230" s="10" t="str">
        <f t="shared" si="6"/>
        <v>Metcon 7|Training|M</v>
      </c>
      <c r="Q230" s="11">
        <f>Cleaned_Data[[#This Row],[Order_Date]]</f>
        <v>45526</v>
      </c>
      <c r="R230" s="10" t="str">
        <f>Cleaned_Data[[#This Row],[Region]]</f>
        <v>Mumbai</v>
      </c>
      <c r="S230" s="10" t="str">
        <f>Cleaned_Data[[#This Row],[Sales_Channel]]</f>
        <v>Online</v>
      </c>
      <c r="T230" s="10" t="str">
        <f>Cleaned_Data[[#This Row],[Gender_Category]]</f>
        <v>Kids</v>
      </c>
      <c r="U230" t="str">
        <f t="shared" si="7"/>
        <v>DK-394</v>
      </c>
      <c r="V230" s="10"/>
      <c r="W230" s="10"/>
    </row>
    <row r="231" spans="1:23" x14ac:dyDescent="0.3">
      <c r="A231" s="10" t="s">
        <v>550</v>
      </c>
      <c r="B231" s="10">
        <f>Cleaned_Data[[#This Row],[Order_ID]]</f>
        <v>2238</v>
      </c>
      <c r="C231" s="10" t="str">
        <f>_xlfn.XLOOKUP(P231,Dim_Product!$E$2:$E$221,Dim_Product!$A$2:$A$221,"Not Found")</f>
        <v>PK-12</v>
      </c>
      <c r="D231" s="10" t="str">
        <f>_xlfn.XLOOKUP(Table5[[#This Row],[Order_Date]],Table8[Date],Table8[Date_Key],"Not Found")</f>
        <v>DK-610</v>
      </c>
      <c r="E231" s="10" t="str">
        <f>_xlfn.XLOOKUP(R231,Table4[Region],Table4[Region_Key])</f>
        <v>RK-05</v>
      </c>
      <c r="F231" s="10" t="str">
        <f>_xlfn.XLOOKUP(S231,Table6[Sales_Channel],Table6[Channel_Key])</f>
        <v>CK-01</v>
      </c>
      <c r="G231" s="10" t="str">
        <f>_xlfn.XLOOKUP(T231,Table7[Gender_Category],Table7[Gender_Key])</f>
        <v>GK-01</v>
      </c>
      <c r="H231" s="10">
        <f>Cleaned_Data[[#This Row],[Units_Sold]]</f>
        <v>3</v>
      </c>
      <c r="I231" s="10">
        <f>Cleaned_Data[[#This Row],[MRP]]</f>
        <v>4348.8599999999997</v>
      </c>
      <c r="J231" s="10">
        <f>Cleaned_Data[[#This Row],[Discount_Applied]]</f>
        <v>0</v>
      </c>
      <c r="K231" s="10">
        <f>Cleaned_Data[[#This Row],[Revenue]]</f>
        <v>0</v>
      </c>
      <c r="L231" s="10">
        <f>Cleaned_Data[[#This Row],[Profit]]</f>
        <v>662.02</v>
      </c>
      <c r="M231" s="10" t="str">
        <f>Cleaned_Data[[#This Row],[Product_Name]]</f>
        <v>SuperRep Go</v>
      </c>
      <c r="N231" s="10" t="str">
        <f>Cleaned_Data[[#This Row],[Product_Line]]</f>
        <v>Training</v>
      </c>
      <c r="O231" s="10" t="str">
        <f>Cleaned_Data[[#This Row],[Size]]</f>
        <v>NA</v>
      </c>
      <c r="P231" s="10" t="str">
        <f t="shared" si="6"/>
        <v>SuperRep Go|Training|NA</v>
      </c>
      <c r="Q231" s="11">
        <f>Cleaned_Data[[#This Row],[Order_Date]]</f>
        <v>45742</v>
      </c>
      <c r="R231" s="10" t="str">
        <f>Cleaned_Data[[#This Row],[Region]]</f>
        <v>Delhi</v>
      </c>
      <c r="S231" s="10" t="str">
        <f>Cleaned_Data[[#This Row],[Sales_Channel]]</f>
        <v>Online</v>
      </c>
      <c r="T231" s="10" t="str">
        <f>Cleaned_Data[[#This Row],[Gender_Category]]</f>
        <v>Kids</v>
      </c>
      <c r="U231" t="str">
        <f t="shared" si="7"/>
        <v>DK-610</v>
      </c>
      <c r="V231" s="10"/>
      <c r="W231" s="10"/>
    </row>
    <row r="232" spans="1:23" x14ac:dyDescent="0.3">
      <c r="A232" s="10" t="s">
        <v>551</v>
      </c>
      <c r="B232" s="10">
        <f>Cleaned_Data[[#This Row],[Order_ID]]</f>
        <v>2239</v>
      </c>
      <c r="C232" s="10" t="str">
        <f>_xlfn.XLOOKUP(P232,Dim_Product!$E$2:$E$221,Dim_Product!$A$2:$A$221,"Not Found")</f>
        <v>PK-21</v>
      </c>
      <c r="D232" s="10" t="str">
        <f>_xlfn.XLOOKUP(Table5[[#This Row],[Order_Date]],Table8[Date],Table8[Date_Key],"Not Found")</f>
        <v>Not Found</v>
      </c>
      <c r="E232" s="10" t="str">
        <f>_xlfn.XLOOKUP(R232,Table4[Region],Table4[Region_Key])</f>
        <v>RK-06</v>
      </c>
      <c r="F232" s="10" t="str">
        <f>_xlfn.XLOOKUP(S232,Table6[Sales_Channel],Table6[Channel_Key])</f>
        <v>CK-01</v>
      </c>
      <c r="G232" s="10" t="str">
        <f>_xlfn.XLOOKUP(T232,Table7[Gender_Category],Table7[Gender_Key])</f>
        <v>GK-03</v>
      </c>
      <c r="H232" s="10">
        <f>Cleaned_Data[[#This Row],[Units_Sold]]</f>
        <v>2</v>
      </c>
      <c r="I232" s="10">
        <f>Cleaned_Data[[#This Row],[MRP]]</f>
        <v>6110.0300000000007</v>
      </c>
      <c r="J232" s="10">
        <f>Cleaned_Data[[#This Row],[Discount_Applied]]</f>
        <v>0</v>
      </c>
      <c r="K232" s="10">
        <f>Cleaned_Data[[#This Row],[Revenue]]</f>
        <v>0</v>
      </c>
      <c r="L232" s="10">
        <f>Cleaned_Data[[#This Row],[Profit]]</f>
        <v>1750.71</v>
      </c>
      <c r="M232" s="10" t="str">
        <f>Cleaned_Data[[#This Row],[Product_Name]]</f>
        <v>SuperRep Go</v>
      </c>
      <c r="N232" s="10" t="str">
        <f>Cleaned_Data[[#This Row],[Product_Line]]</f>
        <v>Training</v>
      </c>
      <c r="O232" s="10" t="str">
        <f>Cleaned_Data[[#This Row],[Size]]</f>
        <v>XL</v>
      </c>
      <c r="P232" s="10" t="str">
        <f t="shared" si="6"/>
        <v>SuperRep Go|Training|XL</v>
      </c>
      <c r="Q232" s="11" t="str">
        <f>Cleaned_Data[[#This Row],[Order_Date]]</f>
        <v/>
      </c>
      <c r="R232" s="10" t="str">
        <f>Cleaned_Data[[#This Row],[Region]]</f>
        <v>Kolkata</v>
      </c>
      <c r="S232" s="10" t="str">
        <f>Cleaned_Data[[#This Row],[Sales_Channel]]</f>
        <v>Online</v>
      </c>
      <c r="T232" s="10" t="str">
        <f>Cleaned_Data[[#This Row],[Gender_Category]]</f>
        <v>Men</v>
      </c>
      <c r="U232" t="str">
        <f t="shared" si="7"/>
        <v>Not Found</v>
      </c>
      <c r="V232" s="10"/>
      <c r="W232" s="10"/>
    </row>
    <row r="233" spans="1:23" x14ac:dyDescent="0.3">
      <c r="A233" s="10" t="s">
        <v>552</v>
      </c>
      <c r="B233" s="10">
        <f>Cleaned_Data[[#This Row],[Order_ID]]</f>
        <v>2240</v>
      </c>
      <c r="C233" s="10" t="str">
        <f>_xlfn.XLOOKUP(P233,Dim_Product!$E$2:$E$221,Dim_Product!$A$2:$A$221,"Not Found")</f>
        <v>PK-15</v>
      </c>
      <c r="D233" s="10" t="str">
        <f>_xlfn.XLOOKUP(Table5[[#This Row],[Order_Date]],Table8[Date],Table8[Date_Key],"Not Found")</f>
        <v>DK-529</v>
      </c>
      <c r="E233" s="10" t="str">
        <f>_xlfn.XLOOKUP(R233,Table4[Region],Table4[Region_Key])</f>
        <v>RK-06</v>
      </c>
      <c r="F233" s="10" t="str">
        <f>_xlfn.XLOOKUP(S233,Table6[Sales_Channel],Table6[Channel_Key])</f>
        <v>CK-02</v>
      </c>
      <c r="G233" s="10" t="str">
        <f>_xlfn.XLOOKUP(T233,Table7[Gender_Category],Table7[Gender_Key])</f>
        <v>GK-01</v>
      </c>
      <c r="H233" s="10">
        <f>Cleaned_Data[[#This Row],[Units_Sold]]</f>
        <v>2</v>
      </c>
      <c r="I233" s="10">
        <f>Cleaned_Data[[#This Row],[MRP]]</f>
        <v>9520.5</v>
      </c>
      <c r="J233" s="10">
        <f>Cleaned_Data[[#This Row],[Discount_Applied]]</f>
        <v>0.48</v>
      </c>
      <c r="K233" s="10">
        <f>Cleaned_Data[[#This Row],[Revenue]]</f>
        <v>0</v>
      </c>
      <c r="L233" s="10">
        <f>Cleaned_Data[[#This Row],[Profit]]</f>
        <v>-928.85</v>
      </c>
      <c r="M233" s="10" t="str">
        <f>Cleaned_Data[[#This Row],[Product_Name]]</f>
        <v>Air Jordan</v>
      </c>
      <c r="N233" s="10" t="str">
        <f>Cleaned_Data[[#This Row],[Product_Line]]</f>
        <v>Basketball</v>
      </c>
      <c r="O233" s="10" t="str">
        <f>Cleaned_Data[[#This Row],[Size]]</f>
        <v>M</v>
      </c>
      <c r="P233" s="10" t="str">
        <f t="shared" si="6"/>
        <v>Air Jordan|Basketball|M</v>
      </c>
      <c r="Q233" s="11">
        <f>Cleaned_Data[[#This Row],[Order_Date]]</f>
        <v>45661</v>
      </c>
      <c r="R233" s="10" t="str">
        <f>Cleaned_Data[[#This Row],[Region]]</f>
        <v>Kolkata</v>
      </c>
      <c r="S233" s="10" t="str">
        <f>Cleaned_Data[[#This Row],[Sales_Channel]]</f>
        <v>Retail</v>
      </c>
      <c r="T233" s="10" t="str">
        <f>Cleaned_Data[[#This Row],[Gender_Category]]</f>
        <v>Kids</v>
      </c>
      <c r="U233" t="str">
        <f t="shared" si="7"/>
        <v>DK-529</v>
      </c>
      <c r="V233" s="10"/>
      <c r="W233" s="10"/>
    </row>
    <row r="234" spans="1:23" x14ac:dyDescent="0.3">
      <c r="A234" s="10" t="s">
        <v>553</v>
      </c>
      <c r="B234" s="10">
        <f>Cleaned_Data[[#This Row],[Order_ID]]</f>
        <v>2241</v>
      </c>
      <c r="C234" s="10" t="str">
        <f>_xlfn.XLOOKUP(P234,Dim_Product!$E$2:$E$221,Dim_Product!$A$2:$A$221,"Not Found")</f>
        <v>PK-35</v>
      </c>
      <c r="D234" s="10" t="str">
        <f>_xlfn.XLOOKUP(Table5[[#This Row],[Order_Date]],Table8[Date],Table8[Date_Key],"Not Found")</f>
        <v>DK-481</v>
      </c>
      <c r="E234" s="10" t="str">
        <f>_xlfn.XLOOKUP(R234,Table4[Region],Table4[Region_Key])</f>
        <v>RK-02</v>
      </c>
      <c r="F234" s="10" t="str">
        <f>_xlfn.XLOOKUP(S234,Table6[Sales_Channel],Table6[Channel_Key])</f>
        <v>CK-01</v>
      </c>
      <c r="G234" s="10" t="str">
        <f>_xlfn.XLOOKUP(T234,Table7[Gender_Category],Table7[Gender_Key])</f>
        <v>GK-02</v>
      </c>
      <c r="H234" s="10">
        <f>Cleaned_Data[[#This Row],[Units_Sold]]</f>
        <v>2</v>
      </c>
      <c r="I234" s="10">
        <f>Cleaned_Data[[#This Row],[MRP]]</f>
        <v>9662.0400000000009</v>
      </c>
      <c r="J234" s="10">
        <f>Cleaned_Data[[#This Row],[Discount_Applied]]</f>
        <v>0</v>
      </c>
      <c r="K234" s="10">
        <f>Cleaned_Data[[#This Row],[Revenue]]</f>
        <v>0</v>
      </c>
      <c r="L234" s="10">
        <f>Cleaned_Data[[#This Row],[Profit]]</f>
        <v>-233.74</v>
      </c>
      <c r="M234" s="10" t="str">
        <f>Cleaned_Data[[#This Row],[Product_Name]]</f>
        <v>Tiempo Legend</v>
      </c>
      <c r="N234" s="10" t="str">
        <f>Cleaned_Data[[#This Row],[Product_Line]]</f>
        <v>Soccer</v>
      </c>
      <c r="O234" s="10" t="str">
        <f>Cleaned_Data[[#This Row],[Size]]</f>
        <v>12</v>
      </c>
      <c r="P234" s="10" t="str">
        <f t="shared" si="6"/>
        <v>Tiempo Legend|Soccer|12</v>
      </c>
      <c r="Q234" s="11">
        <f>Cleaned_Data[[#This Row],[Order_Date]]</f>
        <v>45613</v>
      </c>
      <c r="R234" s="10" t="str">
        <f>Cleaned_Data[[#This Row],[Region]]</f>
        <v>Hyderabad</v>
      </c>
      <c r="S234" s="10" t="str">
        <f>Cleaned_Data[[#This Row],[Sales_Channel]]</f>
        <v>Online</v>
      </c>
      <c r="T234" s="10" t="str">
        <f>Cleaned_Data[[#This Row],[Gender_Category]]</f>
        <v>Women</v>
      </c>
      <c r="U234" t="str">
        <f t="shared" si="7"/>
        <v>DK-481</v>
      </c>
      <c r="V234" s="10"/>
      <c r="W234" s="10"/>
    </row>
    <row r="235" spans="1:23" x14ac:dyDescent="0.3">
      <c r="A235" s="10" t="s">
        <v>554</v>
      </c>
      <c r="B235" s="10">
        <f>Cleaned_Data[[#This Row],[Order_ID]]</f>
        <v>2243</v>
      </c>
      <c r="C235" s="10" t="str">
        <f>_xlfn.XLOOKUP(P235,Dim_Product!$E$2:$E$221,Dim_Product!$A$2:$A$221,"Not Found")</f>
        <v>PK-04</v>
      </c>
      <c r="D235" s="10" t="str">
        <f>_xlfn.XLOOKUP(Table5[[#This Row],[Order_Date]],Table8[Date],Table8[Date_Key],"Not Found")</f>
        <v>Not Found</v>
      </c>
      <c r="E235" s="10" t="str">
        <f>_xlfn.XLOOKUP(R235,Table4[Region],Table4[Region_Key])</f>
        <v>RK-05</v>
      </c>
      <c r="F235" s="10" t="str">
        <f>_xlfn.XLOOKUP(S235,Table6[Sales_Channel],Table6[Channel_Key])</f>
        <v>CK-02</v>
      </c>
      <c r="G235" s="10" t="str">
        <f>_xlfn.XLOOKUP(T235,Table7[Gender_Category],Table7[Gender_Key])</f>
        <v>GK-03</v>
      </c>
      <c r="H235" s="10">
        <f>Cleaned_Data[[#This Row],[Units_Sold]]</f>
        <v>2</v>
      </c>
      <c r="I235" s="10">
        <f>Cleaned_Data[[#This Row],[MRP]]</f>
        <v>9747.58</v>
      </c>
      <c r="J235" s="10">
        <f>Cleaned_Data[[#This Row],[Discount_Applied]]</f>
        <v>0</v>
      </c>
      <c r="K235" s="10">
        <f>Cleaned_Data[[#This Row],[Revenue]]</f>
        <v>0</v>
      </c>
      <c r="L235" s="10">
        <f>Cleaned_Data[[#This Row],[Profit]]</f>
        <v>266.31</v>
      </c>
      <c r="M235" s="10" t="str">
        <f>Cleaned_Data[[#This Row],[Product_Name]]</f>
        <v>Blazer Mid</v>
      </c>
      <c r="N235" s="10" t="str">
        <f>Cleaned_Data[[#This Row],[Product_Line]]</f>
        <v>Lifestyle</v>
      </c>
      <c r="O235" s="10" t="str">
        <f>Cleaned_Data[[#This Row],[Size]]</f>
        <v>L</v>
      </c>
      <c r="P235" s="10" t="str">
        <f t="shared" si="6"/>
        <v>Blazer Mid|Lifestyle|L</v>
      </c>
      <c r="Q235" s="11" t="str">
        <f>Cleaned_Data[[#This Row],[Order_Date]]</f>
        <v/>
      </c>
      <c r="R235" s="10" t="str">
        <f>Cleaned_Data[[#This Row],[Region]]</f>
        <v>Delhi</v>
      </c>
      <c r="S235" s="10" t="str">
        <f>Cleaned_Data[[#This Row],[Sales_Channel]]</f>
        <v>Retail</v>
      </c>
      <c r="T235" s="10" t="str">
        <f>Cleaned_Data[[#This Row],[Gender_Category]]</f>
        <v>Men</v>
      </c>
      <c r="U235" t="str">
        <f t="shared" si="7"/>
        <v>Not Found</v>
      </c>
      <c r="V235" s="10"/>
      <c r="W235" s="10"/>
    </row>
    <row r="236" spans="1:23" x14ac:dyDescent="0.3">
      <c r="A236" s="10" t="s">
        <v>555</v>
      </c>
      <c r="B236" s="10">
        <f>Cleaned_Data[[#This Row],[Order_ID]]</f>
        <v>2244</v>
      </c>
      <c r="C236" s="10" t="str">
        <f>_xlfn.XLOOKUP(P236,Dim_Product!$E$2:$E$221,Dim_Product!$A$2:$A$221,"Not Found")</f>
        <v>PK-77</v>
      </c>
      <c r="D236" s="10" t="str">
        <f>_xlfn.XLOOKUP(Table5[[#This Row],[Order_Date]],Table8[Date],Table8[Date_Key],"Not Found")</f>
        <v>DK-515</v>
      </c>
      <c r="E236" s="10" t="str">
        <f>_xlfn.XLOOKUP(R236,Table4[Region],Table4[Region_Key])</f>
        <v>RK-05</v>
      </c>
      <c r="F236" s="10" t="str">
        <f>_xlfn.XLOOKUP(S236,Table6[Sales_Channel],Table6[Channel_Key])</f>
        <v>CK-01</v>
      </c>
      <c r="G236" s="10" t="str">
        <f>_xlfn.XLOOKUP(T236,Table7[Gender_Category],Table7[Gender_Key])</f>
        <v>GK-01</v>
      </c>
      <c r="H236" s="10">
        <f>Cleaned_Data[[#This Row],[Units_Sold]]</f>
        <v>2</v>
      </c>
      <c r="I236" s="10">
        <f>Cleaned_Data[[#This Row],[MRP]]</f>
        <v>6110.0300000000007</v>
      </c>
      <c r="J236" s="10">
        <f>Cleaned_Data[[#This Row],[Discount_Applied]]</f>
        <v>0</v>
      </c>
      <c r="K236" s="10">
        <f>Cleaned_Data[[#This Row],[Revenue]]</f>
        <v>0</v>
      </c>
      <c r="L236" s="10">
        <f>Cleaned_Data[[#This Row],[Profit]]</f>
        <v>1904.11</v>
      </c>
      <c r="M236" s="10" t="str">
        <f>Cleaned_Data[[#This Row],[Product_Name]]</f>
        <v>Metcon 7</v>
      </c>
      <c r="N236" s="10" t="str">
        <f>Cleaned_Data[[#This Row],[Product_Line]]</f>
        <v>Training</v>
      </c>
      <c r="O236" s="10" t="str">
        <f>Cleaned_Data[[#This Row],[Size]]</f>
        <v>L</v>
      </c>
      <c r="P236" s="10" t="str">
        <f t="shared" si="6"/>
        <v>Metcon 7|Training|L</v>
      </c>
      <c r="Q236" s="11">
        <f>Cleaned_Data[[#This Row],[Order_Date]]</f>
        <v>45647</v>
      </c>
      <c r="R236" s="10" t="str">
        <f>Cleaned_Data[[#This Row],[Region]]</f>
        <v>Delhi</v>
      </c>
      <c r="S236" s="10" t="str">
        <f>Cleaned_Data[[#This Row],[Sales_Channel]]</f>
        <v>Online</v>
      </c>
      <c r="T236" s="10" t="str">
        <f>Cleaned_Data[[#This Row],[Gender_Category]]</f>
        <v>Kids</v>
      </c>
      <c r="U236" t="str">
        <f t="shared" si="7"/>
        <v>DK-515</v>
      </c>
      <c r="V236" s="10"/>
      <c r="W236" s="10"/>
    </row>
    <row r="237" spans="1:23" x14ac:dyDescent="0.3">
      <c r="A237" s="10" t="s">
        <v>556</v>
      </c>
      <c r="B237" s="10">
        <f>Cleaned_Data[[#This Row],[Order_ID]]</f>
        <v>2245</v>
      </c>
      <c r="C237" s="10" t="str">
        <f>_xlfn.XLOOKUP(P237,Dim_Product!$E$2:$E$221,Dim_Product!$A$2:$A$221,"Not Found")</f>
        <v>PK-89</v>
      </c>
      <c r="D237" s="10" t="str">
        <f>_xlfn.XLOOKUP(Table5[[#This Row],[Order_Date]],Table8[Date],Table8[Date_Key],"Not Found")</f>
        <v>DK-582</v>
      </c>
      <c r="E237" s="10" t="str">
        <f>_xlfn.XLOOKUP(R237,Table4[Region],Table4[Region_Key])</f>
        <v>RK-04</v>
      </c>
      <c r="F237" s="10" t="str">
        <f>_xlfn.XLOOKUP(S237,Table6[Sales_Channel],Table6[Channel_Key])</f>
        <v>CK-01</v>
      </c>
      <c r="G237" s="10" t="str">
        <f>_xlfn.XLOOKUP(T237,Table7[Gender_Category],Table7[Gender_Key])</f>
        <v>GK-01</v>
      </c>
      <c r="H237" s="10">
        <f>Cleaned_Data[[#This Row],[Units_Sold]]</f>
        <v>2</v>
      </c>
      <c r="I237" s="10">
        <f>Cleaned_Data[[#This Row],[MRP]]</f>
        <v>4128.3500000000004</v>
      </c>
      <c r="J237" s="10">
        <f>Cleaned_Data[[#This Row],[Discount_Applied]]</f>
        <v>0</v>
      </c>
      <c r="K237" s="10">
        <f>Cleaned_Data[[#This Row],[Revenue]]</f>
        <v>0</v>
      </c>
      <c r="L237" s="10">
        <f>Cleaned_Data[[#This Row],[Profit]]</f>
        <v>-290.33</v>
      </c>
      <c r="M237" s="10" t="str">
        <f>Cleaned_Data[[#This Row],[Product_Name]]</f>
        <v>React Infinity</v>
      </c>
      <c r="N237" s="10" t="str">
        <f>Cleaned_Data[[#This Row],[Product_Line]]</f>
        <v>Running</v>
      </c>
      <c r="O237" s="10" t="str">
        <f>Cleaned_Data[[#This Row],[Size]]</f>
        <v>NA</v>
      </c>
      <c r="P237" s="10" t="str">
        <f t="shared" si="6"/>
        <v>React Infinity|Running|NA</v>
      </c>
      <c r="Q237" s="11">
        <f>Cleaned_Data[[#This Row],[Order_Date]]</f>
        <v>45714</v>
      </c>
      <c r="R237" s="10" t="str">
        <f>Cleaned_Data[[#This Row],[Region]]</f>
        <v>Pune</v>
      </c>
      <c r="S237" s="10" t="str">
        <f>Cleaned_Data[[#This Row],[Sales_Channel]]</f>
        <v>Online</v>
      </c>
      <c r="T237" s="10" t="str">
        <f>Cleaned_Data[[#This Row],[Gender_Category]]</f>
        <v>Kids</v>
      </c>
      <c r="U237" t="str">
        <f t="shared" si="7"/>
        <v>DK-582</v>
      </c>
      <c r="V237" s="10"/>
      <c r="W237" s="10"/>
    </row>
    <row r="238" spans="1:23" x14ac:dyDescent="0.3">
      <c r="A238" s="10" t="s">
        <v>557</v>
      </c>
      <c r="B238" s="10">
        <f>Cleaned_Data[[#This Row],[Order_ID]]</f>
        <v>2246</v>
      </c>
      <c r="C238" s="10" t="str">
        <f>_xlfn.XLOOKUP(P238,Dim_Product!$E$2:$E$221,Dim_Product!$A$2:$A$221,"Not Found")</f>
        <v>PK-48</v>
      </c>
      <c r="D238" s="10" t="str">
        <f>_xlfn.XLOOKUP(Table5[[#This Row],[Order_Date]],Table8[Date],Table8[Date_Key],"Not Found")</f>
        <v>Not Found</v>
      </c>
      <c r="E238" s="10" t="str">
        <f>_xlfn.XLOOKUP(R238,Table4[Region],Table4[Region_Key])</f>
        <v>RK-02</v>
      </c>
      <c r="F238" s="10" t="str">
        <f>_xlfn.XLOOKUP(S238,Table6[Sales_Channel],Table6[Channel_Key])</f>
        <v>CK-01</v>
      </c>
      <c r="G238" s="10" t="str">
        <f>_xlfn.XLOOKUP(T238,Table7[Gender_Category],Table7[Gender_Key])</f>
        <v>GK-01</v>
      </c>
      <c r="H238" s="10">
        <f>Cleaned_Data[[#This Row],[Units_Sold]]</f>
        <v>-1</v>
      </c>
      <c r="I238" s="10">
        <f>Cleaned_Data[[#This Row],[MRP]]</f>
        <v>7806.98</v>
      </c>
      <c r="J238" s="10">
        <f>Cleaned_Data[[#This Row],[Discount_Applied]]</f>
        <v>0</v>
      </c>
      <c r="K238" s="10">
        <f>Cleaned_Data[[#This Row],[Revenue]]</f>
        <v>0</v>
      </c>
      <c r="L238" s="10">
        <f>Cleaned_Data[[#This Row],[Profit]]</f>
        <v>-943.35</v>
      </c>
      <c r="M238" s="10" t="str">
        <f>Cleaned_Data[[#This Row],[Product_Name]]</f>
        <v>LeBron 20</v>
      </c>
      <c r="N238" s="10" t="str">
        <f>Cleaned_Data[[#This Row],[Product_Line]]</f>
        <v>Basketball</v>
      </c>
      <c r="O238" s="10" t="str">
        <f>Cleaned_Data[[#This Row],[Size]]</f>
        <v>L</v>
      </c>
      <c r="P238" s="10" t="str">
        <f t="shared" si="6"/>
        <v>LeBron 20|Basketball|L</v>
      </c>
      <c r="Q238" s="11" t="str">
        <f>Cleaned_Data[[#This Row],[Order_Date]]</f>
        <v/>
      </c>
      <c r="R238" s="10" t="str">
        <f>Cleaned_Data[[#This Row],[Region]]</f>
        <v>Hyderabad</v>
      </c>
      <c r="S238" s="10" t="str">
        <f>Cleaned_Data[[#This Row],[Sales_Channel]]</f>
        <v>Online</v>
      </c>
      <c r="T238" s="10" t="str">
        <f>Cleaned_Data[[#This Row],[Gender_Category]]</f>
        <v>Kids</v>
      </c>
      <c r="U238" t="str">
        <f t="shared" si="7"/>
        <v>Not Found</v>
      </c>
      <c r="V238" s="10"/>
      <c r="W238" s="10"/>
    </row>
    <row r="239" spans="1:23" x14ac:dyDescent="0.3">
      <c r="A239" s="10" t="s">
        <v>558</v>
      </c>
      <c r="B239" s="10">
        <f>Cleaned_Data[[#This Row],[Order_ID]]</f>
        <v>2247</v>
      </c>
      <c r="C239" s="10" t="str">
        <f>_xlfn.XLOOKUP(P239,Dim_Product!$E$2:$E$221,Dim_Product!$A$2:$A$221,"Not Found")</f>
        <v>PK-32</v>
      </c>
      <c r="D239" s="10" t="str">
        <f>_xlfn.XLOOKUP(Table5[[#This Row],[Order_Date]],Table8[Date],Table8[Date_Key],"Not Found")</f>
        <v>DK-702</v>
      </c>
      <c r="E239" s="10" t="str">
        <f>_xlfn.XLOOKUP(R239,Table4[Region],Table4[Region_Key])</f>
        <v>RK-03</v>
      </c>
      <c r="F239" s="10" t="str">
        <f>_xlfn.XLOOKUP(S239,Table6[Sales_Channel],Table6[Channel_Key])</f>
        <v>CK-01</v>
      </c>
      <c r="G239" s="10" t="str">
        <f>_xlfn.XLOOKUP(T239,Table7[Gender_Category],Table7[Gender_Key])</f>
        <v>GK-02</v>
      </c>
      <c r="H239" s="10">
        <f>Cleaned_Data[[#This Row],[Units_Sold]]</f>
        <v>2</v>
      </c>
      <c r="I239" s="10">
        <f>Cleaned_Data[[#This Row],[MRP]]</f>
        <v>6110.0300000000007</v>
      </c>
      <c r="J239" s="10">
        <f>Cleaned_Data[[#This Row],[Discount_Applied]]</f>
        <v>0</v>
      </c>
      <c r="K239" s="10">
        <f>Cleaned_Data[[#This Row],[Revenue]]</f>
        <v>0</v>
      </c>
      <c r="L239" s="10">
        <f>Cleaned_Data[[#This Row],[Profit]]</f>
        <v>-1158.1500000000001</v>
      </c>
      <c r="M239" s="10" t="str">
        <f>Cleaned_Data[[#This Row],[Product_Name]]</f>
        <v>Metcon 7</v>
      </c>
      <c r="N239" s="10" t="str">
        <f>Cleaned_Data[[#This Row],[Product_Line]]</f>
        <v>Training</v>
      </c>
      <c r="O239" s="10" t="str">
        <f>Cleaned_Data[[#This Row],[Size]]</f>
        <v>NA</v>
      </c>
      <c r="P239" s="10" t="str">
        <f t="shared" si="6"/>
        <v>Metcon 7|Training|NA</v>
      </c>
      <c r="Q239" s="11">
        <f>Cleaned_Data[[#This Row],[Order_Date]]</f>
        <v>45834</v>
      </c>
      <c r="R239" s="10" t="str">
        <f>Cleaned_Data[[#This Row],[Region]]</f>
        <v>Mumbai</v>
      </c>
      <c r="S239" s="10" t="str">
        <f>Cleaned_Data[[#This Row],[Sales_Channel]]</f>
        <v>Online</v>
      </c>
      <c r="T239" s="10" t="str">
        <f>Cleaned_Data[[#This Row],[Gender_Category]]</f>
        <v>Women</v>
      </c>
      <c r="U239" t="str">
        <f t="shared" si="7"/>
        <v>DK-702</v>
      </c>
      <c r="V239" s="10"/>
      <c r="W239" s="10"/>
    </row>
    <row r="240" spans="1:23" x14ac:dyDescent="0.3">
      <c r="A240" s="10" t="s">
        <v>559</v>
      </c>
      <c r="B240" s="10">
        <f>Cleaned_Data[[#This Row],[Order_ID]]</f>
        <v>2248</v>
      </c>
      <c r="C240" s="10" t="str">
        <f>_xlfn.XLOOKUP(P240,Dim_Product!$E$2:$E$221,Dim_Product!$A$2:$A$221,"Not Found")</f>
        <v>PK-58</v>
      </c>
      <c r="D240" s="10" t="str">
        <f>_xlfn.XLOOKUP(Table5[[#This Row],[Order_Date]],Table8[Date],Table8[Date_Key],"Not Found")</f>
        <v>Not Found</v>
      </c>
      <c r="E240" s="10" t="str">
        <f>_xlfn.XLOOKUP(R240,Table4[Region],Table4[Region_Key])</f>
        <v>RK-01</v>
      </c>
      <c r="F240" s="10" t="str">
        <f>_xlfn.XLOOKUP(S240,Table6[Sales_Channel],Table6[Channel_Key])</f>
        <v>CK-01</v>
      </c>
      <c r="G240" s="10" t="str">
        <f>_xlfn.XLOOKUP(T240,Table7[Gender_Category],Table7[Gender_Key])</f>
        <v>GK-03</v>
      </c>
      <c r="H240" s="10">
        <f>Cleaned_Data[[#This Row],[Units_Sold]]</f>
        <v>4</v>
      </c>
      <c r="I240" s="10">
        <f>Cleaned_Data[[#This Row],[MRP]]</f>
        <v>8249.9599999999991</v>
      </c>
      <c r="J240" s="10">
        <f>Cleaned_Data[[#This Row],[Discount_Applied]]</f>
        <v>0.24</v>
      </c>
      <c r="K240" s="10">
        <f>Cleaned_Data[[#This Row],[Revenue]]</f>
        <v>25079.88</v>
      </c>
      <c r="L240" s="10">
        <f>Cleaned_Data[[#This Row],[Profit]]</f>
        <v>1625.14</v>
      </c>
      <c r="M240" s="10" t="str">
        <f>Cleaned_Data[[#This Row],[Product_Name]]</f>
        <v>Metcon 7</v>
      </c>
      <c r="N240" s="10" t="str">
        <f>Cleaned_Data[[#This Row],[Product_Line]]</f>
        <v>Training</v>
      </c>
      <c r="O240" s="10" t="str">
        <f>Cleaned_Data[[#This Row],[Size]]</f>
        <v>M</v>
      </c>
      <c r="P240" s="10" t="str">
        <f t="shared" si="6"/>
        <v>Metcon 7|Training|M</v>
      </c>
      <c r="Q240" s="11" t="str">
        <f>Cleaned_Data[[#This Row],[Order_Date]]</f>
        <v/>
      </c>
      <c r="R240" s="10" t="str">
        <f>Cleaned_Data[[#This Row],[Region]]</f>
        <v>Bangalore</v>
      </c>
      <c r="S240" s="10" t="str">
        <f>Cleaned_Data[[#This Row],[Sales_Channel]]</f>
        <v>Online</v>
      </c>
      <c r="T240" s="10" t="str">
        <f>Cleaned_Data[[#This Row],[Gender_Category]]</f>
        <v>Men</v>
      </c>
      <c r="U240" t="str">
        <f t="shared" si="7"/>
        <v>Not Found</v>
      </c>
      <c r="V240" s="10"/>
      <c r="W240" s="10"/>
    </row>
    <row r="241" spans="1:23" x14ac:dyDescent="0.3">
      <c r="A241" s="10" t="s">
        <v>560</v>
      </c>
      <c r="B241" s="10">
        <f>Cleaned_Data[[#This Row],[Order_ID]]</f>
        <v>2249</v>
      </c>
      <c r="C241" s="10" t="str">
        <f>_xlfn.XLOOKUP(P241,Dim_Product!$E$2:$E$221,Dim_Product!$A$2:$A$221,"Not Found")</f>
        <v>PK-06</v>
      </c>
      <c r="D241" s="10" t="str">
        <f>_xlfn.XLOOKUP(Table5[[#This Row],[Order_Date]],Table8[Date],Table8[Date_Key],"Not Found")</f>
        <v>DK-376</v>
      </c>
      <c r="E241" s="10" t="str">
        <f>_xlfn.XLOOKUP(R241,Table4[Region],Table4[Region_Key])</f>
        <v>RK-05</v>
      </c>
      <c r="F241" s="10" t="str">
        <f>_xlfn.XLOOKUP(S241,Table6[Sales_Channel],Table6[Channel_Key])</f>
        <v>CK-01</v>
      </c>
      <c r="G241" s="10" t="str">
        <f>_xlfn.XLOOKUP(T241,Table7[Gender_Category],Table7[Gender_Key])</f>
        <v>GK-03</v>
      </c>
      <c r="H241" s="10">
        <f>Cleaned_Data[[#This Row],[Units_Sold]]</f>
        <v>2</v>
      </c>
      <c r="I241" s="10">
        <f>Cleaned_Data[[#This Row],[MRP]]</f>
        <v>7730.77</v>
      </c>
      <c r="J241" s="10">
        <f>Cleaned_Data[[#This Row],[Discount_Applied]]</f>
        <v>0</v>
      </c>
      <c r="K241" s="10">
        <f>Cleaned_Data[[#This Row],[Revenue]]</f>
        <v>0</v>
      </c>
      <c r="L241" s="10">
        <f>Cleaned_Data[[#This Row],[Profit]]</f>
        <v>-692.94</v>
      </c>
      <c r="M241" s="10" t="str">
        <f>Cleaned_Data[[#This Row],[Product_Name]]</f>
        <v>Flex Trainer</v>
      </c>
      <c r="N241" s="10" t="str">
        <f>Cleaned_Data[[#This Row],[Product_Line]]</f>
        <v>Training</v>
      </c>
      <c r="O241" s="10" t="str">
        <f>Cleaned_Data[[#This Row],[Size]]</f>
        <v>M</v>
      </c>
      <c r="P241" s="10" t="str">
        <f t="shared" si="6"/>
        <v>Flex Trainer|Training|M</v>
      </c>
      <c r="Q241" s="11">
        <f>Cleaned_Data[[#This Row],[Order_Date]]</f>
        <v>45508</v>
      </c>
      <c r="R241" s="10" t="str">
        <f>Cleaned_Data[[#This Row],[Region]]</f>
        <v>Delhi</v>
      </c>
      <c r="S241" s="10" t="str">
        <f>Cleaned_Data[[#This Row],[Sales_Channel]]</f>
        <v>Online</v>
      </c>
      <c r="T241" s="10" t="str">
        <f>Cleaned_Data[[#This Row],[Gender_Category]]</f>
        <v>Men</v>
      </c>
      <c r="U241" t="str">
        <f t="shared" si="7"/>
        <v>DK-376</v>
      </c>
      <c r="V241" s="10"/>
      <c r="W241" s="10"/>
    </row>
    <row r="242" spans="1:23" x14ac:dyDescent="0.3">
      <c r="A242" s="10" t="s">
        <v>561</v>
      </c>
      <c r="B242" s="10">
        <f>Cleaned_Data[[#This Row],[Order_ID]]</f>
        <v>2250</v>
      </c>
      <c r="C242" s="10" t="str">
        <f>_xlfn.XLOOKUP(P242,Dim_Product!$E$2:$E$221,Dim_Product!$A$2:$A$221,"Not Found")</f>
        <v>PK-99</v>
      </c>
      <c r="D242" s="10" t="str">
        <f>_xlfn.XLOOKUP(Table5[[#This Row],[Order_Date]],Table8[Date],Table8[Date_Key],"Not Found")</f>
        <v>DK-547</v>
      </c>
      <c r="E242" s="10" t="str">
        <f>_xlfn.XLOOKUP(R242,Table4[Region],Table4[Region_Key])</f>
        <v>RK-04</v>
      </c>
      <c r="F242" s="10" t="str">
        <f>_xlfn.XLOOKUP(S242,Table6[Sales_Channel],Table6[Channel_Key])</f>
        <v>CK-02</v>
      </c>
      <c r="G242" s="10" t="str">
        <f>_xlfn.XLOOKUP(T242,Table7[Gender_Category],Table7[Gender_Key])</f>
        <v>GK-03</v>
      </c>
      <c r="H242" s="10">
        <f>Cleaned_Data[[#This Row],[Units_Sold]]</f>
        <v>2</v>
      </c>
      <c r="I242" s="10">
        <f>Cleaned_Data[[#This Row],[MRP]]</f>
        <v>6110.0300000000007</v>
      </c>
      <c r="J242" s="10">
        <f>Cleaned_Data[[#This Row],[Discount_Applied]]</f>
        <v>0</v>
      </c>
      <c r="K242" s="10">
        <f>Cleaned_Data[[#This Row],[Revenue]]</f>
        <v>0</v>
      </c>
      <c r="L242" s="10">
        <f>Cleaned_Data[[#This Row],[Profit]]</f>
        <v>821.13</v>
      </c>
      <c r="M242" s="10" t="str">
        <f>Cleaned_Data[[#This Row],[Product_Name]]</f>
        <v>Kyrie Flytrap</v>
      </c>
      <c r="N242" s="10" t="str">
        <f>Cleaned_Data[[#This Row],[Product_Line]]</f>
        <v>Basketball</v>
      </c>
      <c r="O242" s="10" t="str">
        <f>Cleaned_Data[[#This Row],[Size]]</f>
        <v>XL</v>
      </c>
      <c r="P242" s="10" t="str">
        <f t="shared" si="6"/>
        <v>Kyrie Flytrap|Basketball|XL</v>
      </c>
      <c r="Q242" s="11">
        <f>Cleaned_Data[[#This Row],[Order_Date]]</f>
        <v>45679</v>
      </c>
      <c r="R242" s="10" t="str">
        <f>Cleaned_Data[[#This Row],[Region]]</f>
        <v>Pune</v>
      </c>
      <c r="S242" s="10" t="str">
        <f>Cleaned_Data[[#This Row],[Sales_Channel]]</f>
        <v>Retail</v>
      </c>
      <c r="T242" s="10" t="str">
        <f>Cleaned_Data[[#This Row],[Gender_Category]]</f>
        <v>Men</v>
      </c>
      <c r="U242" t="str">
        <f t="shared" si="7"/>
        <v>DK-547</v>
      </c>
      <c r="V242" s="10"/>
      <c r="W242" s="10"/>
    </row>
    <row r="243" spans="1:23" x14ac:dyDescent="0.3">
      <c r="A243" s="10" t="s">
        <v>562</v>
      </c>
      <c r="B243" s="10">
        <f>Cleaned_Data[[#This Row],[Order_ID]]</f>
        <v>2252</v>
      </c>
      <c r="C243" s="10" t="str">
        <f>_xlfn.XLOOKUP(P243,Dim_Product!$E$2:$E$221,Dim_Product!$A$2:$A$221,"Not Found")</f>
        <v>PK-19</v>
      </c>
      <c r="D243" s="10" t="str">
        <f>_xlfn.XLOOKUP(Table5[[#This Row],[Order_Date]],Table8[Date],Table8[Date_Key],"Not Found")</f>
        <v>DK-575</v>
      </c>
      <c r="E243" s="10" t="str">
        <f>_xlfn.XLOOKUP(R243,Table4[Region],Table4[Region_Key])</f>
        <v>RK-05</v>
      </c>
      <c r="F243" s="10" t="str">
        <f>_xlfn.XLOOKUP(S243,Table6[Sales_Channel],Table6[Channel_Key])</f>
        <v>CK-02</v>
      </c>
      <c r="G243" s="10" t="str">
        <f>_xlfn.XLOOKUP(T243,Table7[Gender_Category],Table7[Gender_Key])</f>
        <v>GK-02</v>
      </c>
      <c r="H243" s="10">
        <f>Cleaned_Data[[#This Row],[Units_Sold]]</f>
        <v>2</v>
      </c>
      <c r="I243" s="10">
        <f>Cleaned_Data[[#This Row],[MRP]]</f>
        <v>6110.0300000000007</v>
      </c>
      <c r="J243" s="10">
        <f>Cleaned_Data[[#This Row],[Discount_Applied]]</f>
        <v>0</v>
      </c>
      <c r="K243" s="10">
        <f>Cleaned_Data[[#This Row],[Revenue]]</f>
        <v>0</v>
      </c>
      <c r="L243" s="10">
        <f>Cleaned_Data[[#This Row],[Profit]]</f>
        <v>934.87</v>
      </c>
      <c r="M243" s="10" t="str">
        <f>Cleaned_Data[[#This Row],[Product_Name]]</f>
        <v>Free RN</v>
      </c>
      <c r="N243" s="10" t="str">
        <f>Cleaned_Data[[#This Row],[Product_Line]]</f>
        <v>Running</v>
      </c>
      <c r="O243" s="10" t="str">
        <f>Cleaned_Data[[#This Row],[Size]]</f>
        <v>L</v>
      </c>
      <c r="P243" s="10" t="str">
        <f t="shared" si="6"/>
        <v>Free RN|Running|L</v>
      </c>
      <c r="Q243" s="11">
        <f>Cleaned_Data[[#This Row],[Order_Date]]</f>
        <v>45707</v>
      </c>
      <c r="R243" s="10" t="str">
        <f>Cleaned_Data[[#This Row],[Region]]</f>
        <v>Delhi</v>
      </c>
      <c r="S243" s="10" t="str">
        <f>Cleaned_Data[[#This Row],[Sales_Channel]]</f>
        <v>Retail</v>
      </c>
      <c r="T243" s="10" t="str">
        <f>Cleaned_Data[[#This Row],[Gender_Category]]</f>
        <v>Women</v>
      </c>
      <c r="U243" t="str">
        <f t="shared" si="7"/>
        <v>DK-575</v>
      </c>
      <c r="V243" s="10"/>
      <c r="W243" s="10"/>
    </row>
    <row r="244" spans="1:23" x14ac:dyDescent="0.3">
      <c r="A244" s="10" t="s">
        <v>563</v>
      </c>
      <c r="B244" s="10">
        <f>Cleaned_Data[[#This Row],[Order_ID]]</f>
        <v>2253</v>
      </c>
      <c r="C244" s="10" t="str">
        <f>_xlfn.XLOOKUP(P244,Dim_Product!$E$2:$E$221,Dim_Product!$A$2:$A$221,"Not Found")</f>
        <v>PK-06</v>
      </c>
      <c r="D244" s="10" t="str">
        <f>_xlfn.XLOOKUP(Table5[[#This Row],[Order_Date]],Table8[Date],Table8[Date_Key],"Not Found")</f>
        <v>Not Found</v>
      </c>
      <c r="E244" s="10" t="str">
        <f>_xlfn.XLOOKUP(R244,Table4[Region],Table4[Region_Key])</f>
        <v>RK-01</v>
      </c>
      <c r="F244" s="10" t="str">
        <f>_xlfn.XLOOKUP(S244,Table6[Sales_Channel],Table6[Channel_Key])</f>
        <v>CK-01</v>
      </c>
      <c r="G244" s="10" t="str">
        <f>_xlfn.XLOOKUP(T244,Table7[Gender_Category],Table7[Gender_Key])</f>
        <v>GK-03</v>
      </c>
      <c r="H244" s="10">
        <f>Cleaned_Data[[#This Row],[Units_Sold]]</f>
        <v>0</v>
      </c>
      <c r="I244" s="10">
        <f>Cleaned_Data[[#This Row],[MRP]]</f>
        <v>6110.0300000000007</v>
      </c>
      <c r="J244" s="10">
        <f>Cleaned_Data[[#This Row],[Discount_Applied]]</f>
        <v>0</v>
      </c>
      <c r="K244" s="10">
        <f>Cleaned_Data[[#This Row],[Revenue]]</f>
        <v>0</v>
      </c>
      <c r="L244" s="10">
        <f>Cleaned_Data[[#This Row],[Profit]]</f>
        <v>1516.72</v>
      </c>
      <c r="M244" s="10" t="str">
        <f>Cleaned_Data[[#This Row],[Product_Name]]</f>
        <v>Flex Trainer</v>
      </c>
      <c r="N244" s="10" t="str">
        <f>Cleaned_Data[[#This Row],[Product_Line]]</f>
        <v>Training</v>
      </c>
      <c r="O244" s="10" t="str">
        <f>Cleaned_Data[[#This Row],[Size]]</f>
        <v>M</v>
      </c>
      <c r="P244" s="10" t="str">
        <f t="shared" si="6"/>
        <v>Flex Trainer|Training|M</v>
      </c>
      <c r="Q244" s="11" t="str">
        <f>Cleaned_Data[[#This Row],[Order_Date]]</f>
        <v/>
      </c>
      <c r="R244" s="10" t="str">
        <f>Cleaned_Data[[#This Row],[Region]]</f>
        <v>Bangalore</v>
      </c>
      <c r="S244" s="10" t="str">
        <f>Cleaned_Data[[#This Row],[Sales_Channel]]</f>
        <v>Online</v>
      </c>
      <c r="T244" s="10" t="str">
        <f>Cleaned_Data[[#This Row],[Gender_Category]]</f>
        <v>Men</v>
      </c>
      <c r="U244" t="str">
        <f t="shared" si="7"/>
        <v>Not Found</v>
      </c>
      <c r="V244" s="10"/>
      <c r="W244" s="10"/>
    </row>
    <row r="245" spans="1:23" x14ac:dyDescent="0.3">
      <c r="A245" s="10" t="s">
        <v>564</v>
      </c>
      <c r="B245" s="10">
        <f>Cleaned_Data[[#This Row],[Order_ID]]</f>
        <v>2254</v>
      </c>
      <c r="C245" s="10" t="str">
        <f>_xlfn.XLOOKUP(P245,Dim_Product!$E$2:$E$221,Dim_Product!$A$2:$A$221,"Not Found")</f>
        <v>PK-87</v>
      </c>
      <c r="D245" s="10" t="str">
        <f>_xlfn.XLOOKUP(Table5[[#This Row],[Order_Date]],Table8[Date],Table8[Date_Key],"Not Found")</f>
        <v>DK-471</v>
      </c>
      <c r="E245" s="10" t="str">
        <f>_xlfn.XLOOKUP(R245,Table4[Region],Table4[Region_Key])</f>
        <v>RK-02</v>
      </c>
      <c r="F245" s="10" t="str">
        <f>_xlfn.XLOOKUP(S245,Table6[Sales_Channel],Table6[Channel_Key])</f>
        <v>CK-01</v>
      </c>
      <c r="G245" s="10" t="str">
        <f>_xlfn.XLOOKUP(T245,Table7[Gender_Category],Table7[Gender_Key])</f>
        <v>GK-02</v>
      </c>
      <c r="H245" s="10">
        <f>Cleaned_Data[[#This Row],[Units_Sold]]</f>
        <v>2</v>
      </c>
      <c r="I245" s="10">
        <f>Cleaned_Data[[#This Row],[MRP]]</f>
        <v>6110.0300000000007</v>
      </c>
      <c r="J245" s="10">
        <f>Cleaned_Data[[#This Row],[Discount_Applied]]</f>
        <v>0.89</v>
      </c>
      <c r="K245" s="10">
        <f>Cleaned_Data[[#This Row],[Revenue]]</f>
        <v>0</v>
      </c>
      <c r="L245" s="10">
        <f>Cleaned_Data[[#This Row],[Profit]]</f>
        <v>1642</v>
      </c>
      <c r="M245" s="10" t="str">
        <f>Cleaned_Data[[#This Row],[Product_Name]]</f>
        <v>LeBron 20</v>
      </c>
      <c r="N245" s="10" t="str">
        <f>Cleaned_Data[[#This Row],[Product_Line]]</f>
        <v>Basketball</v>
      </c>
      <c r="O245" s="10" t="str">
        <f>Cleaned_Data[[#This Row],[Size]]</f>
        <v>M</v>
      </c>
      <c r="P245" s="10" t="str">
        <f t="shared" si="6"/>
        <v>LeBron 20|Basketball|M</v>
      </c>
      <c r="Q245" s="11">
        <f>Cleaned_Data[[#This Row],[Order_Date]]</f>
        <v>45603</v>
      </c>
      <c r="R245" s="10" t="str">
        <f>Cleaned_Data[[#This Row],[Region]]</f>
        <v>Hyderabad</v>
      </c>
      <c r="S245" s="10" t="str">
        <f>Cleaned_Data[[#This Row],[Sales_Channel]]</f>
        <v>Online</v>
      </c>
      <c r="T245" s="10" t="str">
        <f>Cleaned_Data[[#This Row],[Gender_Category]]</f>
        <v>Women</v>
      </c>
      <c r="U245" t="str">
        <f t="shared" si="7"/>
        <v>DK-471</v>
      </c>
      <c r="V245" s="10"/>
      <c r="W245" s="10"/>
    </row>
    <row r="246" spans="1:23" x14ac:dyDescent="0.3">
      <c r="A246" s="10" t="s">
        <v>565</v>
      </c>
      <c r="B246" s="10">
        <f>Cleaned_Data[[#This Row],[Order_ID]]</f>
        <v>2255</v>
      </c>
      <c r="C246" s="10" t="str">
        <f>_xlfn.XLOOKUP(P246,Dim_Product!$E$2:$E$221,Dim_Product!$A$2:$A$221,"Not Found")</f>
        <v>PK-66</v>
      </c>
      <c r="D246" s="10" t="str">
        <f>_xlfn.XLOOKUP(Table5[[#This Row],[Order_Date]],Table8[Date],Table8[Date_Key],"Not Found")</f>
        <v>Not Found</v>
      </c>
      <c r="E246" s="10" t="str">
        <f>_xlfn.XLOOKUP(R246,Table4[Region],Table4[Region_Key])</f>
        <v>RK-03</v>
      </c>
      <c r="F246" s="10" t="str">
        <f>_xlfn.XLOOKUP(S246,Table6[Sales_Channel],Table6[Channel_Key])</f>
        <v>CK-02</v>
      </c>
      <c r="G246" s="10" t="str">
        <f>_xlfn.XLOOKUP(T246,Table7[Gender_Category],Table7[Gender_Key])</f>
        <v>GK-01</v>
      </c>
      <c r="H246" s="10">
        <f>Cleaned_Data[[#This Row],[Units_Sold]]</f>
        <v>2</v>
      </c>
      <c r="I246" s="10">
        <f>Cleaned_Data[[#This Row],[MRP]]</f>
        <v>2222.5500000000002</v>
      </c>
      <c r="J246" s="10">
        <f>Cleaned_Data[[#This Row],[Discount_Applied]]</f>
        <v>0.84</v>
      </c>
      <c r="K246" s="10">
        <f>Cleaned_Data[[#This Row],[Revenue]]</f>
        <v>0</v>
      </c>
      <c r="L246" s="10">
        <f>Cleaned_Data[[#This Row],[Profit]]</f>
        <v>586.55999999999995</v>
      </c>
      <c r="M246" s="10" t="str">
        <f>Cleaned_Data[[#This Row],[Product_Name]]</f>
        <v>LeBron 20</v>
      </c>
      <c r="N246" s="10" t="str">
        <f>Cleaned_Data[[#This Row],[Product_Line]]</f>
        <v>Basketball</v>
      </c>
      <c r="O246" s="10" t="str">
        <f>Cleaned_Data[[#This Row],[Size]]</f>
        <v>XL</v>
      </c>
      <c r="P246" s="10" t="str">
        <f t="shared" si="6"/>
        <v>LeBron 20|Basketball|XL</v>
      </c>
      <c r="Q246" s="11" t="str">
        <f>Cleaned_Data[[#This Row],[Order_Date]]</f>
        <v/>
      </c>
      <c r="R246" s="10" t="str">
        <f>Cleaned_Data[[#This Row],[Region]]</f>
        <v>Mumbai</v>
      </c>
      <c r="S246" s="10" t="str">
        <f>Cleaned_Data[[#This Row],[Sales_Channel]]</f>
        <v>Retail</v>
      </c>
      <c r="T246" s="10" t="str">
        <f>Cleaned_Data[[#This Row],[Gender_Category]]</f>
        <v>Kids</v>
      </c>
      <c r="U246" t="str">
        <f t="shared" si="7"/>
        <v>Not Found</v>
      </c>
      <c r="V246" s="10"/>
      <c r="W246" s="10"/>
    </row>
    <row r="247" spans="1:23" x14ac:dyDescent="0.3">
      <c r="A247" s="10" t="s">
        <v>566</v>
      </c>
      <c r="B247" s="10">
        <f>Cleaned_Data[[#This Row],[Order_ID]]</f>
        <v>2256</v>
      </c>
      <c r="C247" s="10" t="str">
        <f>_xlfn.XLOOKUP(P247,Dim_Product!$E$2:$E$221,Dim_Product!$A$2:$A$221,"Not Found")</f>
        <v>PK-47</v>
      </c>
      <c r="D247" s="10" t="str">
        <f>_xlfn.XLOOKUP(Table5[[#This Row],[Order_Date]],Table8[Date],Table8[Date_Key],"Not Found")</f>
        <v>DK-631</v>
      </c>
      <c r="E247" s="10" t="str">
        <f>_xlfn.XLOOKUP(R247,Table4[Region],Table4[Region_Key])</f>
        <v>RK-02</v>
      </c>
      <c r="F247" s="10" t="str">
        <f>_xlfn.XLOOKUP(S247,Table6[Sales_Channel],Table6[Channel_Key])</f>
        <v>CK-01</v>
      </c>
      <c r="G247" s="10" t="str">
        <f>_xlfn.XLOOKUP(T247,Table7[Gender_Category],Table7[Gender_Key])</f>
        <v>GK-03</v>
      </c>
      <c r="H247" s="10">
        <f>Cleaned_Data[[#This Row],[Units_Sold]]</f>
        <v>2</v>
      </c>
      <c r="I247" s="10">
        <f>Cleaned_Data[[#This Row],[MRP]]</f>
        <v>6110.0300000000007</v>
      </c>
      <c r="J247" s="10">
        <f>Cleaned_Data[[#This Row],[Discount_Applied]]</f>
        <v>0</v>
      </c>
      <c r="K247" s="10">
        <f>Cleaned_Data[[#This Row],[Revenue]]</f>
        <v>0</v>
      </c>
      <c r="L247" s="10">
        <f>Cleaned_Data[[#This Row],[Profit]]</f>
        <v>3175.83</v>
      </c>
      <c r="M247" s="10" t="str">
        <f>Cleaned_Data[[#This Row],[Product_Name]]</f>
        <v>Phantom GT</v>
      </c>
      <c r="N247" s="10" t="str">
        <f>Cleaned_Data[[#This Row],[Product_Line]]</f>
        <v>Soccer</v>
      </c>
      <c r="O247" s="10" t="str">
        <f>Cleaned_Data[[#This Row],[Size]]</f>
        <v>NA</v>
      </c>
      <c r="P247" s="10" t="str">
        <f t="shared" si="6"/>
        <v>Phantom GT|Soccer|NA</v>
      </c>
      <c r="Q247" s="11">
        <f>Cleaned_Data[[#This Row],[Order_Date]]</f>
        <v>45763</v>
      </c>
      <c r="R247" s="10" t="str">
        <f>Cleaned_Data[[#This Row],[Region]]</f>
        <v>Hyderabad</v>
      </c>
      <c r="S247" s="10" t="str">
        <f>Cleaned_Data[[#This Row],[Sales_Channel]]</f>
        <v>Online</v>
      </c>
      <c r="T247" s="10" t="str">
        <f>Cleaned_Data[[#This Row],[Gender_Category]]</f>
        <v>Men</v>
      </c>
      <c r="U247" t="str">
        <f t="shared" si="7"/>
        <v>DK-631</v>
      </c>
      <c r="V247" s="10"/>
      <c r="W247" s="10"/>
    </row>
    <row r="248" spans="1:23" x14ac:dyDescent="0.3">
      <c r="A248" s="10" t="s">
        <v>567</v>
      </c>
      <c r="B248" s="10">
        <f>Cleaned_Data[[#This Row],[Order_ID]]</f>
        <v>2257</v>
      </c>
      <c r="C248" s="10" t="str">
        <f>_xlfn.XLOOKUP(P248,Dim_Product!$E$2:$E$221,Dim_Product!$A$2:$A$221,"Not Found")</f>
        <v>PK-99</v>
      </c>
      <c r="D248" s="10" t="str">
        <f>_xlfn.XLOOKUP(Table5[[#This Row],[Order_Date]],Table8[Date],Table8[Date_Key],"Not Found")</f>
        <v>DK-435</v>
      </c>
      <c r="E248" s="10" t="str">
        <f>_xlfn.XLOOKUP(R248,Table4[Region],Table4[Region_Key])</f>
        <v>RK-03</v>
      </c>
      <c r="F248" s="10" t="str">
        <f>_xlfn.XLOOKUP(S248,Table6[Sales_Channel],Table6[Channel_Key])</f>
        <v>CK-01</v>
      </c>
      <c r="G248" s="10" t="str">
        <f>_xlfn.XLOOKUP(T248,Table7[Gender_Category],Table7[Gender_Key])</f>
        <v>GK-03</v>
      </c>
      <c r="H248" s="10">
        <f>Cleaned_Data[[#This Row],[Units_Sold]]</f>
        <v>1</v>
      </c>
      <c r="I248" s="10">
        <f>Cleaned_Data[[#This Row],[MRP]]</f>
        <v>6110.0300000000007</v>
      </c>
      <c r="J248" s="10">
        <f>Cleaned_Data[[#This Row],[Discount_Applied]]</f>
        <v>0</v>
      </c>
      <c r="K248" s="10">
        <f>Cleaned_Data[[#This Row],[Revenue]]</f>
        <v>0</v>
      </c>
      <c r="L248" s="10">
        <f>Cleaned_Data[[#This Row],[Profit]]</f>
        <v>-365.42</v>
      </c>
      <c r="M248" s="10" t="str">
        <f>Cleaned_Data[[#This Row],[Product_Name]]</f>
        <v>Kyrie Flytrap</v>
      </c>
      <c r="N248" s="10" t="str">
        <f>Cleaned_Data[[#This Row],[Product_Line]]</f>
        <v>Basketball</v>
      </c>
      <c r="O248" s="10" t="str">
        <f>Cleaned_Data[[#This Row],[Size]]</f>
        <v>XL</v>
      </c>
      <c r="P248" s="10" t="str">
        <f t="shared" si="6"/>
        <v>Kyrie Flytrap|Basketball|XL</v>
      </c>
      <c r="Q248" s="11">
        <f>Cleaned_Data[[#This Row],[Order_Date]]</f>
        <v>45567</v>
      </c>
      <c r="R248" s="10" t="str">
        <f>Cleaned_Data[[#This Row],[Region]]</f>
        <v>Mumbai</v>
      </c>
      <c r="S248" s="10" t="str">
        <f>Cleaned_Data[[#This Row],[Sales_Channel]]</f>
        <v>Online</v>
      </c>
      <c r="T248" s="10" t="str">
        <f>Cleaned_Data[[#This Row],[Gender_Category]]</f>
        <v>Men</v>
      </c>
      <c r="U248" t="str">
        <f t="shared" si="7"/>
        <v>DK-435</v>
      </c>
      <c r="V248" s="10"/>
      <c r="W248" s="10"/>
    </row>
    <row r="249" spans="1:23" x14ac:dyDescent="0.3">
      <c r="A249" s="10" t="s">
        <v>568</v>
      </c>
      <c r="B249" s="10">
        <f>Cleaned_Data[[#This Row],[Order_ID]]</f>
        <v>2258</v>
      </c>
      <c r="C249" s="10" t="str">
        <f>_xlfn.XLOOKUP(P249,Dim_Product!$E$2:$E$221,Dim_Product!$A$2:$A$221,"Not Found")</f>
        <v>PK-110</v>
      </c>
      <c r="D249" s="10" t="str">
        <f>_xlfn.XLOOKUP(Table5[[#This Row],[Order_Date]],Table8[Date],Table8[Date_Key],"Not Found")</f>
        <v>DK-388</v>
      </c>
      <c r="E249" s="10" t="str">
        <f>_xlfn.XLOOKUP(R249,Table4[Region],Table4[Region_Key])</f>
        <v>RK-03</v>
      </c>
      <c r="F249" s="10" t="str">
        <f>_xlfn.XLOOKUP(S249,Table6[Sales_Channel],Table6[Channel_Key])</f>
        <v>CK-01</v>
      </c>
      <c r="G249" s="10" t="str">
        <f>_xlfn.XLOOKUP(T249,Table7[Gender_Category],Table7[Gender_Key])</f>
        <v>GK-02</v>
      </c>
      <c r="H249" s="10">
        <f>Cleaned_Data[[#This Row],[Units_Sold]]</f>
        <v>2</v>
      </c>
      <c r="I249" s="10">
        <f>Cleaned_Data[[#This Row],[MRP]]</f>
        <v>6110.0300000000007</v>
      </c>
      <c r="J249" s="10">
        <f>Cleaned_Data[[#This Row],[Discount_Applied]]</f>
        <v>0.39</v>
      </c>
      <c r="K249" s="10">
        <f>Cleaned_Data[[#This Row],[Revenue]]</f>
        <v>0</v>
      </c>
      <c r="L249" s="10">
        <f>Cleaned_Data[[#This Row],[Profit]]</f>
        <v>2824.7</v>
      </c>
      <c r="M249" s="10" t="str">
        <f>Cleaned_Data[[#This Row],[Product_Name]]</f>
        <v>Dunk Low</v>
      </c>
      <c r="N249" s="10" t="str">
        <f>Cleaned_Data[[#This Row],[Product_Line]]</f>
        <v>Lifestyle</v>
      </c>
      <c r="O249" s="10" t="str">
        <f>Cleaned_Data[[#This Row],[Size]]</f>
        <v>L</v>
      </c>
      <c r="P249" s="10" t="str">
        <f t="shared" si="6"/>
        <v>Dunk Low|Lifestyle|L</v>
      </c>
      <c r="Q249" s="11">
        <f>Cleaned_Data[[#This Row],[Order_Date]]</f>
        <v>45520</v>
      </c>
      <c r="R249" s="10" t="str">
        <f>Cleaned_Data[[#This Row],[Region]]</f>
        <v>Mumbai</v>
      </c>
      <c r="S249" s="10" t="str">
        <f>Cleaned_Data[[#This Row],[Sales_Channel]]</f>
        <v>Online</v>
      </c>
      <c r="T249" s="10" t="str">
        <f>Cleaned_Data[[#This Row],[Gender_Category]]</f>
        <v>Women</v>
      </c>
      <c r="U249" t="str">
        <f t="shared" si="7"/>
        <v>DK-388</v>
      </c>
      <c r="V249" s="10"/>
      <c r="W249" s="10"/>
    </row>
    <row r="250" spans="1:23" x14ac:dyDescent="0.3">
      <c r="A250" s="10" t="s">
        <v>569</v>
      </c>
      <c r="B250" s="10">
        <f>Cleaned_Data[[#This Row],[Order_ID]]</f>
        <v>2259</v>
      </c>
      <c r="C250" s="10" t="str">
        <f>_xlfn.XLOOKUP(P250,Dim_Product!$E$2:$E$221,Dim_Product!$A$2:$A$221,"Not Found")</f>
        <v>PK-08</v>
      </c>
      <c r="D250" s="10" t="str">
        <f>_xlfn.XLOOKUP(Table5[[#This Row],[Order_Date]],Table8[Date],Table8[Date_Key],"Not Found")</f>
        <v>DK-175</v>
      </c>
      <c r="E250" s="10" t="str">
        <f>_xlfn.XLOOKUP(R250,Table4[Region],Table4[Region_Key])</f>
        <v>RK-05</v>
      </c>
      <c r="F250" s="10" t="str">
        <f>_xlfn.XLOOKUP(S250,Table6[Sales_Channel],Table6[Channel_Key])</f>
        <v>CK-02</v>
      </c>
      <c r="G250" s="10" t="str">
        <f>_xlfn.XLOOKUP(T250,Table7[Gender_Category],Table7[Gender_Key])</f>
        <v>GK-02</v>
      </c>
      <c r="H250" s="10">
        <f>Cleaned_Data[[#This Row],[Units_Sold]]</f>
        <v>2</v>
      </c>
      <c r="I250" s="10">
        <f>Cleaned_Data[[#This Row],[MRP]]</f>
        <v>6110.0300000000007</v>
      </c>
      <c r="J250" s="10">
        <f>Cleaned_Data[[#This Row],[Discount_Applied]]</f>
        <v>0</v>
      </c>
      <c r="K250" s="10">
        <f>Cleaned_Data[[#This Row],[Revenue]]</f>
        <v>0</v>
      </c>
      <c r="L250" s="10">
        <f>Cleaned_Data[[#This Row],[Profit]]</f>
        <v>2323.89</v>
      </c>
      <c r="M250" s="10" t="str">
        <f>Cleaned_Data[[#This Row],[Product_Name]]</f>
        <v>Mercurial Superfly</v>
      </c>
      <c r="N250" s="10" t="str">
        <f>Cleaned_Data[[#This Row],[Product_Line]]</f>
        <v>Soccer</v>
      </c>
      <c r="O250" s="10" t="str">
        <f>Cleaned_Data[[#This Row],[Size]]</f>
        <v>M</v>
      </c>
      <c r="P250" s="10" t="str">
        <f t="shared" si="6"/>
        <v>Mercurial Superfly|Soccer|M</v>
      </c>
      <c r="Q250" s="11">
        <f>Cleaned_Data[[#This Row],[Order_Date]]</f>
        <v>45307</v>
      </c>
      <c r="R250" s="10" t="str">
        <f>Cleaned_Data[[#This Row],[Region]]</f>
        <v>Delhi</v>
      </c>
      <c r="S250" s="10" t="str">
        <f>Cleaned_Data[[#This Row],[Sales_Channel]]</f>
        <v>Retail</v>
      </c>
      <c r="T250" s="10" t="str">
        <f>Cleaned_Data[[#This Row],[Gender_Category]]</f>
        <v>Women</v>
      </c>
      <c r="U250" t="str">
        <f t="shared" si="7"/>
        <v>DK-175</v>
      </c>
      <c r="V250" s="10"/>
      <c r="W250" s="10"/>
    </row>
    <row r="251" spans="1:23" x14ac:dyDescent="0.3">
      <c r="A251" s="10" t="s">
        <v>570</v>
      </c>
      <c r="B251" s="10">
        <f>Cleaned_Data[[#This Row],[Order_ID]]</f>
        <v>2260</v>
      </c>
      <c r="C251" s="10" t="str">
        <f>_xlfn.XLOOKUP(P251,Dim_Product!$E$2:$E$221,Dim_Product!$A$2:$A$221,"Not Found")</f>
        <v>PK-111</v>
      </c>
      <c r="D251" s="10" t="str">
        <f>_xlfn.XLOOKUP(Table5[[#This Row],[Order_Date]],Table8[Date],Table8[Date_Key],"Not Found")</f>
        <v>DK-308</v>
      </c>
      <c r="E251" s="10" t="str">
        <f>_xlfn.XLOOKUP(R251,Table4[Region],Table4[Region_Key])</f>
        <v>RK-04</v>
      </c>
      <c r="F251" s="10" t="str">
        <f>_xlfn.XLOOKUP(S251,Table6[Sales_Channel],Table6[Channel_Key])</f>
        <v>CK-02</v>
      </c>
      <c r="G251" s="10" t="str">
        <f>_xlfn.XLOOKUP(T251,Table7[Gender_Category],Table7[Gender_Key])</f>
        <v>GK-02</v>
      </c>
      <c r="H251" s="10">
        <f>Cleaned_Data[[#This Row],[Units_Sold]]</f>
        <v>2</v>
      </c>
      <c r="I251" s="10">
        <f>Cleaned_Data[[#This Row],[MRP]]</f>
        <v>6110.0300000000007</v>
      </c>
      <c r="J251" s="10">
        <f>Cleaned_Data[[#This Row],[Discount_Applied]]</f>
        <v>0</v>
      </c>
      <c r="K251" s="10">
        <f>Cleaned_Data[[#This Row],[Revenue]]</f>
        <v>0</v>
      </c>
      <c r="L251" s="10">
        <f>Cleaned_Data[[#This Row],[Profit]]</f>
        <v>-352.18</v>
      </c>
      <c r="M251" s="10" t="str">
        <f>Cleaned_Data[[#This Row],[Product_Name]]</f>
        <v>Dunk Low</v>
      </c>
      <c r="N251" s="10" t="str">
        <f>Cleaned_Data[[#This Row],[Product_Line]]</f>
        <v>Lifestyle</v>
      </c>
      <c r="O251" s="10" t="str">
        <f>Cleaned_Data[[#This Row],[Size]]</f>
        <v>M</v>
      </c>
      <c r="P251" s="10" t="str">
        <f t="shared" si="6"/>
        <v>Dunk Low|Lifestyle|M</v>
      </c>
      <c r="Q251" s="11">
        <f>Cleaned_Data[[#This Row],[Order_Date]]</f>
        <v>45440</v>
      </c>
      <c r="R251" s="10" t="str">
        <f>Cleaned_Data[[#This Row],[Region]]</f>
        <v>Pune</v>
      </c>
      <c r="S251" s="10" t="str">
        <f>Cleaned_Data[[#This Row],[Sales_Channel]]</f>
        <v>Retail</v>
      </c>
      <c r="T251" s="10" t="str">
        <f>Cleaned_Data[[#This Row],[Gender_Category]]</f>
        <v>Women</v>
      </c>
      <c r="U251" t="str">
        <f t="shared" si="7"/>
        <v>DK-308</v>
      </c>
      <c r="V251" s="10"/>
      <c r="W251" s="10"/>
    </row>
    <row r="252" spans="1:23" x14ac:dyDescent="0.3">
      <c r="A252" s="10" t="s">
        <v>571</v>
      </c>
      <c r="B252" s="10">
        <f>Cleaned_Data[[#This Row],[Order_ID]]</f>
        <v>2261</v>
      </c>
      <c r="C252" s="10" t="str">
        <f>_xlfn.XLOOKUP(P252,Dim_Product!$E$2:$E$221,Dim_Product!$A$2:$A$221,"Not Found")</f>
        <v>PK-112</v>
      </c>
      <c r="D252" s="10" t="str">
        <f>_xlfn.XLOOKUP(Table5[[#This Row],[Order_Date]],Table8[Date],Table8[Date_Key],"Not Found")</f>
        <v>DK-434</v>
      </c>
      <c r="E252" s="10" t="str">
        <f>_xlfn.XLOOKUP(R252,Table4[Region],Table4[Region_Key])</f>
        <v>RK-04</v>
      </c>
      <c r="F252" s="10" t="str">
        <f>_xlfn.XLOOKUP(S252,Table6[Sales_Channel],Table6[Channel_Key])</f>
        <v>CK-02</v>
      </c>
      <c r="G252" s="10" t="str">
        <f>_xlfn.XLOOKUP(T252,Table7[Gender_Category],Table7[Gender_Key])</f>
        <v>GK-02</v>
      </c>
      <c r="H252" s="10">
        <f>Cleaned_Data[[#This Row],[Units_Sold]]</f>
        <v>2</v>
      </c>
      <c r="I252" s="10">
        <f>Cleaned_Data[[#This Row],[MRP]]</f>
        <v>2503.6</v>
      </c>
      <c r="J252" s="10">
        <f>Cleaned_Data[[#This Row],[Discount_Applied]]</f>
        <v>0.54</v>
      </c>
      <c r="K252" s="10">
        <f>Cleaned_Data[[#This Row],[Revenue]]</f>
        <v>0</v>
      </c>
      <c r="L252" s="10">
        <f>Cleaned_Data[[#This Row],[Profit]]</f>
        <v>1574.74</v>
      </c>
      <c r="M252" s="10" t="str">
        <f>Cleaned_Data[[#This Row],[Product_Name]]</f>
        <v>ZoomX Invincible</v>
      </c>
      <c r="N252" s="10" t="str">
        <f>Cleaned_Data[[#This Row],[Product_Line]]</f>
        <v>Training</v>
      </c>
      <c r="O252" s="10" t="str">
        <f>Cleaned_Data[[#This Row],[Size]]</f>
        <v>NA</v>
      </c>
      <c r="P252" s="10" t="str">
        <f t="shared" si="6"/>
        <v>ZoomX Invincible|Training|NA</v>
      </c>
      <c r="Q252" s="11">
        <f>Cleaned_Data[[#This Row],[Order_Date]]</f>
        <v>45566</v>
      </c>
      <c r="R252" s="10" t="str">
        <f>Cleaned_Data[[#This Row],[Region]]</f>
        <v>Pune</v>
      </c>
      <c r="S252" s="10" t="str">
        <f>Cleaned_Data[[#This Row],[Sales_Channel]]</f>
        <v>Retail</v>
      </c>
      <c r="T252" s="10" t="str">
        <f>Cleaned_Data[[#This Row],[Gender_Category]]</f>
        <v>Women</v>
      </c>
      <c r="U252" t="str">
        <f t="shared" si="7"/>
        <v>DK-434</v>
      </c>
      <c r="V252" s="10"/>
      <c r="W252" s="10"/>
    </row>
    <row r="253" spans="1:23" x14ac:dyDescent="0.3">
      <c r="A253" s="10" t="s">
        <v>572</v>
      </c>
      <c r="B253" s="10">
        <f>Cleaned_Data[[#This Row],[Order_ID]]</f>
        <v>2262</v>
      </c>
      <c r="C253" s="10" t="str">
        <f>_xlfn.XLOOKUP(P253,Dim_Product!$E$2:$E$221,Dim_Product!$A$2:$A$221,"Not Found")</f>
        <v>PK-76</v>
      </c>
      <c r="D253" s="10" t="str">
        <f>_xlfn.XLOOKUP(Table5[[#This Row],[Order_Date]],Table8[Date],Table8[Date_Key],"Not Found")</f>
        <v>DK-536</v>
      </c>
      <c r="E253" s="10" t="str">
        <f>_xlfn.XLOOKUP(R253,Table4[Region],Table4[Region_Key])</f>
        <v>RK-04</v>
      </c>
      <c r="F253" s="10" t="str">
        <f>_xlfn.XLOOKUP(S253,Table6[Sales_Channel],Table6[Channel_Key])</f>
        <v>CK-02</v>
      </c>
      <c r="G253" s="10" t="str">
        <f>_xlfn.XLOOKUP(T253,Table7[Gender_Category],Table7[Gender_Key])</f>
        <v>GK-02</v>
      </c>
      <c r="H253" s="10">
        <f>Cleaned_Data[[#This Row],[Units_Sold]]</f>
        <v>0</v>
      </c>
      <c r="I253" s="10">
        <f>Cleaned_Data[[#This Row],[MRP]]</f>
        <v>6110.0300000000007</v>
      </c>
      <c r="J253" s="10">
        <f>Cleaned_Data[[#This Row],[Discount_Applied]]</f>
        <v>0</v>
      </c>
      <c r="K253" s="10">
        <f>Cleaned_Data[[#This Row],[Revenue]]</f>
        <v>0</v>
      </c>
      <c r="L253" s="10">
        <f>Cleaned_Data[[#This Row],[Profit]]</f>
        <v>3146.93</v>
      </c>
      <c r="M253" s="10" t="str">
        <f>Cleaned_Data[[#This Row],[Product_Name]]</f>
        <v>Pegasus Turbo</v>
      </c>
      <c r="N253" s="10" t="str">
        <f>Cleaned_Data[[#This Row],[Product_Line]]</f>
        <v>Running</v>
      </c>
      <c r="O253" s="10" t="str">
        <f>Cleaned_Data[[#This Row],[Size]]</f>
        <v>L</v>
      </c>
      <c r="P253" s="10" t="str">
        <f t="shared" si="6"/>
        <v>Pegasus Turbo|Running|L</v>
      </c>
      <c r="Q253" s="11">
        <f>Cleaned_Data[[#This Row],[Order_Date]]</f>
        <v>45668</v>
      </c>
      <c r="R253" s="10" t="str">
        <f>Cleaned_Data[[#This Row],[Region]]</f>
        <v>Pune</v>
      </c>
      <c r="S253" s="10" t="str">
        <f>Cleaned_Data[[#This Row],[Sales_Channel]]</f>
        <v>Retail</v>
      </c>
      <c r="T253" s="10" t="str">
        <f>Cleaned_Data[[#This Row],[Gender_Category]]</f>
        <v>Women</v>
      </c>
      <c r="U253" t="str">
        <f t="shared" si="7"/>
        <v>DK-536</v>
      </c>
      <c r="V253" s="10"/>
      <c r="W253" s="10"/>
    </row>
    <row r="254" spans="1:23" x14ac:dyDescent="0.3">
      <c r="A254" s="10" t="s">
        <v>573</v>
      </c>
      <c r="B254" s="10">
        <f>Cleaned_Data[[#This Row],[Order_ID]]</f>
        <v>2263</v>
      </c>
      <c r="C254" s="10" t="str">
        <f>_xlfn.XLOOKUP(P254,Dim_Product!$E$2:$E$221,Dim_Product!$A$2:$A$221,"Not Found")</f>
        <v>PK-03</v>
      </c>
      <c r="D254" s="10" t="str">
        <f>_xlfn.XLOOKUP(Table5[[#This Row],[Order_Date]],Table8[Date],Table8[Date_Key],"Not Found")</f>
        <v>Not Found</v>
      </c>
      <c r="E254" s="10" t="str">
        <f>_xlfn.XLOOKUP(R254,Table4[Region],Table4[Region_Key])</f>
        <v>RK-06</v>
      </c>
      <c r="F254" s="10" t="str">
        <f>_xlfn.XLOOKUP(S254,Table6[Sales_Channel],Table6[Channel_Key])</f>
        <v>CK-01</v>
      </c>
      <c r="G254" s="10" t="str">
        <f>_xlfn.XLOOKUP(T254,Table7[Gender_Category],Table7[Gender_Key])</f>
        <v>GK-02</v>
      </c>
      <c r="H254" s="10">
        <f>Cleaned_Data[[#This Row],[Units_Sold]]</f>
        <v>0</v>
      </c>
      <c r="I254" s="10">
        <f>Cleaned_Data[[#This Row],[MRP]]</f>
        <v>5172.1400000000003</v>
      </c>
      <c r="J254" s="10">
        <f>Cleaned_Data[[#This Row],[Discount_Applied]]</f>
        <v>0</v>
      </c>
      <c r="K254" s="10">
        <f>Cleaned_Data[[#This Row],[Revenue]]</f>
        <v>0</v>
      </c>
      <c r="L254" s="10">
        <f>Cleaned_Data[[#This Row],[Profit]]</f>
        <v>2510.5500000000002</v>
      </c>
      <c r="M254" s="10" t="str">
        <f>Cleaned_Data[[#This Row],[Product_Name]]</f>
        <v>Premier III</v>
      </c>
      <c r="N254" s="10" t="str">
        <f>Cleaned_Data[[#This Row],[Product_Line]]</f>
        <v>Soccer</v>
      </c>
      <c r="O254" s="10" t="str">
        <f>Cleaned_Data[[#This Row],[Size]]</f>
        <v>M</v>
      </c>
      <c r="P254" s="10" t="str">
        <f t="shared" si="6"/>
        <v>Premier III|Soccer|M</v>
      </c>
      <c r="Q254" s="11" t="str">
        <f>Cleaned_Data[[#This Row],[Order_Date]]</f>
        <v/>
      </c>
      <c r="R254" s="10" t="str">
        <f>Cleaned_Data[[#This Row],[Region]]</f>
        <v>Kolkata</v>
      </c>
      <c r="S254" s="10" t="str">
        <f>Cleaned_Data[[#This Row],[Sales_Channel]]</f>
        <v>Online</v>
      </c>
      <c r="T254" s="10" t="str">
        <f>Cleaned_Data[[#This Row],[Gender_Category]]</f>
        <v>Women</v>
      </c>
      <c r="U254" t="str">
        <f t="shared" si="7"/>
        <v>Not Found</v>
      </c>
      <c r="V254" s="10"/>
      <c r="W254" s="10"/>
    </row>
    <row r="255" spans="1:23" x14ac:dyDescent="0.3">
      <c r="A255" s="10" t="s">
        <v>574</v>
      </c>
      <c r="B255" s="10">
        <f>Cleaned_Data[[#This Row],[Order_ID]]</f>
        <v>2264</v>
      </c>
      <c r="C255" s="10" t="str">
        <f>_xlfn.XLOOKUP(P255,Dim_Product!$E$2:$E$221,Dim_Product!$A$2:$A$221,"Not Found")</f>
        <v>PK-112</v>
      </c>
      <c r="D255" s="10" t="str">
        <f>_xlfn.XLOOKUP(Table5[[#This Row],[Order_Date]],Table8[Date],Table8[Date_Key],"Not Found")</f>
        <v>DK-663</v>
      </c>
      <c r="E255" s="10" t="str">
        <f>_xlfn.XLOOKUP(R255,Table4[Region],Table4[Region_Key])</f>
        <v>RK-01</v>
      </c>
      <c r="F255" s="10" t="str">
        <f>_xlfn.XLOOKUP(S255,Table6[Sales_Channel],Table6[Channel_Key])</f>
        <v>CK-02</v>
      </c>
      <c r="G255" s="10" t="str">
        <f>_xlfn.XLOOKUP(T255,Table7[Gender_Category],Table7[Gender_Key])</f>
        <v>GK-03</v>
      </c>
      <c r="H255" s="10">
        <f>Cleaned_Data[[#This Row],[Units_Sold]]</f>
        <v>4</v>
      </c>
      <c r="I255" s="10">
        <f>Cleaned_Data[[#This Row],[MRP]]</f>
        <v>5622.32</v>
      </c>
      <c r="J255" s="10">
        <f>Cleaned_Data[[#This Row],[Discount_Applied]]</f>
        <v>0</v>
      </c>
      <c r="K255" s="10">
        <f>Cleaned_Data[[#This Row],[Revenue]]</f>
        <v>-1799.14</v>
      </c>
      <c r="L255" s="10">
        <f>Cleaned_Data[[#This Row],[Profit]]</f>
        <v>1248.25</v>
      </c>
      <c r="M255" s="10" t="str">
        <f>Cleaned_Data[[#This Row],[Product_Name]]</f>
        <v>ZoomX Invincible</v>
      </c>
      <c r="N255" s="10" t="str">
        <f>Cleaned_Data[[#This Row],[Product_Line]]</f>
        <v>Training</v>
      </c>
      <c r="O255" s="10" t="str">
        <f>Cleaned_Data[[#This Row],[Size]]</f>
        <v>NA</v>
      </c>
      <c r="P255" s="10" t="str">
        <f t="shared" si="6"/>
        <v>ZoomX Invincible|Training|NA</v>
      </c>
      <c r="Q255" s="11">
        <f>Cleaned_Data[[#This Row],[Order_Date]]</f>
        <v>45795</v>
      </c>
      <c r="R255" s="10" t="str">
        <f>Cleaned_Data[[#This Row],[Region]]</f>
        <v>Bangalore</v>
      </c>
      <c r="S255" s="10" t="str">
        <f>Cleaned_Data[[#This Row],[Sales_Channel]]</f>
        <v>Retail</v>
      </c>
      <c r="T255" s="10" t="str">
        <f>Cleaned_Data[[#This Row],[Gender_Category]]</f>
        <v>Men</v>
      </c>
      <c r="U255" t="str">
        <f t="shared" si="7"/>
        <v>DK-663</v>
      </c>
      <c r="V255" s="10"/>
      <c r="W255" s="10"/>
    </row>
    <row r="256" spans="1:23" x14ac:dyDescent="0.3">
      <c r="A256" s="10" t="s">
        <v>575</v>
      </c>
      <c r="B256" s="10">
        <f>Cleaned_Data[[#This Row],[Order_ID]]</f>
        <v>2265</v>
      </c>
      <c r="C256" s="10" t="str">
        <f>_xlfn.XLOOKUP(P256,Dim_Product!$E$2:$E$221,Dim_Product!$A$2:$A$221,"Not Found")</f>
        <v>PK-113</v>
      </c>
      <c r="D256" s="10" t="str">
        <f>_xlfn.XLOOKUP(Table5[[#This Row],[Order_Date]],Table8[Date],Table8[Date_Key],"Not Found")</f>
        <v>DK-639</v>
      </c>
      <c r="E256" s="10" t="str">
        <f>_xlfn.XLOOKUP(R256,Table4[Region],Table4[Region_Key])</f>
        <v>RK-05</v>
      </c>
      <c r="F256" s="10" t="str">
        <f>_xlfn.XLOOKUP(S256,Table6[Sales_Channel],Table6[Channel_Key])</f>
        <v>CK-02</v>
      </c>
      <c r="G256" s="10" t="str">
        <f>_xlfn.XLOOKUP(T256,Table7[Gender_Category],Table7[Gender_Key])</f>
        <v>GK-02</v>
      </c>
      <c r="H256" s="10">
        <f>Cleaned_Data[[#This Row],[Units_Sold]]</f>
        <v>2</v>
      </c>
      <c r="I256" s="10">
        <f>Cleaned_Data[[#This Row],[MRP]]</f>
        <v>2422.9699999999998</v>
      </c>
      <c r="J256" s="10">
        <f>Cleaned_Data[[#This Row],[Discount_Applied]]</f>
        <v>0</v>
      </c>
      <c r="K256" s="10">
        <f>Cleaned_Data[[#This Row],[Revenue]]</f>
        <v>0</v>
      </c>
      <c r="L256" s="10">
        <f>Cleaned_Data[[#This Row],[Profit]]</f>
        <v>-67.739999999999995</v>
      </c>
      <c r="M256" s="10" t="str">
        <f>Cleaned_Data[[#This Row],[Product_Name]]</f>
        <v>Premier III</v>
      </c>
      <c r="N256" s="10" t="str">
        <f>Cleaned_Data[[#This Row],[Product_Line]]</f>
        <v>Soccer</v>
      </c>
      <c r="O256" s="10" t="str">
        <f>Cleaned_Data[[#This Row],[Size]]</f>
        <v>7</v>
      </c>
      <c r="P256" s="10" t="str">
        <f t="shared" si="6"/>
        <v>Premier III|Soccer|7</v>
      </c>
      <c r="Q256" s="11">
        <f>Cleaned_Data[[#This Row],[Order_Date]]</f>
        <v>45771</v>
      </c>
      <c r="R256" s="10" t="str">
        <f>Cleaned_Data[[#This Row],[Region]]</f>
        <v>Delhi</v>
      </c>
      <c r="S256" s="10" t="str">
        <f>Cleaned_Data[[#This Row],[Sales_Channel]]</f>
        <v>Retail</v>
      </c>
      <c r="T256" s="10" t="str">
        <f>Cleaned_Data[[#This Row],[Gender_Category]]</f>
        <v>Women</v>
      </c>
      <c r="U256" t="str">
        <f t="shared" si="7"/>
        <v>DK-639</v>
      </c>
      <c r="V256" s="10"/>
      <c r="W256" s="10"/>
    </row>
    <row r="257" spans="1:23" x14ac:dyDescent="0.3">
      <c r="A257" s="10" t="s">
        <v>576</v>
      </c>
      <c r="B257" s="10">
        <f>Cleaned_Data[[#This Row],[Order_ID]]</f>
        <v>2266</v>
      </c>
      <c r="C257" s="10" t="str">
        <f>_xlfn.XLOOKUP(P257,Dim_Product!$E$2:$E$221,Dim_Product!$A$2:$A$221,"Not Found")</f>
        <v>PK-48</v>
      </c>
      <c r="D257" s="10" t="str">
        <f>_xlfn.XLOOKUP(Table5[[#This Row],[Order_Date]],Table8[Date],Table8[Date_Key],"Not Found")</f>
        <v>DK-621</v>
      </c>
      <c r="E257" s="10" t="str">
        <f>_xlfn.XLOOKUP(R257,Table4[Region],Table4[Region_Key])</f>
        <v>RK-06</v>
      </c>
      <c r="F257" s="10" t="str">
        <f>_xlfn.XLOOKUP(S257,Table6[Sales_Channel],Table6[Channel_Key])</f>
        <v>CK-02</v>
      </c>
      <c r="G257" s="10" t="str">
        <f>_xlfn.XLOOKUP(T257,Table7[Gender_Category],Table7[Gender_Key])</f>
        <v>GK-02</v>
      </c>
      <c r="H257" s="10">
        <f>Cleaned_Data[[#This Row],[Units_Sold]]</f>
        <v>2</v>
      </c>
      <c r="I257" s="10">
        <f>Cleaned_Data[[#This Row],[MRP]]</f>
        <v>6110.0300000000007</v>
      </c>
      <c r="J257" s="10">
        <f>Cleaned_Data[[#This Row],[Discount_Applied]]</f>
        <v>0</v>
      </c>
      <c r="K257" s="10">
        <f>Cleaned_Data[[#This Row],[Revenue]]</f>
        <v>0</v>
      </c>
      <c r="L257" s="10">
        <f>Cleaned_Data[[#This Row],[Profit]]</f>
        <v>3475.59</v>
      </c>
      <c r="M257" s="10" t="str">
        <f>Cleaned_Data[[#This Row],[Product_Name]]</f>
        <v>LeBron 20</v>
      </c>
      <c r="N257" s="10" t="str">
        <f>Cleaned_Data[[#This Row],[Product_Line]]</f>
        <v>Basketball</v>
      </c>
      <c r="O257" s="10" t="str">
        <f>Cleaned_Data[[#This Row],[Size]]</f>
        <v>L</v>
      </c>
      <c r="P257" s="10" t="str">
        <f t="shared" si="6"/>
        <v>LeBron 20|Basketball|L</v>
      </c>
      <c r="Q257" s="11">
        <f>Cleaned_Data[[#This Row],[Order_Date]]</f>
        <v>45753</v>
      </c>
      <c r="R257" s="10" t="str">
        <f>Cleaned_Data[[#This Row],[Region]]</f>
        <v>Kolkata</v>
      </c>
      <c r="S257" s="10" t="str">
        <f>Cleaned_Data[[#This Row],[Sales_Channel]]</f>
        <v>Retail</v>
      </c>
      <c r="T257" s="10" t="str">
        <f>Cleaned_Data[[#This Row],[Gender_Category]]</f>
        <v>Women</v>
      </c>
      <c r="U257" t="str">
        <f t="shared" si="7"/>
        <v>DK-621</v>
      </c>
      <c r="V257" s="10"/>
      <c r="W257" s="10"/>
    </row>
    <row r="258" spans="1:23" x14ac:dyDescent="0.3">
      <c r="A258" s="10" t="s">
        <v>577</v>
      </c>
      <c r="B258" s="10">
        <f>Cleaned_Data[[#This Row],[Order_ID]]</f>
        <v>2267</v>
      </c>
      <c r="C258" s="10" t="str">
        <f>_xlfn.XLOOKUP(P258,Dim_Product!$E$2:$E$221,Dim_Product!$A$2:$A$221,"Not Found")</f>
        <v>PK-114</v>
      </c>
      <c r="D258" s="10" t="str">
        <f>_xlfn.XLOOKUP(Table5[[#This Row],[Order_Date]],Table8[Date],Table8[Date_Key],"Not Found")</f>
        <v>DK-614</v>
      </c>
      <c r="E258" s="10" t="str">
        <f>_xlfn.XLOOKUP(R258,Table4[Region],Table4[Region_Key])</f>
        <v>RK-06</v>
      </c>
      <c r="F258" s="10" t="str">
        <f>_xlfn.XLOOKUP(S258,Table6[Sales_Channel],Table6[Channel_Key])</f>
        <v>CK-02</v>
      </c>
      <c r="G258" s="10" t="str">
        <f>_xlfn.XLOOKUP(T258,Table7[Gender_Category],Table7[Gender_Key])</f>
        <v>GK-02</v>
      </c>
      <c r="H258" s="10">
        <f>Cleaned_Data[[#This Row],[Units_Sold]]</f>
        <v>-1</v>
      </c>
      <c r="I258" s="10">
        <f>Cleaned_Data[[#This Row],[MRP]]</f>
        <v>3075.72</v>
      </c>
      <c r="J258" s="10">
        <f>Cleaned_Data[[#This Row],[Discount_Applied]]</f>
        <v>0</v>
      </c>
      <c r="K258" s="10">
        <f>Cleaned_Data[[#This Row],[Revenue]]</f>
        <v>0</v>
      </c>
      <c r="L258" s="10">
        <f>Cleaned_Data[[#This Row],[Profit]]</f>
        <v>238.78</v>
      </c>
      <c r="M258" s="10" t="str">
        <f>Cleaned_Data[[#This Row],[Product_Name]]</f>
        <v>Air Zoom</v>
      </c>
      <c r="N258" s="10" t="str">
        <f>Cleaned_Data[[#This Row],[Product_Line]]</f>
        <v>Running</v>
      </c>
      <c r="O258" s="10" t="str">
        <f>Cleaned_Data[[#This Row],[Size]]</f>
        <v>M</v>
      </c>
      <c r="P258" s="10" t="str">
        <f t="shared" si="6"/>
        <v>Air Zoom|Running|M</v>
      </c>
      <c r="Q258" s="11">
        <f>Cleaned_Data[[#This Row],[Order_Date]]</f>
        <v>45746</v>
      </c>
      <c r="R258" s="10" t="str">
        <f>Cleaned_Data[[#This Row],[Region]]</f>
        <v>Kolkata</v>
      </c>
      <c r="S258" s="10" t="str">
        <f>Cleaned_Data[[#This Row],[Sales_Channel]]</f>
        <v>Retail</v>
      </c>
      <c r="T258" s="10" t="str">
        <f>Cleaned_Data[[#This Row],[Gender_Category]]</f>
        <v>Women</v>
      </c>
      <c r="U258" t="str">
        <f t="shared" si="7"/>
        <v>DK-614</v>
      </c>
      <c r="V258" s="10"/>
      <c r="W258" s="10"/>
    </row>
    <row r="259" spans="1:23" x14ac:dyDescent="0.3">
      <c r="A259" s="10" t="s">
        <v>578</v>
      </c>
      <c r="B259" s="10">
        <f>Cleaned_Data[[#This Row],[Order_ID]]</f>
        <v>2268</v>
      </c>
      <c r="C259" s="10" t="str">
        <f>_xlfn.XLOOKUP(P259,Dim_Product!$E$2:$E$221,Dim_Product!$A$2:$A$221,"Not Found")</f>
        <v>PK-08</v>
      </c>
      <c r="D259" s="10" t="str">
        <f>_xlfn.XLOOKUP(Table5[[#This Row],[Order_Date]],Table8[Date],Table8[Date_Key],"Not Found")</f>
        <v>DK-565</v>
      </c>
      <c r="E259" s="10" t="str">
        <f>_xlfn.XLOOKUP(R259,Table4[Region],Table4[Region_Key])</f>
        <v>RK-06</v>
      </c>
      <c r="F259" s="10" t="str">
        <f>_xlfn.XLOOKUP(S259,Table6[Sales_Channel],Table6[Channel_Key])</f>
        <v>CK-01</v>
      </c>
      <c r="G259" s="10" t="str">
        <f>_xlfn.XLOOKUP(T259,Table7[Gender_Category],Table7[Gender_Key])</f>
        <v>GK-03</v>
      </c>
      <c r="H259" s="10">
        <f>Cleaned_Data[[#This Row],[Units_Sold]]</f>
        <v>3</v>
      </c>
      <c r="I259" s="10">
        <f>Cleaned_Data[[#This Row],[MRP]]</f>
        <v>7330.81</v>
      </c>
      <c r="J259" s="10">
        <f>Cleaned_Data[[#This Row],[Discount_Applied]]</f>
        <v>0</v>
      </c>
      <c r="K259" s="10">
        <f>Cleaned_Data[[#This Row],[Revenue]]</f>
        <v>0</v>
      </c>
      <c r="L259" s="10">
        <f>Cleaned_Data[[#This Row],[Profit]]</f>
        <v>518.71</v>
      </c>
      <c r="M259" s="10" t="str">
        <f>Cleaned_Data[[#This Row],[Product_Name]]</f>
        <v>Mercurial Superfly</v>
      </c>
      <c r="N259" s="10" t="str">
        <f>Cleaned_Data[[#This Row],[Product_Line]]</f>
        <v>Soccer</v>
      </c>
      <c r="O259" s="10" t="str">
        <f>Cleaned_Data[[#This Row],[Size]]</f>
        <v>M</v>
      </c>
      <c r="P259" s="10" t="str">
        <f t="shared" ref="P259:P322" si="8">TRIM(M259)&amp;"|"&amp;TRIM(N259)&amp;"|"&amp;TRIM(O259)</f>
        <v>Mercurial Superfly|Soccer|M</v>
      </c>
      <c r="Q259" s="11">
        <f>Cleaned_Data[[#This Row],[Order_Date]]</f>
        <v>45697</v>
      </c>
      <c r="R259" s="10" t="str">
        <f>Cleaned_Data[[#This Row],[Region]]</f>
        <v>Kolkata</v>
      </c>
      <c r="S259" s="10" t="str">
        <f>Cleaned_Data[[#This Row],[Sales_Channel]]</f>
        <v>Online</v>
      </c>
      <c r="T259" s="10" t="str">
        <f>Cleaned_Data[[#This Row],[Gender_Category]]</f>
        <v>Men</v>
      </c>
      <c r="U259" t="str">
        <f t="shared" ref="U259:U322" si="9">IF(D259="",0,D259)</f>
        <v>DK-565</v>
      </c>
      <c r="V259" s="10"/>
      <c r="W259" s="10"/>
    </row>
    <row r="260" spans="1:23" x14ac:dyDescent="0.3">
      <c r="A260" s="10" t="s">
        <v>579</v>
      </c>
      <c r="B260" s="10">
        <f>Cleaned_Data[[#This Row],[Order_ID]]</f>
        <v>2269</v>
      </c>
      <c r="C260" s="10" t="str">
        <f>_xlfn.XLOOKUP(P260,Dim_Product!$E$2:$E$221,Dim_Product!$A$2:$A$221,"Not Found")</f>
        <v>PK-54</v>
      </c>
      <c r="D260" s="10" t="str">
        <f>_xlfn.XLOOKUP(Table5[[#This Row],[Order_Date]],Table8[Date],Table8[Date_Key],"Not Found")</f>
        <v>DK-119</v>
      </c>
      <c r="E260" s="10" t="str">
        <f>_xlfn.XLOOKUP(R260,Table4[Region],Table4[Region_Key])</f>
        <v>RK-03</v>
      </c>
      <c r="F260" s="10" t="str">
        <f>_xlfn.XLOOKUP(S260,Table6[Sales_Channel],Table6[Channel_Key])</f>
        <v>CK-02</v>
      </c>
      <c r="G260" s="10" t="str">
        <f>_xlfn.XLOOKUP(T260,Table7[Gender_Category],Table7[Gender_Key])</f>
        <v>GK-02</v>
      </c>
      <c r="H260" s="10">
        <f>Cleaned_Data[[#This Row],[Units_Sold]]</f>
        <v>4</v>
      </c>
      <c r="I260" s="10">
        <f>Cleaned_Data[[#This Row],[MRP]]</f>
        <v>6424.32</v>
      </c>
      <c r="J260" s="10">
        <f>Cleaned_Data[[#This Row],[Discount_Applied]]</f>
        <v>0</v>
      </c>
      <c r="K260" s="10">
        <f>Cleaned_Data[[#This Row],[Revenue]]</f>
        <v>0</v>
      </c>
      <c r="L260" s="10">
        <f>Cleaned_Data[[#This Row],[Profit]]</f>
        <v>-405.26</v>
      </c>
      <c r="M260" s="10" t="str">
        <f>Cleaned_Data[[#This Row],[Product_Name]]</f>
        <v>ZoomX Invincible</v>
      </c>
      <c r="N260" s="10" t="str">
        <f>Cleaned_Data[[#This Row],[Product_Line]]</f>
        <v>Training</v>
      </c>
      <c r="O260" s="10" t="str">
        <f>Cleaned_Data[[#This Row],[Size]]</f>
        <v>11</v>
      </c>
      <c r="P260" s="10" t="str">
        <f t="shared" si="8"/>
        <v>ZoomX Invincible|Training|11</v>
      </c>
      <c r="Q260" s="11">
        <f>Cleaned_Data[[#This Row],[Order_Date]]</f>
        <v>45251</v>
      </c>
      <c r="R260" s="10" t="str">
        <f>Cleaned_Data[[#This Row],[Region]]</f>
        <v>Mumbai</v>
      </c>
      <c r="S260" s="10" t="str">
        <f>Cleaned_Data[[#This Row],[Sales_Channel]]</f>
        <v>Retail</v>
      </c>
      <c r="T260" s="10" t="str">
        <f>Cleaned_Data[[#This Row],[Gender_Category]]</f>
        <v>Women</v>
      </c>
      <c r="U260" t="str">
        <f t="shared" si="9"/>
        <v>DK-119</v>
      </c>
      <c r="V260" s="10"/>
      <c r="W260" s="10"/>
    </row>
    <row r="261" spans="1:23" x14ac:dyDescent="0.3">
      <c r="A261" s="10" t="s">
        <v>580</v>
      </c>
      <c r="B261" s="10">
        <f>Cleaned_Data[[#This Row],[Order_ID]]</f>
        <v>2270</v>
      </c>
      <c r="C261" s="10" t="str">
        <f>_xlfn.XLOOKUP(P261,Dim_Product!$E$2:$E$221,Dim_Product!$A$2:$A$221,"Not Found")</f>
        <v>PK-05</v>
      </c>
      <c r="D261" s="10" t="str">
        <f>_xlfn.XLOOKUP(Table5[[#This Row],[Order_Date]],Table8[Date],Table8[Date_Key],"Not Found")</f>
        <v>DK-453</v>
      </c>
      <c r="E261" s="10" t="str">
        <f>_xlfn.XLOOKUP(R261,Table4[Region],Table4[Region_Key])</f>
        <v>RK-04</v>
      </c>
      <c r="F261" s="10" t="str">
        <f>_xlfn.XLOOKUP(S261,Table6[Sales_Channel],Table6[Channel_Key])</f>
        <v>CK-02</v>
      </c>
      <c r="G261" s="10" t="str">
        <f>_xlfn.XLOOKUP(T261,Table7[Gender_Category],Table7[Gender_Key])</f>
        <v>GK-03</v>
      </c>
      <c r="H261" s="10">
        <f>Cleaned_Data[[#This Row],[Units_Sold]]</f>
        <v>1</v>
      </c>
      <c r="I261" s="10">
        <f>Cleaned_Data[[#This Row],[MRP]]</f>
        <v>6110.0300000000007</v>
      </c>
      <c r="J261" s="10">
        <f>Cleaned_Data[[#This Row],[Discount_Applied]]</f>
        <v>0</v>
      </c>
      <c r="K261" s="10">
        <f>Cleaned_Data[[#This Row],[Revenue]]</f>
        <v>0</v>
      </c>
      <c r="L261" s="10">
        <f>Cleaned_Data[[#This Row],[Profit]]</f>
        <v>3088.25</v>
      </c>
      <c r="M261" s="10" t="str">
        <f>Cleaned_Data[[#This Row],[Product_Name]]</f>
        <v>React Infinity</v>
      </c>
      <c r="N261" s="10" t="str">
        <f>Cleaned_Data[[#This Row],[Product_Line]]</f>
        <v>Running</v>
      </c>
      <c r="O261" s="10" t="str">
        <f>Cleaned_Data[[#This Row],[Size]]</f>
        <v>XL</v>
      </c>
      <c r="P261" s="10" t="str">
        <f t="shared" si="8"/>
        <v>React Infinity|Running|XL</v>
      </c>
      <c r="Q261" s="11">
        <f>Cleaned_Data[[#This Row],[Order_Date]]</f>
        <v>45585</v>
      </c>
      <c r="R261" s="10" t="str">
        <f>Cleaned_Data[[#This Row],[Region]]</f>
        <v>Pune</v>
      </c>
      <c r="S261" s="10" t="str">
        <f>Cleaned_Data[[#This Row],[Sales_Channel]]</f>
        <v>Retail</v>
      </c>
      <c r="T261" s="10" t="str">
        <f>Cleaned_Data[[#This Row],[Gender_Category]]</f>
        <v>Men</v>
      </c>
      <c r="U261" t="str">
        <f t="shared" si="9"/>
        <v>DK-453</v>
      </c>
      <c r="V261" s="10"/>
      <c r="W261" s="10"/>
    </row>
    <row r="262" spans="1:23" x14ac:dyDescent="0.3">
      <c r="A262" s="10" t="s">
        <v>581</v>
      </c>
      <c r="B262" s="10">
        <f>Cleaned_Data[[#This Row],[Order_ID]]</f>
        <v>2271</v>
      </c>
      <c r="C262" s="10" t="str">
        <f>_xlfn.XLOOKUP(P262,Dim_Product!$E$2:$E$221,Dim_Product!$A$2:$A$221,"Not Found")</f>
        <v>PK-115</v>
      </c>
      <c r="D262" s="10" t="str">
        <f>_xlfn.XLOOKUP(Table5[[#This Row],[Order_Date]],Table8[Date],Table8[Date_Key],"Not Found")</f>
        <v>DK-506</v>
      </c>
      <c r="E262" s="10" t="str">
        <f>_xlfn.XLOOKUP(R262,Table4[Region],Table4[Region_Key])</f>
        <v>RK-05</v>
      </c>
      <c r="F262" s="10" t="str">
        <f>_xlfn.XLOOKUP(S262,Table6[Sales_Channel],Table6[Channel_Key])</f>
        <v>CK-02</v>
      </c>
      <c r="G262" s="10" t="str">
        <f>_xlfn.XLOOKUP(T262,Table7[Gender_Category],Table7[Gender_Key])</f>
        <v>GK-01</v>
      </c>
      <c r="H262" s="10">
        <f>Cleaned_Data[[#This Row],[Units_Sold]]</f>
        <v>2</v>
      </c>
      <c r="I262" s="10">
        <f>Cleaned_Data[[#This Row],[MRP]]</f>
        <v>5116.58</v>
      </c>
      <c r="J262" s="10">
        <f>Cleaned_Data[[#This Row],[Discount_Applied]]</f>
        <v>7.0000000000000007E-2</v>
      </c>
      <c r="K262" s="10">
        <f>Cleaned_Data[[#This Row],[Revenue]]</f>
        <v>0</v>
      </c>
      <c r="L262" s="10">
        <f>Cleaned_Data[[#This Row],[Profit]]</f>
        <v>1293.94</v>
      </c>
      <c r="M262" s="10" t="str">
        <f>Cleaned_Data[[#This Row],[Product_Name]]</f>
        <v>Waffle One</v>
      </c>
      <c r="N262" s="10" t="str">
        <f>Cleaned_Data[[#This Row],[Product_Line]]</f>
        <v>Lifestyle</v>
      </c>
      <c r="O262" s="10" t="str">
        <f>Cleaned_Data[[#This Row],[Size]]</f>
        <v>9</v>
      </c>
      <c r="P262" s="10" t="str">
        <f t="shared" si="8"/>
        <v>Waffle One|Lifestyle|9</v>
      </c>
      <c r="Q262" s="11">
        <f>Cleaned_Data[[#This Row],[Order_Date]]</f>
        <v>45638</v>
      </c>
      <c r="R262" s="10" t="str">
        <f>Cleaned_Data[[#This Row],[Region]]</f>
        <v>Delhi</v>
      </c>
      <c r="S262" s="10" t="str">
        <f>Cleaned_Data[[#This Row],[Sales_Channel]]</f>
        <v>Retail</v>
      </c>
      <c r="T262" s="10" t="str">
        <f>Cleaned_Data[[#This Row],[Gender_Category]]</f>
        <v>Kids</v>
      </c>
      <c r="U262" t="str">
        <f t="shared" si="9"/>
        <v>DK-506</v>
      </c>
      <c r="V262" s="10"/>
      <c r="W262" s="10"/>
    </row>
    <row r="263" spans="1:23" x14ac:dyDescent="0.3">
      <c r="A263" s="10" t="s">
        <v>582</v>
      </c>
      <c r="B263" s="10">
        <f>Cleaned_Data[[#This Row],[Order_ID]]</f>
        <v>2273</v>
      </c>
      <c r="C263" s="10" t="str">
        <f>_xlfn.XLOOKUP(P263,Dim_Product!$E$2:$E$221,Dim_Product!$A$2:$A$221,"Not Found")</f>
        <v>PK-116</v>
      </c>
      <c r="D263" s="10" t="str">
        <f>_xlfn.XLOOKUP(Table5[[#This Row],[Order_Date]],Table8[Date],Table8[Date_Key],"Not Found")</f>
        <v>DK-437</v>
      </c>
      <c r="E263" s="10" t="str">
        <f>_xlfn.XLOOKUP(R263,Table4[Region],Table4[Region_Key])</f>
        <v>RK-06</v>
      </c>
      <c r="F263" s="10" t="str">
        <f>_xlfn.XLOOKUP(S263,Table6[Sales_Channel],Table6[Channel_Key])</f>
        <v>CK-01</v>
      </c>
      <c r="G263" s="10" t="str">
        <f>_xlfn.XLOOKUP(T263,Table7[Gender_Category],Table7[Gender_Key])</f>
        <v>GK-01</v>
      </c>
      <c r="H263" s="10">
        <f>Cleaned_Data[[#This Row],[Units_Sold]]</f>
        <v>-1</v>
      </c>
      <c r="I263" s="10">
        <f>Cleaned_Data[[#This Row],[MRP]]</f>
        <v>4004.36</v>
      </c>
      <c r="J263" s="10">
        <f>Cleaned_Data[[#This Row],[Discount_Applied]]</f>
        <v>0</v>
      </c>
      <c r="K263" s="10">
        <f>Cleaned_Data[[#This Row],[Revenue]]</f>
        <v>0</v>
      </c>
      <c r="L263" s="10">
        <f>Cleaned_Data[[#This Row],[Profit]]</f>
        <v>-614.66</v>
      </c>
      <c r="M263" s="10" t="str">
        <f>Cleaned_Data[[#This Row],[Product_Name]]</f>
        <v>Free RN</v>
      </c>
      <c r="N263" s="10" t="str">
        <f>Cleaned_Data[[#This Row],[Product_Line]]</f>
        <v>Running</v>
      </c>
      <c r="O263" s="10" t="str">
        <f>Cleaned_Data[[#This Row],[Size]]</f>
        <v>M</v>
      </c>
      <c r="P263" s="10" t="str">
        <f t="shared" si="8"/>
        <v>Free RN|Running|M</v>
      </c>
      <c r="Q263" s="11">
        <f>Cleaned_Data[[#This Row],[Order_Date]]</f>
        <v>45569</v>
      </c>
      <c r="R263" s="10" t="str">
        <f>Cleaned_Data[[#This Row],[Region]]</f>
        <v>Kolkata</v>
      </c>
      <c r="S263" s="10" t="str">
        <f>Cleaned_Data[[#This Row],[Sales_Channel]]</f>
        <v>Online</v>
      </c>
      <c r="T263" s="10" t="str">
        <f>Cleaned_Data[[#This Row],[Gender_Category]]</f>
        <v>Kids</v>
      </c>
      <c r="U263" t="str">
        <f t="shared" si="9"/>
        <v>DK-437</v>
      </c>
      <c r="V263" s="10"/>
      <c r="W263" s="10"/>
    </row>
    <row r="264" spans="1:23" x14ac:dyDescent="0.3">
      <c r="A264" s="10" t="s">
        <v>583</v>
      </c>
      <c r="B264" s="10">
        <f>Cleaned_Data[[#This Row],[Order_ID]]</f>
        <v>2274</v>
      </c>
      <c r="C264" s="10" t="str">
        <f>_xlfn.XLOOKUP(P264,Dim_Product!$E$2:$E$221,Dim_Product!$A$2:$A$221,"Not Found")</f>
        <v>PK-117</v>
      </c>
      <c r="D264" s="10" t="str">
        <f>_xlfn.XLOOKUP(Table5[[#This Row],[Order_Date]],Table8[Date],Table8[Date_Key],"Not Found")</f>
        <v>DK-418</v>
      </c>
      <c r="E264" s="10" t="str">
        <f>_xlfn.XLOOKUP(R264,Table4[Region],Table4[Region_Key])</f>
        <v>RK-01</v>
      </c>
      <c r="F264" s="10" t="str">
        <f>_xlfn.XLOOKUP(S264,Table6[Sales_Channel],Table6[Channel_Key])</f>
        <v>CK-01</v>
      </c>
      <c r="G264" s="10" t="str">
        <f>_xlfn.XLOOKUP(T264,Table7[Gender_Category],Table7[Gender_Key])</f>
        <v>GK-02</v>
      </c>
      <c r="H264" s="10">
        <f>Cleaned_Data[[#This Row],[Units_Sold]]</f>
        <v>4</v>
      </c>
      <c r="I264" s="10">
        <f>Cleaned_Data[[#This Row],[MRP]]</f>
        <v>6110.0300000000007</v>
      </c>
      <c r="J264" s="10">
        <f>Cleaned_Data[[#This Row],[Discount_Applied]]</f>
        <v>0.45</v>
      </c>
      <c r="K264" s="10">
        <f>Cleaned_Data[[#This Row],[Revenue]]</f>
        <v>0</v>
      </c>
      <c r="L264" s="10">
        <f>Cleaned_Data[[#This Row],[Profit]]</f>
        <v>2561.89</v>
      </c>
      <c r="M264" s="10" t="str">
        <f>Cleaned_Data[[#This Row],[Product_Name]]</f>
        <v>Metcon 7</v>
      </c>
      <c r="N264" s="10" t="str">
        <f>Cleaned_Data[[#This Row],[Product_Line]]</f>
        <v>Training</v>
      </c>
      <c r="O264" s="10" t="str">
        <f>Cleaned_Data[[#This Row],[Size]]</f>
        <v>6</v>
      </c>
      <c r="P264" s="10" t="str">
        <f t="shared" si="8"/>
        <v>Metcon 7|Training|6</v>
      </c>
      <c r="Q264" s="11">
        <f>Cleaned_Data[[#This Row],[Order_Date]]</f>
        <v>45550</v>
      </c>
      <c r="R264" s="10" t="str">
        <f>Cleaned_Data[[#This Row],[Region]]</f>
        <v>Bangalore</v>
      </c>
      <c r="S264" s="10" t="str">
        <f>Cleaned_Data[[#This Row],[Sales_Channel]]</f>
        <v>Online</v>
      </c>
      <c r="T264" s="10" t="str">
        <f>Cleaned_Data[[#This Row],[Gender_Category]]</f>
        <v>Women</v>
      </c>
      <c r="U264" t="str">
        <f t="shared" si="9"/>
        <v>DK-418</v>
      </c>
      <c r="V264" s="10"/>
      <c r="W264" s="10"/>
    </row>
    <row r="265" spans="1:23" x14ac:dyDescent="0.3">
      <c r="A265" s="10" t="s">
        <v>584</v>
      </c>
      <c r="B265" s="10">
        <f>Cleaned_Data[[#This Row],[Order_ID]]</f>
        <v>2275</v>
      </c>
      <c r="C265" s="10" t="str">
        <f>_xlfn.XLOOKUP(P265,Dim_Product!$E$2:$E$221,Dim_Product!$A$2:$A$221,"Not Found")</f>
        <v>PK-118</v>
      </c>
      <c r="D265" s="10" t="str">
        <f>_xlfn.XLOOKUP(Table5[[#This Row],[Order_Date]],Table8[Date],Table8[Date_Key],"Not Found")</f>
        <v>DK-441</v>
      </c>
      <c r="E265" s="10" t="str">
        <f>_xlfn.XLOOKUP(R265,Table4[Region],Table4[Region_Key])</f>
        <v>RK-04</v>
      </c>
      <c r="F265" s="10" t="str">
        <f>_xlfn.XLOOKUP(S265,Table6[Sales_Channel],Table6[Channel_Key])</f>
        <v>CK-01</v>
      </c>
      <c r="G265" s="10" t="str">
        <f>_xlfn.XLOOKUP(T265,Table7[Gender_Category],Table7[Gender_Key])</f>
        <v>GK-01</v>
      </c>
      <c r="H265" s="10">
        <f>Cleaned_Data[[#This Row],[Units_Sold]]</f>
        <v>-1</v>
      </c>
      <c r="I265" s="10">
        <f>Cleaned_Data[[#This Row],[MRP]]</f>
        <v>6110.0300000000007</v>
      </c>
      <c r="J265" s="10">
        <f>Cleaned_Data[[#This Row],[Discount_Applied]]</f>
        <v>0</v>
      </c>
      <c r="K265" s="10">
        <f>Cleaned_Data[[#This Row],[Revenue]]</f>
        <v>0</v>
      </c>
      <c r="L265" s="10">
        <f>Cleaned_Data[[#This Row],[Profit]]</f>
        <v>-783.71</v>
      </c>
      <c r="M265" s="10" t="str">
        <f>Cleaned_Data[[#This Row],[Product_Name]]</f>
        <v>Pegasus Turbo</v>
      </c>
      <c r="N265" s="10" t="str">
        <f>Cleaned_Data[[#This Row],[Product_Line]]</f>
        <v>Running</v>
      </c>
      <c r="O265" s="10" t="str">
        <f>Cleaned_Data[[#This Row],[Size]]</f>
        <v>M</v>
      </c>
      <c r="P265" s="10" t="str">
        <f t="shared" si="8"/>
        <v>Pegasus Turbo|Running|M</v>
      </c>
      <c r="Q265" s="11">
        <f>Cleaned_Data[[#This Row],[Order_Date]]</f>
        <v>45573</v>
      </c>
      <c r="R265" s="10" t="str">
        <f>Cleaned_Data[[#This Row],[Region]]</f>
        <v>Pune</v>
      </c>
      <c r="S265" s="10" t="str">
        <f>Cleaned_Data[[#This Row],[Sales_Channel]]</f>
        <v>Online</v>
      </c>
      <c r="T265" s="10" t="str">
        <f>Cleaned_Data[[#This Row],[Gender_Category]]</f>
        <v>Kids</v>
      </c>
      <c r="U265" t="str">
        <f t="shared" si="9"/>
        <v>DK-441</v>
      </c>
      <c r="V265" s="10"/>
      <c r="W265" s="10"/>
    </row>
    <row r="266" spans="1:23" x14ac:dyDescent="0.3">
      <c r="A266" s="10" t="s">
        <v>585</v>
      </c>
      <c r="B266" s="10">
        <f>Cleaned_Data[[#This Row],[Order_ID]]</f>
        <v>2276</v>
      </c>
      <c r="C266" s="10" t="str">
        <f>_xlfn.XLOOKUP(P266,Dim_Product!$E$2:$E$221,Dim_Product!$A$2:$A$221,"Not Found")</f>
        <v>PK-119</v>
      </c>
      <c r="D266" s="10" t="str">
        <f>_xlfn.XLOOKUP(Table5[[#This Row],[Order_Date]],Table8[Date],Table8[Date_Key],"Not Found")</f>
        <v>DK-272</v>
      </c>
      <c r="E266" s="10" t="str">
        <f>_xlfn.XLOOKUP(R266,Table4[Region],Table4[Region_Key])</f>
        <v>RK-06</v>
      </c>
      <c r="F266" s="10" t="str">
        <f>_xlfn.XLOOKUP(S266,Table6[Sales_Channel],Table6[Channel_Key])</f>
        <v>CK-02</v>
      </c>
      <c r="G266" s="10" t="str">
        <f>_xlfn.XLOOKUP(T266,Table7[Gender_Category],Table7[Gender_Key])</f>
        <v>GK-01</v>
      </c>
      <c r="H266" s="10">
        <f>Cleaned_Data[[#This Row],[Units_Sold]]</f>
        <v>-1</v>
      </c>
      <c r="I266" s="10">
        <f>Cleaned_Data[[#This Row],[MRP]]</f>
        <v>6066.5</v>
      </c>
      <c r="J266" s="10">
        <f>Cleaned_Data[[#This Row],[Discount_Applied]]</f>
        <v>0</v>
      </c>
      <c r="K266" s="10">
        <f>Cleaned_Data[[#This Row],[Revenue]]</f>
        <v>0</v>
      </c>
      <c r="L266" s="10">
        <f>Cleaned_Data[[#This Row],[Profit]]</f>
        <v>1181.8699999999999</v>
      </c>
      <c r="M266" s="10" t="str">
        <f>Cleaned_Data[[#This Row],[Product_Name]]</f>
        <v>Air Force 1</v>
      </c>
      <c r="N266" s="10" t="str">
        <f>Cleaned_Data[[#This Row],[Product_Line]]</f>
        <v>Lifestyle</v>
      </c>
      <c r="O266" s="10" t="str">
        <f>Cleaned_Data[[#This Row],[Size]]</f>
        <v>L</v>
      </c>
      <c r="P266" s="10" t="str">
        <f t="shared" si="8"/>
        <v>Air Force 1|Lifestyle|L</v>
      </c>
      <c r="Q266" s="11">
        <f>Cleaned_Data[[#This Row],[Order_Date]]</f>
        <v>45404</v>
      </c>
      <c r="R266" s="10" t="str">
        <f>Cleaned_Data[[#This Row],[Region]]</f>
        <v>Kolkata</v>
      </c>
      <c r="S266" s="10" t="str">
        <f>Cleaned_Data[[#This Row],[Sales_Channel]]</f>
        <v>Retail</v>
      </c>
      <c r="T266" s="10" t="str">
        <f>Cleaned_Data[[#This Row],[Gender_Category]]</f>
        <v>Kids</v>
      </c>
      <c r="U266" t="str">
        <f t="shared" si="9"/>
        <v>DK-272</v>
      </c>
      <c r="V266" s="10"/>
      <c r="W266" s="10"/>
    </row>
    <row r="267" spans="1:23" x14ac:dyDescent="0.3">
      <c r="A267" s="10" t="s">
        <v>586</v>
      </c>
      <c r="B267" s="10">
        <f>Cleaned_Data[[#This Row],[Order_ID]]</f>
        <v>2277</v>
      </c>
      <c r="C267" s="10" t="str">
        <f>_xlfn.XLOOKUP(P267,Dim_Product!$E$2:$E$221,Dim_Product!$A$2:$A$221,"Not Found")</f>
        <v>PK-87</v>
      </c>
      <c r="D267" s="10" t="str">
        <f>_xlfn.XLOOKUP(Table5[[#This Row],[Order_Date]],Table8[Date],Table8[Date_Key],"Not Found")</f>
        <v>DK-487</v>
      </c>
      <c r="E267" s="10" t="str">
        <f>_xlfn.XLOOKUP(R267,Table4[Region],Table4[Region_Key])</f>
        <v>RK-02</v>
      </c>
      <c r="F267" s="10" t="str">
        <f>_xlfn.XLOOKUP(S267,Table6[Sales_Channel],Table6[Channel_Key])</f>
        <v>CK-01</v>
      </c>
      <c r="G267" s="10" t="str">
        <f>_xlfn.XLOOKUP(T267,Table7[Gender_Category],Table7[Gender_Key])</f>
        <v>GK-01</v>
      </c>
      <c r="H267" s="10">
        <f>Cleaned_Data[[#This Row],[Units_Sold]]</f>
        <v>2</v>
      </c>
      <c r="I267" s="10">
        <f>Cleaned_Data[[#This Row],[MRP]]</f>
        <v>3682.84</v>
      </c>
      <c r="J267" s="10">
        <f>Cleaned_Data[[#This Row],[Discount_Applied]]</f>
        <v>0</v>
      </c>
      <c r="K267" s="10">
        <f>Cleaned_Data[[#This Row],[Revenue]]</f>
        <v>0</v>
      </c>
      <c r="L267" s="10">
        <f>Cleaned_Data[[#This Row],[Profit]]</f>
        <v>3967.77</v>
      </c>
      <c r="M267" s="10" t="str">
        <f>Cleaned_Data[[#This Row],[Product_Name]]</f>
        <v>LeBron 20</v>
      </c>
      <c r="N267" s="10" t="str">
        <f>Cleaned_Data[[#This Row],[Product_Line]]</f>
        <v>Basketball</v>
      </c>
      <c r="O267" s="10" t="str">
        <f>Cleaned_Data[[#This Row],[Size]]</f>
        <v>M</v>
      </c>
      <c r="P267" s="10" t="str">
        <f t="shared" si="8"/>
        <v>LeBron 20|Basketball|M</v>
      </c>
      <c r="Q267" s="11">
        <f>Cleaned_Data[[#This Row],[Order_Date]]</f>
        <v>45619</v>
      </c>
      <c r="R267" s="10" t="str">
        <f>Cleaned_Data[[#This Row],[Region]]</f>
        <v>Hyderabad</v>
      </c>
      <c r="S267" s="10" t="str">
        <f>Cleaned_Data[[#This Row],[Sales_Channel]]</f>
        <v>Online</v>
      </c>
      <c r="T267" s="10" t="str">
        <f>Cleaned_Data[[#This Row],[Gender_Category]]</f>
        <v>Kids</v>
      </c>
      <c r="U267" t="str">
        <f t="shared" si="9"/>
        <v>DK-487</v>
      </c>
      <c r="V267" s="10"/>
      <c r="W267" s="10"/>
    </row>
    <row r="268" spans="1:23" x14ac:dyDescent="0.3">
      <c r="A268" s="10" t="s">
        <v>587</v>
      </c>
      <c r="B268" s="10">
        <f>Cleaned_Data[[#This Row],[Order_ID]]</f>
        <v>2278</v>
      </c>
      <c r="C268" s="10" t="str">
        <f>_xlfn.XLOOKUP(P268,Dim_Product!$E$2:$E$221,Dim_Product!$A$2:$A$221,"Not Found")</f>
        <v>PK-102</v>
      </c>
      <c r="D268" s="10" t="str">
        <f>_xlfn.XLOOKUP(Table5[[#This Row],[Order_Date]],Table8[Date],Table8[Date_Key],"Not Found")</f>
        <v>DK-725</v>
      </c>
      <c r="E268" s="10" t="str">
        <f>_xlfn.XLOOKUP(R268,Table4[Region],Table4[Region_Key])</f>
        <v>RK-04</v>
      </c>
      <c r="F268" s="10" t="str">
        <f>_xlfn.XLOOKUP(S268,Table6[Sales_Channel],Table6[Channel_Key])</f>
        <v>CK-02</v>
      </c>
      <c r="G268" s="10" t="str">
        <f>_xlfn.XLOOKUP(T268,Table7[Gender_Category],Table7[Gender_Key])</f>
        <v>GK-03</v>
      </c>
      <c r="H268" s="10">
        <f>Cleaned_Data[[#This Row],[Units_Sold]]</f>
        <v>2</v>
      </c>
      <c r="I268" s="10">
        <f>Cleaned_Data[[#This Row],[MRP]]</f>
        <v>6110.0300000000007</v>
      </c>
      <c r="J268" s="10">
        <f>Cleaned_Data[[#This Row],[Discount_Applied]]</f>
        <v>0</v>
      </c>
      <c r="K268" s="10">
        <f>Cleaned_Data[[#This Row],[Revenue]]</f>
        <v>0</v>
      </c>
      <c r="L268" s="10">
        <f>Cleaned_Data[[#This Row],[Profit]]</f>
        <v>3638.15</v>
      </c>
      <c r="M268" s="10" t="str">
        <f>Cleaned_Data[[#This Row],[Product_Name]]</f>
        <v>SuperRep Go</v>
      </c>
      <c r="N268" s="10" t="str">
        <f>Cleaned_Data[[#This Row],[Product_Line]]</f>
        <v>Training</v>
      </c>
      <c r="O268" s="10" t="str">
        <f>Cleaned_Data[[#This Row],[Size]]</f>
        <v>11</v>
      </c>
      <c r="P268" s="10" t="str">
        <f t="shared" si="8"/>
        <v>SuperRep Go|Training|11</v>
      </c>
      <c r="Q268" s="11">
        <f>Cleaned_Data[[#This Row],[Order_Date]]</f>
        <v>45857</v>
      </c>
      <c r="R268" s="10" t="str">
        <f>Cleaned_Data[[#This Row],[Region]]</f>
        <v>Pune</v>
      </c>
      <c r="S268" s="10" t="str">
        <f>Cleaned_Data[[#This Row],[Sales_Channel]]</f>
        <v>Retail</v>
      </c>
      <c r="T268" s="10" t="str">
        <f>Cleaned_Data[[#This Row],[Gender_Category]]</f>
        <v>Men</v>
      </c>
      <c r="U268" t="str">
        <f t="shared" si="9"/>
        <v>DK-725</v>
      </c>
      <c r="V268" s="10"/>
      <c r="W268" s="10"/>
    </row>
    <row r="269" spans="1:23" x14ac:dyDescent="0.3">
      <c r="A269" s="10" t="s">
        <v>588</v>
      </c>
      <c r="B269" s="10">
        <f>Cleaned_Data[[#This Row],[Order_ID]]</f>
        <v>2279</v>
      </c>
      <c r="C269" s="10" t="str">
        <f>_xlfn.XLOOKUP(P269,Dim_Product!$E$2:$E$221,Dim_Product!$A$2:$A$221,"Not Found")</f>
        <v>PK-85</v>
      </c>
      <c r="D269" s="10" t="str">
        <f>_xlfn.XLOOKUP(Table5[[#This Row],[Order_Date]],Table8[Date],Table8[Date_Key],"Not Found")</f>
        <v>DK-514</v>
      </c>
      <c r="E269" s="10" t="str">
        <f>_xlfn.XLOOKUP(R269,Table4[Region],Table4[Region_Key])</f>
        <v>RK-03</v>
      </c>
      <c r="F269" s="10" t="str">
        <f>_xlfn.XLOOKUP(S269,Table6[Sales_Channel],Table6[Channel_Key])</f>
        <v>CK-02</v>
      </c>
      <c r="G269" s="10" t="str">
        <f>_xlfn.XLOOKUP(T269,Table7[Gender_Category],Table7[Gender_Key])</f>
        <v>GK-02</v>
      </c>
      <c r="H269" s="10">
        <f>Cleaned_Data[[#This Row],[Units_Sold]]</f>
        <v>2</v>
      </c>
      <c r="I269" s="10">
        <f>Cleaned_Data[[#This Row],[MRP]]</f>
        <v>6110.0300000000007</v>
      </c>
      <c r="J269" s="10">
        <f>Cleaned_Data[[#This Row],[Discount_Applied]]</f>
        <v>0</v>
      </c>
      <c r="K269" s="10">
        <f>Cleaned_Data[[#This Row],[Revenue]]</f>
        <v>0</v>
      </c>
      <c r="L269" s="10">
        <f>Cleaned_Data[[#This Row],[Profit]]</f>
        <v>766.72</v>
      </c>
      <c r="M269" s="10" t="str">
        <f>Cleaned_Data[[#This Row],[Product_Name]]</f>
        <v>Blazer Mid</v>
      </c>
      <c r="N269" s="10" t="str">
        <f>Cleaned_Data[[#This Row],[Product_Line]]</f>
        <v>Lifestyle</v>
      </c>
      <c r="O269" s="10" t="str">
        <f>Cleaned_Data[[#This Row],[Size]]</f>
        <v>6</v>
      </c>
      <c r="P269" s="10" t="str">
        <f t="shared" si="8"/>
        <v>Blazer Mid|Lifestyle|6</v>
      </c>
      <c r="Q269" s="11">
        <f>Cleaned_Data[[#This Row],[Order_Date]]</f>
        <v>45646</v>
      </c>
      <c r="R269" s="10" t="str">
        <f>Cleaned_Data[[#This Row],[Region]]</f>
        <v>Mumbai</v>
      </c>
      <c r="S269" s="10" t="str">
        <f>Cleaned_Data[[#This Row],[Sales_Channel]]</f>
        <v>Retail</v>
      </c>
      <c r="T269" s="10" t="str">
        <f>Cleaned_Data[[#This Row],[Gender_Category]]</f>
        <v>Women</v>
      </c>
      <c r="U269" t="str">
        <f t="shared" si="9"/>
        <v>DK-514</v>
      </c>
      <c r="V269" s="10"/>
      <c r="W269" s="10"/>
    </row>
    <row r="270" spans="1:23" x14ac:dyDescent="0.3">
      <c r="A270" s="10" t="s">
        <v>589</v>
      </c>
      <c r="B270" s="10">
        <f>Cleaned_Data[[#This Row],[Order_ID]]</f>
        <v>2280</v>
      </c>
      <c r="C270" s="10" t="str">
        <f>_xlfn.XLOOKUP(P270,Dim_Product!$E$2:$E$221,Dim_Product!$A$2:$A$221,"Not Found")</f>
        <v>PK-08</v>
      </c>
      <c r="D270" s="10" t="str">
        <f>_xlfn.XLOOKUP(Table5[[#This Row],[Order_Date]],Table8[Date],Table8[Date_Key],"Not Found")</f>
        <v>DK-114</v>
      </c>
      <c r="E270" s="10" t="str">
        <f>_xlfn.XLOOKUP(R270,Table4[Region],Table4[Region_Key])</f>
        <v>RK-05</v>
      </c>
      <c r="F270" s="10" t="str">
        <f>_xlfn.XLOOKUP(S270,Table6[Sales_Channel],Table6[Channel_Key])</f>
        <v>CK-01</v>
      </c>
      <c r="G270" s="10" t="str">
        <f>_xlfn.XLOOKUP(T270,Table7[Gender_Category],Table7[Gender_Key])</f>
        <v>GK-02</v>
      </c>
      <c r="H270" s="10">
        <f>Cleaned_Data[[#This Row],[Units_Sold]]</f>
        <v>-1</v>
      </c>
      <c r="I270" s="10">
        <f>Cleaned_Data[[#This Row],[MRP]]</f>
        <v>6110.0300000000007</v>
      </c>
      <c r="J270" s="10">
        <f>Cleaned_Data[[#This Row],[Discount_Applied]]</f>
        <v>0</v>
      </c>
      <c r="K270" s="10">
        <f>Cleaned_Data[[#This Row],[Revenue]]</f>
        <v>0</v>
      </c>
      <c r="L270" s="10">
        <f>Cleaned_Data[[#This Row],[Profit]]</f>
        <v>3069.57</v>
      </c>
      <c r="M270" s="10" t="str">
        <f>Cleaned_Data[[#This Row],[Product_Name]]</f>
        <v>Mercurial Superfly</v>
      </c>
      <c r="N270" s="10" t="str">
        <f>Cleaned_Data[[#This Row],[Product_Line]]</f>
        <v>Soccer</v>
      </c>
      <c r="O270" s="10" t="str">
        <f>Cleaned_Data[[#This Row],[Size]]</f>
        <v>M</v>
      </c>
      <c r="P270" s="10" t="str">
        <f t="shared" si="8"/>
        <v>Mercurial Superfly|Soccer|M</v>
      </c>
      <c r="Q270" s="11">
        <f>Cleaned_Data[[#This Row],[Order_Date]]</f>
        <v>45246</v>
      </c>
      <c r="R270" s="10" t="str">
        <f>Cleaned_Data[[#This Row],[Region]]</f>
        <v>Delhi</v>
      </c>
      <c r="S270" s="10" t="str">
        <f>Cleaned_Data[[#This Row],[Sales_Channel]]</f>
        <v>Online</v>
      </c>
      <c r="T270" s="10" t="str">
        <f>Cleaned_Data[[#This Row],[Gender_Category]]</f>
        <v>Women</v>
      </c>
      <c r="U270" t="str">
        <f t="shared" si="9"/>
        <v>DK-114</v>
      </c>
      <c r="V270" s="10"/>
      <c r="W270" s="10"/>
    </row>
    <row r="271" spans="1:23" x14ac:dyDescent="0.3">
      <c r="A271" s="10" t="s">
        <v>590</v>
      </c>
      <c r="B271" s="10">
        <f>Cleaned_Data[[#This Row],[Order_ID]]</f>
        <v>2281</v>
      </c>
      <c r="C271" s="10" t="str">
        <f>_xlfn.XLOOKUP(P271,Dim_Product!$E$2:$E$221,Dim_Product!$A$2:$A$221,"Not Found")</f>
        <v>PK-20</v>
      </c>
      <c r="D271" s="10" t="str">
        <f>_xlfn.XLOOKUP(Table5[[#This Row],[Order_Date]],Table8[Date],Table8[Date_Key],"Not Found")</f>
        <v>DK-355</v>
      </c>
      <c r="E271" s="10" t="str">
        <f>_xlfn.XLOOKUP(R271,Table4[Region],Table4[Region_Key])</f>
        <v>RK-06</v>
      </c>
      <c r="F271" s="10" t="str">
        <f>_xlfn.XLOOKUP(S271,Table6[Sales_Channel],Table6[Channel_Key])</f>
        <v>CK-02</v>
      </c>
      <c r="G271" s="10" t="str">
        <f>_xlfn.XLOOKUP(T271,Table7[Gender_Category],Table7[Gender_Key])</f>
        <v>GK-01</v>
      </c>
      <c r="H271" s="10">
        <f>Cleaned_Data[[#This Row],[Units_Sold]]</f>
        <v>2</v>
      </c>
      <c r="I271" s="10">
        <f>Cleaned_Data[[#This Row],[MRP]]</f>
        <v>6110.0300000000007</v>
      </c>
      <c r="J271" s="10">
        <f>Cleaned_Data[[#This Row],[Discount_Applied]]</f>
        <v>0</v>
      </c>
      <c r="K271" s="10">
        <f>Cleaned_Data[[#This Row],[Revenue]]</f>
        <v>0</v>
      </c>
      <c r="L271" s="10">
        <f>Cleaned_Data[[#This Row],[Profit]]</f>
        <v>1753.48</v>
      </c>
      <c r="M271" s="10" t="str">
        <f>Cleaned_Data[[#This Row],[Product_Name]]</f>
        <v>Waffle One</v>
      </c>
      <c r="N271" s="10" t="str">
        <f>Cleaned_Data[[#This Row],[Product_Line]]</f>
        <v>Lifestyle</v>
      </c>
      <c r="O271" s="10" t="str">
        <f>Cleaned_Data[[#This Row],[Size]]</f>
        <v>M</v>
      </c>
      <c r="P271" s="10" t="str">
        <f t="shared" si="8"/>
        <v>Waffle One|Lifestyle|M</v>
      </c>
      <c r="Q271" s="11">
        <f>Cleaned_Data[[#This Row],[Order_Date]]</f>
        <v>45487</v>
      </c>
      <c r="R271" s="10" t="str">
        <f>Cleaned_Data[[#This Row],[Region]]</f>
        <v>Kolkata</v>
      </c>
      <c r="S271" s="10" t="str">
        <f>Cleaned_Data[[#This Row],[Sales_Channel]]</f>
        <v>Retail</v>
      </c>
      <c r="T271" s="10" t="str">
        <f>Cleaned_Data[[#This Row],[Gender_Category]]</f>
        <v>Kids</v>
      </c>
      <c r="U271" t="str">
        <f t="shared" si="9"/>
        <v>DK-355</v>
      </c>
      <c r="V271" s="10"/>
      <c r="W271" s="10"/>
    </row>
    <row r="272" spans="1:23" x14ac:dyDescent="0.3">
      <c r="A272" s="10" t="s">
        <v>591</v>
      </c>
      <c r="B272" s="10">
        <f>Cleaned_Data[[#This Row],[Order_ID]]</f>
        <v>2282</v>
      </c>
      <c r="C272" s="10" t="str">
        <f>_xlfn.XLOOKUP(P272,Dim_Product!$E$2:$E$221,Dim_Product!$A$2:$A$221,"Not Found")</f>
        <v>PK-34</v>
      </c>
      <c r="D272" s="10" t="str">
        <f>_xlfn.XLOOKUP(Table5[[#This Row],[Order_Date]],Table8[Date],Table8[Date_Key],"Not Found")</f>
        <v>DK-682</v>
      </c>
      <c r="E272" s="10" t="str">
        <f>_xlfn.XLOOKUP(R272,Table4[Region],Table4[Region_Key])</f>
        <v>RK-03</v>
      </c>
      <c r="F272" s="10" t="str">
        <f>_xlfn.XLOOKUP(S272,Table6[Sales_Channel],Table6[Channel_Key])</f>
        <v>CK-02</v>
      </c>
      <c r="G272" s="10" t="str">
        <f>_xlfn.XLOOKUP(T272,Table7[Gender_Category],Table7[Gender_Key])</f>
        <v>GK-03</v>
      </c>
      <c r="H272" s="10">
        <f>Cleaned_Data[[#This Row],[Units_Sold]]</f>
        <v>2</v>
      </c>
      <c r="I272" s="10">
        <f>Cleaned_Data[[#This Row],[MRP]]</f>
        <v>6110.0300000000007</v>
      </c>
      <c r="J272" s="10">
        <f>Cleaned_Data[[#This Row],[Discount_Applied]]</f>
        <v>0.26</v>
      </c>
      <c r="K272" s="10">
        <f>Cleaned_Data[[#This Row],[Revenue]]</f>
        <v>0</v>
      </c>
      <c r="L272" s="10">
        <f>Cleaned_Data[[#This Row],[Profit]]</f>
        <v>-1002.46</v>
      </c>
      <c r="M272" s="10" t="str">
        <f>Cleaned_Data[[#This Row],[Product_Name]]</f>
        <v>Free RN</v>
      </c>
      <c r="N272" s="10" t="str">
        <f>Cleaned_Data[[#This Row],[Product_Line]]</f>
        <v>Running</v>
      </c>
      <c r="O272" s="10" t="str">
        <f>Cleaned_Data[[#This Row],[Size]]</f>
        <v>NA</v>
      </c>
      <c r="P272" s="10" t="str">
        <f t="shared" si="8"/>
        <v>Free RN|Running|NA</v>
      </c>
      <c r="Q272" s="11">
        <f>Cleaned_Data[[#This Row],[Order_Date]]</f>
        <v>45814</v>
      </c>
      <c r="R272" s="10" t="str">
        <f>Cleaned_Data[[#This Row],[Region]]</f>
        <v>Mumbai</v>
      </c>
      <c r="S272" s="10" t="str">
        <f>Cleaned_Data[[#This Row],[Sales_Channel]]</f>
        <v>Retail</v>
      </c>
      <c r="T272" s="10" t="str">
        <f>Cleaned_Data[[#This Row],[Gender_Category]]</f>
        <v>Men</v>
      </c>
      <c r="U272" t="str">
        <f t="shared" si="9"/>
        <v>DK-682</v>
      </c>
      <c r="V272" s="10"/>
      <c r="W272" s="10"/>
    </row>
    <row r="273" spans="1:23" x14ac:dyDescent="0.3">
      <c r="A273" s="10" t="s">
        <v>592</v>
      </c>
      <c r="B273" s="10">
        <f>Cleaned_Data[[#This Row],[Order_ID]]</f>
        <v>2283</v>
      </c>
      <c r="C273" s="10" t="str">
        <f>_xlfn.XLOOKUP(P273,Dim_Product!$E$2:$E$221,Dim_Product!$A$2:$A$221,"Not Found")</f>
        <v>PK-120</v>
      </c>
      <c r="D273" s="10" t="str">
        <f>_xlfn.XLOOKUP(Table5[[#This Row],[Order_Date]],Table8[Date],Table8[Date_Key],"Not Found")</f>
        <v>DK-283</v>
      </c>
      <c r="E273" s="10" t="str">
        <f>_xlfn.XLOOKUP(R273,Table4[Region],Table4[Region_Key])</f>
        <v>RK-05</v>
      </c>
      <c r="F273" s="10" t="str">
        <f>_xlfn.XLOOKUP(S273,Table6[Sales_Channel],Table6[Channel_Key])</f>
        <v>CK-02</v>
      </c>
      <c r="G273" s="10" t="str">
        <f>_xlfn.XLOOKUP(T273,Table7[Gender_Category],Table7[Gender_Key])</f>
        <v>GK-03</v>
      </c>
      <c r="H273" s="10">
        <f>Cleaned_Data[[#This Row],[Units_Sold]]</f>
        <v>1</v>
      </c>
      <c r="I273" s="10">
        <f>Cleaned_Data[[#This Row],[MRP]]</f>
        <v>6110.0300000000007</v>
      </c>
      <c r="J273" s="10">
        <f>Cleaned_Data[[#This Row],[Discount_Applied]]</f>
        <v>0</v>
      </c>
      <c r="K273" s="10">
        <f>Cleaned_Data[[#This Row],[Revenue]]</f>
        <v>0</v>
      </c>
      <c r="L273" s="10">
        <f>Cleaned_Data[[#This Row],[Profit]]</f>
        <v>468.59</v>
      </c>
      <c r="M273" s="10" t="str">
        <f>Cleaned_Data[[#This Row],[Product_Name]]</f>
        <v>Mercurial Superfly</v>
      </c>
      <c r="N273" s="10" t="str">
        <f>Cleaned_Data[[#This Row],[Product_Line]]</f>
        <v>Soccer</v>
      </c>
      <c r="O273" s="10" t="str">
        <f>Cleaned_Data[[#This Row],[Size]]</f>
        <v>10</v>
      </c>
      <c r="P273" s="10" t="str">
        <f t="shared" si="8"/>
        <v>Mercurial Superfly|Soccer|10</v>
      </c>
      <c r="Q273" s="11">
        <f>Cleaned_Data[[#This Row],[Order_Date]]</f>
        <v>45415</v>
      </c>
      <c r="R273" s="10" t="str">
        <f>Cleaned_Data[[#This Row],[Region]]</f>
        <v>Delhi</v>
      </c>
      <c r="S273" s="10" t="str">
        <f>Cleaned_Data[[#This Row],[Sales_Channel]]</f>
        <v>Retail</v>
      </c>
      <c r="T273" s="10" t="str">
        <f>Cleaned_Data[[#This Row],[Gender_Category]]</f>
        <v>Men</v>
      </c>
      <c r="U273" t="str">
        <f t="shared" si="9"/>
        <v>DK-283</v>
      </c>
      <c r="V273" s="10"/>
      <c r="W273" s="10"/>
    </row>
    <row r="274" spans="1:23" x14ac:dyDescent="0.3">
      <c r="A274" s="10" t="s">
        <v>593</v>
      </c>
      <c r="B274" s="10">
        <f>Cleaned_Data[[#This Row],[Order_ID]]</f>
        <v>2284</v>
      </c>
      <c r="C274" s="10" t="str">
        <f>_xlfn.XLOOKUP(P274,Dim_Product!$E$2:$E$221,Dim_Product!$A$2:$A$221,"Not Found")</f>
        <v>PK-08</v>
      </c>
      <c r="D274" s="10" t="str">
        <f>_xlfn.XLOOKUP(Table5[[#This Row],[Order_Date]],Table8[Date],Table8[Date_Key],"Not Found")</f>
        <v>DK-454</v>
      </c>
      <c r="E274" s="10" t="str">
        <f>_xlfn.XLOOKUP(R274,Table4[Region],Table4[Region_Key])</f>
        <v>RK-06</v>
      </c>
      <c r="F274" s="10" t="str">
        <f>_xlfn.XLOOKUP(S274,Table6[Sales_Channel],Table6[Channel_Key])</f>
        <v>CK-01</v>
      </c>
      <c r="G274" s="10" t="str">
        <f>_xlfn.XLOOKUP(T274,Table7[Gender_Category],Table7[Gender_Key])</f>
        <v>GK-01</v>
      </c>
      <c r="H274" s="10">
        <f>Cleaned_Data[[#This Row],[Units_Sold]]</f>
        <v>2</v>
      </c>
      <c r="I274" s="10">
        <f>Cleaned_Data[[#This Row],[MRP]]</f>
        <v>6110.0300000000007</v>
      </c>
      <c r="J274" s="10">
        <f>Cleaned_Data[[#This Row],[Discount_Applied]]</f>
        <v>0.53</v>
      </c>
      <c r="K274" s="10">
        <f>Cleaned_Data[[#This Row],[Revenue]]</f>
        <v>0</v>
      </c>
      <c r="L274" s="10">
        <f>Cleaned_Data[[#This Row],[Profit]]</f>
        <v>1370.01</v>
      </c>
      <c r="M274" s="10" t="str">
        <f>Cleaned_Data[[#This Row],[Product_Name]]</f>
        <v>Mercurial Superfly</v>
      </c>
      <c r="N274" s="10" t="str">
        <f>Cleaned_Data[[#This Row],[Product_Line]]</f>
        <v>Soccer</v>
      </c>
      <c r="O274" s="10" t="str">
        <f>Cleaned_Data[[#This Row],[Size]]</f>
        <v>M</v>
      </c>
      <c r="P274" s="10" t="str">
        <f t="shared" si="8"/>
        <v>Mercurial Superfly|Soccer|M</v>
      </c>
      <c r="Q274" s="11">
        <f>Cleaned_Data[[#This Row],[Order_Date]]</f>
        <v>45586</v>
      </c>
      <c r="R274" s="10" t="str">
        <f>Cleaned_Data[[#This Row],[Region]]</f>
        <v>Kolkata</v>
      </c>
      <c r="S274" s="10" t="str">
        <f>Cleaned_Data[[#This Row],[Sales_Channel]]</f>
        <v>Online</v>
      </c>
      <c r="T274" s="10" t="str">
        <f>Cleaned_Data[[#This Row],[Gender_Category]]</f>
        <v>Kids</v>
      </c>
      <c r="U274" t="str">
        <f t="shared" si="9"/>
        <v>DK-454</v>
      </c>
      <c r="V274" s="10"/>
      <c r="W274" s="10"/>
    </row>
    <row r="275" spans="1:23" x14ac:dyDescent="0.3">
      <c r="A275" s="10" t="s">
        <v>594</v>
      </c>
      <c r="B275" s="10">
        <f>Cleaned_Data[[#This Row],[Order_ID]]</f>
        <v>2285</v>
      </c>
      <c r="C275" s="10" t="str">
        <f>_xlfn.XLOOKUP(P275,Dim_Product!$E$2:$E$221,Dim_Product!$A$2:$A$221,"Not Found")</f>
        <v>PK-48</v>
      </c>
      <c r="D275" s="10" t="str">
        <f>_xlfn.XLOOKUP(Table5[[#This Row],[Order_Date]],Table8[Date],Table8[Date_Key],"Not Found")</f>
        <v>DK-189</v>
      </c>
      <c r="E275" s="10" t="str">
        <f>_xlfn.XLOOKUP(R275,Table4[Region],Table4[Region_Key])</f>
        <v>RK-05</v>
      </c>
      <c r="F275" s="10" t="str">
        <f>_xlfn.XLOOKUP(S275,Table6[Sales_Channel],Table6[Channel_Key])</f>
        <v>CK-02</v>
      </c>
      <c r="G275" s="10" t="str">
        <f>_xlfn.XLOOKUP(T275,Table7[Gender_Category],Table7[Gender_Key])</f>
        <v>GK-02</v>
      </c>
      <c r="H275" s="10">
        <f>Cleaned_Data[[#This Row],[Units_Sold]]</f>
        <v>-1</v>
      </c>
      <c r="I275" s="10">
        <f>Cleaned_Data[[#This Row],[MRP]]</f>
        <v>6110.0300000000007</v>
      </c>
      <c r="J275" s="10">
        <f>Cleaned_Data[[#This Row],[Discount_Applied]]</f>
        <v>0</v>
      </c>
      <c r="K275" s="10">
        <f>Cleaned_Data[[#This Row],[Revenue]]</f>
        <v>0</v>
      </c>
      <c r="L275" s="10">
        <f>Cleaned_Data[[#This Row],[Profit]]</f>
        <v>2211.71</v>
      </c>
      <c r="M275" s="10" t="str">
        <f>Cleaned_Data[[#This Row],[Product_Name]]</f>
        <v>LeBron 20</v>
      </c>
      <c r="N275" s="10" t="str">
        <f>Cleaned_Data[[#This Row],[Product_Line]]</f>
        <v>Basketball</v>
      </c>
      <c r="O275" s="10" t="str">
        <f>Cleaned_Data[[#This Row],[Size]]</f>
        <v>L</v>
      </c>
      <c r="P275" s="10" t="str">
        <f t="shared" si="8"/>
        <v>LeBron 20|Basketball|L</v>
      </c>
      <c r="Q275" s="11">
        <f>Cleaned_Data[[#This Row],[Order_Date]]</f>
        <v>45321</v>
      </c>
      <c r="R275" s="10" t="str">
        <f>Cleaned_Data[[#This Row],[Region]]</f>
        <v>Delhi</v>
      </c>
      <c r="S275" s="10" t="str">
        <f>Cleaned_Data[[#This Row],[Sales_Channel]]</f>
        <v>Retail</v>
      </c>
      <c r="T275" s="10" t="str">
        <f>Cleaned_Data[[#This Row],[Gender_Category]]</f>
        <v>Women</v>
      </c>
      <c r="U275" t="str">
        <f t="shared" si="9"/>
        <v>DK-189</v>
      </c>
      <c r="V275" s="10"/>
      <c r="W275" s="10"/>
    </row>
    <row r="276" spans="1:23" x14ac:dyDescent="0.3">
      <c r="A276" s="10" t="s">
        <v>595</v>
      </c>
      <c r="B276" s="10">
        <f>Cleaned_Data[[#This Row],[Order_ID]]</f>
        <v>2286</v>
      </c>
      <c r="C276" s="10" t="str">
        <f>_xlfn.XLOOKUP(P276,Dim_Product!$E$2:$E$221,Dim_Product!$A$2:$A$221,"Not Found")</f>
        <v>PK-69</v>
      </c>
      <c r="D276" s="10" t="str">
        <f>_xlfn.XLOOKUP(Table5[[#This Row],[Order_Date]],Table8[Date],Table8[Date_Key],"Not Found")</f>
        <v>DK-689</v>
      </c>
      <c r="E276" s="10" t="str">
        <f>_xlfn.XLOOKUP(R276,Table4[Region],Table4[Region_Key])</f>
        <v>RK-01</v>
      </c>
      <c r="F276" s="10" t="str">
        <f>_xlfn.XLOOKUP(S276,Table6[Sales_Channel],Table6[Channel_Key])</f>
        <v>CK-01</v>
      </c>
      <c r="G276" s="10" t="str">
        <f>_xlfn.XLOOKUP(T276,Table7[Gender_Category],Table7[Gender_Key])</f>
        <v>GK-02</v>
      </c>
      <c r="H276" s="10">
        <f>Cleaned_Data[[#This Row],[Units_Sold]]</f>
        <v>2</v>
      </c>
      <c r="I276" s="10">
        <f>Cleaned_Data[[#This Row],[MRP]]</f>
        <v>6110.0300000000007</v>
      </c>
      <c r="J276" s="10">
        <f>Cleaned_Data[[#This Row],[Discount_Applied]]</f>
        <v>0</v>
      </c>
      <c r="K276" s="10">
        <f>Cleaned_Data[[#This Row],[Revenue]]</f>
        <v>0</v>
      </c>
      <c r="L276" s="10">
        <f>Cleaned_Data[[#This Row],[Profit]]</f>
        <v>2419.09</v>
      </c>
      <c r="M276" s="10" t="str">
        <f>Cleaned_Data[[#This Row],[Product_Name]]</f>
        <v>Waffle One</v>
      </c>
      <c r="N276" s="10" t="str">
        <f>Cleaned_Data[[#This Row],[Product_Line]]</f>
        <v>Lifestyle</v>
      </c>
      <c r="O276" s="10" t="str">
        <f>Cleaned_Data[[#This Row],[Size]]</f>
        <v>NA</v>
      </c>
      <c r="P276" s="10" t="str">
        <f t="shared" si="8"/>
        <v>Waffle One|Lifestyle|NA</v>
      </c>
      <c r="Q276" s="11">
        <f>Cleaned_Data[[#This Row],[Order_Date]]</f>
        <v>45821</v>
      </c>
      <c r="R276" s="10" t="str">
        <f>Cleaned_Data[[#This Row],[Region]]</f>
        <v>Bangalore</v>
      </c>
      <c r="S276" s="10" t="str">
        <f>Cleaned_Data[[#This Row],[Sales_Channel]]</f>
        <v>Online</v>
      </c>
      <c r="T276" s="10" t="str">
        <f>Cleaned_Data[[#This Row],[Gender_Category]]</f>
        <v>Women</v>
      </c>
      <c r="U276" t="str">
        <f t="shared" si="9"/>
        <v>DK-689</v>
      </c>
      <c r="V276" s="10"/>
      <c r="W276" s="10"/>
    </row>
    <row r="277" spans="1:23" x14ac:dyDescent="0.3">
      <c r="A277" s="10" t="s">
        <v>596</v>
      </c>
      <c r="B277" s="10">
        <f>Cleaned_Data[[#This Row],[Order_ID]]</f>
        <v>2287</v>
      </c>
      <c r="C277" s="10" t="str">
        <f>_xlfn.XLOOKUP(P277,Dim_Product!$E$2:$E$221,Dim_Product!$A$2:$A$221,"Not Found")</f>
        <v>PK-121</v>
      </c>
      <c r="D277" s="10" t="str">
        <f>_xlfn.XLOOKUP(Table5[[#This Row],[Order_Date]],Table8[Date],Table8[Date_Key],"Not Found")</f>
        <v>DK-709</v>
      </c>
      <c r="E277" s="10" t="str">
        <f>_xlfn.XLOOKUP(R277,Table4[Region],Table4[Region_Key])</f>
        <v>RK-03</v>
      </c>
      <c r="F277" s="10" t="str">
        <f>_xlfn.XLOOKUP(S277,Table6[Sales_Channel],Table6[Channel_Key])</f>
        <v>CK-01</v>
      </c>
      <c r="G277" s="10" t="str">
        <f>_xlfn.XLOOKUP(T277,Table7[Gender_Category],Table7[Gender_Key])</f>
        <v>GK-02</v>
      </c>
      <c r="H277" s="10">
        <f>Cleaned_Data[[#This Row],[Units_Sold]]</f>
        <v>3</v>
      </c>
      <c r="I277" s="10">
        <f>Cleaned_Data[[#This Row],[MRP]]</f>
        <v>6110.0300000000007</v>
      </c>
      <c r="J277" s="10">
        <f>Cleaned_Data[[#This Row],[Discount_Applied]]</f>
        <v>0</v>
      </c>
      <c r="K277" s="10">
        <f>Cleaned_Data[[#This Row],[Revenue]]</f>
        <v>0</v>
      </c>
      <c r="L277" s="10">
        <f>Cleaned_Data[[#This Row],[Profit]]</f>
        <v>-650.67999999999995</v>
      </c>
      <c r="M277" s="10" t="str">
        <f>Cleaned_Data[[#This Row],[Product_Name]]</f>
        <v>React Infinity</v>
      </c>
      <c r="N277" s="10" t="str">
        <f>Cleaned_Data[[#This Row],[Product_Line]]</f>
        <v>Running</v>
      </c>
      <c r="O277" s="10" t="str">
        <f>Cleaned_Data[[#This Row],[Size]]</f>
        <v>9</v>
      </c>
      <c r="P277" s="10" t="str">
        <f t="shared" si="8"/>
        <v>React Infinity|Running|9</v>
      </c>
      <c r="Q277" s="11">
        <f>Cleaned_Data[[#This Row],[Order_Date]]</f>
        <v>45841</v>
      </c>
      <c r="R277" s="10" t="str">
        <f>Cleaned_Data[[#This Row],[Region]]</f>
        <v>Mumbai</v>
      </c>
      <c r="S277" s="10" t="str">
        <f>Cleaned_Data[[#This Row],[Sales_Channel]]</f>
        <v>Online</v>
      </c>
      <c r="T277" s="10" t="str">
        <f>Cleaned_Data[[#This Row],[Gender_Category]]</f>
        <v>Women</v>
      </c>
      <c r="U277" t="str">
        <f t="shared" si="9"/>
        <v>DK-709</v>
      </c>
      <c r="V277" s="10"/>
      <c r="W277" s="10"/>
    </row>
    <row r="278" spans="1:23" x14ac:dyDescent="0.3">
      <c r="A278" s="10" t="s">
        <v>597</v>
      </c>
      <c r="B278" s="10">
        <f>Cleaned_Data[[#This Row],[Order_ID]]</f>
        <v>2288</v>
      </c>
      <c r="C278" s="10" t="str">
        <f>_xlfn.XLOOKUP(P278,Dim_Product!$E$2:$E$221,Dim_Product!$A$2:$A$221,"Not Found")</f>
        <v>PK-112</v>
      </c>
      <c r="D278" s="10" t="str">
        <f>_xlfn.XLOOKUP(Table5[[#This Row],[Order_Date]],Table8[Date],Table8[Date_Key],"Not Found")</f>
        <v>DK-35</v>
      </c>
      <c r="E278" s="10" t="str">
        <f>_xlfn.XLOOKUP(R278,Table4[Region],Table4[Region_Key])</f>
        <v>RK-02</v>
      </c>
      <c r="F278" s="10" t="str">
        <f>_xlfn.XLOOKUP(S278,Table6[Sales_Channel],Table6[Channel_Key])</f>
        <v>CK-02</v>
      </c>
      <c r="G278" s="10" t="str">
        <f>_xlfn.XLOOKUP(T278,Table7[Gender_Category],Table7[Gender_Key])</f>
        <v>GK-02</v>
      </c>
      <c r="H278" s="10">
        <f>Cleaned_Data[[#This Row],[Units_Sold]]</f>
        <v>2</v>
      </c>
      <c r="I278" s="10">
        <f>Cleaned_Data[[#This Row],[MRP]]</f>
        <v>6110.0300000000007</v>
      </c>
      <c r="J278" s="10">
        <f>Cleaned_Data[[#This Row],[Discount_Applied]]</f>
        <v>0.25</v>
      </c>
      <c r="K278" s="10">
        <f>Cleaned_Data[[#This Row],[Revenue]]</f>
        <v>0</v>
      </c>
      <c r="L278" s="10">
        <f>Cleaned_Data[[#This Row],[Profit]]</f>
        <v>1570.91</v>
      </c>
      <c r="M278" s="10" t="str">
        <f>Cleaned_Data[[#This Row],[Product_Name]]</f>
        <v>ZoomX Invincible</v>
      </c>
      <c r="N278" s="10" t="str">
        <f>Cleaned_Data[[#This Row],[Product_Line]]</f>
        <v>Training</v>
      </c>
      <c r="O278" s="10" t="str">
        <f>Cleaned_Data[[#This Row],[Size]]</f>
        <v>NA</v>
      </c>
      <c r="P278" s="10" t="str">
        <f t="shared" si="8"/>
        <v>ZoomX Invincible|Training|NA</v>
      </c>
      <c r="Q278" s="11">
        <f>Cleaned_Data[[#This Row],[Order_Date]]</f>
        <v>45167</v>
      </c>
      <c r="R278" s="10" t="str">
        <f>Cleaned_Data[[#This Row],[Region]]</f>
        <v>Hyderabad</v>
      </c>
      <c r="S278" s="10" t="str">
        <f>Cleaned_Data[[#This Row],[Sales_Channel]]</f>
        <v>Retail</v>
      </c>
      <c r="T278" s="10" t="str">
        <f>Cleaned_Data[[#This Row],[Gender_Category]]</f>
        <v>Women</v>
      </c>
      <c r="U278" t="str">
        <f t="shared" si="9"/>
        <v>DK-35</v>
      </c>
      <c r="V278" s="10"/>
      <c r="W278" s="10"/>
    </row>
    <row r="279" spans="1:23" x14ac:dyDescent="0.3">
      <c r="A279" s="10" t="s">
        <v>598</v>
      </c>
      <c r="B279" s="10">
        <f>Cleaned_Data[[#This Row],[Order_ID]]</f>
        <v>2289</v>
      </c>
      <c r="C279" s="10" t="str">
        <f>_xlfn.XLOOKUP(P279,Dim_Product!$E$2:$E$221,Dim_Product!$A$2:$A$221,"Not Found")</f>
        <v>PK-42</v>
      </c>
      <c r="D279" s="10" t="str">
        <f>_xlfn.XLOOKUP(Table5[[#This Row],[Order_Date]],Table8[Date],Table8[Date_Key],"Not Found")</f>
        <v>DK-522</v>
      </c>
      <c r="E279" s="10" t="str">
        <f>_xlfn.XLOOKUP(R279,Table4[Region],Table4[Region_Key])</f>
        <v>RK-03</v>
      </c>
      <c r="F279" s="10" t="str">
        <f>_xlfn.XLOOKUP(S279,Table6[Sales_Channel],Table6[Channel_Key])</f>
        <v>CK-02</v>
      </c>
      <c r="G279" s="10" t="str">
        <f>_xlfn.XLOOKUP(T279,Table7[Gender_Category],Table7[Gender_Key])</f>
        <v>GK-02</v>
      </c>
      <c r="H279" s="10">
        <f>Cleaned_Data[[#This Row],[Units_Sold]]</f>
        <v>2</v>
      </c>
      <c r="I279" s="10">
        <f>Cleaned_Data[[#This Row],[MRP]]</f>
        <v>6110.0300000000007</v>
      </c>
      <c r="J279" s="10">
        <f>Cleaned_Data[[#This Row],[Discount_Applied]]</f>
        <v>0.51</v>
      </c>
      <c r="K279" s="10">
        <f>Cleaned_Data[[#This Row],[Revenue]]</f>
        <v>0</v>
      </c>
      <c r="L279" s="10">
        <f>Cleaned_Data[[#This Row],[Profit]]</f>
        <v>3161.45</v>
      </c>
      <c r="M279" s="10" t="str">
        <f>Cleaned_Data[[#This Row],[Product_Name]]</f>
        <v>Air Zoom</v>
      </c>
      <c r="N279" s="10" t="str">
        <f>Cleaned_Data[[#This Row],[Product_Line]]</f>
        <v>Running</v>
      </c>
      <c r="O279" s="10" t="str">
        <f>Cleaned_Data[[#This Row],[Size]]</f>
        <v>L</v>
      </c>
      <c r="P279" s="10" t="str">
        <f t="shared" si="8"/>
        <v>Air Zoom|Running|L</v>
      </c>
      <c r="Q279" s="11">
        <f>Cleaned_Data[[#This Row],[Order_Date]]</f>
        <v>45654</v>
      </c>
      <c r="R279" s="10" t="str">
        <f>Cleaned_Data[[#This Row],[Region]]</f>
        <v>Mumbai</v>
      </c>
      <c r="S279" s="10" t="str">
        <f>Cleaned_Data[[#This Row],[Sales_Channel]]</f>
        <v>Retail</v>
      </c>
      <c r="T279" s="10" t="str">
        <f>Cleaned_Data[[#This Row],[Gender_Category]]</f>
        <v>Women</v>
      </c>
      <c r="U279" t="str">
        <f t="shared" si="9"/>
        <v>DK-522</v>
      </c>
      <c r="V279" s="10"/>
      <c r="W279" s="10"/>
    </row>
    <row r="280" spans="1:23" x14ac:dyDescent="0.3">
      <c r="A280" s="10" t="s">
        <v>599</v>
      </c>
      <c r="B280" s="10">
        <f>Cleaned_Data[[#This Row],[Order_ID]]</f>
        <v>2290</v>
      </c>
      <c r="C280" s="10" t="str">
        <f>_xlfn.XLOOKUP(P280,Dim_Product!$E$2:$E$221,Dim_Product!$A$2:$A$221,"Not Found")</f>
        <v>PK-10</v>
      </c>
      <c r="D280" s="10" t="str">
        <f>_xlfn.XLOOKUP(Table5[[#This Row],[Order_Date]],Table8[Date],Table8[Date_Key],"Not Found")</f>
        <v>DK-591</v>
      </c>
      <c r="E280" s="10" t="str">
        <f>_xlfn.XLOOKUP(R280,Table4[Region],Table4[Region_Key])</f>
        <v>RK-06</v>
      </c>
      <c r="F280" s="10" t="str">
        <f>_xlfn.XLOOKUP(S280,Table6[Sales_Channel],Table6[Channel_Key])</f>
        <v>CK-01</v>
      </c>
      <c r="G280" s="10" t="str">
        <f>_xlfn.XLOOKUP(T280,Table7[Gender_Category],Table7[Gender_Key])</f>
        <v>GK-02</v>
      </c>
      <c r="H280" s="10">
        <f>Cleaned_Data[[#This Row],[Units_Sold]]</f>
        <v>2</v>
      </c>
      <c r="I280" s="10">
        <f>Cleaned_Data[[#This Row],[MRP]]</f>
        <v>6110.0300000000007</v>
      </c>
      <c r="J280" s="10">
        <f>Cleaned_Data[[#This Row],[Discount_Applied]]</f>
        <v>0</v>
      </c>
      <c r="K280" s="10">
        <f>Cleaned_Data[[#This Row],[Revenue]]</f>
        <v>0</v>
      </c>
      <c r="L280" s="10">
        <f>Cleaned_Data[[#This Row],[Profit]]</f>
        <v>546.66</v>
      </c>
      <c r="M280" s="10" t="str">
        <f>Cleaned_Data[[#This Row],[Product_Name]]</f>
        <v>Flex Trainer</v>
      </c>
      <c r="N280" s="10" t="str">
        <f>Cleaned_Data[[#This Row],[Product_Line]]</f>
        <v>Training</v>
      </c>
      <c r="O280" s="10" t="str">
        <f>Cleaned_Data[[#This Row],[Size]]</f>
        <v>L</v>
      </c>
      <c r="P280" s="10" t="str">
        <f t="shared" si="8"/>
        <v>Flex Trainer|Training|L</v>
      </c>
      <c r="Q280" s="11">
        <f>Cleaned_Data[[#This Row],[Order_Date]]</f>
        <v>45723</v>
      </c>
      <c r="R280" s="10" t="str">
        <f>Cleaned_Data[[#This Row],[Region]]</f>
        <v>Kolkata</v>
      </c>
      <c r="S280" s="10" t="str">
        <f>Cleaned_Data[[#This Row],[Sales_Channel]]</f>
        <v>Online</v>
      </c>
      <c r="T280" s="10" t="str">
        <f>Cleaned_Data[[#This Row],[Gender_Category]]</f>
        <v>Women</v>
      </c>
      <c r="U280" t="str">
        <f t="shared" si="9"/>
        <v>DK-591</v>
      </c>
      <c r="V280" s="10"/>
      <c r="W280" s="10"/>
    </row>
    <row r="281" spans="1:23" x14ac:dyDescent="0.3">
      <c r="A281" s="10" t="s">
        <v>600</v>
      </c>
      <c r="B281" s="10">
        <f>Cleaned_Data[[#This Row],[Order_ID]]</f>
        <v>2291</v>
      </c>
      <c r="C281" s="10" t="str">
        <f>_xlfn.XLOOKUP(P281,Dim_Product!$E$2:$E$221,Dim_Product!$A$2:$A$221,"Not Found")</f>
        <v>PK-48</v>
      </c>
      <c r="D281" s="10" t="str">
        <f>_xlfn.XLOOKUP(Table5[[#This Row],[Order_Date]],Table8[Date],Table8[Date_Key],"Not Found")</f>
        <v>DK-375</v>
      </c>
      <c r="E281" s="10" t="str">
        <f>_xlfn.XLOOKUP(R281,Table4[Region],Table4[Region_Key])</f>
        <v>RK-04</v>
      </c>
      <c r="F281" s="10" t="str">
        <f>_xlfn.XLOOKUP(S281,Table6[Sales_Channel],Table6[Channel_Key])</f>
        <v>CK-02</v>
      </c>
      <c r="G281" s="10" t="str">
        <f>_xlfn.XLOOKUP(T281,Table7[Gender_Category],Table7[Gender_Key])</f>
        <v>GK-02</v>
      </c>
      <c r="H281" s="10">
        <f>Cleaned_Data[[#This Row],[Units_Sold]]</f>
        <v>-1</v>
      </c>
      <c r="I281" s="10">
        <f>Cleaned_Data[[#This Row],[MRP]]</f>
        <v>6110.0300000000007</v>
      </c>
      <c r="J281" s="10">
        <f>Cleaned_Data[[#This Row],[Discount_Applied]]</f>
        <v>0</v>
      </c>
      <c r="K281" s="10">
        <f>Cleaned_Data[[#This Row],[Revenue]]</f>
        <v>0</v>
      </c>
      <c r="L281" s="10">
        <f>Cleaned_Data[[#This Row],[Profit]]</f>
        <v>2729.23</v>
      </c>
      <c r="M281" s="10" t="str">
        <f>Cleaned_Data[[#This Row],[Product_Name]]</f>
        <v>LeBron 20</v>
      </c>
      <c r="N281" s="10" t="str">
        <f>Cleaned_Data[[#This Row],[Product_Line]]</f>
        <v>Basketball</v>
      </c>
      <c r="O281" s="10" t="str">
        <f>Cleaned_Data[[#This Row],[Size]]</f>
        <v>L</v>
      </c>
      <c r="P281" s="10" t="str">
        <f t="shared" si="8"/>
        <v>LeBron 20|Basketball|L</v>
      </c>
      <c r="Q281" s="11">
        <f>Cleaned_Data[[#This Row],[Order_Date]]</f>
        <v>45507</v>
      </c>
      <c r="R281" s="10" t="str">
        <f>Cleaned_Data[[#This Row],[Region]]</f>
        <v>Pune</v>
      </c>
      <c r="S281" s="10" t="str">
        <f>Cleaned_Data[[#This Row],[Sales_Channel]]</f>
        <v>Retail</v>
      </c>
      <c r="T281" s="10" t="str">
        <f>Cleaned_Data[[#This Row],[Gender_Category]]</f>
        <v>Women</v>
      </c>
      <c r="U281" t="str">
        <f t="shared" si="9"/>
        <v>DK-375</v>
      </c>
      <c r="V281" s="10"/>
      <c r="W281" s="10"/>
    </row>
    <row r="282" spans="1:23" x14ac:dyDescent="0.3">
      <c r="A282" s="10" t="s">
        <v>601</v>
      </c>
      <c r="B282" s="10">
        <f>Cleaned_Data[[#This Row],[Order_ID]]</f>
        <v>2292</v>
      </c>
      <c r="C282" s="10" t="str">
        <f>_xlfn.XLOOKUP(P282,Dim_Product!$E$2:$E$221,Dim_Product!$A$2:$A$221,"Not Found")</f>
        <v>PK-116</v>
      </c>
      <c r="D282" s="10" t="str">
        <f>_xlfn.XLOOKUP(Table5[[#This Row],[Order_Date]],Table8[Date],Table8[Date_Key],"Not Found")</f>
        <v>DK-569</v>
      </c>
      <c r="E282" s="10" t="str">
        <f>_xlfn.XLOOKUP(R282,Table4[Region],Table4[Region_Key])</f>
        <v>RK-06</v>
      </c>
      <c r="F282" s="10" t="str">
        <f>_xlfn.XLOOKUP(S282,Table6[Sales_Channel],Table6[Channel_Key])</f>
        <v>CK-01</v>
      </c>
      <c r="G282" s="10" t="str">
        <f>_xlfn.XLOOKUP(T282,Table7[Gender_Category],Table7[Gender_Key])</f>
        <v>GK-02</v>
      </c>
      <c r="H282" s="10">
        <f>Cleaned_Data[[#This Row],[Units_Sold]]</f>
        <v>2</v>
      </c>
      <c r="I282" s="10">
        <f>Cleaned_Data[[#This Row],[MRP]]</f>
        <v>6110.0300000000007</v>
      </c>
      <c r="J282" s="10">
        <f>Cleaned_Data[[#This Row],[Discount_Applied]]</f>
        <v>0</v>
      </c>
      <c r="K282" s="10">
        <f>Cleaned_Data[[#This Row],[Revenue]]</f>
        <v>0</v>
      </c>
      <c r="L282" s="10">
        <f>Cleaned_Data[[#This Row],[Profit]]</f>
        <v>1192.5</v>
      </c>
      <c r="M282" s="10" t="str">
        <f>Cleaned_Data[[#This Row],[Product_Name]]</f>
        <v>Free RN</v>
      </c>
      <c r="N282" s="10" t="str">
        <f>Cleaned_Data[[#This Row],[Product_Line]]</f>
        <v>Running</v>
      </c>
      <c r="O282" s="10" t="str">
        <f>Cleaned_Data[[#This Row],[Size]]</f>
        <v>M</v>
      </c>
      <c r="P282" s="10" t="str">
        <f t="shared" si="8"/>
        <v>Free RN|Running|M</v>
      </c>
      <c r="Q282" s="11">
        <f>Cleaned_Data[[#This Row],[Order_Date]]</f>
        <v>45701</v>
      </c>
      <c r="R282" s="10" t="str">
        <f>Cleaned_Data[[#This Row],[Region]]</f>
        <v>Kolkata</v>
      </c>
      <c r="S282" s="10" t="str">
        <f>Cleaned_Data[[#This Row],[Sales_Channel]]</f>
        <v>Online</v>
      </c>
      <c r="T282" s="10" t="str">
        <f>Cleaned_Data[[#This Row],[Gender_Category]]</f>
        <v>Women</v>
      </c>
      <c r="U282" t="str">
        <f t="shared" si="9"/>
        <v>DK-569</v>
      </c>
      <c r="V282" s="10"/>
      <c r="W282" s="10"/>
    </row>
    <row r="283" spans="1:23" x14ac:dyDescent="0.3">
      <c r="A283" s="10" t="s">
        <v>602</v>
      </c>
      <c r="B283" s="10">
        <f>Cleaned_Data[[#This Row],[Order_ID]]</f>
        <v>2293</v>
      </c>
      <c r="C283" s="10" t="str">
        <f>_xlfn.XLOOKUP(P283,Dim_Product!$E$2:$E$221,Dim_Product!$A$2:$A$221,"Not Found")</f>
        <v>PK-41</v>
      </c>
      <c r="D283" s="10" t="str">
        <f>_xlfn.XLOOKUP(Table5[[#This Row],[Order_Date]],Table8[Date],Table8[Date_Key],"Not Found")</f>
        <v>DK-719</v>
      </c>
      <c r="E283" s="10" t="str">
        <f>_xlfn.XLOOKUP(R283,Table4[Region],Table4[Region_Key])</f>
        <v>RK-03</v>
      </c>
      <c r="F283" s="10" t="str">
        <f>_xlfn.XLOOKUP(S283,Table6[Sales_Channel],Table6[Channel_Key])</f>
        <v>CK-02</v>
      </c>
      <c r="G283" s="10" t="str">
        <f>_xlfn.XLOOKUP(T283,Table7[Gender_Category],Table7[Gender_Key])</f>
        <v>GK-02</v>
      </c>
      <c r="H283" s="10">
        <f>Cleaned_Data[[#This Row],[Units_Sold]]</f>
        <v>3</v>
      </c>
      <c r="I283" s="10">
        <f>Cleaned_Data[[#This Row],[MRP]]</f>
        <v>6110.0300000000007</v>
      </c>
      <c r="J283" s="10">
        <f>Cleaned_Data[[#This Row],[Discount_Applied]]</f>
        <v>0</v>
      </c>
      <c r="K283" s="10">
        <f>Cleaned_Data[[#This Row],[Revenue]]</f>
        <v>0</v>
      </c>
      <c r="L283" s="10">
        <f>Cleaned_Data[[#This Row],[Profit]]</f>
        <v>2525.87</v>
      </c>
      <c r="M283" s="10" t="str">
        <f>Cleaned_Data[[#This Row],[Product_Name]]</f>
        <v>Air Jordan</v>
      </c>
      <c r="N283" s="10" t="str">
        <f>Cleaned_Data[[#This Row],[Product_Line]]</f>
        <v>Basketball</v>
      </c>
      <c r="O283" s="10" t="str">
        <f>Cleaned_Data[[#This Row],[Size]]</f>
        <v>XL</v>
      </c>
      <c r="P283" s="10" t="str">
        <f t="shared" si="8"/>
        <v>Air Jordan|Basketball|XL</v>
      </c>
      <c r="Q283" s="11">
        <f>Cleaned_Data[[#This Row],[Order_Date]]</f>
        <v>45851</v>
      </c>
      <c r="R283" s="10" t="str">
        <f>Cleaned_Data[[#This Row],[Region]]</f>
        <v>Mumbai</v>
      </c>
      <c r="S283" s="10" t="str">
        <f>Cleaned_Data[[#This Row],[Sales_Channel]]</f>
        <v>Retail</v>
      </c>
      <c r="T283" s="10" t="str">
        <f>Cleaned_Data[[#This Row],[Gender_Category]]</f>
        <v>Women</v>
      </c>
      <c r="U283" t="str">
        <f t="shared" si="9"/>
        <v>DK-719</v>
      </c>
      <c r="V283" s="10"/>
      <c r="W283" s="10"/>
    </row>
    <row r="284" spans="1:23" x14ac:dyDescent="0.3">
      <c r="A284" s="10" t="s">
        <v>603</v>
      </c>
      <c r="B284" s="10">
        <f>Cleaned_Data[[#This Row],[Order_ID]]</f>
        <v>2012</v>
      </c>
      <c r="C284" s="10" t="str">
        <f>_xlfn.XLOOKUP(P284,Dim_Product!$E$2:$E$221,Dim_Product!$A$2:$A$221,"Not Found")</f>
        <v>PK-47</v>
      </c>
      <c r="D284" s="10" t="str">
        <f>_xlfn.XLOOKUP(Table5[[#This Row],[Order_Date]],Table8[Date],Table8[Date_Key],"Not Found")</f>
        <v>DK-478</v>
      </c>
      <c r="E284" s="10" t="str">
        <f>_xlfn.XLOOKUP(R284,Table4[Region],Table4[Region_Key])</f>
        <v>RK-02</v>
      </c>
      <c r="F284" s="10" t="str">
        <f>_xlfn.XLOOKUP(S284,Table6[Sales_Channel],Table6[Channel_Key])</f>
        <v>CK-02</v>
      </c>
      <c r="G284" s="10" t="str">
        <f>_xlfn.XLOOKUP(T284,Table7[Gender_Category],Table7[Gender_Key])</f>
        <v>GK-02</v>
      </c>
      <c r="H284" s="10">
        <f>Cleaned_Data[[#This Row],[Units_Sold]]</f>
        <v>2</v>
      </c>
      <c r="I284" s="10">
        <f>Cleaned_Data[[#This Row],[MRP]]</f>
        <v>6110.0300000000007</v>
      </c>
      <c r="J284" s="10">
        <f>Cleaned_Data[[#This Row],[Discount_Applied]]</f>
        <v>0</v>
      </c>
      <c r="K284" s="10">
        <f>Cleaned_Data[[#This Row],[Revenue]]</f>
        <v>0</v>
      </c>
      <c r="L284" s="10">
        <f>Cleaned_Data[[#This Row],[Profit]]</f>
        <v>-914.59</v>
      </c>
      <c r="M284" s="10" t="str">
        <f>Cleaned_Data[[#This Row],[Product_Name]]</f>
        <v>Phantom GT</v>
      </c>
      <c r="N284" s="10" t="str">
        <f>Cleaned_Data[[#This Row],[Product_Line]]</f>
        <v>Soccer</v>
      </c>
      <c r="O284" s="10" t="str">
        <f>Cleaned_Data[[#This Row],[Size]]</f>
        <v>NA</v>
      </c>
      <c r="P284" s="10" t="str">
        <f t="shared" si="8"/>
        <v>Phantom GT|Soccer|NA</v>
      </c>
      <c r="Q284" s="11">
        <f>Cleaned_Data[[#This Row],[Order_Date]]</f>
        <v>45610</v>
      </c>
      <c r="R284" s="10" t="str">
        <f>Cleaned_Data[[#This Row],[Region]]</f>
        <v>Hyderabad</v>
      </c>
      <c r="S284" s="10" t="str">
        <f>Cleaned_Data[[#This Row],[Sales_Channel]]</f>
        <v>Retail</v>
      </c>
      <c r="T284" s="10" t="str">
        <f>Cleaned_Data[[#This Row],[Gender_Category]]</f>
        <v>Women</v>
      </c>
      <c r="U284" t="str">
        <f t="shared" si="9"/>
        <v>DK-478</v>
      </c>
      <c r="V284" s="10"/>
      <c r="W284" s="10"/>
    </row>
    <row r="285" spans="1:23" x14ac:dyDescent="0.3">
      <c r="A285" s="10" t="s">
        <v>604</v>
      </c>
      <c r="B285" s="10">
        <f>Cleaned_Data[[#This Row],[Order_ID]]</f>
        <v>2295</v>
      </c>
      <c r="C285" s="10" t="str">
        <f>_xlfn.XLOOKUP(P285,Dim_Product!$E$2:$E$221,Dim_Product!$A$2:$A$221,"Not Found")</f>
        <v>PK-106</v>
      </c>
      <c r="D285" s="10" t="str">
        <f>_xlfn.XLOOKUP(Table5[[#This Row],[Order_Date]],Table8[Date],Table8[Date_Key],"Not Found")</f>
        <v>DK-393</v>
      </c>
      <c r="E285" s="10" t="str">
        <f>_xlfn.XLOOKUP(R285,Table4[Region],Table4[Region_Key])</f>
        <v>RK-02</v>
      </c>
      <c r="F285" s="10" t="str">
        <f>_xlfn.XLOOKUP(S285,Table6[Sales_Channel],Table6[Channel_Key])</f>
        <v>CK-02</v>
      </c>
      <c r="G285" s="10" t="str">
        <f>_xlfn.XLOOKUP(T285,Table7[Gender_Category],Table7[Gender_Key])</f>
        <v>GK-01</v>
      </c>
      <c r="H285" s="10">
        <f>Cleaned_Data[[#This Row],[Units_Sold]]</f>
        <v>2</v>
      </c>
      <c r="I285" s="10">
        <f>Cleaned_Data[[#This Row],[MRP]]</f>
        <v>6110.0300000000007</v>
      </c>
      <c r="J285" s="10">
        <f>Cleaned_Data[[#This Row],[Discount_Applied]]</f>
        <v>0.81</v>
      </c>
      <c r="K285" s="10">
        <f>Cleaned_Data[[#This Row],[Revenue]]</f>
        <v>0</v>
      </c>
      <c r="L285" s="10">
        <f>Cleaned_Data[[#This Row],[Profit]]</f>
        <v>3901.16</v>
      </c>
      <c r="M285" s="10" t="str">
        <f>Cleaned_Data[[#This Row],[Product_Name]]</f>
        <v>Dunk Low</v>
      </c>
      <c r="N285" s="10" t="str">
        <f>Cleaned_Data[[#This Row],[Product_Line]]</f>
        <v>Lifestyle</v>
      </c>
      <c r="O285" s="10" t="str">
        <f>Cleaned_Data[[#This Row],[Size]]</f>
        <v>NA</v>
      </c>
      <c r="P285" s="10" t="str">
        <f t="shared" si="8"/>
        <v>Dunk Low|Lifestyle|NA</v>
      </c>
      <c r="Q285" s="11">
        <f>Cleaned_Data[[#This Row],[Order_Date]]</f>
        <v>45525</v>
      </c>
      <c r="R285" s="10" t="str">
        <f>Cleaned_Data[[#This Row],[Region]]</f>
        <v>Hyderabad</v>
      </c>
      <c r="S285" s="10" t="str">
        <f>Cleaned_Data[[#This Row],[Sales_Channel]]</f>
        <v>Retail</v>
      </c>
      <c r="T285" s="10" t="str">
        <f>Cleaned_Data[[#This Row],[Gender_Category]]</f>
        <v>Kids</v>
      </c>
      <c r="U285" t="str">
        <f t="shared" si="9"/>
        <v>DK-393</v>
      </c>
      <c r="V285" s="10"/>
      <c r="W285" s="10"/>
    </row>
    <row r="286" spans="1:23" x14ac:dyDescent="0.3">
      <c r="A286" s="10" t="s">
        <v>605</v>
      </c>
      <c r="B286" s="10">
        <f>Cleaned_Data[[#This Row],[Order_ID]]</f>
        <v>2296</v>
      </c>
      <c r="C286" s="10" t="str">
        <f>_xlfn.XLOOKUP(P286,Dim_Product!$E$2:$E$221,Dim_Product!$A$2:$A$221,"Not Found")</f>
        <v>PK-47</v>
      </c>
      <c r="D286" s="10" t="str">
        <f>_xlfn.XLOOKUP(Table5[[#This Row],[Order_Date]],Table8[Date],Table8[Date_Key],"Not Found")</f>
        <v>DK-441</v>
      </c>
      <c r="E286" s="10" t="str">
        <f>_xlfn.XLOOKUP(R286,Table4[Region],Table4[Region_Key])</f>
        <v>RK-05</v>
      </c>
      <c r="F286" s="10" t="str">
        <f>_xlfn.XLOOKUP(S286,Table6[Sales_Channel],Table6[Channel_Key])</f>
        <v>CK-01</v>
      </c>
      <c r="G286" s="10" t="str">
        <f>_xlfn.XLOOKUP(T286,Table7[Gender_Category],Table7[Gender_Key])</f>
        <v>GK-02</v>
      </c>
      <c r="H286" s="10">
        <f>Cleaned_Data[[#This Row],[Units_Sold]]</f>
        <v>2</v>
      </c>
      <c r="I286" s="10">
        <f>Cleaned_Data[[#This Row],[MRP]]</f>
        <v>6110.0300000000007</v>
      </c>
      <c r="J286" s="10">
        <f>Cleaned_Data[[#This Row],[Discount_Applied]]</f>
        <v>0</v>
      </c>
      <c r="K286" s="10">
        <f>Cleaned_Data[[#This Row],[Revenue]]</f>
        <v>0</v>
      </c>
      <c r="L286" s="10">
        <f>Cleaned_Data[[#This Row],[Profit]]</f>
        <v>-1188.8599999999999</v>
      </c>
      <c r="M286" s="10" t="str">
        <f>Cleaned_Data[[#This Row],[Product_Name]]</f>
        <v>Phantom GT</v>
      </c>
      <c r="N286" s="10" t="str">
        <f>Cleaned_Data[[#This Row],[Product_Line]]</f>
        <v>Soccer</v>
      </c>
      <c r="O286" s="10" t="str">
        <f>Cleaned_Data[[#This Row],[Size]]</f>
        <v>NA</v>
      </c>
      <c r="P286" s="10" t="str">
        <f t="shared" si="8"/>
        <v>Phantom GT|Soccer|NA</v>
      </c>
      <c r="Q286" s="11">
        <f>Cleaned_Data[[#This Row],[Order_Date]]</f>
        <v>45573</v>
      </c>
      <c r="R286" s="10" t="str">
        <f>Cleaned_Data[[#This Row],[Region]]</f>
        <v>Delhi</v>
      </c>
      <c r="S286" s="10" t="str">
        <f>Cleaned_Data[[#This Row],[Sales_Channel]]</f>
        <v>Online</v>
      </c>
      <c r="T286" s="10" t="str">
        <f>Cleaned_Data[[#This Row],[Gender_Category]]</f>
        <v>Women</v>
      </c>
      <c r="U286" t="str">
        <f t="shared" si="9"/>
        <v>DK-441</v>
      </c>
      <c r="V286" s="10"/>
      <c r="W286" s="10"/>
    </row>
    <row r="287" spans="1:23" x14ac:dyDescent="0.3">
      <c r="A287" s="10" t="s">
        <v>606</v>
      </c>
      <c r="B287" s="10">
        <f>Cleaned_Data[[#This Row],[Order_ID]]</f>
        <v>2297</v>
      </c>
      <c r="C287" s="10" t="str">
        <f>_xlfn.XLOOKUP(P287,Dim_Product!$E$2:$E$221,Dim_Product!$A$2:$A$221,"Not Found")</f>
        <v>PK-87</v>
      </c>
      <c r="D287" s="10" t="str">
        <f>_xlfn.XLOOKUP(Table5[[#This Row],[Order_Date]],Table8[Date],Table8[Date_Key],"Not Found")</f>
        <v>Not Found</v>
      </c>
      <c r="E287" s="10" t="str">
        <f>_xlfn.XLOOKUP(R287,Table4[Region],Table4[Region_Key])</f>
        <v>RK-04</v>
      </c>
      <c r="F287" s="10" t="str">
        <f>_xlfn.XLOOKUP(S287,Table6[Sales_Channel],Table6[Channel_Key])</f>
        <v>CK-01</v>
      </c>
      <c r="G287" s="10" t="str">
        <f>_xlfn.XLOOKUP(T287,Table7[Gender_Category],Table7[Gender_Key])</f>
        <v>GK-01</v>
      </c>
      <c r="H287" s="10">
        <f>Cleaned_Data[[#This Row],[Units_Sold]]</f>
        <v>2</v>
      </c>
      <c r="I287" s="10">
        <f>Cleaned_Data[[#This Row],[MRP]]</f>
        <v>6356.31</v>
      </c>
      <c r="J287" s="10">
        <f>Cleaned_Data[[#This Row],[Discount_Applied]]</f>
        <v>0.74</v>
      </c>
      <c r="K287" s="10">
        <f>Cleaned_Data[[#This Row],[Revenue]]</f>
        <v>0</v>
      </c>
      <c r="L287" s="10">
        <f>Cleaned_Data[[#This Row],[Profit]]</f>
        <v>454.97</v>
      </c>
      <c r="M287" s="10" t="str">
        <f>Cleaned_Data[[#This Row],[Product_Name]]</f>
        <v>LeBron 20</v>
      </c>
      <c r="N287" s="10" t="str">
        <f>Cleaned_Data[[#This Row],[Product_Line]]</f>
        <v>Basketball</v>
      </c>
      <c r="O287" s="10" t="str">
        <f>Cleaned_Data[[#This Row],[Size]]</f>
        <v>M</v>
      </c>
      <c r="P287" s="10" t="str">
        <f t="shared" si="8"/>
        <v>LeBron 20|Basketball|M</v>
      </c>
      <c r="Q287" s="11" t="str">
        <f>Cleaned_Data[[#This Row],[Order_Date]]</f>
        <v/>
      </c>
      <c r="R287" s="10" t="str">
        <f>Cleaned_Data[[#This Row],[Region]]</f>
        <v>Pune</v>
      </c>
      <c r="S287" s="10" t="str">
        <f>Cleaned_Data[[#This Row],[Sales_Channel]]</f>
        <v>Online</v>
      </c>
      <c r="T287" s="10" t="str">
        <f>Cleaned_Data[[#This Row],[Gender_Category]]</f>
        <v>Kids</v>
      </c>
      <c r="U287" t="str">
        <f t="shared" si="9"/>
        <v>Not Found</v>
      </c>
      <c r="V287" s="10"/>
      <c r="W287" s="10"/>
    </row>
    <row r="288" spans="1:23" x14ac:dyDescent="0.3">
      <c r="A288" s="10" t="s">
        <v>607</v>
      </c>
      <c r="B288" s="10">
        <f>Cleaned_Data[[#This Row],[Order_ID]]</f>
        <v>2298</v>
      </c>
      <c r="C288" s="10" t="str">
        <f>_xlfn.XLOOKUP(P288,Dim_Product!$E$2:$E$221,Dim_Product!$A$2:$A$221,"Not Found")</f>
        <v>PK-12</v>
      </c>
      <c r="D288" s="10" t="str">
        <f>_xlfn.XLOOKUP(Table5[[#This Row],[Order_Date]],Table8[Date],Table8[Date_Key],"Not Found")</f>
        <v>DK-449</v>
      </c>
      <c r="E288" s="10" t="str">
        <f>_xlfn.XLOOKUP(R288,Table4[Region],Table4[Region_Key])</f>
        <v>RK-06</v>
      </c>
      <c r="F288" s="10" t="str">
        <f>_xlfn.XLOOKUP(S288,Table6[Sales_Channel],Table6[Channel_Key])</f>
        <v>CK-02</v>
      </c>
      <c r="G288" s="10" t="str">
        <f>_xlfn.XLOOKUP(T288,Table7[Gender_Category],Table7[Gender_Key])</f>
        <v>GK-03</v>
      </c>
      <c r="H288" s="10">
        <f>Cleaned_Data[[#This Row],[Units_Sold]]</f>
        <v>2</v>
      </c>
      <c r="I288" s="10">
        <f>Cleaned_Data[[#This Row],[MRP]]</f>
        <v>5571.14</v>
      </c>
      <c r="J288" s="10">
        <f>Cleaned_Data[[#This Row],[Discount_Applied]]</f>
        <v>0.49</v>
      </c>
      <c r="K288" s="10">
        <f>Cleaned_Data[[#This Row],[Revenue]]</f>
        <v>0</v>
      </c>
      <c r="L288" s="10">
        <f>Cleaned_Data[[#This Row],[Profit]]</f>
        <v>3445.5</v>
      </c>
      <c r="M288" s="10" t="str">
        <f>Cleaned_Data[[#This Row],[Product_Name]]</f>
        <v>SuperRep Go</v>
      </c>
      <c r="N288" s="10" t="str">
        <f>Cleaned_Data[[#This Row],[Product_Line]]</f>
        <v>Training</v>
      </c>
      <c r="O288" s="10" t="str">
        <f>Cleaned_Data[[#This Row],[Size]]</f>
        <v>NA</v>
      </c>
      <c r="P288" s="10" t="str">
        <f t="shared" si="8"/>
        <v>SuperRep Go|Training|NA</v>
      </c>
      <c r="Q288" s="11">
        <f>Cleaned_Data[[#This Row],[Order_Date]]</f>
        <v>45581</v>
      </c>
      <c r="R288" s="10" t="str">
        <f>Cleaned_Data[[#This Row],[Region]]</f>
        <v>Kolkata</v>
      </c>
      <c r="S288" s="10" t="str">
        <f>Cleaned_Data[[#This Row],[Sales_Channel]]</f>
        <v>Retail</v>
      </c>
      <c r="T288" s="10" t="str">
        <f>Cleaned_Data[[#This Row],[Gender_Category]]</f>
        <v>Men</v>
      </c>
      <c r="U288" t="str">
        <f t="shared" si="9"/>
        <v>DK-449</v>
      </c>
      <c r="V288" s="10"/>
      <c r="W288" s="10"/>
    </row>
    <row r="289" spans="1:23" x14ac:dyDescent="0.3">
      <c r="A289" s="10" t="s">
        <v>608</v>
      </c>
      <c r="B289" s="10">
        <f>Cleaned_Data[[#This Row],[Order_ID]]</f>
        <v>2299</v>
      </c>
      <c r="C289" s="10" t="str">
        <f>_xlfn.XLOOKUP(P289,Dim_Product!$E$2:$E$221,Dim_Product!$A$2:$A$221,"Not Found")</f>
        <v>PK-47</v>
      </c>
      <c r="D289" s="10" t="str">
        <f>_xlfn.XLOOKUP(Table5[[#This Row],[Order_Date]],Table8[Date],Table8[Date_Key],"Not Found")</f>
        <v>Not Found</v>
      </c>
      <c r="E289" s="10" t="str">
        <f>_xlfn.XLOOKUP(R289,Table4[Region],Table4[Region_Key])</f>
        <v>RK-02</v>
      </c>
      <c r="F289" s="10" t="str">
        <f>_xlfn.XLOOKUP(S289,Table6[Sales_Channel],Table6[Channel_Key])</f>
        <v>CK-01</v>
      </c>
      <c r="G289" s="10" t="str">
        <f>_xlfn.XLOOKUP(T289,Table7[Gender_Category],Table7[Gender_Key])</f>
        <v>GK-01</v>
      </c>
      <c r="H289" s="10">
        <f>Cleaned_Data[[#This Row],[Units_Sold]]</f>
        <v>2</v>
      </c>
      <c r="I289" s="10">
        <f>Cleaned_Data[[#This Row],[MRP]]</f>
        <v>6110.0300000000007</v>
      </c>
      <c r="J289" s="10">
        <f>Cleaned_Data[[#This Row],[Discount_Applied]]</f>
        <v>0.77</v>
      </c>
      <c r="K289" s="10">
        <f>Cleaned_Data[[#This Row],[Revenue]]</f>
        <v>0</v>
      </c>
      <c r="L289" s="10">
        <f>Cleaned_Data[[#This Row],[Profit]]</f>
        <v>2596.8000000000002</v>
      </c>
      <c r="M289" s="10" t="str">
        <f>Cleaned_Data[[#This Row],[Product_Name]]</f>
        <v>Phantom GT</v>
      </c>
      <c r="N289" s="10" t="str">
        <f>Cleaned_Data[[#This Row],[Product_Line]]</f>
        <v>Soccer</v>
      </c>
      <c r="O289" s="10" t="str">
        <f>Cleaned_Data[[#This Row],[Size]]</f>
        <v>NA</v>
      </c>
      <c r="P289" s="10" t="str">
        <f t="shared" si="8"/>
        <v>Phantom GT|Soccer|NA</v>
      </c>
      <c r="Q289" s="11" t="str">
        <f>Cleaned_Data[[#This Row],[Order_Date]]</f>
        <v/>
      </c>
      <c r="R289" s="10" t="str">
        <f>Cleaned_Data[[#This Row],[Region]]</f>
        <v>Hyderabad</v>
      </c>
      <c r="S289" s="10" t="str">
        <f>Cleaned_Data[[#This Row],[Sales_Channel]]</f>
        <v>Online</v>
      </c>
      <c r="T289" s="10" t="str">
        <f>Cleaned_Data[[#This Row],[Gender_Category]]</f>
        <v>Kids</v>
      </c>
      <c r="U289" t="str">
        <f t="shared" si="9"/>
        <v>Not Found</v>
      </c>
      <c r="V289" s="10"/>
      <c r="W289" s="10"/>
    </row>
    <row r="290" spans="1:23" x14ac:dyDescent="0.3">
      <c r="A290" s="10" t="s">
        <v>609</v>
      </c>
      <c r="B290" s="10">
        <f>Cleaned_Data[[#This Row],[Order_ID]]</f>
        <v>2300</v>
      </c>
      <c r="C290" s="10" t="str">
        <f>_xlfn.XLOOKUP(P290,Dim_Product!$E$2:$E$221,Dim_Product!$A$2:$A$221,"Not Found")</f>
        <v>PK-53</v>
      </c>
      <c r="D290" s="10" t="str">
        <f>_xlfn.XLOOKUP(Table5[[#This Row],[Order_Date]],Table8[Date],Table8[Date_Key],"Not Found")</f>
        <v>DK-396</v>
      </c>
      <c r="E290" s="10" t="str">
        <f>_xlfn.XLOOKUP(R290,Table4[Region],Table4[Region_Key])</f>
        <v>RK-05</v>
      </c>
      <c r="F290" s="10" t="str">
        <f>_xlfn.XLOOKUP(S290,Table6[Sales_Channel],Table6[Channel_Key])</f>
        <v>CK-02</v>
      </c>
      <c r="G290" s="10" t="str">
        <f>_xlfn.XLOOKUP(T290,Table7[Gender_Category],Table7[Gender_Key])</f>
        <v>GK-03</v>
      </c>
      <c r="H290" s="10">
        <f>Cleaned_Data[[#This Row],[Units_Sold]]</f>
        <v>3</v>
      </c>
      <c r="I290" s="10">
        <f>Cleaned_Data[[#This Row],[MRP]]</f>
        <v>6331.64</v>
      </c>
      <c r="J290" s="10">
        <f>Cleaned_Data[[#This Row],[Discount_Applied]]</f>
        <v>0.78</v>
      </c>
      <c r="K290" s="10">
        <f>Cleaned_Data[[#This Row],[Revenue]]</f>
        <v>4178.88</v>
      </c>
      <c r="L290" s="10">
        <f>Cleaned_Data[[#This Row],[Profit]]</f>
        <v>3380.28</v>
      </c>
      <c r="M290" s="10" t="str">
        <f>Cleaned_Data[[#This Row],[Product_Name]]</f>
        <v>Air Jordan</v>
      </c>
      <c r="N290" s="10" t="str">
        <f>Cleaned_Data[[#This Row],[Product_Line]]</f>
        <v>Basketball</v>
      </c>
      <c r="O290" s="10" t="str">
        <f>Cleaned_Data[[#This Row],[Size]]</f>
        <v>L</v>
      </c>
      <c r="P290" s="10" t="str">
        <f t="shared" si="8"/>
        <v>Air Jordan|Basketball|L</v>
      </c>
      <c r="Q290" s="11">
        <f>Cleaned_Data[[#This Row],[Order_Date]]</f>
        <v>45528</v>
      </c>
      <c r="R290" s="10" t="str">
        <f>Cleaned_Data[[#This Row],[Region]]</f>
        <v>Delhi</v>
      </c>
      <c r="S290" s="10" t="str">
        <f>Cleaned_Data[[#This Row],[Sales_Channel]]</f>
        <v>Retail</v>
      </c>
      <c r="T290" s="10" t="str">
        <f>Cleaned_Data[[#This Row],[Gender_Category]]</f>
        <v>Men</v>
      </c>
      <c r="U290" t="str">
        <f t="shared" si="9"/>
        <v>DK-396</v>
      </c>
      <c r="V290" s="10"/>
      <c r="W290" s="10"/>
    </row>
    <row r="291" spans="1:23" x14ac:dyDescent="0.3">
      <c r="A291" s="10" t="s">
        <v>610</v>
      </c>
      <c r="B291" s="10">
        <f>Cleaned_Data[[#This Row],[Order_ID]]</f>
        <v>2301</v>
      </c>
      <c r="C291" s="10" t="str">
        <f>_xlfn.XLOOKUP(P291,Dim_Product!$E$2:$E$221,Dim_Product!$A$2:$A$221,"Not Found")</f>
        <v>PK-29</v>
      </c>
      <c r="D291" s="10" t="str">
        <f>_xlfn.XLOOKUP(Table5[[#This Row],[Order_Date]],Table8[Date],Table8[Date_Key],"Not Found")</f>
        <v>Not Found</v>
      </c>
      <c r="E291" s="10" t="str">
        <f>_xlfn.XLOOKUP(R291,Table4[Region],Table4[Region_Key])</f>
        <v>RK-04</v>
      </c>
      <c r="F291" s="10" t="str">
        <f>_xlfn.XLOOKUP(S291,Table6[Sales_Channel],Table6[Channel_Key])</f>
        <v>CK-01</v>
      </c>
      <c r="G291" s="10" t="str">
        <f>_xlfn.XLOOKUP(T291,Table7[Gender_Category],Table7[Gender_Key])</f>
        <v>GK-03</v>
      </c>
      <c r="H291" s="10">
        <f>Cleaned_Data[[#This Row],[Units_Sold]]</f>
        <v>2</v>
      </c>
      <c r="I291" s="10">
        <f>Cleaned_Data[[#This Row],[MRP]]</f>
        <v>7982.2</v>
      </c>
      <c r="J291" s="10">
        <f>Cleaned_Data[[#This Row],[Discount_Applied]]</f>
        <v>0</v>
      </c>
      <c r="K291" s="10">
        <f>Cleaned_Data[[#This Row],[Revenue]]</f>
        <v>0</v>
      </c>
      <c r="L291" s="10">
        <f>Cleaned_Data[[#This Row],[Profit]]</f>
        <v>-505.58</v>
      </c>
      <c r="M291" s="10" t="str">
        <f>Cleaned_Data[[#This Row],[Product_Name]]</f>
        <v>Mercurial Superfly</v>
      </c>
      <c r="N291" s="10" t="str">
        <f>Cleaned_Data[[#This Row],[Product_Line]]</f>
        <v>Soccer</v>
      </c>
      <c r="O291" s="10" t="str">
        <f>Cleaned_Data[[#This Row],[Size]]</f>
        <v>XL</v>
      </c>
      <c r="P291" s="10" t="str">
        <f t="shared" si="8"/>
        <v>Mercurial Superfly|Soccer|XL</v>
      </c>
      <c r="Q291" s="11" t="str">
        <f>Cleaned_Data[[#This Row],[Order_Date]]</f>
        <v/>
      </c>
      <c r="R291" s="10" t="str">
        <f>Cleaned_Data[[#This Row],[Region]]</f>
        <v>Pune</v>
      </c>
      <c r="S291" s="10" t="str">
        <f>Cleaned_Data[[#This Row],[Sales_Channel]]</f>
        <v>Online</v>
      </c>
      <c r="T291" s="10" t="str">
        <f>Cleaned_Data[[#This Row],[Gender_Category]]</f>
        <v>Men</v>
      </c>
      <c r="U291" t="str">
        <f t="shared" si="9"/>
        <v>Not Found</v>
      </c>
      <c r="V291" s="10"/>
      <c r="W291" s="10"/>
    </row>
    <row r="292" spans="1:23" x14ac:dyDescent="0.3">
      <c r="A292" s="10" t="s">
        <v>611</v>
      </c>
      <c r="B292" s="10">
        <f>Cleaned_Data[[#This Row],[Order_ID]]</f>
        <v>2302</v>
      </c>
      <c r="C292" s="10" t="str">
        <f>_xlfn.XLOOKUP(P292,Dim_Product!$E$2:$E$221,Dim_Product!$A$2:$A$221,"Not Found")</f>
        <v>PK-90</v>
      </c>
      <c r="D292" s="10" t="str">
        <f>_xlfn.XLOOKUP(Table5[[#This Row],[Order_Date]],Table8[Date],Table8[Date_Key],"Not Found")</f>
        <v>DK-453</v>
      </c>
      <c r="E292" s="10" t="str">
        <f>_xlfn.XLOOKUP(R292,Table4[Region],Table4[Region_Key])</f>
        <v>RK-02</v>
      </c>
      <c r="F292" s="10" t="str">
        <f>_xlfn.XLOOKUP(S292,Table6[Sales_Channel],Table6[Channel_Key])</f>
        <v>CK-02</v>
      </c>
      <c r="G292" s="10" t="str">
        <f>_xlfn.XLOOKUP(T292,Table7[Gender_Category],Table7[Gender_Key])</f>
        <v>GK-02</v>
      </c>
      <c r="H292" s="10">
        <f>Cleaned_Data[[#This Row],[Units_Sold]]</f>
        <v>0</v>
      </c>
      <c r="I292" s="10">
        <f>Cleaned_Data[[#This Row],[MRP]]</f>
        <v>6110.0300000000007</v>
      </c>
      <c r="J292" s="10">
        <f>Cleaned_Data[[#This Row],[Discount_Applied]]</f>
        <v>0</v>
      </c>
      <c r="K292" s="10">
        <f>Cleaned_Data[[#This Row],[Revenue]]</f>
        <v>0</v>
      </c>
      <c r="L292" s="10">
        <f>Cleaned_Data[[#This Row],[Profit]]</f>
        <v>1489.99</v>
      </c>
      <c r="M292" s="10" t="str">
        <f>Cleaned_Data[[#This Row],[Product_Name]]</f>
        <v>Air Zoom</v>
      </c>
      <c r="N292" s="10" t="str">
        <f>Cleaned_Data[[#This Row],[Product_Line]]</f>
        <v>Running</v>
      </c>
      <c r="O292" s="10" t="str">
        <f>Cleaned_Data[[#This Row],[Size]]</f>
        <v>XL</v>
      </c>
      <c r="P292" s="10" t="str">
        <f t="shared" si="8"/>
        <v>Air Zoom|Running|XL</v>
      </c>
      <c r="Q292" s="11">
        <f>Cleaned_Data[[#This Row],[Order_Date]]</f>
        <v>45585</v>
      </c>
      <c r="R292" s="10" t="str">
        <f>Cleaned_Data[[#This Row],[Region]]</f>
        <v>Hyderabad</v>
      </c>
      <c r="S292" s="10" t="str">
        <f>Cleaned_Data[[#This Row],[Sales_Channel]]</f>
        <v>Retail</v>
      </c>
      <c r="T292" s="10" t="str">
        <f>Cleaned_Data[[#This Row],[Gender_Category]]</f>
        <v>Women</v>
      </c>
      <c r="U292" t="str">
        <f t="shared" si="9"/>
        <v>DK-453</v>
      </c>
      <c r="V292" s="10"/>
      <c r="W292" s="10"/>
    </row>
    <row r="293" spans="1:23" x14ac:dyDescent="0.3">
      <c r="A293" s="10" t="s">
        <v>612</v>
      </c>
      <c r="B293" s="10">
        <f>Cleaned_Data[[#This Row],[Order_ID]]</f>
        <v>2303</v>
      </c>
      <c r="C293" s="10" t="str">
        <f>_xlfn.XLOOKUP(P293,Dim_Product!$E$2:$E$221,Dim_Product!$A$2:$A$221,"Not Found")</f>
        <v>PK-19</v>
      </c>
      <c r="D293" s="10" t="str">
        <f>_xlfn.XLOOKUP(Table5[[#This Row],[Order_Date]],Table8[Date],Table8[Date_Key],"Not Found")</f>
        <v>Not Found</v>
      </c>
      <c r="E293" s="10" t="str">
        <f>_xlfn.XLOOKUP(R293,Table4[Region],Table4[Region_Key])</f>
        <v>RK-02</v>
      </c>
      <c r="F293" s="10" t="str">
        <f>_xlfn.XLOOKUP(S293,Table6[Sales_Channel],Table6[Channel_Key])</f>
        <v>CK-02</v>
      </c>
      <c r="G293" s="10" t="str">
        <f>_xlfn.XLOOKUP(T293,Table7[Gender_Category],Table7[Gender_Key])</f>
        <v>GK-01</v>
      </c>
      <c r="H293" s="10">
        <f>Cleaned_Data[[#This Row],[Units_Sold]]</f>
        <v>2</v>
      </c>
      <c r="I293" s="10">
        <f>Cleaned_Data[[#This Row],[MRP]]</f>
        <v>2504.09</v>
      </c>
      <c r="J293" s="10">
        <f>Cleaned_Data[[#This Row],[Discount_Applied]]</f>
        <v>0</v>
      </c>
      <c r="K293" s="10">
        <f>Cleaned_Data[[#This Row],[Revenue]]</f>
        <v>0</v>
      </c>
      <c r="L293" s="10">
        <f>Cleaned_Data[[#This Row],[Profit]]</f>
        <v>2971.55</v>
      </c>
      <c r="M293" s="10" t="str">
        <f>Cleaned_Data[[#This Row],[Product_Name]]</f>
        <v>Free RN</v>
      </c>
      <c r="N293" s="10" t="str">
        <f>Cleaned_Data[[#This Row],[Product_Line]]</f>
        <v>Running</v>
      </c>
      <c r="O293" s="10" t="str">
        <f>Cleaned_Data[[#This Row],[Size]]</f>
        <v>L</v>
      </c>
      <c r="P293" s="10" t="str">
        <f t="shared" si="8"/>
        <v>Free RN|Running|L</v>
      </c>
      <c r="Q293" s="11" t="str">
        <f>Cleaned_Data[[#This Row],[Order_Date]]</f>
        <v/>
      </c>
      <c r="R293" s="10" t="str">
        <f>Cleaned_Data[[#This Row],[Region]]</f>
        <v>Hyderabad</v>
      </c>
      <c r="S293" s="10" t="str">
        <f>Cleaned_Data[[#This Row],[Sales_Channel]]</f>
        <v>Retail</v>
      </c>
      <c r="T293" s="10" t="str">
        <f>Cleaned_Data[[#This Row],[Gender_Category]]</f>
        <v>Kids</v>
      </c>
      <c r="U293" t="str">
        <f t="shared" si="9"/>
        <v>Not Found</v>
      </c>
      <c r="V293" s="10"/>
      <c r="W293" s="10"/>
    </row>
    <row r="294" spans="1:23" x14ac:dyDescent="0.3">
      <c r="A294" s="10" t="s">
        <v>613</v>
      </c>
      <c r="B294" s="10">
        <f>Cleaned_Data[[#This Row],[Order_ID]]</f>
        <v>2304</v>
      </c>
      <c r="C294" s="10" t="str">
        <f>_xlfn.XLOOKUP(P294,Dim_Product!$E$2:$E$221,Dim_Product!$A$2:$A$221,"Not Found")</f>
        <v>PK-45</v>
      </c>
      <c r="D294" s="10" t="str">
        <f>_xlfn.XLOOKUP(Table5[[#This Row],[Order_Date]],Table8[Date],Table8[Date_Key],"Not Found")</f>
        <v>DK-469</v>
      </c>
      <c r="E294" s="10" t="str">
        <f>_xlfn.XLOOKUP(R294,Table4[Region],Table4[Region_Key])</f>
        <v>RK-02</v>
      </c>
      <c r="F294" s="10" t="str">
        <f>_xlfn.XLOOKUP(S294,Table6[Sales_Channel],Table6[Channel_Key])</f>
        <v>CK-01</v>
      </c>
      <c r="G294" s="10" t="str">
        <f>_xlfn.XLOOKUP(T294,Table7[Gender_Category],Table7[Gender_Key])</f>
        <v>GK-03</v>
      </c>
      <c r="H294" s="10">
        <f>Cleaned_Data[[#This Row],[Units_Sold]]</f>
        <v>2</v>
      </c>
      <c r="I294" s="10">
        <f>Cleaned_Data[[#This Row],[MRP]]</f>
        <v>6110.0300000000007</v>
      </c>
      <c r="J294" s="10">
        <f>Cleaned_Data[[#This Row],[Discount_Applied]]</f>
        <v>0</v>
      </c>
      <c r="K294" s="10">
        <f>Cleaned_Data[[#This Row],[Revenue]]</f>
        <v>0</v>
      </c>
      <c r="L294" s="10">
        <f>Cleaned_Data[[#This Row],[Profit]]</f>
        <v>2055.87</v>
      </c>
      <c r="M294" s="10" t="str">
        <f>Cleaned_Data[[#This Row],[Product_Name]]</f>
        <v>Flex Trainer</v>
      </c>
      <c r="N294" s="10" t="str">
        <f>Cleaned_Data[[#This Row],[Product_Line]]</f>
        <v>Training</v>
      </c>
      <c r="O294" s="10" t="str">
        <f>Cleaned_Data[[#This Row],[Size]]</f>
        <v>11</v>
      </c>
      <c r="P294" s="10" t="str">
        <f t="shared" si="8"/>
        <v>Flex Trainer|Training|11</v>
      </c>
      <c r="Q294" s="11">
        <f>Cleaned_Data[[#This Row],[Order_Date]]</f>
        <v>45601</v>
      </c>
      <c r="R294" s="10" t="str">
        <f>Cleaned_Data[[#This Row],[Region]]</f>
        <v>Hyderabad</v>
      </c>
      <c r="S294" s="10" t="str">
        <f>Cleaned_Data[[#This Row],[Sales_Channel]]</f>
        <v>Online</v>
      </c>
      <c r="T294" s="10" t="str">
        <f>Cleaned_Data[[#This Row],[Gender_Category]]</f>
        <v>Men</v>
      </c>
      <c r="U294" t="str">
        <f t="shared" si="9"/>
        <v>DK-469</v>
      </c>
      <c r="V294" s="10"/>
      <c r="W294" s="10"/>
    </row>
    <row r="295" spans="1:23" x14ac:dyDescent="0.3">
      <c r="A295" s="10" t="s">
        <v>614</v>
      </c>
      <c r="B295" s="10">
        <f>Cleaned_Data[[#This Row],[Order_ID]]</f>
        <v>2305</v>
      </c>
      <c r="C295" s="10" t="str">
        <f>_xlfn.XLOOKUP(P295,Dim_Product!$E$2:$E$221,Dim_Product!$A$2:$A$221,"Not Found")</f>
        <v>PK-76</v>
      </c>
      <c r="D295" s="10" t="str">
        <f>_xlfn.XLOOKUP(Table5[[#This Row],[Order_Date]],Table8[Date],Table8[Date_Key],"Not Found")</f>
        <v>DK-658</v>
      </c>
      <c r="E295" s="10" t="str">
        <f>_xlfn.XLOOKUP(R295,Table4[Region],Table4[Region_Key])</f>
        <v>RK-03</v>
      </c>
      <c r="F295" s="10" t="str">
        <f>_xlfn.XLOOKUP(S295,Table6[Sales_Channel],Table6[Channel_Key])</f>
        <v>CK-02</v>
      </c>
      <c r="G295" s="10" t="str">
        <f>_xlfn.XLOOKUP(T295,Table7[Gender_Category],Table7[Gender_Key])</f>
        <v>GK-01</v>
      </c>
      <c r="H295" s="10">
        <f>Cleaned_Data[[#This Row],[Units_Sold]]</f>
        <v>2</v>
      </c>
      <c r="I295" s="10">
        <f>Cleaned_Data[[#This Row],[MRP]]</f>
        <v>4803.7</v>
      </c>
      <c r="J295" s="10">
        <f>Cleaned_Data[[#This Row],[Discount_Applied]]</f>
        <v>0.08</v>
      </c>
      <c r="K295" s="10">
        <f>Cleaned_Data[[#This Row],[Revenue]]</f>
        <v>0</v>
      </c>
      <c r="L295" s="10">
        <f>Cleaned_Data[[#This Row],[Profit]]</f>
        <v>2794.61</v>
      </c>
      <c r="M295" s="10" t="str">
        <f>Cleaned_Data[[#This Row],[Product_Name]]</f>
        <v>Pegasus Turbo</v>
      </c>
      <c r="N295" s="10" t="str">
        <f>Cleaned_Data[[#This Row],[Product_Line]]</f>
        <v>Running</v>
      </c>
      <c r="O295" s="10" t="str">
        <f>Cleaned_Data[[#This Row],[Size]]</f>
        <v>L</v>
      </c>
      <c r="P295" s="10" t="str">
        <f t="shared" si="8"/>
        <v>Pegasus Turbo|Running|L</v>
      </c>
      <c r="Q295" s="11">
        <f>Cleaned_Data[[#This Row],[Order_Date]]</f>
        <v>45790</v>
      </c>
      <c r="R295" s="10" t="str">
        <f>Cleaned_Data[[#This Row],[Region]]</f>
        <v>Mumbai</v>
      </c>
      <c r="S295" s="10" t="str">
        <f>Cleaned_Data[[#This Row],[Sales_Channel]]</f>
        <v>Retail</v>
      </c>
      <c r="T295" s="10" t="str">
        <f>Cleaned_Data[[#This Row],[Gender_Category]]</f>
        <v>Kids</v>
      </c>
      <c r="U295" t="str">
        <f t="shared" si="9"/>
        <v>DK-658</v>
      </c>
      <c r="V295" s="10"/>
      <c r="W295" s="10"/>
    </row>
    <row r="296" spans="1:23" x14ac:dyDescent="0.3">
      <c r="A296" s="10" t="s">
        <v>615</v>
      </c>
      <c r="B296" s="10">
        <f>Cleaned_Data[[#This Row],[Order_ID]]</f>
        <v>2306</v>
      </c>
      <c r="C296" s="10" t="str">
        <f>_xlfn.XLOOKUP(P296,Dim_Product!$E$2:$E$221,Dim_Product!$A$2:$A$221,"Not Found")</f>
        <v>PK-14</v>
      </c>
      <c r="D296" s="10" t="str">
        <f>_xlfn.XLOOKUP(Table5[[#This Row],[Order_Date]],Table8[Date],Table8[Date_Key],"Not Found")</f>
        <v>DK-404</v>
      </c>
      <c r="E296" s="10" t="str">
        <f>_xlfn.XLOOKUP(R296,Table4[Region],Table4[Region_Key])</f>
        <v>RK-01</v>
      </c>
      <c r="F296" s="10" t="str">
        <f>_xlfn.XLOOKUP(S296,Table6[Sales_Channel],Table6[Channel_Key])</f>
        <v>CK-02</v>
      </c>
      <c r="G296" s="10" t="str">
        <f>_xlfn.XLOOKUP(T296,Table7[Gender_Category],Table7[Gender_Key])</f>
        <v>GK-01</v>
      </c>
      <c r="H296" s="10">
        <f>Cleaned_Data[[#This Row],[Units_Sold]]</f>
        <v>1</v>
      </c>
      <c r="I296" s="10">
        <f>Cleaned_Data[[#This Row],[MRP]]</f>
        <v>8267.56</v>
      </c>
      <c r="J296" s="10">
        <f>Cleaned_Data[[#This Row],[Discount_Applied]]</f>
        <v>0.28999999999999998</v>
      </c>
      <c r="K296" s="10">
        <f>Cleaned_Data[[#This Row],[Revenue]]</f>
        <v>5869.97</v>
      </c>
      <c r="L296" s="10">
        <f>Cleaned_Data[[#This Row],[Profit]]</f>
        <v>476.25</v>
      </c>
      <c r="M296" s="10" t="str">
        <f>Cleaned_Data[[#This Row],[Product_Name]]</f>
        <v>Air Jordan</v>
      </c>
      <c r="N296" s="10" t="str">
        <f>Cleaned_Data[[#This Row],[Product_Line]]</f>
        <v>Basketball</v>
      </c>
      <c r="O296" s="10" t="str">
        <f>Cleaned_Data[[#This Row],[Size]]</f>
        <v>NA</v>
      </c>
      <c r="P296" s="10" t="str">
        <f t="shared" si="8"/>
        <v>Air Jordan|Basketball|NA</v>
      </c>
      <c r="Q296" s="11">
        <f>Cleaned_Data[[#This Row],[Order_Date]]</f>
        <v>45536</v>
      </c>
      <c r="R296" s="10" t="str">
        <f>Cleaned_Data[[#This Row],[Region]]</f>
        <v>Bangalore</v>
      </c>
      <c r="S296" s="10" t="str">
        <f>Cleaned_Data[[#This Row],[Sales_Channel]]</f>
        <v>Retail</v>
      </c>
      <c r="T296" s="10" t="str">
        <f>Cleaned_Data[[#This Row],[Gender_Category]]</f>
        <v>Kids</v>
      </c>
      <c r="U296" t="str">
        <f t="shared" si="9"/>
        <v>DK-404</v>
      </c>
      <c r="V296" s="10"/>
      <c r="W296" s="10"/>
    </row>
    <row r="297" spans="1:23" x14ac:dyDescent="0.3">
      <c r="A297" s="10" t="s">
        <v>616</v>
      </c>
      <c r="B297" s="10">
        <f>Cleaned_Data[[#This Row],[Order_ID]]</f>
        <v>2307</v>
      </c>
      <c r="C297" s="10" t="str">
        <f>_xlfn.XLOOKUP(P297,Dim_Product!$E$2:$E$221,Dim_Product!$A$2:$A$221,"Not Found")</f>
        <v>PK-61</v>
      </c>
      <c r="D297" s="10" t="str">
        <f>_xlfn.XLOOKUP(Table5[[#This Row],[Order_Date]],Table8[Date],Table8[Date_Key],"Not Found")</f>
        <v>DK-693</v>
      </c>
      <c r="E297" s="10" t="str">
        <f>_xlfn.XLOOKUP(R297,Table4[Region],Table4[Region_Key])</f>
        <v>RK-06</v>
      </c>
      <c r="F297" s="10" t="str">
        <f>_xlfn.XLOOKUP(S297,Table6[Sales_Channel],Table6[Channel_Key])</f>
        <v>CK-02</v>
      </c>
      <c r="G297" s="10" t="str">
        <f>_xlfn.XLOOKUP(T297,Table7[Gender_Category],Table7[Gender_Key])</f>
        <v>GK-02</v>
      </c>
      <c r="H297" s="10">
        <f>Cleaned_Data[[#This Row],[Units_Sold]]</f>
        <v>2</v>
      </c>
      <c r="I297" s="10">
        <f>Cleaned_Data[[#This Row],[MRP]]</f>
        <v>9369.1</v>
      </c>
      <c r="J297" s="10">
        <f>Cleaned_Data[[#This Row],[Discount_Applied]]</f>
        <v>0</v>
      </c>
      <c r="K297" s="10">
        <f>Cleaned_Data[[#This Row],[Revenue]]</f>
        <v>0</v>
      </c>
      <c r="L297" s="10">
        <f>Cleaned_Data[[#This Row],[Profit]]</f>
        <v>2390.6999999999998</v>
      </c>
      <c r="M297" s="10" t="str">
        <f>Cleaned_Data[[#This Row],[Product_Name]]</f>
        <v>Free RN</v>
      </c>
      <c r="N297" s="10" t="str">
        <f>Cleaned_Data[[#This Row],[Product_Line]]</f>
        <v>Running</v>
      </c>
      <c r="O297" s="10" t="str">
        <f>Cleaned_Data[[#This Row],[Size]]</f>
        <v>XL</v>
      </c>
      <c r="P297" s="10" t="str">
        <f t="shared" si="8"/>
        <v>Free RN|Running|XL</v>
      </c>
      <c r="Q297" s="11">
        <f>Cleaned_Data[[#This Row],[Order_Date]]</f>
        <v>45825</v>
      </c>
      <c r="R297" s="10" t="str">
        <f>Cleaned_Data[[#This Row],[Region]]</f>
        <v>Kolkata</v>
      </c>
      <c r="S297" s="10" t="str">
        <f>Cleaned_Data[[#This Row],[Sales_Channel]]</f>
        <v>Retail</v>
      </c>
      <c r="T297" s="10" t="str">
        <f>Cleaned_Data[[#This Row],[Gender_Category]]</f>
        <v>Women</v>
      </c>
      <c r="U297" t="str">
        <f t="shared" si="9"/>
        <v>DK-693</v>
      </c>
      <c r="V297" s="10"/>
      <c r="W297" s="10"/>
    </row>
    <row r="298" spans="1:23" x14ac:dyDescent="0.3">
      <c r="A298" s="10" t="s">
        <v>617</v>
      </c>
      <c r="B298" s="10">
        <f>Cleaned_Data[[#This Row],[Order_ID]]</f>
        <v>2308</v>
      </c>
      <c r="C298" s="10" t="str">
        <f>_xlfn.XLOOKUP(P298,Dim_Product!$E$2:$E$221,Dim_Product!$A$2:$A$221,"Not Found")</f>
        <v>PK-86</v>
      </c>
      <c r="D298" s="10" t="str">
        <f>_xlfn.XLOOKUP(Table5[[#This Row],[Order_Date]],Table8[Date],Table8[Date_Key],"Not Found")</f>
        <v>DK-387</v>
      </c>
      <c r="E298" s="10" t="str">
        <f>_xlfn.XLOOKUP(R298,Table4[Region],Table4[Region_Key])</f>
        <v>RK-01</v>
      </c>
      <c r="F298" s="10" t="str">
        <f>_xlfn.XLOOKUP(S298,Table6[Sales_Channel],Table6[Channel_Key])</f>
        <v>CK-01</v>
      </c>
      <c r="G298" s="10" t="str">
        <f>_xlfn.XLOOKUP(T298,Table7[Gender_Category],Table7[Gender_Key])</f>
        <v>GK-03</v>
      </c>
      <c r="H298" s="10">
        <f>Cleaned_Data[[#This Row],[Units_Sold]]</f>
        <v>0</v>
      </c>
      <c r="I298" s="10">
        <f>Cleaned_Data[[#This Row],[MRP]]</f>
        <v>6110.0300000000007</v>
      </c>
      <c r="J298" s="10">
        <f>Cleaned_Data[[#This Row],[Discount_Applied]]</f>
        <v>0.65</v>
      </c>
      <c r="K298" s="10">
        <f>Cleaned_Data[[#This Row],[Revenue]]</f>
        <v>0</v>
      </c>
      <c r="L298" s="10">
        <f>Cleaned_Data[[#This Row],[Profit]]</f>
        <v>2282.0100000000002</v>
      </c>
      <c r="M298" s="10" t="str">
        <f>Cleaned_Data[[#This Row],[Product_Name]]</f>
        <v>Pegasus Turbo</v>
      </c>
      <c r="N298" s="10" t="str">
        <f>Cleaned_Data[[#This Row],[Product_Line]]</f>
        <v>Running</v>
      </c>
      <c r="O298" s="10" t="str">
        <f>Cleaned_Data[[#This Row],[Size]]</f>
        <v>NA</v>
      </c>
      <c r="P298" s="10" t="str">
        <f t="shared" si="8"/>
        <v>Pegasus Turbo|Running|NA</v>
      </c>
      <c r="Q298" s="11">
        <f>Cleaned_Data[[#This Row],[Order_Date]]</f>
        <v>45519</v>
      </c>
      <c r="R298" s="10" t="str">
        <f>Cleaned_Data[[#This Row],[Region]]</f>
        <v>Bangalore</v>
      </c>
      <c r="S298" s="10" t="str">
        <f>Cleaned_Data[[#This Row],[Sales_Channel]]</f>
        <v>Online</v>
      </c>
      <c r="T298" s="10" t="str">
        <f>Cleaned_Data[[#This Row],[Gender_Category]]</f>
        <v>Men</v>
      </c>
      <c r="U298" t="str">
        <f t="shared" si="9"/>
        <v>DK-387</v>
      </c>
      <c r="V298" s="10"/>
      <c r="W298" s="10"/>
    </row>
    <row r="299" spans="1:23" x14ac:dyDescent="0.3">
      <c r="A299" s="10" t="s">
        <v>618</v>
      </c>
      <c r="B299" s="10">
        <f>Cleaned_Data[[#This Row],[Order_ID]]</f>
        <v>2310</v>
      </c>
      <c r="C299" s="10" t="str">
        <f>_xlfn.XLOOKUP(P299,Dim_Product!$E$2:$E$221,Dim_Product!$A$2:$A$221,"Not Found")</f>
        <v>PK-90</v>
      </c>
      <c r="D299" s="10" t="str">
        <f>_xlfn.XLOOKUP(Table5[[#This Row],[Order_Date]],Table8[Date],Table8[Date_Key],"Not Found")</f>
        <v>DK-525</v>
      </c>
      <c r="E299" s="10" t="str">
        <f>_xlfn.XLOOKUP(R299,Table4[Region],Table4[Region_Key])</f>
        <v>RK-06</v>
      </c>
      <c r="F299" s="10" t="str">
        <f>_xlfn.XLOOKUP(S299,Table6[Sales_Channel],Table6[Channel_Key])</f>
        <v>CK-01</v>
      </c>
      <c r="G299" s="10" t="str">
        <f>_xlfn.XLOOKUP(T299,Table7[Gender_Category],Table7[Gender_Key])</f>
        <v>GK-03</v>
      </c>
      <c r="H299" s="10">
        <f>Cleaned_Data[[#This Row],[Units_Sold]]</f>
        <v>2</v>
      </c>
      <c r="I299" s="10">
        <f>Cleaned_Data[[#This Row],[MRP]]</f>
        <v>6110.0300000000007</v>
      </c>
      <c r="J299" s="10">
        <f>Cleaned_Data[[#This Row],[Discount_Applied]]</f>
        <v>0</v>
      </c>
      <c r="K299" s="10">
        <f>Cleaned_Data[[#This Row],[Revenue]]</f>
        <v>0</v>
      </c>
      <c r="L299" s="10">
        <f>Cleaned_Data[[#This Row],[Profit]]</f>
        <v>-1061.45</v>
      </c>
      <c r="M299" s="10" t="str">
        <f>Cleaned_Data[[#This Row],[Product_Name]]</f>
        <v>Air Zoom</v>
      </c>
      <c r="N299" s="10" t="str">
        <f>Cleaned_Data[[#This Row],[Product_Line]]</f>
        <v>Running</v>
      </c>
      <c r="O299" s="10" t="str">
        <f>Cleaned_Data[[#This Row],[Size]]</f>
        <v>XL</v>
      </c>
      <c r="P299" s="10" t="str">
        <f t="shared" si="8"/>
        <v>Air Zoom|Running|XL</v>
      </c>
      <c r="Q299" s="11">
        <f>Cleaned_Data[[#This Row],[Order_Date]]</f>
        <v>45657</v>
      </c>
      <c r="R299" s="10" t="str">
        <f>Cleaned_Data[[#This Row],[Region]]</f>
        <v>Kolkata</v>
      </c>
      <c r="S299" s="10" t="str">
        <f>Cleaned_Data[[#This Row],[Sales_Channel]]</f>
        <v>Online</v>
      </c>
      <c r="T299" s="10" t="str">
        <f>Cleaned_Data[[#This Row],[Gender_Category]]</f>
        <v>Men</v>
      </c>
      <c r="U299" t="str">
        <f t="shared" si="9"/>
        <v>DK-525</v>
      </c>
      <c r="V299" s="10"/>
      <c r="W299" s="10"/>
    </row>
    <row r="300" spans="1:23" x14ac:dyDescent="0.3">
      <c r="A300" s="10" t="s">
        <v>619</v>
      </c>
      <c r="B300" s="10">
        <f>Cleaned_Data[[#This Row],[Order_ID]]</f>
        <v>2312</v>
      </c>
      <c r="C300" s="10" t="str">
        <f>_xlfn.XLOOKUP(P300,Dim_Product!$E$2:$E$221,Dim_Product!$A$2:$A$221,"Not Found")</f>
        <v>PK-28</v>
      </c>
      <c r="D300" s="10" t="str">
        <f>_xlfn.XLOOKUP(Table5[[#This Row],[Order_Date]],Table8[Date],Table8[Date_Key],"Not Found")</f>
        <v>DK-687</v>
      </c>
      <c r="E300" s="10" t="str">
        <f>_xlfn.XLOOKUP(R300,Table4[Region],Table4[Region_Key])</f>
        <v>RK-01</v>
      </c>
      <c r="F300" s="10" t="str">
        <f>_xlfn.XLOOKUP(S300,Table6[Sales_Channel],Table6[Channel_Key])</f>
        <v>CK-01</v>
      </c>
      <c r="G300" s="10" t="str">
        <f>_xlfn.XLOOKUP(T300,Table7[Gender_Category],Table7[Gender_Key])</f>
        <v>GK-01</v>
      </c>
      <c r="H300" s="10">
        <f>Cleaned_Data[[#This Row],[Units_Sold]]</f>
        <v>2</v>
      </c>
      <c r="I300" s="10">
        <f>Cleaned_Data[[#This Row],[MRP]]</f>
        <v>6110.0300000000007</v>
      </c>
      <c r="J300" s="10">
        <f>Cleaned_Data[[#This Row],[Discount_Applied]]</f>
        <v>0</v>
      </c>
      <c r="K300" s="10">
        <f>Cleaned_Data[[#This Row],[Revenue]]</f>
        <v>0</v>
      </c>
      <c r="L300" s="10">
        <f>Cleaned_Data[[#This Row],[Profit]]</f>
        <v>249.56</v>
      </c>
      <c r="M300" s="10" t="str">
        <f>Cleaned_Data[[#This Row],[Product_Name]]</f>
        <v>Premier III</v>
      </c>
      <c r="N300" s="10" t="str">
        <f>Cleaned_Data[[#This Row],[Product_Line]]</f>
        <v>Soccer</v>
      </c>
      <c r="O300" s="10" t="str">
        <f>Cleaned_Data[[#This Row],[Size]]</f>
        <v>NA</v>
      </c>
      <c r="P300" s="10" t="str">
        <f t="shared" si="8"/>
        <v>Premier III|Soccer|NA</v>
      </c>
      <c r="Q300" s="11">
        <f>Cleaned_Data[[#This Row],[Order_Date]]</f>
        <v>45819</v>
      </c>
      <c r="R300" s="10" t="str">
        <f>Cleaned_Data[[#This Row],[Region]]</f>
        <v>Bangalore</v>
      </c>
      <c r="S300" s="10" t="str">
        <f>Cleaned_Data[[#This Row],[Sales_Channel]]</f>
        <v>Online</v>
      </c>
      <c r="T300" s="10" t="str">
        <f>Cleaned_Data[[#This Row],[Gender_Category]]</f>
        <v>Kids</v>
      </c>
      <c r="U300" t="str">
        <f t="shared" si="9"/>
        <v>DK-687</v>
      </c>
      <c r="V300" s="10"/>
      <c r="W300" s="10"/>
    </row>
    <row r="301" spans="1:23" x14ac:dyDescent="0.3">
      <c r="A301" s="10" t="s">
        <v>620</v>
      </c>
      <c r="B301" s="10">
        <f>Cleaned_Data[[#This Row],[Order_ID]]</f>
        <v>2313</v>
      </c>
      <c r="C301" s="10" t="str">
        <f>_xlfn.XLOOKUP(P301,Dim_Product!$E$2:$E$221,Dim_Product!$A$2:$A$221,"Not Found")</f>
        <v>PK-01</v>
      </c>
      <c r="D301" s="10" t="str">
        <f>_xlfn.XLOOKUP(Table5[[#This Row],[Order_Date]],Table8[Date],Table8[Date_Key],"Not Found")</f>
        <v>DK-654</v>
      </c>
      <c r="E301" s="10" t="str">
        <f>_xlfn.XLOOKUP(R301,Table4[Region],Table4[Region_Key])</f>
        <v>RK-05</v>
      </c>
      <c r="F301" s="10" t="str">
        <f>_xlfn.XLOOKUP(S301,Table6[Sales_Channel],Table6[Channel_Key])</f>
        <v>CK-01</v>
      </c>
      <c r="G301" s="10" t="str">
        <f>_xlfn.XLOOKUP(T301,Table7[Gender_Category],Table7[Gender_Key])</f>
        <v>GK-02</v>
      </c>
      <c r="H301" s="10">
        <f>Cleaned_Data[[#This Row],[Units_Sold]]</f>
        <v>0</v>
      </c>
      <c r="I301" s="10">
        <f>Cleaned_Data[[#This Row],[MRP]]</f>
        <v>6110.0300000000007</v>
      </c>
      <c r="J301" s="10">
        <f>Cleaned_Data[[#This Row],[Discount_Applied]]</f>
        <v>0</v>
      </c>
      <c r="K301" s="10">
        <f>Cleaned_Data[[#This Row],[Revenue]]</f>
        <v>0</v>
      </c>
      <c r="L301" s="10">
        <f>Cleaned_Data[[#This Row],[Profit]]</f>
        <v>480.74</v>
      </c>
      <c r="M301" s="10" t="str">
        <f>Cleaned_Data[[#This Row],[Product_Name]]</f>
        <v>SuperRep Go</v>
      </c>
      <c r="N301" s="10" t="str">
        <f>Cleaned_Data[[#This Row],[Product_Line]]</f>
        <v>Training</v>
      </c>
      <c r="O301" s="10" t="str">
        <f>Cleaned_Data[[#This Row],[Size]]</f>
        <v>M</v>
      </c>
      <c r="P301" s="10" t="str">
        <f t="shared" si="8"/>
        <v>SuperRep Go|Training|M</v>
      </c>
      <c r="Q301" s="11">
        <f>Cleaned_Data[[#This Row],[Order_Date]]</f>
        <v>45786</v>
      </c>
      <c r="R301" s="10" t="str">
        <f>Cleaned_Data[[#This Row],[Region]]</f>
        <v>Delhi</v>
      </c>
      <c r="S301" s="10" t="str">
        <f>Cleaned_Data[[#This Row],[Sales_Channel]]</f>
        <v>Online</v>
      </c>
      <c r="T301" s="10" t="str">
        <f>Cleaned_Data[[#This Row],[Gender_Category]]</f>
        <v>Women</v>
      </c>
      <c r="U301" t="str">
        <f t="shared" si="9"/>
        <v>DK-654</v>
      </c>
      <c r="V301" s="10"/>
      <c r="W301" s="10"/>
    </row>
    <row r="302" spans="1:23" x14ac:dyDescent="0.3">
      <c r="A302" s="10" t="s">
        <v>621</v>
      </c>
      <c r="B302" s="10">
        <f>Cleaned_Data[[#This Row],[Order_ID]]</f>
        <v>2314</v>
      </c>
      <c r="C302" s="10" t="str">
        <f>_xlfn.XLOOKUP(P302,Dim_Product!$E$2:$E$221,Dim_Product!$A$2:$A$221,"Not Found")</f>
        <v>PK-08</v>
      </c>
      <c r="D302" s="10" t="str">
        <f>_xlfn.XLOOKUP(Table5[[#This Row],[Order_Date]],Table8[Date],Table8[Date_Key],"Not Found")</f>
        <v>DK-389</v>
      </c>
      <c r="E302" s="10" t="str">
        <f>_xlfn.XLOOKUP(R302,Table4[Region],Table4[Region_Key])</f>
        <v>RK-03</v>
      </c>
      <c r="F302" s="10" t="str">
        <f>_xlfn.XLOOKUP(S302,Table6[Sales_Channel],Table6[Channel_Key])</f>
        <v>CK-02</v>
      </c>
      <c r="G302" s="10" t="str">
        <f>_xlfn.XLOOKUP(T302,Table7[Gender_Category],Table7[Gender_Key])</f>
        <v>GK-02</v>
      </c>
      <c r="H302" s="10">
        <f>Cleaned_Data[[#This Row],[Units_Sold]]</f>
        <v>2</v>
      </c>
      <c r="I302" s="10">
        <f>Cleaned_Data[[#This Row],[MRP]]</f>
        <v>6110.0300000000007</v>
      </c>
      <c r="J302" s="10">
        <f>Cleaned_Data[[#This Row],[Discount_Applied]]</f>
        <v>0.86</v>
      </c>
      <c r="K302" s="10">
        <f>Cleaned_Data[[#This Row],[Revenue]]</f>
        <v>0</v>
      </c>
      <c r="L302" s="10">
        <f>Cleaned_Data[[#This Row],[Profit]]</f>
        <v>1505.11</v>
      </c>
      <c r="M302" s="10" t="str">
        <f>Cleaned_Data[[#This Row],[Product_Name]]</f>
        <v>Mercurial Superfly</v>
      </c>
      <c r="N302" s="10" t="str">
        <f>Cleaned_Data[[#This Row],[Product_Line]]</f>
        <v>Soccer</v>
      </c>
      <c r="O302" s="10" t="str">
        <f>Cleaned_Data[[#This Row],[Size]]</f>
        <v>M</v>
      </c>
      <c r="P302" s="10" t="str">
        <f t="shared" si="8"/>
        <v>Mercurial Superfly|Soccer|M</v>
      </c>
      <c r="Q302" s="11">
        <f>Cleaned_Data[[#This Row],[Order_Date]]</f>
        <v>45521</v>
      </c>
      <c r="R302" s="10" t="str">
        <f>Cleaned_Data[[#This Row],[Region]]</f>
        <v>Mumbai</v>
      </c>
      <c r="S302" s="10" t="str">
        <f>Cleaned_Data[[#This Row],[Sales_Channel]]</f>
        <v>Retail</v>
      </c>
      <c r="T302" s="10" t="str">
        <f>Cleaned_Data[[#This Row],[Gender_Category]]</f>
        <v>Women</v>
      </c>
      <c r="U302" t="str">
        <f t="shared" si="9"/>
        <v>DK-389</v>
      </c>
      <c r="V302" s="10"/>
      <c r="W302" s="10"/>
    </row>
    <row r="303" spans="1:23" x14ac:dyDescent="0.3">
      <c r="A303" s="10" t="s">
        <v>622</v>
      </c>
      <c r="B303" s="10">
        <f>Cleaned_Data[[#This Row],[Order_ID]]</f>
        <v>2315</v>
      </c>
      <c r="C303" s="10" t="str">
        <f>_xlfn.XLOOKUP(P303,Dim_Product!$E$2:$E$221,Dim_Product!$A$2:$A$221,"Not Found")</f>
        <v>PK-22</v>
      </c>
      <c r="D303" s="10" t="str">
        <f>_xlfn.XLOOKUP(Table5[[#This Row],[Order_Date]],Table8[Date],Table8[Date_Key],"Not Found")</f>
        <v>DK-523</v>
      </c>
      <c r="E303" s="10" t="str">
        <f>_xlfn.XLOOKUP(R303,Table4[Region],Table4[Region_Key])</f>
        <v>RK-02</v>
      </c>
      <c r="F303" s="10" t="str">
        <f>_xlfn.XLOOKUP(S303,Table6[Sales_Channel],Table6[Channel_Key])</f>
        <v>CK-02</v>
      </c>
      <c r="G303" s="10" t="str">
        <f>_xlfn.XLOOKUP(T303,Table7[Gender_Category],Table7[Gender_Key])</f>
        <v>GK-03</v>
      </c>
      <c r="H303" s="10">
        <f>Cleaned_Data[[#This Row],[Units_Sold]]</f>
        <v>2</v>
      </c>
      <c r="I303" s="10">
        <f>Cleaned_Data[[#This Row],[MRP]]</f>
        <v>9149.8799999999992</v>
      </c>
      <c r="J303" s="10">
        <f>Cleaned_Data[[#This Row],[Discount_Applied]]</f>
        <v>0.71</v>
      </c>
      <c r="K303" s="10">
        <f>Cleaned_Data[[#This Row],[Revenue]]</f>
        <v>0</v>
      </c>
      <c r="L303" s="10">
        <f>Cleaned_Data[[#This Row],[Profit]]</f>
        <v>143.06</v>
      </c>
      <c r="M303" s="10" t="str">
        <f>Cleaned_Data[[#This Row],[Product_Name]]</f>
        <v>Kyrie Flytrap</v>
      </c>
      <c r="N303" s="10" t="str">
        <f>Cleaned_Data[[#This Row],[Product_Line]]</f>
        <v>Basketball</v>
      </c>
      <c r="O303" s="10" t="str">
        <f>Cleaned_Data[[#This Row],[Size]]</f>
        <v>M</v>
      </c>
      <c r="P303" s="10" t="str">
        <f t="shared" si="8"/>
        <v>Kyrie Flytrap|Basketball|M</v>
      </c>
      <c r="Q303" s="11">
        <f>Cleaned_Data[[#This Row],[Order_Date]]</f>
        <v>45655</v>
      </c>
      <c r="R303" s="10" t="str">
        <f>Cleaned_Data[[#This Row],[Region]]</f>
        <v>Hyderabad</v>
      </c>
      <c r="S303" s="10" t="str">
        <f>Cleaned_Data[[#This Row],[Sales_Channel]]</f>
        <v>Retail</v>
      </c>
      <c r="T303" s="10" t="str">
        <f>Cleaned_Data[[#This Row],[Gender_Category]]</f>
        <v>Men</v>
      </c>
      <c r="U303" t="str">
        <f t="shared" si="9"/>
        <v>DK-523</v>
      </c>
      <c r="V303" s="10"/>
      <c r="W303" s="10"/>
    </row>
    <row r="304" spans="1:23" x14ac:dyDescent="0.3">
      <c r="A304" s="10" t="s">
        <v>623</v>
      </c>
      <c r="B304" s="10">
        <f>Cleaned_Data[[#This Row],[Order_ID]]</f>
        <v>2316</v>
      </c>
      <c r="C304" s="10" t="str">
        <f>_xlfn.XLOOKUP(P304,Dim_Product!$E$2:$E$221,Dim_Product!$A$2:$A$221,"Not Found")</f>
        <v>PK-122</v>
      </c>
      <c r="D304" s="10" t="str">
        <f>_xlfn.XLOOKUP(Table5[[#This Row],[Order_Date]],Table8[Date],Table8[Date_Key],"Not Found")</f>
        <v>DK-583</v>
      </c>
      <c r="E304" s="10" t="str">
        <f>_xlfn.XLOOKUP(R304,Table4[Region],Table4[Region_Key])</f>
        <v>RK-05</v>
      </c>
      <c r="F304" s="10" t="str">
        <f>_xlfn.XLOOKUP(S304,Table6[Sales_Channel],Table6[Channel_Key])</f>
        <v>CK-02</v>
      </c>
      <c r="G304" s="10" t="str">
        <f>_xlfn.XLOOKUP(T304,Table7[Gender_Category],Table7[Gender_Key])</f>
        <v>GK-03</v>
      </c>
      <c r="H304" s="10">
        <f>Cleaned_Data[[#This Row],[Units_Sold]]</f>
        <v>1</v>
      </c>
      <c r="I304" s="10">
        <f>Cleaned_Data[[#This Row],[MRP]]</f>
        <v>6110.0300000000007</v>
      </c>
      <c r="J304" s="10">
        <f>Cleaned_Data[[#This Row],[Discount_Applied]]</f>
        <v>0.39</v>
      </c>
      <c r="K304" s="10">
        <f>Cleaned_Data[[#This Row],[Revenue]]</f>
        <v>0</v>
      </c>
      <c r="L304" s="10">
        <f>Cleaned_Data[[#This Row],[Profit]]</f>
        <v>3862.6</v>
      </c>
      <c r="M304" s="10" t="str">
        <f>Cleaned_Data[[#This Row],[Product_Name]]</f>
        <v>Phantom GT</v>
      </c>
      <c r="N304" s="10" t="str">
        <f>Cleaned_Data[[#This Row],[Product_Line]]</f>
        <v>Soccer</v>
      </c>
      <c r="O304" s="10" t="str">
        <f>Cleaned_Data[[#This Row],[Size]]</f>
        <v>M</v>
      </c>
      <c r="P304" s="10" t="str">
        <f t="shared" si="8"/>
        <v>Phantom GT|Soccer|M</v>
      </c>
      <c r="Q304" s="11">
        <f>Cleaned_Data[[#This Row],[Order_Date]]</f>
        <v>45715</v>
      </c>
      <c r="R304" s="10" t="str">
        <f>Cleaned_Data[[#This Row],[Region]]</f>
        <v>Delhi</v>
      </c>
      <c r="S304" s="10" t="str">
        <f>Cleaned_Data[[#This Row],[Sales_Channel]]</f>
        <v>Retail</v>
      </c>
      <c r="T304" s="10" t="str">
        <f>Cleaned_Data[[#This Row],[Gender_Category]]</f>
        <v>Men</v>
      </c>
      <c r="U304" t="str">
        <f t="shared" si="9"/>
        <v>DK-583</v>
      </c>
      <c r="V304" s="10"/>
      <c r="W304" s="10"/>
    </row>
    <row r="305" spans="1:23" x14ac:dyDescent="0.3">
      <c r="A305" s="10" t="s">
        <v>624</v>
      </c>
      <c r="B305" s="10">
        <f>Cleaned_Data[[#This Row],[Order_ID]]</f>
        <v>2317</v>
      </c>
      <c r="C305" s="10" t="str">
        <f>_xlfn.XLOOKUP(P305,Dim_Product!$E$2:$E$221,Dim_Product!$A$2:$A$221,"Not Found")</f>
        <v>PK-06</v>
      </c>
      <c r="D305" s="10" t="str">
        <f>_xlfn.XLOOKUP(Table5[[#This Row],[Order_Date]],Table8[Date],Table8[Date_Key],"Not Found")</f>
        <v>DK-518</v>
      </c>
      <c r="E305" s="10" t="str">
        <f>_xlfn.XLOOKUP(R305,Table4[Region],Table4[Region_Key])</f>
        <v>RK-06</v>
      </c>
      <c r="F305" s="10" t="str">
        <f>_xlfn.XLOOKUP(S305,Table6[Sales_Channel],Table6[Channel_Key])</f>
        <v>CK-01</v>
      </c>
      <c r="G305" s="10" t="str">
        <f>_xlfn.XLOOKUP(T305,Table7[Gender_Category],Table7[Gender_Key])</f>
        <v>GK-03</v>
      </c>
      <c r="H305" s="10">
        <f>Cleaned_Data[[#This Row],[Units_Sold]]</f>
        <v>2</v>
      </c>
      <c r="I305" s="10">
        <f>Cleaned_Data[[#This Row],[MRP]]</f>
        <v>9695.44</v>
      </c>
      <c r="J305" s="10">
        <f>Cleaned_Data[[#This Row],[Discount_Applied]]</f>
        <v>0</v>
      </c>
      <c r="K305" s="10">
        <f>Cleaned_Data[[#This Row],[Revenue]]</f>
        <v>0</v>
      </c>
      <c r="L305" s="10">
        <f>Cleaned_Data[[#This Row],[Profit]]</f>
        <v>32.450000000000003</v>
      </c>
      <c r="M305" s="10" t="str">
        <f>Cleaned_Data[[#This Row],[Product_Name]]</f>
        <v>Flex Trainer</v>
      </c>
      <c r="N305" s="10" t="str">
        <f>Cleaned_Data[[#This Row],[Product_Line]]</f>
        <v>Training</v>
      </c>
      <c r="O305" s="10" t="str">
        <f>Cleaned_Data[[#This Row],[Size]]</f>
        <v>M</v>
      </c>
      <c r="P305" s="10" t="str">
        <f t="shared" si="8"/>
        <v>Flex Trainer|Training|M</v>
      </c>
      <c r="Q305" s="11">
        <f>Cleaned_Data[[#This Row],[Order_Date]]</f>
        <v>45650</v>
      </c>
      <c r="R305" s="10" t="str">
        <f>Cleaned_Data[[#This Row],[Region]]</f>
        <v>Kolkata</v>
      </c>
      <c r="S305" s="10" t="str">
        <f>Cleaned_Data[[#This Row],[Sales_Channel]]</f>
        <v>Online</v>
      </c>
      <c r="T305" s="10" t="str">
        <f>Cleaned_Data[[#This Row],[Gender_Category]]</f>
        <v>Men</v>
      </c>
      <c r="U305" t="str">
        <f t="shared" si="9"/>
        <v>DK-518</v>
      </c>
      <c r="V305" s="10"/>
      <c r="W305" s="10"/>
    </row>
    <row r="306" spans="1:23" x14ac:dyDescent="0.3">
      <c r="A306" s="10" t="s">
        <v>625</v>
      </c>
      <c r="B306" s="10">
        <f>Cleaned_Data[[#This Row],[Order_ID]]</f>
        <v>2318</v>
      </c>
      <c r="C306" s="10" t="str">
        <f>_xlfn.XLOOKUP(P306,Dim_Product!$E$2:$E$221,Dim_Product!$A$2:$A$221,"Not Found")</f>
        <v>PK-123</v>
      </c>
      <c r="D306" s="10" t="str">
        <f>_xlfn.XLOOKUP(Table5[[#This Row],[Order_Date]],Table8[Date],Table8[Date_Key],"Not Found")</f>
        <v>DK-492</v>
      </c>
      <c r="E306" s="10" t="str">
        <f>_xlfn.XLOOKUP(R306,Table4[Region],Table4[Region_Key])</f>
        <v>RK-05</v>
      </c>
      <c r="F306" s="10" t="str">
        <f>_xlfn.XLOOKUP(S306,Table6[Sales_Channel],Table6[Channel_Key])</f>
        <v>CK-02</v>
      </c>
      <c r="G306" s="10" t="str">
        <f>_xlfn.XLOOKUP(T306,Table7[Gender_Category],Table7[Gender_Key])</f>
        <v>GK-03</v>
      </c>
      <c r="H306" s="10">
        <f>Cleaned_Data[[#This Row],[Units_Sold]]</f>
        <v>2</v>
      </c>
      <c r="I306" s="10">
        <f>Cleaned_Data[[#This Row],[MRP]]</f>
        <v>6110.0300000000007</v>
      </c>
      <c r="J306" s="10">
        <f>Cleaned_Data[[#This Row],[Discount_Applied]]</f>
        <v>0.25</v>
      </c>
      <c r="K306" s="10">
        <f>Cleaned_Data[[#This Row],[Revenue]]</f>
        <v>0</v>
      </c>
      <c r="L306" s="10">
        <f>Cleaned_Data[[#This Row],[Profit]]</f>
        <v>1894.17</v>
      </c>
      <c r="M306" s="10" t="str">
        <f>Cleaned_Data[[#This Row],[Product_Name]]</f>
        <v>Phantom GT</v>
      </c>
      <c r="N306" s="10" t="str">
        <f>Cleaned_Data[[#This Row],[Product_Line]]</f>
        <v>Soccer</v>
      </c>
      <c r="O306" s="10" t="str">
        <f>Cleaned_Data[[#This Row],[Size]]</f>
        <v>11</v>
      </c>
      <c r="P306" s="10" t="str">
        <f t="shared" si="8"/>
        <v>Phantom GT|Soccer|11</v>
      </c>
      <c r="Q306" s="11">
        <f>Cleaned_Data[[#This Row],[Order_Date]]</f>
        <v>45624</v>
      </c>
      <c r="R306" s="10" t="str">
        <f>Cleaned_Data[[#This Row],[Region]]</f>
        <v>Delhi</v>
      </c>
      <c r="S306" s="10" t="str">
        <f>Cleaned_Data[[#This Row],[Sales_Channel]]</f>
        <v>Retail</v>
      </c>
      <c r="T306" s="10" t="str">
        <f>Cleaned_Data[[#This Row],[Gender_Category]]</f>
        <v>Men</v>
      </c>
      <c r="U306" t="str">
        <f t="shared" si="9"/>
        <v>DK-492</v>
      </c>
      <c r="V306" s="10"/>
      <c r="W306" s="10"/>
    </row>
    <row r="307" spans="1:23" x14ac:dyDescent="0.3">
      <c r="A307" s="10" t="s">
        <v>626</v>
      </c>
      <c r="B307" s="10">
        <f>Cleaned_Data[[#This Row],[Order_ID]]</f>
        <v>2319</v>
      </c>
      <c r="C307" s="10" t="str">
        <f>_xlfn.XLOOKUP(P307,Dim_Product!$E$2:$E$221,Dim_Product!$A$2:$A$221,"Not Found")</f>
        <v>PK-36</v>
      </c>
      <c r="D307" s="10" t="str">
        <f>_xlfn.XLOOKUP(Table5[[#This Row],[Order_Date]],Table8[Date],Table8[Date_Key],"Not Found")</f>
        <v>Not Found</v>
      </c>
      <c r="E307" s="10" t="str">
        <f>_xlfn.XLOOKUP(R307,Table4[Region],Table4[Region_Key])</f>
        <v>RK-05</v>
      </c>
      <c r="F307" s="10" t="str">
        <f>_xlfn.XLOOKUP(S307,Table6[Sales_Channel],Table6[Channel_Key])</f>
        <v>CK-01</v>
      </c>
      <c r="G307" s="10" t="str">
        <f>_xlfn.XLOOKUP(T307,Table7[Gender_Category],Table7[Gender_Key])</f>
        <v>GK-02</v>
      </c>
      <c r="H307" s="10">
        <f>Cleaned_Data[[#This Row],[Units_Sold]]</f>
        <v>-1</v>
      </c>
      <c r="I307" s="10">
        <f>Cleaned_Data[[#This Row],[MRP]]</f>
        <v>5649.99</v>
      </c>
      <c r="J307" s="10">
        <f>Cleaned_Data[[#This Row],[Discount_Applied]]</f>
        <v>0</v>
      </c>
      <c r="K307" s="10">
        <f>Cleaned_Data[[#This Row],[Revenue]]</f>
        <v>0</v>
      </c>
      <c r="L307" s="10">
        <f>Cleaned_Data[[#This Row],[Profit]]</f>
        <v>2141.6799999999998</v>
      </c>
      <c r="M307" s="10" t="str">
        <f>Cleaned_Data[[#This Row],[Product_Name]]</f>
        <v>Kyrie Flytrap</v>
      </c>
      <c r="N307" s="10" t="str">
        <f>Cleaned_Data[[#This Row],[Product_Line]]</f>
        <v>Basketball</v>
      </c>
      <c r="O307" s="10" t="str">
        <f>Cleaned_Data[[#This Row],[Size]]</f>
        <v>L</v>
      </c>
      <c r="P307" s="10" t="str">
        <f t="shared" si="8"/>
        <v>Kyrie Flytrap|Basketball|L</v>
      </c>
      <c r="Q307" s="11" t="str">
        <f>Cleaned_Data[[#This Row],[Order_Date]]</f>
        <v/>
      </c>
      <c r="R307" s="10" t="str">
        <f>Cleaned_Data[[#This Row],[Region]]</f>
        <v>Delhi</v>
      </c>
      <c r="S307" s="10" t="str">
        <f>Cleaned_Data[[#This Row],[Sales_Channel]]</f>
        <v>Online</v>
      </c>
      <c r="T307" s="10" t="str">
        <f>Cleaned_Data[[#This Row],[Gender_Category]]</f>
        <v>Women</v>
      </c>
      <c r="U307" t="str">
        <f t="shared" si="9"/>
        <v>Not Found</v>
      </c>
      <c r="V307" s="10"/>
      <c r="W307" s="10"/>
    </row>
    <row r="308" spans="1:23" x14ac:dyDescent="0.3">
      <c r="A308" s="10" t="s">
        <v>627</v>
      </c>
      <c r="B308" s="10">
        <f>Cleaned_Data[[#This Row],[Order_ID]]</f>
        <v>2320</v>
      </c>
      <c r="C308" s="10" t="str">
        <f>_xlfn.XLOOKUP(P308,Dim_Product!$E$2:$E$221,Dim_Product!$A$2:$A$221,"Not Found")</f>
        <v>PK-57</v>
      </c>
      <c r="D308" s="10" t="str">
        <f>_xlfn.XLOOKUP(Table5[[#This Row],[Order_Date]],Table8[Date],Table8[Date_Key],"Not Found")</f>
        <v>DK-474</v>
      </c>
      <c r="E308" s="10" t="str">
        <f>_xlfn.XLOOKUP(R308,Table4[Region],Table4[Region_Key])</f>
        <v>RK-02</v>
      </c>
      <c r="F308" s="10" t="str">
        <f>_xlfn.XLOOKUP(S308,Table6[Sales_Channel],Table6[Channel_Key])</f>
        <v>CK-02</v>
      </c>
      <c r="G308" s="10" t="str">
        <f>_xlfn.XLOOKUP(T308,Table7[Gender_Category],Table7[Gender_Key])</f>
        <v>GK-01</v>
      </c>
      <c r="H308" s="10">
        <f>Cleaned_Data[[#This Row],[Units_Sold]]</f>
        <v>2</v>
      </c>
      <c r="I308" s="10">
        <f>Cleaned_Data[[#This Row],[MRP]]</f>
        <v>4033.28</v>
      </c>
      <c r="J308" s="10">
        <f>Cleaned_Data[[#This Row],[Discount_Applied]]</f>
        <v>0</v>
      </c>
      <c r="K308" s="10">
        <f>Cleaned_Data[[#This Row],[Revenue]]</f>
        <v>0</v>
      </c>
      <c r="L308" s="10">
        <f>Cleaned_Data[[#This Row],[Profit]]</f>
        <v>1265.74</v>
      </c>
      <c r="M308" s="10" t="str">
        <f>Cleaned_Data[[#This Row],[Product_Name]]</f>
        <v>Pegasus Turbo</v>
      </c>
      <c r="N308" s="10" t="str">
        <f>Cleaned_Data[[#This Row],[Product_Line]]</f>
        <v>Running</v>
      </c>
      <c r="O308" s="10" t="str">
        <f>Cleaned_Data[[#This Row],[Size]]</f>
        <v>XL</v>
      </c>
      <c r="P308" s="10" t="str">
        <f t="shared" si="8"/>
        <v>Pegasus Turbo|Running|XL</v>
      </c>
      <c r="Q308" s="11">
        <f>Cleaned_Data[[#This Row],[Order_Date]]</f>
        <v>45606</v>
      </c>
      <c r="R308" s="10" t="str">
        <f>Cleaned_Data[[#This Row],[Region]]</f>
        <v>Hyderabad</v>
      </c>
      <c r="S308" s="10" t="str">
        <f>Cleaned_Data[[#This Row],[Sales_Channel]]</f>
        <v>Retail</v>
      </c>
      <c r="T308" s="10" t="str">
        <f>Cleaned_Data[[#This Row],[Gender_Category]]</f>
        <v>Kids</v>
      </c>
      <c r="U308" t="str">
        <f t="shared" si="9"/>
        <v>DK-474</v>
      </c>
      <c r="V308" s="10"/>
      <c r="W308" s="10"/>
    </row>
    <row r="309" spans="1:23" x14ac:dyDescent="0.3">
      <c r="A309" s="10" t="s">
        <v>628</v>
      </c>
      <c r="B309" s="10">
        <f>Cleaned_Data[[#This Row],[Order_ID]]</f>
        <v>2321</v>
      </c>
      <c r="C309" s="10" t="str">
        <f>_xlfn.XLOOKUP(P309,Dim_Product!$E$2:$E$221,Dim_Product!$A$2:$A$221,"Not Found")</f>
        <v>PK-62</v>
      </c>
      <c r="D309" s="10" t="str">
        <f>_xlfn.XLOOKUP(Table5[[#This Row],[Order_Date]],Table8[Date],Table8[Date_Key],"Not Found")</f>
        <v>DK-694</v>
      </c>
      <c r="E309" s="10" t="str">
        <f>_xlfn.XLOOKUP(R309,Table4[Region],Table4[Region_Key])</f>
        <v>RK-03</v>
      </c>
      <c r="F309" s="10" t="str">
        <f>_xlfn.XLOOKUP(S309,Table6[Sales_Channel],Table6[Channel_Key])</f>
        <v>CK-01</v>
      </c>
      <c r="G309" s="10" t="str">
        <f>_xlfn.XLOOKUP(T309,Table7[Gender_Category],Table7[Gender_Key])</f>
        <v>GK-03</v>
      </c>
      <c r="H309" s="10">
        <f>Cleaned_Data[[#This Row],[Units_Sold]]</f>
        <v>2</v>
      </c>
      <c r="I309" s="10">
        <f>Cleaned_Data[[#This Row],[MRP]]</f>
        <v>6110.0300000000007</v>
      </c>
      <c r="J309" s="10">
        <f>Cleaned_Data[[#This Row],[Discount_Applied]]</f>
        <v>0</v>
      </c>
      <c r="K309" s="10">
        <f>Cleaned_Data[[#This Row],[Revenue]]</f>
        <v>0</v>
      </c>
      <c r="L309" s="10">
        <f>Cleaned_Data[[#This Row],[Profit]]</f>
        <v>-362.47</v>
      </c>
      <c r="M309" s="10" t="str">
        <f>Cleaned_Data[[#This Row],[Product_Name]]</f>
        <v>Dunk Low</v>
      </c>
      <c r="N309" s="10" t="str">
        <f>Cleaned_Data[[#This Row],[Product_Line]]</f>
        <v>Lifestyle</v>
      </c>
      <c r="O309" s="10" t="str">
        <f>Cleaned_Data[[#This Row],[Size]]</f>
        <v>8</v>
      </c>
      <c r="P309" s="10" t="str">
        <f t="shared" si="8"/>
        <v>Dunk Low|Lifestyle|8</v>
      </c>
      <c r="Q309" s="11">
        <f>Cleaned_Data[[#This Row],[Order_Date]]</f>
        <v>45826</v>
      </c>
      <c r="R309" s="10" t="str">
        <f>Cleaned_Data[[#This Row],[Region]]</f>
        <v>Mumbai</v>
      </c>
      <c r="S309" s="10" t="str">
        <f>Cleaned_Data[[#This Row],[Sales_Channel]]</f>
        <v>Online</v>
      </c>
      <c r="T309" s="10" t="str">
        <f>Cleaned_Data[[#This Row],[Gender_Category]]</f>
        <v>Men</v>
      </c>
      <c r="U309" t="str">
        <f t="shared" si="9"/>
        <v>DK-694</v>
      </c>
      <c r="V309" s="10"/>
      <c r="W309" s="10"/>
    </row>
    <row r="310" spans="1:23" x14ac:dyDescent="0.3">
      <c r="A310" s="10" t="s">
        <v>629</v>
      </c>
      <c r="B310" s="10">
        <f>Cleaned_Data[[#This Row],[Order_ID]]</f>
        <v>2322</v>
      </c>
      <c r="C310" s="10" t="str">
        <f>_xlfn.XLOOKUP(P310,Dim_Product!$E$2:$E$221,Dim_Product!$A$2:$A$221,"Not Found")</f>
        <v>PK-76</v>
      </c>
      <c r="D310" s="10" t="str">
        <f>_xlfn.XLOOKUP(Table5[[#This Row],[Order_Date]],Table8[Date],Table8[Date_Key],"Not Found")</f>
        <v>DK-646</v>
      </c>
      <c r="E310" s="10" t="str">
        <f>_xlfn.XLOOKUP(R310,Table4[Region],Table4[Region_Key])</f>
        <v>RK-05</v>
      </c>
      <c r="F310" s="10" t="str">
        <f>_xlfn.XLOOKUP(S310,Table6[Sales_Channel],Table6[Channel_Key])</f>
        <v>CK-02</v>
      </c>
      <c r="G310" s="10" t="str">
        <f>_xlfn.XLOOKUP(T310,Table7[Gender_Category],Table7[Gender_Key])</f>
        <v>GK-02</v>
      </c>
      <c r="H310" s="10">
        <f>Cleaned_Data[[#This Row],[Units_Sold]]</f>
        <v>0</v>
      </c>
      <c r="I310" s="10">
        <f>Cleaned_Data[[#This Row],[MRP]]</f>
        <v>8016.24</v>
      </c>
      <c r="J310" s="10">
        <f>Cleaned_Data[[#This Row],[Discount_Applied]]</f>
        <v>0</v>
      </c>
      <c r="K310" s="10">
        <f>Cleaned_Data[[#This Row],[Revenue]]</f>
        <v>0</v>
      </c>
      <c r="L310" s="10">
        <f>Cleaned_Data[[#This Row],[Profit]]</f>
        <v>1333.86</v>
      </c>
      <c r="M310" s="10" t="str">
        <f>Cleaned_Data[[#This Row],[Product_Name]]</f>
        <v>Pegasus Turbo</v>
      </c>
      <c r="N310" s="10" t="str">
        <f>Cleaned_Data[[#This Row],[Product_Line]]</f>
        <v>Running</v>
      </c>
      <c r="O310" s="10" t="str">
        <f>Cleaned_Data[[#This Row],[Size]]</f>
        <v>L</v>
      </c>
      <c r="P310" s="10" t="str">
        <f t="shared" si="8"/>
        <v>Pegasus Turbo|Running|L</v>
      </c>
      <c r="Q310" s="11">
        <f>Cleaned_Data[[#This Row],[Order_Date]]</f>
        <v>45778</v>
      </c>
      <c r="R310" s="10" t="str">
        <f>Cleaned_Data[[#This Row],[Region]]</f>
        <v>Delhi</v>
      </c>
      <c r="S310" s="10" t="str">
        <f>Cleaned_Data[[#This Row],[Sales_Channel]]</f>
        <v>Retail</v>
      </c>
      <c r="T310" s="10" t="str">
        <f>Cleaned_Data[[#This Row],[Gender_Category]]</f>
        <v>Women</v>
      </c>
      <c r="U310" t="str">
        <f t="shared" si="9"/>
        <v>DK-646</v>
      </c>
      <c r="V310" s="10"/>
      <c r="W310" s="10"/>
    </row>
    <row r="311" spans="1:23" x14ac:dyDescent="0.3">
      <c r="A311" s="10" t="s">
        <v>630</v>
      </c>
      <c r="B311" s="10">
        <f>Cleaned_Data[[#This Row],[Order_ID]]</f>
        <v>2323</v>
      </c>
      <c r="C311" s="10" t="str">
        <f>_xlfn.XLOOKUP(P311,Dim_Product!$E$2:$E$221,Dim_Product!$A$2:$A$221,"Not Found")</f>
        <v>PK-106</v>
      </c>
      <c r="D311" s="10" t="str">
        <f>_xlfn.XLOOKUP(Table5[[#This Row],[Order_Date]],Table8[Date],Table8[Date_Key],"Not Found")</f>
        <v>DK-579</v>
      </c>
      <c r="E311" s="10" t="str">
        <f>_xlfn.XLOOKUP(R311,Table4[Region],Table4[Region_Key])</f>
        <v>RK-01</v>
      </c>
      <c r="F311" s="10" t="str">
        <f>_xlfn.XLOOKUP(S311,Table6[Sales_Channel],Table6[Channel_Key])</f>
        <v>CK-01</v>
      </c>
      <c r="G311" s="10" t="str">
        <f>_xlfn.XLOOKUP(T311,Table7[Gender_Category],Table7[Gender_Key])</f>
        <v>GK-03</v>
      </c>
      <c r="H311" s="10">
        <f>Cleaned_Data[[#This Row],[Units_Sold]]</f>
        <v>2</v>
      </c>
      <c r="I311" s="10">
        <f>Cleaned_Data[[#This Row],[MRP]]</f>
        <v>6537.29</v>
      </c>
      <c r="J311" s="10">
        <f>Cleaned_Data[[#This Row],[Discount_Applied]]</f>
        <v>0</v>
      </c>
      <c r="K311" s="10">
        <f>Cleaned_Data[[#This Row],[Revenue]]</f>
        <v>0</v>
      </c>
      <c r="L311" s="10">
        <f>Cleaned_Data[[#This Row],[Profit]]</f>
        <v>-453.11</v>
      </c>
      <c r="M311" s="10" t="str">
        <f>Cleaned_Data[[#This Row],[Product_Name]]</f>
        <v>Dunk Low</v>
      </c>
      <c r="N311" s="10" t="str">
        <f>Cleaned_Data[[#This Row],[Product_Line]]</f>
        <v>Lifestyle</v>
      </c>
      <c r="O311" s="10" t="str">
        <f>Cleaned_Data[[#This Row],[Size]]</f>
        <v>NA</v>
      </c>
      <c r="P311" s="10" t="str">
        <f t="shared" si="8"/>
        <v>Dunk Low|Lifestyle|NA</v>
      </c>
      <c r="Q311" s="11">
        <f>Cleaned_Data[[#This Row],[Order_Date]]</f>
        <v>45711</v>
      </c>
      <c r="R311" s="10" t="str">
        <f>Cleaned_Data[[#This Row],[Region]]</f>
        <v>Bangalore</v>
      </c>
      <c r="S311" s="10" t="str">
        <f>Cleaned_Data[[#This Row],[Sales_Channel]]</f>
        <v>Online</v>
      </c>
      <c r="T311" s="10" t="str">
        <f>Cleaned_Data[[#This Row],[Gender_Category]]</f>
        <v>Men</v>
      </c>
      <c r="U311" t="str">
        <f t="shared" si="9"/>
        <v>DK-579</v>
      </c>
      <c r="V311" s="10"/>
      <c r="W311" s="10"/>
    </row>
    <row r="312" spans="1:23" x14ac:dyDescent="0.3">
      <c r="A312" s="10" t="s">
        <v>631</v>
      </c>
      <c r="B312" s="10">
        <f>Cleaned_Data[[#This Row],[Order_ID]]</f>
        <v>2324</v>
      </c>
      <c r="C312" s="10" t="str">
        <f>_xlfn.XLOOKUP(P312,Dim_Product!$E$2:$E$221,Dim_Product!$A$2:$A$221,"Not Found")</f>
        <v>PK-08</v>
      </c>
      <c r="D312" s="10" t="str">
        <f>_xlfn.XLOOKUP(Table5[[#This Row],[Order_Date]],Table8[Date],Table8[Date_Key],"Not Found")</f>
        <v>DK-560</v>
      </c>
      <c r="E312" s="10" t="str">
        <f>_xlfn.XLOOKUP(R312,Table4[Region],Table4[Region_Key])</f>
        <v>RK-06</v>
      </c>
      <c r="F312" s="10" t="str">
        <f>_xlfn.XLOOKUP(S312,Table6[Sales_Channel],Table6[Channel_Key])</f>
        <v>CK-01</v>
      </c>
      <c r="G312" s="10" t="str">
        <f>_xlfn.XLOOKUP(T312,Table7[Gender_Category],Table7[Gender_Key])</f>
        <v>GK-02</v>
      </c>
      <c r="H312" s="10">
        <f>Cleaned_Data[[#This Row],[Units_Sold]]</f>
        <v>0</v>
      </c>
      <c r="I312" s="10">
        <f>Cleaned_Data[[#This Row],[MRP]]</f>
        <v>6110.0300000000007</v>
      </c>
      <c r="J312" s="10">
        <f>Cleaned_Data[[#This Row],[Discount_Applied]]</f>
        <v>0.21</v>
      </c>
      <c r="K312" s="10">
        <f>Cleaned_Data[[#This Row],[Revenue]]</f>
        <v>0</v>
      </c>
      <c r="L312" s="10">
        <f>Cleaned_Data[[#This Row],[Profit]]</f>
        <v>2640.1</v>
      </c>
      <c r="M312" s="10" t="str">
        <f>Cleaned_Data[[#This Row],[Product_Name]]</f>
        <v>Mercurial Superfly</v>
      </c>
      <c r="N312" s="10" t="str">
        <f>Cleaned_Data[[#This Row],[Product_Line]]</f>
        <v>Soccer</v>
      </c>
      <c r="O312" s="10" t="str">
        <f>Cleaned_Data[[#This Row],[Size]]</f>
        <v>M</v>
      </c>
      <c r="P312" s="10" t="str">
        <f t="shared" si="8"/>
        <v>Mercurial Superfly|Soccer|M</v>
      </c>
      <c r="Q312" s="11">
        <f>Cleaned_Data[[#This Row],[Order_Date]]</f>
        <v>45692</v>
      </c>
      <c r="R312" s="10" t="str">
        <f>Cleaned_Data[[#This Row],[Region]]</f>
        <v>Kolkata</v>
      </c>
      <c r="S312" s="10" t="str">
        <f>Cleaned_Data[[#This Row],[Sales_Channel]]</f>
        <v>Online</v>
      </c>
      <c r="T312" s="10" t="str">
        <f>Cleaned_Data[[#This Row],[Gender_Category]]</f>
        <v>Women</v>
      </c>
      <c r="U312" t="str">
        <f t="shared" si="9"/>
        <v>DK-560</v>
      </c>
      <c r="V312" s="10"/>
      <c r="W312" s="10"/>
    </row>
    <row r="313" spans="1:23" x14ac:dyDescent="0.3">
      <c r="A313" s="10" t="s">
        <v>632</v>
      </c>
      <c r="B313" s="10">
        <f>Cleaned_Data[[#This Row],[Order_ID]]</f>
        <v>2325</v>
      </c>
      <c r="C313" s="10" t="str">
        <f>_xlfn.XLOOKUP(P313,Dim_Product!$E$2:$E$221,Dim_Product!$A$2:$A$221,"Not Found")</f>
        <v>PK-68</v>
      </c>
      <c r="D313" s="10" t="str">
        <f>_xlfn.XLOOKUP(Table5[[#This Row],[Order_Date]],Table8[Date],Table8[Date_Key],"Not Found")</f>
        <v>DK-428</v>
      </c>
      <c r="E313" s="10" t="str">
        <f>_xlfn.XLOOKUP(R313,Table4[Region],Table4[Region_Key])</f>
        <v>RK-06</v>
      </c>
      <c r="F313" s="10" t="str">
        <f>_xlfn.XLOOKUP(S313,Table6[Sales_Channel],Table6[Channel_Key])</f>
        <v>CK-01</v>
      </c>
      <c r="G313" s="10" t="str">
        <f>_xlfn.XLOOKUP(T313,Table7[Gender_Category],Table7[Gender_Key])</f>
        <v>GK-03</v>
      </c>
      <c r="H313" s="10">
        <f>Cleaned_Data[[#This Row],[Units_Sold]]</f>
        <v>0</v>
      </c>
      <c r="I313" s="10">
        <f>Cleaned_Data[[#This Row],[MRP]]</f>
        <v>8031.83</v>
      </c>
      <c r="J313" s="10">
        <f>Cleaned_Data[[#This Row],[Discount_Applied]]</f>
        <v>0.56000000000000005</v>
      </c>
      <c r="K313" s="10">
        <f>Cleaned_Data[[#This Row],[Revenue]]</f>
        <v>0</v>
      </c>
      <c r="L313" s="10">
        <f>Cleaned_Data[[#This Row],[Profit]]</f>
        <v>3954.38</v>
      </c>
      <c r="M313" s="10" t="str">
        <f>Cleaned_Data[[#This Row],[Product_Name]]</f>
        <v>Zoom Freak</v>
      </c>
      <c r="N313" s="10" t="str">
        <f>Cleaned_Data[[#This Row],[Product_Line]]</f>
        <v>Basketball</v>
      </c>
      <c r="O313" s="10" t="str">
        <f>Cleaned_Data[[#This Row],[Size]]</f>
        <v>M</v>
      </c>
      <c r="P313" s="10" t="str">
        <f t="shared" si="8"/>
        <v>Zoom Freak|Basketball|M</v>
      </c>
      <c r="Q313" s="11">
        <f>Cleaned_Data[[#This Row],[Order_Date]]</f>
        <v>45560</v>
      </c>
      <c r="R313" s="10" t="str">
        <f>Cleaned_Data[[#This Row],[Region]]</f>
        <v>Kolkata</v>
      </c>
      <c r="S313" s="10" t="str">
        <f>Cleaned_Data[[#This Row],[Sales_Channel]]</f>
        <v>Online</v>
      </c>
      <c r="T313" s="10" t="str">
        <f>Cleaned_Data[[#This Row],[Gender_Category]]</f>
        <v>Men</v>
      </c>
      <c r="U313" t="str">
        <f t="shared" si="9"/>
        <v>DK-428</v>
      </c>
      <c r="V313" s="10"/>
      <c r="W313" s="10"/>
    </row>
    <row r="314" spans="1:23" x14ac:dyDescent="0.3">
      <c r="A314" s="10" t="s">
        <v>633</v>
      </c>
      <c r="B314" s="10">
        <f>Cleaned_Data[[#This Row],[Order_ID]]</f>
        <v>2326</v>
      </c>
      <c r="C314" s="10" t="str">
        <f>_xlfn.XLOOKUP(P314,Dim_Product!$E$2:$E$221,Dim_Product!$A$2:$A$221,"Not Found")</f>
        <v>PK-38</v>
      </c>
      <c r="D314" s="10" t="str">
        <f>_xlfn.XLOOKUP(Table5[[#This Row],[Order_Date]],Table8[Date],Table8[Date_Key],"Not Found")</f>
        <v>DK-433</v>
      </c>
      <c r="E314" s="10" t="str">
        <f>_xlfn.XLOOKUP(R314,Table4[Region],Table4[Region_Key])</f>
        <v>RK-06</v>
      </c>
      <c r="F314" s="10" t="str">
        <f>_xlfn.XLOOKUP(S314,Table6[Sales_Channel],Table6[Channel_Key])</f>
        <v>CK-02</v>
      </c>
      <c r="G314" s="10" t="str">
        <f>_xlfn.XLOOKUP(T314,Table7[Gender_Category],Table7[Gender_Key])</f>
        <v>GK-02</v>
      </c>
      <c r="H314" s="10">
        <f>Cleaned_Data[[#This Row],[Units_Sold]]</f>
        <v>4</v>
      </c>
      <c r="I314" s="10">
        <f>Cleaned_Data[[#This Row],[MRP]]</f>
        <v>9936.94</v>
      </c>
      <c r="J314" s="10">
        <f>Cleaned_Data[[#This Row],[Discount_Applied]]</f>
        <v>0</v>
      </c>
      <c r="K314" s="10">
        <f>Cleaned_Data[[#This Row],[Revenue]]</f>
        <v>0</v>
      </c>
      <c r="L314" s="10">
        <f>Cleaned_Data[[#This Row],[Profit]]</f>
        <v>2047.65</v>
      </c>
      <c r="M314" s="10" t="str">
        <f>Cleaned_Data[[#This Row],[Product_Name]]</f>
        <v>Dunk Low</v>
      </c>
      <c r="N314" s="10" t="str">
        <f>Cleaned_Data[[#This Row],[Product_Line]]</f>
        <v>Lifestyle</v>
      </c>
      <c r="O314" s="10" t="str">
        <f>Cleaned_Data[[#This Row],[Size]]</f>
        <v>XL</v>
      </c>
      <c r="P314" s="10" t="str">
        <f t="shared" si="8"/>
        <v>Dunk Low|Lifestyle|XL</v>
      </c>
      <c r="Q314" s="11">
        <f>Cleaned_Data[[#This Row],[Order_Date]]</f>
        <v>45565</v>
      </c>
      <c r="R314" s="10" t="str">
        <f>Cleaned_Data[[#This Row],[Region]]</f>
        <v>Kolkata</v>
      </c>
      <c r="S314" s="10" t="str">
        <f>Cleaned_Data[[#This Row],[Sales_Channel]]</f>
        <v>Retail</v>
      </c>
      <c r="T314" s="10" t="str">
        <f>Cleaned_Data[[#This Row],[Gender_Category]]</f>
        <v>Women</v>
      </c>
      <c r="U314" t="str">
        <f t="shared" si="9"/>
        <v>DK-433</v>
      </c>
      <c r="V314" s="10"/>
      <c r="W314" s="10"/>
    </row>
    <row r="315" spans="1:23" x14ac:dyDescent="0.3">
      <c r="A315" s="10" t="s">
        <v>634</v>
      </c>
      <c r="B315" s="10">
        <f>Cleaned_Data[[#This Row],[Order_ID]]</f>
        <v>2327</v>
      </c>
      <c r="C315" s="10" t="str">
        <f>_xlfn.XLOOKUP(P315,Dim_Product!$E$2:$E$221,Dim_Product!$A$2:$A$221,"Not Found")</f>
        <v>PK-70</v>
      </c>
      <c r="D315" s="10" t="str">
        <f>_xlfn.XLOOKUP(Table5[[#This Row],[Order_Date]],Table8[Date],Table8[Date_Key],"Not Found")</f>
        <v>Not Found</v>
      </c>
      <c r="E315" s="10" t="str">
        <f>_xlfn.XLOOKUP(R315,Table4[Region],Table4[Region_Key])</f>
        <v>RK-05</v>
      </c>
      <c r="F315" s="10" t="str">
        <f>_xlfn.XLOOKUP(S315,Table6[Sales_Channel],Table6[Channel_Key])</f>
        <v>CK-02</v>
      </c>
      <c r="G315" s="10" t="str">
        <f>_xlfn.XLOOKUP(T315,Table7[Gender_Category],Table7[Gender_Key])</f>
        <v>GK-03</v>
      </c>
      <c r="H315" s="10">
        <f>Cleaned_Data[[#This Row],[Units_Sold]]</f>
        <v>4</v>
      </c>
      <c r="I315" s="10">
        <f>Cleaned_Data[[#This Row],[MRP]]</f>
        <v>6640.67</v>
      </c>
      <c r="J315" s="10">
        <f>Cleaned_Data[[#This Row],[Discount_Applied]]</f>
        <v>0</v>
      </c>
      <c r="K315" s="10">
        <f>Cleaned_Data[[#This Row],[Revenue]]</f>
        <v>0</v>
      </c>
      <c r="L315" s="10">
        <f>Cleaned_Data[[#This Row],[Profit]]</f>
        <v>3402.41</v>
      </c>
      <c r="M315" s="10" t="str">
        <f>Cleaned_Data[[#This Row],[Product_Name]]</f>
        <v>Flex Trainer</v>
      </c>
      <c r="N315" s="10" t="str">
        <f>Cleaned_Data[[#This Row],[Product_Line]]</f>
        <v>Training</v>
      </c>
      <c r="O315" s="10" t="str">
        <f>Cleaned_Data[[#This Row],[Size]]</f>
        <v>XL</v>
      </c>
      <c r="P315" s="10" t="str">
        <f t="shared" si="8"/>
        <v>Flex Trainer|Training|XL</v>
      </c>
      <c r="Q315" s="11" t="str">
        <f>Cleaned_Data[[#This Row],[Order_Date]]</f>
        <v/>
      </c>
      <c r="R315" s="10" t="str">
        <f>Cleaned_Data[[#This Row],[Region]]</f>
        <v>Delhi</v>
      </c>
      <c r="S315" s="10" t="str">
        <f>Cleaned_Data[[#This Row],[Sales_Channel]]</f>
        <v>Retail</v>
      </c>
      <c r="T315" s="10" t="str">
        <f>Cleaned_Data[[#This Row],[Gender_Category]]</f>
        <v>Men</v>
      </c>
      <c r="U315" t="str">
        <f t="shared" si="9"/>
        <v>Not Found</v>
      </c>
      <c r="V315" s="10"/>
      <c r="W315" s="10"/>
    </row>
    <row r="316" spans="1:23" x14ac:dyDescent="0.3">
      <c r="A316" s="10" t="s">
        <v>635</v>
      </c>
      <c r="B316" s="10">
        <f>Cleaned_Data[[#This Row],[Order_ID]]</f>
        <v>2328</v>
      </c>
      <c r="C316" s="10" t="str">
        <f>_xlfn.XLOOKUP(P316,Dim_Product!$E$2:$E$221,Dim_Product!$A$2:$A$221,"Not Found")</f>
        <v>PK-124</v>
      </c>
      <c r="D316" s="10" t="str">
        <f>_xlfn.XLOOKUP(Table5[[#This Row],[Order_Date]],Table8[Date],Table8[Date_Key],"Not Found")</f>
        <v>DK-503</v>
      </c>
      <c r="E316" s="10" t="str">
        <f>_xlfn.XLOOKUP(R316,Table4[Region],Table4[Region_Key])</f>
        <v>RK-03</v>
      </c>
      <c r="F316" s="10" t="str">
        <f>_xlfn.XLOOKUP(S316,Table6[Sales_Channel],Table6[Channel_Key])</f>
        <v>CK-01</v>
      </c>
      <c r="G316" s="10" t="str">
        <f>_xlfn.XLOOKUP(T316,Table7[Gender_Category],Table7[Gender_Key])</f>
        <v>GK-03</v>
      </c>
      <c r="H316" s="10">
        <f>Cleaned_Data[[#This Row],[Units_Sold]]</f>
        <v>2</v>
      </c>
      <c r="I316" s="10">
        <f>Cleaned_Data[[#This Row],[MRP]]</f>
        <v>6449.46</v>
      </c>
      <c r="J316" s="10">
        <f>Cleaned_Data[[#This Row],[Discount_Applied]]</f>
        <v>0.28999999999999998</v>
      </c>
      <c r="K316" s="10">
        <f>Cleaned_Data[[#This Row],[Revenue]]</f>
        <v>9158.23</v>
      </c>
      <c r="L316" s="10">
        <f>Cleaned_Data[[#This Row],[Profit]]</f>
        <v>39.69</v>
      </c>
      <c r="M316" s="10" t="str">
        <f>Cleaned_Data[[#This Row],[Product_Name]]</f>
        <v>Waffle One</v>
      </c>
      <c r="N316" s="10" t="str">
        <f>Cleaned_Data[[#This Row],[Product_Line]]</f>
        <v>Lifestyle</v>
      </c>
      <c r="O316" s="10" t="str">
        <f>Cleaned_Data[[#This Row],[Size]]</f>
        <v>6</v>
      </c>
      <c r="P316" s="10" t="str">
        <f t="shared" si="8"/>
        <v>Waffle One|Lifestyle|6</v>
      </c>
      <c r="Q316" s="11">
        <f>Cleaned_Data[[#This Row],[Order_Date]]</f>
        <v>45635</v>
      </c>
      <c r="R316" s="10" t="str">
        <f>Cleaned_Data[[#This Row],[Region]]</f>
        <v>Mumbai</v>
      </c>
      <c r="S316" s="10" t="str">
        <f>Cleaned_Data[[#This Row],[Sales_Channel]]</f>
        <v>Online</v>
      </c>
      <c r="T316" s="10" t="str">
        <f>Cleaned_Data[[#This Row],[Gender_Category]]</f>
        <v>Men</v>
      </c>
      <c r="U316" t="str">
        <f t="shared" si="9"/>
        <v>DK-503</v>
      </c>
      <c r="V316" s="10"/>
      <c r="W316" s="10"/>
    </row>
    <row r="317" spans="1:23" x14ac:dyDescent="0.3">
      <c r="A317" s="10" t="s">
        <v>636</v>
      </c>
      <c r="B317" s="10">
        <f>Cleaned_Data[[#This Row],[Order_ID]]</f>
        <v>2329</v>
      </c>
      <c r="C317" s="10" t="str">
        <f>_xlfn.XLOOKUP(P317,Dim_Product!$E$2:$E$221,Dim_Product!$A$2:$A$221,"Not Found")</f>
        <v>PK-36</v>
      </c>
      <c r="D317" s="10" t="str">
        <f>_xlfn.XLOOKUP(Table5[[#This Row],[Order_Date]],Table8[Date],Table8[Date_Key],"Not Found")</f>
        <v>DK-476</v>
      </c>
      <c r="E317" s="10" t="str">
        <f>_xlfn.XLOOKUP(R317,Table4[Region],Table4[Region_Key])</f>
        <v>RK-03</v>
      </c>
      <c r="F317" s="10" t="str">
        <f>_xlfn.XLOOKUP(S317,Table6[Sales_Channel],Table6[Channel_Key])</f>
        <v>CK-01</v>
      </c>
      <c r="G317" s="10" t="str">
        <f>_xlfn.XLOOKUP(T317,Table7[Gender_Category],Table7[Gender_Key])</f>
        <v>GK-03</v>
      </c>
      <c r="H317" s="10">
        <f>Cleaned_Data[[#This Row],[Units_Sold]]</f>
        <v>4</v>
      </c>
      <c r="I317" s="10">
        <f>Cleaned_Data[[#This Row],[MRP]]</f>
        <v>4981.26</v>
      </c>
      <c r="J317" s="10">
        <f>Cleaned_Data[[#This Row],[Discount_Applied]]</f>
        <v>0</v>
      </c>
      <c r="K317" s="10">
        <f>Cleaned_Data[[#This Row],[Revenue]]</f>
        <v>0</v>
      </c>
      <c r="L317" s="10">
        <f>Cleaned_Data[[#This Row],[Profit]]</f>
        <v>1833.07</v>
      </c>
      <c r="M317" s="10" t="str">
        <f>Cleaned_Data[[#This Row],[Product_Name]]</f>
        <v>Kyrie Flytrap</v>
      </c>
      <c r="N317" s="10" t="str">
        <f>Cleaned_Data[[#This Row],[Product_Line]]</f>
        <v>Basketball</v>
      </c>
      <c r="O317" s="10" t="str">
        <f>Cleaned_Data[[#This Row],[Size]]</f>
        <v>L</v>
      </c>
      <c r="P317" s="10" t="str">
        <f t="shared" si="8"/>
        <v>Kyrie Flytrap|Basketball|L</v>
      </c>
      <c r="Q317" s="11">
        <f>Cleaned_Data[[#This Row],[Order_Date]]</f>
        <v>45608</v>
      </c>
      <c r="R317" s="10" t="str">
        <f>Cleaned_Data[[#This Row],[Region]]</f>
        <v>Mumbai</v>
      </c>
      <c r="S317" s="10" t="str">
        <f>Cleaned_Data[[#This Row],[Sales_Channel]]</f>
        <v>Online</v>
      </c>
      <c r="T317" s="10" t="str">
        <f>Cleaned_Data[[#This Row],[Gender_Category]]</f>
        <v>Men</v>
      </c>
      <c r="U317" t="str">
        <f t="shared" si="9"/>
        <v>DK-476</v>
      </c>
      <c r="V317" s="10"/>
      <c r="W317" s="10"/>
    </row>
    <row r="318" spans="1:23" x14ac:dyDescent="0.3">
      <c r="A318" s="10" t="s">
        <v>637</v>
      </c>
      <c r="B318" s="10">
        <f>Cleaned_Data[[#This Row],[Order_ID]]</f>
        <v>2330</v>
      </c>
      <c r="C318" s="10" t="str">
        <f>_xlfn.XLOOKUP(P318,Dim_Product!$E$2:$E$221,Dim_Product!$A$2:$A$221,"Not Found")</f>
        <v>PK-70</v>
      </c>
      <c r="D318" s="10" t="str">
        <f>_xlfn.XLOOKUP(Table5[[#This Row],[Order_Date]],Table8[Date],Table8[Date_Key],"Not Found")</f>
        <v>Not Found</v>
      </c>
      <c r="E318" s="10" t="str">
        <f>_xlfn.XLOOKUP(R318,Table4[Region],Table4[Region_Key])</f>
        <v>RK-03</v>
      </c>
      <c r="F318" s="10" t="str">
        <f>_xlfn.XLOOKUP(S318,Table6[Sales_Channel],Table6[Channel_Key])</f>
        <v>CK-01</v>
      </c>
      <c r="G318" s="10" t="str">
        <f>_xlfn.XLOOKUP(T318,Table7[Gender_Category],Table7[Gender_Key])</f>
        <v>GK-02</v>
      </c>
      <c r="H318" s="10">
        <f>Cleaned_Data[[#This Row],[Units_Sold]]</f>
        <v>2</v>
      </c>
      <c r="I318" s="10">
        <f>Cleaned_Data[[#This Row],[MRP]]</f>
        <v>6110.0300000000007</v>
      </c>
      <c r="J318" s="10">
        <f>Cleaned_Data[[#This Row],[Discount_Applied]]</f>
        <v>0.06</v>
      </c>
      <c r="K318" s="10">
        <f>Cleaned_Data[[#This Row],[Revenue]]</f>
        <v>0</v>
      </c>
      <c r="L318" s="10">
        <f>Cleaned_Data[[#This Row],[Profit]]</f>
        <v>-648.08000000000004</v>
      </c>
      <c r="M318" s="10" t="str">
        <f>Cleaned_Data[[#This Row],[Product_Name]]</f>
        <v>Flex Trainer</v>
      </c>
      <c r="N318" s="10" t="str">
        <f>Cleaned_Data[[#This Row],[Product_Line]]</f>
        <v>Training</v>
      </c>
      <c r="O318" s="10" t="str">
        <f>Cleaned_Data[[#This Row],[Size]]</f>
        <v>XL</v>
      </c>
      <c r="P318" s="10" t="str">
        <f t="shared" si="8"/>
        <v>Flex Trainer|Training|XL</v>
      </c>
      <c r="Q318" s="11" t="str">
        <f>Cleaned_Data[[#This Row],[Order_Date]]</f>
        <v/>
      </c>
      <c r="R318" s="10" t="str">
        <f>Cleaned_Data[[#This Row],[Region]]</f>
        <v>Mumbai</v>
      </c>
      <c r="S318" s="10" t="str">
        <f>Cleaned_Data[[#This Row],[Sales_Channel]]</f>
        <v>Online</v>
      </c>
      <c r="T318" s="10" t="str">
        <f>Cleaned_Data[[#This Row],[Gender_Category]]</f>
        <v>Women</v>
      </c>
      <c r="U318" t="str">
        <f t="shared" si="9"/>
        <v>Not Found</v>
      </c>
      <c r="V318" s="10"/>
      <c r="W318" s="10"/>
    </row>
    <row r="319" spans="1:23" x14ac:dyDescent="0.3">
      <c r="A319" s="10" t="s">
        <v>638</v>
      </c>
      <c r="B319" s="10">
        <f>Cleaned_Data[[#This Row],[Order_ID]]</f>
        <v>2331</v>
      </c>
      <c r="C319" s="10" t="str">
        <f>_xlfn.XLOOKUP(P319,Dim_Product!$E$2:$E$221,Dim_Product!$A$2:$A$221,"Not Found")</f>
        <v>PK-36</v>
      </c>
      <c r="D319" s="10" t="str">
        <f>_xlfn.XLOOKUP(Table5[[#This Row],[Order_Date]],Table8[Date],Table8[Date_Key],"Not Found")</f>
        <v>DK-416</v>
      </c>
      <c r="E319" s="10" t="str">
        <f>_xlfn.XLOOKUP(R319,Table4[Region],Table4[Region_Key])</f>
        <v>RK-03</v>
      </c>
      <c r="F319" s="10" t="str">
        <f>_xlfn.XLOOKUP(S319,Table6[Sales_Channel],Table6[Channel_Key])</f>
        <v>CK-02</v>
      </c>
      <c r="G319" s="10" t="str">
        <f>_xlfn.XLOOKUP(T319,Table7[Gender_Category],Table7[Gender_Key])</f>
        <v>GK-01</v>
      </c>
      <c r="H319" s="10">
        <f>Cleaned_Data[[#This Row],[Units_Sold]]</f>
        <v>2</v>
      </c>
      <c r="I319" s="10">
        <f>Cleaned_Data[[#This Row],[MRP]]</f>
        <v>9023.07</v>
      </c>
      <c r="J319" s="10">
        <f>Cleaned_Data[[#This Row],[Discount_Applied]]</f>
        <v>0</v>
      </c>
      <c r="K319" s="10">
        <f>Cleaned_Data[[#This Row],[Revenue]]</f>
        <v>0</v>
      </c>
      <c r="L319" s="10">
        <f>Cleaned_Data[[#This Row],[Profit]]</f>
        <v>-304.92</v>
      </c>
      <c r="M319" s="10" t="str">
        <f>Cleaned_Data[[#This Row],[Product_Name]]</f>
        <v>Kyrie Flytrap</v>
      </c>
      <c r="N319" s="10" t="str">
        <f>Cleaned_Data[[#This Row],[Product_Line]]</f>
        <v>Basketball</v>
      </c>
      <c r="O319" s="10" t="str">
        <f>Cleaned_Data[[#This Row],[Size]]</f>
        <v>L</v>
      </c>
      <c r="P319" s="10" t="str">
        <f t="shared" si="8"/>
        <v>Kyrie Flytrap|Basketball|L</v>
      </c>
      <c r="Q319" s="11">
        <f>Cleaned_Data[[#This Row],[Order_Date]]</f>
        <v>45548</v>
      </c>
      <c r="R319" s="10" t="str">
        <f>Cleaned_Data[[#This Row],[Region]]</f>
        <v>Mumbai</v>
      </c>
      <c r="S319" s="10" t="str">
        <f>Cleaned_Data[[#This Row],[Sales_Channel]]</f>
        <v>Retail</v>
      </c>
      <c r="T319" s="10" t="str">
        <f>Cleaned_Data[[#This Row],[Gender_Category]]</f>
        <v>Kids</v>
      </c>
      <c r="U319" t="str">
        <f t="shared" si="9"/>
        <v>DK-416</v>
      </c>
      <c r="V319" s="10"/>
      <c r="W319" s="10"/>
    </row>
    <row r="320" spans="1:23" x14ac:dyDescent="0.3">
      <c r="A320" s="10" t="s">
        <v>639</v>
      </c>
      <c r="B320" s="10">
        <f>Cleaned_Data[[#This Row],[Order_ID]]</f>
        <v>2332</v>
      </c>
      <c r="C320" s="10" t="str">
        <f>_xlfn.XLOOKUP(P320,Dim_Product!$E$2:$E$221,Dim_Product!$A$2:$A$221,"Not Found")</f>
        <v>PK-51</v>
      </c>
      <c r="D320" s="10" t="str">
        <f>_xlfn.XLOOKUP(Table5[[#This Row],[Order_Date]],Table8[Date],Table8[Date_Key],"Not Found")</f>
        <v>DK-619</v>
      </c>
      <c r="E320" s="10" t="str">
        <f>_xlfn.XLOOKUP(R320,Table4[Region],Table4[Region_Key])</f>
        <v>RK-04</v>
      </c>
      <c r="F320" s="10" t="str">
        <f>_xlfn.XLOOKUP(S320,Table6[Sales_Channel],Table6[Channel_Key])</f>
        <v>CK-02</v>
      </c>
      <c r="G320" s="10" t="str">
        <f>_xlfn.XLOOKUP(T320,Table7[Gender_Category],Table7[Gender_Key])</f>
        <v>GK-01</v>
      </c>
      <c r="H320" s="10">
        <f>Cleaned_Data[[#This Row],[Units_Sold]]</f>
        <v>-1</v>
      </c>
      <c r="I320" s="10">
        <f>Cleaned_Data[[#This Row],[MRP]]</f>
        <v>6110.0300000000007</v>
      </c>
      <c r="J320" s="10">
        <f>Cleaned_Data[[#This Row],[Discount_Applied]]</f>
        <v>0.22</v>
      </c>
      <c r="K320" s="10">
        <f>Cleaned_Data[[#This Row],[Revenue]]</f>
        <v>0</v>
      </c>
      <c r="L320" s="10">
        <f>Cleaned_Data[[#This Row],[Profit]]</f>
        <v>2914.06</v>
      </c>
      <c r="M320" s="10" t="str">
        <f>Cleaned_Data[[#This Row],[Product_Name]]</f>
        <v>Flex Trainer</v>
      </c>
      <c r="N320" s="10" t="str">
        <f>Cleaned_Data[[#This Row],[Product_Line]]</f>
        <v>Training</v>
      </c>
      <c r="O320" s="10" t="str">
        <f>Cleaned_Data[[#This Row],[Size]]</f>
        <v>NA</v>
      </c>
      <c r="P320" s="10" t="str">
        <f t="shared" si="8"/>
        <v>Flex Trainer|Training|NA</v>
      </c>
      <c r="Q320" s="11">
        <f>Cleaned_Data[[#This Row],[Order_Date]]</f>
        <v>45751</v>
      </c>
      <c r="R320" s="10" t="str">
        <f>Cleaned_Data[[#This Row],[Region]]</f>
        <v>Pune</v>
      </c>
      <c r="S320" s="10" t="str">
        <f>Cleaned_Data[[#This Row],[Sales_Channel]]</f>
        <v>Retail</v>
      </c>
      <c r="T320" s="10" t="str">
        <f>Cleaned_Data[[#This Row],[Gender_Category]]</f>
        <v>Kids</v>
      </c>
      <c r="U320" t="str">
        <f t="shared" si="9"/>
        <v>DK-619</v>
      </c>
      <c r="V320" s="10"/>
      <c r="W320" s="10"/>
    </row>
    <row r="321" spans="1:23" x14ac:dyDescent="0.3">
      <c r="A321" s="10" t="s">
        <v>640</v>
      </c>
      <c r="B321" s="10">
        <f>Cleaned_Data[[#This Row],[Order_ID]]</f>
        <v>2333</v>
      </c>
      <c r="C321" s="10" t="str">
        <f>_xlfn.XLOOKUP(P321,Dim_Product!$E$2:$E$221,Dim_Product!$A$2:$A$221,"Not Found")</f>
        <v>PK-34</v>
      </c>
      <c r="D321" s="10" t="str">
        <f>_xlfn.XLOOKUP(Table5[[#This Row],[Order_Date]],Table8[Date],Table8[Date_Key],"Not Found")</f>
        <v>DK-705</v>
      </c>
      <c r="E321" s="10" t="str">
        <f>_xlfn.XLOOKUP(R321,Table4[Region],Table4[Region_Key])</f>
        <v>RK-02</v>
      </c>
      <c r="F321" s="10" t="str">
        <f>_xlfn.XLOOKUP(S321,Table6[Sales_Channel],Table6[Channel_Key])</f>
        <v>CK-01</v>
      </c>
      <c r="G321" s="10" t="str">
        <f>_xlfn.XLOOKUP(T321,Table7[Gender_Category],Table7[Gender_Key])</f>
        <v>GK-01</v>
      </c>
      <c r="H321" s="10">
        <f>Cleaned_Data[[#This Row],[Units_Sold]]</f>
        <v>2</v>
      </c>
      <c r="I321" s="10">
        <f>Cleaned_Data[[#This Row],[MRP]]</f>
        <v>4638.25</v>
      </c>
      <c r="J321" s="10">
        <f>Cleaned_Data[[#This Row],[Discount_Applied]]</f>
        <v>0</v>
      </c>
      <c r="K321" s="10">
        <f>Cleaned_Data[[#This Row],[Revenue]]</f>
        <v>0</v>
      </c>
      <c r="L321" s="10">
        <f>Cleaned_Data[[#This Row],[Profit]]</f>
        <v>-614.05999999999995</v>
      </c>
      <c r="M321" s="10" t="str">
        <f>Cleaned_Data[[#This Row],[Product_Name]]</f>
        <v>Free RN</v>
      </c>
      <c r="N321" s="10" t="str">
        <f>Cleaned_Data[[#This Row],[Product_Line]]</f>
        <v>Running</v>
      </c>
      <c r="O321" s="10" t="str">
        <f>Cleaned_Data[[#This Row],[Size]]</f>
        <v>NA</v>
      </c>
      <c r="P321" s="10" t="str">
        <f t="shared" si="8"/>
        <v>Free RN|Running|NA</v>
      </c>
      <c r="Q321" s="11">
        <f>Cleaned_Data[[#This Row],[Order_Date]]</f>
        <v>45837</v>
      </c>
      <c r="R321" s="10" t="str">
        <f>Cleaned_Data[[#This Row],[Region]]</f>
        <v>Hyderabad</v>
      </c>
      <c r="S321" s="10" t="str">
        <f>Cleaned_Data[[#This Row],[Sales_Channel]]</f>
        <v>Online</v>
      </c>
      <c r="T321" s="10" t="str">
        <f>Cleaned_Data[[#This Row],[Gender_Category]]</f>
        <v>Kids</v>
      </c>
      <c r="U321" t="str">
        <f t="shared" si="9"/>
        <v>DK-705</v>
      </c>
      <c r="V321" s="10"/>
      <c r="W321" s="10"/>
    </row>
    <row r="322" spans="1:23" x14ac:dyDescent="0.3">
      <c r="A322" s="10" t="s">
        <v>641</v>
      </c>
      <c r="B322" s="10">
        <f>Cleaned_Data[[#This Row],[Order_ID]]</f>
        <v>2334</v>
      </c>
      <c r="C322" s="10" t="str">
        <f>_xlfn.XLOOKUP(P322,Dim_Product!$E$2:$E$221,Dim_Product!$A$2:$A$221,"Not Found")</f>
        <v>PK-72</v>
      </c>
      <c r="D322" s="10" t="str">
        <f>_xlfn.XLOOKUP(Table5[[#This Row],[Order_Date]],Table8[Date],Table8[Date_Key],"Not Found")</f>
        <v>DK-548</v>
      </c>
      <c r="E322" s="10" t="str">
        <f>_xlfn.XLOOKUP(R322,Table4[Region],Table4[Region_Key])</f>
        <v>RK-03</v>
      </c>
      <c r="F322" s="10" t="str">
        <f>_xlfn.XLOOKUP(S322,Table6[Sales_Channel],Table6[Channel_Key])</f>
        <v>CK-02</v>
      </c>
      <c r="G322" s="10" t="str">
        <f>_xlfn.XLOOKUP(T322,Table7[Gender_Category],Table7[Gender_Key])</f>
        <v>GK-02</v>
      </c>
      <c r="H322" s="10">
        <f>Cleaned_Data[[#This Row],[Units_Sold]]</f>
        <v>4</v>
      </c>
      <c r="I322" s="10">
        <f>Cleaned_Data[[#This Row],[MRP]]</f>
        <v>6110.0300000000007</v>
      </c>
      <c r="J322" s="10">
        <f>Cleaned_Data[[#This Row],[Discount_Applied]]</f>
        <v>0.82</v>
      </c>
      <c r="K322" s="10">
        <f>Cleaned_Data[[#This Row],[Revenue]]</f>
        <v>0</v>
      </c>
      <c r="L322" s="10">
        <f>Cleaned_Data[[#This Row],[Profit]]</f>
        <v>-80.25</v>
      </c>
      <c r="M322" s="10" t="str">
        <f>Cleaned_Data[[#This Row],[Product_Name]]</f>
        <v>SuperRep Go</v>
      </c>
      <c r="N322" s="10" t="str">
        <f>Cleaned_Data[[#This Row],[Product_Line]]</f>
        <v>Training</v>
      </c>
      <c r="O322" s="10" t="str">
        <f>Cleaned_Data[[#This Row],[Size]]</f>
        <v>L</v>
      </c>
      <c r="P322" s="10" t="str">
        <f t="shared" si="8"/>
        <v>SuperRep Go|Training|L</v>
      </c>
      <c r="Q322" s="11">
        <f>Cleaned_Data[[#This Row],[Order_Date]]</f>
        <v>45680</v>
      </c>
      <c r="R322" s="10" t="str">
        <f>Cleaned_Data[[#This Row],[Region]]</f>
        <v>Mumbai</v>
      </c>
      <c r="S322" s="10" t="str">
        <f>Cleaned_Data[[#This Row],[Sales_Channel]]</f>
        <v>Retail</v>
      </c>
      <c r="T322" s="10" t="str">
        <f>Cleaned_Data[[#This Row],[Gender_Category]]</f>
        <v>Women</v>
      </c>
      <c r="U322" t="str">
        <f t="shared" si="9"/>
        <v>DK-548</v>
      </c>
      <c r="V322" s="10"/>
      <c r="W322" s="10"/>
    </row>
    <row r="323" spans="1:23" x14ac:dyDescent="0.3">
      <c r="A323" s="10" t="s">
        <v>642</v>
      </c>
      <c r="B323" s="10">
        <f>Cleaned_Data[[#This Row],[Order_ID]]</f>
        <v>2335</v>
      </c>
      <c r="C323" s="10" t="str">
        <f>_xlfn.XLOOKUP(P323,Dim_Product!$E$2:$E$221,Dim_Product!$A$2:$A$221,"Not Found")</f>
        <v>PK-61</v>
      </c>
      <c r="D323" s="10" t="str">
        <f>_xlfn.XLOOKUP(Table5[[#This Row],[Order_Date]],Table8[Date],Table8[Date_Key],"Not Found")</f>
        <v>DK-321</v>
      </c>
      <c r="E323" s="10" t="str">
        <f>_xlfn.XLOOKUP(R323,Table4[Region],Table4[Region_Key])</f>
        <v>RK-03</v>
      </c>
      <c r="F323" s="10" t="str">
        <f>_xlfn.XLOOKUP(S323,Table6[Sales_Channel],Table6[Channel_Key])</f>
        <v>CK-01</v>
      </c>
      <c r="G323" s="10" t="str">
        <f>_xlfn.XLOOKUP(T323,Table7[Gender_Category],Table7[Gender_Key])</f>
        <v>GK-02</v>
      </c>
      <c r="H323" s="10">
        <f>Cleaned_Data[[#This Row],[Units_Sold]]</f>
        <v>0</v>
      </c>
      <c r="I323" s="10">
        <f>Cleaned_Data[[#This Row],[MRP]]</f>
        <v>5620.64</v>
      </c>
      <c r="J323" s="10">
        <f>Cleaned_Data[[#This Row],[Discount_Applied]]</f>
        <v>0</v>
      </c>
      <c r="K323" s="10">
        <f>Cleaned_Data[[#This Row],[Revenue]]</f>
        <v>0</v>
      </c>
      <c r="L323" s="10">
        <f>Cleaned_Data[[#This Row],[Profit]]</f>
        <v>217.22</v>
      </c>
      <c r="M323" s="10" t="str">
        <f>Cleaned_Data[[#This Row],[Product_Name]]</f>
        <v>Free RN</v>
      </c>
      <c r="N323" s="10" t="str">
        <f>Cleaned_Data[[#This Row],[Product_Line]]</f>
        <v>Running</v>
      </c>
      <c r="O323" s="10" t="str">
        <f>Cleaned_Data[[#This Row],[Size]]</f>
        <v>XL</v>
      </c>
      <c r="P323" s="10" t="str">
        <f t="shared" ref="P323:P386" si="10">TRIM(M323)&amp;"|"&amp;TRIM(N323)&amp;"|"&amp;TRIM(O323)</f>
        <v>Free RN|Running|XL</v>
      </c>
      <c r="Q323" s="11">
        <f>Cleaned_Data[[#This Row],[Order_Date]]</f>
        <v>45453</v>
      </c>
      <c r="R323" s="10" t="str">
        <f>Cleaned_Data[[#This Row],[Region]]</f>
        <v>Mumbai</v>
      </c>
      <c r="S323" s="10" t="str">
        <f>Cleaned_Data[[#This Row],[Sales_Channel]]</f>
        <v>Online</v>
      </c>
      <c r="T323" s="10" t="str">
        <f>Cleaned_Data[[#This Row],[Gender_Category]]</f>
        <v>Women</v>
      </c>
      <c r="U323" t="str">
        <f t="shared" ref="U323:U386" si="11">IF(D323="",0,D323)</f>
        <v>DK-321</v>
      </c>
      <c r="V323" s="10"/>
      <c r="W323" s="10"/>
    </row>
    <row r="324" spans="1:23" x14ac:dyDescent="0.3">
      <c r="A324" s="10" t="s">
        <v>643</v>
      </c>
      <c r="B324" s="10">
        <f>Cleaned_Data[[#This Row],[Order_ID]]</f>
        <v>2336</v>
      </c>
      <c r="C324" s="10" t="str">
        <f>_xlfn.XLOOKUP(P324,Dim_Product!$E$2:$E$221,Dim_Product!$A$2:$A$221,"Not Found")</f>
        <v>PK-93</v>
      </c>
      <c r="D324" s="10" t="str">
        <f>_xlfn.XLOOKUP(Table5[[#This Row],[Order_Date]],Table8[Date],Table8[Date_Key],"Not Found")</f>
        <v>DK-622</v>
      </c>
      <c r="E324" s="10" t="str">
        <f>_xlfn.XLOOKUP(R324,Table4[Region],Table4[Region_Key])</f>
        <v>RK-04</v>
      </c>
      <c r="F324" s="10" t="str">
        <f>_xlfn.XLOOKUP(S324,Table6[Sales_Channel],Table6[Channel_Key])</f>
        <v>CK-01</v>
      </c>
      <c r="G324" s="10" t="str">
        <f>_xlfn.XLOOKUP(T324,Table7[Gender_Category],Table7[Gender_Key])</f>
        <v>GK-01</v>
      </c>
      <c r="H324" s="10">
        <f>Cleaned_Data[[#This Row],[Units_Sold]]</f>
        <v>4</v>
      </c>
      <c r="I324" s="10">
        <f>Cleaned_Data[[#This Row],[MRP]]</f>
        <v>8482.43</v>
      </c>
      <c r="J324" s="10">
        <f>Cleaned_Data[[#This Row],[Discount_Applied]]</f>
        <v>0</v>
      </c>
      <c r="K324" s="10">
        <f>Cleaned_Data[[#This Row],[Revenue]]</f>
        <v>0</v>
      </c>
      <c r="L324" s="10">
        <f>Cleaned_Data[[#This Row],[Profit]]</f>
        <v>3854.71</v>
      </c>
      <c r="M324" s="10" t="str">
        <f>Cleaned_Data[[#This Row],[Product_Name]]</f>
        <v>Mercurial Superfly</v>
      </c>
      <c r="N324" s="10" t="str">
        <f>Cleaned_Data[[#This Row],[Product_Line]]</f>
        <v>Soccer</v>
      </c>
      <c r="O324" s="10" t="str">
        <f>Cleaned_Data[[#This Row],[Size]]</f>
        <v>8</v>
      </c>
      <c r="P324" s="10" t="str">
        <f t="shared" si="10"/>
        <v>Mercurial Superfly|Soccer|8</v>
      </c>
      <c r="Q324" s="11">
        <f>Cleaned_Data[[#This Row],[Order_Date]]</f>
        <v>45754</v>
      </c>
      <c r="R324" s="10" t="str">
        <f>Cleaned_Data[[#This Row],[Region]]</f>
        <v>Pune</v>
      </c>
      <c r="S324" s="10" t="str">
        <f>Cleaned_Data[[#This Row],[Sales_Channel]]</f>
        <v>Online</v>
      </c>
      <c r="T324" s="10" t="str">
        <f>Cleaned_Data[[#This Row],[Gender_Category]]</f>
        <v>Kids</v>
      </c>
      <c r="U324" t="str">
        <f t="shared" si="11"/>
        <v>DK-622</v>
      </c>
      <c r="V324" s="10"/>
      <c r="W324" s="10"/>
    </row>
    <row r="325" spans="1:23" x14ac:dyDescent="0.3">
      <c r="A325" s="10" t="s">
        <v>644</v>
      </c>
      <c r="B325" s="10">
        <f>Cleaned_Data[[#This Row],[Order_ID]]</f>
        <v>2337</v>
      </c>
      <c r="C325" s="10" t="str">
        <f>_xlfn.XLOOKUP(P325,Dim_Product!$E$2:$E$221,Dim_Product!$A$2:$A$221,"Not Found")</f>
        <v>PK-12</v>
      </c>
      <c r="D325" s="10" t="str">
        <f>_xlfn.XLOOKUP(Table5[[#This Row],[Order_Date]],Table8[Date],Table8[Date_Key],"Not Found")</f>
        <v>DK-530</v>
      </c>
      <c r="E325" s="10" t="str">
        <f>_xlfn.XLOOKUP(R325,Table4[Region],Table4[Region_Key])</f>
        <v>RK-04</v>
      </c>
      <c r="F325" s="10" t="str">
        <f>_xlfn.XLOOKUP(S325,Table6[Sales_Channel],Table6[Channel_Key])</f>
        <v>CK-01</v>
      </c>
      <c r="G325" s="10" t="str">
        <f>_xlfn.XLOOKUP(T325,Table7[Gender_Category],Table7[Gender_Key])</f>
        <v>GK-02</v>
      </c>
      <c r="H325" s="10">
        <f>Cleaned_Data[[#This Row],[Units_Sold]]</f>
        <v>2</v>
      </c>
      <c r="I325" s="10">
        <f>Cleaned_Data[[#This Row],[MRP]]</f>
        <v>6110.0300000000007</v>
      </c>
      <c r="J325" s="10">
        <f>Cleaned_Data[[#This Row],[Discount_Applied]]</f>
        <v>0</v>
      </c>
      <c r="K325" s="10">
        <f>Cleaned_Data[[#This Row],[Revenue]]</f>
        <v>0</v>
      </c>
      <c r="L325" s="10">
        <f>Cleaned_Data[[#This Row],[Profit]]</f>
        <v>3186.84</v>
      </c>
      <c r="M325" s="10" t="str">
        <f>Cleaned_Data[[#This Row],[Product_Name]]</f>
        <v>SuperRep Go</v>
      </c>
      <c r="N325" s="10" t="str">
        <f>Cleaned_Data[[#This Row],[Product_Line]]</f>
        <v>Training</v>
      </c>
      <c r="O325" s="10" t="str">
        <f>Cleaned_Data[[#This Row],[Size]]</f>
        <v>NA</v>
      </c>
      <c r="P325" s="10" t="str">
        <f t="shared" si="10"/>
        <v>SuperRep Go|Training|NA</v>
      </c>
      <c r="Q325" s="11">
        <f>Cleaned_Data[[#This Row],[Order_Date]]</f>
        <v>45662</v>
      </c>
      <c r="R325" s="10" t="str">
        <f>Cleaned_Data[[#This Row],[Region]]</f>
        <v>Pune</v>
      </c>
      <c r="S325" s="10" t="str">
        <f>Cleaned_Data[[#This Row],[Sales_Channel]]</f>
        <v>Online</v>
      </c>
      <c r="T325" s="10" t="str">
        <f>Cleaned_Data[[#This Row],[Gender_Category]]</f>
        <v>Women</v>
      </c>
      <c r="U325" t="str">
        <f t="shared" si="11"/>
        <v>DK-530</v>
      </c>
      <c r="V325" s="10"/>
      <c r="W325" s="10"/>
    </row>
    <row r="326" spans="1:23" x14ac:dyDescent="0.3">
      <c r="A326" s="10" t="s">
        <v>645</v>
      </c>
      <c r="B326" s="10">
        <f>Cleaned_Data[[#This Row],[Order_ID]]</f>
        <v>2338</v>
      </c>
      <c r="C326" s="10" t="str">
        <f>_xlfn.XLOOKUP(P326,Dim_Product!$E$2:$E$221,Dim_Product!$A$2:$A$221,"Not Found")</f>
        <v>PK-37</v>
      </c>
      <c r="D326" s="10" t="str">
        <f>_xlfn.XLOOKUP(Table5[[#This Row],[Order_Date]],Table8[Date],Table8[Date_Key],"Not Found")</f>
        <v>DK-583</v>
      </c>
      <c r="E326" s="10" t="str">
        <f>_xlfn.XLOOKUP(R326,Table4[Region],Table4[Region_Key])</f>
        <v>RK-05</v>
      </c>
      <c r="F326" s="10" t="str">
        <f>_xlfn.XLOOKUP(S326,Table6[Sales_Channel],Table6[Channel_Key])</f>
        <v>CK-02</v>
      </c>
      <c r="G326" s="10" t="str">
        <f>_xlfn.XLOOKUP(T326,Table7[Gender_Category],Table7[Gender_Key])</f>
        <v>GK-02</v>
      </c>
      <c r="H326" s="10">
        <f>Cleaned_Data[[#This Row],[Units_Sold]]</f>
        <v>2</v>
      </c>
      <c r="I326" s="10">
        <f>Cleaned_Data[[#This Row],[MRP]]</f>
        <v>6110.0300000000007</v>
      </c>
      <c r="J326" s="10">
        <f>Cleaned_Data[[#This Row],[Discount_Applied]]</f>
        <v>0</v>
      </c>
      <c r="K326" s="10">
        <f>Cleaned_Data[[#This Row],[Revenue]]</f>
        <v>0</v>
      </c>
      <c r="L326" s="10">
        <f>Cleaned_Data[[#This Row],[Profit]]</f>
        <v>3529.93</v>
      </c>
      <c r="M326" s="10" t="str">
        <f>Cleaned_Data[[#This Row],[Product_Name]]</f>
        <v>Premier III</v>
      </c>
      <c r="N326" s="10" t="str">
        <f>Cleaned_Data[[#This Row],[Product_Line]]</f>
        <v>Soccer</v>
      </c>
      <c r="O326" s="10" t="str">
        <f>Cleaned_Data[[#This Row],[Size]]</f>
        <v>XL</v>
      </c>
      <c r="P326" s="10" t="str">
        <f t="shared" si="10"/>
        <v>Premier III|Soccer|XL</v>
      </c>
      <c r="Q326" s="11">
        <f>Cleaned_Data[[#This Row],[Order_Date]]</f>
        <v>45715</v>
      </c>
      <c r="R326" s="10" t="str">
        <f>Cleaned_Data[[#This Row],[Region]]</f>
        <v>Delhi</v>
      </c>
      <c r="S326" s="10" t="str">
        <f>Cleaned_Data[[#This Row],[Sales_Channel]]</f>
        <v>Retail</v>
      </c>
      <c r="T326" s="10" t="str">
        <f>Cleaned_Data[[#This Row],[Gender_Category]]</f>
        <v>Women</v>
      </c>
      <c r="U326" t="str">
        <f t="shared" si="11"/>
        <v>DK-583</v>
      </c>
      <c r="V326" s="10"/>
      <c r="W326" s="10"/>
    </row>
    <row r="327" spans="1:23" x14ac:dyDescent="0.3">
      <c r="A327" s="10" t="s">
        <v>646</v>
      </c>
      <c r="B327" s="10">
        <f>Cleaned_Data[[#This Row],[Order_ID]]</f>
        <v>2339</v>
      </c>
      <c r="C327" s="10" t="str">
        <f>_xlfn.XLOOKUP(P327,Dim_Product!$E$2:$E$221,Dim_Product!$A$2:$A$221,"Not Found")</f>
        <v>PK-48</v>
      </c>
      <c r="D327" s="10" t="str">
        <f>_xlfn.XLOOKUP(Table5[[#This Row],[Order_Date]],Table8[Date],Table8[Date_Key],"Not Found")</f>
        <v>DK-663</v>
      </c>
      <c r="E327" s="10" t="str">
        <f>_xlfn.XLOOKUP(R327,Table4[Region],Table4[Region_Key])</f>
        <v>RK-06</v>
      </c>
      <c r="F327" s="10" t="str">
        <f>_xlfn.XLOOKUP(S327,Table6[Sales_Channel],Table6[Channel_Key])</f>
        <v>CK-02</v>
      </c>
      <c r="G327" s="10" t="str">
        <f>_xlfn.XLOOKUP(T327,Table7[Gender_Category],Table7[Gender_Key])</f>
        <v>GK-02</v>
      </c>
      <c r="H327" s="10">
        <f>Cleaned_Data[[#This Row],[Units_Sold]]</f>
        <v>4</v>
      </c>
      <c r="I327" s="10">
        <f>Cleaned_Data[[#This Row],[MRP]]</f>
        <v>6110.0300000000007</v>
      </c>
      <c r="J327" s="10">
        <f>Cleaned_Data[[#This Row],[Discount_Applied]]</f>
        <v>0</v>
      </c>
      <c r="K327" s="10">
        <f>Cleaned_Data[[#This Row],[Revenue]]</f>
        <v>0</v>
      </c>
      <c r="L327" s="10">
        <f>Cleaned_Data[[#This Row],[Profit]]</f>
        <v>3196.02</v>
      </c>
      <c r="M327" s="10" t="str">
        <f>Cleaned_Data[[#This Row],[Product_Name]]</f>
        <v>LeBron 20</v>
      </c>
      <c r="N327" s="10" t="str">
        <f>Cleaned_Data[[#This Row],[Product_Line]]</f>
        <v>Basketball</v>
      </c>
      <c r="O327" s="10" t="str">
        <f>Cleaned_Data[[#This Row],[Size]]</f>
        <v>L</v>
      </c>
      <c r="P327" s="10" t="str">
        <f t="shared" si="10"/>
        <v>LeBron 20|Basketball|L</v>
      </c>
      <c r="Q327" s="11">
        <f>Cleaned_Data[[#This Row],[Order_Date]]</f>
        <v>45795</v>
      </c>
      <c r="R327" s="10" t="str">
        <f>Cleaned_Data[[#This Row],[Region]]</f>
        <v>Kolkata</v>
      </c>
      <c r="S327" s="10" t="str">
        <f>Cleaned_Data[[#This Row],[Sales_Channel]]</f>
        <v>Retail</v>
      </c>
      <c r="T327" s="10" t="str">
        <f>Cleaned_Data[[#This Row],[Gender_Category]]</f>
        <v>Women</v>
      </c>
      <c r="U327" t="str">
        <f t="shared" si="11"/>
        <v>DK-663</v>
      </c>
      <c r="V327" s="10"/>
      <c r="W327" s="10"/>
    </row>
    <row r="328" spans="1:23" x14ac:dyDescent="0.3">
      <c r="A328" s="10" t="s">
        <v>647</v>
      </c>
      <c r="B328" s="10">
        <f>Cleaned_Data[[#This Row],[Order_ID]]</f>
        <v>2340</v>
      </c>
      <c r="C328" s="10" t="str">
        <f>_xlfn.XLOOKUP(P328,Dim_Product!$E$2:$E$221,Dim_Product!$A$2:$A$221,"Not Found")</f>
        <v>PK-125</v>
      </c>
      <c r="D328" s="10" t="str">
        <f>_xlfn.XLOOKUP(Table5[[#This Row],[Order_Date]],Table8[Date],Table8[Date_Key],"Not Found")</f>
        <v>DK-504</v>
      </c>
      <c r="E328" s="10" t="str">
        <f>_xlfn.XLOOKUP(R328,Table4[Region],Table4[Region_Key])</f>
        <v>RK-03</v>
      </c>
      <c r="F328" s="10" t="str">
        <f>_xlfn.XLOOKUP(S328,Table6[Sales_Channel],Table6[Channel_Key])</f>
        <v>CK-01</v>
      </c>
      <c r="G328" s="10" t="str">
        <f>_xlfn.XLOOKUP(T328,Table7[Gender_Category],Table7[Gender_Key])</f>
        <v>GK-02</v>
      </c>
      <c r="H328" s="10">
        <f>Cleaned_Data[[#This Row],[Units_Sold]]</f>
        <v>3</v>
      </c>
      <c r="I328" s="10">
        <f>Cleaned_Data[[#This Row],[MRP]]</f>
        <v>6110.0300000000007</v>
      </c>
      <c r="J328" s="10">
        <f>Cleaned_Data[[#This Row],[Discount_Applied]]</f>
        <v>0.91</v>
      </c>
      <c r="K328" s="10">
        <f>Cleaned_Data[[#This Row],[Revenue]]</f>
        <v>0</v>
      </c>
      <c r="L328" s="10">
        <f>Cleaned_Data[[#This Row],[Profit]]</f>
        <v>-425.99</v>
      </c>
      <c r="M328" s="10" t="str">
        <f>Cleaned_Data[[#This Row],[Product_Name]]</f>
        <v>Free RN</v>
      </c>
      <c r="N328" s="10" t="str">
        <f>Cleaned_Data[[#This Row],[Product_Line]]</f>
        <v>Running</v>
      </c>
      <c r="O328" s="10" t="str">
        <f>Cleaned_Data[[#This Row],[Size]]</f>
        <v>7</v>
      </c>
      <c r="P328" s="10" t="str">
        <f t="shared" si="10"/>
        <v>Free RN|Running|7</v>
      </c>
      <c r="Q328" s="11">
        <f>Cleaned_Data[[#This Row],[Order_Date]]</f>
        <v>45636</v>
      </c>
      <c r="R328" s="10" t="str">
        <f>Cleaned_Data[[#This Row],[Region]]</f>
        <v>Mumbai</v>
      </c>
      <c r="S328" s="10" t="str">
        <f>Cleaned_Data[[#This Row],[Sales_Channel]]</f>
        <v>Online</v>
      </c>
      <c r="T328" s="10" t="str">
        <f>Cleaned_Data[[#This Row],[Gender_Category]]</f>
        <v>Women</v>
      </c>
      <c r="U328" t="str">
        <f t="shared" si="11"/>
        <v>DK-504</v>
      </c>
      <c r="V328" s="10"/>
      <c r="W328" s="10"/>
    </row>
    <row r="329" spans="1:23" x14ac:dyDescent="0.3">
      <c r="A329" s="10" t="s">
        <v>648</v>
      </c>
      <c r="B329" s="10">
        <f>Cleaned_Data[[#This Row],[Order_ID]]</f>
        <v>2341</v>
      </c>
      <c r="C329" s="10" t="str">
        <f>_xlfn.XLOOKUP(P329,Dim_Product!$E$2:$E$221,Dim_Product!$A$2:$A$221,"Not Found")</f>
        <v>PK-126</v>
      </c>
      <c r="D329" s="10" t="str">
        <f>_xlfn.XLOOKUP(Table5[[#This Row],[Order_Date]],Table8[Date],Table8[Date_Key],"Not Found")</f>
        <v>DK-605</v>
      </c>
      <c r="E329" s="10" t="str">
        <f>_xlfn.XLOOKUP(R329,Table4[Region],Table4[Region_Key])</f>
        <v>RK-02</v>
      </c>
      <c r="F329" s="10" t="str">
        <f>_xlfn.XLOOKUP(S329,Table6[Sales_Channel],Table6[Channel_Key])</f>
        <v>CK-01</v>
      </c>
      <c r="G329" s="10" t="str">
        <f>_xlfn.XLOOKUP(T329,Table7[Gender_Category],Table7[Gender_Key])</f>
        <v>GK-02</v>
      </c>
      <c r="H329" s="10">
        <f>Cleaned_Data[[#This Row],[Units_Sold]]</f>
        <v>2</v>
      </c>
      <c r="I329" s="10">
        <f>Cleaned_Data[[#This Row],[MRP]]</f>
        <v>6110.0300000000007</v>
      </c>
      <c r="J329" s="10">
        <f>Cleaned_Data[[#This Row],[Discount_Applied]]</f>
        <v>0</v>
      </c>
      <c r="K329" s="10">
        <f>Cleaned_Data[[#This Row],[Revenue]]</f>
        <v>0</v>
      </c>
      <c r="L329" s="10">
        <f>Cleaned_Data[[#This Row],[Profit]]</f>
        <v>-280.18</v>
      </c>
      <c r="M329" s="10" t="str">
        <f>Cleaned_Data[[#This Row],[Product_Name]]</f>
        <v>Waffle One</v>
      </c>
      <c r="N329" s="10" t="str">
        <f>Cleaned_Data[[#This Row],[Product_Line]]</f>
        <v>Lifestyle</v>
      </c>
      <c r="O329" s="10" t="str">
        <f>Cleaned_Data[[#This Row],[Size]]</f>
        <v>11</v>
      </c>
      <c r="P329" s="10" t="str">
        <f t="shared" si="10"/>
        <v>Waffle One|Lifestyle|11</v>
      </c>
      <c r="Q329" s="11">
        <f>Cleaned_Data[[#This Row],[Order_Date]]</f>
        <v>45737</v>
      </c>
      <c r="R329" s="10" t="str">
        <f>Cleaned_Data[[#This Row],[Region]]</f>
        <v>Hyderabad</v>
      </c>
      <c r="S329" s="10" t="str">
        <f>Cleaned_Data[[#This Row],[Sales_Channel]]</f>
        <v>Online</v>
      </c>
      <c r="T329" s="10" t="str">
        <f>Cleaned_Data[[#This Row],[Gender_Category]]</f>
        <v>Women</v>
      </c>
      <c r="U329" t="str">
        <f t="shared" si="11"/>
        <v>DK-605</v>
      </c>
      <c r="V329" s="10"/>
      <c r="W329" s="10"/>
    </row>
    <row r="330" spans="1:23" x14ac:dyDescent="0.3">
      <c r="A330" s="10" t="s">
        <v>649</v>
      </c>
      <c r="B330" s="10">
        <f>Cleaned_Data[[#This Row],[Order_ID]]</f>
        <v>2342</v>
      </c>
      <c r="C330" s="10" t="str">
        <f>_xlfn.XLOOKUP(P330,Dim_Product!$E$2:$E$221,Dim_Product!$A$2:$A$221,"Not Found")</f>
        <v>PK-80</v>
      </c>
      <c r="D330" s="10" t="str">
        <f>_xlfn.XLOOKUP(Table5[[#This Row],[Order_Date]],Table8[Date],Table8[Date_Key],"Not Found")</f>
        <v>DK-473</v>
      </c>
      <c r="E330" s="10" t="str">
        <f>_xlfn.XLOOKUP(R330,Table4[Region],Table4[Region_Key])</f>
        <v>RK-06</v>
      </c>
      <c r="F330" s="10" t="str">
        <f>_xlfn.XLOOKUP(S330,Table6[Sales_Channel],Table6[Channel_Key])</f>
        <v>CK-02</v>
      </c>
      <c r="G330" s="10" t="str">
        <f>_xlfn.XLOOKUP(T330,Table7[Gender_Category],Table7[Gender_Key])</f>
        <v>GK-02</v>
      </c>
      <c r="H330" s="10">
        <f>Cleaned_Data[[#This Row],[Units_Sold]]</f>
        <v>2</v>
      </c>
      <c r="I330" s="10">
        <f>Cleaned_Data[[#This Row],[MRP]]</f>
        <v>6110.0300000000007</v>
      </c>
      <c r="J330" s="10">
        <f>Cleaned_Data[[#This Row],[Discount_Applied]]</f>
        <v>0</v>
      </c>
      <c r="K330" s="10">
        <f>Cleaned_Data[[#This Row],[Revenue]]</f>
        <v>0</v>
      </c>
      <c r="L330" s="10">
        <f>Cleaned_Data[[#This Row],[Profit]]</f>
        <v>3463.09</v>
      </c>
      <c r="M330" s="10" t="str">
        <f>Cleaned_Data[[#This Row],[Product_Name]]</f>
        <v>Metcon 7</v>
      </c>
      <c r="N330" s="10" t="str">
        <f>Cleaned_Data[[#This Row],[Product_Line]]</f>
        <v>Training</v>
      </c>
      <c r="O330" s="10" t="str">
        <f>Cleaned_Data[[#This Row],[Size]]</f>
        <v>XL</v>
      </c>
      <c r="P330" s="10" t="str">
        <f t="shared" si="10"/>
        <v>Metcon 7|Training|XL</v>
      </c>
      <c r="Q330" s="11">
        <f>Cleaned_Data[[#This Row],[Order_Date]]</f>
        <v>45605</v>
      </c>
      <c r="R330" s="10" t="str">
        <f>Cleaned_Data[[#This Row],[Region]]</f>
        <v>Kolkata</v>
      </c>
      <c r="S330" s="10" t="str">
        <f>Cleaned_Data[[#This Row],[Sales_Channel]]</f>
        <v>Retail</v>
      </c>
      <c r="T330" s="10" t="str">
        <f>Cleaned_Data[[#This Row],[Gender_Category]]</f>
        <v>Women</v>
      </c>
      <c r="U330" t="str">
        <f t="shared" si="11"/>
        <v>DK-473</v>
      </c>
      <c r="V330" s="10"/>
      <c r="W330" s="10"/>
    </row>
    <row r="331" spans="1:23" x14ac:dyDescent="0.3">
      <c r="A331" s="10" t="s">
        <v>650</v>
      </c>
      <c r="B331" s="10">
        <f>Cleaned_Data[[#This Row],[Order_ID]]</f>
        <v>2343</v>
      </c>
      <c r="C331" s="10" t="str">
        <f>_xlfn.XLOOKUP(P331,Dim_Product!$E$2:$E$221,Dim_Product!$A$2:$A$221,"Not Found")</f>
        <v>PK-31</v>
      </c>
      <c r="D331" s="10" t="str">
        <f>_xlfn.XLOOKUP(Table5[[#This Row],[Order_Date]],Table8[Date],Table8[Date_Key],"Not Found")</f>
        <v>DK-681</v>
      </c>
      <c r="E331" s="10" t="str">
        <f>_xlfn.XLOOKUP(R331,Table4[Region],Table4[Region_Key])</f>
        <v>RK-06</v>
      </c>
      <c r="F331" s="10" t="str">
        <f>_xlfn.XLOOKUP(S331,Table6[Sales_Channel],Table6[Channel_Key])</f>
        <v>CK-02</v>
      </c>
      <c r="G331" s="10" t="str">
        <f>_xlfn.XLOOKUP(T331,Table7[Gender_Category],Table7[Gender_Key])</f>
        <v>GK-02</v>
      </c>
      <c r="H331" s="10">
        <f>Cleaned_Data[[#This Row],[Units_Sold]]</f>
        <v>0</v>
      </c>
      <c r="I331" s="10">
        <f>Cleaned_Data[[#This Row],[MRP]]</f>
        <v>7507.91</v>
      </c>
      <c r="J331" s="10">
        <f>Cleaned_Data[[#This Row],[Discount_Applied]]</f>
        <v>0</v>
      </c>
      <c r="K331" s="10">
        <f>Cleaned_Data[[#This Row],[Revenue]]</f>
        <v>0</v>
      </c>
      <c r="L331" s="10">
        <f>Cleaned_Data[[#This Row],[Profit]]</f>
        <v>1900.24</v>
      </c>
      <c r="M331" s="10" t="str">
        <f>Cleaned_Data[[#This Row],[Product_Name]]</f>
        <v>Zoom Freak</v>
      </c>
      <c r="N331" s="10" t="str">
        <f>Cleaned_Data[[#This Row],[Product_Line]]</f>
        <v>Basketball</v>
      </c>
      <c r="O331" s="10" t="str">
        <f>Cleaned_Data[[#This Row],[Size]]</f>
        <v>NA</v>
      </c>
      <c r="P331" s="10" t="str">
        <f t="shared" si="10"/>
        <v>Zoom Freak|Basketball|NA</v>
      </c>
      <c r="Q331" s="11">
        <f>Cleaned_Data[[#This Row],[Order_Date]]</f>
        <v>45813</v>
      </c>
      <c r="R331" s="10" t="str">
        <f>Cleaned_Data[[#This Row],[Region]]</f>
        <v>Kolkata</v>
      </c>
      <c r="S331" s="10" t="str">
        <f>Cleaned_Data[[#This Row],[Sales_Channel]]</f>
        <v>Retail</v>
      </c>
      <c r="T331" s="10" t="str">
        <f>Cleaned_Data[[#This Row],[Gender_Category]]</f>
        <v>Women</v>
      </c>
      <c r="U331" t="str">
        <f t="shared" si="11"/>
        <v>DK-681</v>
      </c>
      <c r="V331" s="10"/>
      <c r="W331" s="10"/>
    </row>
    <row r="332" spans="1:23" x14ac:dyDescent="0.3">
      <c r="A332" s="10" t="s">
        <v>651</v>
      </c>
      <c r="B332" s="10">
        <f>Cleaned_Data[[#This Row],[Order_ID]]</f>
        <v>2344</v>
      </c>
      <c r="C332" s="10" t="str">
        <f>_xlfn.XLOOKUP(P332,Dim_Product!$E$2:$E$221,Dim_Product!$A$2:$A$221,"Not Found")</f>
        <v>PK-127</v>
      </c>
      <c r="D332" s="10" t="str">
        <f>_xlfn.XLOOKUP(Table5[[#This Row],[Order_Date]],Table8[Date],Table8[Date_Key],"Not Found")</f>
        <v>DK-455</v>
      </c>
      <c r="E332" s="10" t="str">
        <f>_xlfn.XLOOKUP(R332,Table4[Region],Table4[Region_Key])</f>
        <v>RK-06</v>
      </c>
      <c r="F332" s="10" t="str">
        <f>_xlfn.XLOOKUP(S332,Table6[Sales_Channel],Table6[Channel_Key])</f>
        <v>CK-01</v>
      </c>
      <c r="G332" s="10" t="str">
        <f>_xlfn.XLOOKUP(T332,Table7[Gender_Category],Table7[Gender_Key])</f>
        <v>GK-01</v>
      </c>
      <c r="H332" s="10">
        <f>Cleaned_Data[[#This Row],[Units_Sold]]</f>
        <v>-1</v>
      </c>
      <c r="I332" s="10">
        <f>Cleaned_Data[[#This Row],[MRP]]</f>
        <v>6110.0300000000007</v>
      </c>
      <c r="J332" s="10">
        <f>Cleaned_Data[[#This Row],[Discount_Applied]]</f>
        <v>0.65</v>
      </c>
      <c r="K332" s="10">
        <f>Cleaned_Data[[#This Row],[Revenue]]</f>
        <v>0</v>
      </c>
      <c r="L332" s="10">
        <f>Cleaned_Data[[#This Row],[Profit]]</f>
        <v>938.88</v>
      </c>
      <c r="M332" s="10" t="str">
        <f>Cleaned_Data[[#This Row],[Product_Name]]</f>
        <v>ZoomX Invincible</v>
      </c>
      <c r="N332" s="10" t="str">
        <f>Cleaned_Data[[#This Row],[Product_Line]]</f>
        <v>Training</v>
      </c>
      <c r="O332" s="10" t="str">
        <f>Cleaned_Data[[#This Row],[Size]]</f>
        <v>10</v>
      </c>
      <c r="P332" s="10" t="str">
        <f t="shared" si="10"/>
        <v>ZoomX Invincible|Training|10</v>
      </c>
      <c r="Q332" s="11">
        <f>Cleaned_Data[[#This Row],[Order_Date]]</f>
        <v>45587</v>
      </c>
      <c r="R332" s="10" t="str">
        <f>Cleaned_Data[[#This Row],[Region]]</f>
        <v>Kolkata</v>
      </c>
      <c r="S332" s="10" t="str">
        <f>Cleaned_Data[[#This Row],[Sales_Channel]]</f>
        <v>Online</v>
      </c>
      <c r="T332" s="10" t="str">
        <f>Cleaned_Data[[#This Row],[Gender_Category]]</f>
        <v>Kids</v>
      </c>
      <c r="U332" t="str">
        <f t="shared" si="11"/>
        <v>DK-455</v>
      </c>
      <c r="V332" s="10"/>
      <c r="W332" s="10"/>
    </row>
    <row r="333" spans="1:23" x14ac:dyDescent="0.3">
      <c r="A333" s="10" t="s">
        <v>652</v>
      </c>
      <c r="B333" s="10">
        <f>Cleaned_Data[[#This Row],[Order_ID]]</f>
        <v>2345</v>
      </c>
      <c r="C333" s="10" t="str">
        <f>_xlfn.XLOOKUP(P333,Dim_Product!$E$2:$E$221,Dim_Product!$A$2:$A$221,"Not Found")</f>
        <v>PK-89</v>
      </c>
      <c r="D333" s="10" t="str">
        <f>_xlfn.XLOOKUP(Table5[[#This Row],[Order_Date]],Table8[Date],Table8[Date_Key],"Not Found")</f>
        <v>DK-487</v>
      </c>
      <c r="E333" s="10" t="str">
        <f>_xlfn.XLOOKUP(R333,Table4[Region],Table4[Region_Key])</f>
        <v>RK-02</v>
      </c>
      <c r="F333" s="10" t="str">
        <f>_xlfn.XLOOKUP(S333,Table6[Sales_Channel],Table6[Channel_Key])</f>
        <v>CK-02</v>
      </c>
      <c r="G333" s="10" t="str">
        <f>_xlfn.XLOOKUP(T333,Table7[Gender_Category],Table7[Gender_Key])</f>
        <v>GK-03</v>
      </c>
      <c r="H333" s="10">
        <f>Cleaned_Data[[#This Row],[Units_Sold]]</f>
        <v>0</v>
      </c>
      <c r="I333" s="10">
        <f>Cleaned_Data[[#This Row],[MRP]]</f>
        <v>6110.0300000000007</v>
      </c>
      <c r="J333" s="10">
        <f>Cleaned_Data[[#This Row],[Discount_Applied]]</f>
        <v>0</v>
      </c>
      <c r="K333" s="10">
        <f>Cleaned_Data[[#This Row],[Revenue]]</f>
        <v>0</v>
      </c>
      <c r="L333" s="10">
        <f>Cleaned_Data[[#This Row],[Profit]]</f>
        <v>3039.05</v>
      </c>
      <c r="M333" s="10" t="str">
        <f>Cleaned_Data[[#This Row],[Product_Name]]</f>
        <v>React Infinity</v>
      </c>
      <c r="N333" s="10" t="str">
        <f>Cleaned_Data[[#This Row],[Product_Line]]</f>
        <v>Running</v>
      </c>
      <c r="O333" s="10" t="str">
        <f>Cleaned_Data[[#This Row],[Size]]</f>
        <v>NA</v>
      </c>
      <c r="P333" s="10" t="str">
        <f t="shared" si="10"/>
        <v>React Infinity|Running|NA</v>
      </c>
      <c r="Q333" s="11">
        <f>Cleaned_Data[[#This Row],[Order_Date]]</f>
        <v>45619</v>
      </c>
      <c r="R333" s="10" t="str">
        <f>Cleaned_Data[[#This Row],[Region]]</f>
        <v>Hyderabad</v>
      </c>
      <c r="S333" s="10" t="str">
        <f>Cleaned_Data[[#This Row],[Sales_Channel]]</f>
        <v>Retail</v>
      </c>
      <c r="T333" s="10" t="str">
        <f>Cleaned_Data[[#This Row],[Gender_Category]]</f>
        <v>Men</v>
      </c>
      <c r="U333" t="str">
        <f t="shared" si="11"/>
        <v>DK-487</v>
      </c>
      <c r="V333" s="10"/>
      <c r="W333" s="10"/>
    </row>
    <row r="334" spans="1:23" x14ac:dyDescent="0.3">
      <c r="A334" s="10" t="s">
        <v>653</v>
      </c>
      <c r="B334" s="10">
        <f>Cleaned_Data[[#This Row],[Order_ID]]</f>
        <v>2346</v>
      </c>
      <c r="C334" s="10" t="str">
        <f>_xlfn.XLOOKUP(P334,Dim_Product!$E$2:$E$221,Dim_Product!$A$2:$A$221,"Not Found")</f>
        <v>PK-128</v>
      </c>
      <c r="D334" s="10" t="str">
        <f>_xlfn.XLOOKUP(Table5[[#This Row],[Order_Date]],Table8[Date],Table8[Date_Key],"Not Found")</f>
        <v>DK-356</v>
      </c>
      <c r="E334" s="10" t="str">
        <f>_xlfn.XLOOKUP(R334,Table4[Region],Table4[Region_Key])</f>
        <v>RK-03</v>
      </c>
      <c r="F334" s="10" t="str">
        <f>_xlfn.XLOOKUP(S334,Table6[Sales_Channel],Table6[Channel_Key])</f>
        <v>CK-02</v>
      </c>
      <c r="G334" s="10" t="str">
        <f>_xlfn.XLOOKUP(T334,Table7[Gender_Category],Table7[Gender_Key])</f>
        <v>GK-03</v>
      </c>
      <c r="H334" s="10">
        <f>Cleaned_Data[[#This Row],[Units_Sold]]</f>
        <v>2</v>
      </c>
      <c r="I334" s="10">
        <f>Cleaned_Data[[#This Row],[MRP]]</f>
        <v>6320.59</v>
      </c>
      <c r="J334" s="10">
        <f>Cleaned_Data[[#This Row],[Discount_Applied]]</f>
        <v>0.93</v>
      </c>
      <c r="K334" s="10">
        <f>Cleaned_Data[[#This Row],[Revenue]]</f>
        <v>0</v>
      </c>
      <c r="L334" s="10">
        <f>Cleaned_Data[[#This Row],[Profit]]</f>
        <v>324.45</v>
      </c>
      <c r="M334" s="10" t="str">
        <f>Cleaned_Data[[#This Row],[Product_Name]]</f>
        <v>Phantom GT</v>
      </c>
      <c r="N334" s="10" t="str">
        <f>Cleaned_Data[[#This Row],[Product_Line]]</f>
        <v>Soccer</v>
      </c>
      <c r="O334" s="10" t="str">
        <f>Cleaned_Data[[#This Row],[Size]]</f>
        <v>7</v>
      </c>
      <c r="P334" s="10" t="str">
        <f t="shared" si="10"/>
        <v>Phantom GT|Soccer|7</v>
      </c>
      <c r="Q334" s="11">
        <f>Cleaned_Data[[#This Row],[Order_Date]]</f>
        <v>45488</v>
      </c>
      <c r="R334" s="10" t="str">
        <f>Cleaned_Data[[#This Row],[Region]]</f>
        <v>Mumbai</v>
      </c>
      <c r="S334" s="10" t="str">
        <f>Cleaned_Data[[#This Row],[Sales_Channel]]</f>
        <v>Retail</v>
      </c>
      <c r="T334" s="10" t="str">
        <f>Cleaned_Data[[#This Row],[Gender_Category]]</f>
        <v>Men</v>
      </c>
      <c r="U334" t="str">
        <f t="shared" si="11"/>
        <v>DK-356</v>
      </c>
      <c r="V334" s="10"/>
      <c r="W334" s="10"/>
    </row>
    <row r="335" spans="1:23" x14ac:dyDescent="0.3">
      <c r="A335" s="10" t="s">
        <v>654</v>
      </c>
      <c r="B335" s="10">
        <f>Cleaned_Data[[#This Row],[Order_ID]]</f>
        <v>2347</v>
      </c>
      <c r="C335" s="10" t="str">
        <f>_xlfn.XLOOKUP(P335,Dim_Product!$E$2:$E$221,Dim_Product!$A$2:$A$221,"Not Found")</f>
        <v>PK-10</v>
      </c>
      <c r="D335" s="10" t="str">
        <f>_xlfn.XLOOKUP(Table5[[#This Row],[Order_Date]],Table8[Date],Table8[Date_Key],"Not Found")</f>
        <v>Not Found</v>
      </c>
      <c r="E335" s="10" t="str">
        <f>_xlfn.XLOOKUP(R335,Table4[Region],Table4[Region_Key])</f>
        <v>RK-01</v>
      </c>
      <c r="F335" s="10" t="str">
        <f>_xlfn.XLOOKUP(S335,Table6[Sales_Channel],Table6[Channel_Key])</f>
        <v>CK-02</v>
      </c>
      <c r="G335" s="10" t="str">
        <f>_xlfn.XLOOKUP(T335,Table7[Gender_Category],Table7[Gender_Key])</f>
        <v>GK-03</v>
      </c>
      <c r="H335" s="10">
        <f>Cleaned_Data[[#This Row],[Units_Sold]]</f>
        <v>2</v>
      </c>
      <c r="I335" s="10">
        <f>Cleaned_Data[[#This Row],[MRP]]</f>
        <v>9653.35</v>
      </c>
      <c r="J335" s="10">
        <f>Cleaned_Data[[#This Row],[Discount_Applied]]</f>
        <v>0</v>
      </c>
      <c r="K335" s="10">
        <f>Cleaned_Data[[#This Row],[Revenue]]</f>
        <v>0</v>
      </c>
      <c r="L335" s="10">
        <f>Cleaned_Data[[#This Row],[Profit]]</f>
        <v>3511.89</v>
      </c>
      <c r="M335" s="10" t="str">
        <f>Cleaned_Data[[#This Row],[Product_Name]]</f>
        <v>Flex Trainer</v>
      </c>
      <c r="N335" s="10" t="str">
        <f>Cleaned_Data[[#This Row],[Product_Line]]</f>
        <v>Training</v>
      </c>
      <c r="O335" s="10" t="str">
        <f>Cleaned_Data[[#This Row],[Size]]</f>
        <v>L</v>
      </c>
      <c r="P335" s="10" t="str">
        <f t="shared" si="10"/>
        <v>Flex Trainer|Training|L</v>
      </c>
      <c r="Q335" s="11" t="str">
        <f>Cleaned_Data[[#This Row],[Order_Date]]</f>
        <v/>
      </c>
      <c r="R335" s="10" t="str">
        <f>Cleaned_Data[[#This Row],[Region]]</f>
        <v>Bangalore</v>
      </c>
      <c r="S335" s="10" t="str">
        <f>Cleaned_Data[[#This Row],[Sales_Channel]]</f>
        <v>Retail</v>
      </c>
      <c r="T335" s="10" t="str">
        <f>Cleaned_Data[[#This Row],[Gender_Category]]</f>
        <v>Men</v>
      </c>
      <c r="U335" t="str">
        <f t="shared" si="11"/>
        <v>Not Found</v>
      </c>
      <c r="V335" s="10"/>
      <c r="W335" s="10"/>
    </row>
    <row r="336" spans="1:23" x14ac:dyDescent="0.3">
      <c r="A336" s="10" t="s">
        <v>655</v>
      </c>
      <c r="B336" s="10">
        <f>Cleaned_Data[[#This Row],[Order_ID]]</f>
        <v>2348</v>
      </c>
      <c r="C336" s="10" t="str">
        <f>_xlfn.XLOOKUP(P336,Dim_Product!$E$2:$E$221,Dim_Product!$A$2:$A$221,"Not Found")</f>
        <v>PK-80</v>
      </c>
      <c r="D336" s="10" t="str">
        <f>_xlfn.XLOOKUP(Table5[[#This Row],[Order_Date]],Table8[Date],Table8[Date_Key],"Not Found")</f>
        <v>DK-317</v>
      </c>
      <c r="E336" s="10" t="str">
        <f>_xlfn.XLOOKUP(R336,Table4[Region],Table4[Region_Key])</f>
        <v>RK-05</v>
      </c>
      <c r="F336" s="10" t="str">
        <f>_xlfn.XLOOKUP(S336,Table6[Sales_Channel],Table6[Channel_Key])</f>
        <v>CK-02</v>
      </c>
      <c r="G336" s="10" t="str">
        <f>_xlfn.XLOOKUP(T336,Table7[Gender_Category],Table7[Gender_Key])</f>
        <v>GK-01</v>
      </c>
      <c r="H336" s="10">
        <f>Cleaned_Data[[#This Row],[Units_Sold]]</f>
        <v>2</v>
      </c>
      <c r="I336" s="10">
        <f>Cleaned_Data[[#This Row],[MRP]]</f>
        <v>6591.41</v>
      </c>
      <c r="J336" s="10">
        <f>Cleaned_Data[[#This Row],[Discount_Applied]]</f>
        <v>0</v>
      </c>
      <c r="K336" s="10">
        <f>Cleaned_Data[[#This Row],[Revenue]]</f>
        <v>0</v>
      </c>
      <c r="L336" s="10">
        <f>Cleaned_Data[[#This Row],[Profit]]</f>
        <v>2604.6799999999998</v>
      </c>
      <c r="M336" s="10" t="str">
        <f>Cleaned_Data[[#This Row],[Product_Name]]</f>
        <v>Metcon 7</v>
      </c>
      <c r="N336" s="10" t="str">
        <f>Cleaned_Data[[#This Row],[Product_Line]]</f>
        <v>Training</v>
      </c>
      <c r="O336" s="10" t="str">
        <f>Cleaned_Data[[#This Row],[Size]]</f>
        <v>XL</v>
      </c>
      <c r="P336" s="10" t="str">
        <f t="shared" si="10"/>
        <v>Metcon 7|Training|XL</v>
      </c>
      <c r="Q336" s="11">
        <f>Cleaned_Data[[#This Row],[Order_Date]]</f>
        <v>45449</v>
      </c>
      <c r="R336" s="10" t="str">
        <f>Cleaned_Data[[#This Row],[Region]]</f>
        <v>Delhi</v>
      </c>
      <c r="S336" s="10" t="str">
        <f>Cleaned_Data[[#This Row],[Sales_Channel]]</f>
        <v>Retail</v>
      </c>
      <c r="T336" s="10" t="str">
        <f>Cleaned_Data[[#This Row],[Gender_Category]]</f>
        <v>Kids</v>
      </c>
      <c r="U336" t="str">
        <f t="shared" si="11"/>
        <v>DK-317</v>
      </c>
      <c r="V336" s="10"/>
      <c r="W336" s="10"/>
    </row>
    <row r="337" spans="1:23" x14ac:dyDescent="0.3">
      <c r="A337" s="10" t="s">
        <v>656</v>
      </c>
      <c r="B337" s="10">
        <f>Cleaned_Data[[#This Row],[Order_ID]]</f>
        <v>2349</v>
      </c>
      <c r="C337" s="10" t="str">
        <f>_xlfn.XLOOKUP(P337,Dim_Product!$E$2:$E$221,Dim_Product!$A$2:$A$221,"Not Found")</f>
        <v>PK-129</v>
      </c>
      <c r="D337" s="10" t="str">
        <f>_xlfn.XLOOKUP(Table5[[#This Row],[Order_Date]],Table8[Date],Table8[Date_Key],"Not Found")</f>
        <v>DK-164</v>
      </c>
      <c r="E337" s="10" t="str">
        <f>_xlfn.XLOOKUP(R337,Table4[Region],Table4[Region_Key])</f>
        <v>RK-05</v>
      </c>
      <c r="F337" s="10" t="str">
        <f>_xlfn.XLOOKUP(S337,Table6[Sales_Channel],Table6[Channel_Key])</f>
        <v>CK-01</v>
      </c>
      <c r="G337" s="10" t="str">
        <f>_xlfn.XLOOKUP(T337,Table7[Gender_Category],Table7[Gender_Key])</f>
        <v>GK-01</v>
      </c>
      <c r="H337" s="10">
        <f>Cleaned_Data[[#This Row],[Units_Sold]]</f>
        <v>3</v>
      </c>
      <c r="I337" s="10">
        <f>Cleaned_Data[[#This Row],[MRP]]</f>
        <v>6110.0300000000007</v>
      </c>
      <c r="J337" s="10">
        <f>Cleaned_Data[[#This Row],[Discount_Applied]]</f>
        <v>0</v>
      </c>
      <c r="K337" s="10">
        <f>Cleaned_Data[[#This Row],[Revenue]]</f>
        <v>0</v>
      </c>
      <c r="L337" s="10">
        <f>Cleaned_Data[[#This Row],[Profit]]</f>
        <v>-902.62</v>
      </c>
      <c r="M337" s="10" t="str">
        <f>Cleaned_Data[[#This Row],[Product_Name]]</f>
        <v>Tiempo Legend</v>
      </c>
      <c r="N337" s="10" t="str">
        <f>Cleaned_Data[[#This Row],[Product_Line]]</f>
        <v>Soccer</v>
      </c>
      <c r="O337" s="10" t="str">
        <f>Cleaned_Data[[#This Row],[Size]]</f>
        <v>10</v>
      </c>
      <c r="P337" s="10" t="str">
        <f t="shared" si="10"/>
        <v>Tiempo Legend|Soccer|10</v>
      </c>
      <c r="Q337" s="11">
        <f>Cleaned_Data[[#This Row],[Order_Date]]</f>
        <v>45296</v>
      </c>
      <c r="R337" s="10" t="str">
        <f>Cleaned_Data[[#This Row],[Region]]</f>
        <v>Delhi</v>
      </c>
      <c r="S337" s="10" t="str">
        <f>Cleaned_Data[[#This Row],[Sales_Channel]]</f>
        <v>Online</v>
      </c>
      <c r="T337" s="10" t="str">
        <f>Cleaned_Data[[#This Row],[Gender_Category]]</f>
        <v>Kids</v>
      </c>
      <c r="U337" t="str">
        <f t="shared" si="11"/>
        <v>DK-164</v>
      </c>
      <c r="V337" s="10"/>
      <c r="W337" s="10"/>
    </row>
    <row r="338" spans="1:23" x14ac:dyDescent="0.3">
      <c r="A338" s="10" t="s">
        <v>657</v>
      </c>
      <c r="B338" s="10">
        <f>Cleaned_Data[[#This Row],[Order_ID]]</f>
        <v>2350</v>
      </c>
      <c r="C338" s="10" t="str">
        <f>_xlfn.XLOOKUP(P338,Dim_Product!$E$2:$E$221,Dim_Product!$A$2:$A$221,"Not Found")</f>
        <v>PK-130</v>
      </c>
      <c r="D338" s="10" t="str">
        <f>_xlfn.XLOOKUP(Table5[[#This Row],[Order_Date]],Table8[Date],Table8[Date_Key],"Not Found")</f>
        <v>DK-89</v>
      </c>
      <c r="E338" s="10" t="str">
        <f>_xlfn.XLOOKUP(R338,Table4[Region],Table4[Region_Key])</f>
        <v>RK-05</v>
      </c>
      <c r="F338" s="10" t="str">
        <f>_xlfn.XLOOKUP(S338,Table6[Sales_Channel],Table6[Channel_Key])</f>
        <v>CK-02</v>
      </c>
      <c r="G338" s="10" t="str">
        <f>_xlfn.XLOOKUP(T338,Table7[Gender_Category],Table7[Gender_Key])</f>
        <v>GK-03</v>
      </c>
      <c r="H338" s="10">
        <f>Cleaned_Data[[#This Row],[Units_Sold]]</f>
        <v>4</v>
      </c>
      <c r="I338" s="10">
        <f>Cleaned_Data[[#This Row],[MRP]]</f>
        <v>8228.8799999999992</v>
      </c>
      <c r="J338" s="10">
        <f>Cleaned_Data[[#This Row],[Discount_Applied]]</f>
        <v>0</v>
      </c>
      <c r="K338" s="10">
        <f>Cleaned_Data[[#This Row],[Revenue]]</f>
        <v>0</v>
      </c>
      <c r="L338" s="10">
        <f>Cleaned_Data[[#This Row],[Profit]]</f>
        <v>2494.5</v>
      </c>
      <c r="M338" s="10" t="str">
        <f>Cleaned_Data[[#This Row],[Product_Name]]</f>
        <v>Air Zoom</v>
      </c>
      <c r="N338" s="10" t="str">
        <f>Cleaned_Data[[#This Row],[Product_Line]]</f>
        <v>Running</v>
      </c>
      <c r="O338" s="10" t="str">
        <f>Cleaned_Data[[#This Row],[Size]]</f>
        <v>NA</v>
      </c>
      <c r="P338" s="10" t="str">
        <f t="shared" si="10"/>
        <v>Air Zoom|Running|NA</v>
      </c>
      <c r="Q338" s="11">
        <f>Cleaned_Data[[#This Row],[Order_Date]]</f>
        <v>45221</v>
      </c>
      <c r="R338" s="10" t="str">
        <f>Cleaned_Data[[#This Row],[Region]]</f>
        <v>Delhi</v>
      </c>
      <c r="S338" s="10" t="str">
        <f>Cleaned_Data[[#This Row],[Sales_Channel]]</f>
        <v>Retail</v>
      </c>
      <c r="T338" s="10" t="str">
        <f>Cleaned_Data[[#This Row],[Gender_Category]]</f>
        <v>Men</v>
      </c>
      <c r="U338" t="str">
        <f t="shared" si="11"/>
        <v>DK-89</v>
      </c>
      <c r="V338" s="10"/>
      <c r="W338" s="10"/>
    </row>
    <row r="339" spans="1:23" x14ac:dyDescent="0.3">
      <c r="A339" s="10" t="s">
        <v>658</v>
      </c>
      <c r="B339" s="10">
        <f>Cleaned_Data[[#This Row],[Order_ID]]</f>
        <v>2351</v>
      </c>
      <c r="C339" s="10" t="str">
        <f>_xlfn.XLOOKUP(P339,Dim_Product!$E$2:$E$221,Dim_Product!$A$2:$A$221,"Not Found")</f>
        <v>PK-131</v>
      </c>
      <c r="D339" s="10" t="str">
        <f>_xlfn.XLOOKUP(Table5[[#This Row],[Order_Date]],Table8[Date],Table8[Date_Key],"Not Found")</f>
        <v>DK-450</v>
      </c>
      <c r="E339" s="10" t="str">
        <f>_xlfn.XLOOKUP(R339,Table4[Region],Table4[Region_Key])</f>
        <v>RK-04</v>
      </c>
      <c r="F339" s="10" t="str">
        <f>_xlfn.XLOOKUP(S339,Table6[Sales_Channel],Table6[Channel_Key])</f>
        <v>CK-02</v>
      </c>
      <c r="G339" s="10" t="str">
        <f>_xlfn.XLOOKUP(T339,Table7[Gender_Category],Table7[Gender_Key])</f>
        <v>GK-03</v>
      </c>
      <c r="H339" s="10">
        <f>Cleaned_Data[[#This Row],[Units_Sold]]</f>
        <v>3</v>
      </c>
      <c r="I339" s="10">
        <f>Cleaned_Data[[#This Row],[MRP]]</f>
        <v>4179.34</v>
      </c>
      <c r="J339" s="10">
        <f>Cleaned_Data[[#This Row],[Discount_Applied]]</f>
        <v>0</v>
      </c>
      <c r="K339" s="10">
        <f>Cleaned_Data[[#This Row],[Revenue]]</f>
        <v>0</v>
      </c>
      <c r="L339" s="10">
        <f>Cleaned_Data[[#This Row],[Profit]]</f>
        <v>2363.69</v>
      </c>
      <c r="M339" s="10" t="str">
        <f>Cleaned_Data[[#This Row],[Product_Name]]</f>
        <v>LeBron 20</v>
      </c>
      <c r="N339" s="10" t="str">
        <f>Cleaned_Data[[#This Row],[Product_Line]]</f>
        <v>Basketball</v>
      </c>
      <c r="O339" s="10" t="str">
        <f>Cleaned_Data[[#This Row],[Size]]</f>
        <v>11</v>
      </c>
      <c r="P339" s="10" t="str">
        <f t="shared" si="10"/>
        <v>LeBron 20|Basketball|11</v>
      </c>
      <c r="Q339" s="11">
        <f>Cleaned_Data[[#This Row],[Order_Date]]</f>
        <v>45582</v>
      </c>
      <c r="R339" s="10" t="str">
        <f>Cleaned_Data[[#This Row],[Region]]</f>
        <v>Pune</v>
      </c>
      <c r="S339" s="10" t="str">
        <f>Cleaned_Data[[#This Row],[Sales_Channel]]</f>
        <v>Retail</v>
      </c>
      <c r="T339" s="10" t="str">
        <f>Cleaned_Data[[#This Row],[Gender_Category]]</f>
        <v>Men</v>
      </c>
      <c r="U339" t="str">
        <f t="shared" si="11"/>
        <v>DK-450</v>
      </c>
      <c r="V339" s="10"/>
      <c r="W339" s="10"/>
    </row>
    <row r="340" spans="1:23" x14ac:dyDescent="0.3">
      <c r="A340" s="10" t="s">
        <v>659</v>
      </c>
      <c r="B340" s="10">
        <f>Cleaned_Data[[#This Row],[Order_ID]]</f>
        <v>2352</v>
      </c>
      <c r="C340" s="10" t="str">
        <f>_xlfn.XLOOKUP(P340,Dim_Product!$E$2:$E$221,Dim_Product!$A$2:$A$221,"Not Found")</f>
        <v>PK-87</v>
      </c>
      <c r="D340" s="10" t="str">
        <f>_xlfn.XLOOKUP(Table5[[#This Row],[Order_Date]],Table8[Date],Table8[Date_Key],"Not Found")</f>
        <v>Not Found</v>
      </c>
      <c r="E340" s="10" t="str">
        <f>_xlfn.XLOOKUP(R340,Table4[Region],Table4[Region_Key])</f>
        <v>RK-01</v>
      </c>
      <c r="F340" s="10" t="str">
        <f>_xlfn.XLOOKUP(S340,Table6[Sales_Channel],Table6[Channel_Key])</f>
        <v>CK-01</v>
      </c>
      <c r="G340" s="10" t="str">
        <f>_xlfn.XLOOKUP(T340,Table7[Gender_Category],Table7[Gender_Key])</f>
        <v>GK-03</v>
      </c>
      <c r="H340" s="10">
        <f>Cleaned_Data[[#This Row],[Units_Sold]]</f>
        <v>2</v>
      </c>
      <c r="I340" s="10">
        <f>Cleaned_Data[[#This Row],[MRP]]</f>
        <v>6110.0300000000007</v>
      </c>
      <c r="J340" s="10">
        <f>Cleaned_Data[[#This Row],[Discount_Applied]]</f>
        <v>0</v>
      </c>
      <c r="K340" s="10">
        <f>Cleaned_Data[[#This Row],[Revenue]]</f>
        <v>0</v>
      </c>
      <c r="L340" s="10">
        <f>Cleaned_Data[[#This Row],[Profit]]</f>
        <v>599.21</v>
      </c>
      <c r="M340" s="10" t="str">
        <f>Cleaned_Data[[#This Row],[Product_Name]]</f>
        <v>LeBron 20</v>
      </c>
      <c r="N340" s="10" t="str">
        <f>Cleaned_Data[[#This Row],[Product_Line]]</f>
        <v>Basketball</v>
      </c>
      <c r="O340" s="10" t="str">
        <f>Cleaned_Data[[#This Row],[Size]]</f>
        <v>M</v>
      </c>
      <c r="P340" s="10" t="str">
        <f t="shared" si="10"/>
        <v>LeBron 20|Basketball|M</v>
      </c>
      <c r="Q340" s="11" t="str">
        <f>Cleaned_Data[[#This Row],[Order_Date]]</f>
        <v/>
      </c>
      <c r="R340" s="10" t="str">
        <f>Cleaned_Data[[#This Row],[Region]]</f>
        <v>Bangalore</v>
      </c>
      <c r="S340" s="10" t="str">
        <f>Cleaned_Data[[#This Row],[Sales_Channel]]</f>
        <v>Online</v>
      </c>
      <c r="T340" s="10" t="str">
        <f>Cleaned_Data[[#This Row],[Gender_Category]]</f>
        <v>Men</v>
      </c>
      <c r="U340" t="str">
        <f t="shared" si="11"/>
        <v>Not Found</v>
      </c>
      <c r="V340" s="10"/>
      <c r="W340" s="10"/>
    </row>
    <row r="341" spans="1:23" x14ac:dyDescent="0.3">
      <c r="A341" s="10" t="s">
        <v>660</v>
      </c>
      <c r="B341" s="10">
        <f>Cleaned_Data[[#This Row],[Order_ID]]</f>
        <v>2353</v>
      </c>
      <c r="C341" s="10" t="str">
        <f>_xlfn.XLOOKUP(P341,Dim_Product!$E$2:$E$221,Dim_Product!$A$2:$A$221,"Not Found")</f>
        <v>PK-132</v>
      </c>
      <c r="D341" s="10" t="str">
        <f>_xlfn.XLOOKUP(Table5[[#This Row],[Order_Date]],Table8[Date],Table8[Date_Key],"Not Found")</f>
        <v>Not Found</v>
      </c>
      <c r="E341" s="10" t="str">
        <f>_xlfn.XLOOKUP(R341,Table4[Region],Table4[Region_Key])</f>
        <v>RK-01</v>
      </c>
      <c r="F341" s="10" t="str">
        <f>_xlfn.XLOOKUP(S341,Table6[Sales_Channel],Table6[Channel_Key])</f>
        <v>CK-02</v>
      </c>
      <c r="G341" s="10" t="str">
        <f>_xlfn.XLOOKUP(T341,Table7[Gender_Category],Table7[Gender_Key])</f>
        <v>GK-01</v>
      </c>
      <c r="H341" s="10">
        <f>Cleaned_Data[[#This Row],[Units_Sold]]</f>
        <v>0</v>
      </c>
      <c r="I341" s="10">
        <f>Cleaned_Data[[#This Row],[MRP]]</f>
        <v>6110.0300000000007</v>
      </c>
      <c r="J341" s="10">
        <f>Cleaned_Data[[#This Row],[Discount_Applied]]</f>
        <v>0.22</v>
      </c>
      <c r="K341" s="10">
        <f>Cleaned_Data[[#This Row],[Revenue]]</f>
        <v>0</v>
      </c>
      <c r="L341" s="10">
        <f>Cleaned_Data[[#This Row],[Profit]]</f>
        <v>818.35</v>
      </c>
      <c r="M341" s="10" t="str">
        <f>Cleaned_Data[[#This Row],[Product_Name]]</f>
        <v>ZoomX Invincible</v>
      </c>
      <c r="N341" s="10" t="str">
        <f>Cleaned_Data[[#This Row],[Product_Line]]</f>
        <v>Training</v>
      </c>
      <c r="O341" s="10" t="str">
        <f>Cleaned_Data[[#This Row],[Size]]</f>
        <v>9</v>
      </c>
      <c r="P341" s="10" t="str">
        <f t="shared" si="10"/>
        <v>ZoomX Invincible|Training|9</v>
      </c>
      <c r="Q341" s="11" t="str">
        <f>Cleaned_Data[[#This Row],[Order_Date]]</f>
        <v/>
      </c>
      <c r="R341" s="10" t="str">
        <f>Cleaned_Data[[#This Row],[Region]]</f>
        <v>Bangalore</v>
      </c>
      <c r="S341" s="10" t="str">
        <f>Cleaned_Data[[#This Row],[Sales_Channel]]</f>
        <v>Retail</v>
      </c>
      <c r="T341" s="10" t="str">
        <f>Cleaned_Data[[#This Row],[Gender_Category]]</f>
        <v>Kids</v>
      </c>
      <c r="U341" t="str">
        <f t="shared" si="11"/>
        <v>Not Found</v>
      </c>
      <c r="V341" s="10"/>
      <c r="W341" s="10"/>
    </row>
    <row r="342" spans="1:23" x14ac:dyDescent="0.3">
      <c r="A342" s="10" t="s">
        <v>661</v>
      </c>
      <c r="B342" s="10">
        <f>Cleaned_Data[[#This Row],[Order_ID]]</f>
        <v>2354</v>
      </c>
      <c r="C342" s="10" t="str">
        <f>_xlfn.XLOOKUP(P342,Dim_Product!$E$2:$E$221,Dim_Product!$A$2:$A$221,"Not Found")</f>
        <v>PK-36</v>
      </c>
      <c r="D342" s="10" t="str">
        <f>_xlfn.XLOOKUP(Table5[[#This Row],[Order_Date]],Table8[Date],Table8[Date_Key],"Not Found")</f>
        <v>DK-379</v>
      </c>
      <c r="E342" s="10" t="str">
        <f>_xlfn.XLOOKUP(R342,Table4[Region],Table4[Region_Key])</f>
        <v>RK-02</v>
      </c>
      <c r="F342" s="10" t="str">
        <f>_xlfn.XLOOKUP(S342,Table6[Sales_Channel],Table6[Channel_Key])</f>
        <v>CK-01</v>
      </c>
      <c r="G342" s="10" t="str">
        <f>_xlfn.XLOOKUP(T342,Table7[Gender_Category],Table7[Gender_Key])</f>
        <v>GK-03</v>
      </c>
      <c r="H342" s="10">
        <f>Cleaned_Data[[#This Row],[Units_Sold]]</f>
        <v>0</v>
      </c>
      <c r="I342" s="10">
        <f>Cleaned_Data[[#This Row],[MRP]]</f>
        <v>6110.0300000000007</v>
      </c>
      <c r="J342" s="10">
        <f>Cleaned_Data[[#This Row],[Discount_Applied]]</f>
        <v>0</v>
      </c>
      <c r="K342" s="10">
        <f>Cleaned_Data[[#This Row],[Revenue]]</f>
        <v>0</v>
      </c>
      <c r="L342" s="10">
        <f>Cleaned_Data[[#This Row],[Profit]]</f>
        <v>1445.09</v>
      </c>
      <c r="M342" s="10" t="str">
        <f>Cleaned_Data[[#This Row],[Product_Name]]</f>
        <v>Kyrie Flytrap</v>
      </c>
      <c r="N342" s="10" t="str">
        <f>Cleaned_Data[[#This Row],[Product_Line]]</f>
        <v>Basketball</v>
      </c>
      <c r="O342" s="10" t="str">
        <f>Cleaned_Data[[#This Row],[Size]]</f>
        <v>L</v>
      </c>
      <c r="P342" s="10" t="str">
        <f t="shared" si="10"/>
        <v>Kyrie Flytrap|Basketball|L</v>
      </c>
      <c r="Q342" s="11">
        <f>Cleaned_Data[[#This Row],[Order_Date]]</f>
        <v>45511</v>
      </c>
      <c r="R342" s="10" t="str">
        <f>Cleaned_Data[[#This Row],[Region]]</f>
        <v>Hyderabad</v>
      </c>
      <c r="S342" s="10" t="str">
        <f>Cleaned_Data[[#This Row],[Sales_Channel]]</f>
        <v>Online</v>
      </c>
      <c r="T342" s="10" t="str">
        <f>Cleaned_Data[[#This Row],[Gender_Category]]</f>
        <v>Men</v>
      </c>
      <c r="U342" t="str">
        <f t="shared" si="11"/>
        <v>DK-379</v>
      </c>
      <c r="V342" s="10"/>
      <c r="W342" s="10"/>
    </row>
    <row r="343" spans="1:23" x14ac:dyDescent="0.3">
      <c r="A343" s="10" t="s">
        <v>662</v>
      </c>
      <c r="B343" s="10">
        <f>Cleaned_Data[[#This Row],[Order_ID]]</f>
        <v>2355</v>
      </c>
      <c r="C343" s="10" t="str">
        <f>_xlfn.XLOOKUP(P343,Dim_Product!$E$2:$E$221,Dim_Product!$A$2:$A$221,"Not Found")</f>
        <v>PK-09</v>
      </c>
      <c r="D343" s="10" t="str">
        <f>_xlfn.XLOOKUP(Table5[[#This Row],[Order_Date]],Table8[Date],Table8[Date_Key],"Not Found")</f>
        <v>DK-637</v>
      </c>
      <c r="E343" s="10" t="str">
        <f>_xlfn.XLOOKUP(R343,Table4[Region],Table4[Region_Key])</f>
        <v>RK-01</v>
      </c>
      <c r="F343" s="10" t="str">
        <f>_xlfn.XLOOKUP(S343,Table6[Sales_Channel],Table6[Channel_Key])</f>
        <v>CK-02</v>
      </c>
      <c r="G343" s="10" t="str">
        <f>_xlfn.XLOOKUP(T343,Table7[Gender_Category],Table7[Gender_Key])</f>
        <v>GK-02</v>
      </c>
      <c r="H343" s="10">
        <f>Cleaned_Data[[#This Row],[Units_Sold]]</f>
        <v>1</v>
      </c>
      <c r="I343" s="10">
        <f>Cleaned_Data[[#This Row],[MRP]]</f>
        <v>6110.0300000000007</v>
      </c>
      <c r="J343" s="10">
        <f>Cleaned_Data[[#This Row],[Discount_Applied]]</f>
        <v>0</v>
      </c>
      <c r="K343" s="10">
        <f>Cleaned_Data[[#This Row],[Revenue]]</f>
        <v>0</v>
      </c>
      <c r="L343" s="10">
        <f>Cleaned_Data[[#This Row],[Profit]]</f>
        <v>-887.83</v>
      </c>
      <c r="M343" s="10" t="str">
        <f>Cleaned_Data[[#This Row],[Product_Name]]</f>
        <v>Waffle One</v>
      </c>
      <c r="N343" s="10" t="str">
        <f>Cleaned_Data[[#This Row],[Product_Line]]</f>
        <v>Lifestyle</v>
      </c>
      <c r="O343" s="10" t="str">
        <f>Cleaned_Data[[#This Row],[Size]]</f>
        <v>L</v>
      </c>
      <c r="P343" s="10" t="str">
        <f t="shared" si="10"/>
        <v>Waffle One|Lifestyle|L</v>
      </c>
      <c r="Q343" s="11">
        <f>Cleaned_Data[[#This Row],[Order_Date]]</f>
        <v>45769</v>
      </c>
      <c r="R343" s="10" t="str">
        <f>Cleaned_Data[[#This Row],[Region]]</f>
        <v>Bangalore</v>
      </c>
      <c r="S343" s="10" t="str">
        <f>Cleaned_Data[[#This Row],[Sales_Channel]]</f>
        <v>Retail</v>
      </c>
      <c r="T343" s="10" t="str">
        <f>Cleaned_Data[[#This Row],[Gender_Category]]</f>
        <v>Women</v>
      </c>
      <c r="U343" t="str">
        <f t="shared" si="11"/>
        <v>DK-637</v>
      </c>
      <c r="V343" s="10"/>
      <c r="W343" s="10"/>
    </row>
    <row r="344" spans="1:23" x14ac:dyDescent="0.3">
      <c r="A344" s="10" t="s">
        <v>663</v>
      </c>
      <c r="B344" s="10">
        <f>Cleaned_Data[[#This Row],[Order_ID]]</f>
        <v>2356</v>
      </c>
      <c r="C344" s="10" t="str">
        <f>_xlfn.XLOOKUP(P344,Dim_Product!$E$2:$E$221,Dim_Product!$A$2:$A$221,"Not Found")</f>
        <v>PK-53</v>
      </c>
      <c r="D344" s="10" t="str">
        <f>_xlfn.XLOOKUP(Table5[[#This Row],[Order_Date]],Table8[Date],Table8[Date_Key],"Not Found")</f>
        <v>DK-391</v>
      </c>
      <c r="E344" s="10" t="str">
        <f>_xlfn.XLOOKUP(R344,Table4[Region],Table4[Region_Key])</f>
        <v>RK-04</v>
      </c>
      <c r="F344" s="10" t="str">
        <f>_xlfn.XLOOKUP(S344,Table6[Sales_Channel],Table6[Channel_Key])</f>
        <v>CK-02</v>
      </c>
      <c r="G344" s="10" t="str">
        <f>_xlfn.XLOOKUP(T344,Table7[Gender_Category],Table7[Gender_Key])</f>
        <v>GK-03</v>
      </c>
      <c r="H344" s="10">
        <f>Cleaned_Data[[#This Row],[Units_Sold]]</f>
        <v>2</v>
      </c>
      <c r="I344" s="10">
        <f>Cleaned_Data[[#This Row],[MRP]]</f>
        <v>6110.0300000000007</v>
      </c>
      <c r="J344" s="10">
        <f>Cleaned_Data[[#This Row],[Discount_Applied]]</f>
        <v>0</v>
      </c>
      <c r="K344" s="10">
        <f>Cleaned_Data[[#This Row],[Revenue]]</f>
        <v>0</v>
      </c>
      <c r="L344" s="10">
        <f>Cleaned_Data[[#This Row],[Profit]]</f>
        <v>543.26</v>
      </c>
      <c r="M344" s="10" t="str">
        <f>Cleaned_Data[[#This Row],[Product_Name]]</f>
        <v>Air Jordan</v>
      </c>
      <c r="N344" s="10" t="str">
        <f>Cleaned_Data[[#This Row],[Product_Line]]</f>
        <v>Basketball</v>
      </c>
      <c r="O344" s="10" t="str">
        <f>Cleaned_Data[[#This Row],[Size]]</f>
        <v>L</v>
      </c>
      <c r="P344" s="10" t="str">
        <f t="shared" si="10"/>
        <v>Air Jordan|Basketball|L</v>
      </c>
      <c r="Q344" s="11">
        <f>Cleaned_Data[[#This Row],[Order_Date]]</f>
        <v>45523</v>
      </c>
      <c r="R344" s="10" t="str">
        <f>Cleaned_Data[[#This Row],[Region]]</f>
        <v>Pune</v>
      </c>
      <c r="S344" s="10" t="str">
        <f>Cleaned_Data[[#This Row],[Sales_Channel]]</f>
        <v>Retail</v>
      </c>
      <c r="T344" s="10" t="str">
        <f>Cleaned_Data[[#This Row],[Gender_Category]]</f>
        <v>Men</v>
      </c>
      <c r="U344" t="str">
        <f t="shared" si="11"/>
        <v>DK-391</v>
      </c>
      <c r="V344" s="10"/>
      <c r="W344" s="10"/>
    </row>
    <row r="345" spans="1:23" x14ac:dyDescent="0.3">
      <c r="A345" s="10" t="s">
        <v>664</v>
      </c>
      <c r="B345" s="10">
        <f>Cleaned_Data[[#This Row],[Order_ID]]</f>
        <v>2357</v>
      </c>
      <c r="C345" s="10" t="str">
        <f>_xlfn.XLOOKUP(P345,Dim_Product!$E$2:$E$221,Dim_Product!$A$2:$A$221,"Not Found")</f>
        <v>PK-94</v>
      </c>
      <c r="D345" s="10" t="str">
        <f>_xlfn.XLOOKUP(Table5[[#This Row],[Order_Date]],Table8[Date],Table8[Date_Key],"Not Found")</f>
        <v>DK-486</v>
      </c>
      <c r="E345" s="10" t="str">
        <f>_xlfn.XLOOKUP(R345,Table4[Region],Table4[Region_Key])</f>
        <v>RK-01</v>
      </c>
      <c r="F345" s="10" t="str">
        <f>_xlfn.XLOOKUP(S345,Table6[Sales_Channel],Table6[Channel_Key])</f>
        <v>CK-02</v>
      </c>
      <c r="G345" s="10" t="str">
        <f>_xlfn.XLOOKUP(T345,Table7[Gender_Category],Table7[Gender_Key])</f>
        <v>GK-02</v>
      </c>
      <c r="H345" s="10">
        <f>Cleaned_Data[[#This Row],[Units_Sold]]</f>
        <v>2</v>
      </c>
      <c r="I345" s="10">
        <f>Cleaned_Data[[#This Row],[MRP]]</f>
        <v>6110.0300000000007</v>
      </c>
      <c r="J345" s="10">
        <f>Cleaned_Data[[#This Row],[Discount_Applied]]</f>
        <v>0</v>
      </c>
      <c r="K345" s="10">
        <f>Cleaned_Data[[#This Row],[Revenue]]</f>
        <v>0</v>
      </c>
      <c r="L345" s="10">
        <f>Cleaned_Data[[#This Row],[Profit]]</f>
        <v>-1199.32</v>
      </c>
      <c r="M345" s="10" t="str">
        <f>Cleaned_Data[[#This Row],[Product_Name]]</f>
        <v>Air Force 1</v>
      </c>
      <c r="N345" s="10" t="str">
        <f>Cleaned_Data[[#This Row],[Product_Line]]</f>
        <v>Lifestyle</v>
      </c>
      <c r="O345" s="10" t="str">
        <f>Cleaned_Data[[#This Row],[Size]]</f>
        <v>M</v>
      </c>
      <c r="P345" s="10" t="str">
        <f t="shared" si="10"/>
        <v>Air Force 1|Lifestyle|M</v>
      </c>
      <c r="Q345" s="11">
        <f>Cleaned_Data[[#This Row],[Order_Date]]</f>
        <v>45618</v>
      </c>
      <c r="R345" s="10" t="str">
        <f>Cleaned_Data[[#This Row],[Region]]</f>
        <v>Bangalore</v>
      </c>
      <c r="S345" s="10" t="str">
        <f>Cleaned_Data[[#This Row],[Sales_Channel]]</f>
        <v>Retail</v>
      </c>
      <c r="T345" s="10" t="str">
        <f>Cleaned_Data[[#This Row],[Gender_Category]]</f>
        <v>Women</v>
      </c>
      <c r="U345" t="str">
        <f t="shared" si="11"/>
        <v>DK-486</v>
      </c>
      <c r="V345" s="10"/>
      <c r="W345" s="10"/>
    </row>
    <row r="346" spans="1:23" x14ac:dyDescent="0.3">
      <c r="A346" s="10" t="s">
        <v>665</v>
      </c>
      <c r="B346" s="10">
        <f>Cleaned_Data[[#This Row],[Order_ID]]</f>
        <v>2358</v>
      </c>
      <c r="C346" s="10" t="str">
        <f>_xlfn.XLOOKUP(P346,Dim_Product!$E$2:$E$221,Dim_Product!$A$2:$A$221,"Not Found")</f>
        <v>PK-87</v>
      </c>
      <c r="D346" s="10" t="str">
        <f>_xlfn.XLOOKUP(Table5[[#This Row],[Order_Date]],Table8[Date],Table8[Date_Key],"Not Found")</f>
        <v>DK-696</v>
      </c>
      <c r="E346" s="10" t="str">
        <f>_xlfn.XLOOKUP(R346,Table4[Region],Table4[Region_Key])</f>
        <v>RK-04</v>
      </c>
      <c r="F346" s="10" t="str">
        <f>_xlfn.XLOOKUP(S346,Table6[Sales_Channel],Table6[Channel_Key])</f>
        <v>CK-01</v>
      </c>
      <c r="G346" s="10" t="str">
        <f>_xlfn.XLOOKUP(T346,Table7[Gender_Category],Table7[Gender_Key])</f>
        <v>GK-03</v>
      </c>
      <c r="H346" s="10">
        <f>Cleaned_Data[[#This Row],[Units_Sold]]</f>
        <v>4</v>
      </c>
      <c r="I346" s="10">
        <f>Cleaned_Data[[#This Row],[MRP]]</f>
        <v>6110.0300000000007</v>
      </c>
      <c r="J346" s="10">
        <f>Cleaned_Data[[#This Row],[Discount_Applied]]</f>
        <v>0</v>
      </c>
      <c r="K346" s="10">
        <f>Cleaned_Data[[#This Row],[Revenue]]</f>
        <v>0</v>
      </c>
      <c r="L346" s="10">
        <f>Cleaned_Data[[#This Row],[Profit]]</f>
        <v>1819.6</v>
      </c>
      <c r="M346" s="10" t="str">
        <f>Cleaned_Data[[#This Row],[Product_Name]]</f>
        <v>LeBron 20</v>
      </c>
      <c r="N346" s="10" t="str">
        <f>Cleaned_Data[[#This Row],[Product_Line]]</f>
        <v>Basketball</v>
      </c>
      <c r="O346" s="10" t="str">
        <f>Cleaned_Data[[#This Row],[Size]]</f>
        <v>M</v>
      </c>
      <c r="P346" s="10" t="str">
        <f t="shared" si="10"/>
        <v>LeBron 20|Basketball|M</v>
      </c>
      <c r="Q346" s="11">
        <f>Cleaned_Data[[#This Row],[Order_Date]]</f>
        <v>45828</v>
      </c>
      <c r="R346" s="10" t="str">
        <f>Cleaned_Data[[#This Row],[Region]]</f>
        <v>Pune</v>
      </c>
      <c r="S346" s="10" t="str">
        <f>Cleaned_Data[[#This Row],[Sales_Channel]]</f>
        <v>Online</v>
      </c>
      <c r="T346" s="10" t="str">
        <f>Cleaned_Data[[#This Row],[Gender_Category]]</f>
        <v>Men</v>
      </c>
      <c r="U346" t="str">
        <f t="shared" si="11"/>
        <v>DK-696</v>
      </c>
      <c r="V346" s="10"/>
      <c r="W346" s="10"/>
    </row>
    <row r="347" spans="1:23" x14ac:dyDescent="0.3">
      <c r="A347" s="10" t="s">
        <v>666</v>
      </c>
      <c r="B347" s="10">
        <f>Cleaned_Data[[#This Row],[Order_ID]]</f>
        <v>2359</v>
      </c>
      <c r="C347" s="10" t="str">
        <f>_xlfn.XLOOKUP(P347,Dim_Product!$E$2:$E$221,Dim_Product!$A$2:$A$221,"Not Found")</f>
        <v>PK-09</v>
      </c>
      <c r="D347" s="10" t="str">
        <f>_xlfn.XLOOKUP(Table5[[#This Row],[Order_Date]],Table8[Date],Table8[Date_Key],"Not Found")</f>
        <v>DK-697</v>
      </c>
      <c r="E347" s="10" t="str">
        <f>_xlfn.XLOOKUP(R347,Table4[Region],Table4[Region_Key])</f>
        <v>RK-04</v>
      </c>
      <c r="F347" s="10" t="str">
        <f>_xlfn.XLOOKUP(S347,Table6[Sales_Channel],Table6[Channel_Key])</f>
        <v>CK-02</v>
      </c>
      <c r="G347" s="10" t="str">
        <f>_xlfn.XLOOKUP(T347,Table7[Gender_Category],Table7[Gender_Key])</f>
        <v>GK-03</v>
      </c>
      <c r="H347" s="10">
        <f>Cleaned_Data[[#This Row],[Units_Sold]]</f>
        <v>-1</v>
      </c>
      <c r="I347" s="10">
        <f>Cleaned_Data[[#This Row],[MRP]]</f>
        <v>9836.48</v>
      </c>
      <c r="J347" s="10">
        <f>Cleaned_Data[[#This Row],[Discount_Applied]]</f>
        <v>0.34</v>
      </c>
      <c r="K347" s="10">
        <f>Cleaned_Data[[#This Row],[Revenue]]</f>
        <v>-6492.08</v>
      </c>
      <c r="L347" s="10">
        <f>Cleaned_Data[[#This Row],[Profit]]</f>
        <v>-874.96</v>
      </c>
      <c r="M347" s="10" t="str">
        <f>Cleaned_Data[[#This Row],[Product_Name]]</f>
        <v>Waffle One</v>
      </c>
      <c r="N347" s="10" t="str">
        <f>Cleaned_Data[[#This Row],[Product_Line]]</f>
        <v>Lifestyle</v>
      </c>
      <c r="O347" s="10" t="str">
        <f>Cleaned_Data[[#This Row],[Size]]</f>
        <v>L</v>
      </c>
      <c r="P347" s="10" t="str">
        <f t="shared" si="10"/>
        <v>Waffle One|Lifestyle|L</v>
      </c>
      <c r="Q347" s="11">
        <f>Cleaned_Data[[#This Row],[Order_Date]]</f>
        <v>45829</v>
      </c>
      <c r="R347" s="10" t="str">
        <f>Cleaned_Data[[#This Row],[Region]]</f>
        <v>Pune</v>
      </c>
      <c r="S347" s="10" t="str">
        <f>Cleaned_Data[[#This Row],[Sales_Channel]]</f>
        <v>Retail</v>
      </c>
      <c r="T347" s="10" t="str">
        <f>Cleaned_Data[[#This Row],[Gender_Category]]</f>
        <v>Men</v>
      </c>
      <c r="U347" t="str">
        <f t="shared" si="11"/>
        <v>DK-697</v>
      </c>
      <c r="V347" s="10"/>
      <c r="W347" s="10"/>
    </row>
    <row r="348" spans="1:23" x14ac:dyDescent="0.3">
      <c r="A348" s="10" t="s">
        <v>667</v>
      </c>
      <c r="B348" s="10">
        <f>Cleaned_Data[[#This Row],[Order_ID]]</f>
        <v>2360</v>
      </c>
      <c r="C348" s="10" t="str">
        <f>_xlfn.XLOOKUP(P348,Dim_Product!$E$2:$E$221,Dim_Product!$A$2:$A$221,"Not Found")</f>
        <v>PK-80</v>
      </c>
      <c r="D348" s="10" t="str">
        <f>_xlfn.XLOOKUP(Table5[[#This Row],[Order_Date]],Table8[Date],Table8[Date_Key],"Not Found")</f>
        <v>Not Found</v>
      </c>
      <c r="E348" s="10" t="str">
        <f>_xlfn.XLOOKUP(R348,Table4[Region],Table4[Region_Key])</f>
        <v>RK-02</v>
      </c>
      <c r="F348" s="10" t="str">
        <f>_xlfn.XLOOKUP(S348,Table6[Sales_Channel],Table6[Channel_Key])</f>
        <v>CK-01</v>
      </c>
      <c r="G348" s="10" t="str">
        <f>_xlfn.XLOOKUP(T348,Table7[Gender_Category],Table7[Gender_Key])</f>
        <v>GK-02</v>
      </c>
      <c r="H348" s="10">
        <f>Cleaned_Data[[#This Row],[Units_Sold]]</f>
        <v>2</v>
      </c>
      <c r="I348" s="10">
        <f>Cleaned_Data[[#This Row],[MRP]]</f>
        <v>6110.0300000000007</v>
      </c>
      <c r="J348" s="10">
        <f>Cleaned_Data[[#This Row],[Discount_Applied]]</f>
        <v>0.85</v>
      </c>
      <c r="K348" s="10">
        <f>Cleaned_Data[[#This Row],[Revenue]]</f>
        <v>0</v>
      </c>
      <c r="L348" s="10">
        <f>Cleaned_Data[[#This Row],[Profit]]</f>
        <v>1947.5</v>
      </c>
      <c r="M348" s="10" t="str">
        <f>Cleaned_Data[[#This Row],[Product_Name]]</f>
        <v>Metcon 7</v>
      </c>
      <c r="N348" s="10" t="str">
        <f>Cleaned_Data[[#This Row],[Product_Line]]</f>
        <v>Training</v>
      </c>
      <c r="O348" s="10" t="str">
        <f>Cleaned_Data[[#This Row],[Size]]</f>
        <v>XL</v>
      </c>
      <c r="P348" s="10" t="str">
        <f t="shared" si="10"/>
        <v>Metcon 7|Training|XL</v>
      </c>
      <c r="Q348" s="11" t="str">
        <f>Cleaned_Data[[#This Row],[Order_Date]]</f>
        <v/>
      </c>
      <c r="R348" s="10" t="str">
        <f>Cleaned_Data[[#This Row],[Region]]</f>
        <v>Hyderabad</v>
      </c>
      <c r="S348" s="10" t="str">
        <f>Cleaned_Data[[#This Row],[Sales_Channel]]</f>
        <v>Online</v>
      </c>
      <c r="T348" s="10" t="str">
        <f>Cleaned_Data[[#This Row],[Gender_Category]]</f>
        <v>Women</v>
      </c>
      <c r="U348" t="str">
        <f t="shared" si="11"/>
        <v>Not Found</v>
      </c>
      <c r="V348" s="10"/>
      <c r="W348" s="10"/>
    </row>
    <row r="349" spans="1:23" x14ac:dyDescent="0.3">
      <c r="A349" s="10" t="s">
        <v>668</v>
      </c>
      <c r="B349" s="10">
        <f>Cleaned_Data[[#This Row],[Order_ID]]</f>
        <v>2361</v>
      </c>
      <c r="C349" s="10" t="str">
        <f>_xlfn.XLOOKUP(P349,Dim_Product!$E$2:$E$221,Dim_Product!$A$2:$A$221,"Not Found")</f>
        <v>PK-10</v>
      </c>
      <c r="D349" s="10" t="str">
        <f>_xlfn.XLOOKUP(Table5[[#This Row],[Order_Date]],Table8[Date],Table8[Date_Key],"Not Found")</f>
        <v>DK-424</v>
      </c>
      <c r="E349" s="10" t="str">
        <f>_xlfn.XLOOKUP(R349,Table4[Region],Table4[Region_Key])</f>
        <v>RK-03</v>
      </c>
      <c r="F349" s="10" t="str">
        <f>_xlfn.XLOOKUP(S349,Table6[Sales_Channel],Table6[Channel_Key])</f>
        <v>CK-02</v>
      </c>
      <c r="G349" s="10" t="str">
        <f>_xlfn.XLOOKUP(T349,Table7[Gender_Category],Table7[Gender_Key])</f>
        <v>GK-01</v>
      </c>
      <c r="H349" s="10">
        <f>Cleaned_Data[[#This Row],[Units_Sold]]</f>
        <v>0</v>
      </c>
      <c r="I349" s="10">
        <f>Cleaned_Data[[#This Row],[MRP]]</f>
        <v>6110.0300000000007</v>
      </c>
      <c r="J349" s="10">
        <f>Cleaned_Data[[#This Row],[Discount_Applied]]</f>
        <v>0</v>
      </c>
      <c r="K349" s="10">
        <f>Cleaned_Data[[#This Row],[Revenue]]</f>
        <v>0</v>
      </c>
      <c r="L349" s="10">
        <f>Cleaned_Data[[#This Row],[Profit]]</f>
        <v>1302.98</v>
      </c>
      <c r="M349" s="10" t="str">
        <f>Cleaned_Data[[#This Row],[Product_Name]]</f>
        <v>Flex Trainer</v>
      </c>
      <c r="N349" s="10" t="str">
        <f>Cleaned_Data[[#This Row],[Product_Line]]</f>
        <v>Training</v>
      </c>
      <c r="O349" s="10" t="str">
        <f>Cleaned_Data[[#This Row],[Size]]</f>
        <v>L</v>
      </c>
      <c r="P349" s="10" t="str">
        <f t="shared" si="10"/>
        <v>Flex Trainer|Training|L</v>
      </c>
      <c r="Q349" s="11">
        <f>Cleaned_Data[[#This Row],[Order_Date]]</f>
        <v>45556</v>
      </c>
      <c r="R349" s="10" t="str">
        <f>Cleaned_Data[[#This Row],[Region]]</f>
        <v>Mumbai</v>
      </c>
      <c r="S349" s="10" t="str">
        <f>Cleaned_Data[[#This Row],[Sales_Channel]]</f>
        <v>Retail</v>
      </c>
      <c r="T349" s="10" t="str">
        <f>Cleaned_Data[[#This Row],[Gender_Category]]</f>
        <v>Kids</v>
      </c>
      <c r="U349" t="str">
        <f t="shared" si="11"/>
        <v>DK-424</v>
      </c>
      <c r="V349" s="10"/>
      <c r="W349" s="10"/>
    </row>
    <row r="350" spans="1:23" x14ac:dyDescent="0.3">
      <c r="A350" s="10" t="s">
        <v>669</v>
      </c>
      <c r="B350" s="10">
        <f>Cleaned_Data[[#This Row],[Order_ID]]</f>
        <v>2362</v>
      </c>
      <c r="C350" s="10" t="str">
        <f>_xlfn.XLOOKUP(P350,Dim_Product!$E$2:$E$221,Dim_Product!$A$2:$A$221,"Not Found")</f>
        <v>PK-23</v>
      </c>
      <c r="D350" s="10" t="str">
        <f>_xlfn.XLOOKUP(Table5[[#This Row],[Order_Date]],Table8[Date],Table8[Date_Key],"Not Found")</f>
        <v>DK-644</v>
      </c>
      <c r="E350" s="10" t="str">
        <f>_xlfn.XLOOKUP(R350,Table4[Region],Table4[Region_Key])</f>
        <v>RK-01</v>
      </c>
      <c r="F350" s="10" t="str">
        <f>_xlfn.XLOOKUP(S350,Table6[Sales_Channel],Table6[Channel_Key])</f>
        <v>CK-01</v>
      </c>
      <c r="G350" s="10" t="str">
        <f>_xlfn.XLOOKUP(T350,Table7[Gender_Category],Table7[Gender_Key])</f>
        <v>GK-02</v>
      </c>
      <c r="H350" s="10">
        <f>Cleaned_Data[[#This Row],[Units_Sold]]</f>
        <v>2</v>
      </c>
      <c r="I350" s="10">
        <f>Cleaned_Data[[#This Row],[MRP]]</f>
        <v>6110.0300000000007</v>
      </c>
      <c r="J350" s="10">
        <f>Cleaned_Data[[#This Row],[Discount_Applied]]</f>
        <v>0</v>
      </c>
      <c r="K350" s="10">
        <f>Cleaned_Data[[#This Row],[Revenue]]</f>
        <v>0</v>
      </c>
      <c r="L350" s="10">
        <f>Cleaned_Data[[#This Row],[Profit]]</f>
        <v>3817.26</v>
      </c>
      <c r="M350" s="10" t="str">
        <f>Cleaned_Data[[#This Row],[Product_Name]]</f>
        <v>Blazer Mid</v>
      </c>
      <c r="N350" s="10" t="str">
        <f>Cleaned_Data[[#This Row],[Product_Line]]</f>
        <v>Lifestyle</v>
      </c>
      <c r="O350" s="10" t="str">
        <f>Cleaned_Data[[#This Row],[Size]]</f>
        <v>XL</v>
      </c>
      <c r="P350" s="10" t="str">
        <f t="shared" si="10"/>
        <v>Blazer Mid|Lifestyle|XL</v>
      </c>
      <c r="Q350" s="11">
        <f>Cleaned_Data[[#This Row],[Order_Date]]</f>
        <v>45776</v>
      </c>
      <c r="R350" s="10" t="str">
        <f>Cleaned_Data[[#This Row],[Region]]</f>
        <v>Bangalore</v>
      </c>
      <c r="S350" s="10" t="str">
        <f>Cleaned_Data[[#This Row],[Sales_Channel]]</f>
        <v>Online</v>
      </c>
      <c r="T350" s="10" t="str">
        <f>Cleaned_Data[[#This Row],[Gender_Category]]</f>
        <v>Women</v>
      </c>
      <c r="U350" t="str">
        <f t="shared" si="11"/>
        <v>DK-644</v>
      </c>
      <c r="V350" s="10"/>
      <c r="W350" s="10"/>
    </row>
    <row r="351" spans="1:23" x14ac:dyDescent="0.3">
      <c r="A351" s="10" t="s">
        <v>670</v>
      </c>
      <c r="B351" s="10">
        <f>Cleaned_Data[[#This Row],[Order_ID]]</f>
        <v>2363</v>
      </c>
      <c r="C351" s="10" t="str">
        <f>_xlfn.XLOOKUP(P351,Dim_Product!$E$2:$E$221,Dim_Product!$A$2:$A$221,"Not Found")</f>
        <v>PK-57</v>
      </c>
      <c r="D351" s="10" t="str">
        <f>_xlfn.XLOOKUP(Table5[[#This Row],[Order_Date]],Table8[Date],Table8[Date_Key],"Not Found")</f>
        <v>DK-92</v>
      </c>
      <c r="E351" s="10" t="str">
        <f>_xlfn.XLOOKUP(R351,Table4[Region],Table4[Region_Key])</f>
        <v>RK-02</v>
      </c>
      <c r="F351" s="10" t="str">
        <f>_xlfn.XLOOKUP(S351,Table6[Sales_Channel],Table6[Channel_Key])</f>
        <v>CK-02</v>
      </c>
      <c r="G351" s="10" t="str">
        <f>_xlfn.XLOOKUP(T351,Table7[Gender_Category],Table7[Gender_Key])</f>
        <v>GK-01</v>
      </c>
      <c r="H351" s="10">
        <f>Cleaned_Data[[#This Row],[Units_Sold]]</f>
        <v>2</v>
      </c>
      <c r="I351" s="10">
        <f>Cleaned_Data[[#This Row],[MRP]]</f>
        <v>5419.15</v>
      </c>
      <c r="J351" s="10">
        <f>Cleaned_Data[[#This Row],[Discount_Applied]]</f>
        <v>0</v>
      </c>
      <c r="K351" s="10">
        <f>Cleaned_Data[[#This Row],[Revenue]]</f>
        <v>0</v>
      </c>
      <c r="L351" s="10">
        <f>Cleaned_Data[[#This Row],[Profit]]</f>
        <v>-597.61</v>
      </c>
      <c r="M351" s="10" t="str">
        <f>Cleaned_Data[[#This Row],[Product_Name]]</f>
        <v>Pegasus Turbo</v>
      </c>
      <c r="N351" s="10" t="str">
        <f>Cleaned_Data[[#This Row],[Product_Line]]</f>
        <v>Running</v>
      </c>
      <c r="O351" s="10" t="str">
        <f>Cleaned_Data[[#This Row],[Size]]</f>
        <v>XL</v>
      </c>
      <c r="P351" s="10" t="str">
        <f t="shared" si="10"/>
        <v>Pegasus Turbo|Running|XL</v>
      </c>
      <c r="Q351" s="11">
        <f>Cleaned_Data[[#This Row],[Order_Date]]</f>
        <v>45224</v>
      </c>
      <c r="R351" s="10" t="str">
        <f>Cleaned_Data[[#This Row],[Region]]</f>
        <v>Hyderabad</v>
      </c>
      <c r="S351" s="10" t="str">
        <f>Cleaned_Data[[#This Row],[Sales_Channel]]</f>
        <v>Retail</v>
      </c>
      <c r="T351" s="10" t="str">
        <f>Cleaned_Data[[#This Row],[Gender_Category]]</f>
        <v>Kids</v>
      </c>
      <c r="U351" t="str">
        <f t="shared" si="11"/>
        <v>DK-92</v>
      </c>
      <c r="V351" s="10"/>
      <c r="W351" s="10"/>
    </row>
    <row r="352" spans="1:23" x14ac:dyDescent="0.3">
      <c r="A352" s="10" t="s">
        <v>671</v>
      </c>
      <c r="B352" s="10">
        <f>Cleaned_Data[[#This Row],[Order_ID]]</f>
        <v>2364</v>
      </c>
      <c r="C352" s="10" t="str">
        <f>_xlfn.XLOOKUP(P352,Dim_Product!$E$2:$E$221,Dim_Product!$A$2:$A$221,"Not Found")</f>
        <v>PK-111</v>
      </c>
      <c r="D352" s="10" t="str">
        <f>_xlfn.XLOOKUP(Table5[[#This Row],[Order_Date]],Table8[Date],Table8[Date_Key],"Not Found")</f>
        <v>DK-605</v>
      </c>
      <c r="E352" s="10" t="str">
        <f>_xlfn.XLOOKUP(R352,Table4[Region],Table4[Region_Key])</f>
        <v>RK-05</v>
      </c>
      <c r="F352" s="10" t="str">
        <f>_xlfn.XLOOKUP(S352,Table6[Sales_Channel],Table6[Channel_Key])</f>
        <v>CK-01</v>
      </c>
      <c r="G352" s="10" t="str">
        <f>_xlfn.XLOOKUP(T352,Table7[Gender_Category],Table7[Gender_Key])</f>
        <v>GK-02</v>
      </c>
      <c r="H352" s="10">
        <f>Cleaned_Data[[#This Row],[Units_Sold]]</f>
        <v>2</v>
      </c>
      <c r="I352" s="10">
        <f>Cleaned_Data[[#This Row],[MRP]]</f>
        <v>6110.0300000000007</v>
      </c>
      <c r="J352" s="10">
        <f>Cleaned_Data[[#This Row],[Discount_Applied]]</f>
        <v>0.27</v>
      </c>
      <c r="K352" s="10">
        <f>Cleaned_Data[[#This Row],[Revenue]]</f>
        <v>0</v>
      </c>
      <c r="L352" s="10">
        <f>Cleaned_Data[[#This Row],[Profit]]</f>
        <v>1414.23</v>
      </c>
      <c r="M352" s="10" t="str">
        <f>Cleaned_Data[[#This Row],[Product_Name]]</f>
        <v>Dunk Low</v>
      </c>
      <c r="N352" s="10" t="str">
        <f>Cleaned_Data[[#This Row],[Product_Line]]</f>
        <v>Lifestyle</v>
      </c>
      <c r="O352" s="10" t="str">
        <f>Cleaned_Data[[#This Row],[Size]]</f>
        <v>M</v>
      </c>
      <c r="P352" s="10" t="str">
        <f t="shared" si="10"/>
        <v>Dunk Low|Lifestyle|M</v>
      </c>
      <c r="Q352" s="11">
        <f>Cleaned_Data[[#This Row],[Order_Date]]</f>
        <v>45737</v>
      </c>
      <c r="R352" s="10" t="str">
        <f>Cleaned_Data[[#This Row],[Region]]</f>
        <v>Delhi</v>
      </c>
      <c r="S352" s="10" t="str">
        <f>Cleaned_Data[[#This Row],[Sales_Channel]]</f>
        <v>Online</v>
      </c>
      <c r="T352" s="10" t="str">
        <f>Cleaned_Data[[#This Row],[Gender_Category]]</f>
        <v>Women</v>
      </c>
      <c r="U352" t="str">
        <f t="shared" si="11"/>
        <v>DK-605</v>
      </c>
      <c r="V352" s="10"/>
      <c r="W352" s="10"/>
    </row>
    <row r="353" spans="1:23" x14ac:dyDescent="0.3">
      <c r="A353" s="10" t="s">
        <v>672</v>
      </c>
      <c r="B353" s="10">
        <f>Cleaned_Data[[#This Row],[Order_ID]]</f>
        <v>2365</v>
      </c>
      <c r="C353" s="10" t="str">
        <f>_xlfn.XLOOKUP(P353,Dim_Product!$E$2:$E$221,Dim_Product!$A$2:$A$221,"Not Found")</f>
        <v>PK-133</v>
      </c>
      <c r="D353" s="10" t="str">
        <f>_xlfn.XLOOKUP(Table5[[#This Row],[Order_Date]],Table8[Date],Table8[Date_Key],"Not Found")</f>
        <v>DK-370</v>
      </c>
      <c r="E353" s="10" t="str">
        <f>_xlfn.XLOOKUP(R353,Table4[Region],Table4[Region_Key])</f>
        <v>RK-02</v>
      </c>
      <c r="F353" s="10" t="str">
        <f>_xlfn.XLOOKUP(S353,Table6[Sales_Channel],Table6[Channel_Key])</f>
        <v>CK-01</v>
      </c>
      <c r="G353" s="10" t="str">
        <f>_xlfn.XLOOKUP(T353,Table7[Gender_Category],Table7[Gender_Key])</f>
        <v>GK-02</v>
      </c>
      <c r="H353" s="10">
        <f>Cleaned_Data[[#This Row],[Units_Sold]]</f>
        <v>2</v>
      </c>
      <c r="I353" s="10">
        <f>Cleaned_Data[[#This Row],[MRP]]</f>
        <v>6110.0300000000007</v>
      </c>
      <c r="J353" s="10">
        <f>Cleaned_Data[[#This Row],[Discount_Applied]]</f>
        <v>0</v>
      </c>
      <c r="K353" s="10">
        <f>Cleaned_Data[[#This Row],[Revenue]]</f>
        <v>0</v>
      </c>
      <c r="L353" s="10">
        <f>Cleaned_Data[[#This Row],[Profit]]</f>
        <v>3555.61</v>
      </c>
      <c r="M353" s="10" t="str">
        <f>Cleaned_Data[[#This Row],[Product_Name]]</f>
        <v>React Infinity</v>
      </c>
      <c r="N353" s="10" t="str">
        <f>Cleaned_Data[[#This Row],[Product_Line]]</f>
        <v>Running</v>
      </c>
      <c r="O353" s="10" t="str">
        <f>Cleaned_Data[[#This Row],[Size]]</f>
        <v>10</v>
      </c>
      <c r="P353" s="10" t="str">
        <f t="shared" si="10"/>
        <v>React Infinity|Running|10</v>
      </c>
      <c r="Q353" s="11">
        <f>Cleaned_Data[[#This Row],[Order_Date]]</f>
        <v>45502</v>
      </c>
      <c r="R353" s="10" t="str">
        <f>Cleaned_Data[[#This Row],[Region]]</f>
        <v>Hyderabad</v>
      </c>
      <c r="S353" s="10" t="str">
        <f>Cleaned_Data[[#This Row],[Sales_Channel]]</f>
        <v>Online</v>
      </c>
      <c r="T353" s="10" t="str">
        <f>Cleaned_Data[[#This Row],[Gender_Category]]</f>
        <v>Women</v>
      </c>
      <c r="U353" t="str">
        <f t="shared" si="11"/>
        <v>DK-370</v>
      </c>
      <c r="V353" s="10"/>
      <c r="W353" s="10"/>
    </row>
    <row r="354" spans="1:23" x14ac:dyDescent="0.3">
      <c r="A354" s="10" t="s">
        <v>673</v>
      </c>
      <c r="B354" s="10">
        <f>Cleaned_Data[[#This Row],[Order_ID]]</f>
        <v>2366</v>
      </c>
      <c r="C354" s="10" t="str">
        <f>_xlfn.XLOOKUP(P354,Dim_Product!$E$2:$E$221,Dim_Product!$A$2:$A$221,"Not Found")</f>
        <v>PK-20</v>
      </c>
      <c r="D354" s="10" t="str">
        <f>_xlfn.XLOOKUP(Table5[[#This Row],[Order_Date]],Table8[Date],Table8[Date_Key],"Not Found")</f>
        <v>DK-608</v>
      </c>
      <c r="E354" s="10" t="str">
        <f>_xlfn.XLOOKUP(R354,Table4[Region],Table4[Region_Key])</f>
        <v>RK-01</v>
      </c>
      <c r="F354" s="10" t="str">
        <f>_xlfn.XLOOKUP(S354,Table6[Sales_Channel],Table6[Channel_Key])</f>
        <v>CK-02</v>
      </c>
      <c r="G354" s="10" t="str">
        <f>_xlfn.XLOOKUP(T354,Table7[Gender_Category],Table7[Gender_Key])</f>
        <v>GK-01</v>
      </c>
      <c r="H354" s="10">
        <f>Cleaned_Data[[#This Row],[Units_Sold]]</f>
        <v>2</v>
      </c>
      <c r="I354" s="10">
        <f>Cleaned_Data[[#This Row],[MRP]]</f>
        <v>6110.0300000000007</v>
      </c>
      <c r="J354" s="10">
        <f>Cleaned_Data[[#This Row],[Discount_Applied]]</f>
        <v>0.63</v>
      </c>
      <c r="K354" s="10">
        <f>Cleaned_Data[[#This Row],[Revenue]]</f>
        <v>0</v>
      </c>
      <c r="L354" s="10">
        <f>Cleaned_Data[[#This Row],[Profit]]</f>
        <v>3737.47</v>
      </c>
      <c r="M354" s="10" t="str">
        <f>Cleaned_Data[[#This Row],[Product_Name]]</f>
        <v>Waffle One</v>
      </c>
      <c r="N354" s="10" t="str">
        <f>Cleaned_Data[[#This Row],[Product_Line]]</f>
        <v>Lifestyle</v>
      </c>
      <c r="O354" s="10" t="str">
        <f>Cleaned_Data[[#This Row],[Size]]</f>
        <v>M</v>
      </c>
      <c r="P354" s="10" t="str">
        <f t="shared" si="10"/>
        <v>Waffle One|Lifestyle|M</v>
      </c>
      <c r="Q354" s="11">
        <f>Cleaned_Data[[#This Row],[Order_Date]]</f>
        <v>45740</v>
      </c>
      <c r="R354" s="10" t="str">
        <f>Cleaned_Data[[#This Row],[Region]]</f>
        <v>Bangalore</v>
      </c>
      <c r="S354" s="10" t="str">
        <f>Cleaned_Data[[#This Row],[Sales_Channel]]</f>
        <v>Retail</v>
      </c>
      <c r="T354" s="10" t="str">
        <f>Cleaned_Data[[#This Row],[Gender_Category]]</f>
        <v>Kids</v>
      </c>
      <c r="U354" t="str">
        <f t="shared" si="11"/>
        <v>DK-608</v>
      </c>
      <c r="V354" s="10"/>
      <c r="W354" s="10"/>
    </row>
    <row r="355" spans="1:23" x14ac:dyDescent="0.3">
      <c r="A355" s="10" t="s">
        <v>674</v>
      </c>
      <c r="B355" s="10">
        <f>Cleaned_Data[[#This Row],[Order_ID]]</f>
        <v>2367</v>
      </c>
      <c r="C355" s="10" t="str">
        <f>_xlfn.XLOOKUP(P355,Dim_Product!$E$2:$E$221,Dim_Product!$A$2:$A$221,"Not Found")</f>
        <v>PK-38</v>
      </c>
      <c r="D355" s="10" t="str">
        <f>_xlfn.XLOOKUP(Table5[[#This Row],[Order_Date]],Table8[Date],Table8[Date_Key],"Not Found")</f>
        <v>DK-436</v>
      </c>
      <c r="E355" s="10" t="str">
        <f>_xlfn.XLOOKUP(R355,Table4[Region],Table4[Region_Key])</f>
        <v>RK-01</v>
      </c>
      <c r="F355" s="10" t="str">
        <f>_xlfn.XLOOKUP(S355,Table6[Sales_Channel],Table6[Channel_Key])</f>
        <v>CK-01</v>
      </c>
      <c r="G355" s="10" t="str">
        <f>_xlfn.XLOOKUP(T355,Table7[Gender_Category],Table7[Gender_Key])</f>
        <v>GK-01</v>
      </c>
      <c r="H355" s="10">
        <f>Cleaned_Data[[#This Row],[Units_Sold]]</f>
        <v>4</v>
      </c>
      <c r="I355" s="10">
        <f>Cleaned_Data[[#This Row],[MRP]]</f>
        <v>6202.99</v>
      </c>
      <c r="J355" s="10">
        <f>Cleaned_Data[[#This Row],[Discount_Applied]]</f>
        <v>0.84</v>
      </c>
      <c r="K355" s="10">
        <f>Cleaned_Data[[#This Row],[Revenue]]</f>
        <v>3969.91</v>
      </c>
      <c r="L355" s="10">
        <f>Cleaned_Data[[#This Row],[Profit]]</f>
        <v>-202.12</v>
      </c>
      <c r="M355" s="10" t="str">
        <f>Cleaned_Data[[#This Row],[Product_Name]]</f>
        <v>Dunk Low</v>
      </c>
      <c r="N355" s="10" t="str">
        <f>Cleaned_Data[[#This Row],[Product_Line]]</f>
        <v>Lifestyle</v>
      </c>
      <c r="O355" s="10" t="str">
        <f>Cleaned_Data[[#This Row],[Size]]</f>
        <v>XL</v>
      </c>
      <c r="P355" s="10" t="str">
        <f t="shared" si="10"/>
        <v>Dunk Low|Lifestyle|XL</v>
      </c>
      <c r="Q355" s="11">
        <f>Cleaned_Data[[#This Row],[Order_Date]]</f>
        <v>45568</v>
      </c>
      <c r="R355" s="10" t="str">
        <f>Cleaned_Data[[#This Row],[Region]]</f>
        <v>Bangalore</v>
      </c>
      <c r="S355" s="10" t="str">
        <f>Cleaned_Data[[#This Row],[Sales_Channel]]</f>
        <v>Online</v>
      </c>
      <c r="T355" s="10" t="str">
        <f>Cleaned_Data[[#This Row],[Gender_Category]]</f>
        <v>Kids</v>
      </c>
      <c r="U355" t="str">
        <f t="shared" si="11"/>
        <v>DK-436</v>
      </c>
      <c r="V355" s="10"/>
      <c r="W355" s="10"/>
    </row>
    <row r="356" spans="1:23" x14ac:dyDescent="0.3">
      <c r="A356" s="10" t="s">
        <v>675</v>
      </c>
      <c r="B356" s="10">
        <f>Cleaned_Data[[#This Row],[Order_ID]]</f>
        <v>2368</v>
      </c>
      <c r="C356" s="10" t="str">
        <f>_xlfn.XLOOKUP(P356,Dim_Product!$E$2:$E$221,Dim_Product!$A$2:$A$221,"Not Found")</f>
        <v>PK-09</v>
      </c>
      <c r="D356" s="10" t="str">
        <f>_xlfn.XLOOKUP(Table5[[#This Row],[Order_Date]],Table8[Date],Table8[Date_Key],"Not Found")</f>
        <v>DK-409</v>
      </c>
      <c r="E356" s="10" t="str">
        <f>_xlfn.XLOOKUP(R356,Table4[Region],Table4[Region_Key])</f>
        <v>RK-05</v>
      </c>
      <c r="F356" s="10" t="str">
        <f>_xlfn.XLOOKUP(S356,Table6[Sales_Channel],Table6[Channel_Key])</f>
        <v>CK-02</v>
      </c>
      <c r="G356" s="10" t="str">
        <f>_xlfn.XLOOKUP(T356,Table7[Gender_Category],Table7[Gender_Key])</f>
        <v>GK-02</v>
      </c>
      <c r="H356" s="10">
        <f>Cleaned_Data[[#This Row],[Units_Sold]]</f>
        <v>2</v>
      </c>
      <c r="I356" s="10">
        <f>Cleaned_Data[[#This Row],[MRP]]</f>
        <v>5582.98</v>
      </c>
      <c r="J356" s="10">
        <f>Cleaned_Data[[#This Row],[Discount_Applied]]</f>
        <v>0</v>
      </c>
      <c r="K356" s="10">
        <f>Cleaned_Data[[#This Row],[Revenue]]</f>
        <v>0</v>
      </c>
      <c r="L356" s="10">
        <f>Cleaned_Data[[#This Row],[Profit]]</f>
        <v>2369.2800000000002</v>
      </c>
      <c r="M356" s="10" t="str">
        <f>Cleaned_Data[[#This Row],[Product_Name]]</f>
        <v>Waffle One</v>
      </c>
      <c r="N356" s="10" t="str">
        <f>Cleaned_Data[[#This Row],[Product_Line]]</f>
        <v>Lifestyle</v>
      </c>
      <c r="O356" s="10" t="str">
        <f>Cleaned_Data[[#This Row],[Size]]</f>
        <v>L</v>
      </c>
      <c r="P356" s="10" t="str">
        <f t="shared" si="10"/>
        <v>Waffle One|Lifestyle|L</v>
      </c>
      <c r="Q356" s="11">
        <f>Cleaned_Data[[#This Row],[Order_Date]]</f>
        <v>45541</v>
      </c>
      <c r="R356" s="10" t="str">
        <f>Cleaned_Data[[#This Row],[Region]]</f>
        <v>Delhi</v>
      </c>
      <c r="S356" s="10" t="str">
        <f>Cleaned_Data[[#This Row],[Sales_Channel]]</f>
        <v>Retail</v>
      </c>
      <c r="T356" s="10" t="str">
        <f>Cleaned_Data[[#This Row],[Gender_Category]]</f>
        <v>Women</v>
      </c>
      <c r="U356" t="str">
        <f t="shared" si="11"/>
        <v>DK-409</v>
      </c>
      <c r="V356" s="10"/>
      <c r="W356" s="10"/>
    </row>
    <row r="357" spans="1:23" x14ac:dyDescent="0.3">
      <c r="A357" s="10" t="s">
        <v>676</v>
      </c>
      <c r="B357" s="10">
        <f>Cleaned_Data[[#This Row],[Order_ID]]</f>
        <v>2369</v>
      </c>
      <c r="C357" s="10" t="str">
        <f>_xlfn.XLOOKUP(P357,Dim_Product!$E$2:$E$221,Dim_Product!$A$2:$A$221,"Not Found")</f>
        <v>PK-66</v>
      </c>
      <c r="D357" s="10" t="str">
        <f>_xlfn.XLOOKUP(Table5[[#This Row],[Order_Date]],Table8[Date],Table8[Date_Key],"Not Found")</f>
        <v>DK-367</v>
      </c>
      <c r="E357" s="10" t="str">
        <f>_xlfn.XLOOKUP(R357,Table4[Region],Table4[Region_Key])</f>
        <v>RK-02</v>
      </c>
      <c r="F357" s="10" t="str">
        <f>_xlfn.XLOOKUP(S357,Table6[Sales_Channel],Table6[Channel_Key])</f>
        <v>CK-01</v>
      </c>
      <c r="G357" s="10" t="str">
        <f>_xlfn.XLOOKUP(T357,Table7[Gender_Category],Table7[Gender_Key])</f>
        <v>GK-03</v>
      </c>
      <c r="H357" s="10">
        <f>Cleaned_Data[[#This Row],[Units_Sold]]</f>
        <v>0</v>
      </c>
      <c r="I357" s="10">
        <f>Cleaned_Data[[#This Row],[MRP]]</f>
        <v>4248.21</v>
      </c>
      <c r="J357" s="10">
        <f>Cleaned_Data[[#This Row],[Discount_Applied]]</f>
        <v>0.5</v>
      </c>
      <c r="K357" s="10">
        <f>Cleaned_Data[[#This Row],[Revenue]]</f>
        <v>0</v>
      </c>
      <c r="L357" s="10">
        <f>Cleaned_Data[[#This Row],[Profit]]</f>
        <v>2427.86</v>
      </c>
      <c r="M357" s="10" t="str">
        <f>Cleaned_Data[[#This Row],[Product_Name]]</f>
        <v>LeBron 20</v>
      </c>
      <c r="N357" s="10" t="str">
        <f>Cleaned_Data[[#This Row],[Product_Line]]</f>
        <v>Basketball</v>
      </c>
      <c r="O357" s="10" t="str">
        <f>Cleaned_Data[[#This Row],[Size]]</f>
        <v>XL</v>
      </c>
      <c r="P357" s="10" t="str">
        <f t="shared" si="10"/>
        <v>LeBron 20|Basketball|XL</v>
      </c>
      <c r="Q357" s="11">
        <f>Cleaned_Data[[#This Row],[Order_Date]]</f>
        <v>45499</v>
      </c>
      <c r="R357" s="10" t="str">
        <f>Cleaned_Data[[#This Row],[Region]]</f>
        <v>Hyderabad</v>
      </c>
      <c r="S357" s="10" t="str">
        <f>Cleaned_Data[[#This Row],[Sales_Channel]]</f>
        <v>Online</v>
      </c>
      <c r="T357" s="10" t="str">
        <f>Cleaned_Data[[#This Row],[Gender_Category]]</f>
        <v>Men</v>
      </c>
      <c r="U357" t="str">
        <f t="shared" si="11"/>
        <v>DK-367</v>
      </c>
      <c r="V357" s="10"/>
      <c r="W357" s="10"/>
    </row>
    <row r="358" spans="1:23" x14ac:dyDescent="0.3">
      <c r="A358" s="10" t="s">
        <v>677</v>
      </c>
      <c r="B358" s="10">
        <f>Cleaned_Data[[#This Row],[Order_ID]]</f>
        <v>2370</v>
      </c>
      <c r="C358" s="10" t="str">
        <f>_xlfn.XLOOKUP(P358,Dim_Product!$E$2:$E$221,Dim_Product!$A$2:$A$221,"Not Found")</f>
        <v>PK-76</v>
      </c>
      <c r="D358" s="10" t="str">
        <f>_xlfn.XLOOKUP(Table5[[#This Row],[Order_Date]],Table8[Date],Table8[Date_Key],"Not Found")</f>
        <v>DK-573</v>
      </c>
      <c r="E358" s="10" t="str">
        <f>_xlfn.XLOOKUP(R358,Table4[Region],Table4[Region_Key])</f>
        <v>RK-05</v>
      </c>
      <c r="F358" s="10" t="str">
        <f>_xlfn.XLOOKUP(S358,Table6[Sales_Channel],Table6[Channel_Key])</f>
        <v>CK-01</v>
      </c>
      <c r="G358" s="10" t="str">
        <f>_xlfn.XLOOKUP(T358,Table7[Gender_Category],Table7[Gender_Key])</f>
        <v>GK-03</v>
      </c>
      <c r="H358" s="10">
        <f>Cleaned_Data[[#This Row],[Units_Sold]]</f>
        <v>2</v>
      </c>
      <c r="I358" s="10">
        <f>Cleaned_Data[[#This Row],[MRP]]</f>
        <v>6110.0300000000007</v>
      </c>
      <c r="J358" s="10">
        <f>Cleaned_Data[[#This Row],[Discount_Applied]]</f>
        <v>0</v>
      </c>
      <c r="K358" s="10">
        <f>Cleaned_Data[[#This Row],[Revenue]]</f>
        <v>0</v>
      </c>
      <c r="L358" s="10">
        <f>Cleaned_Data[[#This Row],[Profit]]</f>
        <v>867.37</v>
      </c>
      <c r="M358" s="10" t="str">
        <f>Cleaned_Data[[#This Row],[Product_Name]]</f>
        <v>Pegasus Turbo</v>
      </c>
      <c r="N358" s="10" t="str">
        <f>Cleaned_Data[[#This Row],[Product_Line]]</f>
        <v>Running</v>
      </c>
      <c r="O358" s="10" t="str">
        <f>Cleaned_Data[[#This Row],[Size]]</f>
        <v>L</v>
      </c>
      <c r="P358" s="10" t="str">
        <f t="shared" si="10"/>
        <v>Pegasus Turbo|Running|L</v>
      </c>
      <c r="Q358" s="11">
        <f>Cleaned_Data[[#This Row],[Order_Date]]</f>
        <v>45705</v>
      </c>
      <c r="R358" s="10" t="str">
        <f>Cleaned_Data[[#This Row],[Region]]</f>
        <v>Delhi</v>
      </c>
      <c r="S358" s="10" t="str">
        <f>Cleaned_Data[[#This Row],[Sales_Channel]]</f>
        <v>Online</v>
      </c>
      <c r="T358" s="10" t="str">
        <f>Cleaned_Data[[#This Row],[Gender_Category]]</f>
        <v>Men</v>
      </c>
      <c r="U358" t="str">
        <f t="shared" si="11"/>
        <v>DK-573</v>
      </c>
      <c r="V358" s="10"/>
      <c r="W358" s="10"/>
    </row>
    <row r="359" spans="1:23" x14ac:dyDescent="0.3">
      <c r="A359" s="10" t="s">
        <v>678</v>
      </c>
      <c r="B359" s="10">
        <f>Cleaned_Data[[#This Row],[Order_ID]]</f>
        <v>2371</v>
      </c>
      <c r="C359" s="10" t="str">
        <f>_xlfn.XLOOKUP(P359,Dim_Product!$E$2:$E$221,Dim_Product!$A$2:$A$221,"Not Found")</f>
        <v>PK-51</v>
      </c>
      <c r="D359" s="10" t="str">
        <f>_xlfn.XLOOKUP(Table5[[#This Row],[Order_Date]],Table8[Date],Table8[Date_Key],"Not Found")</f>
        <v>DK-643</v>
      </c>
      <c r="E359" s="10" t="str">
        <f>_xlfn.XLOOKUP(R359,Table4[Region],Table4[Region_Key])</f>
        <v>RK-06</v>
      </c>
      <c r="F359" s="10" t="str">
        <f>_xlfn.XLOOKUP(S359,Table6[Sales_Channel],Table6[Channel_Key])</f>
        <v>CK-01</v>
      </c>
      <c r="G359" s="10" t="str">
        <f>_xlfn.XLOOKUP(T359,Table7[Gender_Category],Table7[Gender_Key])</f>
        <v>GK-01</v>
      </c>
      <c r="H359" s="10">
        <f>Cleaned_Data[[#This Row],[Units_Sold]]</f>
        <v>1</v>
      </c>
      <c r="I359" s="10">
        <f>Cleaned_Data[[#This Row],[MRP]]</f>
        <v>6110.0300000000007</v>
      </c>
      <c r="J359" s="10">
        <f>Cleaned_Data[[#This Row],[Discount_Applied]]</f>
        <v>0.05</v>
      </c>
      <c r="K359" s="10">
        <f>Cleaned_Data[[#This Row],[Revenue]]</f>
        <v>0</v>
      </c>
      <c r="L359" s="10">
        <f>Cleaned_Data[[#This Row],[Profit]]</f>
        <v>3424.65</v>
      </c>
      <c r="M359" s="10" t="str">
        <f>Cleaned_Data[[#This Row],[Product_Name]]</f>
        <v>Flex Trainer</v>
      </c>
      <c r="N359" s="10" t="str">
        <f>Cleaned_Data[[#This Row],[Product_Line]]</f>
        <v>Training</v>
      </c>
      <c r="O359" s="10" t="str">
        <f>Cleaned_Data[[#This Row],[Size]]</f>
        <v>NA</v>
      </c>
      <c r="P359" s="10" t="str">
        <f t="shared" si="10"/>
        <v>Flex Trainer|Training|NA</v>
      </c>
      <c r="Q359" s="11">
        <f>Cleaned_Data[[#This Row],[Order_Date]]</f>
        <v>45775</v>
      </c>
      <c r="R359" s="10" t="str">
        <f>Cleaned_Data[[#This Row],[Region]]</f>
        <v>Kolkata</v>
      </c>
      <c r="S359" s="10" t="str">
        <f>Cleaned_Data[[#This Row],[Sales_Channel]]</f>
        <v>Online</v>
      </c>
      <c r="T359" s="10" t="str">
        <f>Cleaned_Data[[#This Row],[Gender_Category]]</f>
        <v>Kids</v>
      </c>
      <c r="U359" t="str">
        <f t="shared" si="11"/>
        <v>DK-643</v>
      </c>
      <c r="V359" s="10"/>
      <c r="W359" s="10"/>
    </row>
    <row r="360" spans="1:23" x14ac:dyDescent="0.3">
      <c r="A360" s="10" t="s">
        <v>679</v>
      </c>
      <c r="B360" s="10">
        <f>Cleaned_Data[[#This Row],[Order_ID]]</f>
        <v>2372</v>
      </c>
      <c r="C360" s="10" t="str">
        <f>_xlfn.XLOOKUP(P360,Dim_Product!$E$2:$E$221,Dim_Product!$A$2:$A$221,"Not Found")</f>
        <v>PK-34</v>
      </c>
      <c r="D360" s="10" t="str">
        <f>_xlfn.XLOOKUP(Table5[[#This Row],[Order_Date]],Table8[Date],Table8[Date_Key],"Not Found")</f>
        <v>DK-580</v>
      </c>
      <c r="E360" s="10" t="str">
        <f>_xlfn.XLOOKUP(R360,Table4[Region],Table4[Region_Key])</f>
        <v>RK-06</v>
      </c>
      <c r="F360" s="10" t="str">
        <f>_xlfn.XLOOKUP(S360,Table6[Sales_Channel],Table6[Channel_Key])</f>
        <v>CK-01</v>
      </c>
      <c r="G360" s="10" t="str">
        <f>_xlfn.XLOOKUP(T360,Table7[Gender_Category],Table7[Gender_Key])</f>
        <v>GK-03</v>
      </c>
      <c r="H360" s="10">
        <f>Cleaned_Data[[#This Row],[Units_Sold]]</f>
        <v>2</v>
      </c>
      <c r="I360" s="10">
        <f>Cleaned_Data[[#This Row],[MRP]]</f>
        <v>7624.86</v>
      </c>
      <c r="J360" s="10">
        <f>Cleaned_Data[[#This Row],[Discount_Applied]]</f>
        <v>0</v>
      </c>
      <c r="K360" s="10">
        <f>Cleaned_Data[[#This Row],[Revenue]]</f>
        <v>0</v>
      </c>
      <c r="L360" s="10">
        <f>Cleaned_Data[[#This Row],[Profit]]</f>
        <v>3365.96</v>
      </c>
      <c r="M360" s="10" t="str">
        <f>Cleaned_Data[[#This Row],[Product_Name]]</f>
        <v>Free RN</v>
      </c>
      <c r="N360" s="10" t="str">
        <f>Cleaned_Data[[#This Row],[Product_Line]]</f>
        <v>Running</v>
      </c>
      <c r="O360" s="10" t="str">
        <f>Cleaned_Data[[#This Row],[Size]]</f>
        <v>NA</v>
      </c>
      <c r="P360" s="10" t="str">
        <f t="shared" si="10"/>
        <v>Free RN|Running|NA</v>
      </c>
      <c r="Q360" s="11">
        <f>Cleaned_Data[[#This Row],[Order_Date]]</f>
        <v>45712</v>
      </c>
      <c r="R360" s="10" t="str">
        <f>Cleaned_Data[[#This Row],[Region]]</f>
        <v>Kolkata</v>
      </c>
      <c r="S360" s="10" t="str">
        <f>Cleaned_Data[[#This Row],[Sales_Channel]]</f>
        <v>Online</v>
      </c>
      <c r="T360" s="10" t="str">
        <f>Cleaned_Data[[#This Row],[Gender_Category]]</f>
        <v>Men</v>
      </c>
      <c r="U360" t="str">
        <f t="shared" si="11"/>
        <v>DK-580</v>
      </c>
      <c r="V360" s="10"/>
      <c r="W360" s="10"/>
    </row>
    <row r="361" spans="1:23" x14ac:dyDescent="0.3">
      <c r="A361" s="10" t="s">
        <v>680</v>
      </c>
      <c r="B361" s="10">
        <f>Cleaned_Data[[#This Row],[Order_ID]]</f>
        <v>2373</v>
      </c>
      <c r="C361" s="10" t="str">
        <f>_xlfn.XLOOKUP(P361,Dim_Product!$E$2:$E$221,Dim_Product!$A$2:$A$221,"Not Found")</f>
        <v>PK-44</v>
      </c>
      <c r="D361" s="10" t="str">
        <f>_xlfn.XLOOKUP(Table5[[#This Row],[Order_Date]],Table8[Date],Table8[Date_Key],"Not Found")</f>
        <v>Not Found</v>
      </c>
      <c r="E361" s="10" t="str">
        <f>_xlfn.XLOOKUP(R361,Table4[Region],Table4[Region_Key])</f>
        <v>RK-06</v>
      </c>
      <c r="F361" s="10" t="str">
        <f>_xlfn.XLOOKUP(S361,Table6[Sales_Channel],Table6[Channel_Key])</f>
        <v>CK-02</v>
      </c>
      <c r="G361" s="10" t="str">
        <f>_xlfn.XLOOKUP(T361,Table7[Gender_Category],Table7[Gender_Key])</f>
        <v>GK-02</v>
      </c>
      <c r="H361" s="10">
        <f>Cleaned_Data[[#This Row],[Units_Sold]]</f>
        <v>2</v>
      </c>
      <c r="I361" s="10">
        <f>Cleaned_Data[[#This Row],[MRP]]</f>
        <v>8637.25</v>
      </c>
      <c r="J361" s="10">
        <f>Cleaned_Data[[#This Row],[Discount_Applied]]</f>
        <v>0.35</v>
      </c>
      <c r="K361" s="10">
        <f>Cleaned_Data[[#This Row],[Revenue]]</f>
        <v>0</v>
      </c>
      <c r="L361" s="10">
        <f>Cleaned_Data[[#This Row],[Profit]]</f>
        <v>2738.82</v>
      </c>
      <c r="M361" s="10" t="str">
        <f>Cleaned_Data[[#This Row],[Product_Name]]</f>
        <v>Air Force 1</v>
      </c>
      <c r="N361" s="10" t="str">
        <f>Cleaned_Data[[#This Row],[Product_Line]]</f>
        <v>Lifestyle</v>
      </c>
      <c r="O361" s="10" t="str">
        <f>Cleaned_Data[[#This Row],[Size]]</f>
        <v>XL</v>
      </c>
      <c r="P361" s="10" t="str">
        <f t="shared" si="10"/>
        <v>Air Force 1|Lifestyle|XL</v>
      </c>
      <c r="Q361" s="11" t="str">
        <f>Cleaned_Data[[#This Row],[Order_Date]]</f>
        <v/>
      </c>
      <c r="R361" s="10" t="str">
        <f>Cleaned_Data[[#This Row],[Region]]</f>
        <v>Kolkata</v>
      </c>
      <c r="S361" s="10" t="str">
        <f>Cleaned_Data[[#This Row],[Sales_Channel]]</f>
        <v>Retail</v>
      </c>
      <c r="T361" s="10" t="str">
        <f>Cleaned_Data[[#This Row],[Gender_Category]]</f>
        <v>Women</v>
      </c>
      <c r="U361" t="str">
        <f t="shared" si="11"/>
        <v>Not Found</v>
      </c>
      <c r="V361" s="10"/>
      <c r="W361" s="10"/>
    </row>
    <row r="362" spans="1:23" x14ac:dyDescent="0.3">
      <c r="A362" s="10" t="s">
        <v>681</v>
      </c>
      <c r="B362" s="10">
        <f>Cleaned_Data[[#This Row],[Order_ID]]</f>
        <v>2375</v>
      </c>
      <c r="C362" s="10" t="str">
        <f>_xlfn.XLOOKUP(P362,Dim_Product!$E$2:$E$221,Dim_Product!$A$2:$A$221,"Not Found")</f>
        <v>PK-32</v>
      </c>
      <c r="D362" s="10" t="str">
        <f>_xlfn.XLOOKUP(Table5[[#This Row],[Order_Date]],Table8[Date],Table8[Date_Key],"Not Found")</f>
        <v>DK-501</v>
      </c>
      <c r="E362" s="10" t="str">
        <f>_xlfn.XLOOKUP(R362,Table4[Region],Table4[Region_Key])</f>
        <v>RK-03</v>
      </c>
      <c r="F362" s="10" t="str">
        <f>_xlfn.XLOOKUP(S362,Table6[Sales_Channel],Table6[Channel_Key])</f>
        <v>CK-02</v>
      </c>
      <c r="G362" s="10" t="str">
        <f>_xlfn.XLOOKUP(T362,Table7[Gender_Category],Table7[Gender_Key])</f>
        <v>GK-03</v>
      </c>
      <c r="H362" s="10">
        <f>Cleaned_Data[[#This Row],[Units_Sold]]</f>
        <v>-1</v>
      </c>
      <c r="I362" s="10">
        <f>Cleaned_Data[[#This Row],[MRP]]</f>
        <v>9061.25</v>
      </c>
      <c r="J362" s="10">
        <f>Cleaned_Data[[#This Row],[Discount_Applied]]</f>
        <v>0</v>
      </c>
      <c r="K362" s="10">
        <f>Cleaned_Data[[#This Row],[Revenue]]</f>
        <v>0</v>
      </c>
      <c r="L362" s="10">
        <f>Cleaned_Data[[#This Row],[Profit]]</f>
        <v>990.59</v>
      </c>
      <c r="M362" s="10" t="str">
        <f>Cleaned_Data[[#This Row],[Product_Name]]</f>
        <v>Metcon 7</v>
      </c>
      <c r="N362" s="10" t="str">
        <f>Cleaned_Data[[#This Row],[Product_Line]]</f>
        <v>Training</v>
      </c>
      <c r="O362" s="10" t="str">
        <f>Cleaned_Data[[#This Row],[Size]]</f>
        <v>NA</v>
      </c>
      <c r="P362" s="10" t="str">
        <f t="shared" si="10"/>
        <v>Metcon 7|Training|NA</v>
      </c>
      <c r="Q362" s="11">
        <f>Cleaned_Data[[#This Row],[Order_Date]]</f>
        <v>45633</v>
      </c>
      <c r="R362" s="10" t="str">
        <f>Cleaned_Data[[#This Row],[Region]]</f>
        <v>Mumbai</v>
      </c>
      <c r="S362" s="10" t="str">
        <f>Cleaned_Data[[#This Row],[Sales_Channel]]</f>
        <v>Retail</v>
      </c>
      <c r="T362" s="10" t="str">
        <f>Cleaned_Data[[#This Row],[Gender_Category]]</f>
        <v>Men</v>
      </c>
      <c r="U362" t="str">
        <f t="shared" si="11"/>
        <v>DK-501</v>
      </c>
      <c r="V362" s="10"/>
      <c r="W362" s="10"/>
    </row>
    <row r="363" spans="1:23" x14ac:dyDescent="0.3">
      <c r="A363" s="10" t="s">
        <v>682</v>
      </c>
      <c r="B363" s="10">
        <f>Cleaned_Data[[#This Row],[Order_ID]]</f>
        <v>2376</v>
      </c>
      <c r="C363" s="10" t="str">
        <f>_xlfn.XLOOKUP(P363,Dim_Product!$E$2:$E$221,Dim_Product!$A$2:$A$221,"Not Found")</f>
        <v>PK-38</v>
      </c>
      <c r="D363" s="10" t="str">
        <f>_xlfn.XLOOKUP(Table5[[#This Row],[Order_Date]],Table8[Date],Table8[Date_Key],"Not Found")</f>
        <v>DK-371</v>
      </c>
      <c r="E363" s="10" t="str">
        <f>_xlfn.XLOOKUP(R363,Table4[Region],Table4[Region_Key])</f>
        <v>RK-05</v>
      </c>
      <c r="F363" s="10" t="str">
        <f>_xlfn.XLOOKUP(S363,Table6[Sales_Channel],Table6[Channel_Key])</f>
        <v>CK-01</v>
      </c>
      <c r="G363" s="10" t="str">
        <f>_xlfn.XLOOKUP(T363,Table7[Gender_Category],Table7[Gender_Key])</f>
        <v>GK-03</v>
      </c>
      <c r="H363" s="10">
        <f>Cleaned_Data[[#This Row],[Units_Sold]]</f>
        <v>2</v>
      </c>
      <c r="I363" s="10">
        <f>Cleaned_Data[[#This Row],[MRP]]</f>
        <v>3718.82</v>
      </c>
      <c r="J363" s="10">
        <f>Cleaned_Data[[#This Row],[Discount_Applied]]</f>
        <v>0.88</v>
      </c>
      <c r="K363" s="10">
        <f>Cleaned_Data[[#This Row],[Revenue]]</f>
        <v>0</v>
      </c>
      <c r="L363" s="10">
        <f>Cleaned_Data[[#This Row],[Profit]]</f>
        <v>-234.66</v>
      </c>
      <c r="M363" s="10" t="str">
        <f>Cleaned_Data[[#This Row],[Product_Name]]</f>
        <v>Dunk Low</v>
      </c>
      <c r="N363" s="10" t="str">
        <f>Cleaned_Data[[#This Row],[Product_Line]]</f>
        <v>Lifestyle</v>
      </c>
      <c r="O363" s="10" t="str">
        <f>Cleaned_Data[[#This Row],[Size]]</f>
        <v>XL</v>
      </c>
      <c r="P363" s="10" t="str">
        <f t="shared" si="10"/>
        <v>Dunk Low|Lifestyle|XL</v>
      </c>
      <c r="Q363" s="11">
        <f>Cleaned_Data[[#This Row],[Order_Date]]</f>
        <v>45503</v>
      </c>
      <c r="R363" s="10" t="str">
        <f>Cleaned_Data[[#This Row],[Region]]</f>
        <v>Delhi</v>
      </c>
      <c r="S363" s="10" t="str">
        <f>Cleaned_Data[[#This Row],[Sales_Channel]]</f>
        <v>Online</v>
      </c>
      <c r="T363" s="10" t="str">
        <f>Cleaned_Data[[#This Row],[Gender_Category]]</f>
        <v>Men</v>
      </c>
      <c r="U363" t="str">
        <f t="shared" si="11"/>
        <v>DK-371</v>
      </c>
      <c r="V363" s="10"/>
      <c r="W363" s="10"/>
    </row>
    <row r="364" spans="1:23" x14ac:dyDescent="0.3">
      <c r="A364" s="10" t="s">
        <v>683</v>
      </c>
      <c r="B364" s="10">
        <f>Cleaned_Data[[#This Row],[Order_ID]]</f>
        <v>2377</v>
      </c>
      <c r="C364" s="10" t="str">
        <f>_xlfn.XLOOKUP(P364,Dim_Product!$E$2:$E$221,Dim_Product!$A$2:$A$221,"Not Found")</f>
        <v>PK-56</v>
      </c>
      <c r="D364" s="10" t="str">
        <f>_xlfn.XLOOKUP(Table5[[#This Row],[Order_Date]],Table8[Date],Table8[Date_Key],"Not Found")</f>
        <v>DK-503</v>
      </c>
      <c r="E364" s="10" t="str">
        <f>_xlfn.XLOOKUP(R364,Table4[Region],Table4[Region_Key])</f>
        <v>RK-03</v>
      </c>
      <c r="F364" s="10" t="str">
        <f>_xlfn.XLOOKUP(S364,Table6[Sales_Channel],Table6[Channel_Key])</f>
        <v>CK-01</v>
      </c>
      <c r="G364" s="10" t="str">
        <f>_xlfn.XLOOKUP(T364,Table7[Gender_Category],Table7[Gender_Key])</f>
        <v>GK-03</v>
      </c>
      <c r="H364" s="10">
        <f>Cleaned_Data[[#This Row],[Units_Sold]]</f>
        <v>4</v>
      </c>
      <c r="I364" s="10">
        <f>Cleaned_Data[[#This Row],[MRP]]</f>
        <v>6110.0300000000007</v>
      </c>
      <c r="J364" s="10">
        <f>Cleaned_Data[[#This Row],[Discount_Applied]]</f>
        <v>0</v>
      </c>
      <c r="K364" s="10">
        <f>Cleaned_Data[[#This Row],[Revenue]]</f>
        <v>0</v>
      </c>
      <c r="L364" s="10">
        <f>Cleaned_Data[[#This Row],[Profit]]</f>
        <v>2438.2399999999998</v>
      </c>
      <c r="M364" s="10" t="str">
        <f>Cleaned_Data[[#This Row],[Product_Name]]</f>
        <v>LeBron 20</v>
      </c>
      <c r="N364" s="10" t="str">
        <f>Cleaned_Data[[#This Row],[Product_Line]]</f>
        <v>Basketball</v>
      </c>
      <c r="O364" s="10" t="str">
        <f>Cleaned_Data[[#This Row],[Size]]</f>
        <v>NA</v>
      </c>
      <c r="P364" s="10" t="str">
        <f t="shared" si="10"/>
        <v>LeBron 20|Basketball|NA</v>
      </c>
      <c r="Q364" s="11">
        <f>Cleaned_Data[[#This Row],[Order_Date]]</f>
        <v>45635</v>
      </c>
      <c r="R364" s="10" t="str">
        <f>Cleaned_Data[[#This Row],[Region]]</f>
        <v>Mumbai</v>
      </c>
      <c r="S364" s="10" t="str">
        <f>Cleaned_Data[[#This Row],[Sales_Channel]]</f>
        <v>Online</v>
      </c>
      <c r="T364" s="10" t="str">
        <f>Cleaned_Data[[#This Row],[Gender_Category]]</f>
        <v>Men</v>
      </c>
      <c r="U364" t="str">
        <f t="shared" si="11"/>
        <v>DK-503</v>
      </c>
      <c r="V364" s="10"/>
      <c r="W364" s="10"/>
    </row>
    <row r="365" spans="1:23" x14ac:dyDescent="0.3">
      <c r="A365" s="10" t="s">
        <v>684</v>
      </c>
      <c r="B365" s="10">
        <f>Cleaned_Data[[#This Row],[Order_ID]]</f>
        <v>2378</v>
      </c>
      <c r="C365" s="10" t="str">
        <f>_xlfn.XLOOKUP(P365,Dim_Product!$E$2:$E$221,Dim_Product!$A$2:$A$221,"Not Found")</f>
        <v>PK-66</v>
      </c>
      <c r="D365" s="10" t="str">
        <f>_xlfn.XLOOKUP(Table5[[#This Row],[Order_Date]],Table8[Date],Table8[Date_Key],"Not Found")</f>
        <v>DK-707</v>
      </c>
      <c r="E365" s="10" t="str">
        <f>_xlfn.XLOOKUP(R365,Table4[Region],Table4[Region_Key])</f>
        <v>RK-03</v>
      </c>
      <c r="F365" s="10" t="str">
        <f>_xlfn.XLOOKUP(S365,Table6[Sales_Channel],Table6[Channel_Key])</f>
        <v>CK-02</v>
      </c>
      <c r="G365" s="10" t="str">
        <f>_xlfn.XLOOKUP(T365,Table7[Gender_Category],Table7[Gender_Key])</f>
        <v>GK-02</v>
      </c>
      <c r="H365" s="10">
        <f>Cleaned_Data[[#This Row],[Units_Sold]]</f>
        <v>-1</v>
      </c>
      <c r="I365" s="10">
        <f>Cleaned_Data[[#This Row],[MRP]]</f>
        <v>6110.0300000000007</v>
      </c>
      <c r="J365" s="10">
        <f>Cleaned_Data[[#This Row],[Discount_Applied]]</f>
        <v>0</v>
      </c>
      <c r="K365" s="10">
        <f>Cleaned_Data[[#This Row],[Revenue]]</f>
        <v>0</v>
      </c>
      <c r="L365" s="10">
        <f>Cleaned_Data[[#This Row],[Profit]]</f>
        <v>2107.42</v>
      </c>
      <c r="M365" s="10" t="str">
        <f>Cleaned_Data[[#This Row],[Product_Name]]</f>
        <v>LeBron 20</v>
      </c>
      <c r="N365" s="10" t="str">
        <f>Cleaned_Data[[#This Row],[Product_Line]]</f>
        <v>Basketball</v>
      </c>
      <c r="O365" s="10" t="str">
        <f>Cleaned_Data[[#This Row],[Size]]</f>
        <v>XL</v>
      </c>
      <c r="P365" s="10" t="str">
        <f t="shared" si="10"/>
        <v>LeBron 20|Basketball|XL</v>
      </c>
      <c r="Q365" s="11">
        <f>Cleaned_Data[[#This Row],[Order_Date]]</f>
        <v>45839</v>
      </c>
      <c r="R365" s="10" t="str">
        <f>Cleaned_Data[[#This Row],[Region]]</f>
        <v>Mumbai</v>
      </c>
      <c r="S365" s="10" t="str">
        <f>Cleaned_Data[[#This Row],[Sales_Channel]]</f>
        <v>Retail</v>
      </c>
      <c r="T365" s="10" t="str">
        <f>Cleaned_Data[[#This Row],[Gender_Category]]</f>
        <v>Women</v>
      </c>
      <c r="U365" t="str">
        <f t="shared" si="11"/>
        <v>DK-707</v>
      </c>
      <c r="V365" s="10"/>
      <c r="W365" s="10"/>
    </row>
    <row r="366" spans="1:23" x14ac:dyDescent="0.3">
      <c r="A366" s="10" t="s">
        <v>685</v>
      </c>
      <c r="B366" s="10">
        <f>Cleaned_Data[[#This Row],[Order_ID]]</f>
        <v>2379</v>
      </c>
      <c r="C366" s="10" t="str">
        <f>_xlfn.XLOOKUP(P366,Dim_Product!$E$2:$E$221,Dim_Product!$A$2:$A$221,"Not Found")</f>
        <v>PK-119</v>
      </c>
      <c r="D366" s="10" t="str">
        <f>_xlfn.XLOOKUP(Table5[[#This Row],[Order_Date]],Table8[Date],Table8[Date_Key],"Not Found")</f>
        <v>Not Found</v>
      </c>
      <c r="E366" s="10" t="str">
        <f>_xlfn.XLOOKUP(R366,Table4[Region],Table4[Region_Key])</f>
        <v>RK-03</v>
      </c>
      <c r="F366" s="10" t="str">
        <f>_xlfn.XLOOKUP(S366,Table6[Sales_Channel],Table6[Channel_Key])</f>
        <v>CK-01</v>
      </c>
      <c r="G366" s="10" t="str">
        <f>_xlfn.XLOOKUP(T366,Table7[Gender_Category],Table7[Gender_Key])</f>
        <v>GK-03</v>
      </c>
      <c r="H366" s="10">
        <f>Cleaned_Data[[#This Row],[Units_Sold]]</f>
        <v>4</v>
      </c>
      <c r="I366" s="10">
        <f>Cleaned_Data[[#This Row],[MRP]]</f>
        <v>6110.0300000000007</v>
      </c>
      <c r="J366" s="10">
        <f>Cleaned_Data[[#This Row],[Discount_Applied]]</f>
        <v>0</v>
      </c>
      <c r="K366" s="10">
        <f>Cleaned_Data[[#This Row],[Revenue]]</f>
        <v>0</v>
      </c>
      <c r="L366" s="10">
        <f>Cleaned_Data[[#This Row],[Profit]]</f>
        <v>3289.77</v>
      </c>
      <c r="M366" s="10" t="str">
        <f>Cleaned_Data[[#This Row],[Product_Name]]</f>
        <v>Air Force 1</v>
      </c>
      <c r="N366" s="10" t="str">
        <f>Cleaned_Data[[#This Row],[Product_Line]]</f>
        <v>Lifestyle</v>
      </c>
      <c r="O366" s="10" t="str">
        <f>Cleaned_Data[[#This Row],[Size]]</f>
        <v>L</v>
      </c>
      <c r="P366" s="10" t="str">
        <f t="shared" si="10"/>
        <v>Air Force 1|Lifestyle|L</v>
      </c>
      <c r="Q366" s="11" t="str">
        <f>Cleaned_Data[[#This Row],[Order_Date]]</f>
        <v/>
      </c>
      <c r="R366" s="10" t="str">
        <f>Cleaned_Data[[#This Row],[Region]]</f>
        <v>Mumbai</v>
      </c>
      <c r="S366" s="10" t="str">
        <f>Cleaned_Data[[#This Row],[Sales_Channel]]</f>
        <v>Online</v>
      </c>
      <c r="T366" s="10" t="str">
        <f>Cleaned_Data[[#This Row],[Gender_Category]]</f>
        <v>Men</v>
      </c>
      <c r="U366" t="str">
        <f t="shared" si="11"/>
        <v>Not Found</v>
      </c>
      <c r="V366" s="10"/>
      <c r="W366" s="10"/>
    </row>
    <row r="367" spans="1:23" x14ac:dyDescent="0.3">
      <c r="A367" s="10" t="s">
        <v>686</v>
      </c>
      <c r="B367" s="10">
        <f>Cleaned_Data[[#This Row],[Order_ID]]</f>
        <v>2380</v>
      </c>
      <c r="C367" s="10" t="str">
        <f>_xlfn.XLOOKUP(P367,Dim_Product!$E$2:$E$221,Dim_Product!$A$2:$A$221,"Not Found")</f>
        <v>PK-122</v>
      </c>
      <c r="D367" s="10" t="str">
        <f>_xlfn.XLOOKUP(Table5[[#This Row],[Order_Date]],Table8[Date],Table8[Date_Key],"Not Found")</f>
        <v>DK-389</v>
      </c>
      <c r="E367" s="10" t="str">
        <f>_xlfn.XLOOKUP(R367,Table4[Region],Table4[Region_Key])</f>
        <v>RK-05</v>
      </c>
      <c r="F367" s="10" t="str">
        <f>_xlfn.XLOOKUP(S367,Table6[Sales_Channel],Table6[Channel_Key])</f>
        <v>CK-02</v>
      </c>
      <c r="G367" s="10" t="str">
        <f>_xlfn.XLOOKUP(T367,Table7[Gender_Category],Table7[Gender_Key])</f>
        <v>GK-03</v>
      </c>
      <c r="H367" s="10">
        <f>Cleaned_Data[[#This Row],[Units_Sold]]</f>
        <v>1</v>
      </c>
      <c r="I367" s="10">
        <f>Cleaned_Data[[#This Row],[MRP]]</f>
        <v>7932.85</v>
      </c>
      <c r="J367" s="10">
        <f>Cleaned_Data[[#This Row],[Discount_Applied]]</f>
        <v>0</v>
      </c>
      <c r="K367" s="10">
        <f>Cleaned_Data[[#This Row],[Revenue]]</f>
        <v>0</v>
      </c>
      <c r="L367" s="10">
        <f>Cleaned_Data[[#This Row],[Profit]]</f>
        <v>2707.27</v>
      </c>
      <c r="M367" s="10" t="str">
        <f>Cleaned_Data[[#This Row],[Product_Name]]</f>
        <v>Phantom GT</v>
      </c>
      <c r="N367" s="10" t="str">
        <f>Cleaned_Data[[#This Row],[Product_Line]]</f>
        <v>Soccer</v>
      </c>
      <c r="O367" s="10" t="str">
        <f>Cleaned_Data[[#This Row],[Size]]</f>
        <v>M</v>
      </c>
      <c r="P367" s="10" t="str">
        <f t="shared" si="10"/>
        <v>Phantom GT|Soccer|M</v>
      </c>
      <c r="Q367" s="11">
        <f>Cleaned_Data[[#This Row],[Order_Date]]</f>
        <v>45521</v>
      </c>
      <c r="R367" s="10" t="str">
        <f>Cleaned_Data[[#This Row],[Region]]</f>
        <v>Delhi</v>
      </c>
      <c r="S367" s="10" t="str">
        <f>Cleaned_Data[[#This Row],[Sales_Channel]]</f>
        <v>Retail</v>
      </c>
      <c r="T367" s="10" t="str">
        <f>Cleaned_Data[[#This Row],[Gender_Category]]</f>
        <v>Men</v>
      </c>
      <c r="U367" t="str">
        <f t="shared" si="11"/>
        <v>DK-389</v>
      </c>
      <c r="V367" s="10"/>
      <c r="W367" s="10"/>
    </row>
    <row r="368" spans="1:23" x14ac:dyDescent="0.3">
      <c r="A368" s="10" t="s">
        <v>687</v>
      </c>
      <c r="B368" s="10">
        <f>Cleaned_Data[[#This Row],[Order_ID]]</f>
        <v>2381</v>
      </c>
      <c r="C368" s="10" t="str">
        <f>_xlfn.XLOOKUP(P368,Dim_Product!$E$2:$E$221,Dim_Product!$A$2:$A$221,"Not Found")</f>
        <v>PK-111</v>
      </c>
      <c r="D368" s="10" t="str">
        <f>_xlfn.XLOOKUP(Table5[[#This Row],[Order_Date]],Table8[Date],Table8[Date_Key],"Not Found")</f>
        <v>DK-653</v>
      </c>
      <c r="E368" s="10" t="str">
        <f>_xlfn.XLOOKUP(R368,Table4[Region],Table4[Region_Key])</f>
        <v>RK-04</v>
      </c>
      <c r="F368" s="10" t="str">
        <f>_xlfn.XLOOKUP(S368,Table6[Sales_Channel],Table6[Channel_Key])</f>
        <v>CK-02</v>
      </c>
      <c r="G368" s="10" t="str">
        <f>_xlfn.XLOOKUP(T368,Table7[Gender_Category],Table7[Gender_Key])</f>
        <v>GK-01</v>
      </c>
      <c r="H368" s="10">
        <f>Cleaned_Data[[#This Row],[Units_Sold]]</f>
        <v>3</v>
      </c>
      <c r="I368" s="10">
        <f>Cleaned_Data[[#This Row],[MRP]]</f>
        <v>4834.6499999999996</v>
      </c>
      <c r="J368" s="10">
        <f>Cleaned_Data[[#This Row],[Discount_Applied]]</f>
        <v>0</v>
      </c>
      <c r="K368" s="10">
        <f>Cleaned_Data[[#This Row],[Revenue]]</f>
        <v>-290.08</v>
      </c>
      <c r="L368" s="10">
        <f>Cleaned_Data[[#This Row],[Profit]]</f>
        <v>213.96</v>
      </c>
      <c r="M368" s="10" t="str">
        <f>Cleaned_Data[[#This Row],[Product_Name]]</f>
        <v>Dunk Low</v>
      </c>
      <c r="N368" s="10" t="str">
        <f>Cleaned_Data[[#This Row],[Product_Line]]</f>
        <v>Lifestyle</v>
      </c>
      <c r="O368" s="10" t="str">
        <f>Cleaned_Data[[#This Row],[Size]]</f>
        <v>M</v>
      </c>
      <c r="P368" s="10" t="str">
        <f t="shared" si="10"/>
        <v>Dunk Low|Lifestyle|M</v>
      </c>
      <c r="Q368" s="11">
        <f>Cleaned_Data[[#This Row],[Order_Date]]</f>
        <v>45785</v>
      </c>
      <c r="R368" s="10" t="str">
        <f>Cleaned_Data[[#This Row],[Region]]</f>
        <v>Pune</v>
      </c>
      <c r="S368" s="10" t="str">
        <f>Cleaned_Data[[#This Row],[Sales_Channel]]</f>
        <v>Retail</v>
      </c>
      <c r="T368" s="10" t="str">
        <f>Cleaned_Data[[#This Row],[Gender_Category]]</f>
        <v>Kids</v>
      </c>
      <c r="U368" t="str">
        <f t="shared" si="11"/>
        <v>DK-653</v>
      </c>
      <c r="V368" s="10"/>
      <c r="W368" s="10"/>
    </row>
    <row r="369" spans="1:23" x14ac:dyDescent="0.3">
      <c r="A369" s="10" t="s">
        <v>688</v>
      </c>
      <c r="B369" s="10">
        <f>Cleaned_Data[[#This Row],[Order_ID]]</f>
        <v>2382</v>
      </c>
      <c r="C369" s="10" t="str">
        <f>_xlfn.XLOOKUP(P369,Dim_Product!$E$2:$E$221,Dim_Product!$A$2:$A$221,"Not Found")</f>
        <v>PK-09</v>
      </c>
      <c r="D369" s="10" t="str">
        <f>_xlfn.XLOOKUP(Table5[[#This Row],[Order_Date]],Table8[Date],Table8[Date_Key],"Not Found")</f>
        <v>DK-476</v>
      </c>
      <c r="E369" s="10" t="str">
        <f>_xlfn.XLOOKUP(R369,Table4[Region],Table4[Region_Key])</f>
        <v>RK-03</v>
      </c>
      <c r="F369" s="10" t="str">
        <f>_xlfn.XLOOKUP(S369,Table6[Sales_Channel],Table6[Channel_Key])</f>
        <v>CK-02</v>
      </c>
      <c r="G369" s="10" t="str">
        <f>_xlfn.XLOOKUP(T369,Table7[Gender_Category],Table7[Gender_Key])</f>
        <v>GK-03</v>
      </c>
      <c r="H369" s="10">
        <f>Cleaned_Data[[#This Row],[Units_Sold]]</f>
        <v>4</v>
      </c>
      <c r="I369" s="10">
        <f>Cleaned_Data[[#This Row],[MRP]]</f>
        <v>6110.0300000000007</v>
      </c>
      <c r="J369" s="10">
        <f>Cleaned_Data[[#This Row],[Discount_Applied]]</f>
        <v>0</v>
      </c>
      <c r="K369" s="10">
        <f>Cleaned_Data[[#This Row],[Revenue]]</f>
        <v>0</v>
      </c>
      <c r="L369" s="10">
        <f>Cleaned_Data[[#This Row],[Profit]]</f>
        <v>787.42</v>
      </c>
      <c r="M369" s="10" t="str">
        <f>Cleaned_Data[[#This Row],[Product_Name]]</f>
        <v>Waffle One</v>
      </c>
      <c r="N369" s="10" t="str">
        <f>Cleaned_Data[[#This Row],[Product_Line]]</f>
        <v>Lifestyle</v>
      </c>
      <c r="O369" s="10" t="str">
        <f>Cleaned_Data[[#This Row],[Size]]</f>
        <v>L</v>
      </c>
      <c r="P369" s="10" t="str">
        <f t="shared" si="10"/>
        <v>Waffle One|Lifestyle|L</v>
      </c>
      <c r="Q369" s="11">
        <f>Cleaned_Data[[#This Row],[Order_Date]]</f>
        <v>45608</v>
      </c>
      <c r="R369" s="10" t="str">
        <f>Cleaned_Data[[#This Row],[Region]]</f>
        <v>Mumbai</v>
      </c>
      <c r="S369" s="10" t="str">
        <f>Cleaned_Data[[#This Row],[Sales_Channel]]</f>
        <v>Retail</v>
      </c>
      <c r="T369" s="10" t="str">
        <f>Cleaned_Data[[#This Row],[Gender_Category]]</f>
        <v>Men</v>
      </c>
      <c r="U369" t="str">
        <f t="shared" si="11"/>
        <v>DK-476</v>
      </c>
      <c r="V369" s="10"/>
      <c r="W369" s="10"/>
    </row>
    <row r="370" spans="1:23" x14ac:dyDescent="0.3">
      <c r="A370" s="10" t="s">
        <v>689</v>
      </c>
      <c r="B370" s="10">
        <f>Cleaned_Data[[#This Row],[Order_ID]]</f>
        <v>2384</v>
      </c>
      <c r="C370" s="10" t="str">
        <f>_xlfn.XLOOKUP(P370,Dim_Product!$E$2:$E$221,Dim_Product!$A$2:$A$221,"Not Found")</f>
        <v>PK-12</v>
      </c>
      <c r="D370" s="10" t="str">
        <f>_xlfn.XLOOKUP(Table5[[#This Row],[Order_Date]],Table8[Date],Table8[Date_Key],"Not Found")</f>
        <v>DK-10</v>
      </c>
      <c r="E370" s="10" t="str">
        <f>_xlfn.XLOOKUP(R370,Table4[Region],Table4[Region_Key])</f>
        <v>RK-05</v>
      </c>
      <c r="F370" s="10" t="str">
        <f>_xlfn.XLOOKUP(S370,Table6[Sales_Channel],Table6[Channel_Key])</f>
        <v>CK-01</v>
      </c>
      <c r="G370" s="10" t="str">
        <f>_xlfn.XLOOKUP(T370,Table7[Gender_Category],Table7[Gender_Key])</f>
        <v>GK-02</v>
      </c>
      <c r="H370" s="10">
        <f>Cleaned_Data[[#This Row],[Units_Sold]]</f>
        <v>3</v>
      </c>
      <c r="I370" s="10">
        <f>Cleaned_Data[[#This Row],[MRP]]</f>
        <v>2070.9699999999998</v>
      </c>
      <c r="J370" s="10">
        <f>Cleaned_Data[[#This Row],[Discount_Applied]]</f>
        <v>0</v>
      </c>
      <c r="K370" s="10">
        <f>Cleaned_Data[[#This Row],[Revenue]]</f>
        <v>-1553.23</v>
      </c>
      <c r="L370" s="10">
        <f>Cleaned_Data[[#This Row],[Profit]]</f>
        <v>42.89</v>
      </c>
      <c r="M370" s="10" t="str">
        <f>Cleaned_Data[[#This Row],[Product_Name]]</f>
        <v>SuperRep Go</v>
      </c>
      <c r="N370" s="10" t="str">
        <f>Cleaned_Data[[#This Row],[Product_Line]]</f>
        <v>Training</v>
      </c>
      <c r="O370" s="10" t="str">
        <f>Cleaned_Data[[#This Row],[Size]]</f>
        <v>NA</v>
      </c>
      <c r="P370" s="10" t="str">
        <f t="shared" si="10"/>
        <v>SuperRep Go|Training|NA</v>
      </c>
      <c r="Q370" s="11">
        <f>Cleaned_Data[[#This Row],[Order_Date]]</f>
        <v>45142</v>
      </c>
      <c r="R370" s="10" t="str">
        <f>Cleaned_Data[[#This Row],[Region]]</f>
        <v>Delhi</v>
      </c>
      <c r="S370" s="10" t="str">
        <f>Cleaned_Data[[#This Row],[Sales_Channel]]</f>
        <v>Online</v>
      </c>
      <c r="T370" s="10" t="str">
        <f>Cleaned_Data[[#This Row],[Gender_Category]]</f>
        <v>Women</v>
      </c>
      <c r="U370" t="str">
        <f t="shared" si="11"/>
        <v>DK-10</v>
      </c>
      <c r="V370" s="10"/>
      <c r="W370" s="10"/>
    </row>
    <row r="371" spans="1:23" x14ac:dyDescent="0.3">
      <c r="A371" s="10" t="s">
        <v>690</v>
      </c>
      <c r="B371" s="10">
        <f>Cleaned_Data[[#This Row],[Order_ID]]</f>
        <v>2385</v>
      </c>
      <c r="C371" s="10" t="str">
        <f>_xlfn.XLOOKUP(P371,Dim_Product!$E$2:$E$221,Dim_Product!$A$2:$A$221,"Not Found")</f>
        <v>PK-32</v>
      </c>
      <c r="D371" s="10" t="str">
        <f>_xlfn.XLOOKUP(Table5[[#This Row],[Order_Date]],Table8[Date],Table8[Date_Key],"Not Found")</f>
        <v>DK-717</v>
      </c>
      <c r="E371" s="10" t="str">
        <f>_xlfn.XLOOKUP(R371,Table4[Region],Table4[Region_Key])</f>
        <v>RK-05</v>
      </c>
      <c r="F371" s="10" t="str">
        <f>_xlfn.XLOOKUP(S371,Table6[Sales_Channel],Table6[Channel_Key])</f>
        <v>CK-02</v>
      </c>
      <c r="G371" s="10" t="str">
        <f>_xlfn.XLOOKUP(T371,Table7[Gender_Category],Table7[Gender_Key])</f>
        <v>GK-03</v>
      </c>
      <c r="H371" s="10">
        <f>Cleaned_Data[[#This Row],[Units_Sold]]</f>
        <v>2</v>
      </c>
      <c r="I371" s="10">
        <f>Cleaned_Data[[#This Row],[MRP]]</f>
        <v>6110.0300000000007</v>
      </c>
      <c r="J371" s="10">
        <f>Cleaned_Data[[#This Row],[Discount_Applied]]</f>
        <v>0</v>
      </c>
      <c r="K371" s="10">
        <f>Cleaned_Data[[#This Row],[Revenue]]</f>
        <v>0</v>
      </c>
      <c r="L371" s="10">
        <f>Cleaned_Data[[#This Row],[Profit]]</f>
        <v>1443.09</v>
      </c>
      <c r="M371" s="10" t="str">
        <f>Cleaned_Data[[#This Row],[Product_Name]]</f>
        <v>Metcon 7</v>
      </c>
      <c r="N371" s="10" t="str">
        <f>Cleaned_Data[[#This Row],[Product_Line]]</f>
        <v>Training</v>
      </c>
      <c r="O371" s="10" t="str">
        <f>Cleaned_Data[[#This Row],[Size]]</f>
        <v>NA</v>
      </c>
      <c r="P371" s="10" t="str">
        <f t="shared" si="10"/>
        <v>Metcon 7|Training|NA</v>
      </c>
      <c r="Q371" s="11">
        <f>Cleaned_Data[[#This Row],[Order_Date]]</f>
        <v>45849</v>
      </c>
      <c r="R371" s="10" t="str">
        <f>Cleaned_Data[[#This Row],[Region]]</f>
        <v>Delhi</v>
      </c>
      <c r="S371" s="10" t="str">
        <f>Cleaned_Data[[#This Row],[Sales_Channel]]</f>
        <v>Retail</v>
      </c>
      <c r="T371" s="10" t="str">
        <f>Cleaned_Data[[#This Row],[Gender_Category]]</f>
        <v>Men</v>
      </c>
      <c r="U371" t="str">
        <f t="shared" si="11"/>
        <v>DK-717</v>
      </c>
      <c r="V371" s="10"/>
      <c r="W371" s="10"/>
    </row>
    <row r="372" spans="1:23" x14ac:dyDescent="0.3">
      <c r="A372" s="10" t="s">
        <v>691</v>
      </c>
      <c r="B372" s="10">
        <f>Cleaned_Data[[#This Row],[Order_ID]]</f>
        <v>2386</v>
      </c>
      <c r="C372" s="10" t="str">
        <f>_xlfn.XLOOKUP(P372,Dim_Product!$E$2:$E$221,Dim_Product!$A$2:$A$221,"Not Found")</f>
        <v>PK-22</v>
      </c>
      <c r="D372" s="10" t="str">
        <f>_xlfn.XLOOKUP(Table5[[#This Row],[Order_Date]],Table8[Date],Table8[Date_Key],"Not Found")</f>
        <v>DK-560</v>
      </c>
      <c r="E372" s="10" t="str">
        <f>_xlfn.XLOOKUP(R372,Table4[Region],Table4[Region_Key])</f>
        <v>RK-04</v>
      </c>
      <c r="F372" s="10" t="str">
        <f>_xlfn.XLOOKUP(S372,Table6[Sales_Channel],Table6[Channel_Key])</f>
        <v>CK-01</v>
      </c>
      <c r="G372" s="10" t="str">
        <f>_xlfn.XLOOKUP(T372,Table7[Gender_Category],Table7[Gender_Key])</f>
        <v>GK-03</v>
      </c>
      <c r="H372" s="10">
        <f>Cleaned_Data[[#This Row],[Units_Sold]]</f>
        <v>2</v>
      </c>
      <c r="I372" s="10">
        <f>Cleaned_Data[[#This Row],[MRP]]</f>
        <v>2271.77</v>
      </c>
      <c r="J372" s="10">
        <f>Cleaned_Data[[#This Row],[Discount_Applied]]</f>
        <v>0</v>
      </c>
      <c r="K372" s="10">
        <f>Cleaned_Data[[#This Row],[Revenue]]</f>
        <v>0</v>
      </c>
      <c r="L372" s="10">
        <f>Cleaned_Data[[#This Row],[Profit]]</f>
        <v>2029.55</v>
      </c>
      <c r="M372" s="10" t="str">
        <f>Cleaned_Data[[#This Row],[Product_Name]]</f>
        <v>Kyrie Flytrap</v>
      </c>
      <c r="N372" s="10" t="str">
        <f>Cleaned_Data[[#This Row],[Product_Line]]</f>
        <v>Basketball</v>
      </c>
      <c r="O372" s="10" t="str">
        <f>Cleaned_Data[[#This Row],[Size]]</f>
        <v>M</v>
      </c>
      <c r="P372" s="10" t="str">
        <f t="shared" si="10"/>
        <v>Kyrie Flytrap|Basketball|M</v>
      </c>
      <c r="Q372" s="11">
        <f>Cleaned_Data[[#This Row],[Order_Date]]</f>
        <v>45692</v>
      </c>
      <c r="R372" s="10" t="str">
        <f>Cleaned_Data[[#This Row],[Region]]</f>
        <v>Pune</v>
      </c>
      <c r="S372" s="10" t="str">
        <f>Cleaned_Data[[#This Row],[Sales_Channel]]</f>
        <v>Online</v>
      </c>
      <c r="T372" s="10" t="str">
        <f>Cleaned_Data[[#This Row],[Gender_Category]]</f>
        <v>Men</v>
      </c>
      <c r="U372" t="str">
        <f t="shared" si="11"/>
        <v>DK-560</v>
      </c>
      <c r="V372" s="10"/>
      <c r="W372" s="10"/>
    </row>
    <row r="373" spans="1:23" x14ac:dyDescent="0.3">
      <c r="A373" s="10" t="s">
        <v>692</v>
      </c>
      <c r="B373" s="10">
        <f>Cleaned_Data[[#This Row],[Order_ID]]</f>
        <v>2387</v>
      </c>
      <c r="C373" s="10" t="str">
        <f>_xlfn.XLOOKUP(P373,Dim_Product!$E$2:$E$221,Dim_Product!$A$2:$A$221,"Not Found")</f>
        <v>PK-59</v>
      </c>
      <c r="D373" s="10" t="str">
        <f>_xlfn.XLOOKUP(Table5[[#This Row],[Order_Date]],Table8[Date],Table8[Date_Key],"Not Found")</f>
        <v>DK-630</v>
      </c>
      <c r="E373" s="10" t="str">
        <f>_xlfn.XLOOKUP(R373,Table4[Region],Table4[Region_Key])</f>
        <v>RK-04</v>
      </c>
      <c r="F373" s="10" t="str">
        <f>_xlfn.XLOOKUP(S373,Table6[Sales_Channel],Table6[Channel_Key])</f>
        <v>CK-01</v>
      </c>
      <c r="G373" s="10" t="str">
        <f>_xlfn.XLOOKUP(T373,Table7[Gender_Category],Table7[Gender_Key])</f>
        <v>GK-02</v>
      </c>
      <c r="H373" s="10">
        <f>Cleaned_Data[[#This Row],[Units_Sold]]</f>
        <v>3</v>
      </c>
      <c r="I373" s="10">
        <f>Cleaned_Data[[#This Row],[MRP]]</f>
        <v>6110.0300000000007</v>
      </c>
      <c r="J373" s="10">
        <f>Cleaned_Data[[#This Row],[Discount_Applied]]</f>
        <v>0</v>
      </c>
      <c r="K373" s="10">
        <f>Cleaned_Data[[#This Row],[Revenue]]</f>
        <v>0</v>
      </c>
      <c r="L373" s="10">
        <f>Cleaned_Data[[#This Row],[Profit]]</f>
        <v>1042.0899999999999</v>
      </c>
      <c r="M373" s="10" t="str">
        <f>Cleaned_Data[[#This Row],[Product_Name]]</f>
        <v>Kyrie Flytrap</v>
      </c>
      <c r="N373" s="10" t="str">
        <f>Cleaned_Data[[#This Row],[Product_Line]]</f>
        <v>Basketball</v>
      </c>
      <c r="O373" s="10" t="str">
        <f>Cleaned_Data[[#This Row],[Size]]</f>
        <v>NA</v>
      </c>
      <c r="P373" s="10" t="str">
        <f t="shared" si="10"/>
        <v>Kyrie Flytrap|Basketball|NA</v>
      </c>
      <c r="Q373" s="11">
        <f>Cleaned_Data[[#This Row],[Order_Date]]</f>
        <v>45762</v>
      </c>
      <c r="R373" s="10" t="str">
        <f>Cleaned_Data[[#This Row],[Region]]</f>
        <v>Pune</v>
      </c>
      <c r="S373" s="10" t="str">
        <f>Cleaned_Data[[#This Row],[Sales_Channel]]</f>
        <v>Online</v>
      </c>
      <c r="T373" s="10" t="str">
        <f>Cleaned_Data[[#This Row],[Gender_Category]]</f>
        <v>Women</v>
      </c>
      <c r="U373" t="str">
        <f t="shared" si="11"/>
        <v>DK-630</v>
      </c>
      <c r="V373" s="10"/>
      <c r="W373" s="10"/>
    </row>
    <row r="374" spans="1:23" x14ac:dyDescent="0.3">
      <c r="A374" s="10" t="s">
        <v>693</v>
      </c>
      <c r="B374" s="10">
        <f>Cleaned_Data[[#This Row],[Order_ID]]</f>
        <v>2388</v>
      </c>
      <c r="C374" s="10" t="str">
        <f>_xlfn.XLOOKUP(P374,Dim_Product!$E$2:$E$221,Dim_Product!$A$2:$A$221,"Not Found")</f>
        <v>PK-42</v>
      </c>
      <c r="D374" s="10" t="str">
        <f>_xlfn.XLOOKUP(Table5[[#This Row],[Order_Date]],Table8[Date],Table8[Date_Key],"Not Found")</f>
        <v>DK-668</v>
      </c>
      <c r="E374" s="10" t="str">
        <f>_xlfn.XLOOKUP(R374,Table4[Region],Table4[Region_Key])</f>
        <v>RK-01</v>
      </c>
      <c r="F374" s="10" t="str">
        <f>_xlfn.XLOOKUP(S374,Table6[Sales_Channel],Table6[Channel_Key])</f>
        <v>CK-02</v>
      </c>
      <c r="G374" s="10" t="str">
        <f>_xlfn.XLOOKUP(T374,Table7[Gender_Category],Table7[Gender_Key])</f>
        <v>GK-01</v>
      </c>
      <c r="H374" s="10">
        <f>Cleaned_Data[[#This Row],[Units_Sold]]</f>
        <v>1</v>
      </c>
      <c r="I374" s="10">
        <f>Cleaned_Data[[#This Row],[MRP]]</f>
        <v>5321.46</v>
      </c>
      <c r="J374" s="10">
        <f>Cleaned_Data[[#This Row],[Discount_Applied]]</f>
        <v>0</v>
      </c>
      <c r="K374" s="10">
        <f>Cleaned_Data[[#This Row],[Revenue]]</f>
        <v>0</v>
      </c>
      <c r="L374" s="10">
        <f>Cleaned_Data[[#This Row],[Profit]]</f>
        <v>2587.2600000000002</v>
      </c>
      <c r="M374" s="10" t="str">
        <f>Cleaned_Data[[#This Row],[Product_Name]]</f>
        <v>Air Zoom</v>
      </c>
      <c r="N374" s="10" t="str">
        <f>Cleaned_Data[[#This Row],[Product_Line]]</f>
        <v>Running</v>
      </c>
      <c r="O374" s="10" t="str">
        <f>Cleaned_Data[[#This Row],[Size]]</f>
        <v>L</v>
      </c>
      <c r="P374" s="10" t="str">
        <f t="shared" si="10"/>
        <v>Air Zoom|Running|L</v>
      </c>
      <c r="Q374" s="11">
        <f>Cleaned_Data[[#This Row],[Order_Date]]</f>
        <v>45800</v>
      </c>
      <c r="R374" s="10" t="str">
        <f>Cleaned_Data[[#This Row],[Region]]</f>
        <v>Bangalore</v>
      </c>
      <c r="S374" s="10" t="str">
        <f>Cleaned_Data[[#This Row],[Sales_Channel]]</f>
        <v>Retail</v>
      </c>
      <c r="T374" s="10" t="str">
        <f>Cleaned_Data[[#This Row],[Gender_Category]]</f>
        <v>Kids</v>
      </c>
      <c r="U374" t="str">
        <f t="shared" si="11"/>
        <v>DK-668</v>
      </c>
      <c r="V374" s="10"/>
      <c r="W374" s="10"/>
    </row>
    <row r="375" spans="1:23" x14ac:dyDescent="0.3">
      <c r="A375" s="10" t="s">
        <v>694</v>
      </c>
      <c r="B375" s="10">
        <f>Cleaned_Data[[#This Row],[Order_ID]]</f>
        <v>2389</v>
      </c>
      <c r="C375" s="10" t="str">
        <f>_xlfn.XLOOKUP(P375,Dim_Product!$E$2:$E$221,Dim_Product!$A$2:$A$221,"Not Found")</f>
        <v>PK-99</v>
      </c>
      <c r="D375" s="10" t="str">
        <f>_xlfn.XLOOKUP(Table5[[#This Row],[Order_Date]],Table8[Date],Table8[Date_Key],"Not Found")</f>
        <v>DK-425</v>
      </c>
      <c r="E375" s="10" t="str">
        <f>_xlfn.XLOOKUP(R375,Table4[Region],Table4[Region_Key])</f>
        <v>RK-05</v>
      </c>
      <c r="F375" s="10" t="str">
        <f>_xlfn.XLOOKUP(S375,Table6[Sales_Channel],Table6[Channel_Key])</f>
        <v>CK-01</v>
      </c>
      <c r="G375" s="10" t="str">
        <f>_xlfn.XLOOKUP(T375,Table7[Gender_Category],Table7[Gender_Key])</f>
        <v>GK-02</v>
      </c>
      <c r="H375" s="10">
        <f>Cleaned_Data[[#This Row],[Units_Sold]]</f>
        <v>0</v>
      </c>
      <c r="I375" s="10">
        <f>Cleaned_Data[[#This Row],[MRP]]</f>
        <v>7901.16</v>
      </c>
      <c r="J375" s="10">
        <f>Cleaned_Data[[#This Row],[Discount_Applied]]</f>
        <v>0.77</v>
      </c>
      <c r="K375" s="10">
        <f>Cleaned_Data[[#This Row],[Revenue]]</f>
        <v>0</v>
      </c>
      <c r="L375" s="10">
        <f>Cleaned_Data[[#This Row],[Profit]]</f>
        <v>-406.39</v>
      </c>
      <c r="M375" s="10" t="str">
        <f>Cleaned_Data[[#This Row],[Product_Name]]</f>
        <v>Kyrie Flytrap</v>
      </c>
      <c r="N375" s="10" t="str">
        <f>Cleaned_Data[[#This Row],[Product_Line]]</f>
        <v>Basketball</v>
      </c>
      <c r="O375" s="10" t="str">
        <f>Cleaned_Data[[#This Row],[Size]]</f>
        <v>XL</v>
      </c>
      <c r="P375" s="10" t="str">
        <f t="shared" si="10"/>
        <v>Kyrie Flytrap|Basketball|XL</v>
      </c>
      <c r="Q375" s="11">
        <f>Cleaned_Data[[#This Row],[Order_Date]]</f>
        <v>45557</v>
      </c>
      <c r="R375" s="10" t="str">
        <f>Cleaned_Data[[#This Row],[Region]]</f>
        <v>Delhi</v>
      </c>
      <c r="S375" s="10" t="str">
        <f>Cleaned_Data[[#This Row],[Sales_Channel]]</f>
        <v>Online</v>
      </c>
      <c r="T375" s="10" t="str">
        <f>Cleaned_Data[[#This Row],[Gender_Category]]</f>
        <v>Women</v>
      </c>
      <c r="U375" t="str">
        <f t="shared" si="11"/>
        <v>DK-425</v>
      </c>
      <c r="V375" s="10"/>
      <c r="W375" s="10"/>
    </row>
    <row r="376" spans="1:23" x14ac:dyDescent="0.3">
      <c r="A376" s="10" t="s">
        <v>695</v>
      </c>
      <c r="B376" s="10">
        <f>Cleaned_Data[[#This Row],[Order_ID]]</f>
        <v>2390</v>
      </c>
      <c r="C376" s="10" t="str">
        <f>_xlfn.XLOOKUP(P376,Dim_Product!$E$2:$E$221,Dim_Product!$A$2:$A$221,"Not Found")</f>
        <v>PK-96</v>
      </c>
      <c r="D376" s="10" t="str">
        <f>_xlfn.XLOOKUP(Table5[[#This Row],[Order_Date]],Table8[Date],Table8[Date_Key],"Not Found")</f>
        <v>DK-19</v>
      </c>
      <c r="E376" s="10" t="str">
        <f>_xlfn.XLOOKUP(R376,Table4[Region],Table4[Region_Key])</f>
        <v>RK-05</v>
      </c>
      <c r="F376" s="10" t="str">
        <f>_xlfn.XLOOKUP(S376,Table6[Sales_Channel],Table6[Channel_Key])</f>
        <v>CK-01</v>
      </c>
      <c r="G376" s="10" t="str">
        <f>_xlfn.XLOOKUP(T376,Table7[Gender_Category],Table7[Gender_Key])</f>
        <v>GK-01</v>
      </c>
      <c r="H376" s="10">
        <f>Cleaned_Data[[#This Row],[Units_Sold]]</f>
        <v>-1</v>
      </c>
      <c r="I376" s="10">
        <f>Cleaned_Data[[#This Row],[MRP]]</f>
        <v>6110.0300000000007</v>
      </c>
      <c r="J376" s="10">
        <f>Cleaned_Data[[#This Row],[Discount_Applied]]</f>
        <v>0</v>
      </c>
      <c r="K376" s="10">
        <f>Cleaned_Data[[#This Row],[Revenue]]</f>
        <v>0</v>
      </c>
      <c r="L376" s="10">
        <f>Cleaned_Data[[#This Row],[Profit]]</f>
        <v>496.54</v>
      </c>
      <c r="M376" s="10" t="str">
        <f>Cleaned_Data[[#This Row],[Product_Name]]</f>
        <v>Waffle One</v>
      </c>
      <c r="N376" s="10" t="str">
        <f>Cleaned_Data[[#This Row],[Product_Line]]</f>
        <v>Lifestyle</v>
      </c>
      <c r="O376" s="10" t="str">
        <f>Cleaned_Data[[#This Row],[Size]]</f>
        <v>XL</v>
      </c>
      <c r="P376" s="10" t="str">
        <f t="shared" si="10"/>
        <v>Waffle One|Lifestyle|XL</v>
      </c>
      <c r="Q376" s="11">
        <f>Cleaned_Data[[#This Row],[Order_Date]]</f>
        <v>45151</v>
      </c>
      <c r="R376" s="10" t="str">
        <f>Cleaned_Data[[#This Row],[Region]]</f>
        <v>Delhi</v>
      </c>
      <c r="S376" s="10" t="str">
        <f>Cleaned_Data[[#This Row],[Sales_Channel]]</f>
        <v>Online</v>
      </c>
      <c r="T376" s="10" t="str">
        <f>Cleaned_Data[[#This Row],[Gender_Category]]</f>
        <v>Kids</v>
      </c>
      <c r="U376" t="str">
        <f t="shared" si="11"/>
        <v>DK-19</v>
      </c>
      <c r="V376" s="10"/>
      <c r="W376" s="10"/>
    </row>
    <row r="377" spans="1:23" x14ac:dyDescent="0.3">
      <c r="A377" s="10" t="s">
        <v>696</v>
      </c>
      <c r="B377" s="10">
        <f>Cleaned_Data[[#This Row],[Order_ID]]</f>
        <v>2392</v>
      </c>
      <c r="C377" s="10" t="str">
        <f>_xlfn.XLOOKUP(P377,Dim_Product!$E$2:$E$221,Dim_Product!$A$2:$A$221,"Not Found")</f>
        <v>PK-24</v>
      </c>
      <c r="D377" s="10" t="str">
        <f>_xlfn.XLOOKUP(Table5[[#This Row],[Order_Date]],Table8[Date],Table8[Date_Key],"Not Found")</f>
        <v>DK-620</v>
      </c>
      <c r="E377" s="10" t="str">
        <f>_xlfn.XLOOKUP(R377,Table4[Region],Table4[Region_Key])</f>
        <v>RK-01</v>
      </c>
      <c r="F377" s="10" t="str">
        <f>_xlfn.XLOOKUP(S377,Table6[Sales_Channel],Table6[Channel_Key])</f>
        <v>CK-02</v>
      </c>
      <c r="G377" s="10" t="str">
        <f>_xlfn.XLOOKUP(T377,Table7[Gender_Category],Table7[Gender_Key])</f>
        <v>GK-01</v>
      </c>
      <c r="H377" s="10">
        <f>Cleaned_Data[[#This Row],[Units_Sold]]</f>
        <v>2</v>
      </c>
      <c r="I377" s="10">
        <f>Cleaned_Data[[#This Row],[MRP]]</f>
        <v>8631.0300000000007</v>
      </c>
      <c r="J377" s="10">
        <f>Cleaned_Data[[#This Row],[Discount_Applied]]</f>
        <v>0</v>
      </c>
      <c r="K377" s="10">
        <f>Cleaned_Data[[#This Row],[Revenue]]</f>
        <v>0</v>
      </c>
      <c r="L377" s="10">
        <f>Cleaned_Data[[#This Row],[Profit]]</f>
        <v>1356.18</v>
      </c>
      <c r="M377" s="10" t="str">
        <f>Cleaned_Data[[#This Row],[Product_Name]]</f>
        <v>Zoom Freak</v>
      </c>
      <c r="N377" s="10" t="str">
        <f>Cleaned_Data[[#This Row],[Product_Line]]</f>
        <v>Basketball</v>
      </c>
      <c r="O377" s="10" t="str">
        <f>Cleaned_Data[[#This Row],[Size]]</f>
        <v>XL</v>
      </c>
      <c r="P377" s="10" t="str">
        <f t="shared" si="10"/>
        <v>Zoom Freak|Basketball|XL</v>
      </c>
      <c r="Q377" s="11">
        <f>Cleaned_Data[[#This Row],[Order_Date]]</f>
        <v>45752</v>
      </c>
      <c r="R377" s="10" t="str">
        <f>Cleaned_Data[[#This Row],[Region]]</f>
        <v>Bangalore</v>
      </c>
      <c r="S377" s="10" t="str">
        <f>Cleaned_Data[[#This Row],[Sales_Channel]]</f>
        <v>Retail</v>
      </c>
      <c r="T377" s="10" t="str">
        <f>Cleaned_Data[[#This Row],[Gender_Category]]</f>
        <v>Kids</v>
      </c>
      <c r="U377" t="str">
        <f t="shared" si="11"/>
        <v>DK-620</v>
      </c>
      <c r="V377" s="10"/>
      <c r="W377" s="10"/>
    </row>
    <row r="378" spans="1:23" x14ac:dyDescent="0.3">
      <c r="A378" s="10" t="s">
        <v>697</v>
      </c>
      <c r="B378" s="10">
        <f>Cleaned_Data[[#This Row],[Order_ID]]</f>
        <v>2394</v>
      </c>
      <c r="C378" s="10" t="str">
        <f>_xlfn.XLOOKUP(P378,Dim_Product!$E$2:$E$221,Dim_Product!$A$2:$A$221,"Not Found")</f>
        <v>PK-44</v>
      </c>
      <c r="D378" s="10" t="str">
        <f>_xlfn.XLOOKUP(Table5[[#This Row],[Order_Date]],Table8[Date],Table8[Date_Key],"Not Found")</f>
        <v>DK-436</v>
      </c>
      <c r="E378" s="10" t="str">
        <f>_xlfn.XLOOKUP(R378,Table4[Region],Table4[Region_Key])</f>
        <v>RK-05</v>
      </c>
      <c r="F378" s="10" t="str">
        <f>_xlfn.XLOOKUP(S378,Table6[Sales_Channel],Table6[Channel_Key])</f>
        <v>CK-01</v>
      </c>
      <c r="G378" s="10" t="str">
        <f>_xlfn.XLOOKUP(T378,Table7[Gender_Category],Table7[Gender_Key])</f>
        <v>GK-01</v>
      </c>
      <c r="H378" s="10">
        <f>Cleaned_Data[[#This Row],[Units_Sold]]</f>
        <v>2</v>
      </c>
      <c r="I378" s="10">
        <f>Cleaned_Data[[#This Row],[MRP]]</f>
        <v>6110.0300000000007</v>
      </c>
      <c r="J378" s="10">
        <f>Cleaned_Data[[#This Row],[Discount_Applied]]</f>
        <v>0.2</v>
      </c>
      <c r="K378" s="10">
        <f>Cleaned_Data[[#This Row],[Revenue]]</f>
        <v>0</v>
      </c>
      <c r="L378" s="10">
        <f>Cleaned_Data[[#This Row],[Profit]]</f>
        <v>-133.03</v>
      </c>
      <c r="M378" s="10" t="str">
        <f>Cleaned_Data[[#This Row],[Product_Name]]</f>
        <v>Air Force 1</v>
      </c>
      <c r="N378" s="10" t="str">
        <f>Cleaned_Data[[#This Row],[Product_Line]]</f>
        <v>Lifestyle</v>
      </c>
      <c r="O378" s="10" t="str">
        <f>Cleaned_Data[[#This Row],[Size]]</f>
        <v>XL</v>
      </c>
      <c r="P378" s="10" t="str">
        <f t="shared" si="10"/>
        <v>Air Force 1|Lifestyle|XL</v>
      </c>
      <c r="Q378" s="11">
        <f>Cleaned_Data[[#This Row],[Order_Date]]</f>
        <v>45568</v>
      </c>
      <c r="R378" s="10" t="str">
        <f>Cleaned_Data[[#This Row],[Region]]</f>
        <v>Delhi</v>
      </c>
      <c r="S378" s="10" t="str">
        <f>Cleaned_Data[[#This Row],[Sales_Channel]]</f>
        <v>Online</v>
      </c>
      <c r="T378" s="10" t="str">
        <f>Cleaned_Data[[#This Row],[Gender_Category]]</f>
        <v>Kids</v>
      </c>
      <c r="U378" t="str">
        <f t="shared" si="11"/>
        <v>DK-436</v>
      </c>
      <c r="V378" s="10"/>
      <c r="W378" s="10"/>
    </row>
    <row r="379" spans="1:23" x14ac:dyDescent="0.3">
      <c r="A379" s="10" t="s">
        <v>698</v>
      </c>
      <c r="B379" s="10">
        <f>Cleaned_Data[[#This Row],[Order_ID]]</f>
        <v>2395</v>
      </c>
      <c r="C379" s="10" t="str">
        <f>_xlfn.XLOOKUP(P379,Dim_Product!$E$2:$E$221,Dim_Product!$A$2:$A$221,"Not Found")</f>
        <v>PK-37</v>
      </c>
      <c r="D379" s="10" t="str">
        <f>_xlfn.XLOOKUP(Table5[[#This Row],[Order_Date]],Table8[Date],Table8[Date_Key],"Not Found")</f>
        <v>DK-708</v>
      </c>
      <c r="E379" s="10" t="str">
        <f>_xlfn.XLOOKUP(R379,Table4[Region],Table4[Region_Key])</f>
        <v>RK-04</v>
      </c>
      <c r="F379" s="10" t="str">
        <f>_xlfn.XLOOKUP(S379,Table6[Sales_Channel],Table6[Channel_Key])</f>
        <v>CK-01</v>
      </c>
      <c r="G379" s="10" t="str">
        <f>_xlfn.XLOOKUP(T379,Table7[Gender_Category],Table7[Gender_Key])</f>
        <v>GK-01</v>
      </c>
      <c r="H379" s="10">
        <f>Cleaned_Data[[#This Row],[Units_Sold]]</f>
        <v>1</v>
      </c>
      <c r="I379" s="10">
        <f>Cleaned_Data[[#This Row],[MRP]]</f>
        <v>6110.0300000000007</v>
      </c>
      <c r="J379" s="10">
        <f>Cleaned_Data[[#This Row],[Discount_Applied]]</f>
        <v>0</v>
      </c>
      <c r="K379" s="10">
        <f>Cleaned_Data[[#This Row],[Revenue]]</f>
        <v>0</v>
      </c>
      <c r="L379" s="10">
        <f>Cleaned_Data[[#This Row],[Profit]]</f>
        <v>85</v>
      </c>
      <c r="M379" s="10" t="str">
        <f>Cleaned_Data[[#This Row],[Product_Name]]</f>
        <v>Premier III</v>
      </c>
      <c r="N379" s="10" t="str">
        <f>Cleaned_Data[[#This Row],[Product_Line]]</f>
        <v>Soccer</v>
      </c>
      <c r="O379" s="10" t="str">
        <f>Cleaned_Data[[#This Row],[Size]]</f>
        <v>XL</v>
      </c>
      <c r="P379" s="10" t="str">
        <f t="shared" si="10"/>
        <v>Premier III|Soccer|XL</v>
      </c>
      <c r="Q379" s="11">
        <f>Cleaned_Data[[#This Row],[Order_Date]]</f>
        <v>45840</v>
      </c>
      <c r="R379" s="10" t="str">
        <f>Cleaned_Data[[#This Row],[Region]]</f>
        <v>Pune</v>
      </c>
      <c r="S379" s="10" t="str">
        <f>Cleaned_Data[[#This Row],[Sales_Channel]]</f>
        <v>Online</v>
      </c>
      <c r="T379" s="10" t="str">
        <f>Cleaned_Data[[#This Row],[Gender_Category]]</f>
        <v>Kids</v>
      </c>
      <c r="U379" t="str">
        <f t="shared" si="11"/>
        <v>DK-708</v>
      </c>
      <c r="V379" s="10"/>
      <c r="W379" s="10"/>
    </row>
    <row r="380" spans="1:23" x14ac:dyDescent="0.3">
      <c r="A380" s="10" t="s">
        <v>699</v>
      </c>
      <c r="B380" s="10">
        <f>Cleaned_Data[[#This Row],[Order_ID]]</f>
        <v>2396</v>
      </c>
      <c r="C380" s="10" t="str">
        <f>_xlfn.XLOOKUP(P380,Dim_Product!$E$2:$E$221,Dim_Product!$A$2:$A$221,"Not Found")</f>
        <v>PK-53</v>
      </c>
      <c r="D380" s="10" t="str">
        <f>_xlfn.XLOOKUP(Table5[[#This Row],[Order_Date]],Table8[Date],Table8[Date_Key],"Not Found")</f>
        <v>DK-468</v>
      </c>
      <c r="E380" s="10" t="str">
        <f>_xlfn.XLOOKUP(R380,Table4[Region],Table4[Region_Key])</f>
        <v>RK-04</v>
      </c>
      <c r="F380" s="10" t="str">
        <f>_xlfn.XLOOKUP(S380,Table6[Sales_Channel],Table6[Channel_Key])</f>
        <v>CK-02</v>
      </c>
      <c r="G380" s="10" t="str">
        <f>_xlfn.XLOOKUP(T380,Table7[Gender_Category],Table7[Gender_Key])</f>
        <v>GK-03</v>
      </c>
      <c r="H380" s="10">
        <f>Cleaned_Data[[#This Row],[Units_Sold]]</f>
        <v>2</v>
      </c>
      <c r="I380" s="10">
        <f>Cleaned_Data[[#This Row],[MRP]]</f>
        <v>5967.92</v>
      </c>
      <c r="J380" s="10">
        <f>Cleaned_Data[[#This Row],[Discount_Applied]]</f>
        <v>0.03</v>
      </c>
      <c r="K380" s="10">
        <f>Cleaned_Data[[#This Row],[Revenue]]</f>
        <v>0</v>
      </c>
      <c r="L380" s="10">
        <f>Cleaned_Data[[#This Row],[Profit]]</f>
        <v>859.93</v>
      </c>
      <c r="M380" s="10" t="str">
        <f>Cleaned_Data[[#This Row],[Product_Name]]</f>
        <v>Air Jordan</v>
      </c>
      <c r="N380" s="10" t="str">
        <f>Cleaned_Data[[#This Row],[Product_Line]]</f>
        <v>Basketball</v>
      </c>
      <c r="O380" s="10" t="str">
        <f>Cleaned_Data[[#This Row],[Size]]</f>
        <v>L</v>
      </c>
      <c r="P380" s="10" t="str">
        <f t="shared" si="10"/>
        <v>Air Jordan|Basketball|L</v>
      </c>
      <c r="Q380" s="11">
        <f>Cleaned_Data[[#This Row],[Order_Date]]</f>
        <v>45600</v>
      </c>
      <c r="R380" s="10" t="str">
        <f>Cleaned_Data[[#This Row],[Region]]</f>
        <v>Pune</v>
      </c>
      <c r="S380" s="10" t="str">
        <f>Cleaned_Data[[#This Row],[Sales_Channel]]</f>
        <v>Retail</v>
      </c>
      <c r="T380" s="10" t="str">
        <f>Cleaned_Data[[#This Row],[Gender_Category]]</f>
        <v>Men</v>
      </c>
      <c r="U380" t="str">
        <f t="shared" si="11"/>
        <v>DK-468</v>
      </c>
      <c r="V380" s="10"/>
      <c r="W380" s="10"/>
    </row>
    <row r="381" spans="1:23" x14ac:dyDescent="0.3">
      <c r="A381" s="10" t="s">
        <v>700</v>
      </c>
      <c r="B381" s="10">
        <f>Cleaned_Data[[#This Row],[Order_ID]]</f>
        <v>2397</v>
      </c>
      <c r="C381" s="10" t="str">
        <f>_xlfn.XLOOKUP(P381,Dim_Product!$E$2:$E$221,Dim_Product!$A$2:$A$221,"Not Found")</f>
        <v>PK-27</v>
      </c>
      <c r="D381" s="10" t="str">
        <f>_xlfn.XLOOKUP(Table5[[#This Row],[Order_Date]],Table8[Date],Table8[Date_Key],"Not Found")</f>
        <v>DK-259</v>
      </c>
      <c r="E381" s="10" t="str">
        <f>_xlfn.XLOOKUP(R381,Table4[Region],Table4[Region_Key])</f>
        <v>RK-03</v>
      </c>
      <c r="F381" s="10" t="str">
        <f>_xlfn.XLOOKUP(S381,Table6[Sales_Channel],Table6[Channel_Key])</f>
        <v>CK-02</v>
      </c>
      <c r="G381" s="10" t="str">
        <f>_xlfn.XLOOKUP(T381,Table7[Gender_Category],Table7[Gender_Key])</f>
        <v>GK-03</v>
      </c>
      <c r="H381" s="10">
        <f>Cleaned_Data[[#This Row],[Units_Sold]]</f>
        <v>2</v>
      </c>
      <c r="I381" s="10">
        <f>Cleaned_Data[[#This Row],[MRP]]</f>
        <v>6110.0300000000007</v>
      </c>
      <c r="J381" s="10">
        <f>Cleaned_Data[[#This Row],[Discount_Applied]]</f>
        <v>0</v>
      </c>
      <c r="K381" s="10">
        <f>Cleaned_Data[[#This Row],[Revenue]]</f>
        <v>0</v>
      </c>
      <c r="L381" s="10">
        <f>Cleaned_Data[[#This Row],[Profit]]</f>
        <v>3996.96</v>
      </c>
      <c r="M381" s="10" t="str">
        <f>Cleaned_Data[[#This Row],[Product_Name]]</f>
        <v>Phantom GT</v>
      </c>
      <c r="N381" s="10" t="str">
        <f>Cleaned_Data[[#This Row],[Product_Line]]</f>
        <v>Soccer</v>
      </c>
      <c r="O381" s="10" t="str">
        <f>Cleaned_Data[[#This Row],[Size]]</f>
        <v>XL</v>
      </c>
      <c r="P381" s="10" t="str">
        <f t="shared" si="10"/>
        <v>Phantom GT|Soccer|XL</v>
      </c>
      <c r="Q381" s="11">
        <f>Cleaned_Data[[#This Row],[Order_Date]]</f>
        <v>45391</v>
      </c>
      <c r="R381" s="10" t="str">
        <f>Cleaned_Data[[#This Row],[Region]]</f>
        <v>Mumbai</v>
      </c>
      <c r="S381" s="10" t="str">
        <f>Cleaned_Data[[#This Row],[Sales_Channel]]</f>
        <v>Retail</v>
      </c>
      <c r="T381" s="10" t="str">
        <f>Cleaned_Data[[#This Row],[Gender_Category]]</f>
        <v>Men</v>
      </c>
      <c r="U381" t="str">
        <f t="shared" si="11"/>
        <v>DK-259</v>
      </c>
      <c r="V381" s="10"/>
      <c r="W381" s="10"/>
    </row>
    <row r="382" spans="1:23" x14ac:dyDescent="0.3">
      <c r="A382" s="10" t="s">
        <v>701</v>
      </c>
      <c r="B382" s="10">
        <f>Cleaned_Data[[#This Row],[Order_ID]]</f>
        <v>2398</v>
      </c>
      <c r="C382" s="10" t="str">
        <f>_xlfn.XLOOKUP(P382,Dim_Product!$E$2:$E$221,Dim_Product!$A$2:$A$221,"Not Found")</f>
        <v>PK-60</v>
      </c>
      <c r="D382" s="10" t="str">
        <f>_xlfn.XLOOKUP(Table5[[#This Row],[Order_Date]],Table8[Date],Table8[Date_Key],"Not Found")</f>
        <v>DK-503</v>
      </c>
      <c r="E382" s="10" t="str">
        <f>_xlfn.XLOOKUP(R382,Table4[Region],Table4[Region_Key])</f>
        <v>RK-01</v>
      </c>
      <c r="F382" s="10" t="str">
        <f>_xlfn.XLOOKUP(S382,Table6[Sales_Channel],Table6[Channel_Key])</f>
        <v>CK-02</v>
      </c>
      <c r="G382" s="10" t="str">
        <f>_xlfn.XLOOKUP(T382,Table7[Gender_Category],Table7[Gender_Key])</f>
        <v>GK-02</v>
      </c>
      <c r="H382" s="10">
        <f>Cleaned_Data[[#This Row],[Units_Sold]]</f>
        <v>2</v>
      </c>
      <c r="I382" s="10">
        <f>Cleaned_Data[[#This Row],[MRP]]</f>
        <v>4301.8500000000004</v>
      </c>
      <c r="J382" s="10">
        <f>Cleaned_Data[[#This Row],[Discount_Applied]]</f>
        <v>0.74</v>
      </c>
      <c r="K382" s="10">
        <f>Cleaned_Data[[#This Row],[Revenue]]</f>
        <v>0</v>
      </c>
      <c r="L382" s="10">
        <f>Cleaned_Data[[#This Row],[Profit]]</f>
        <v>3888.42</v>
      </c>
      <c r="M382" s="10" t="str">
        <f>Cleaned_Data[[#This Row],[Product_Name]]</f>
        <v>Mercurial Superfly</v>
      </c>
      <c r="N382" s="10" t="str">
        <f>Cleaned_Data[[#This Row],[Product_Line]]</f>
        <v>Soccer</v>
      </c>
      <c r="O382" s="10" t="str">
        <f>Cleaned_Data[[#This Row],[Size]]</f>
        <v>L</v>
      </c>
      <c r="P382" s="10" t="str">
        <f t="shared" si="10"/>
        <v>Mercurial Superfly|Soccer|L</v>
      </c>
      <c r="Q382" s="11">
        <f>Cleaned_Data[[#This Row],[Order_Date]]</f>
        <v>45635</v>
      </c>
      <c r="R382" s="10" t="str">
        <f>Cleaned_Data[[#This Row],[Region]]</f>
        <v>Bangalore</v>
      </c>
      <c r="S382" s="10" t="str">
        <f>Cleaned_Data[[#This Row],[Sales_Channel]]</f>
        <v>Retail</v>
      </c>
      <c r="T382" s="10" t="str">
        <f>Cleaned_Data[[#This Row],[Gender_Category]]</f>
        <v>Women</v>
      </c>
      <c r="U382" t="str">
        <f t="shared" si="11"/>
        <v>DK-503</v>
      </c>
      <c r="V382" s="10"/>
      <c r="W382" s="10"/>
    </row>
    <row r="383" spans="1:23" x14ac:dyDescent="0.3">
      <c r="A383" s="10" t="s">
        <v>702</v>
      </c>
      <c r="B383" s="10">
        <f>Cleaned_Data[[#This Row],[Order_ID]]</f>
        <v>2399</v>
      </c>
      <c r="C383" s="10" t="str">
        <f>_xlfn.XLOOKUP(P383,Dim_Product!$E$2:$E$221,Dim_Product!$A$2:$A$221,"Not Found")</f>
        <v>PK-42</v>
      </c>
      <c r="D383" s="10" t="str">
        <f>_xlfn.XLOOKUP(Table5[[#This Row],[Order_Date]],Table8[Date],Table8[Date_Key],"Not Found")</f>
        <v>DK-445</v>
      </c>
      <c r="E383" s="10" t="str">
        <f>_xlfn.XLOOKUP(R383,Table4[Region],Table4[Region_Key])</f>
        <v>RK-04</v>
      </c>
      <c r="F383" s="10" t="str">
        <f>_xlfn.XLOOKUP(S383,Table6[Sales_Channel],Table6[Channel_Key])</f>
        <v>CK-02</v>
      </c>
      <c r="G383" s="10" t="str">
        <f>_xlfn.XLOOKUP(T383,Table7[Gender_Category],Table7[Gender_Key])</f>
        <v>GK-02</v>
      </c>
      <c r="H383" s="10">
        <f>Cleaned_Data[[#This Row],[Units_Sold]]</f>
        <v>-1</v>
      </c>
      <c r="I383" s="10">
        <f>Cleaned_Data[[#This Row],[MRP]]</f>
        <v>6188.29</v>
      </c>
      <c r="J383" s="10">
        <f>Cleaned_Data[[#This Row],[Discount_Applied]]</f>
        <v>0</v>
      </c>
      <c r="K383" s="10">
        <f>Cleaned_Data[[#This Row],[Revenue]]</f>
        <v>0</v>
      </c>
      <c r="L383" s="10">
        <f>Cleaned_Data[[#This Row],[Profit]]</f>
        <v>515.6</v>
      </c>
      <c r="M383" s="10" t="str">
        <f>Cleaned_Data[[#This Row],[Product_Name]]</f>
        <v>Air Zoom</v>
      </c>
      <c r="N383" s="10" t="str">
        <f>Cleaned_Data[[#This Row],[Product_Line]]</f>
        <v>Running</v>
      </c>
      <c r="O383" s="10" t="str">
        <f>Cleaned_Data[[#This Row],[Size]]</f>
        <v>L</v>
      </c>
      <c r="P383" s="10" t="str">
        <f t="shared" si="10"/>
        <v>Air Zoom|Running|L</v>
      </c>
      <c r="Q383" s="11">
        <f>Cleaned_Data[[#This Row],[Order_Date]]</f>
        <v>45577</v>
      </c>
      <c r="R383" s="10" t="str">
        <f>Cleaned_Data[[#This Row],[Region]]</f>
        <v>Pune</v>
      </c>
      <c r="S383" s="10" t="str">
        <f>Cleaned_Data[[#This Row],[Sales_Channel]]</f>
        <v>Retail</v>
      </c>
      <c r="T383" s="10" t="str">
        <f>Cleaned_Data[[#This Row],[Gender_Category]]</f>
        <v>Women</v>
      </c>
      <c r="U383" t="str">
        <f t="shared" si="11"/>
        <v>DK-445</v>
      </c>
      <c r="V383" s="10"/>
      <c r="W383" s="10"/>
    </row>
    <row r="384" spans="1:23" x14ac:dyDescent="0.3">
      <c r="A384" s="10" t="s">
        <v>703</v>
      </c>
      <c r="B384" s="10">
        <f>Cleaned_Data[[#This Row],[Order_ID]]</f>
        <v>2402</v>
      </c>
      <c r="C384" s="10" t="str">
        <f>_xlfn.XLOOKUP(P384,Dim_Product!$E$2:$E$221,Dim_Product!$A$2:$A$221,"Not Found")</f>
        <v>PK-89</v>
      </c>
      <c r="D384" s="10" t="str">
        <f>_xlfn.XLOOKUP(Table5[[#This Row],[Order_Date]],Table8[Date],Table8[Date_Key],"Not Found")</f>
        <v>DK-228</v>
      </c>
      <c r="E384" s="10" t="str">
        <f>_xlfn.XLOOKUP(R384,Table4[Region],Table4[Region_Key])</f>
        <v>RK-03</v>
      </c>
      <c r="F384" s="10" t="str">
        <f>_xlfn.XLOOKUP(S384,Table6[Sales_Channel],Table6[Channel_Key])</f>
        <v>CK-01</v>
      </c>
      <c r="G384" s="10" t="str">
        <f>_xlfn.XLOOKUP(T384,Table7[Gender_Category],Table7[Gender_Key])</f>
        <v>GK-01</v>
      </c>
      <c r="H384" s="10">
        <f>Cleaned_Data[[#This Row],[Units_Sold]]</f>
        <v>2</v>
      </c>
      <c r="I384" s="10">
        <f>Cleaned_Data[[#This Row],[MRP]]</f>
        <v>6437.85</v>
      </c>
      <c r="J384" s="10">
        <f>Cleaned_Data[[#This Row],[Discount_Applied]]</f>
        <v>0</v>
      </c>
      <c r="K384" s="10">
        <f>Cleaned_Data[[#This Row],[Revenue]]</f>
        <v>0</v>
      </c>
      <c r="L384" s="10">
        <f>Cleaned_Data[[#This Row],[Profit]]</f>
        <v>1231.3</v>
      </c>
      <c r="M384" s="10" t="str">
        <f>Cleaned_Data[[#This Row],[Product_Name]]</f>
        <v>React Infinity</v>
      </c>
      <c r="N384" s="10" t="str">
        <f>Cleaned_Data[[#This Row],[Product_Line]]</f>
        <v>Running</v>
      </c>
      <c r="O384" s="10" t="str">
        <f>Cleaned_Data[[#This Row],[Size]]</f>
        <v>NA</v>
      </c>
      <c r="P384" s="10" t="str">
        <f t="shared" si="10"/>
        <v>React Infinity|Running|NA</v>
      </c>
      <c r="Q384" s="11">
        <f>Cleaned_Data[[#This Row],[Order_Date]]</f>
        <v>45360</v>
      </c>
      <c r="R384" s="10" t="str">
        <f>Cleaned_Data[[#This Row],[Region]]</f>
        <v>Mumbai</v>
      </c>
      <c r="S384" s="10" t="str">
        <f>Cleaned_Data[[#This Row],[Sales_Channel]]</f>
        <v>Online</v>
      </c>
      <c r="T384" s="10" t="str">
        <f>Cleaned_Data[[#This Row],[Gender_Category]]</f>
        <v>Kids</v>
      </c>
      <c r="U384" t="str">
        <f t="shared" si="11"/>
        <v>DK-228</v>
      </c>
      <c r="V384" s="10"/>
      <c r="W384" s="10"/>
    </row>
    <row r="385" spans="1:23" x14ac:dyDescent="0.3">
      <c r="A385" s="10" t="s">
        <v>704</v>
      </c>
      <c r="B385" s="10">
        <f>Cleaned_Data[[#This Row],[Order_ID]]</f>
        <v>2403</v>
      </c>
      <c r="C385" s="10" t="str">
        <f>_xlfn.XLOOKUP(P385,Dim_Product!$E$2:$E$221,Dim_Product!$A$2:$A$221,"Not Found")</f>
        <v>PK-05</v>
      </c>
      <c r="D385" s="10" t="str">
        <f>_xlfn.XLOOKUP(Table5[[#This Row],[Order_Date]],Table8[Date],Table8[Date_Key],"Not Found")</f>
        <v>DK-584</v>
      </c>
      <c r="E385" s="10" t="str">
        <f>_xlfn.XLOOKUP(R385,Table4[Region],Table4[Region_Key])</f>
        <v>RK-05</v>
      </c>
      <c r="F385" s="10" t="str">
        <f>_xlfn.XLOOKUP(S385,Table6[Sales_Channel],Table6[Channel_Key])</f>
        <v>CK-02</v>
      </c>
      <c r="G385" s="10" t="str">
        <f>_xlfn.XLOOKUP(T385,Table7[Gender_Category],Table7[Gender_Key])</f>
        <v>GK-02</v>
      </c>
      <c r="H385" s="10">
        <f>Cleaned_Data[[#This Row],[Units_Sold]]</f>
        <v>2</v>
      </c>
      <c r="I385" s="10">
        <f>Cleaned_Data[[#This Row],[MRP]]</f>
        <v>6110.0300000000007</v>
      </c>
      <c r="J385" s="10">
        <f>Cleaned_Data[[#This Row],[Discount_Applied]]</f>
        <v>0</v>
      </c>
      <c r="K385" s="10">
        <f>Cleaned_Data[[#This Row],[Revenue]]</f>
        <v>0</v>
      </c>
      <c r="L385" s="10">
        <f>Cleaned_Data[[#This Row],[Profit]]</f>
        <v>1309.54</v>
      </c>
      <c r="M385" s="10" t="str">
        <f>Cleaned_Data[[#This Row],[Product_Name]]</f>
        <v>React Infinity</v>
      </c>
      <c r="N385" s="10" t="str">
        <f>Cleaned_Data[[#This Row],[Product_Line]]</f>
        <v>Running</v>
      </c>
      <c r="O385" s="10" t="str">
        <f>Cleaned_Data[[#This Row],[Size]]</f>
        <v>XL</v>
      </c>
      <c r="P385" s="10" t="str">
        <f t="shared" si="10"/>
        <v>React Infinity|Running|XL</v>
      </c>
      <c r="Q385" s="11">
        <f>Cleaned_Data[[#This Row],[Order_Date]]</f>
        <v>45716</v>
      </c>
      <c r="R385" s="10" t="str">
        <f>Cleaned_Data[[#This Row],[Region]]</f>
        <v>Delhi</v>
      </c>
      <c r="S385" s="10" t="str">
        <f>Cleaned_Data[[#This Row],[Sales_Channel]]</f>
        <v>Retail</v>
      </c>
      <c r="T385" s="10" t="str">
        <f>Cleaned_Data[[#This Row],[Gender_Category]]</f>
        <v>Women</v>
      </c>
      <c r="U385" t="str">
        <f t="shared" si="11"/>
        <v>DK-584</v>
      </c>
      <c r="V385" s="10"/>
      <c r="W385" s="10"/>
    </row>
    <row r="386" spans="1:23" x14ac:dyDescent="0.3">
      <c r="A386" s="10" t="s">
        <v>705</v>
      </c>
      <c r="B386" s="10">
        <f>Cleaned_Data[[#This Row],[Order_ID]]</f>
        <v>2404</v>
      </c>
      <c r="C386" s="10" t="str">
        <f>_xlfn.XLOOKUP(P386,Dim_Product!$E$2:$E$221,Dim_Product!$A$2:$A$221,"Not Found")</f>
        <v>PK-23</v>
      </c>
      <c r="D386" s="10" t="str">
        <f>_xlfn.XLOOKUP(Table5[[#This Row],[Order_Date]],Table8[Date],Table8[Date_Key],"Not Found")</f>
        <v>DK-408</v>
      </c>
      <c r="E386" s="10" t="str">
        <f>_xlfn.XLOOKUP(R386,Table4[Region],Table4[Region_Key])</f>
        <v>RK-04</v>
      </c>
      <c r="F386" s="10" t="str">
        <f>_xlfn.XLOOKUP(S386,Table6[Sales_Channel],Table6[Channel_Key])</f>
        <v>CK-01</v>
      </c>
      <c r="G386" s="10" t="str">
        <f>_xlfn.XLOOKUP(T386,Table7[Gender_Category],Table7[Gender_Key])</f>
        <v>GK-03</v>
      </c>
      <c r="H386" s="10">
        <f>Cleaned_Data[[#This Row],[Units_Sold]]</f>
        <v>2</v>
      </c>
      <c r="I386" s="10">
        <f>Cleaned_Data[[#This Row],[MRP]]</f>
        <v>6110.0300000000007</v>
      </c>
      <c r="J386" s="10">
        <f>Cleaned_Data[[#This Row],[Discount_Applied]]</f>
        <v>0.09</v>
      </c>
      <c r="K386" s="10">
        <f>Cleaned_Data[[#This Row],[Revenue]]</f>
        <v>0</v>
      </c>
      <c r="L386" s="10">
        <f>Cleaned_Data[[#This Row],[Profit]]</f>
        <v>-501.36</v>
      </c>
      <c r="M386" s="10" t="str">
        <f>Cleaned_Data[[#This Row],[Product_Name]]</f>
        <v>Blazer Mid</v>
      </c>
      <c r="N386" s="10" t="str">
        <f>Cleaned_Data[[#This Row],[Product_Line]]</f>
        <v>Lifestyle</v>
      </c>
      <c r="O386" s="10" t="str">
        <f>Cleaned_Data[[#This Row],[Size]]</f>
        <v>XL</v>
      </c>
      <c r="P386" s="10" t="str">
        <f t="shared" si="10"/>
        <v>Blazer Mid|Lifestyle|XL</v>
      </c>
      <c r="Q386" s="11">
        <f>Cleaned_Data[[#This Row],[Order_Date]]</f>
        <v>45540</v>
      </c>
      <c r="R386" s="10" t="str">
        <f>Cleaned_Data[[#This Row],[Region]]</f>
        <v>Pune</v>
      </c>
      <c r="S386" s="10" t="str">
        <f>Cleaned_Data[[#This Row],[Sales_Channel]]</f>
        <v>Online</v>
      </c>
      <c r="T386" s="10" t="str">
        <f>Cleaned_Data[[#This Row],[Gender_Category]]</f>
        <v>Men</v>
      </c>
      <c r="U386" t="str">
        <f t="shared" si="11"/>
        <v>DK-408</v>
      </c>
      <c r="V386" s="10"/>
      <c r="W386" s="10"/>
    </row>
    <row r="387" spans="1:23" x14ac:dyDescent="0.3">
      <c r="A387" s="10" t="s">
        <v>706</v>
      </c>
      <c r="B387" s="10">
        <f>Cleaned_Data[[#This Row],[Order_ID]]</f>
        <v>2405</v>
      </c>
      <c r="C387" s="10" t="str">
        <f>_xlfn.XLOOKUP(P387,Dim_Product!$E$2:$E$221,Dim_Product!$A$2:$A$221,"Not Found")</f>
        <v>PK-134</v>
      </c>
      <c r="D387" s="10" t="str">
        <f>_xlfn.XLOOKUP(Table5[[#This Row],[Order_Date]],Table8[Date],Table8[Date_Key],"Not Found")</f>
        <v>DK-436</v>
      </c>
      <c r="E387" s="10" t="str">
        <f>_xlfn.XLOOKUP(R387,Table4[Region],Table4[Region_Key])</f>
        <v>RK-06</v>
      </c>
      <c r="F387" s="10" t="str">
        <f>_xlfn.XLOOKUP(S387,Table6[Sales_Channel],Table6[Channel_Key])</f>
        <v>CK-01</v>
      </c>
      <c r="G387" s="10" t="str">
        <f>_xlfn.XLOOKUP(T387,Table7[Gender_Category],Table7[Gender_Key])</f>
        <v>GK-03</v>
      </c>
      <c r="H387" s="10">
        <f>Cleaned_Data[[#This Row],[Units_Sold]]</f>
        <v>1</v>
      </c>
      <c r="I387" s="10">
        <f>Cleaned_Data[[#This Row],[MRP]]</f>
        <v>6110.0300000000007</v>
      </c>
      <c r="J387" s="10">
        <f>Cleaned_Data[[#This Row],[Discount_Applied]]</f>
        <v>0</v>
      </c>
      <c r="K387" s="10">
        <f>Cleaned_Data[[#This Row],[Revenue]]</f>
        <v>0</v>
      </c>
      <c r="L387" s="10">
        <f>Cleaned_Data[[#This Row],[Profit]]</f>
        <v>69.95</v>
      </c>
      <c r="M387" s="10" t="str">
        <f>Cleaned_Data[[#This Row],[Product_Name]]</f>
        <v>Kyrie Flytrap</v>
      </c>
      <c r="N387" s="10" t="str">
        <f>Cleaned_Data[[#This Row],[Product_Line]]</f>
        <v>Basketball</v>
      </c>
      <c r="O387" s="10" t="str">
        <f>Cleaned_Data[[#This Row],[Size]]</f>
        <v>6</v>
      </c>
      <c r="P387" s="10" t="str">
        <f t="shared" ref="P387:P450" si="12">TRIM(M387)&amp;"|"&amp;TRIM(N387)&amp;"|"&amp;TRIM(O387)</f>
        <v>Kyrie Flytrap|Basketball|6</v>
      </c>
      <c r="Q387" s="11">
        <f>Cleaned_Data[[#This Row],[Order_Date]]</f>
        <v>45568</v>
      </c>
      <c r="R387" s="10" t="str">
        <f>Cleaned_Data[[#This Row],[Region]]</f>
        <v>Kolkata</v>
      </c>
      <c r="S387" s="10" t="str">
        <f>Cleaned_Data[[#This Row],[Sales_Channel]]</f>
        <v>Online</v>
      </c>
      <c r="T387" s="10" t="str">
        <f>Cleaned_Data[[#This Row],[Gender_Category]]</f>
        <v>Men</v>
      </c>
      <c r="U387" t="str">
        <f t="shared" ref="U387:U450" si="13">IF(D387="",0,D387)</f>
        <v>DK-436</v>
      </c>
      <c r="V387" s="10"/>
      <c r="W387" s="10"/>
    </row>
    <row r="388" spans="1:23" x14ac:dyDescent="0.3">
      <c r="A388" s="10" t="s">
        <v>707</v>
      </c>
      <c r="B388" s="10">
        <f>Cleaned_Data[[#This Row],[Order_ID]]</f>
        <v>2406</v>
      </c>
      <c r="C388" s="10" t="str">
        <f>_xlfn.XLOOKUP(P388,Dim_Product!$E$2:$E$221,Dim_Product!$A$2:$A$221,"Not Found")</f>
        <v>PK-77</v>
      </c>
      <c r="D388" s="10" t="str">
        <f>_xlfn.XLOOKUP(Table5[[#This Row],[Order_Date]],Table8[Date],Table8[Date_Key],"Not Found")</f>
        <v>DK-719</v>
      </c>
      <c r="E388" s="10" t="str">
        <f>_xlfn.XLOOKUP(R388,Table4[Region],Table4[Region_Key])</f>
        <v>RK-03</v>
      </c>
      <c r="F388" s="10" t="str">
        <f>_xlfn.XLOOKUP(S388,Table6[Sales_Channel],Table6[Channel_Key])</f>
        <v>CK-01</v>
      </c>
      <c r="G388" s="10" t="str">
        <f>_xlfn.XLOOKUP(T388,Table7[Gender_Category],Table7[Gender_Key])</f>
        <v>GK-03</v>
      </c>
      <c r="H388" s="10">
        <f>Cleaned_Data[[#This Row],[Units_Sold]]</f>
        <v>4</v>
      </c>
      <c r="I388" s="10">
        <f>Cleaned_Data[[#This Row],[MRP]]</f>
        <v>6458.72</v>
      </c>
      <c r="J388" s="10">
        <f>Cleaned_Data[[#This Row],[Discount_Applied]]</f>
        <v>0</v>
      </c>
      <c r="K388" s="10">
        <f>Cleaned_Data[[#This Row],[Revenue]]</f>
        <v>0</v>
      </c>
      <c r="L388" s="10">
        <f>Cleaned_Data[[#This Row],[Profit]]</f>
        <v>402</v>
      </c>
      <c r="M388" s="10" t="str">
        <f>Cleaned_Data[[#This Row],[Product_Name]]</f>
        <v>Metcon 7</v>
      </c>
      <c r="N388" s="10" t="str">
        <f>Cleaned_Data[[#This Row],[Product_Line]]</f>
        <v>Training</v>
      </c>
      <c r="O388" s="10" t="str">
        <f>Cleaned_Data[[#This Row],[Size]]</f>
        <v>L</v>
      </c>
      <c r="P388" s="10" t="str">
        <f t="shared" si="12"/>
        <v>Metcon 7|Training|L</v>
      </c>
      <c r="Q388" s="11">
        <f>Cleaned_Data[[#This Row],[Order_Date]]</f>
        <v>45851</v>
      </c>
      <c r="R388" s="10" t="str">
        <f>Cleaned_Data[[#This Row],[Region]]</f>
        <v>Mumbai</v>
      </c>
      <c r="S388" s="10" t="str">
        <f>Cleaned_Data[[#This Row],[Sales_Channel]]</f>
        <v>Online</v>
      </c>
      <c r="T388" s="10" t="str">
        <f>Cleaned_Data[[#This Row],[Gender_Category]]</f>
        <v>Men</v>
      </c>
      <c r="U388" t="str">
        <f t="shared" si="13"/>
        <v>DK-719</v>
      </c>
      <c r="V388" s="10"/>
      <c r="W388" s="10"/>
    </row>
    <row r="389" spans="1:23" x14ac:dyDescent="0.3">
      <c r="A389" s="10" t="s">
        <v>708</v>
      </c>
      <c r="B389" s="10">
        <f>Cleaned_Data[[#This Row],[Order_ID]]</f>
        <v>2407</v>
      </c>
      <c r="C389" s="10" t="str">
        <f>_xlfn.XLOOKUP(P389,Dim_Product!$E$2:$E$221,Dim_Product!$A$2:$A$221,"Not Found")</f>
        <v>PK-135</v>
      </c>
      <c r="D389" s="10" t="str">
        <f>_xlfn.XLOOKUP(Table5[[#This Row],[Order_Date]],Table8[Date],Table8[Date_Key],"Not Found")</f>
        <v>DK-424</v>
      </c>
      <c r="E389" s="10" t="str">
        <f>_xlfn.XLOOKUP(R389,Table4[Region],Table4[Region_Key])</f>
        <v>RK-06</v>
      </c>
      <c r="F389" s="10" t="str">
        <f>_xlfn.XLOOKUP(S389,Table6[Sales_Channel],Table6[Channel_Key])</f>
        <v>CK-01</v>
      </c>
      <c r="G389" s="10" t="str">
        <f>_xlfn.XLOOKUP(T389,Table7[Gender_Category],Table7[Gender_Key])</f>
        <v>GK-01</v>
      </c>
      <c r="H389" s="10">
        <f>Cleaned_Data[[#This Row],[Units_Sold]]</f>
        <v>2</v>
      </c>
      <c r="I389" s="10">
        <f>Cleaned_Data[[#This Row],[MRP]]</f>
        <v>9193.15</v>
      </c>
      <c r="J389" s="10">
        <f>Cleaned_Data[[#This Row],[Discount_Applied]]</f>
        <v>0</v>
      </c>
      <c r="K389" s="10">
        <f>Cleaned_Data[[#This Row],[Revenue]]</f>
        <v>0</v>
      </c>
      <c r="L389" s="10">
        <f>Cleaned_Data[[#This Row],[Profit]]</f>
        <v>521.77</v>
      </c>
      <c r="M389" s="10" t="str">
        <f>Cleaned_Data[[#This Row],[Product_Name]]</f>
        <v>Free RN</v>
      </c>
      <c r="N389" s="10" t="str">
        <f>Cleaned_Data[[#This Row],[Product_Line]]</f>
        <v>Running</v>
      </c>
      <c r="O389" s="10" t="str">
        <f>Cleaned_Data[[#This Row],[Size]]</f>
        <v>6</v>
      </c>
      <c r="P389" s="10" t="str">
        <f t="shared" si="12"/>
        <v>Free RN|Running|6</v>
      </c>
      <c r="Q389" s="11">
        <f>Cleaned_Data[[#This Row],[Order_Date]]</f>
        <v>45556</v>
      </c>
      <c r="R389" s="10" t="str">
        <f>Cleaned_Data[[#This Row],[Region]]</f>
        <v>Kolkata</v>
      </c>
      <c r="S389" s="10" t="str">
        <f>Cleaned_Data[[#This Row],[Sales_Channel]]</f>
        <v>Online</v>
      </c>
      <c r="T389" s="10" t="str">
        <f>Cleaned_Data[[#This Row],[Gender_Category]]</f>
        <v>Kids</v>
      </c>
      <c r="U389" t="str">
        <f t="shared" si="13"/>
        <v>DK-424</v>
      </c>
      <c r="V389" s="10"/>
      <c r="W389" s="10"/>
    </row>
    <row r="390" spans="1:23" x14ac:dyDescent="0.3">
      <c r="A390" s="10" t="s">
        <v>709</v>
      </c>
      <c r="B390" s="10">
        <f>Cleaned_Data[[#This Row],[Order_ID]]</f>
        <v>2408</v>
      </c>
      <c r="C390" s="10" t="str">
        <f>_xlfn.XLOOKUP(P390,Dim_Product!$E$2:$E$221,Dim_Product!$A$2:$A$221,"Not Found")</f>
        <v>PK-37</v>
      </c>
      <c r="D390" s="10" t="str">
        <f>_xlfn.XLOOKUP(Table5[[#This Row],[Order_Date]],Table8[Date],Table8[Date_Key],"Not Found")</f>
        <v>DK-405</v>
      </c>
      <c r="E390" s="10" t="str">
        <f>_xlfn.XLOOKUP(R390,Table4[Region],Table4[Region_Key])</f>
        <v>RK-01</v>
      </c>
      <c r="F390" s="10" t="str">
        <f>_xlfn.XLOOKUP(S390,Table6[Sales_Channel],Table6[Channel_Key])</f>
        <v>CK-02</v>
      </c>
      <c r="G390" s="10" t="str">
        <f>_xlfn.XLOOKUP(T390,Table7[Gender_Category],Table7[Gender_Key])</f>
        <v>GK-03</v>
      </c>
      <c r="H390" s="10">
        <f>Cleaned_Data[[#This Row],[Units_Sold]]</f>
        <v>1</v>
      </c>
      <c r="I390" s="10">
        <f>Cleaned_Data[[#This Row],[MRP]]</f>
        <v>6110.0300000000007</v>
      </c>
      <c r="J390" s="10">
        <f>Cleaned_Data[[#This Row],[Discount_Applied]]</f>
        <v>0</v>
      </c>
      <c r="K390" s="10">
        <f>Cleaned_Data[[#This Row],[Revenue]]</f>
        <v>0</v>
      </c>
      <c r="L390" s="10">
        <f>Cleaned_Data[[#This Row],[Profit]]</f>
        <v>1731.86</v>
      </c>
      <c r="M390" s="10" t="str">
        <f>Cleaned_Data[[#This Row],[Product_Name]]</f>
        <v>Premier III</v>
      </c>
      <c r="N390" s="10" t="str">
        <f>Cleaned_Data[[#This Row],[Product_Line]]</f>
        <v>Soccer</v>
      </c>
      <c r="O390" s="10" t="str">
        <f>Cleaned_Data[[#This Row],[Size]]</f>
        <v>XL</v>
      </c>
      <c r="P390" s="10" t="str">
        <f t="shared" si="12"/>
        <v>Premier III|Soccer|XL</v>
      </c>
      <c r="Q390" s="11">
        <f>Cleaned_Data[[#This Row],[Order_Date]]</f>
        <v>45537</v>
      </c>
      <c r="R390" s="10" t="str">
        <f>Cleaned_Data[[#This Row],[Region]]</f>
        <v>Bangalore</v>
      </c>
      <c r="S390" s="10" t="str">
        <f>Cleaned_Data[[#This Row],[Sales_Channel]]</f>
        <v>Retail</v>
      </c>
      <c r="T390" s="10" t="str">
        <f>Cleaned_Data[[#This Row],[Gender_Category]]</f>
        <v>Men</v>
      </c>
      <c r="U390" t="str">
        <f t="shared" si="13"/>
        <v>DK-405</v>
      </c>
      <c r="V390" s="10"/>
      <c r="W390" s="10"/>
    </row>
    <row r="391" spans="1:23" x14ac:dyDescent="0.3">
      <c r="A391" s="10" t="s">
        <v>710</v>
      </c>
      <c r="B391" s="10">
        <f>Cleaned_Data[[#This Row],[Order_ID]]</f>
        <v>2409</v>
      </c>
      <c r="C391" s="10" t="str">
        <f>_xlfn.XLOOKUP(P391,Dim_Product!$E$2:$E$221,Dim_Product!$A$2:$A$221,"Not Found")</f>
        <v>PK-68</v>
      </c>
      <c r="D391" s="10" t="str">
        <f>_xlfn.XLOOKUP(Table5[[#This Row],[Order_Date]],Table8[Date],Table8[Date_Key],"Not Found")</f>
        <v>DK-441</v>
      </c>
      <c r="E391" s="10" t="str">
        <f>_xlfn.XLOOKUP(R391,Table4[Region],Table4[Region_Key])</f>
        <v>RK-01</v>
      </c>
      <c r="F391" s="10" t="str">
        <f>_xlfn.XLOOKUP(S391,Table6[Sales_Channel],Table6[Channel_Key])</f>
        <v>CK-02</v>
      </c>
      <c r="G391" s="10" t="str">
        <f>_xlfn.XLOOKUP(T391,Table7[Gender_Category],Table7[Gender_Key])</f>
        <v>GK-03</v>
      </c>
      <c r="H391" s="10">
        <f>Cleaned_Data[[#This Row],[Units_Sold]]</f>
        <v>2</v>
      </c>
      <c r="I391" s="10">
        <f>Cleaned_Data[[#This Row],[MRP]]</f>
        <v>6110.0300000000007</v>
      </c>
      <c r="J391" s="10">
        <f>Cleaned_Data[[#This Row],[Discount_Applied]]</f>
        <v>0</v>
      </c>
      <c r="K391" s="10">
        <f>Cleaned_Data[[#This Row],[Revenue]]</f>
        <v>0</v>
      </c>
      <c r="L391" s="10">
        <f>Cleaned_Data[[#This Row],[Profit]]</f>
        <v>2993.72</v>
      </c>
      <c r="M391" s="10" t="str">
        <f>Cleaned_Data[[#This Row],[Product_Name]]</f>
        <v>Zoom Freak</v>
      </c>
      <c r="N391" s="10" t="str">
        <f>Cleaned_Data[[#This Row],[Product_Line]]</f>
        <v>Basketball</v>
      </c>
      <c r="O391" s="10" t="str">
        <f>Cleaned_Data[[#This Row],[Size]]</f>
        <v>M</v>
      </c>
      <c r="P391" s="10" t="str">
        <f t="shared" si="12"/>
        <v>Zoom Freak|Basketball|M</v>
      </c>
      <c r="Q391" s="11">
        <f>Cleaned_Data[[#This Row],[Order_Date]]</f>
        <v>45573</v>
      </c>
      <c r="R391" s="10" t="str">
        <f>Cleaned_Data[[#This Row],[Region]]</f>
        <v>Bangalore</v>
      </c>
      <c r="S391" s="10" t="str">
        <f>Cleaned_Data[[#This Row],[Sales_Channel]]</f>
        <v>Retail</v>
      </c>
      <c r="T391" s="10" t="str">
        <f>Cleaned_Data[[#This Row],[Gender_Category]]</f>
        <v>Men</v>
      </c>
      <c r="U391" t="str">
        <f t="shared" si="13"/>
        <v>DK-441</v>
      </c>
      <c r="V391" s="10"/>
      <c r="W391" s="10"/>
    </row>
    <row r="392" spans="1:23" x14ac:dyDescent="0.3">
      <c r="A392" s="10" t="s">
        <v>711</v>
      </c>
      <c r="B392" s="10">
        <f>Cleaned_Data[[#This Row],[Order_ID]]</f>
        <v>2410</v>
      </c>
      <c r="C392" s="10" t="str">
        <f>_xlfn.XLOOKUP(P392,Dim_Product!$E$2:$E$221,Dim_Product!$A$2:$A$221,"Not Found")</f>
        <v>PK-14</v>
      </c>
      <c r="D392" s="10" t="str">
        <f>_xlfn.XLOOKUP(Table5[[#This Row],[Order_Date]],Table8[Date],Table8[Date_Key],"Not Found")</f>
        <v>DK-669</v>
      </c>
      <c r="E392" s="10" t="str">
        <f>_xlfn.XLOOKUP(R392,Table4[Region],Table4[Region_Key])</f>
        <v>RK-02</v>
      </c>
      <c r="F392" s="10" t="str">
        <f>_xlfn.XLOOKUP(S392,Table6[Sales_Channel],Table6[Channel_Key])</f>
        <v>CK-02</v>
      </c>
      <c r="G392" s="10" t="str">
        <f>_xlfn.XLOOKUP(T392,Table7[Gender_Category],Table7[Gender_Key])</f>
        <v>GK-01</v>
      </c>
      <c r="H392" s="10">
        <f>Cleaned_Data[[#This Row],[Units_Sold]]</f>
        <v>2</v>
      </c>
      <c r="I392" s="10">
        <f>Cleaned_Data[[#This Row],[MRP]]</f>
        <v>6110.0300000000007</v>
      </c>
      <c r="J392" s="10">
        <f>Cleaned_Data[[#This Row],[Discount_Applied]]</f>
        <v>0</v>
      </c>
      <c r="K392" s="10">
        <f>Cleaned_Data[[#This Row],[Revenue]]</f>
        <v>0</v>
      </c>
      <c r="L392" s="10">
        <f>Cleaned_Data[[#This Row],[Profit]]</f>
        <v>1344.49</v>
      </c>
      <c r="M392" s="10" t="str">
        <f>Cleaned_Data[[#This Row],[Product_Name]]</f>
        <v>Air Jordan</v>
      </c>
      <c r="N392" s="10" t="str">
        <f>Cleaned_Data[[#This Row],[Product_Line]]</f>
        <v>Basketball</v>
      </c>
      <c r="O392" s="10" t="str">
        <f>Cleaned_Data[[#This Row],[Size]]</f>
        <v>NA</v>
      </c>
      <c r="P392" s="10" t="str">
        <f t="shared" si="12"/>
        <v>Air Jordan|Basketball|NA</v>
      </c>
      <c r="Q392" s="11">
        <f>Cleaned_Data[[#This Row],[Order_Date]]</f>
        <v>45801</v>
      </c>
      <c r="R392" s="10" t="str">
        <f>Cleaned_Data[[#This Row],[Region]]</f>
        <v>Hyderabad</v>
      </c>
      <c r="S392" s="10" t="str">
        <f>Cleaned_Data[[#This Row],[Sales_Channel]]</f>
        <v>Retail</v>
      </c>
      <c r="T392" s="10" t="str">
        <f>Cleaned_Data[[#This Row],[Gender_Category]]</f>
        <v>Kids</v>
      </c>
      <c r="U392" t="str">
        <f t="shared" si="13"/>
        <v>DK-669</v>
      </c>
      <c r="V392" s="10"/>
      <c r="W392" s="10"/>
    </row>
    <row r="393" spans="1:23" x14ac:dyDescent="0.3">
      <c r="A393" s="10" t="s">
        <v>712</v>
      </c>
      <c r="B393" s="10">
        <f>Cleaned_Data[[#This Row],[Order_ID]]</f>
        <v>2412</v>
      </c>
      <c r="C393" s="10" t="str">
        <f>_xlfn.XLOOKUP(P393,Dim_Product!$E$2:$E$221,Dim_Product!$A$2:$A$221,"Not Found")</f>
        <v>PK-23</v>
      </c>
      <c r="D393" s="10" t="str">
        <f>_xlfn.XLOOKUP(Table5[[#This Row],[Order_Date]],Table8[Date],Table8[Date_Key],"Not Found")</f>
        <v>DK-436</v>
      </c>
      <c r="E393" s="10" t="str">
        <f>_xlfn.XLOOKUP(R393,Table4[Region],Table4[Region_Key])</f>
        <v>RK-03</v>
      </c>
      <c r="F393" s="10" t="str">
        <f>_xlfn.XLOOKUP(S393,Table6[Sales_Channel],Table6[Channel_Key])</f>
        <v>CK-02</v>
      </c>
      <c r="G393" s="10" t="str">
        <f>_xlfn.XLOOKUP(T393,Table7[Gender_Category],Table7[Gender_Key])</f>
        <v>GK-01</v>
      </c>
      <c r="H393" s="10">
        <f>Cleaned_Data[[#This Row],[Units_Sold]]</f>
        <v>1</v>
      </c>
      <c r="I393" s="10">
        <f>Cleaned_Data[[#This Row],[MRP]]</f>
        <v>4920.3</v>
      </c>
      <c r="J393" s="10">
        <f>Cleaned_Data[[#This Row],[Discount_Applied]]</f>
        <v>0.14000000000000001</v>
      </c>
      <c r="K393" s="10">
        <f>Cleaned_Data[[#This Row],[Revenue]]</f>
        <v>4231.46</v>
      </c>
      <c r="L393" s="10">
        <f>Cleaned_Data[[#This Row],[Profit]]</f>
        <v>1135.72</v>
      </c>
      <c r="M393" s="10" t="str">
        <f>Cleaned_Data[[#This Row],[Product_Name]]</f>
        <v>Blazer Mid</v>
      </c>
      <c r="N393" s="10" t="str">
        <f>Cleaned_Data[[#This Row],[Product_Line]]</f>
        <v>Lifestyle</v>
      </c>
      <c r="O393" s="10" t="str">
        <f>Cleaned_Data[[#This Row],[Size]]</f>
        <v>XL</v>
      </c>
      <c r="P393" s="10" t="str">
        <f t="shared" si="12"/>
        <v>Blazer Mid|Lifestyle|XL</v>
      </c>
      <c r="Q393" s="11">
        <f>Cleaned_Data[[#This Row],[Order_Date]]</f>
        <v>45568</v>
      </c>
      <c r="R393" s="10" t="str">
        <f>Cleaned_Data[[#This Row],[Region]]</f>
        <v>Mumbai</v>
      </c>
      <c r="S393" s="10" t="str">
        <f>Cleaned_Data[[#This Row],[Sales_Channel]]</f>
        <v>Retail</v>
      </c>
      <c r="T393" s="10" t="str">
        <f>Cleaned_Data[[#This Row],[Gender_Category]]</f>
        <v>Kids</v>
      </c>
      <c r="U393" t="str">
        <f t="shared" si="13"/>
        <v>DK-436</v>
      </c>
      <c r="V393" s="10"/>
      <c r="W393" s="10"/>
    </row>
    <row r="394" spans="1:23" x14ac:dyDescent="0.3">
      <c r="A394" s="10" t="s">
        <v>713</v>
      </c>
      <c r="B394" s="10">
        <f>Cleaned_Data[[#This Row],[Order_ID]]</f>
        <v>2413</v>
      </c>
      <c r="C394" s="10" t="str">
        <f>_xlfn.XLOOKUP(P394,Dim_Product!$E$2:$E$221,Dim_Product!$A$2:$A$221,"Not Found")</f>
        <v>PK-70</v>
      </c>
      <c r="D394" s="10" t="str">
        <f>_xlfn.XLOOKUP(Table5[[#This Row],[Order_Date]],Table8[Date],Table8[Date_Key],"Not Found")</f>
        <v>Not Found</v>
      </c>
      <c r="E394" s="10" t="str">
        <f>_xlfn.XLOOKUP(R394,Table4[Region],Table4[Region_Key])</f>
        <v>RK-06</v>
      </c>
      <c r="F394" s="10" t="str">
        <f>_xlfn.XLOOKUP(S394,Table6[Sales_Channel],Table6[Channel_Key])</f>
        <v>CK-02</v>
      </c>
      <c r="G394" s="10" t="str">
        <f>_xlfn.XLOOKUP(T394,Table7[Gender_Category],Table7[Gender_Key])</f>
        <v>GK-03</v>
      </c>
      <c r="H394" s="10">
        <f>Cleaned_Data[[#This Row],[Units_Sold]]</f>
        <v>3</v>
      </c>
      <c r="I394" s="10">
        <f>Cleaned_Data[[#This Row],[MRP]]</f>
        <v>7005.67</v>
      </c>
      <c r="J394" s="10">
        <f>Cleaned_Data[[#This Row],[Discount_Applied]]</f>
        <v>0.15</v>
      </c>
      <c r="K394" s="10">
        <f>Cleaned_Data[[#This Row],[Revenue]]</f>
        <v>17864.46</v>
      </c>
      <c r="L394" s="10">
        <f>Cleaned_Data[[#This Row],[Profit]]</f>
        <v>2329.98</v>
      </c>
      <c r="M394" s="10" t="str">
        <f>Cleaned_Data[[#This Row],[Product_Name]]</f>
        <v>Flex Trainer</v>
      </c>
      <c r="N394" s="10" t="str">
        <f>Cleaned_Data[[#This Row],[Product_Line]]</f>
        <v>Training</v>
      </c>
      <c r="O394" s="10" t="str">
        <f>Cleaned_Data[[#This Row],[Size]]</f>
        <v>XL</v>
      </c>
      <c r="P394" s="10" t="str">
        <f t="shared" si="12"/>
        <v>Flex Trainer|Training|XL</v>
      </c>
      <c r="Q394" s="11" t="str">
        <f>Cleaned_Data[[#This Row],[Order_Date]]</f>
        <v/>
      </c>
      <c r="R394" s="10" t="str">
        <f>Cleaned_Data[[#This Row],[Region]]</f>
        <v>Kolkata</v>
      </c>
      <c r="S394" s="10" t="str">
        <f>Cleaned_Data[[#This Row],[Sales_Channel]]</f>
        <v>Retail</v>
      </c>
      <c r="T394" s="10" t="str">
        <f>Cleaned_Data[[#This Row],[Gender_Category]]</f>
        <v>Men</v>
      </c>
      <c r="U394" t="str">
        <f t="shared" si="13"/>
        <v>Not Found</v>
      </c>
      <c r="V394" s="10"/>
      <c r="W394" s="10"/>
    </row>
    <row r="395" spans="1:23" x14ac:dyDescent="0.3">
      <c r="A395" s="10" t="s">
        <v>714</v>
      </c>
      <c r="B395" s="10">
        <f>Cleaned_Data[[#This Row],[Order_ID]]</f>
        <v>2414</v>
      </c>
      <c r="C395" s="10" t="str">
        <f>_xlfn.XLOOKUP(P395,Dim_Product!$E$2:$E$221,Dim_Product!$A$2:$A$221,"Not Found")</f>
        <v>PK-41</v>
      </c>
      <c r="D395" s="10" t="str">
        <f>_xlfn.XLOOKUP(Table5[[#This Row],[Order_Date]],Table8[Date],Table8[Date_Key],"Not Found")</f>
        <v>Not Found</v>
      </c>
      <c r="E395" s="10" t="str">
        <f>_xlfn.XLOOKUP(R395,Table4[Region],Table4[Region_Key])</f>
        <v>RK-02</v>
      </c>
      <c r="F395" s="10" t="str">
        <f>_xlfn.XLOOKUP(S395,Table6[Sales_Channel],Table6[Channel_Key])</f>
        <v>CK-01</v>
      </c>
      <c r="G395" s="10" t="str">
        <f>_xlfn.XLOOKUP(T395,Table7[Gender_Category],Table7[Gender_Key])</f>
        <v>GK-02</v>
      </c>
      <c r="H395" s="10">
        <f>Cleaned_Data[[#This Row],[Units_Sold]]</f>
        <v>2</v>
      </c>
      <c r="I395" s="10">
        <f>Cleaned_Data[[#This Row],[MRP]]</f>
        <v>8141.8</v>
      </c>
      <c r="J395" s="10">
        <f>Cleaned_Data[[#This Row],[Discount_Applied]]</f>
        <v>0</v>
      </c>
      <c r="K395" s="10">
        <f>Cleaned_Data[[#This Row],[Revenue]]</f>
        <v>0</v>
      </c>
      <c r="L395" s="10">
        <f>Cleaned_Data[[#This Row],[Profit]]</f>
        <v>-829.35</v>
      </c>
      <c r="M395" s="10" t="str">
        <f>Cleaned_Data[[#This Row],[Product_Name]]</f>
        <v>Air Jordan</v>
      </c>
      <c r="N395" s="10" t="str">
        <f>Cleaned_Data[[#This Row],[Product_Line]]</f>
        <v>Basketball</v>
      </c>
      <c r="O395" s="10" t="str">
        <f>Cleaned_Data[[#This Row],[Size]]</f>
        <v>XL</v>
      </c>
      <c r="P395" s="10" t="str">
        <f t="shared" si="12"/>
        <v>Air Jordan|Basketball|XL</v>
      </c>
      <c r="Q395" s="11" t="str">
        <f>Cleaned_Data[[#This Row],[Order_Date]]</f>
        <v/>
      </c>
      <c r="R395" s="10" t="str">
        <f>Cleaned_Data[[#This Row],[Region]]</f>
        <v>Hyderabad</v>
      </c>
      <c r="S395" s="10" t="str">
        <f>Cleaned_Data[[#This Row],[Sales_Channel]]</f>
        <v>Online</v>
      </c>
      <c r="T395" s="10" t="str">
        <f>Cleaned_Data[[#This Row],[Gender_Category]]</f>
        <v>Women</v>
      </c>
      <c r="U395" t="str">
        <f t="shared" si="13"/>
        <v>Not Found</v>
      </c>
      <c r="V395" s="10"/>
      <c r="W395" s="10"/>
    </row>
    <row r="396" spans="1:23" x14ac:dyDescent="0.3">
      <c r="A396" s="10" t="s">
        <v>715</v>
      </c>
      <c r="B396" s="10">
        <f>Cleaned_Data[[#This Row],[Order_ID]]</f>
        <v>2415</v>
      </c>
      <c r="C396" s="10" t="str">
        <f>_xlfn.XLOOKUP(P396,Dim_Product!$E$2:$E$221,Dim_Product!$A$2:$A$221,"Not Found")</f>
        <v>PK-88</v>
      </c>
      <c r="D396" s="10" t="str">
        <f>_xlfn.XLOOKUP(Table5[[#This Row],[Order_Date]],Table8[Date],Table8[Date_Key],"Not Found")</f>
        <v>DK-24</v>
      </c>
      <c r="E396" s="10" t="str">
        <f>_xlfn.XLOOKUP(R396,Table4[Region],Table4[Region_Key])</f>
        <v>RK-01</v>
      </c>
      <c r="F396" s="10" t="str">
        <f>_xlfn.XLOOKUP(S396,Table6[Sales_Channel],Table6[Channel_Key])</f>
        <v>CK-02</v>
      </c>
      <c r="G396" s="10" t="str">
        <f>_xlfn.XLOOKUP(T396,Table7[Gender_Category],Table7[Gender_Key])</f>
        <v>GK-02</v>
      </c>
      <c r="H396" s="10">
        <f>Cleaned_Data[[#This Row],[Units_Sold]]</f>
        <v>3</v>
      </c>
      <c r="I396" s="10">
        <f>Cleaned_Data[[#This Row],[MRP]]</f>
        <v>6178.39</v>
      </c>
      <c r="J396" s="10">
        <f>Cleaned_Data[[#This Row],[Discount_Applied]]</f>
        <v>0</v>
      </c>
      <c r="K396" s="10">
        <f>Cleaned_Data[[#This Row],[Revenue]]</f>
        <v>0</v>
      </c>
      <c r="L396" s="10">
        <f>Cleaned_Data[[#This Row],[Profit]]</f>
        <v>73.75</v>
      </c>
      <c r="M396" s="10" t="str">
        <f>Cleaned_Data[[#This Row],[Product_Name]]</f>
        <v>Free RN</v>
      </c>
      <c r="N396" s="10" t="str">
        <f>Cleaned_Data[[#This Row],[Product_Line]]</f>
        <v>Running</v>
      </c>
      <c r="O396" s="10" t="str">
        <f>Cleaned_Data[[#This Row],[Size]]</f>
        <v>8</v>
      </c>
      <c r="P396" s="10" t="str">
        <f t="shared" si="12"/>
        <v>Free RN|Running|8</v>
      </c>
      <c r="Q396" s="11">
        <f>Cleaned_Data[[#This Row],[Order_Date]]</f>
        <v>45156</v>
      </c>
      <c r="R396" s="10" t="str">
        <f>Cleaned_Data[[#This Row],[Region]]</f>
        <v>Bangalore</v>
      </c>
      <c r="S396" s="10" t="str">
        <f>Cleaned_Data[[#This Row],[Sales_Channel]]</f>
        <v>Retail</v>
      </c>
      <c r="T396" s="10" t="str">
        <f>Cleaned_Data[[#This Row],[Gender_Category]]</f>
        <v>Women</v>
      </c>
      <c r="U396" t="str">
        <f t="shared" si="13"/>
        <v>DK-24</v>
      </c>
      <c r="V396" s="10"/>
      <c r="W396" s="10"/>
    </row>
    <row r="397" spans="1:23" x14ac:dyDescent="0.3">
      <c r="A397" s="10" t="s">
        <v>716</v>
      </c>
      <c r="B397" s="10">
        <f>Cleaned_Data[[#This Row],[Order_ID]]</f>
        <v>2416</v>
      </c>
      <c r="C397" s="10" t="str">
        <f>_xlfn.XLOOKUP(P397,Dim_Product!$E$2:$E$221,Dim_Product!$A$2:$A$221,"Not Found")</f>
        <v>PK-136</v>
      </c>
      <c r="D397" s="10" t="str">
        <f>_xlfn.XLOOKUP(Table5[[#This Row],[Order_Date]],Table8[Date],Table8[Date_Key],"Not Found")</f>
        <v>DK-714</v>
      </c>
      <c r="E397" s="10" t="str">
        <f>_xlfn.XLOOKUP(R397,Table4[Region],Table4[Region_Key])</f>
        <v>RK-03</v>
      </c>
      <c r="F397" s="10" t="str">
        <f>_xlfn.XLOOKUP(S397,Table6[Sales_Channel],Table6[Channel_Key])</f>
        <v>CK-02</v>
      </c>
      <c r="G397" s="10" t="str">
        <f>_xlfn.XLOOKUP(T397,Table7[Gender_Category],Table7[Gender_Key])</f>
        <v>GK-01</v>
      </c>
      <c r="H397" s="10">
        <f>Cleaned_Data[[#This Row],[Units_Sold]]</f>
        <v>3</v>
      </c>
      <c r="I397" s="10">
        <f>Cleaned_Data[[#This Row],[MRP]]</f>
        <v>6245.23</v>
      </c>
      <c r="J397" s="10">
        <f>Cleaned_Data[[#This Row],[Discount_Applied]]</f>
        <v>0</v>
      </c>
      <c r="K397" s="10">
        <f>Cleaned_Data[[#This Row],[Revenue]]</f>
        <v>-2810.35</v>
      </c>
      <c r="L397" s="10">
        <f>Cleaned_Data[[#This Row],[Profit]]</f>
        <v>3485.64</v>
      </c>
      <c r="M397" s="10" t="str">
        <f>Cleaned_Data[[#This Row],[Product_Name]]</f>
        <v>Mercurial Superfly</v>
      </c>
      <c r="N397" s="10" t="str">
        <f>Cleaned_Data[[#This Row],[Product_Line]]</f>
        <v>Soccer</v>
      </c>
      <c r="O397" s="10" t="str">
        <f>Cleaned_Data[[#This Row],[Size]]</f>
        <v>9</v>
      </c>
      <c r="P397" s="10" t="str">
        <f t="shared" si="12"/>
        <v>Mercurial Superfly|Soccer|9</v>
      </c>
      <c r="Q397" s="11">
        <f>Cleaned_Data[[#This Row],[Order_Date]]</f>
        <v>45846</v>
      </c>
      <c r="R397" s="10" t="str">
        <f>Cleaned_Data[[#This Row],[Region]]</f>
        <v>Mumbai</v>
      </c>
      <c r="S397" s="10" t="str">
        <f>Cleaned_Data[[#This Row],[Sales_Channel]]</f>
        <v>Retail</v>
      </c>
      <c r="T397" s="10" t="str">
        <f>Cleaned_Data[[#This Row],[Gender_Category]]</f>
        <v>Kids</v>
      </c>
      <c r="U397" t="str">
        <f t="shared" si="13"/>
        <v>DK-714</v>
      </c>
      <c r="V397" s="10"/>
      <c r="W397" s="10"/>
    </row>
    <row r="398" spans="1:23" x14ac:dyDescent="0.3">
      <c r="A398" s="10" t="s">
        <v>717</v>
      </c>
      <c r="B398" s="10">
        <f>Cleaned_Data[[#This Row],[Order_ID]]</f>
        <v>2417</v>
      </c>
      <c r="C398" s="10" t="str">
        <f>_xlfn.XLOOKUP(P398,Dim_Product!$E$2:$E$221,Dim_Product!$A$2:$A$221,"Not Found")</f>
        <v>PK-106</v>
      </c>
      <c r="D398" s="10" t="str">
        <f>_xlfn.XLOOKUP(Table5[[#This Row],[Order_Date]],Table8[Date],Table8[Date_Key],"Not Found")</f>
        <v>DK-685</v>
      </c>
      <c r="E398" s="10" t="str">
        <f>_xlfn.XLOOKUP(R398,Table4[Region],Table4[Region_Key])</f>
        <v>RK-01</v>
      </c>
      <c r="F398" s="10" t="str">
        <f>_xlfn.XLOOKUP(S398,Table6[Sales_Channel],Table6[Channel_Key])</f>
        <v>CK-02</v>
      </c>
      <c r="G398" s="10" t="str">
        <f>_xlfn.XLOOKUP(T398,Table7[Gender_Category],Table7[Gender_Key])</f>
        <v>GK-03</v>
      </c>
      <c r="H398" s="10">
        <f>Cleaned_Data[[#This Row],[Units_Sold]]</f>
        <v>2</v>
      </c>
      <c r="I398" s="10">
        <f>Cleaned_Data[[#This Row],[MRP]]</f>
        <v>8293.3799999999992</v>
      </c>
      <c r="J398" s="10">
        <f>Cleaned_Data[[#This Row],[Discount_Applied]]</f>
        <v>0</v>
      </c>
      <c r="K398" s="10">
        <f>Cleaned_Data[[#This Row],[Revenue]]</f>
        <v>0</v>
      </c>
      <c r="L398" s="10">
        <f>Cleaned_Data[[#This Row],[Profit]]</f>
        <v>1727.06</v>
      </c>
      <c r="M398" s="10" t="str">
        <f>Cleaned_Data[[#This Row],[Product_Name]]</f>
        <v>Dunk Low</v>
      </c>
      <c r="N398" s="10" t="str">
        <f>Cleaned_Data[[#This Row],[Product_Line]]</f>
        <v>Lifestyle</v>
      </c>
      <c r="O398" s="10" t="str">
        <f>Cleaned_Data[[#This Row],[Size]]</f>
        <v>NA</v>
      </c>
      <c r="P398" s="10" t="str">
        <f t="shared" si="12"/>
        <v>Dunk Low|Lifestyle|NA</v>
      </c>
      <c r="Q398" s="11">
        <f>Cleaned_Data[[#This Row],[Order_Date]]</f>
        <v>45817</v>
      </c>
      <c r="R398" s="10" t="str">
        <f>Cleaned_Data[[#This Row],[Region]]</f>
        <v>Bangalore</v>
      </c>
      <c r="S398" s="10" t="str">
        <f>Cleaned_Data[[#This Row],[Sales_Channel]]</f>
        <v>Retail</v>
      </c>
      <c r="T398" s="10" t="str">
        <f>Cleaned_Data[[#This Row],[Gender_Category]]</f>
        <v>Men</v>
      </c>
      <c r="U398" t="str">
        <f t="shared" si="13"/>
        <v>DK-685</v>
      </c>
      <c r="V398" s="10"/>
      <c r="W398" s="10"/>
    </row>
    <row r="399" spans="1:23" x14ac:dyDescent="0.3">
      <c r="A399" s="10" t="s">
        <v>718</v>
      </c>
      <c r="B399" s="10">
        <f>Cleaned_Data[[#This Row],[Order_ID]]</f>
        <v>2418</v>
      </c>
      <c r="C399" s="10" t="str">
        <f>_xlfn.XLOOKUP(P399,Dim_Product!$E$2:$E$221,Dim_Product!$A$2:$A$221,"Not Found")</f>
        <v>PK-27</v>
      </c>
      <c r="D399" s="10" t="str">
        <f>_xlfn.XLOOKUP(Table5[[#This Row],[Order_Date]],Table8[Date],Table8[Date_Key],"Not Found")</f>
        <v>DK-155</v>
      </c>
      <c r="E399" s="10" t="str">
        <f>_xlfn.XLOOKUP(R399,Table4[Region],Table4[Region_Key])</f>
        <v>RK-03</v>
      </c>
      <c r="F399" s="10" t="str">
        <f>_xlfn.XLOOKUP(S399,Table6[Sales_Channel],Table6[Channel_Key])</f>
        <v>CK-02</v>
      </c>
      <c r="G399" s="10" t="str">
        <f>_xlfn.XLOOKUP(T399,Table7[Gender_Category],Table7[Gender_Key])</f>
        <v>GK-03</v>
      </c>
      <c r="H399" s="10">
        <f>Cleaned_Data[[#This Row],[Units_Sold]]</f>
        <v>2</v>
      </c>
      <c r="I399" s="10">
        <f>Cleaned_Data[[#This Row],[MRP]]</f>
        <v>9288.75</v>
      </c>
      <c r="J399" s="10">
        <f>Cleaned_Data[[#This Row],[Discount_Applied]]</f>
        <v>0.54</v>
      </c>
      <c r="K399" s="10">
        <f>Cleaned_Data[[#This Row],[Revenue]]</f>
        <v>0</v>
      </c>
      <c r="L399" s="10">
        <f>Cleaned_Data[[#This Row],[Profit]]</f>
        <v>3110.43</v>
      </c>
      <c r="M399" s="10" t="str">
        <f>Cleaned_Data[[#This Row],[Product_Name]]</f>
        <v>Phantom GT</v>
      </c>
      <c r="N399" s="10" t="str">
        <f>Cleaned_Data[[#This Row],[Product_Line]]</f>
        <v>Soccer</v>
      </c>
      <c r="O399" s="10" t="str">
        <f>Cleaned_Data[[#This Row],[Size]]</f>
        <v>XL</v>
      </c>
      <c r="P399" s="10" t="str">
        <f t="shared" si="12"/>
        <v>Phantom GT|Soccer|XL</v>
      </c>
      <c r="Q399" s="11">
        <f>Cleaned_Data[[#This Row],[Order_Date]]</f>
        <v>45287</v>
      </c>
      <c r="R399" s="10" t="str">
        <f>Cleaned_Data[[#This Row],[Region]]</f>
        <v>Mumbai</v>
      </c>
      <c r="S399" s="10" t="str">
        <f>Cleaned_Data[[#This Row],[Sales_Channel]]</f>
        <v>Retail</v>
      </c>
      <c r="T399" s="10" t="str">
        <f>Cleaned_Data[[#This Row],[Gender_Category]]</f>
        <v>Men</v>
      </c>
      <c r="U399" t="str">
        <f t="shared" si="13"/>
        <v>DK-155</v>
      </c>
      <c r="V399" s="10"/>
      <c r="W399" s="10"/>
    </row>
    <row r="400" spans="1:23" x14ac:dyDescent="0.3">
      <c r="A400" s="10" t="s">
        <v>719</v>
      </c>
      <c r="B400" s="10">
        <f>Cleaned_Data[[#This Row],[Order_ID]]</f>
        <v>2419</v>
      </c>
      <c r="C400" s="10" t="str">
        <f>_xlfn.XLOOKUP(P400,Dim_Product!$E$2:$E$221,Dim_Product!$A$2:$A$221,"Not Found")</f>
        <v>PK-110</v>
      </c>
      <c r="D400" s="10" t="str">
        <f>_xlfn.XLOOKUP(Table5[[#This Row],[Order_Date]],Table8[Date],Table8[Date_Key],"Not Found")</f>
        <v>Not Found</v>
      </c>
      <c r="E400" s="10" t="str">
        <f>_xlfn.XLOOKUP(R400,Table4[Region],Table4[Region_Key])</f>
        <v>RK-02</v>
      </c>
      <c r="F400" s="10" t="str">
        <f>_xlfn.XLOOKUP(S400,Table6[Sales_Channel],Table6[Channel_Key])</f>
        <v>CK-01</v>
      </c>
      <c r="G400" s="10" t="str">
        <f>_xlfn.XLOOKUP(T400,Table7[Gender_Category],Table7[Gender_Key])</f>
        <v>GK-03</v>
      </c>
      <c r="H400" s="10">
        <f>Cleaned_Data[[#This Row],[Units_Sold]]</f>
        <v>2</v>
      </c>
      <c r="I400" s="10">
        <f>Cleaned_Data[[#This Row],[MRP]]</f>
        <v>8738.99</v>
      </c>
      <c r="J400" s="10">
        <f>Cleaned_Data[[#This Row],[Discount_Applied]]</f>
        <v>0.47</v>
      </c>
      <c r="K400" s="10">
        <f>Cleaned_Data[[#This Row],[Revenue]]</f>
        <v>0</v>
      </c>
      <c r="L400" s="10">
        <f>Cleaned_Data[[#This Row],[Profit]]</f>
        <v>2868.49</v>
      </c>
      <c r="M400" s="10" t="str">
        <f>Cleaned_Data[[#This Row],[Product_Name]]</f>
        <v>Dunk Low</v>
      </c>
      <c r="N400" s="10" t="str">
        <f>Cleaned_Data[[#This Row],[Product_Line]]</f>
        <v>Lifestyle</v>
      </c>
      <c r="O400" s="10" t="str">
        <f>Cleaned_Data[[#This Row],[Size]]</f>
        <v>L</v>
      </c>
      <c r="P400" s="10" t="str">
        <f t="shared" si="12"/>
        <v>Dunk Low|Lifestyle|L</v>
      </c>
      <c r="Q400" s="11" t="str">
        <f>Cleaned_Data[[#This Row],[Order_Date]]</f>
        <v/>
      </c>
      <c r="R400" s="10" t="str">
        <f>Cleaned_Data[[#This Row],[Region]]</f>
        <v>Hyderabad</v>
      </c>
      <c r="S400" s="10" t="str">
        <f>Cleaned_Data[[#This Row],[Sales_Channel]]</f>
        <v>Online</v>
      </c>
      <c r="T400" s="10" t="str">
        <f>Cleaned_Data[[#This Row],[Gender_Category]]</f>
        <v>Men</v>
      </c>
      <c r="U400" t="str">
        <f t="shared" si="13"/>
        <v>Not Found</v>
      </c>
      <c r="V400" s="10"/>
      <c r="W400" s="10"/>
    </row>
    <row r="401" spans="1:23" x14ac:dyDescent="0.3">
      <c r="A401" s="10" t="s">
        <v>720</v>
      </c>
      <c r="B401" s="10">
        <f>Cleaned_Data[[#This Row],[Order_ID]]</f>
        <v>2420</v>
      </c>
      <c r="C401" s="10" t="str">
        <f>_xlfn.XLOOKUP(P401,Dim_Product!$E$2:$E$221,Dim_Product!$A$2:$A$221,"Not Found")</f>
        <v>PK-78</v>
      </c>
      <c r="D401" s="10" t="str">
        <f>_xlfn.XLOOKUP(Table5[[#This Row],[Order_Date]],Table8[Date],Table8[Date_Key],"Not Found")</f>
        <v>DK-379</v>
      </c>
      <c r="E401" s="10" t="str">
        <f>_xlfn.XLOOKUP(R401,Table4[Region],Table4[Region_Key])</f>
        <v>RK-02</v>
      </c>
      <c r="F401" s="10" t="str">
        <f>_xlfn.XLOOKUP(S401,Table6[Sales_Channel],Table6[Channel_Key])</f>
        <v>CK-01</v>
      </c>
      <c r="G401" s="10" t="str">
        <f>_xlfn.XLOOKUP(T401,Table7[Gender_Category],Table7[Gender_Key])</f>
        <v>GK-01</v>
      </c>
      <c r="H401" s="10">
        <f>Cleaned_Data[[#This Row],[Units_Sold]]</f>
        <v>2</v>
      </c>
      <c r="I401" s="10">
        <f>Cleaned_Data[[#This Row],[MRP]]</f>
        <v>6110.0300000000007</v>
      </c>
      <c r="J401" s="10">
        <f>Cleaned_Data[[#This Row],[Discount_Applied]]</f>
        <v>0</v>
      </c>
      <c r="K401" s="10">
        <f>Cleaned_Data[[#This Row],[Revenue]]</f>
        <v>0</v>
      </c>
      <c r="L401" s="10">
        <f>Cleaned_Data[[#This Row],[Profit]]</f>
        <v>1664.6</v>
      </c>
      <c r="M401" s="10" t="str">
        <f>Cleaned_Data[[#This Row],[Product_Name]]</f>
        <v>Zoom Freak</v>
      </c>
      <c r="N401" s="10" t="str">
        <f>Cleaned_Data[[#This Row],[Product_Line]]</f>
        <v>Basketball</v>
      </c>
      <c r="O401" s="10" t="str">
        <f>Cleaned_Data[[#This Row],[Size]]</f>
        <v>9</v>
      </c>
      <c r="P401" s="10" t="str">
        <f t="shared" si="12"/>
        <v>Zoom Freak|Basketball|9</v>
      </c>
      <c r="Q401" s="11">
        <f>Cleaned_Data[[#This Row],[Order_Date]]</f>
        <v>45511</v>
      </c>
      <c r="R401" s="10" t="str">
        <f>Cleaned_Data[[#This Row],[Region]]</f>
        <v>Hyderabad</v>
      </c>
      <c r="S401" s="10" t="str">
        <f>Cleaned_Data[[#This Row],[Sales_Channel]]</f>
        <v>Online</v>
      </c>
      <c r="T401" s="10" t="str">
        <f>Cleaned_Data[[#This Row],[Gender_Category]]</f>
        <v>Kids</v>
      </c>
      <c r="U401" t="str">
        <f t="shared" si="13"/>
        <v>DK-379</v>
      </c>
      <c r="V401" s="10"/>
      <c r="W401" s="10"/>
    </row>
    <row r="402" spans="1:23" x14ac:dyDescent="0.3">
      <c r="A402" s="10" t="s">
        <v>721</v>
      </c>
      <c r="B402" s="10">
        <f>Cleaned_Data[[#This Row],[Order_ID]]</f>
        <v>2421</v>
      </c>
      <c r="C402" s="10" t="str">
        <f>_xlfn.XLOOKUP(P402,Dim_Product!$E$2:$E$221,Dim_Product!$A$2:$A$221,"Not Found")</f>
        <v>PK-67</v>
      </c>
      <c r="D402" s="10" t="str">
        <f>_xlfn.XLOOKUP(Table5[[#This Row],[Order_Date]],Table8[Date],Table8[Date_Key],"Not Found")</f>
        <v>DK-442</v>
      </c>
      <c r="E402" s="10" t="str">
        <f>_xlfn.XLOOKUP(R402,Table4[Region],Table4[Region_Key])</f>
        <v>RK-04</v>
      </c>
      <c r="F402" s="10" t="str">
        <f>_xlfn.XLOOKUP(S402,Table6[Sales_Channel],Table6[Channel_Key])</f>
        <v>CK-02</v>
      </c>
      <c r="G402" s="10" t="str">
        <f>_xlfn.XLOOKUP(T402,Table7[Gender_Category],Table7[Gender_Key])</f>
        <v>GK-02</v>
      </c>
      <c r="H402" s="10">
        <f>Cleaned_Data[[#This Row],[Units_Sold]]</f>
        <v>2</v>
      </c>
      <c r="I402" s="10">
        <f>Cleaned_Data[[#This Row],[MRP]]</f>
        <v>8136.39</v>
      </c>
      <c r="J402" s="10">
        <f>Cleaned_Data[[#This Row],[Discount_Applied]]</f>
        <v>0</v>
      </c>
      <c r="K402" s="10">
        <f>Cleaned_Data[[#This Row],[Revenue]]</f>
        <v>0</v>
      </c>
      <c r="L402" s="10">
        <f>Cleaned_Data[[#This Row],[Profit]]</f>
        <v>3398.15</v>
      </c>
      <c r="M402" s="10" t="str">
        <f>Cleaned_Data[[#This Row],[Product_Name]]</f>
        <v>React Infinity</v>
      </c>
      <c r="N402" s="10" t="str">
        <f>Cleaned_Data[[#This Row],[Product_Line]]</f>
        <v>Running</v>
      </c>
      <c r="O402" s="10" t="str">
        <f>Cleaned_Data[[#This Row],[Size]]</f>
        <v>M</v>
      </c>
      <c r="P402" s="10" t="str">
        <f t="shared" si="12"/>
        <v>React Infinity|Running|M</v>
      </c>
      <c r="Q402" s="11">
        <f>Cleaned_Data[[#This Row],[Order_Date]]</f>
        <v>45574</v>
      </c>
      <c r="R402" s="10" t="str">
        <f>Cleaned_Data[[#This Row],[Region]]</f>
        <v>Pune</v>
      </c>
      <c r="S402" s="10" t="str">
        <f>Cleaned_Data[[#This Row],[Sales_Channel]]</f>
        <v>Retail</v>
      </c>
      <c r="T402" s="10" t="str">
        <f>Cleaned_Data[[#This Row],[Gender_Category]]</f>
        <v>Women</v>
      </c>
      <c r="U402" t="str">
        <f t="shared" si="13"/>
        <v>DK-442</v>
      </c>
      <c r="V402" s="10"/>
      <c r="W402" s="10"/>
    </row>
    <row r="403" spans="1:23" x14ac:dyDescent="0.3">
      <c r="A403" s="10" t="s">
        <v>722</v>
      </c>
      <c r="B403" s="10">
        <f>Cleaned_Data[[#This Row],[Order_ID]]</f>
        <v>2422</v>
      </c>
      <c r="C403" s="10" t="str">
        <f>_xlfn.XLOOKUP(P403,Dim_Product!$E$2:$E$221,Dim_Product!$A$2:$A$221,"Not Found")</f>
        <v>PK-84</v>
      </c>
      <c r="D403" s="10" t="str">
        <f>_xlfn.XLOOKUP(Table5[[#This Row],[Order_Date]],Table8[Date],Table8[Date_Key],"Not Found")</f>
        <v>DK-617</v>
      </c>
      <c r="E403" s="10" t="str">
        <f>_xlfn.XLOOKUP(R403,Table4[Region],Table4[Region_Key])</f>
        <v>RK-03</v>
      </c>
      <c r="F403" s="10" t="str">
        <f>_xlfn.XLOOKUP(S403,Table6[Sales_Channel],Table6[Channel_Key])</f>
        <v>CK-02</v>
      </c>
      <c r="G403" s="10" t="str">
        <f>_xlfn.XLOOKUP(T403,Table7[Gender_Category],Table7[Gender_Key])</f>
        <v>GK-01</v>
      </c>
      <c r="H403" s="10">
        <f>Cleaned_Data[[#This Row],[Units_Sold]]</f>
        <v>4</v>
      </c>
      <c r="I403" s="10">
        <f>Cleaned_Data[[#This Row],[MRP]]</f>
        <v>6110.0300000000007</v>
      </c>
      <c r="J403" s="10">
        <f>Cleaned_Data[[#This Row],[Discount_Applied]]</f>
        <v>0</v>
      </c>
      <c r="K403" s="10">
        <f>Cleaned_Data[[#This Row],[Revenue]]</f>
        <v>0</v>
      </c>
      <c r="L403" s="10">
        <f>Cleaned_Data[[#This Row],[Profit]]</f>
        <v>3044.66</v>
      </c>
      <c r="M403" s="10" t="str">
        <f>Cleaned_Data[[#This Row],[Product_Name]]</f>
        <v>Tiempo Legend</v>
      </c>
      <c r="N403" s="10" t="str">
        <f>Cleaned_Data[[#This Row],[Product_Line]]</f>
        <v>Soccer</v>
      </c>
      <c r="O403" s="10" t="str">
        <f>Cleaned_Data[[#This Row],[Size]]</f>
        <v>NA</v>
      </c>
      <c r="P403" s="10" t="str">
        <f t="shared" si="12"/>
        <v>Tiempo Legend|Soccer|NA</v>
      </c>
      <c r="Q403" s="11">
        <f>Cleaned_Data[[#This Row],[Order_Date]]</f>
        <v>45749</v>
      </c>
      <c r="R403" s="10" t="str">
        <f>Cleaned_Data[[#This Row],[Region]]</f>
        <v>Mumbai</v>
      </c>
      <c r="S403" s="10" t="str">
        <f>Cleaned_Data[[#This Row],[Sales_Channel]]</f>
        <v>Retail</v>
      </c>
      <c r="T403" s="10" t="str">
        <f>Cleaned_Data[[#This Row],[Gender_Category]]</f>
        <v>Kids</v>
      </c>
      <c r="U403" t="str">
        <f t="shared" si="13"/>
        <v>DK-617</v>
      </c>
      <c r="V403" s="10"/>
      <c r="W403" s="10"/>
    </row>
    <row r="404" spans="1:23" x14ac:dyDescent="0.3">
      <c r="A404" s="10" t="s">
        <v>723</v>
      </c>
      <c r="B404" s="10">
        <f>Cleaned_Data[[#This Row],[Order_ID]]</f>
        <v>2424</v>
      </c>
      <c r="C404" s="10" t="str">
        <f>_xlfn.XLOOKUP(P404,Dim_Product!$E$2:$E$221,Dim_Product!$A$2:$A$221,"Not Found")</f>
        <v>PK-137</v>
      </c>
      <c r="D404" s="10" t="str">
        <f>_xlfn.XLOOKUP(Table5[[#This Row],[Order_Date]],Table8[Date],Table8[Date_Key],"Not Found")</f>
        <v>DK-593</v>
      </c>
      <c r="E404" s="10" t="str">
        <f>_xlfn.XLOOKUP(R404,Table4[Region],Table4[Region_Key])</f>
        <v>RK-06</v>
      </c>
      <c r="F404" s="10" t="str">
        <f>_xlfn.XLOOKUP(S404,Table6[Sales_Channel],Table6[Channel_Key])</f>
        <v>CK-01</v>
      </c>
      <c r="G404" s="10" t="str">
        <f>_xlfn.XLOOKUP(T404,Table7[Gender_Category],Table7[Gender_Key])</f>
        <v>GK-02</v>
      </c>
      <c r="H404" s="10">
        <f>Cleaned_Data[[#This Row],[Units_Sold]]</f>
        <v>2</v>
      </c>
      <c r="I404" s="10">
        <f>Cleaned_Data[[#This Row],[MRP]]</f>
        <v>7634.65</v>
      </c>
      <c r="J404" s="10">
        <f>Cleaned_Data[[#This Row],[Discount_Applied]]</f>
        <v>0</v>
      </c>
      <c r="K404" s="10">
        <f>Cleaned_Data[[#This Row],[Revenue]]</f>
        <v>0</v>
      </c>
      <c r="L404" s="10">
        <f>Cleaned_Data[[#This Row],[Profit]]</f>
        <v>1749.8</v>
      </c>
      <c r="M404" s="10" t="str">
        <f>Cleaned_Data[[#This Row],[Product_Name]]</f>
        <v>Air Jordan</v>
      </c>
      <c r="N404" s="10" t="str">
        <f>Cleaned_Data[[#This Row],[Product_Line]]</f>
        <v>Basketball</v>
      </c>
      <c r="O404" s="10" t="str">
        <f>Cleaned_Data[[#This Row],[Size]]</f>
        <v>10</v>
      </c>
      <c r="P404" s="10" t="str">
        <f t="shared" si="12"/>
        <v>Air Jordan|Basketball|10</v>
      </c>
      <c r="Q404" s="11">
        <f>Cleaned_Data[[#This Row],[Order_Date]]</f>
        <v>45725</v>
      </c>
      <c r="R404" s="10" t="str">
        <f>Cleaned_Data[[#This Row],[Region]]</f>
        <v>Kolkata</v>
      </c>
      <c r="S404" s="10" t="str">
        <f>Cleaned_Data[[#This Row],[Sales_Channel]]</f>
        <v>Online</v>
      </c>
      <c r="T404" s="10" t="str">
        <f>Cleaned_Data[[#This Row],[Gender_Category]]</f>
        <v>Women</v>
      </c>
      <c r="U404" t="str">
        <f t="shared" si="13"/>
        <v>DK-593</v>
      </c>
      <c r="V404" s="10"/>
      <c r="W404" s="10"/>
    </row>
    <row r="405" spans="1:23" x14ac:dyDescent="0.3">
      <c r="A405" s="10" t="s">
        <v>724</v>
      </c>
      <c r="B405" s="10">
        <f>Cleaned_Data[[#This Row],[Order_ID]]</f>
        <v>2425</v>
      </c>
      <c r="C405" s="10" t="str">
        <f>_xlfn.XLOOKUP(P405,Dim_Product!$E$2:$E$221,Dim_Product!$A$2:$A$221,"Not Found")</f>
        <v>PK-64</v>
      </c>
      <c r="D405" s="10" t="str">
        <f>_xlfn.XLOOKUP(Table5[[#This Row],[Order_Date]],Table8[Date],Table8[Date_Key],"Not Found")</f>
        <v>DK-396</v>
      </c>
      <c r="E405" s="10" t="str">
        <f>_xlfn.XLOOKUP(R405,Table4[Region],Table4[Region_Key])</f>
        <v>RK-01</v>
      </c>
      <c r="F405" s="10" t="str">
        <f>_xlfn.XLOOKUP(S405,Table6[Sales_Channel],Table6[Channel_Key])</f>
        <v>CK-01</v>
      </c>
      <c r="G405" s="10" t="str">
        <f>_xlfn.XLOOKUP(T405,Table7[Gender_Category],Table7[Gender_Key])</f>
        <v>GK-01</v>
      </c>
      <c r="H405" s="10">
        <f>Cleaned_Data[[#This Row],[Units_Sold]]</f>
        <v>2</v>
      </c>
      <c r="I405" s="10">
        <f>Cleaned_Data[[#This Row],[MRP]]</f>
        <v>6110.0300000000007</v>
      </c>
      <c r="J405" s="10">
        <f>Cleaned_Data[[#This Row],[Discount_Applied]]</f>
        <v>0.38</v>
      </c>
      <c r="K405" s="10">
        <f>Cleaned_Data[[#This Row],[Revenue]]</f>
        <v>0</v>
      </c>
      <c r="L405" s="10">
        <f>Cleaned_Data[[#This Row],[Profit]]</f>
        <v>3058.78</v>
      </c>
      <c r="M405" s="10" t="str">
        <f>Cleaned_Data[[#This Row],[Product_Name]]</f>
        <v>ZoomX Invincible</v>
      </c>
      <c r="N405" s="10" t="str">
        <f>Cleaned_Data[[#This Row],[Product_Line]]</f>
        <v>Training</v>
      </c>
      <c r="O405" s="10" t="str">
        <f>Cleaned_Data[[#This Row],[Size]]</f>
        <v>XL</v>
      </c>
      <c r="P405" s="10" t="str">
        <f t="shared" si="12"/>
        <v>ZoomX Invincible|Training|XL</v>
      </c>
      <c r="Q405" s="11">
        <f>Cleaned_Data[[#This Row],[Order_Date]]</f>
        <v>45528</v>
      </c>
      <c r="R405" s="10" t="str">
        <f>Cleaned_Data[[#This Row],[Region]]</f>
        <v>Bangalore</v>
      </c>
      <c r="S405" s="10" t="str">
        <f>Cleaned_Data[[#This Row],[Sales_Channel]]</f>
        <v>Online</v>
      </c>
      <c r="T405" s="10" t="str">
        <f>Cleaned_Data[[#This Row],[Gender_Category]]</f>
        <v>Kids</v>
      </c>
      <c r="U405" t="str">
        <f t="shared" si="13"/>
        <v>DK-396</v>
      </c>
      <c r="V405" s="10"/>
      <c r="W405" s="10"/>
    </row>
    <row r="406" spans="1:23" x14ac:dyDescent="0.3">
      <c r="A406" s="10" t="s">
        <v>725</v>
      </c>
      <c r="B406" s="10">
        <f>Cleaned_Data[[#This Row],[Order_ID]]</f>
        <v>2426</v>
      </c>
      <c r="C406" s="10" t="str">
        <f>_xlfn.XLOOKUP(P406,Dim_Product!$E$2:$E$221,Dim_Product!$A$2:$A$221,"Not Found")</f>
        <v>PK-111</v>
      </c>
      <c r="D406" s="10" t="str">
        <f>_xlfn.XLOOKUP(Table5[[#This Row],[Order_Date]],Table8[Date],Table8[Date_Key],"Not Found")</f>
        <v>DK-184</v>
      </c>
      <c r="E406" s="10" t="str">
        <f>_xlfn.XLOOKUP(R406,Table4[Region],Table4[Region_Key])</f>
        <v>RK-04</v>
      </c>
      <c r="F406" s="10" t="str">
        <f>_xlfn.XLOOKUP(S406,Table6[Sales_Channel],Table6[Channel_Key])</f>
        <v>CK-02</v>
      </c>
      <c r="G406" s="10" t="str">
        <f>_xlfn.XLOOKUP(T406,Table7[Gender_Category],Table7[Gender_Key])</f>
        <v>GK-01</v>
      </c>
      <c r="H406" s="10">
        <f>Cleaned_Data[[#This Row],[Units_Sold]]</f>
        <v>2</v>
      </c>
      <c r="I406" s="10">
        <f>Cleaned_Data[[#This Row],[MRP]]</f>
        <v>2278.67</v>
      </c>
      <c r="J406" s="10">
        <f>Cleaned_Data[[#This Row],[Discount_Applied]]</f>
        <v>0.56000000000000005</v>
      </c>
      <c r="K406" s="10">
        <f>Cleaned_Data[[#This Row],[Revenue]]</f>
        <v>0</v>
      </c>
      <c r="L406" s="10">
        <f>Cleaned_Data[[#This Row],[Profit]]</f>
        <v>-72.52</v>
      </c>
      <c r="M406" s="10" t="str">
        <f>Cleaned_Data[[#This Row],[Product_Name]]</f>
        <v>Dunk Low</v>
      </c>
      <c r="N406" s="10" t="str">
        <f>Cleaned_Data[[#This Row],[Product_Line]]</f>
        <v>Lifestyle</v>
      </c>
      <c r="O406" s="10" t="str">
        <f>Cleaned_Data[[#This Row],[Size]]</f>
        <v>M</v>
      </c>
      <c r="P406" s="10" t="str">
        <f t="shared" si="12"/>
        <v>Dunk Low|Lifestyle|M</v>
      </c>
      <c r="Q406" s="11">
        <f>Cleaned_Data[[#This Row],[Order_Date]]</f>
        <v>45316</v>
      </c>
      <c r="R406" s="10" t="str">
        <f>Cleaned_Data[[#This Row],[Region]]</f>
        <v>Pune</v>
      </c>
      <c r="S406" s="10" t="str">
        <f>Cleaned_Data[[#This Row],[Sales_Channel]]</f>
        <v>Retail</v>
      </c>
      <c r="T406" s="10" t="str">
        <f>Cleaned_Data[[#This Row],[Gender_Category]]</f>
        <v>Kids</v>
      </c>
      <c r="U406" t="str">
        <f t="shared" si="13"/>
        <v>DK-184</v>
      </c>
      <c r="V406" s="10"/>
      <c r="W406" s="10"/>
    </row>
    <row r="407" spans="1:23" x14ac:dyDescent="0.3">
      <c r="A407" s="10" t="s">
        <v>726</v>
      </c>
      <c r="B407" s="10">
        <f>Cleaned_Data[[#This Row],[Order_ID]]</f>
        <v>2427</v>
      </c>
      <c r="C407" s="10" t="str">
        <f>_xlfn.XLOOKUP(P407,Dim_Product!$E$2:$E$221,Dim_Product!$A$2:$A$221,"Not Found")</f>
        <v>PK-33</v>
      </c>
      <c r="D407" s="10" t="str">
        <f>_xlfn.XLOOKUP(Table5[[#This Row],[Order_Date]],Table8[Date],Table8[Date_Key],"Not Found")</f>
        <v>DK-481</v>
      </c>
      <c r="E407" s="10" t="str">
        <f>_xlfn.XLOOKUP(R407,Table4[Region],Table4[Region_Key])</f>
        <v>RK-05</v>
      </c>
      <c r="F407" s="10" t="str">
        <f>_xlfn.XLOOKUP(S407,Table6[Sales_Channel],Table6[Channel_Key])</f>
        <v>CK-01</v>
      </c>
      <c r="G407" s="10" t="str">
        <f>_xlfn.XLOOKUP(T407,Table7[Gender_Category],Table7[Gender_Key])</f>
        <v>GK-03</v>
      </c>
      <c r="H407" s="10">
        <f>Cleaned_Data[[#This Row],[Units_Sold]]</f>
        <v>2</v>
      </c>
      <c r="I407" s="10">
        <f>Cleaned_Data[[#This Row],[MRP]]</f>
        <v>2904.11</v>
      </c>
      <c r="J407" s="10">
        <f>Cleaned_Data[[#This Row],[Discount_Applied]]</f>
        <v>0</v>
      </c>
      <c r="K407" s="10">
        <f>Cleaned_Data[[#This Row],[Revenue]]</f>
        <v>0</v>
      </c>
      <c r="L407" s="10">
        <f>Cleaned_Data[[#This Row],[Profit]]</f>
        <v>1683.98</v>
      </c>
      <c r="M407" s="10" t="str">
        <f>Cleaned_Data[[#This Row],[Product_Name]]</f>
        <v>Pegasus Turbo</v>
      </c>
      <c r="N407" s="10" t="str">
        <f>Cleaned_Data[[#This Row],[Product_Line]]</f>
        <v>Running</v>
      </c>
      <c r="O407" s="10" t="str">
        <f>Cleaned_Data[[#This Row],[Size]]</f>
        <v>7</v>
      </c>
      <c r="P407" s="10" t="str">
        <f t="shared" si="12"/>
        <v>Pegasus Turbo|Running|7</v>
      </c>
      <c r="Q407" s="11">
        <f>Cleaned_Data[[#This Row],[Order_Date]]</f>
        <v>45613</v>
      </c>
      <c r="R407" s="10" t="str">
        <f>Cleaned_Data[[#This Row],[Region]]</f>
        <v>Delhi</v>
      </c>
      <c r="S407" s="10" t="str">
        <f>Cleaned_Data[[#This Row],[Sales_Channel]]</f>
        <v>Online</v>
      </c>
      <c r="T407" s="10" t="str">
        <f>Cleaned_Data[[#This Row],[Gender_Category]]</f>
        <v>Men</v>
      </c>
      <c r="U407" t="str">
        <f t="shared" si="13"/>
        <v>DK-481</v>
      </c>
      <c r="V407" s="10"/>
      <c r="W407" s="10"/>
    </row>
    <row r="408" spans="1:23" x14ac:dyDescent="0.3">
      <c r="A408" s="10" t="s">
        <v>727</v>
      </c>
      <c r="B408" s="10">
        <f>Cleaned_Data[[#This Row],[Order_ID]]</f>
        <v>2428</v>
      </c>
      <c r="C408" s="10" t="str">
        <f>_xlfn.XLOOKUP(P408,Dim_Product!$E$2:$E$221,Dim_Product!$A$2:$A$221,"Not Found")</f>
        <v>PK-138</v>
      </c>
      <c r="D408" s="10" t="str">
        <f>_xlfn.XLOOKUP(Table5[[#This Row],[Order_Date]],Table8[Date],Table8[Date_Key],"Not Found")</f>
        <v>DK-54</v>
      </c>
      <c r="E408" s="10" t="str">
        <f>_xlfn.XLOOKUP(R408,Table4[Region],Table4[Region_Key])</f>
        <v>RK-03</v>
      </c>
      <c r="F408" s="10" t="str">
        <f>_xlfn.XLOOKUP(S408,Table6[Sales_Channel],Table6[Channel_Key])</f>
        <v>CK-02</v>
      </c>
      <c r="G408" s="10" t="str">
        <f>_xlfn.XLOOKUP(T408,Table7[Gender_Category],Table7[Gender_Key])</f>
        <v>GK-01</v>
      </c>
      <c r="H408" s="10">
        <f>Cleaned_Data[[#This Row],[Units_Sold]]</f>
        <v>2</v>
      </c>
      <c r="I408" s="10">
        <f>Cleaned_Data[[#This Row],[MRP]]</f>
        <v>6110.0300000000007</v>
      </c>
      <c r="J408" s="10">
        <f>Cleaned_Data[[#This Row],[Discount_Applied]]</f>
        <v>0</v>
      </c>
      <c r="K408" s="10">
        <f>Cleaned_Data[[#This Row],[Revenue]]</f>
        <v>0</v>
      </c>
      <c r="L408" s="10">
        <f>Cleaned_Data[[#This Row],[Profit]]</f>
        <v>427.51</v>
      </c>
      <c r="M408" s="10" t="str">
        <f>Cleaned_Data[[#This Row],[Product_Name]]</f>
        <v>Kyrie Flytrap</v>
      </c>
      <c r="N408" s="10" t="str">
        <f>Cleaned_Data[[#This Row],[Product_Line]]</f>
        <v>Basketball</v>
      </c>
      <c r="O408" s="10" t="str">
        <f>Cleaned_Data[[#This Row],[Size]]</f>
        <v>12</v>
      </c>
      <c r="P408" s="10" t="str">
        <f t="shared" si="12"/>
        <v>Kyrie Flytrap|Basketball|12</v>
      </c>
      <c r="Q408" s="11">
        <f>Cleaned_Data[[#This Row],[Order_Date]]</f>
        <v>45186</v>
      </c>
      <c r="R408" s="10" t="str">
        <f>Cleaned_Data[[#This Row],[Region]]</f>
        <v>Mumbai</v>
      </c>
      <c r="S408" s="10" t="str">
        <f>Cleaned_Data[[#This Row],[Sales_Channel]]</f>
        <v>Retail</v>
      </c>
      <c r="T408" s="10" t="str">
        <f>Cleaned_Data[[#This Row],[Gender_Category]]</f>
        <v>Kids</v>
      </c>
      <c r="U408" t="str">
        <f t="shared" si="13"/>
        <v>DK-54</v>
      </c>
      <c r="V408" s="10"/>
      <c r="W408" s="10"/>
    </row>
    <row r="409" spans="1:23" x14ac:dyDescent="0.3">
      <c r="A409" s="10" t="s">
        <v>728</v>
      </c>
      <c r="B409" s="10">
        <f>Cleaned_Data[[#This Row],[Order_ID]]</f>
        <v>2429</v>
      </c>
      <c r="C409" s="10" t="str">
        <f>_xlfn.XLOOKUP(P409,Dim_Product!$E$2:$E$221,Dim_Product!$A$2:$A$221,"Not Found")</f>
        <v>PK-110</v>
      </c>
      <c r="D409" s="10" t="str">
        <f>_xlfn.XLOOKUP(Table5[[#This Row],[Order_Date]],Table8[Date],Table8[Date_Key],"Not Found")</f>
        <v>DK-158</v>
      </c>
      <c r="E409" s="10" t="str">
        <f>_xlfn.XLOOKUP(R409,Table4[Region],Table4[Region_Key])</f>
        <v>RK-03</v>
      </c>
      <c r="F409" s="10" t="str">
        <f>_xlfn.XLOOKUP(S409,Table6[Sales_Channel],Table6[Channel_Key])</f>
        <v>CK-01</v>
      </c>
      <c r="G409" s="10" t="str">
        <f>_xlfn.XLOOKUP(T409,Table7[Gender_Category],Table7[Gender_Key])</f>
        <v>GK-01</v>
      </c>
      <c r="H409" s="10">
        <f>Cleaned_Data[[#This Row],[Units_Sold]]</f>
        <v>2</v>
      </c>
      <c r="I409" s="10">
        <f>Cleaned_Data[[#This Row],[MRP]]</f>
        <v>6110.0300000000007</v>
      </c>
      <c r="J409" s="10">
        <f>Cleaned_Data[[#This Row],[Discount_Applied]]</f>
        <v>0</v>
      </c>
      <c r="K409" s="10">
        <f>Cleaned_Data[[#This Row],[Revenue]]</f>
        <v>0</v>
      </c>
      <c r="L409" s="10">
        <f>Cleaned_Data[[#This Row],[Profit]]</f>
        <v>550.48</v>
      </c>
      <c r="M409" s="10" t="str">
        <f>Cleaned_Data[[#This Row],[Product_Name]]</f>
        <v>Dunk Low</v>
      </c>
      <c r="N409" s="10" t="str">
        <f>Cleaned_Data[[#This Row],[Product_Line]]</f>
        <v>Lifestyle</v>
      </c>
      <c r="O409" s="10" t="str">
        <f>Cleaned_Data[[#This Row],[Size]]</f>
        <v>L</v>
      </c>
      <c r="P409" s="10" t="str">
        <f t="shared" si="12"/>
        <v>Dunk Low|Lifestyle|L</v>
      </c>
      <c r="Q409" s="11">
        <f>Cleaned_Data[[#This Row],[Order_Date]]</f>
        <v>45290</v>
      </c>
      <c r="R409" s="10" t="str">
        <f>Cleaned_Data[[#This Row],[Region]]</f>
        <v>Mumbai</v>
      </c>
      <c r="S409" s="10" t="str">
        <f>Cleaned_Data[[#This Row],[Sales_Channel]]</f>
        <v>Online</v>
      </c>
      <c r="T409" s="10" t="str">
        <f>Cleaned_Data[[#This Row],[Gender_Category]]</f>
        <v>Kids</v>
      </c>
      <c r="U409" t="str">
        <f t="shared" si="13"/>
        <v>DK-158</v>
      </c>
      <c r="V409" s="10"/>
      <c r="W409" s="10"/>
    </row>
    <row r="410" spans="1:23" x14ac:dyDescent="0.3">
      <c r="A410" s="10" t="s">
        <v>729</v>
      </c>
      <c r="B410" s="10">
        <f>Cleaned_Data[[#This Row],[Order_ID]]</f>
        <v>2430</v>
      </c>
      <c r="C410" s="10" t="str">
        <f>_xlfn.XLOOKUP(P410,Dim_Product!$E$2:$E$221,Dim_Product!$A$2:$A$221,"Not Found")</f>
        <v>PK-35</v>
      </c>
      <c r="D410" s="10" t="str">
        <f>_xlfn.XLOOKUP(Table5[[#This Row],[Order_Date]],Table8[Date],Table8[Date_Key],"Not Found")</f>
        <v>DK-442</v>
      </c>
      <c r="E410" s="10" t="str">
        <f>_xlfn.XLOOKUP(R410,Table4[Region],Table4[Region_Key])</f>
        <v>RK-04</v>
      </c>
      <c r="F410" s="10" t="str">
        <f>_xlfn.XLOOKUP(S410,Table6[Sales_Channel],Table6[Channel_Key])</f>
        <v>CK-01</v>
      </c>
      <c r="G410" s="10" t="str">
        <f>_xlfn.XLOOKUP(T410,Table7[Gender_Category],Table7[Gender_Key])</f>
        <v>GK-02</v>
      </c>
      <c r="H410" s="10">
        <f>Cleaned_Data[[#This Row],[Units_Sold]]</f>
        <v>3</v>
      </c>
      <c r="I410" s="10">
        <f>Cleaned_Data[[#This Row],[MRP]]</f>
        <v>6110.0300000000007</v>
      </c>
      <c r="J410" s="10">
        <f>Cleaned_Data[[#This Row],[Discount_Applied]]</f>
        <v>0.1</v>
      </c>
      <c r="K410" s="10">
        <f>Cleaned_Data[[#This Row],[Revenue]]</f>
        <v>0</v>
      </c>
      <c r="L410" s="10">
        <f>Cleaned_Data[[#This Row],[Profit]]</f>
        <v>215.3</v>
      </c>
      <c r="M410" s="10" t="str">
        <f>Cleaned_Data[[#This Row],[Product_Name]]</f>
        <v>Tiempo Legend</v>
      </c>
      <c r="N410" s="10" t="str">
        <f>Cleaned_Data[[#This Row],[Product_Line]]</f>
        <v>Soccer</v>
      </c>
      <c r="O410" s="10" t="str">
        <f>Cleaned_Data[[#This Row],[Size]]</f>
        <v>12</v>
      </c>
      <c r="P410" s="10" t="str">
        <f t="shared" si="12"/>
        <v>Tiempo Legend|Soccer|12</v>
      </c>
      <c r="Q410" s="11">
        <f>Cleaned_Data[[#This Row],[Order_Date]]</f>
        <v>45574</v>
      </c>
      <c r="R410" s="10" t="str">
        <f>Cleaned_Data[[#This Row],[Region]]</f>
        <v>Pune</v>
      </c>
      <c r="S410" s="10" t="str">
        <f>Cleaned_Data[[#This Row],[Sales_Channel]]</f>
        <v>Online</v>
      </c>
      <c r="T410" s="10" t="str">
        <f>Cleaned_Data[[#This Row],[Gender_Category]]</f>
        <v>Women</v>
      </c>
      <c r="U410" t="str">
        <f t="shared" si="13"/>
        <v>DK-442</v>
      </c>
      <c r="V410" s="10"/>
      <c r="W410" s="10"/>
    </row>
    <row r="411" spans="1:23" x14ac:dyDescent="0.3">
      <c r="A411" s="10" t="s">
        <v>730</v>
      </c>
      <c r="B411" s="10">
        <f>Cleaned_Data[[#This Row],[Order_ID]]</f>
        <v>2431</v>
      </c>
      <c r="C411" s="10" t="str">
        <f>_xlfn.XLOOKUP(P411,Dim_Product!$E$2:$E$221,Dim_Product!$A$2:$A$221,"Not Found")</f>
        <v>PK-04</v>
      </c>
      <c r="D411" s="10" t="str">
        <f>_xlfn.XLOOKUP(Table5[[#This Row],[Order_Date]],Table8[Date],Table8[Date_Key],"Not Found")</f>
        <v>DK-544</v>
      </c>
      <c r="E411" s="10" t="str">
        <f>_xlfn.XLOOKUP(R411,Table4[Region],Table4[Region_Key])</f>
        <v>RK-02</v>
      </c>
      <c r="F411" s="10" t="str">
        <f>_xlfn.XLOOKUP(S411,Table6[Sales_Channel],Table6[Channel_Key])</f>
        <v>CK-01</v>
      </c>
      <c r="G411" s="10" t="str">
        <f>_xlfn.XLOOKUP(T411,Table7[Gender_Category],Table7[Gender_Key])</f>
        <v>GK-02</v>
      </c>
      <c r="H411" s="10">
        <f>Cleaned_Data[[#This Row],[Units_Sold]]</f>
        <v>1</v>
      </c>
      <c r="I411" s="10">
        <f>Cleaned_Data[[#This Row],[MRP]]</f>
        <v>6110.0300000000007</v>
      </c>
      <c r="J411" s="10">
        <f>Cleaned_Data[[#This Row],[Discount_Applied]]</f>
        <v>0</v>
      </c>
      <c r="K411" s="10">
        <f>Cleaned_Data[[#This Row],[Revenue]]</f>
        <v>0</v>
      </c>
      <c r="L411" s="10">
        <f>Cleaned_Data[[#This Row],[Profit]]</f>
        <v>1627.78</v>
      </c>
      <c r="M411" s="10" t="str">
        <f>Cleaned_Data[[#This Row],[Product_Name]]</f>
        <v>Blazer Mid</v>
      </c>
      <c r="N411" s="10" t="str">
        <f>Cleaned_Data[[#This Row],[Product_Line]]</f>
        <v>Lifestyle</v>
      </c>
      <c r="O411" s="10" t="str">
        <f>Cleaned_Data[[#This Row],[Size]]</f>
        <v>L</v>
      </c>
      <c r="P411" s="10" t="str">
        <f t="shared" si="12"/>
        <v>Blazer Mid|Lifestyle|L</v>
      </c>
      <c r="Q411" s="11">
        <f>Cleaned_Data[[#This Row],[Order_Date]]</f>
        <v>45676</v>
      </c>
      <c r="R411" s="10" t="str">
        <f>Cleaned_Data[[#This Row],[Region]]</f>
        <v>Hyderabad</v>
      </c>
      <c r="S411" s="10" t="str">
        <f>Cleaned_Data[[#This Row],[Sales_Channel]]</f>
        <v>Online</v>
      </c>
      <c r="T411" s="10" t="str">
        <f>Cleaned_Data[[#This Row],[Gender_Category]]</f>
        <v>Women</v>
      </c>
      <c r="U411" t="str">
        <f t="shared" si="13"/>
        <v>DK-544</v>
      </c>
      <c r="V411" s="10"/>
      <c r="W411" s="10"/>
    </row>
    <row r="412" spans="1:23" x14ac:dyDescent="0.3">
      <c r="A412" s="10" t="s">
        <v>731</v>
      </c>
      <c r="B412" s="10">
        <f>Cleaned_Data[[#This Row],[Order_ID]]</f>
        <v>2432</v>
      </c>
      <c r="C412" s="10" t="str">
        <f>_xlfn.XLOOKUP(P412,Dim_Product!$E$2:$E$221,Dim_Product!$A$2:$A$221,"Not Found")</f>
        <v>PK-82</v>
      </c>
      <c r="D412" s="10" t="str">
        <f>_xlfn.XLOOKUP(Table5[[#This Row],[Order_Date]],Table8[Date],Table8[Date_Key],"Not Found")</f>
        <v>DK-611</v>
      </c>
      <c r="E412" s="10" t="str">
        <f>_xlfn.XLOOKUP(R412,Table4[Region],Table4[Region_Key])</f>
        <v>RK-03</v>
      </c>
      <c r="F412" s="10" t="str">
        <f>_xlfn.XLOOKUP(S412,Table6[Sales_Channel],Table6[Channel_Key])</f>
        <v>CK-01</v>
      </c>
      <c r="G412" s="10" t="str">
        <f>_xlfn.XLOOKUP(T412,Table7[Gender_Category],Table7[Gender_Key])</f>
        <v>GK-02</v>
      </c>
      <c r="H412" s="10">
        <f>Cleaned_Data[[#This Row],[Units_Sold]]</f>
        <v>1</v>
      </c>
      <c r="I412" s="10">
        <f>Cleaned_Data[[#This Row],[MRP]]</f>
        <v>3036.61</v>
      </c>
      <c r="J412" s="10">
        <f>Cleaned_Data[[#This Row],[Discount_Applied]]</f>
        <v>0.86</v>
      </c>
      <c r="K412" s="10">
        <f>Cleaned_Data[[#This Row],[Revenue]]</f>
        <v>425.13</v>
      </c>
      <c r="L412" s="10">
        <f>Cleaned_Data[[#This Row],[Profit]]</f>
        <v>3754.3</v>
      </c>
      <c r="M412" s="10" t="str">
        <f>Cleaned_Data[[#This Row],[Product_Name]]</f>
        <v>Zoom Freak</v>
      </c>
      <c r="N412" s="10" t="str">
        <f>Cleaned_Data[[#This Row],[Product_Line]]</f>
        <v>Basketball</v>
      </c>
      <c r="O412" s="10" t="str">
        <f>Cleaned_Data[[#This Row],[Size]]</f>
        <v>L</v>
      </c>
      <c r="P412" s="10" t="str">
        <f t="shared" si="12"/>
        <v>Zoom Freak|Basketball|L</v>
      </c>
      <c r="Q412" s="11">
        <f>Cleaned_Data[[#This Row],[Order_Date]]</f>
        <v>45743</v>
      </c>
      <c r="R412" s="10" t="str">
        <f>Cleaned_Data[[#This Row],[Region]]</f>
        <v>Mumbai</v>
      </c>
      <c r="S412" s="10" t="str">
        <f>Cleaned_Data[[#This Row],[Sales_Channel]]</f>
        <v>Online</v>
      </c>
      <c r="T412" s="10" t="str">
        <f>Cleaned_Data[[#This Row],[Gender_Category]]</f>
        <v>Women</v>
      </c>
      <c r="U412" t="str">
        <f t="shared" si="13"/>
        <v>DK-611</v>
      </c>
      <c r="V412" s="10"/>
      <c r="W412" s="10"/>
    </row>
    <row r="413" spans="1:23" x14ac:dyDescent="0.3">
      <c r="A413" s="10" t="s">
        <v>732</v>
      </c>
      <c r="B413" s="10">
        <f>Cleaned_Data[[#This Row],[Order_ID]]</f>
        <v>2433</v>
      </c>
      <c r="C413" s="10" t="str">
        <f>_xlfn.XLOOKUP(P413,Dim_Product!$E$2:$E$221,Dim_Product!$A$2:$A$221,"Not Found")</f>
        <v>PK-31</v>
      </c>
      <c r="D413" s="10" t="str">
        <f>_xlfn.XLOOKUP(Table5[[#This Row],[Order_Date]],Table8[Date],Table8[Date_Key],"Not Found")</f>
        <v>Not Found</v>
      </c>
      <c r="E413" s="10" t="str">
        <f>_xlfn.XLOOKUP(R413,Table4[Region],Table4[Region_Key])</f>
        <v>RK-04</v>
      </c>
      <c r="F413" s="10" t="str">
        <f>_xlfn.XLOOKUP(S413,Table6[Sales_Channel],Table6[Channel_Key])</f>
        <v>CK-02</v>
      </c>
      <c r="G413" s="10" t="str">
        <f>_xlfn.XLOOKUP(T413,Table7[Gender_Category],Table7[Gender_Key])</f>
        <v>GK-03</v>
      </c>
      <c r="H413" s="10">
        <f>Cleaned_Data[[#This Row],[Units_Sold]]</f>
        <v>4</v>
      </c>
      <c r="I413" s="10">
        <f>Cleaned_Data[[#This Row],[MRP]]</f>
        <v>7154.83</v>
      </c>
      <c r="J413" s="10">
        <f>Cleaned_Data[[#This Row],[Discount_Applied]]</f>
        <v>0</v>
      </c>
      <c r="K413" s="10">
        <f>Cleaned_Data[[#This Row],[Revenue]]</f>
        <v>0</v>
      </c>
      <c r="L413" s="10">
        <f>Cleaned_Data[[#This Row],[Profit]]</f>
        <v>-620.53</v>
      </c>
      <c r="M413" s="10" t="str">
        <f>Cleaned_Data[[#This Row],[Product_Name]]</f>
        <v>Zoom Freak</v>
      </c>
      <c r="N413" s="10" t="str">
        <f>Cleaned_Data[[#This Row],[Product_Line]]</f>
        <v>Basketball</v>
      </c>
      <c r="O413" s="10" t="str">
        <f>Cleaned_Data[[#This Row],[Size]]</f>
        <v>NA</v>
      </c>
      <c r="P413" s="10" t="str">
        <f t="shared" si="12"/>
        <v>Zoom Freak|Basketball|NA</v>
      </c>
      <c r="Q413" s="11" t="str">
        <f>Cleaned_Data[[#This Row],[Order_Date]]</f>
        <v/>
      </c>
      <c r="R413" s="10" t="str">
        <f>Cleaned_Data[[#This Row],[Region]]</f>
        <v>Pune</v>
      </c>
      <c r="S413" s="10" t="str">
        <f>Cleaned_Data[[#This Row],[Sales_Channel]]</f>
        <v>Retail</v>
      </c>
      <c r="T413" s="10" t="str">
        <f>Cleaned_Data[[#This Row],[Gender_Category]]</f>
        <v>Men</v>
      </c>
      <c r="U413" t="str">
        <f t="shared" si="13"/>
        <v>Not Found</v>
      </c>
      <c r="V413" s="10"/>
      <c r="W413" s="10"/>
    </row>
    <row r="414" spans="1:23" x14ac:dyDescent="0.3">
      <c r="A414" s="10" t="s">
        <v>733</v>
      </c>
      <c r="B414" s="10">
        <f>Cleaned_Data[[#This Row],[Order_ID]]</f>
        <v>2434</v>
      </c>
      <c r="C414" s="10" t="str">
        <f>_xlfn.XLOOKUP(P414,Dim_Product!$E$2:$E$221,Dim_Product!$A$2:$A$221,"Not Found")</f>
        <v>PK-58</v>
      </c>
      <c r="D414" s="10" t="str">
        <f>_xlfn.XLOOKUP(Table5[[#This Row],[Order_Date]],Table8[Date],Table8[Date_Key],"Not Found")</f>
        <v>Not Found</v>
      </c>
      <c r="E414" s="10" t="str">
        <f>_xlfn.XLOOKUP(R414,Table4[Region],Table4[Region_Key])</f>
        <v>RK-02</v>
      </c>
      <c r="F414" s="10" t="str">
        <f>_xlfn.XLOOKUP(S414,Table6[Sales_Channel],Table6[Channel_Key])</f>
        <v>CK-01</v>
      </c>
      <c r="G414" s="10" t="str">
        <f>_xlfn.XLOOKUP(T414,Table7[Gender_Category],Table7[Gender_Key])</f>
        <v>GK-01</v>
      </c>
      <c r="H414" s="10">
        <f>Cleaned_Data[[#This Row],[Units_Sold]]</f>
        <v>-1</v>
      </c>
      <c r="I414" s="10">
        <f>Cleaned_Data[[#This Row],[MRP]]</f>
        <v>3019.25</v>
      </c>
      <c r="J414" s="10">
        <f>Cleaned_Data[[#This Row],[Discount_Applied]]</f>
        <v>0.79</v>
      </c>
      <c r="K414" s="10">
        <f>Cleaned_Data[[#This Row],[Revenue]]</f>
        <v>-634.04</v>
      </c>
      <c r="L414" s="10">
        <f>Cleaned_Data[[#This Row],[Profit]]</f>
        <v>387.15</v>
      </c>
      <c r="M414" s="10" t="str">
        <f>Cleaned_Data[[#This Row],[Product_Name]]</f>
        <v>Metcon 7</v>
      </c>
      <c r="N414" s="10" t="str">
        <f>Cleaned_Data[[#This Row],[Product_Line]]</f>
        <v>Training</v>
      </c>
      <c r="O414" s="10" t="str">
        <f>Cleaned_Data[[#This Row],[Size]]</f>
        <v>M</v>
      </c>
      <c r="P414" s="10" t="str">
        <f t="shared" si="12"/>
        <v>Metcon 7|Training|M</v>
      </c>
      <c r="Q414" s="11" t="str">
        <f>Cleaned_Data[[#This Row],[Order_Date]]</f>
        <v/>
      </c>
      <c r="R414" s="10" t="str">
        <f>Cleaned_Data[[#This Row],[Region]]</f>
        <v>Hyderabad</v>
      </c>
      <c r="S414" s="10" t="str">
        <f>Cleaned_Data[[#This Row],[Sales_Channel]]</f>
        <v>Online</v>
      </c>
      <c r="T414" s="10" t="str">
        <f>Cleaned_Data[[#This Row],[Gender_Category]]</f>
        <v>Kids</v>
      </c>
      <c r="U414" t="str">
        <f t="shared" si="13"/>
        <v>Not Found</v>
      </c>
      <c r="V414" s="10"/>
      <c r="W414" s="10"/>
    </row>
    <row r="415" spans="1:23" x14ac:dyDescent="0.3">
      <c r="A415" s="10" t="s">
        <v>734</v>
      </c>
      <c r="B415" s="10">
        <f>Cleaned_Data[[#This Row],[Order_ID]]</f>
        <v>2435</v>
      </c>
      <c r="C415" s="10" t="str">
        <f>_xlfn.XLOOKUP(P415,Dim_Product!$E$2:$E$221,Dim_Product!$A$2:$A$221,"Not Found")</f>
        <v>PK-96</v>
      </c>
      <c r="D415" s="10" t="str">
        <f>_xlfn.XLOOKUP(Table5[[#This Row],[Order_Date]],Table8[Date],Table8[Date_Key],"Not Found")</f>
        <v>Not Found</v>
      </c>
      <c r="E415" s="10" t="str">
        <f>_xlfn.XLOOKUP(R415,Table4[Region],Table4[Region_Key])</f>
        <v>RK-06</v>
      </c>
      <c r="F415" s="10" t="str">
        <f>_xlfn.XLOOKUP(S415,Table6[Sales_Channel],Table6[Channel_Key])</f>
        <v>CK-02</v>
      </c>
      <c r="G415" s="10" t="str">
        <f>_xlfn.XLOOKUP(T415,Table7[Gender_Category],Table7[Gender_Key])</f>
        <v>GK-01</v>
      </c>
      <c r="H415" s="10">
        <f>Cleaned_Data[[#This Row],[Units_Sold]]</f>
        <v>2</v>
      </c>
      <c r="I415" s="10">
        <f>Cleaned_Data[[#This Row],[MRP]]</f>
        <v>5853.58</v>
      </c>
      <c r="J415" s="10">
        <f>Cleaned_Data[[#This Row],[Discount_Applied]]</f>
        <v>0</v>
      </c>
      <c r="K415" s="10">
        <f>Cleaned_Data[[#This Row],[Revenue]]</f>
        <v>0</v>
      </c>
      <c r="L415" s="10">
        <f>Cleaned_Data[[#This Row],[Profit]]</f>
        <v>2378.8200000000002</v>
      </c>
      <c r="M415" s="10" t="str">
        <f>Cleaned_Data[[#This Row],[Product_Name]]</f>
        <v>Waffle One</v>
      </c>
      <c r="N415" s="10" t="str">
        <f>Cleaned_Data[[#This Row],[Product_Line]]</f>
        <v>Lifestyle</v>
      </c>
      <c r="O415" s="10" t="str">
        <f>Cleaned_Data[[#This Row],[Size]]</f>
        <v>XL</v>
      </c>
      <c r="P415" s="10" t="str">
        <f t="shared" si="12"/>
        <v>Waffle One|Lifestyle|XL</v>
      </c>
      <c r="Q415" s="11" t="str">
        <f>Cleaned_Data[[#This Row],[Order_Date]]</f>
        <v/>
      </c>
      <c r="R415" s="10" t="str">
        <f>Cleaned_Data[[#This Row],[Region]]</f>
        <v>Kolkata</v>
      </c>
      <c r="S415" s="10" t="str">
        <f>Cleaned_Data[[#This Row],[Sales_Channel]]</f>
        <v>Retail</v>
      </c>
      <c r="T415" s="10" t="str">
        <f>Cleaned_Data[[#This Row],[Gender_Category]]</f>
        <v>Kids</v>
      </c>
      <c r="U415" t="str">
        <f t="shared" si="13"/>
        <v>Not Found</v>
      </c>
      <c r="V415" s="10"/>
      <c r="W415" s="10"/>
    </row>
    <row r="416" spans="1:23" x14ac:dyDescent="0.3">
      <c r="A416" s="10" t="s">
        <v>735</v>
      </c>
      <c r="B416" s="10">
        <f>Cleaned_Data[[#This Row],[Order_ID]]</f>
        <v>2436</v>
      </c>
      <c r="C416" s="10" t="str">
        <f>_xlfn.XLOOKUP(P416,Dim_Product!$E$2:$E$221,Dim_Product!$A$2:$A$221,"Not Found")</f>
        <v>PK-139</v>
      </c>
      <c r="D416" s="10" t="str">
        <f>_xlfn.XLOOKUP(Table5[[#This Row],[Order_Date]],Table8[Date],Table8[Date_Key],"Not Found")</f>
        <v>DK-184</v>
      </c>
      <c r="E416" s="10" t="str">
        <f>_xlfn.XLOOKUP(R416,Table4[Region],Table4[Region_Key])</f>
        <v>RK-01</v>
      </c>
      <c r="F416" s="10" t="str">
        <f>_xlfn.XLOOKUP(S416,Table6[Sales_Channel],Table6[Channel_Key])</f>
        <v>CK-01</v>
      </c>
      <c r="G416" s="10" t="str">
        <f>_xlfn.XLOOKUP(T416,Table7[Gender_Category],Table7[Gender_Key])</f>
        <v>GK-01</v>
      </c>
      <c r="H416" s="10">
        <f>Cleaned_Data[[#This Row],[Units_Sold]]</f>
        <v>0</v>
      </c>
      <c r="I416" s="10">
        <f>Cleaned_Data[[#This Row],[MRP]]</f>
        <v>6110.0300000000007</v>
      </c>
      <c r="J416" s="10">
        <f>Cleaned_Data[[#This Row],[Discount_Applied]]</f>
        <v>0.81</v>
      </c>
      <c r="K416" s="10">
        <f>Cleaned_Data[[#This Row],[Revenue]]</f>
        <v>0</v>
      </c>
      <c r="L416" s="10">
        <f>Cleaned_Data[[#This Row],[Profit]]</f>
        <v>2213.84</v>
      </c>
      <c r="M416" s="10" t="str">
        <f>Cleaned_Data[[#This Row],[Product_Name]]</f>
        <v>LeBron 20</v>
      </c>
      <c r="N416" s="10" t="str">
        <f>Cleaned_Data[[#This Row],[Product_Line]]</f>
        <v>Basketball</v>
      </c>
      <c r="O416" s="10" t="str">
        <f>Cleaned_Data[[#This Row],[Size]]</f>
        <v>8</v>
      </c>
      <c r="P416" s="10" t="str">
        <f t="shared" si="12"/>
        <v>LeBron 20|Basketball|8</v>
      </c>
      <c r="Q416" s="11">
        <f>Cleaned_Data[[#This Row],[Order_Date]]</f>
        <v>45316</v>
      </c>
      <c r="R416" s="10" t="str">
        <f>Cleaned_Data[[#This Row],[Region]]</f>
        <v>Bangalore</v>
      </c>
      <c r="S416" s="10" t="str">
        <f>Cleaned_Data[[#This Row],[Sales_Channel]]</f>
        <v>Online</v>
      </c>
      <c r="T416" s="10" t="str">
        <f>Cleaned_Data[[#This Row],[Gender_Category]]</f>
        <v>Kids</v>
      </c>
      <c r="U416" t="str">
        <f t="shared" si="13"/>
        <v>DK-184</v>
      </c>
      <c r="V416" s="10"/>
      <c r="W416" s="10"/>
    </row>
    <row r="417" spans="1:23" x14ac:dyDescent="0.3">
      <c r="A417" s="10" t="s">
        <v>736</v>
      </c>
      <c r="B417" s="10">
        <f>Cleaned_Data[[#This Row],[Order_ID]]</f>
        <v>2437</v>
      </c>
      <c r="C417" s="10" t="str">
        <f>_xlfn.XLOOKUP(P417,Dim_Product!$E$2:$E$221,Dim_Product!$A$2:$A$221,"Not Found")</f>
        <v>PK-57</v>
      </c>
      <c r="D417" s="10" t="str">
        <f>_xlfn.XLOOKUP(Table5[[#This Row],[Order_Date]],Table8[Date],Table8[Date_Key],"Not Found")</f>
        <v>DK-363</v>
      </c>
      <c r="E417" s="10" t="str">
        <f>_xlfn.XLOOKUP(R417,Table4[Region],Table4[Region_Key])</f>
        <v>RK-02</v>
      </c>
      <c r="F417" s="10" t="str">
        <f>_xlfn.XLOOKUP(S417,Table6[Sales_Channel],Table6[Channel_Key])</f>
        <v>CK-02</v>
      </c>
      <c r="G417" s="10" t="str">
        <f>_xlfn.XLOOKUP(T417,Table7[Gender_Category],Table7[Gender_Key])</f>
        <v>GK-02</v>
      </c>
      <c r="H417" s="10">
        <f>Cleaned_Data[[#This Row],[Units_Sold]]</f>
        <v>3</v>
      </c>
      <c r="I417" s="10">
        <f>Cleaned_Data[[#This Row],[MRP]]</f>
        <v>6110.0300000000007</v>
      </c>
      <c r="J417" s="10">
        <f>Cleaned_Data[[#This Row],[Discount_Applied]]</f>
        <v>0.53</v>
      </c>
      <c r="K417" s="10">
        <f>Cleaned_Data[[#This Row],[Revenue]]</f>
        <v>0</v>
      </c>
      <c r="L417" s="10">
        <f>Cleaned_Data[[#This Row],[Profit]]</f>
        <v>-281.42</v>
      </c>
      <c r="M417" s="10" t="str">
        <f>Cleaned_Data[[#This Row],[Product_Name]]</f>
        <v>Pegasus Turbo</v>
      </c>
      <c r="N417" s="10" t="str">
        <f>Cleaned_Data[[#This Row],[Product_Line]]</f>
        <v>Running</v>
      </c>
      <c r="O417" s="10" t="str">
        <f>Cleaned_Data[[#This Row],[Size]]</f>
        <v>XL</v>
      </c>
      <c r="P417" s="10" t="str">
        <f t="shared" si="12"/>
        <v>Pegasus Turbo|Running|XL</v>
      </c>
      <c r="Q417" s="11">
        <f>Cleaned_Data[[#This Row],[Order_Date]]</f>
        <v>45495</v>
      </c>
      <c r="R417" s="10" t="str">
        <f>Cleaned_Data[[#This Row],[Region]]</f>
        <v>Hyderabad</v>
      </c>
      <c r="S417" s="10" t="str">
        <f>Cleaned_Data[[#This Row],[Sales_Channel]]</f>
        <v>Retail</v>
      </c>
      <c r="T417" s="10" t="str">
        <f>Cleaned_Data[[#This Row],[Gender_Category]]</f>
        <v>Women</v>
      </c>
      <c r="U417" t="str">
        <f t="shared" si="13"/>
        <v>DK-363</v>
      </c>
      <c r="V417" s="10"/>
      <c r="W417" s="10"/>
    </row>
    <row r="418" spans="1:23" x14ac:dyDescent="0.3">
      <c r="A418" s="10" t="s">
        <v>737</v>
      </c>
      <c r="B418" s="10">
        <f>Cleaned_Data[[#This Row],[Order_ID]]</f>
        <v>2438</v>
      </c>
      <c r="C418" s="10" t="str">
        <f>_xlfn.XLOOKUP(P418,Dim_Product!$E$2:$E$221,Dim_Product!$A$2:$A$221,"Not Found")</f>
        <v>PK-140</v>
      </c>
      <c r="D418" s="10" t="str">
        <f>_xlfn.XLOOKUP(Table5[[#This Row],[Order_Date]],Table8[Date],Table8[Date_Key],"Not Found")</f>
        <v>DK-508</v>
      </c>
      <c r="E418" s="10" t="str">
        <f>_xlfn.XLOOKUP(R418,Table4[Region],Table4[Region_Key])</f>
        <v>RK-03</v>
      </c>
      <c r="F418" s="10" t="str">
        <f>_xlfn.XLOOKUP(S418,Table6[Sales_Channel],Table6[Channel_Key])</f>
        <v>CK-02</v>
      </c>
      <c r="G418" s="10" t="str">
        <f>_xlfn.XLOOKUP(T418,Table7[Gender_Category],Table7[Gender_Key])</f>
        <v>GK-03</v>
      </c>
      <c r="H418" s="10">
        <f>Cleaned_Data[[#This Row],[Units_Sold]]</f>
        <v>2</v>
      </c>
      <c r="I418" s="10">
        <f>Cleaned_Data[[#This Row],[MRP]]</f>
        <v>6110.0300000000007</v>
      </c>
      <c r="J418" s="10">
        <f>Cleaned_Data[[#This Row],[Discount_Applied]]</f>
        <v>0</v>
      </c>
      <c r="K418" s="10">
        <f>Cleaned_Data[[#This Row],[Revenue]]</f>
        <v>0</v>
      </c>
      <c r="L418" s="10">
        <f>Cleaned_Data[[#This Row],[Profit]]</f>
        <v>2965.39</v>
      </c>
      <c r="M418" s="10" t="str">
        <f>Cleaned_Data[[#This Row],[Product_Name]]</f>
        <v>Metcon 7</v>
      </c>
      <c r="N418" s="10" t="str">
        <f>Cleaned_Data[[#This Row],[Product_Line]]</f>
        <v>Training</v>
      </c>
      <c r="O418" s="10" t="str">
        <f>Cleaned_Data[[#This Row],[Size]]</f>
        <v>8</v>
      </c>
      <c r="P418" s="10" t="str">
        <f t="shared" si="12"/>
        <v>Metcon 7|Training|8</v>
      </c>
      <c r="Q418" s="11">
        <f>Cleaned_Data[[#This Row],[Order_Date]]</f>
        <v>45640</v>
      </c>
      <c r="R418" s="10" t="str">
        <f>Cleaned_Data[[#This Row],[Region]]</f>
        <v>Mumbai</v>
      </c>
      <c r="S418" s="10" t="str">
        <f>Cleaned_Data[[#This Row],[Sales_Channel]]</f>
        <v>Retail</v>
      </c>
      <c r="T418" s="10" t="str">
        <f>Cleaned_Data[[#This Row],[Gender_Category]]</f>
        <v>Men</v>
      </c>
      <c r="U418" t="str">
        <f t="shared" si="13"/>
        <v>DK-508</v>
      </c>
      <c r="V418" s="10"/>
      <c r="W418" s="10"/>
    </row>
    <row r="419" spans="1:23" x14ac:dyDescent="0.3">
      <c r="A419" s="10" t="s">
        <v>738</v>
      </c>
      <c r="B419" s="10">
        <f>Cleaned_Data[[#This Row],[Order_ID]]</f>
        <v>2439</v>
      </c>
      <c r="C419" s="10" t="str">
        <f>_xlfn.XLOOKUP(P419,Dim_Product!$E$2:$E$221,Dim_Product!$A$2:$A$221,"Not Found")</f>
        <v>PK-04</v>
      </c>
      <c r="D419" s="10" t="str">
        <f>_xlfn.XLOOKUP(Table5[[#This Row],[Order_Date]],Table8[Date],Table8[Date_Key],"Not Found")</f>
        <v>DK-523</v>
      </c>
      <c r="E419" s="10" t="str">
        <f>_xlfn.XLOOKUP(R419,Table4[Region],Table4[Region_Key])</f>
        <v>RK-01</v>
      </c>
      <c r="F419" s="10" t="str">
        <f>_xlfn.XLOOKUP(S419,Table6[Sales_Channel],Table6[Channel_Key])</f>
        <v>CK-02</v>
      </c>
      <c r="G419" s="10" t="str">
        <f>_xlfn.XLOOKUP(T419,Table7[Gender_Category],Table7[Gender_Key])</f>
        <v>GK-03</v>
      </c>
      <c r="H419" s="10">
        <f>Cleaned_Data[[#This Row],[Units_Sold]]</f>
        <v>-1</v>
      </c>
      <c r="I419" s="10">
        <f>Cleaned_Data[[#This Row],[MRP]]</f>
        <v>3239.59</v>
      </c>
      <c r="J419" s="10">
        <f>Cleaned_Data[[#This Row],[Discount_Applied]]</f>
        <v>0</v>
      </c>
      <c r="K419" s="10">
        <f>Cleaned_Data[[#This Row],[Revenue]]</f>
        <v>0</v>
      </c>
      <c r="L419" s="10">
        <f>Cleaned_Data[[#This Row],[Profit]]</f>
        <v>3467.1</v>
      </c>
      <c r="M419" s="10" t="str">
        <f>Cleaned_Data[[#This Row],[Product_Name]]</f>
        <v>Blazer Mid</v>
      </c>
      <c r="N419" s="10" t="str">
        <f>Cleaned_Data[[#This Row],[Product_Line]]</f>
        <v>Lifestyle</v>
      </c>
      <c r="O419" s="10" t="str">
        <f>Cleaned_Data[[#This Row],[Size]]</f>
        <v>L</v>
      </c>
      <c r="P419" s="10" t="str">
        <f t="shared" si="12"/>
        <v>Blazer Mid|Lifestyle|L</v>
      </c>
      <c r="Q419" s="11">
        <f>Cleaned_Data[[#This Row],[Order_Date]]</f>
        <v>45655</v>
      </c>
      <c r="R419" s="10" t="str">
        <f>Cleaned_Data[[#This Row],[Region]]</f>
        <v>Bangalore</v>
      </c>
      <c r="S419" s="10" t="str">
        <f>Cleaned_Data[[#This Row],[Sales_Channel]]</f>
        <v>Retail</v>
      </c>
      <c r="T419" s="10" t="str">
        <f>Cleaned_Data[[#This Row],[Gender_Category]]</f>
        <v>Men</v>
      </c>
      <c r="U419" t="str">
        <f t="shared" si="13"/>
        <v>DK-523</v>
      </c>
      <c r="V419" s="10"/>
      <c r="W419" s="10"/>
    </row>
    <row r="420" spans="1:23" x14ac:dyDescent="0.3">
      <c r="A420" s="10" t="s">
        <v>739</v>
      </c>
      <c r="B420" s="10">
        <f>Cleaned_Data[[#This Row],[Order_ID]]</f>
        <v>2440</v>
      </c>
      <c r="C420" s="10" t="str">
        <f>_xlfn.XLOOKUP(P420,Dim_Product!$E$2:$E$221,Dim_Product!$A$2:$A$221,"Not Found")</f>
        <v>PK-99</v>
      </c>
      <c r="D420" s="10" t="str">
        <f>_xlfn.XLOOKUP(Table5[[#This Row],[Order_Date]],Table8[Date],Table8[Date_Key],"Not Found")</f>
        <v>DK-644</v>
      </c>
      <c r="E420" s="10" t="str">
        <f>_xlfn.XLOOKUP(R420,Table4[Region],Table4[Region_Key])</f>
        <v>RK-06</v>
      </c>
      <c r="F420" s="10" t="str">
        <f>_xlfn.XLOOKUP(S420,Table6[Sales_Channel],Table6[Channel_Key])</f>
        <v>CK-02</v>
      </c>
      <c r="G420" s="10" t="str">
        <f>_xlfn.XLOOKUP(T420,Table7[Gender_Category],Table7[Gender_Key])</f>
        <v>GK-02</v>
      </c>
      <c r="H420" s="10">
        <f>Cleaned_Data[[#This Row],[Units_Sold]]</f>
        <v>-1</v>
      </c>
      <c r="I420" s="10">
        <f>Cleaned_Data[[#This Row],[MRP]]</f>
        <v>7510.8</v>
      </c>
      <c r="J420" s="10">
        <f>Cleaned_Data[[#This Row],[Discount_Applied]]</f>
        <v>0</v>
      </c>
      <c r="K420" s="10">
        <f>Cleaned_Data[[#This Row],[Revenue]]</f>
        <v>0</v>
      </c>
      <c r="L420" s="10">
        <f>Cleaned_Data[[#This Row],[Profit]]</f>
        <v>2989.6</v>
      </c>
      <c r="M420" s="10" t="str">
        <f>Cleaned_Data[[#This Row],[Product_Name]]</f>
        <v>Kyrie Flytrap</v>
      </c>
      <c r="N420" s="10" t="str">
        <f>Cleaned_Data[[#This Row],[Product_Line]]</f>
        <v>Basketball</v>
      </c>
      <c r="O420" s="10" t="str">
        <f>Cleaned_Data[[#This Row],[Size]]</f>
        <v>XL</v>
      </c>
      <c r="P420" s="10" t="str">
        <f t="shared" si="12"/>
        <v>Kyrie Flytrap|Basketball|XL</v>
      </c>
      <c r="Q420" s="11">
        <f>Cleaned_Data[[#This Row],[Order_Date]]</f>
        <v>45776</v>
      </c>
      <c r="R420" s="10" t="str">
        <f>Cleaned_Data[[#This Row],[Region]]</f>
        <v>Kolkata</v>
      </c>
      <c r="S420" s="10" t="str">
        <f>Cleaned_Data[[#This Row],[Sales_Channel]]</f>
        <v>Retail</v>
      </c>
      <c r="T420" s="10" t="str">
        <f>Cleaned_Data[[#This Row],[Gender_Category]]</f>
        <v>Women</v>
      </c>
      <c r="U420" t="str">
        <f t="shared" si="13"/>
        <v>DK-644</v>
      </c>
      <c r="V420" s="10"/>
      <c r="W420" s="10"/>
    </row>
    <row r="421" spans="1:23" x14ac:dyDescent="0.3">
      <c r="A421" s="10" t="s">
        <v>740</v>
      </c>
      <c r="B421" s="10">
        <f>Cleaned_Data[[#This Row],[Order_ID]]</f>
        <v>2441</v>
      </c>
      <c r="C421" s="10" t="str">
        <f>_xlfn.XLOOKUP(P421,Dim_Product!$E$2:$E$221,Dim_Product!$A$2:$A$221,"Not Found")</f>
        <v>PK-80</v>
      </c>
      <c r="D421" s="10" t="str">
        <f>_xlfn.XLOOKUP(Table5[[#This Row],[Order_Date]],Table8[Date],Table8[Date_Key],"Not Found")</f>
        <v>DK-355</v>
      </c>
      <c r="E421" s="10" t="str">
        <f>_xlfn.XLOOKUP(R421,Table4[Region],Table4[Region_Key])</f>
        <v>RK-04</v>
      </c>
      <c r="F421" s="10" t="str">
        <f>_xlfn.XLOOKUP(S421,Table6[Sales_Channel],Table6[Channel_Key])</f>
        <v>CK-02</v>
      </c>
      <c r="G421" s="10" t="str">
        <f>_xlfn.XLOOKUP(T421,Table7[Gender_Category],Table7[Gender_Key])</f>
        <v>GK-02</v>
      </c>
      <c r="H421" s="10">
        <f>Cleaned_Data[[#This Row],[Units_Sold]]</f>
        <v>2</v>
      </c>
      <c r="I421" s="10">
        <f>Cleaned_Data[[#This Row],[MRP]]</f>
        <v>6110.0300000000007</v>
      </c>
      <c r="J421" s="10">
        <f>Cleaned_Data[[#This Row],[Discount_Applied]]</f>
        <v>0</v>
      </c>
      <c r="K421" s="10">
        <f>Cleaned_Data[[#This Row],[Revenue]]</f>
        <v>0</v>
      </c>
      <c r="L421" s="10">
        <f>Cleaned_Data[[#This Row],[Profit]]</f>
        <v>-219.02</v>
      </c>
      <c r="M421" s="10" t="str">
        <f>Cleaned_Data[[#This Row],[Product_Name]]</f>
        <v>Metcon 7</v>
      </c>
      <c r="N421" s="10" t="str">
        <f>Cleaned_Data[[#This Row],[Product_Line]]</f>
        <v>Training</v>
      </c>
      <c r="O421" s="10" t="str">
        <f>Cleaned_Data[[#This Row],[Size]]</f>
        <v>XL</v>
      </c>
      <c r="P421" s="10" t="str">
        <f t="shared" si="12"/>
        <v>Metcon 7|Training|XL</v>
      </c>
      <c r="Q421" s="11">
        <f>Cleaned_Data[[#This Row],[Order_Date]]</f>
        <v>45487</v>
      </c>
      <c r="R421" s="10" t="str">
        <f>Cleaned_Data[[#This Row],[Region]]</f>
        <v>Pune</v>
      </c>
      <c r="S421" s="10" t="str">
        <f>Cleaned_Data[[#This Row],[Sales_Channel]]</f>
        <v>Retail</v>
      </c>
      <c r="T421" s="10" t="str">
        <f>Cleaned_Data[[#This Row],[Gender_Category]]</f>
        <v>Women</v>
      </c>
      <c r="U421" t="str">
        <f t="shared" si="13"/>
        <v>DK-355</v>
      </c>
      <c r="V421" s="10"/>
      <c r="W421" s="10"/>
    </row>
    <row r="422" spans="1:23" x14ac:dyDescent="0.3">
      <c r="A422" s="10" t="s">
        <v>741</v>
      </c>
      <c r="B422" s="10">
        <f>Cleaned_Data[[#This Row],[Order_ID]]</f>
        <v>2442</v>
      </c>
      <c r="C422" s="10" t="str">
        <f>_xlfn.XLOOKUP(P422,Dim_Product!$E$2:$E$221,Dim_Product!$A$2:$A$221,"Not Found")</f>
        <v>PK-18</v>
      </c>
      <c r="D422" s="10" t="str">
        <f>_xlfn.XLOOKUP(Table5[[#This Row],[Order_Date]],Table8[Date],Table8[Date_Key],"Not Found")</f>
        <v>DK-261</v>
      </c>
      <c r="E422" s="10" t="str">
        <f>_xlfn.XLOOKUP(R422,Table4[Region],Table4[Region_Key])</f>
        <v>RK-03</v>
      </c>
      <c r="F422" s="10" t="str">
        <f>_xlfn.XLOOKUP(S422,Table6[Sales_Channel],Table6[Channel_Key])</f>
        <v>CK-01</v>
      </c>
      <c r="G422" s="10" t="str">
        <f>_xlfn.XLOOKUP(T422,Table7[Gender_Category],Table7[Gender_Key])</f>
        <v>GK-03</v>
      </c>
      <c r="H422" s="10">
        <f>Cleaned_Data[[#This Row],[Units_Sold]]</f>
        <v>2</v>
      </c>
      <c r="I422" s="10">
        <f>Cleaned_Data[[#This Row],[MRP]]</f>
        <v>6110.0300000000007</v>
      </c>
      <c r="J422" s="10">
        <f>Cleaned_Data[[#This Row],[Discount_Applied]]</f>
        <v>0.04</v>
      </c>
      <c r="K422" s="10">
        <f>Cleaned_Data[[#This Row],[Revenue]]</f>
        <v>0</v>
      </c>
      <c r="L422" s="10">
        <f>Cleaned_Data[[#This Row],[Profit]]</f>
        <v>3083.26</v>
      </c>
      <c r="M422" s="10" t="str">
        <f>Cleaned_Data[[#This Row],[Product_Name]]</f>
        <v>Tiempo Legend</v>
      </c>
      <c r="N422" s="10" t="str">
        <f>Cleaned_Data[[#This Row],[Product_Line]]</f>
        <v>Soccer</v>
      </c>
      <c r="O422" s="10" t="str">
        <f>Cleaned_Data[[#This Row],[Size]]</f>
        <v>L</v>
      </c>
      <c r="P422" s="10" t="str">
        <f t="shared" si="12"/>
        <v>Tiempo Legend|Soccer|L</v>
      </c>
      <c r="Q422" s="11">
        <f>Cleaned_Data[[#This Row],[Order_Date]]</f>
        <v>45393</v>
      </c>
      <c r="R422" s="10" t="str">
        <f>Cleaned_Data[[#This Row],[Region]]</f>
        <v>Mumbai</v>
      </c>
      <c r="S422" s="10" t="str">
        <f>Cleaned_Data[[#This Row],[Sales_Channel]]</f>
        <v>Online</v>
      </c>
      <c r="T422" s="10" t="str">
        <f>Cleaned_Data[[#This Row],[Gender_Category]]</f>
        <v>Men</v>
      </c>
      <c r="U422" t="str">
        <f t="shared" si="13"/>
        <v>DK-261</v>
      </c>
      <c r="V422" s="10"/>
      <c r="W422" s="10"/>
    </row>
    <row r="423" spans="1:23" x14ac:dyDescent="0.3">
      <c r="A423" s="10" t="s">
        <v>742</v>
      </c>
      <c r="B423" s="10">
        <f>Cleaned_Data[[#This Row],[Order_ID]]</f>
        <v>2443</v>
      </c>
      <c r="C423" s="10" t="str">
        <f>_xlfn.XLOOKUP(P423,Dim_Product!$E$2:$E$221,Dim_Product!$A$2:$A$221,"Not Found")</f>
        <v>PK-87</v>
      </c>
      <c r="D423" s="10" t="str">
        <f>_xlfn.XLOOKUP(Table5[[#This Row],[Order_Date]],Table8[Date],Table8[Date_Key],"Not Found")</f>
        <v>DK-594</v>
      </c>
      <c r="E423" s="10" t="str">
        <f>_xlfn.XLOOKUP(R423,Table4[Region],Table4[Region_Key])</f>
        <v>RK-03</v>
      </c>
      <c r="F423" s="10" t="str">
        <f>_xlfn.XLOOKUP(S423,Table6[Sales_Channel],Table6[Channel_Key])</f>
        <v>CK-02</v>
      </c>
      <c r="G423" s="10" t="str">
        <f>_xlfn.XLOOKUP(T423,Table7[Gender_Category],Table7[Gender_Key])</f>
        <v>GK-02</v>
      </c>
      <c r="H423" s="10">
        <f>Cleaned_Data[[#This Row],[Units_Sold]]</f>
        <v>1</v>
      </c>
      <c r="I423" s="10">
        <f>Cleaned_Data[[#This Row],[MRP]]</f>
        <v>6271.66</v>
      </c>
      <c r="J423" s="10">
        <f>Cleaned_Data[[#This Row],[Discount_Applied]]</f>
        <v>0</v>
      </c>
      <c r="K423" s="10">
        <f>Cleaned_Data[[#This Row],[Revenue]]</f>
        <v>0</v>
      </c>
      <c r="L423" s="10">
        <f>Cleaned_Data[[#This Row],[Profit]]</f>
        <v>2449.4299999999998</v>
      </c>
      <c r="M423" s="10" t="str">
        <f>Cleaned_Data[[#This Row],[Product_Name]]</f>
        <v>LeBron 20</v>
      </c>
      <c r="N423" s="10" t="str">
        <f>Cleaned_Data[[#This Row],[Product_Line]]</f>
        <v>Basketball</v>
      </c>
      <c r="O423" s="10" t="str">
        <f>Cleaned_Data[[#This Row],[Size]]</f>
        <v>M</v>
      </c>
      <c r="P423" s="10" t="str">
        <f t="shared" si="12"/>
        <v>LeBron 20|Basketball|M</v>
      </c>
      <c r="Q423" s="11">
        <f>Cleaned_Data[[#This Row],[Order_Date]]</f>
        <v>45726</v>
      </c>
      <c r="R423" s="10" t="str">
        <f>Cleaned_Data[[#This Row],[Region]]</f>
        <v>Mumbai</v>
      </c>
      <c r="S423" s="10" t="str">
        <f>Cleaned_Data[[#This Row],[Sales_Channel]]</f>
        <v>Retail</v>
      </c>
      <c r="T423" s="10" t="str">
        <f>Cleaned_Data[[#This Row],[Gender_Category]]</f>
        <v>Women</v>
      </c>
      <c r="U423" t="str">
        <f t="shared" si="13"/>
        <v>DK-594</v>
      </c>
      <c r="V423" s="10"/>
      <c r="W423" s="10"/>
    </row>
    <row r="424" spans="1:23" x14ac:dyDescent="0.3">
      <c r="A424" s="10" t="s">
        <v>743</v>
      </c>
      <c r="B424" s="10">
        <f>Cleaned_Data[[#This Row],[Order_ID]]</f>
        <v>2444</v>
      </c>
      <c r="C424" s="10" t="str">
        <f>_xlfn.XLOOKUP(P424,Dim_Product!$E$2:$E$221,Dim_Product!$A$2:$A$221,"Not Found")</f>
        <v>PK-23</v>
      </c>
      <c r="D424" s="10" t="str">
        <f>_xlfn.XLOOKUP(Table5[[#This Row],[Order_Date]],Table8[Date],Table8[Date_Key],"Not Found")</f>
        <v>DK-364</v>
      </c>
      <c r="E424" s="10" t="str">
        <f>_xlfn.XLOOKUP(R424,Table4[Region],Table4[Region_Key])</f>
        <v>RK-04</v>
      </c>
      <c r="F424" s="10" t="str">
        <f>_xlfn.XLOOKUP(S424,Table6[Sales_Channel],Table6[Channel_Key])</f>
        <v>CK-02</v>
      </c>
      <c r="G424" s="10" t="str">
        <f>_xlfn.XLOOKUP(T424,Table7[Gender_Category],Table7[Gender_Key])</f>
        <v>GK-02</v>
      </c>
      <c r="H424" s="10">
        <f>Cleaned_Data[[#This Row],[Units_Sold]]</f>
        <v>3</v>
      </c>
      <c r="I424" s="10">
        <f>Cleaned_Data[[#This Row],[MRP]]</f>
        <v>3676.04</v>
      </c>
      <c r="J424" s="10">
        <f>Cleaned_Data[[#This Row],[Discount_Applied]]</f>
        <v>0</v>
      </c>
      <c r="K424" s="10">
        <f>Cleaned_Data[[#This Row],[Revenue]]</f>
        <v>0</v>
      </c>
      <c r="L424" s="10">
        <f>Cleaned_Data[[#This Row],[Profit]]</f>
        <v>1621.74</v>
      </c>
      <c r="M424" s="10" t="str">
        <f>Cleaned_Data[[#This Row],[Product_Name]]</f>
        <v>Blazer Mid</v>
      </c>
      <c r="N424" s="10" t="str">
        <f>Cleaned_Data[[#This Row],[Product_Line]]</f>
        <v>Lifestyle</v>
      </c>
      <c r="O424" s="10" t="str">
        <f>Cleaned_Data[[#This Row],[Size]]</f>
        <v>XL</v>
      </c>
      <c r="P424" s="10" t="str">
        <f t="shared" si="12"/>
        <v>Blazer Mid|Lifestyle|XL</v>
      </c>
      <c r="Q424" s="11">
        <f>Cleaned_Data[[#This Row],[Order_Date]]</f>
        <v>45496</v>
      </c>
      <c r="R424" s="10" t="str">
        <f>Cleaned_Data[[#This Row],[Region]]</f>
        <v>Pune</v>
      </c>
      <c r="S424" s="10" t="str">
        <f>Cleaned_Data[[#This Row],[Sales_Channel]]</f>
        <v>Retail</v>
      </c>
      <c r="T424" s="10" t="str">
        <f>Cleaned_Data[[#This Row],[Gender_Category]]</f>
        <v>Women</v>
      </c>
      <c r="U424" t="str">
        <f t="shared" si="13"/>
        <v>DK-364</v>
      </c>
      <c r="V424" s="10"/>
      <c r="W424" s="10"/>
    </row>
    <row r="425" spans="1:23" x14ac:dyDescent="0.3">
      <c r="A425" s="10" t="s">
        <v>744</v>
      </c>
      <c r="B425" s="10">
        <f>Cleaned_Data[[#This Row],[Order_ID]]</f>
        <v>2445</v>
      </c>
      <c r="C425" s="10" t="str">
        <f>_xlfn.XLOOKUP(P425,Dim_Product!$E$2:$E$221,Dim_Product!$A$2:$A$221,"Not Found")</f>
        <v>PK-41</v>
      </c>
      <c r="D425" s="10" t="str">
        <f>_xlfn.XLOOKUP(Table5[[#This Row],[Order_Date]],Table8[Date],Table8[Date_Key],"Not Found")</f>
        <v>DK-589</v>
      </c>
      <c r="E425" s="10" t="str">
        <f>_xlfn.XLOOKUP(R425,Table4[Region],Table4[Region_Key])</f>
        <v>RK-06</v>
      </c>
      <c r="F425" s="10" t="str">
        <f>_xlfn.XLOOKUP(S425,Table6[Sales_Channel],Table6[Channel_Key])</f>
        <v>CK-01</v>
      </c>
      <c r="G425" s="10" t="str">
        <f>_xlfn.XLOOKUP(T425,Table7[Gender_Category],Table7[Gender_Key])</f>
        <v>GK-02</v>
      </c>
      <c r="H425" s="10">
        <f>Cleaned_Data[[#This Row],[Units_Sold]]</f>
        <v>2</v>
      </c>
      <c r="I425" s="10">
        <f>Cleaned_Data[[#This Row],[MRP]]</f>
        <v>6110.0300000000007</v>
      </c>
      <c r="J425" s="10">
        <f>Cleaned_Data[[#This Row],[Discount_Applied]]</f>
        <v>0</v>
      </c>
      <c r="K425" s="10">
        <f>Cleaned_Data[[#This Row],[Revenue]]</f>
        <v>0</v>
      </c>
      <c r="L425" s="10">
        <f>Cleaned_Data[[#This Row],[Profit]]</f>
        <v>141.93</v>
      </c>
      <c r="M425" s="10" t="str">
        <f>Cleaned_Data[[#This Row],[Product_Name]]</f>
        <v>Air Jordan</v>
      </c>
      <c r="N425" s="10" t="str">
        <f>Cleaned_Data[[#This Row],[Product_Line]]</f>
        <v>Basketball</v>
      </c>
      <c r="O425" s="10" t="str">
        <f>Cleaned_Data[[#This Row],[Size]]</f>
        <v>XL</v>
      </c>
      <c r="P425" s="10" t="str">
        <f t="shared" si="12"/>
        <v>Air Jordan|Basketball|XL</v>
      </c>
      <c r="Q425" s="11">
        <f>Cleaned_Data[[#This Row],[Order_Date]]</f>
        <v>45721</v>
      </c>
      <c r="R425" s="10" t="str">
        <f>Cleaned_Data[[#This Row],[Region]]</f>
        <v>Kolkata</v>
      </c>
      <c r="S425" s="10" t="str">
        <f>Cleaned_Data[[#This Row],[Sales_Channel]]</f>
        <v>Online</v>
      </c>
      <c r="T425" s="10" t="str">
        <f>Cleaned_Data[[#This Row],[Gender_Category]]</f>
        <v>Women</v>
      </c>
      <c r="U425" t="str">
        <f t="shared" si="13"/>
        <v>DK-589</v>
      </c>
      <c r="V425" s="10"/>
      <c r="W425" s="10"/>
    </row>
    <row r="426" spans="1:23" x14ac:dyDescent="0.3">
      <c r="A426" s="10" t="s">
        <v>745</v>
      </c>
      <c r="B426" s="10">
        <f>Cleaned_Data[[#This Row],[Order_ID]]</f>
        <v>2446</v>
      </c>
      <c r="C426" s="10" t="str">
        <f>_xlfn.XLOOKUP(P426,Dim_Product!$E$2:$E$221,Dim_Product!$A$2:$A$221,"Not Found")</f>
        <v>PK-75</v>
      </c>
      <c r="D426" s="10" t="str">
        <f>_xlfn.XLOOKUP(Table5[[#This Row],[Order_Date]],Table8[Date],Table8[Date_Key],"Not Found")</f>
        <v>Not Found</v>
      </c>
      <c r="E426" s="10" t="str">
        <f>_xlfn.XLOOKUP(R426,Table4[Region],Table4[Region_Key])</f>
        <v>RK-06</v>
      </c>
      <c r="F426" s="10" t="str">
        <f>_xlfn.XLOOKUP(S426,Table6[Sales_Channel],Table6[Channel_Key])</f>
        <v>CK-01</v>
      </c>
      <c r="G426" s="10" t="str">
        <f>_xlfn.XLOOKUP(T426,Table7[Gender_Category],Table7[Gender_Key])</f>
        <v>GK-03</v>
      </c>
      <c r="H426" s="10">
        <f>Cleaned_Data[[#This Row],[Units_Sold]]</f>
        <v>2</v>
      </c>
      <c r="I426" s="10">
        <f>Cleaned_Data[[#This Row],[MRP]]</f>
        <v>8062.11</v>
      </c>
      <c r="J426" s="10">
        <f>Cleaned_Data[[#This Row],[Discount_Applied]]</f>
        <v>0</v>
      </c>
      <c r="K426" s="10">
        <f>Cleaned_Data[[#This Row],[Revenue]]</f>
        <v>0</v>
      </c>
      <c r="L426" s="10">
        <f>Cleaned_Data[[#This Row],[Profit]]</f>
        <v>3198.97</v>
      </c>
      <c r="M426" s="10" t="str">
        <f>Cleaned_Data[[#This Row],[Product_Name]]</f>
        <v>Mercurial Superfly</v>
      </c>
      <c r="N426" s="10" t="str">
        <f>Cleaned_Data[[#This Row],[Product_Line]]</f>
        <v>Soccer</v>
      </c>
      <c r="O426" s="10" t="str">
        <f>Cleaned_Data[[#This Row],[Size]]</f>
        <v>NA</v>
      </c>
      <c r="P426" s="10" t="str">
        <f t="shared" si="12"/>
        <v>Mercurial Superfly|Soccer|NA</v>
      </c>
      <c r="Q426" s="11" t="str">
        <f>Cleaned_Data[[#This Row],[Order_Date]]</f>
        <v/>
      </c>
      <c r="R426" s="10" t="str">
        <f>Cleaned_Data[[#This Row],[Region]]</f>
        <v>Kolkata</v>
      </c>
      <c r="S426" s="10" t="str">
        <f>Cleaned_Data[[#This Row],[Sales_Channel]]</f>
        <v>Online</v>
      </c>
      <c r="T426" s="10" t="str">
        <f>Cleaned_Data[[#This Row],[Gender_Category]]</f>
        <v>Men</v>
      </c>
      <c r="U426" t="str">
        <f t="shared" si="13"/>
        <v>Not Found</v>
      </c>
      <c r="V426" s="10"/>
      <c r="W426" s="10"/>
    </row>
    <row r="427" spans="1:23" x14ac:dyDescent="0.3">
      <c r="A427" s="10" t="s">
        <v>746</v>
      </c>
      <c r="B427" s="10">
        <f>Cleaned_Data[[#This Row],[Order_ID]]</f>
        <v>2447</v>
      </c>
      <c r="C427" s="10" t="str">
        <f>_xlfn.XLOOKUP(P427,Dim_Product!$E$2:$E$221,Dim_Product!$A$2:$A$221,"Not Found")</f>
        <v>PK-96</v>
      </c>
      <c r="D427" s="10" t="str">
        <f>_xlfn.XLOOKUP(Table5[[#This Row],[Order_Date]],Table8[Date],Table8[Date_Key],"Not Found")</f>
        <v>DK-524</v>
      </c>
      <c r="E427" s="10" t="str">
        <f>_xlfn.XLOOKUP(R427,Table4[Region],Table4[Region_Key])</f>
        <v>RK-06</v>
      </c>
      <c r="F427" s="10" t="str">
        <f>_xlfn.XLOOKUP(S427,Table6[Sales_Channel],Table6[Channel_Key])</f>
        <v>CK-01</v>
      </c>
      <c r="G427" s="10" t="str">
        <f>_xlfn.XLOOKUP(T427,Table7[Gender_Category],Table7[Gender_Key])</f>
        <v>GK-01</v>
      </c>
      <c r="H427" s="10">
        <f>Cleaned_Data[[#This Row],[Units_Sold]]</f>
        <v>2</v>
      </c>
      <c r="I427" s="10">
        <f>Cleaned_Data[[#This Row],[MRP]]</f>
        <v>6110.0300000000007</v>
      </c>
      <c r="J427" s="10">
        <f>Cleaned_Data[[#This Row],[Discount_Applied]]</f>
        <v>0</v>
      </c>
      <c r="K427" s="10">
        <f>Cleaned_Data[[#This Row],[Revenue]]</f>
        <v>0</v>
      </c>
      <c r="L427" s="10">
        <f>Cleaned_Data[[#This Row],[Profit]]</f>
        <v>1291.8</v>
      </c>
      <c r="M427" s="10" t="str">
        <f>Cleaned_Data[[#This Row],[Product_Name]]</f>
        <v>Waffle One</v>
      </c>
      <c r="N427" s="10" t="str">
        <f>Cleaned_Data[[#This Row],[Product_Line]]</f>
        <v>Lifestyle</v>
      </c>
      <c r="O427" s="10" t="str">
        <f>Cleaned_Data[[#This Row],[Size]]</f>
        <v>XL</v>
      </c>
      <c r="P427" s="10" t="str">
        <f t="shared" si="12"/>
        <v>Waffle One|Lifestyle|XL</v>
      </c>
      <c r="Q427" s="11">
        <f>Cleaned_Data[[#This Row],[Order_Date]]</f>
        <v>45656</v>
      </c>
      <c r="R427" s="10" t="str">
        <f>Cleaned_Data[[#This Row],[Region]]</f>
        <v>Kolkata</v>
      </c>
      <c r="S427" s="10" t="str">
        <f>Cleaned_Data[[#This Row],[Sales_Channel]]</f>
        <v>Online</v>
      </c>
      <c r="T427" s="10" t="str">
        <f>Cleaned_Data[[#This Row],[Gender_Category]]</f>
        <v>Kids</v>
      </c>
      <c r="U427" t="str">
        <f t="shared" si="13"/>
        <v>DK-524</v>
      </c>
      <c r="V427" s="10"/>
      <c r="W427" s="10"/>
    </row>
    <row r="428" spans="1:23" x14ac:dyDescent="0.3">
      <c r="A428" s="10" t="s">
        <v>747</v>
      </c>
      <c r="B428" s="10">
        <f>Cleaned_Data[[#This Row],[Order_ID]]</f>
        <v>2449</v>
      </c>
      <c r="C428" s="10" t="str">
        <f>_xlfn.XLOOKUP(P428,Dim_Product!$E$2:$E$221,Dim_Product!$A$2:$A$221,"Not Found")</f>
        <v>PK-12</v>
      </c>
      <c r="D428" s="10" t="str">
        <f>_xlfn.XLOOKUP(Table5[[#This Row],[Order_Date]],Table8[Date],Table8[Date_Key],"Not Found")</f>
        <v>DK-589</v>
      </c>
      <c r="E428" s="10" t="str">
        <f>_xlfn.XLOOKUP(R428,Table4[Region],Table4[Region_Key])</f>
        <v>RK-02</v>
      </c>
      <c r="F428" s="10" t="str">
        <f>_xlfn.XLOOKUP(S428,Table6[Sales_Channel],Table6[Channel_Key])</f>
        <v>CK-02</v>
      </c>
      <c r="G428" s="10" t="str">
        <f>_xlfn.XLOOKUP(T428,Table7[Gender_Category],Table7[Gender_Key])</f>
        <v>GK-02</v>
      </c>
      <c r="H428" s="10">
        <f>Cleaned_Data[[#This Row],[Units_Sold]]</f>
        <v>-1</v>
      </c>
      <c r="I428" s="10">
        <f>Cleaned_Data[[#This Row],[MRP]]</f>
        <v>3664.69</v>
      </c>
      <c r="J428" s="10">
        <f>Cleaned_Data[[#This Row],[Discount_Applied]]</f>
        <v>0</v>
      </c>
      <c r="K428" s="10">
        <f>Cleaned_Data[[#This Row],[Revenue]]</f>
        <v>0</v>
      </c>
      <c r="L428" s="10">
        <f>Cleaned_Data[[#This Row],[Profit]]</f>
        <v>-173.68</v>
      </c>
      <c r="M428" s="10" t="str">
        <f>Cleaned_Data[[#This Row],[Product_Name]]</f>
        <v>SuperRep Go</v>
      </c>
      <c r="N428" s="10" t="str">
        <f>Cleaned_Data[[#This Row],[Product_Line]]</f>
        <v>Training</v>
      </c>
      <c r="O428" s="10" t="str">
        <f>Cleaned_Data[[#This Row],[Size]]</f>
        <v>NA</v>
      </c>
      <c r="P428" s="10" t="str">
        <f t="shared" si="12"/>
        <v>SuperRep Go|Training|NA</v>
      </c>
      <c r="Q428" s="11">
        <f>Cleaned_Data[[#This Row],[Order_Date]]</f>
        <v>45721</v>
      </c>
      <c r="R428" s="10" t="str">
        <f>Cleaned_Data[[#This Row],[Region]]</f>
        <v>Hyderabad</v>
      </c>
      <c r="S428" s="10" t="str">
        <f>Cleaned_Data[[#This Row],[Sales_Channel]]</f>
        <v>Retail</v>
      </c>
      <c r="T428" s="10" t="str">
        <f>Cleaned_Data[[#This Row],[Gender_Category]]</f>
        <v>Women</v>
      </c>
      <c r="U428" t="str">
        <f t="shared" si="13"/>
        <v>DK-589</v>
      </c>
      <c r="V428" s="10"/>
      <c r="W428" s="10"/>
    </row>
    <row r="429" spans="1:23" x14ac:dyDescent="0.3">
      <c r="A429" s="10" t="s">
        <v>748</v>
      </c>
      <c r="B429" s="10">
        <f>Cleaned_Data[[#This Row],[Order_ID]]</f>
        <v>2450</v>
      </c>
      <c r="C429" s="10" t="str">
        <f>_xlfn.XLOOKUP(P429,Dim_Product!$E$2:$E$221,Dim_Product!$A$2:$A$221,"Not Found")</f>
        <v>PK-141</v>
      </c>
      <c r="D429" s="10" t="str">
        <f>_xlfn.XLOOKUP(Table5[[#This Row],[Order_Date]],Table8[Date],Table8[Date_Key],"Not Found")</f>
        <v>DK-689</v>
      </c>
      <c r="E429" s="10" t="str">
        <f>_xlfn.XLOOKUP(R429,Table4[Region],Table4[Region_Key])</f>
        <v>RK-06</v>
      </c>
      <c r="F429" s="10" t="str">
        <f>_xlfn.XLOOKUP(S429,Table6[Sales_Channel],Table6[Channel_Key])</f>
        <v>CK-01</v>
      </c>
      <c r="G429" s="10" t="str">
        <f>_xlfn.XLOOKUP(T429,Table7[Gender_Category],Table7[Gender_Key])</f>
        <v>GK-03</v>
      </c>
      <c r="H429" s="10">
        <f>Cleaned_Data[[#This Row],[Units_Sold]]</f>
        <v>2</v>
      </c>
      <c r="I429" s="10">
        <f>Cleaned_Data[[#This Row],[MRP]]</f>
        <v>7520.63</v>
      </c>
      <c r="J429" s="10">
        <f>Cleaned_Data[[#This Row],[Discount_Applied]]</f>
        <v>0</v>
      </c>
      <c r="K429" s="10">
        <f>Cleaned_Data[[#This Row],[Revenue]]</f>
        <v>0</v>
      </c>
      <c r="L429" s="10">
        <f>Cleaned_Data[[#This Row],[Profit]]</f>
        <v>1786.43</v>
      </c>
      <c r="M429" s="10" t="str">
        <f>Cleaned_Data[[#This Row],[Product_Name]]</f>
        <v>Air Jordan</v>
      </c>
      <c r="N429" s="10" t="str">
        <f>Cleaned_Data[[#This Row],[Product_Line]]</f>
        <v>Basketball</v>
      </c>
      <c r="O429" s="10" t="str">
        <f>Cleaned_Data[[#This Row],[Size]]</f>
        <v>12</v>
      </c>
      <c r="P429" s="10" t="str">
        <f t="shared" si="12"/>
        <v>Air Jordan|Basketball|12</v>
      </c>
      <c r="Q429" s="11">
        <f>Cleaned_Data[[#This Row],[Order_Date]]</f>
        <v>45821</v>
      </c>
      <c r="R429" s="10" t="str">
        <f>Cleaned_Data[[#This Row],[Region]]</f>
        <v>Kolkata</v>
      </c>
      <c r="S429" s="10" t="str">
        <f>Cleaned_Data[[#This Row],[Sales_Channel]]</f>
        <v>Online</v>
      </c>
      <c r="T429" s="10" t="str">
        <f>Cleaned_Data[[#This Row],[Gender_Category]]</f>
        <v>Men</v>
      </c>
      <c r="U429" t="str">
        <f t="shared" si="13"/>
        <v>DK-689</v>
      </c>
      <c r="V429" s="10"/>
      <c r="W429" s="10"/>
    </row>
    <row r="430" spans="1:23" x14ac:dyDescent="0.3">
      <c r="A430" s="10" t="s">
        <v>749</v>
      </c>
      <c r="B430" s="10">
        <f>Cleaned_Data[[#This Row],[Order_ID]]</f>
        <v>2451</v>
      </c>
      <c r="C430" s="10" t="str">
        <f>_xlfn.XLOOKUP(P430,Dim_Product!$E$2:$E$221,Dim_Product!$A$2:$A$221,"Not Found")</f>
        <v>PK-28</v>
      </c>
      <c r="D430" s="10" t="str">
        <f>_xlfn.XLOOKUP(Table5[[#This Row],[Order_Date]],Table8[Date],Table8[Date_Key],"Not Found")</f>
        <v>DK-501</v>
      </c>
      <c r="E430" s="10" t="str">
        <f>_xlfn.XLOOKUP(R430,Table4[Region],Table4[Region_Key])</f>
        <v>RK-03</v>
      </c>
      <c r="F430" s="10" t="str">
        <f>_xlfn.XLOOKUP(S430,Table6[Sales_Channel],Table6[Channel_Key])</f>
        <v>CK-01</v>
      </c>
      <c r="G430" s="10" t="str">
        <f>_xlfn.XLOOKUP(T430,Table7[Gender_Category],Table7[Gender_Key])</f>
        <v>GK-01</v>
      </c>
      <c r="H430" s="10">
        <f>Cleaned_Data[[#This Row],[Units_Sold]]</f>
        <v>2</v>
      </c>
      <c r="I430" s="10">
        <f>Cleaned_Data[[#This Row],[MRP]]</f>
        <v>6110.0300000000007</v>
      </c>
      <c r="J430" s="10">
        <f>Cleaned_Data[[#This Row],[Discount_Applied]]</f>
        <v>0.54</v>
      </c>
      <c r="K430" s="10">
        <f>Cleaned_Data[[#This Row],[Revenue]]</f>
        <v>0</v>
      </c>
      <c r="L430" s="10">
        <f>Cleaned_Data[[#This Row],[Profit]]</f>
        <v>2233.5700000000002</v>
      </c>
      <c r="M430" s="10" t="str">
        <f>Cleaned_Data[[#This Row],[Product_Name]]</f>
        <v>Premier III</v>
      </c>
      <c r="N430" s="10" t="str">
        <f>Cleaned_Data[[#This Row],[Product_Line]]</f>
        <v>Soccer</v>
      </c>
      <c r="O430" s="10" t="str">
        <f>Cleaned_Data[[#This Row],[Size]]</f>
        <v>NA</v>
      </c>
      <c r="P430" s="10" t="str">
        <f t="shared" si="12"/>
        <v>Premier III|Soccer|NA</v>
      </c>
      <c r="Q430" s="11">
        <f>Cleaned_Data[[#This Row],[Order_Date]]</f>
        <v>45633</v>
      </c>
      <c r="R430" s="10" t="str">
        <f>Cleaned_Data[[#This Row],[Region]]</f>
        <v>Mumbai</v>
      </c>
      <c r="S430" s="10" t="str">
        <f>Cleaned_Data[[#This Row],[Sales_Channel]]</f>
        <v>Online</v>
      </c>
      <c r="T430" s="10" t="str">
        <f>Cleaned_Data[[#This Row],[Gender_Category]]</f>
        <v>Kids</v>
      </c>
      <c r="U430" t="str">
        <f t="shared" si="13"/>
        <v>DK-501</v>
      </c>
      <c r="V430" s="10"/>
      <c r="W430" s="10"/>
    </row>
    <row r="431" spans="1:23" x14ac:dyDescent="0.3">
      <c r="A431" s="10" t="s">
        <v>750</v>
      </c>
      <c r="B431" s="10">
        <f>Cleaned_Data[[#This Row],[Order_ID]]</f>
        <v>2452</v>
      </c>
      <c r="C431" s="10" t="str">
        <f>_xlfn.XLOOKUP(P431,Dim_Product!$E$2:$E$221,Dim_Product!$A$2:$A$221,"Not Found")</f>
        <v>PK-38</v>
      </c>
      <c r="D431" s="10" t="str">
        <f>_xlfn.XLOOKUP(Table5[[#This Row],[Order_Date]],Table8[Date],Table8[Date_Key],"Not Found")</f>
        <v>DK-670</v>
      </c>
      <c r="E431" s="10" t="str">
        <f>_xlfn.XLOOKUP(R431,Table4[Region],Table4[Region_Key])</f>
        <v>RK-01</v>
      </c>
      <c r="F431" s="10" t="str">
        <f>_xlfn.XLOOKUP(S431,Table6[Sales_Channel],Table6[Channel_Key])</f>
        <v>CK-01</v>
      </c>
      <c r="G431" s="10" t="str">
        <f>_xlfn.XLOOKUP(T431,Table7[Gender_Category],Table7[Gender_Key])</f>
        <v>GK-03</v>
      </c>
      <c r="H431" s="10">
        <f>Cleaned_Data[[#This Row],[Units_Sold]]</f>
        <v>2</v>
      </c>
      <c r="I431" s="10">
        <f>Cleaned_Data[[#This Row],[MRP]]</f>
        <v>8780.66</v>
      </c>
      <c r="J431" s="10">
        <f>Cleaned_Data[[#This Row],[Discount_Applied]]</f>
        <v>0</v>
      </c>
      <c r="K431" s="10">
        <f>Cleaned_Data[[#This Row],[Revenue]]</f>
        <v>0</v>
      </c>
      <c r="L431" s="10">
        <f>Cleaned_Data[[#This Row],[Profit]]</f>
        <v>176.96</v>
      </c>
      <c r="M431" s="10" t="str">
        <f>Cleaned_Data[[#This Row],[Product_Name]]</f>
        <v>Dunk Low</v>
      </c>
      <c r="N431" s="10" t="str">
        <f>Cleaned_Data[[#This Row],[Product_Line]]</f>
        <v>Lifestyle</v>
      </c>
      <c r="O431" s="10" t="str">
        <f>Cleaned_Data[[#This Row],[Size]]</f>
        <v>XL</v>
      </c>
      <c r="P431" s="10" t="str">
        <f t="shared" si="12"/>
        <v>Dunk Low|Lifestyle|XL</v>
      </c>
      <c r="Q431" s="11">
        <f>Cleaned_Data[[#This Row],[Order_Date]]</f>
        <v>45802</v>
      </c>
      <c r="R431" s="10" t="str">
        <f>Cleaned_Data[[#This Row],[Region]]</f>
        <v>Bangalore</v>
      </c>
      <c r="S431" s="10" t="str">
        <f>Cleaned_Data[[#This Row],[Sales_Channel]]</f>
        <v>Online</v>
      </c>
      <c r="T431" s="10" t="str">
        <f>Cleaned_Data[[#This Row],[Gender_Category]]</f>
        <v>Men</v>
      </c>
      <c r="U431" t="str">
        <f t="shared" si="13"/>
        <v>DK-670</v>
      </c>
      <c r="V431" s="10"/>
      <c r="W431" s="10"/>
    </row>
    <row r="432" spans="1:23" x14ac:dyDescent="0.3">
      <c r="A432" s="10" t="s">
        <v>751</v>
      </c>
      <c r="B432" s="10">
        <f>Cleaned_Data[[#This Row],[Order_ID]]</f>
        <v>2453</v>
      </c>
      <c r="C432" s="10" t="str">
        <f>_xlfn.XLOOKUP(P432,Dim_Product!$E$2:$E$221,Dim_Product!$A$2:$A$221,"Not Found")</f>
        <v>PK-67</v>
      </c>
      <c r="D432" s="10" t="str">
        <f>_xlfn.XLOOKUP(Table5[[#This Row],[Order_Date]],Table8[Date],Table8[Date_Key],"Not Found")</f>
        <v>DK-715</v>
      </c>
      <c r="E432" s="10" t="str">
        <f>_xlfn.XLOOKUP(R432,Table4[Region],Table4[Region_Key])</f>
        <v>RK-04</v>
      </c>
      <c r="F432" s="10" t="str">
        <f>_xlfn.XLOOKUP(S432,Table6[Sales_Channel],Table6[Channel_Key])</f>
        <v>CK-01</v>
      </c>
      <c r="G432" s="10" t="str">
        <f>_xlfn.XLOOKUP(T432,Table7[Gender_Category],Table7[Gender_Key])</f>
        <v>GK-02</v>
      </c>
      <c r="H432" s="10">
        <f>Cleaned_Data[[#This Row],[Units_Sold]]</f>
        <v>2</v>
      </c>
      <c r="I432" s="10">
        <f>Cleaned_Data[[#This Row],[MRP]]</f>
        <v>9344.52</v>
      </c>
      <c r="J432" s="10">
        <f>Cleaned_Data[[#This Row],[Discount_Applied]]</f>
        <v>0</v>
      </c>
      <c r="K432" s="10">
        <f>Cleaned_Data[[#This Row],[Revenue]]</f>
        <v>0</v>
      </c>
      <c r="L432" s="10">
        <f>Cleaned_Data[[#This Row],[Profit]]</f>
        <v>387.79</v>
      </c>
      <c r="M432" s="10" t="str">
        <f>Cleaned_Data[[#This Row],[Product_Name]]</f>
        <v>React Infinity</v>
      </c>
      <c r="N432" s="10" t="str">
        <f>Cleaned_Data[[#This Row],[Product_Line]]</f>
        <v>Running</v>
      </c>
      <c r="O432" s="10" t="str">
        <f>Cleaned_Data[[#This Row],[Size]]</f>
        <v>M</v>
      </c>
      <c r="P432" s="10" t="str">
        <f t="shared" si="12"/>
        <v>React Infinity|Running|M</v>
      </c>
      <c r="Q432" s="11">
        <f>Cleaned_Data[[#This Row],[Order_Date]]</f>
        <v>45847</v>
      </c>
      <c r="R432" s="10" t="str">
        <f>Cleaned_Data[[#This Row],[Region]]</f>
        <v>Pune</v>
      </c>
      <c r="S432" s="10" t="str">
        <f>Cleaned_Data[[#This Row],[Sales_Channel]]</f>
        <v>Online</v>
      </c>
      <c r="T432" s="10" t="str">
        <f>Cleaned_Data[[#This Row],[Gender_Category]]</f>
        <v>Women</v>
      </c>
      <c r="U432" t="str">
        <f t="shared" si="13"/>
        <v>DK-715</v>
      </c>
      <c r="V432" s="10"/>
      <c r="W432" s="10"/>
    </row>
    <row r="433" spans="1:23" x14ac:dyDescent="0.3">
      <c r="A433" s="10" t="s">
        <v>752</v>
      </c>
      <c r="B433" s="10">
        <f>Cleaned_Data[[#This Row],[Order_ID]]</f>
        <v>2454</v>
      </c>
      <c r="C433" s="10" t="str">
        <f>_xlfn.XLOOKUP(P433,Dim_Product!$E$2:$E$221,Dim_Product!$A$2:$A$221,"Not Found")</f>
        <v>PK-142</v>
      </c>
      <c r="D433" s="10" t="str">
        <f>_xlfn.XLOOKUP(Table5[[#This Row],[Order_Date]],Table8[Date],Table8[Date_Key],"Not Found")</f>
        <v>DK-479</v>
      </c>
      <c r="E433" s="10" t="str">
        <f>_xlfn.XLOOKUP(R433,Table4[Region],Table4[Region_Key])</f>
        <v>RK-01</v>
      </c>
      <c r="F433" s="10" t="str">
        <f>_xlfn.XLOOKUP(S433,Table6[Sales_Channel],Table6[Channel_Key])</f>
        <v>CK-01</v>
      </c>
      <c r="G433" s="10" t="str">
        <f>_xlfn.XLOOKUP(T433,Table7[Gender_Category],Table7[Gender_Key])</f>
        <v>GK-02</v>
      </c>
      <c r="H433" s="10">
        <f>Cleaned_Data[[#This Row],[Units_Sold]]</f>
        <v>2</v>
      </c>
      <c r="I433" s="10">
        <f>Cleaned_Data[[#This Row],[MRP]]</f>
        <v>6110.0300000000007</v>
      </c>
      <c r="J433" s="10">
        <f>Cleaned_Data[[#This Row],[Discount_Applied]]</f>
        <v>0.19</v>
      </c>
      <c r="K433" s="10">
        <f>Cleaned_Data[[#This Row],[Revenue]]</f>
        <v>0</v>
      </c>
      <c r="L433" s="10">
        <f>Cleaned_Data[[#This Row],[Profit]]</f>
        <v>3100.44</v>
      </c>
      <c r="M433" s="10" t="str">
        <f>Cleaned_Data[[#This Row],[Product_Name]]</f>
        <v>Tiempo Legend</v>
      </c>
      <c r="N433" s="10" t="str">
        <f>Cleaned_Data[[#This Row],[Product_Line]]</f>
        <v>Soccer</v>
      </c>
      <c r="O433" s="10" t="str">
        <f>Cleaned_Data[[#This Row],[Size]]</f>
        <v>XL</v>
      </c>
      <c r="P433" s="10" t="str">
        <f t="shared" si="12"/>
        <v>Tiempo Legend|Soccer|XL</v>
      </c>
      <c r="Q433" s="11">
        <f>Cleaned_Data[[#This Row],[Order_Date]]</f>
        <v>45611</v>
      </c>
      <c r="R433" s="10" t="str">
        <f>Cleaned_Data[[#This Row],[Region]]</f>
        <v>Bangalore</v>
      </c>
      <c r="S433" s="10" t="str">
        <f>Cleaned_Data[[#This Row],[Sales_Channel]]</f>
        <v>Online</v>
      </c>
      <c r="T433" s="10" t="str">
        <f>Cleaned_Data[[#This Row],[Gender_Category]]</f>
        <v>Women</v>
      </c>
      <c r="U433" t="str">
        <f t="shared" si="13"/>
        <v>DK-479</v>
      </c>
      <c r="V433" s="10"/>
      <c r="W433" s="10"/>
    </row>
    <row r="434" spans="1:23" x14ac:dyDescent="0.3">
      <c r="A434" s="10" t="s">
        <v>753</v>
      </c>
      <c r="B434" s="10">
        <f>Cleaned_Data[[#This Row],[Order_ID]]</f>
        <v>2455</v>
      </c>
      <c r="C434" s="10" t="str">
        <f>_xlfn.XLOOKUP(P434,Dim_Product!$E$2:$E$221,Dim_Product!$A$2:$A$221,"Not Found")</f>
        <v>PK-32</v>
      </c>
      <c r="D434" s="10" t="str">
        <f>_xlfn.XLOOKUP(Table5[[#This Row],[Order_Date]],Table8[Date],Table8[Date_Key],"Not Found")</f>
        <v>DK-459</v>
      </c>
      <c r="E434" s="10" t="str">
        <f>_xlfn.XLOOKUP(R434,Table4[Region],Table4[Region_Key])</f>
        <v>RK-05</v>
      </c>
      <c r="F434" s="10" t="str">
        <f>_xlfn.XLOOKUP(S434,Table6[Sales_Channel],Table6[Channel_Key])</f>
        <v>CK-02</v>
      </c>
      <c r="G434" s="10" t="str">
        <f>_xlfn.XLOOKUP(T434,Table7[Gender_Category],Table7[Gender_Key])</f>
        <v>GK-02</v>
      </c>
      <c r="H434" s="10">
        <f>Cleaned_Data[[#This Row],[Units_Sold]]</f>
        <v>2</v>
      </c>
      <c r="I434" s="10">
        <f>Cleaned_Data[[#This Row],[MRP]]</f>
        <v>4071.46</v>
      </c>
      <c r="J434" s="10">
        <f>Cleaned_Data[[#This Row],[Discount_Applied]]</f>
        <v>0</v>
      </c>
      <c r="K434" s="10">
        <f>Cleaned_Data[[#This Row],[Revenue]]</f>
        <v>0</v>
      </c>
      <c r="L434" s="10">
        <f>Cleaned_Data[[#This Row],[Profit]]</f>
        <v>2003.31</v>
      </c>
      <c r="M434" s="10" t="str">
        <f>Cleaned_Data[[#This Row],[Product_Name]]</f>
        <v>Metcon 7</v>
      </c>
      <c r="N434" s="10" t="str">
        <f>Cleaned_Data[[#This Row],[Product_Line]]</f>
        <v>Training</v>
      </c>
      <c r="O434" s="10" t="str">
        <f>Cleaned_Data[[#This Row],[Size]]</f>
        <v>NA</v>
      </c>
      <c r="P434" s="10" t="str">
        <f t="shared" si="12"/>
        <v>Metcon 7|Training|NA</v>
      </c>
      <c r="Q434" s="11">
        <f>Cleaned_Data[[#This Row],[Order_Date]]</f>
        <v>45591</v>
      </c>
      <c r="R434" s="10" t="str">
        <f>Cleaned_Data[[#This Row],[Region]]</f>
        <v>Delhi</v>
      </c>
      <c r="S434" s="10" t="str">
        <f>Cleaned_Data[[#This Row],[Sales_Channel]]</f>
        <v>Retail</v>
      </c>
      <c r="T434" s="10" t="str">
        <f>Cleaned_Data[[#This Row],[Gender_Category]]</f>
        <v>Women</v>
      </c>
      <c r="U434" t="str">
        <f t="shared" si="13"/>
        <v>DK-459</v>
      </c>
      <c r="V434" s="10"/>
      <c r="W434" s="10"/>
    </row>
    <row r="435" spans="1:23" x14ac:dyDescent="0.3">
      <c r="A435" s="10" t="s">
        <v>754</v>
      </c>
      <c r="B435" s="10">
        <f>Cleaned_Data[[#This Row],[Order_ID]]</f>
        <v>2456</v>
      </c>
      <c r="C435" s="10" t="str">
        <f>_xlfn.XLOOKUP(P435,Dim_Product!$E$2:$E$221,Dim_Product!$A$2:$A$221,"Not Found")</f>
        <v>PK-03</v>
      </c>
      <c r="D435" s="10" t="str">
        <f>_xlfn.XLOOKUP(Table5[[#This Row],[Order_Date]],Table8[Date],Table8[Date_Key],"Not Found")</f>
        <v>Not Found</v>
      </c>
      <c r="E435" s="10" t="str">
        <f>_xlfn.XLOOKUP(R435,Table4[Region],Table4[Region_Key])</f>
        <v>RK-06</v>
      </c>
      <c r="F435" s="10" t="str">
        <f>_xlfn.XLOOKUP(S435,Table6[Sales_Channel],Table6[Channel_Key])</f>
        <v>CK-02</v>
      </c>
      <c r="G435" s="10" t="str">
        <f>_xlfn.XLOOKUP(T435,Table7[Gender_Category],Table7[Gender_Key])</f>
        <v>GK-02</v>
      </c>
      <c r="H435" s="10">
        <f>Cleaned_Data[[#This Row],[Units_Sold]]</f>
        <v>0</v>
      </c>
      <c r="I435" s="10">
        <f>Cleaned_Data[[#This Row],[MRP]]</f>
        <v>4254.68</v>
      </c>
      <c r="J435" s="10">
        <f>Cleaned_Data[[#This Row],[Discount_Applied]]</f>
        <v>0</v>
      </c>
      <c r="K435" s="10">
        <f>Cleaned_Data[[#This Row],[Revenue]]</f>
        <v>0</v>
      </c>
      <c r="L435" s="10">
        <f>Cleaned_Data[[#This Row],[Profit]]</f>
        <v>3498.64</v>
      </c>
      <c r="M435" s="10" t="str">
        <f>Cleaned_Data[[#This Row],[Product_Name]]</f>
        <v>Premier III</v>
      </c>
      <c r="N435" s="10" t="str">
        <f>Cleaned_Data[[#This Row],[Product_Line]]</f>
        <v>Soccer</v>
      </c>
      <c r="O435" s="10" t="str">
        <f>Cleaned_Data[[#This Row],[Size]]</f>
        <v>M</v>
      </c>
      <c r="P435" s="10" t="str">
        <f t="shared" si="12"/>
        <v>Premier III|Soccer|M</v>
      </c>
      <c r="Q435" s="11" t="str">
        <f>Cleaned_Data[[#This Row],[Order_Date]]</f>
        <v/>
      </c>
      <c r="R435" s="10" t="str">
        <f>Cleaned_Data[[#This Row],[Region]]</f>
        <v>Kolkata</v>
      </c>
      <c r="S435" s="10" t="str">
        <f>Cleaned_Data[[#This Row],[Sales_Channel]]</f>
        <v>Retail</v>
      </c>
      <c r="T435" s="10" t="str">
        <f>Cleaned_Data[[#This Row],[Gender_Category]]</f>
        <v>Women</v>
      </c>
      <c r="U435" t="str">
        <f t="shared" si="13"/>
        <v>Not Found</v>
      </c>
      <c r="V435" s="10"/>
      <c r="W435" s="10"/>
    </row>
    <row r="436" spans="1:23" x14ac:dyDescent="0.3">
      <c r="A436" s="10" t="s">
        <v>755</v>
      </c>
      <c r="B436" s="10">
        <f>Cleaned_Data[[#This Row],[Order_ID]]</f>
        <v>2457</v>
      </c>
      <c r="C436" s="10" t="str">
        <f>_xlfn.XLOOKUP(P436,Dim_Product!$E$2:$E$221,Dim_Product!$A$2:$A$221,"Not Found")</f>
        <v>PK-75</v>
      </c>
      <c r="D436" s="10" t="str">
        <f>_xlfn.XLOOKUP(Table5[[#This Row],[Order_Date]],Table8[Date],Table8[Date_Key],"Not Found")</f>
        <v>DK-567</v>
      </c>
      <c r="E436" s="10" t="str">
        <f>_xlfn.XLOOKUP(R436,Table4[Region],Table4[Region_Key])</f>
        <v>RK-01</v>
      </c>
      <c r="F436" s="10" t="str">
        <f>_xlfn.XLOOKUP(S436,Table6[Sales_Channel],Table6[Channel_Key])</f>
        <v>CK-02</v>
      </c>
      <c r="G436" s="10" t="str">
        <f>_xlfn.XLOOKUP(T436,Table7[Gender_Category],Table7[Gender_Key])</f>
        <v>GK-02</v>
      </c>
      <c r="H436" s="10">
        <f>Cleaned_Data[[#This Row],[Units_Sold]]</f>
        <v>0</v>
      </c>
      <c r="I436" s="10">
        <f>Cleaned_Data[[#This Row],[MRP]]</f>
        <v>8206.2199999999993</v>
      </c>
      <c r="J436" s="10">
        <f>Cleaned_Data[[#This Row],[Discount_Applied]]</f>
        <v>0</v>
      </c>
      <c r="K436" s="10">
        <f>Cleaned_Data[[#This Row],[Revenue]]</f>
        <v>0</v>
      </c>
      <c r="L436" s="10">
        <f>Cleaned_Data[[#This Row],[Profit]]</f>
        <v>2443.4</v>
      </c>
      <c r="M436" s="10" t="str">
        <f>Cleaned_Data[[#This Row],[Product_Name]]</f>
        <v>Mercurial Superfly</v>
      </c>
      <c r="N436" s="10" t="str">
        <f>Cleaned_Data[[#This Row],[Product_Line]]</f>
        <v>Soccer</v>
      </c>
      <c r="O436" s="10" t="str">
        <f>Cleaned_Data[[#This Row],[Size]]</f>
        <v>NA</v>
      </c>
      <c r="P436" s="10" t="str">
        <f t="shared" si="12"/>
        <v>Mercurial Superfly|Soccer|NA</v>
      </c>
      <c r="Q436" s="11">
        <f>Cleaned_Data[[#This Row],[Order_Date]]</f>
        <v>45699</v>
      </c>
      <c r="R436" s="10" t="str">
        <f>Cleaned_Data[[#This Row],[Region]]</f>
        <v>Bangalore</v>
      </c>
      <c r="S436" s="10" t="str">
        <f>Cleaned_Data[[#This Row],[Sales_Channel]]</f>
        <v>Retail</v>
      </c>
      <c r="T436" s="10" t="str">
        <f>Cleaned_Data[[#This Row],[Gender_Category]]</f>
        <v>Women</v>
      </c>
      <c r="U436" t="str">
        <f t="shared" si="13"/>
        <v>DK-567</v>
      </c>
      <c r="V436" s="10"/>
      <c r="W436" s="10"/>
    </row>
    <row r="437" spans="1:23" x14ac:dyDescent="0.3">
      <c r="A437" s="10" t="s">
        <v>756</v>
      </c>
      <c r="B437" s="10">
        <f>Cleaned_Data[[#This Row],[Order_ID]]</f>
        <v>2458</v>
      </c>
      <c r="C437" s="10" t="str">
        <f>_xlfn.XLOOKUP(P437,Dim_Product!$E$2:$E$221,Dim_Product!$A$2:$A$221,"Not Found")</f>
        <v>PK-47</v>
      </c>
      <c r="D437" s="10" t="str">
        <f>_xlfn.XLOOKUP(Table5[[#This Row],[Order_Date]],Table8[Date],Table8[Date_Key],"Not Found")</f>
        <v>DK-251</v>
      </c>
      <c r="E437" s="10" t="str">
        <f>_xlfn.XLOOKUP(R437,Table4[Region],Table4[Region_Key])</f>
        <v>RK-04</v>
      </c>
      <c r="F437" s="10" t="str">
        <f>_xlfn.XLOOKUP(S437,Table6[Sales_Channel],Table6[Channel_Key])</f>
        <v>CK-02</v>
      </c>
      <c r="G437" s="10" t="str">
        <f>_xlfn.XLOOKUP(T437,Table7[Gender_Category],Table7[Gender_Key])</f>
        <v>GK-01</v>
      </c>
      <c r="H437" s="10">
        <f>Cleaned_Data[[#This Row],[Units_Sold]]</f>
        <v>2</v>
      </c>
      <c r="I437" s="10">
        <f>Cleaned_Data[[#This Row],[MRP]]</f>
        <v>6110.0300000000007</v>
      </c>
      <c r="J437" s="10">
        <f>Cleaned_Data[[#This Row],[Discount_Applied]]</f>
        <v>0</v>
      </c>
      <c r="K437" s="10">
        <f>Cleaned_Data[[#This Row],[Revenue]]</f>
        <v>0</v>
      </c>
      <c r="L437" s="10">
        <f>Cleaned_Data[[#This Row],[Profit]]</f>
        <v>573.21</v>
      </c>
      <c r="M437" s="10" t="str">
        <f>Cleaned_Data[[#This Row],[Product_Name]]</f>
        <v>Phantom GT</v>
      </c>
      <c r="N437" s="10" t="str">
        <f>Cleaned_Data[[#This Row],[Product_Line]]</f>
        <v>Soccer</v>
      </c>
      <c r="O437" s="10" t="str">
        <f>Cleaned_Data[[#This Row],[Size]]</f>
        <v>NA</v>
      </c>
      <c r="P437" s="10" t="str">
        <f t="shared" si="12"/>
        <v>Phantom GT|Soccer|NA</v>
      </c>
      <c r="Q437" s="11">
        <f>Cleaned_Data[[#This Row],[Order_Date]]</f>
        <v>45383</v>
      </c>
      <c r="R437" s="10" t="str">
        <f>Cleaned_Data[[#This Row],[Region]]</f>
        <v>Pune</v>
      </c>
      <c r="S437" s="10" t="str">
        <f>Cleaned_Data[[#This Row],[Sales_Channel]]</f>
        <v>Retail</v>
      </c>
      <c r="T437" s="10" t="str">
        <f>Cleaned_Data[[#This Row],[Gender_Category]]</f>
        <v>Kids</v>
      </c>
      <c r="U437" t="str">
        <f t="shared" si="13"/>
        <v>DK-251</v>
      </c>
      <c r="V437" s="10"/>
      <c r="W437" s="10"/>
    </row>
    <row r="438" spans="1:23" x14ac:dyDescent="0.3">
      <c r="A438" s="10" t="s">
        <v>757</v>
      </c>
      <c r="B438" s="10">
        <f>Cleaned_Data[[#This Row],[Order_ID]]</f>
        <v>2459</v>
      </c>
      <c r="C438" s="10" t="str">
        <f>_xlfn.XLOOKUP(P438,Dim_Product!$E$2:$E$221,Dim_Product!$A$2:$A$221,"Not Found")</f>
        <v>PK-15</v>
      </c>
      <c r="D438" s="10" t="str">
        <f>_xlfn.XLOOKUP(Table5[[#This Row],[Order_Date]],Table8[Date],Table8[Date_Key],"Not Found")</f>
        <v>Not Found</v>
      </c>
      <c r="E438" s="10" t="str">
        <f>_xlfn.XLOOKUP(R438,Table4[Region],Table4[Region_Key])</f>
        <v>RK-06</v>
      </c>
      <c r="F438" s="10" t="str">
        <f>_xlfn.XLOOKUP(S438,Table6[Sales_Channel],Table6[Channel_Key])</f>
        <v>CK-02</v>
      </c>
      <c r="G438" s="10" t="str">
        <f>_xlfn.XLOOKUP(T438,Table7[Gender_Category],Table7[Gender_Key])</f>
        <v>GK-01</v>
      </c>
      <c r="H438" s="10">
        <f>Cleaned_Data[[#This Row],[Units_Sold]]</f>
        <v>2</v>
      </c>
      <c r="I438" s="10">
        <f>Cleaned_Data[[#This Row],[MRP]]</f>
        <v>3572.52</v>
      </c>
      <c r="J438" s="10">
        <f>Cleaned_Data[[#This Row],[Discount_Applied]]</f>
        <v>0</v>
      </c>
      <c r="K438" s="10">
        <f>Cleaned_Data[[#This Row],[Revenue]]</f>
        <v>0</v>
      </c>
      <c r="L438" s="10">
        <f>Cleaned_Data[[#This Row],[Profit]]</f>
        <v>-404.04</v>
      </c>
      <c r="M438" s="10" t="str">
        <f>Cleaned_Data[[#This Row],[Product_Name]]</f>
        <v>Air Jordan</v>
      </c>
      <c r="N438" s="10" t="str">
        <f>Cleaned_Data[[#This Row],[Product_Line]]</f>
        <v>Basketball</v>
      </c>
      <c r="O438" s="10" t="str">
        <f>Cleaned_Data[[#This Row],[Size]]</f>
        <v>M</v>
      </c>
      <c r="P438" s="10" t="str">
        <f t="shared" si="12"/>
        <v>Air Jordan|Basketball|M</v>
      </c>
      <c r="Q438" s="11" t="str">
        <f>Cleaned_Data[[#This Row],[Order_Date]]</f>
        <v/>
      </c>
      <c r="R438" s="10" t="str">
        <f>Cleaned_Data[[#This Row],[Region]]</f>
        <v>Kolkata</v>
      </c>
      <c r="S438" s="10" t="str">
        <f>Cleaned_Data[[#This Row],[Sales_Channel]]</f>
        <v>Retail</v>
      </c>
      <c r="T438" s="10" t="str">
        <f>Cleaned_Data[[#This Row],[Gender_Category]]</f>
        <v>Kids</v>
      </c>
      <c r="U438" t="str">
        <f t="shared" si="13"/>
        <v>Not Found</v>
      </c>
      <c r="V438" s="10"/>
      <c r="W438" s="10"/>
    </row>
    <row r="439" spans="1:23" x14ac:dyDescent="0.3">
      <c r="A439" s="10" t="s">
        <v>758</v>
      </c>
      <c r="B439" s="10">
        <f>Cleaned_Data[[#This Row],[Order_ID]]</f>
        <v>2460</v>
      </c>
      <c r="C439" s="10" t="str">
        <f>_xlfn.XLOOKUP(P439,Dim_Product!$E$2:$E$221,Dim_Product!$A$2:$A$221,"Not Found")</f>
        <v>PK-24</v>
      </c>
      <c r="D439" s="10" t="str">
        <f>_xlfn.XLOOKUP(Table5[[#This Row],[Order_Date]],Table8[Date],Table8[Date_Key],"Not Found")</f>
        <v>DK-372</v>
      </c>
      <c r="E439" s="10" t="str">
        <f>_xlfn.XLOOKUP(R439,Table4[Region],Table4[Region_Key])</f>
        <v>RK-06</v>
      </c>
      <c r="F439" s="10" t="str">
        <f>_xlfn.XLOOKUP(S439,Table6[Sales_Channel],Table6[Channel_Key])</f>
        <v>CK-01</v>
      </c>
      <c r="G439" s="10" t="str">
        <f>_xlfn.XLOOKUP(T439,Table7[Gender_Category],Table7[Gender_Key])</f>
        <v>GK-02</v>
      </c>
      <c r="H439" s="10">
        <f>Cleaned_Data[[#This Row],[Units_Sold]]</f>
        <v>2</v>
      </c>
      <c r="I439" s="10">
        <f>Cleaned_Data[[#This Row],[MRP]]</f>
        <v>5482.96</v>
      </c>
      <c r="J439" s="10">
        <f>Cleaned_Data[[#This Row],[Discount_Applied]]</f>
        <v>0.35</v>
      </c>
      <c r="K439" s="10">
        <f>Cleaned_Data[[#This Row],[Revenue]]</f>
        <v>7127.85</v>
      </c>
      <c r="L439" s="10">
        <f>Cleaned_Data[[#This Row],[Profit]]</f>
        <v>-823.8</v>
      </c>
      <c r="M439" s="10" t="str">
        <f>Cleaned_Data[[#This Row],[Product_Name]]</f>
        <v>Zoom Freak</v>
      </c>
      <c r="N439" s="10" t="str">
        <f>Cleaned_Data[[#This Row],[Product_Line]]</f>
        <v>Basketball</v>
      </c>
      <c r="O439" s="10" t="str">
        <f>Cleaned_Data[[#This Row],[Size]]</f>
        <v>XL</v>
      </c>
      <c r="P439" s="10" t="str">
        <f t="shared" si="12"/>
        <v>Zoom Freak|Basketball|XL</v>
      </c>
      <c r="Q439" s="11">
        <f>Cleaned_Data[[#This Row],[Order_Date]]</f>
        <v>45504</v>
      </c>
      <c r="R439" s="10" t="str">
        <f>Cleaned_Data[[#This Row],[Region]]</f>
        <v>Kolkata</v>
      </c>
      <c r="S439" s="10" t="str">
        <f>Cleaned_Data[[#This Row],[Sales_Channel]]</f>
        <v>Online</v>
      </c>
      <c r="T439" s="10" t="str">
        <f>Cleaned_Data[[#This Row],[Gender_Category]]</f>
        <v>Women</v>
      </c>
      <c r="U439" t="str">
        <f t="shared" si="13"/>
        <v>DK-372</v>
      </c>
      <c r="V439" s="10"/>
      <c r="W439" s="10"/>
    </row>
    <row r="440" spans="1:23" x14ac:dyDescent="0.3">
      <c r="A440" s="10" t="s">
        <v>759</v>
      </c>
      <c r="B440" s="10">
        <f>Cleaned_Data[[#This Row],[Order_ID]]</f>
        <v>2461</v>
      </c>
      <c r="C440" s="10" t="str">
        <f>_xlfn.XLOOKUP(P440,Dim_Product!$E$2:$E$221,Dim_Product!$A$2:$A$221,"Not Found")</f>
        <v>PK-48</v>
      </c>
      <c r="D440" s="10" t="str">
        <f>_xlfn.XLOOKUP(Table5[[#This Row],[Order_Date]],Table8[Date],Table8[Date_Key],"Not Found")</f>
        <v>DK-488</v>
      </c>
      <c r="E440" s="10" t="str">
        <f>_xlfn.XLOOKUP(R440,Table4[Region],Table4[Region_Key])</f>
        <v>RK-04</v>
      </c>
      <c r="F440" s="10" t="str">
        <f>_xlfn.XLOOKUP(S440,Table6[Sales_Channel],Table6[Channel_Key])</f>
        <v>CK-01</v>
      </c>
      <c r="G440" s="10" t="str">
        <f>_xlfn.XLOOKUP(T440,Table7[Gender_Category],Table7[Gender_Key])</f>
        <v>GK-02</v>
      </c>
      <c r="H440" s="10">
        <f>Cleaned_Data[[#This Row],[Units_Sold]]</f>
        <v>2</v>
      </c>
      <c r="I440" s="10">
        <f>Cleaned_Data[[#This Row],[MRP]]</f>
        <v>3939.92</v>
      </c>
      <c r="J440" s="10">
        <f>Cleaned_Data[[#This Row],[Discount_Applied]]</f>
        <v>0.63</v>
      </c>
      <c r="K440" s="10">
        <f>Cleaned_Data[[#This Row],[Revenue]]</f>
        <v>0</v>
      </c>
      <c r="L440" s="10">
        <f>Cleaned_Data[[#This Row],[Profit]]</f>
        <v>3146.03</v>
      </c>
      <c r="M440" s="10" t="str">
        <f>Cleaned_Data[[#This Row],[Product_Name]]</f>
        <v>LeBron 20</v>
      </c>
      <c r="N440" s="10" t="str">
        <f>Cleaned_Data[[#This Row],[Product_Line]]</f>
        <v>Basketball</v>
      </c>
      <c r="O440" s="10" t="str">
        <f>Cleaned_Data[[#This Row],[Size]]</f>
        <v>L</v>
      </c>
      <c r="P440" s="10" t="str">
        <f t="shared" si="12"/>
        <v>LeBron 20|Basketball|L</v>
      </c>
      <c r="Q440" s="11">
        <f>Cleaned_Data[[#This Row],[Order_Date]]</f>
        <v>45620</v>
      </c>
      <c r="R440" s="10" t="str">
        <f>Cleaned_Data[[#This Row],[Region]]</f>
        <v>Pune</v>
      </c>
      <c r="S440" s="10" t="str">
        <f>Cleaned_Data[[#This Row],[Sales_Channel]]</f>
        <v>Online</v>
      </c>
      <c r="T440" s="10" t="str">
        <f>Cleaned_Data[[#This Row],[Gender_Category]]</f>
        <v>Women</v>
      </c>
      <c r="U440" t="str">
        <f t="shared" si="13"/>
        <v>DK-488</v>
      </c>
      <c r="V440" s="10"/>
      <c r="W440" s="10"/>
    </row>
    <row r="441" spans="1:23" x14ac:dyDescent="0.3">
      <c r="A441" s="10" t="s">
        <v>760</v>
      </c>
      <c r="B441" s="10">
        <f>Cleaned_Data[[#This Row],[Order_ID]]</f>
        <v>2462</v>
      </c>
      <c r="C441" s="10" t="str">
        <f>_xlfn.XLOOKUP(P441,Dim_Product!$E$2:$E$221,Dim_Product!$A$2:$A$221,"Not Found")</f>
        <v>PK-143</v>
      </c>
      <c r="D441" s="10" t="str">
        <f>_xlfn.XLOOKUP(Table5[[#This Row],[Order_Date]],Table8[Date],Table8[Date_Key],"Not Found")</f>
        <v>DK-587</v>
      </c>
      <c r="E441" s="10" t="str">
        <f>_xlfn.XLOOKUP(R441,Table4[Region],Table4[Region_Key])</f>
        <v>RK-04</v>
      </c>
      <c r="F441" s="10" t="str">
        <f>_xlfn.XLOOKUP(S441,Table6[Sales_Channel],Table6[Channel_Key])</f>
        <v>CK-02</v>
      </c>
      <c r="G441" s="10" t="str">
        <f>_xlfn.XLOOKUP(T441,Table7[Gender_Category],Table7[Gender_Key])</f>
        <v>GK-03</v>
      </c>
      <c r="H441" s="10">
        <f>Cleaned_Data[[#This Row],[Units_Sold]]</f>
        <v>2</v>
      </c>
      <c r="I441" s="10">
        <f>Cleaned_Data[[#This Row],[MRP]]</f>
        <v>4468.7</v>
      </c>
      <c r="J441" s="10">
        <f>Cleaned_Data[[#This Row],[Discount_Applied]]</f>
        <v>0.49</v>
      </c>
      <c r="K441" s="10">
        <f>Cleaned_Data[[#This Row],[Revenue]]</f>
        <v>0</v>
      </c>
      <c r="L441" s="10">
        <f>Cleaned_Data[[#This Row],[Profit]]</f>
        <v>2143.6</v>
      </c>
      <c r="M441" s="10" t="str">
        <f>Cleaned_Data[[#This Row],[Product_Name]]</f>
        <v>Zoom Freak</v>
      </c>
      <c r="N441" s="10" t="str">
        <f>Cleaned_Data[[#This Row],[Product_Line]]</f>
        <v>Basketball</v>
      </c>
      <c r="O441" s="10" t="str">
        <f>Cleaned_Data[[#This Row],[Size]]</f>
        <v>8</v>
      </c>
      <c r="P441" s="10" t="str">
        <f t="shared" si="12"/>
        <v>Zoom Freak|Basketball|8</v>
      </c>
      <c r="Q441" s="11">
        <f>Cleaned_Data[[#This Row],[Order_Date]]</f>
        <v>45719</v>
      </c>
      <c r="R441" s="10" t="str">
        <f>Cleaned_Data[[#This Row],[Region]]</f>
        <v>Pune</v>
      </c>
      <c r="S441" s="10" t="str">
        <f>Cleaned_Data[[#This Row],[Sales_Channel]]</f>
        <v>Retail</v>
      </c>
      <c r="T441" s="10" t="str">
        <f>Cleaned_Data[[#This Row],[Gender_Category]]</f>
        <v>Men</v>
      </c>
      <c r="U441" t="str">
        <f t="shared" si="13"/>
        <v>DK-587</v>
      </c>
      <c r="V441" s="10"/>
      <c r="W441" s="10"/>
    </row>
    <row r="442" spans="1:23" x14ac:dyDescent="0.3">
      <c r="A442" s="10" t="s">
        <v>761</v>
      </c>
      <c r="B442" s="10">
        <f>Cleaned_Data[[#This Row],[Order_ID]]</f>
        <v>2464</v>
      </c>
      <c r="C442" s="10" t="str">
        <f>_xlfn.XLOOKUP(P442,Dim_Product!$E$2:$E$221,Dim_Product!$A$2:$A$221,"Not Found")</f>
        <v>PK-23</v>
      </c>
      <c r="D442" s="10" t="str">
        <f>_xlfn.XLOOKUP(Table5[[#This Row],[Order_Date]],Table8[Date],Table8[Date_Key],"Not Found")</f>
        <v>DK-476</v>
      </c>
      <c r="E442" s="10" t="str">
        <f>_xlfn.XLOOKUP(R442,Table4[Region],Table4[Region_Key])</f>
        <v>RK-02</v>
      </c>
      <c r="F442" s="10" t="str">
        <f>_xlfn.XLOOKUP(S442,Table6[Sales_Channel],Table6[Channel_Key])</f>
        <v>CK-02</v>
      </c>
      <c r="G442" s="10" t="str">
        <f>_xlfn.XLOOKUP(T442,Table7[Gender_Category],Table7[Gender_Key])</f>
        <v>GK-02</v>
      </c>
      <c r="H442" s="10">
        <f>Cleaned_Data[[#This Row],[Units_Sold]]</f>
        <v>3</v>
      </c>
      <c r="I442" s="10">
        <f>Cleaned_Data[[#This Row],[MRP]]</f>
        <v>2699.59</v>
      </c>
      <c r="J442" s="10">
        <f>Cleaned_Data[[#This Row],[Discount_Applied]]</f>
        <v>0</v>
      </c>
      <c r="K442" s="10">
        <f>Cleaned_Data[[#This Row],[Revenue]]</f>
        <v>0</v>
      </c>
      <c r="L442" s="10">
        <f>Cleaned_Data[[#This Row],[Profit]]</f>
        <v>3507.56</v>
      </c>
      <c r="M442" s="10" t="str">
        <f>Cleaned_Data[[#This Row],[Product_Name]]</f>
        <v>Blazer Mid</v>
      </c>
      <c r="N442" s="10" t="str">
        <f>Cleaned_Data[[#This Row],[Product_Line]]</f>
        <v>Lifestyle</v>
      </c>
      <c r="O442" s="10" t="str">
        <f>Cleaned_Data[[#This Row],[Size]]</f>
        <v>XL</v>
      </c>
      <c r="P442" s="10" t="str">
        <f t="shared" si="12"/>
        <v>Blazer Mid|Lifestyle|XL</v>
      </c>
      <c r="Q442" s="11">
        <f>Cleaned_Data[[#This Row],[Order_Date]]</f>
        <v>45608</v>
      </c>
      <c r="R442" s="10" t="str">
        <f>Cleaned_Data[[#This Row],[Region]]</f>
        <v>Hyderabad</v>
      </c>
      <c r="S442" s="10" t="str">
        <f>Cleaned_Data[[#This Row],[Sales_Channel]]</f>
        <v>Retail</v>
      </c>
      <c r="T442" s="10" t="str">
        <f>Cleaned_Data[[#This Row],[Gender_Category]]</f>
        <v>Women</v>
      </c>
      <c r="U442" t="str">
        <f t="shared" si="13"/>
        <v>DK-476</v>
      </c>
      <c r="V442" s="10"/>
      <c r="W442" s="10"/>
    </row>
    <row r="443" spans="1:23" x14ac:dyDescent="0.3">
      <c r="A443" s="10" t="s">
        <v>762</v>
      </c>
      <c r="B443" s="10">
        <f>Cleaned_Data[[#This Row],[Order_ID]]</f>
        <v>2465</v>
      </c>
      <c r="C443" s="10" t="str">
        <f>_xlfn.XLOOKUP(P443,Dim_Product!$E$2:$E$221,Dim_Product!$A$2:$A$221,"Not Found")</f>
        <v>PK-144</v>
      </c>
      <c r="D443" s="10" t="str">
        <f>_xlfn.XLOOKUP(Table5[[#This Row],[Order_Date]],Table8[Date],Table8[Date_Key],"Not Found")</f>
        <v>Not Found</v>
      </c>
      <c r="E443" s="10" t="str">
        <f>_xlfn.XLOOKUP(R443,Table4[Region],Table4[Region_Key])</f>
        <v>RK-04</v>
      </c>
      <c r="F443" s="10" t="str">
        <f>_xlfn.XLOOKUP(S443,Table6[Sales_Channel],Table6[Channel_Key])</f>
        <v>CK-02</v>
      </c>
      <c r="G443" s="10" t="str">
        <f>_xlfn.XLOOKUP(T443,Table7[Gender_Category],Table7[Gender_Key])</f>
        <v>GK-01</v>
      </c>
      <c r="H443" s="10">
        <f>Cleaned_Data[[#This Row],[Units_Sold]]</f>
        <v>1</v>
      </c>
      <c r="I443" s="10">
        <f>Cleaned_Data[[#This Row],[MRP]]</f>
        <v>7814.02</v>
      </c>
      <c r="J443" s="10">
        <f>Cleaned_Data[[#This Row],[Discount_Applied]]</f>
        <v>0</v>
      </c>
      <c r="K443" s="10">
        <f>Cleaned_Data[[#This Row],[Revenue]]</f>
        <v>0</v>
      </c>
      <c r="L443" s="10">
        <f>Cleaned_Data[[#This Row],[Profit]]</f>
        <v>684.07</v>
      </c>
      <c r="M443" s="10" t="str">
        <f>Cleaned_Data[[#This Row],[Product_Name]]</f>
        <v>Blazer Mid</v>
      </c>
      <c r="N443" s="10" t="str">
        <f>Cleaned_Data[[#This Row],[Product_Line]]</f>
        <v>Lifestyle</v>
      </c>
      <c r="O443" s="10" t="str">
        <f>Cleaned_Data[[#This Row],[Size]]</f>
        <v>7</v>
      </c>
      <c r="P443" s="10" t="str">
        <f t="shared" si="12"/>
        <v>Blazer Mid|Lifestyle|7</v>
      </c>
      <c r="Q443" s="11" t="str">
        <f>Cleaned_Data[[#This Row],[Order_Date]]</f>
        <v/>
      </c>
      <c r="R443" s="10" t="str">
        <f>Cleaned_Data[[#This Row],[Region]]</f>
        <v>Pune</v>
      </c>
      <c r="S443" s="10" t="str">
        <f>Cleaned_Data[[#This Row],[Sales_Channel]]</f>
        <v>Retail</v>
      </c>
      <c r="T443" s="10" t="str">
        <f>Cleaned_Data[[#This Row],[Gender_Category]]</f>
        <v>Kids</v>
      </c>
      <c r="U443" t="str">
        <f t="shared" si="13"/>
        <v>Not Found</v>
      </c>
      <c r="V443" s="10"/>
      <c r="W443" s="10"/>
    </row>
    <row r="444" spans="1:23" x14ac:dyDescent="0.3">
      <c r="A444" s="10" t="s">
        <v>763</v>
      </c>
      <c r="B444" s="10">
        <f>Cleaned_Data[[#This Row],[Order_ID]]</f>
        <v>2466</v>
      </c>
      <c r="C444" s="10" t="str">
        <f>_xlfn.XLOOKUP(P444,Dim_Product!$E$2:$E$221,Dim_Product!$A$2:$A$221,"Not Found")</f>
        <v>PK-75</v>
      </c>
      <c r="D444" s="10" t="str">
        <f>_xlfn.XLOOKUP(Table5[[#This Row],[Order_Date]],Table8[Date],Table8[Date_Key],"Not Found")</f>
        <v>DK-551</v>
      </c>
      <c r="E444" s="10" t="str">
        <f>_xlfn.XLOOKUP(R444,Table4[Region],Table4[Region_Key])</f>
        <v>RK-04</v>
      </c>
      <c r="F444" s="10" t="str">
        <f>_xlfn.XLOOKUP(S444,Table6[Sales_Channel],Table6[Channel_Key])</f>
        <v>CK-02</v>
      </c>
      <c r="G444" s="10" t="str">
        <f>_xlfn.XLOOKUP(T444,Table7[Gender_Category],Table7[Gender_Key])</f>
        <v>GK-02</v>
      </c>
      <c r="H444" s="10">
        <f>Cleaned_Data[[#This Row],[Units_Sold]]</f>
        <v>-1</v>
      </c>
      <c r="I444" s="10">
        <f>Cleaned_Data[[#This Row],[MRP]]</f>
        <v>6569.65</v>
      </c>
      <c r="J444" s="10">
        <f>Cleaned_Data[[#This Row],[Discount_Applied]]</f>
        <v>0</v>
      </c>
      <c r="K444" s="10">
        <f>Cleaned_Data[[#This Row],[Revenue]]</f>
        <v>0</v>
      </c>
      <c r="L444" s="10">
        <f>Cleaned_Data[[#This Row],[Profit]]</f>
        <v>3056.38</v>
      </c>
      <c r="M444" s="10" t="str">
        <f>Cleaned_Data[[#This Row],[Product_Name]]</f>
        <v>Mercurial Superfly</v>
      </c>
      <c r="N444" s="10" t="str">
        <f>Cleaned_Data[[#This Row],[Product_Line]]</f>
        <v>Soccer</v>
      </c>
      <c r="O444" s="10" t="str">
        <f>Cleaned_Data[[#This Row],[Size]]</f>
        <v>NA</v>
      </c>
      <c r="P444" s="10" t="str">
        <f t="shared" si="12"/>
        <v>Mercurial Superfly|Soccer|NA</v>
      </c>
      <c r="Q444" s="11">
        <f>Cleaned_Data[[#This Row],[Order_Date]]</f>
        <v>45683</v>
      </c>
      <c r="R444" s="10" t="str">
        <f>Cleaned_Data[[#This Row],[Region]]</f>
        <v>Pune</v>
      </c>
      <c r="S444" s="10" t="str">
        <f>Cleaned_Data[[#This Row],[Sales_Channel]]</f>
        <v>Retail</v>
      </c>
      <c r="T444" s="10" t="str">
        <f>Cleaned_Data[[#This Row],[Gender_Category]]</f>
        <v>Women</v>
      </c>
      <c r="U444" t="str">
        <f t="shared" si="13"/>
        <v>DK-551</v>
      </c>
      <c r="V444" s="10"/>
      <c r="W444" s="10"/>
    </row>
    <row r="445" spans="1:23" x14ac:dyDescent="0.3">
      <c r="A445" s="10" t="s">
        <v>764</v>
      </c>
      <c r="B445" s="10">
        <f>Cleaned_Data[[#This Row],[Order_ID]]</f>
        <v>2467</v>
      </c>
      <c r="C445" s="10" t="str">
        <f>_xlfn.XLOOKUP(P445,Dim_Product!$E$2:$E$221,Dim_Product!$A$2:$A$221,"Not Found")</f>
        <v>PK-01</v>
      </c>
      <c r="D445" s="10" t="str">
        <f>_xlfn.XLOOKUP(Table5[[#This Row],[Order_Date]],Table8[Date],Table8[Date_Key],"Not Found")</f>
        <v>DK-599</v>
      </c>
      <c r="E445" s="10" t="str">
        <f>_xlfn.XLOOKUP(R445,Table4[Region],Table4[Region_Key])</f>
        <v>RK-03</v>
      </c>
      <c r="F445" s="10" t="str">
        <f>_xlfn.XLOOKUP(S445,Table6[Sales_Channel],Table6[Channel_Key])</f>
        <v>CK-01</v>
      </c>
      <c r="G445" s="10" t="str">
        <f>_xlfn.XLOOKUP(T445,Table7[Gender_Category],Table7[Gender_Key])</f>
        <v>GK-01</v>
      </c>
      <c r="H445" s="10">
        <f>Cleaned_Data[[#This Row],[Units_Sold]]</f>
        <v>1</v>
      </c>
      <c r="I445" s="10">
        <f>Cleaned_Data[[#This Row],[MRP]]</f>
        <v>8484.82</v>
      </c>
      <c r="J445" s="10">
        <f>Cleaned_Data[[#This Row],[Discount_Applied]]</f>
        <v>0</v>
      </c>
      <c r="K445" s="10">
        <f>Cleaned_Data[[#This Row],[Revenue]]</f>
        <v>0</v>
      </c>
      <c r="L445" s="10">
        <f>Cleaned_Data[[#This Row],[Profit]]</f>
        <v>1899.54</v>
      </c>
      <c r="M445" s="10" t="str">
        <f>Cleaned_Data[[#This Row],[Product_Name]]</f>
        <v>SuperRep Go</v>
      </c>
      <c r="N445" s="10" t="str">
        <f>Cleaned_Data[[#This Row],[Product_Line]]</f>
        <v>Training</v>
      </c>
      <c r="O445" s="10" t="str">
        <f>Cleaned_Data[[#This Row],[Size]]</f>
        <v>M</v>
      </c>
      <c r="P445" s="10" t="str">
        <f t="shared" si="12"/>
        <v>SuperRep Go|Training|M</v>
      </c>
      <c r="Q445" s="11">
        <f>Cleaned_Data[[#This Row],[Order_Date]]</f>
        <v>45731</v>
      </c>
      <c r="R445" s="10" t="str">
        <f>Cleaned_Data[[#This Row],[Region]]</f>
        <v>Mumbai</v>
      </c>
      <c r="S445" s="10" t="str">
        <f>Cleaned_Data[[#This Row],[Sales_Channel]]</f>
        <v>Online</v>
      </c>
      <c r="T445" s="10" t="str">
        <f>Cleaned_Data[[#This Row],[Gender_Category]]</f>
        <v>Kids</v>
      </c>
      <c r="U445" t="str">
        <f t="shared" si="13"/>
        <v>DK-599</v>
      </c>
      <c r="V445" s="10"/>
      <c r="W445" s="10"/>
    </row>
    <row r="446" spans="1:23" x14ac:dyDescent="0.3">
      <c r="A446" s="10" t="s">
        <v>765</v>
      </c>
      <c r="B446" s="10">
        <f>Cleaned_Data[[#This Row],[Order_ID]]</f>
        <v>2468</v>
      </c>
      <c r="C446" s="10" t="str">
        <f>_xlfn.XLOOKUP(P446,Dim_Product!$E$2:$E$221,Dim_Product!$A$2:$A$221,"Not Found")</f>
        <v>PK-128</v>
      </c>
      <c r="D446" s="10" t="str">
        <f>_xlfn.XLOOKUP(Table5[[#This Row],[Order_Date]],Table8[Date],Table8[Date_Key],"Not Found")</f>
        <v>DK-670</v>
      </c>
      <c r="E446" s="10" t="str">
        <f>_xlfn.XLOOKUP(R446,Table4[Region],Table4[Region_Key])</f>
        <v>RK-01</v>
      </c>
      <c r="F446" s="10" t="str">
        <f>_xlfn.XLOOKUP(S446,Table6[Sales_Channel],Table6[Channel_Key])</f>
        <v>CK-02</v>
      </c>
      <c r="G446" s="10" t="str">
        <f>_xlfn.XLOOKUP(T446,Table7[Gender_Category],Table7[Gender_Key])</f>
        <v>GK-02</v>
      </c>
      <c r="H446" s="10">
        <f>Cleaned_Data[[#This Row],[Units_Sold]]</f>
        <v>0</v>
      </c>
      <c r="I446" s="10">
        <f>Cleaned_Data[[#This Row],[MRP]]</f>
        <v>6012.23</v>
      </c>
      <c r="J446" s="10">
        <f>Cleaned_Data[[#This Row],[Discount_Applied]]</f>
        <v>0.62</v>
      </c>
      <c r="K446" s="10">
        <f>Cleaned_Data[[#This Row],[Revenue]]</f>
        <v>0</v>
      </c>
      <c r="L446" s="10">
        <f>Cleaned_Data[[#This Row],[Profit]]</f>
        <v>-1113.25</v>
      </c>
      <c r="M446" s="10" t="str">
        <f>Cleaned_Data[[#This Row],[Product_Name]]</f>
        <v>Phantom GT</v>
      </c>
      <c r="N446" s="10" t="str">
        <f>Cleaned_Data[[#This Row],[Product_Line]]</f>
        <v>Soccer</v>
      </c>
      <c r="O446" s="10" t="str">
        <f>Cleaned_Data[[#This Row],[Size]]</f>
        <v>7</v>
      </c>
      <c r="P446" s="10" t="str">
        <f t="shared" si="12"/>
        <v>Phantom GT|Soccer|7</v>
      </c>
      <c r="Q446" s="11">
        <f>Cleaned_Data[[#This Row],[Order_Date]]</f>
        <v>45802</v>
      </c>
      <c r="R446" s="10" t="str">
        <f>Cleaned_Data[[#This Row],[Region]]</f>
        <v>Bangalore</v>
      </c>
      <c r="S446" s="10" t="str">
        <f>Cleaned_Data[[#This Row],[Sales_Channel]]</f>
        <v>Retail</v>
      </c>
      <c r="T446" s="10" t="str">
        <f>Cleaned_Data[[#This Row],[Gender_Category]]</f>
        <v>Women</v>
      </c>
      <c r="U446" t="str">
        <f t="shared" si="13"/>
        <v>DK-670</v>
      </c>
      <c r="V446" s="10"/>
      <c r="W446" s="10"/>
    </row>
    <row r="447" spans="1:23" x14ac:dyDescent="0.3">
      <c r="A447" s="10" t="s">
        <v>766</v>
      </c>
      <c r="B447" s="10">
        <f>Cleaned_Data[[#This Row],[Order_ID]]</f>
        <v>2469</v>
      </c>
      <c r="C447" s="10" t="str">
        <f>_xlfn.XLOOKUP(P447,Dim_Product!$E$2:$E$221,Dim_Product!$A$2:$A$221,"Not Found")</f>
        <v>PK-80</v>
      </c>
      <c r="D447" s="10" t="str">
        <f>_xlfn.XLOOKUP(Table5[[#This Row],[Order_Date]],Table8[Date],Table8[Date_Key],"Not Found")</f>
        <v>DK-496</v>
      </c>
      <c r="E447" s="10" t="str">
        <f>_xlfn.XLOOKUP(R447,Table4[Region],Table4[Region_Key])</f>
        <v>RK-03</v>
      </c>
      <c r="F447" s="10" t="str">
        <f>_xlfn.XLOOKUP(S447,Table6[Sales_Channel],Table6[Channel_Key])</f>
        <v>CK-02</v>
      </c>
      <c r="G447" s="10" t="str">
        <f>_xlfn.XLOOKUP(T447,Table7[Gender_Category],Table7[Gender_Key])</f>
        <v>GK-03</v>
      </c>
      <c r="H447" s="10">
        <f>Cleaned_Data[[#This Row],[Units_Sold]]</f>
        <v>4</v>
      </c>
      <c r="I447" s="10">
        <f>Cleaned_Data[[#This Row],[MRP]]</f>
        <v>6110.0300000000007</v>
      </c>
      <c r="J447" s="10">
        <f>Cleaned_Data[[#This Row],[Discount_Applied]]</f>
        <v>0</v>
      </c>
      <c r="K447" s="10">
        <f>Cleaned_Data[[#This Row],[Revenue]]</f>
        <v>0</v>
      </c>
      <c r="L447" s="10">
        <f>Cleaned_Data[[#This Row],[Profit]]</f>
        <v>-279.26</v>
      </c>
      <c r="M447" s="10" t="str">
        <f>Cleaned_Data[[#This Row],[Product_Name]]</f>
        <v>Metcon 7</v>
      </c>
      <c r="N447" s="10" t="str">
        <f>Cleaned_Data[[#This Row],[Product_Line]]</f>
        <v>Training</v>
      </c>
      <c r="O447" s="10" t="str">
        <f>Cleaned_Data[[#This Row],[Size]]</f>
        <v>XL</v>
      </c>
      <c r="P447" s="10" t="str">
        <f t="shared" si="12"/>
        <v>Metcon 7|Training|XL</v>
      </c>
      <c r="Q447" s="11">
        <f>Cleaned_Data[[#This Row],[Order_Date]]</f>
        <v>45628</v>
      </c>
      <c r="R447" s="10" t="str">
        <f>Cleaned_Data[[#This Row],[Region]]</f>
        <v>Mumbai</v>
      </c>
      <c r="S447" s="10" t="str">
        <f>Cleaned_Data[[#This Row],[Sales_Channel]]</f>
        <v>Retail</v>
      </c>
      <c r="T447" s="10" t="str">
        <f>Cleaned_Data[[#This Row],[Gender_Category]]</f>
        <v>Men</v>
      </c>
      <c r="U447" t="str">
        <f t="shared" si="13"/>
        <v>DK-496</v>
      </c>
      <c r="V447" s="10"/>
      <c r="W447" s="10"/>
    </row>
    <row r="448" spans="1:23" x14ac:dyDescent="0.3">
      <c r="A448" s="10" t="s">
        <v>767</v>
      </c>
      <c r="B448" s="10">
        <f>Cleaned_Data[[#This Row],[Order_ID]]</f>
        <v>2470</v>
      </c>
      <c r="C448" s="10" t="str">
        <f>_xlfn.XLOOKUP(P448,Dim_Product!$E$2:$E$221,Dim_Product!$A$2:$A$221,"Not Found")</f>
        <v>PK-60</v>
      </c>
      <c r="D448" s="10" t="str">
        <f>_xlfn.XLOOKUP(Table5[[#This Row],[Order_Date]],Table8[Date],Table8[Date_Key],"Not Found")</f>
        <v>Not Found</v>
      </c>
      <c r="E448" s="10" t="str">
        <f>_xlfn.XLOOKUP(R448,Table4[Region],Table4[Region_Key])</f>
        <v>RK-05</v>
      </c>
      <c r="F448" s="10" t="str">
        <f>_xlfn.XLOOKUP(S448,Table6[Sales_Channel],Table6[Channel_Key])</f>
        <v>CK-01</v>
      </c>
      <c r="G448" s="10" t="str">
        <f>_xlfn.XLOOKUP(T448,Table7[Gender_Category],Table7[Gender_Key])</f>
        <v>GK-03</v>
      </c>
      <c r="H448" s="10">
        <f>Cleaned_Data[[#This Row],[Units_Sold]]</f>
        <v>2</v>
      </c>
      <c r="I448" s="10">
        <f>Cleaned_Data[[#This Row],[MRP]]</f>
        <v>6110.0300000000007</v>
      </c>
      <c r="J448" s="10">
        <f>Cleaned_Data[[#This Row],[Discount_Applied]]</f>
        <v>0</v>
      </c>
      <c r="K448" s="10">
        <f>Cleaned_Data[[#This Row],[Revenue]]</f>
        <v>0</v>
      </c>
      <c r="L448" s="10">
        <f>Cleaned_Data[[#This Row],[Profit]]</f>
        <v>1099.17</v>
      </c>
      <c r="M448" s="10" t="str">
        <f>Cleaned_Data[[#This Row],[Product_Name]]</f>
        <v>Mercurial Superfly</v>
      </c>
      <c r="N448" s="10" t="str">
        <f>Cleaned_Data[[#This Row],[Product_Line]]</f>
        <v>Soccer</v>
      </c>
      <c r="O448" s="10" t="str">
        <f>Cleaned_Data[[#This Row],[Size]]</f>
        <v>L</v>
      </c>
      <c r="P448" s="10" t="str">
        <f t="shared" si="12"/>
        <v>Mercurial Superfly|Soccer|L</v>
      </c>
      <c r="Q448" s="11" t="str">
        <f>Cleaned_Data[[#This Row],[Order_Date]]</f>
        <v/>
      </c>
      <c r="R448" s="10" t="str">
        <f>Cleaned_Data[[#This Row],[Region]]</f>
        <v>Delhi</v>
      </c>
      <c r="S448" s="10" t="str">
        <f>Cleaned_Data[[#This Row],[Sales_Channel]]</f>
        <v>Online</v>
      </c>
      <c r="T448" s="10" t="str">
        <f>Cleaned_Data[[#This Row],[Gender_Category]]</f>
        <v>Men</v>
      </c>
      <c r="U448" t="str">
        <f t="shared" si="13"/>
        <v>Not Found</v>
      </c>
      <c r="V448" s="10"/>
      <c r="W448" s="10"/>
    </row>
    <row r="449" spans="1:23" x14ac:dyDescent="0.3">
      <c r="A449" s="10" t="s">
        <v>768</v>
      </c>
      <c r="B449" s="10">
        <f>Cleaned_Data[[#This Row],[Order_ID]]</f>
        <v>2471</v>
      </c>
      <c r="C449" s="10" t="str">
        <f>_xlfn.XLOOKUP(P449,Dim_Product!$E$2:$E$221,Dim_Product!$A$2:$A$221,"Not Found")</f>
        <v>PK-36</v>
      </c>
      <c r="D449" s="10" t="str">
        <f>_xlfn.XLOOKUP(Table5[[#This Row],[Order_Date]],Table8[Date],Table8[Date_Key],"Not Found")</f>
        <v>DK-284</v>
      </c>
      <c r="E449" s="10" t="str">
        <f>_xlfn.XLOOKUP(R449,Table4[Region],Table4[Region_Key])</f>
        <v>RK-04</v>
      </c>
      <c r="F449" s="10" t="str">
        <f>_xlfn.XLOOKUP(S449,Table6[Sales_Channel],Table6[Channel_Key])</f>
        <v>CK-02</v>
      </c>
      <c r="G449" s="10" t="str">
        <f>_xlfn.XLOOKUP(T449,Table7[Gender_Category],Table7[Gender_Key])</f>
        <v>GK-03</v>
      </c>
      <c r="H449" s="10">
        <f>Cleaned_Data[[#This Row],[Units_Sold]]</f>
        <v>2</v>
      </c>
      <c r="I449" s="10">
        <f>Cleaned_Data[[#This Row],[MRP]]</f>
        <v>4527.6400000000003</v>
      </c>
      <c r="J449" s="10">
        <f>Cleaned_Data[[#This Row],[Discount_Applied]]</f>
        <v>0</v>
      </c>
      <c r="K449" s="10">
        <f>Cleaned_Data[[#This Row],[Revenue]]</f>
        <v>0</v>
      </c>
      <c r="L449" s="10">
        <f>Cleaned_Data[[#This Row],[Profit]]</f>
        <v>464.96</v>
      </c>
      <c r="M449" s="10" t="str">
        <f>Cleaned_Data[[#This Row],[Product_Name]]</f>
        <v>Kyrie Flytrap</v>
      </c>
      <c r="N449" s="10" t="str">
        <f>Cleaned_Data[[#This Row],[Product_Line]]</f>
        <v>Basketball</v>
      </c>
      <c r="O449" s="10" t="str">
        <f>Cleaned_Data[[#This Row],[Size]]</f>
        <v>L</v>
      </c>
      <c r="P449" s="10" t="str">
        <f t="shared" si="12"/>
        <v>Kyrie Flytrap|Basketball|L</v>
      </c>
      <c r="Q449" s="11">
        <f>Cleaned_Data[[#This Row],[Order_Date]]</f>
        <v>45416</v>
      </c>
      <c r="R449" s="10" t="str">
        <f>Cleaned_Data[[#This Row],[Region]]</f>
        <v>Pune</v>
      </c>
      <c r="S449" s="10" t="str">
        <f>Cleaned_Data[[#This Row],[Sales_Channel]]</f>
        <v>Retail</v>
      </c>
      <c r="T449" s="10" t="str">
        <f>Cleaned_Data[[#This Row],[Gender_Category]]</f>
        <v>Men</v>
      </c>
      <c r="U449" t="str">
        <f t="shared" si="13"/>
        <v>DK-284</v>
      </c>
      <c r="V449" s="10"/>
      <c r="W449" s="10"/>
    </row>
    <row r="450" spans="1:23" x14ac:dyDescent="0.3">
      <c r="A450" s="10" t="s">
        <v>769</v>
      </c>
      <c r="B450" s="10">
        <f>Cleaned_Data[[#This Row],[Order_ID]]</f>
        <v>2472</v>
      </c>
      <c r="C450" s="10" t="str">
        <f>_xlfn.XLOOKUP(P450,Dim_Product!$E$2:$E$221,Dim_Product!$A$2:$A$221,"Not Found")</f>
        <v>PK-48</v>
      </c>
      <c r="D450" s="10" t="str">
        <f>_xlfn.XLOOKUP(Table5[[#This Row],[Order_Date]],Table8[Date],Table8[Date_Key],"Not Found")</f>
        <v>DK-67</v>
      </c>
      <c r="E450" s="10" t="str">
        <f>_xlfn.XLOOKUP(R450,Table4[Region],Table4[Region_Key])</f>
        <v>RK-03</v>
      </c>
      <c r="F450" s="10" t="str">
        <f>_xlfn.XLOOKUP(S450,Table6[Sales_Channel],Table6[Channel_Key])</f>
        <v>CK-01</v>
      </c>
      <c r="G450" s="10" t="str">
        <f>_xlfn.XLOOKUP(T450,Table7[Gender_Category],Table7[Gender_Key])</f>
        <v>GK-03</v>
      </c>
      <c r="H450" s="10">
        <f>Cleaned_Data[[#This Row],[Units_Sold]]</f>
        <v>2</v>
      </c>
      <c r="I450" s="10">
        <f>Cleaned_Data[[#This Row],[MRP]]</f>
        <v>2255.65</v>
      </c>
      <c r="J450" s="10">
        <f>Cleaned_Data[[#This Row],[Discount_Applied]]</f>
        <v>0</v>
      </c>
      <c r="K450" s="10">
        <f>Cleaned_Data[[#This Row],[Revenue]]</f>
        <v>0</v>
      </c>
      <c r="L450" s="10">
        <f>Cleaned_Data[[#This Row],[Profit]]</f>
        <v>560.70000000000005</v>
      </c>
      <c r="M450" s="10" t="str">
        <f>Cleaned_Data[[#This Row],[Product_Name]]</f>
        <v>LeBron 20</v>
      </c>
      <c r="N450" s="10" t="str">
        <f>Cleaned_Data[[#This Row],[Product_Line]]</f>
        <v>Basketball</v>
      </c>
      <c r="O450" s="10" t="str">
        <f>Cleaned_Data[[#This Row],[Size]]</f>
        <v>L</v>
      </c>
      <c r="P450" s="10" t="str">
        <f t="shared" si="12"/>
        <v>LeBron 20|Basketball|L</v>
      </c>
      <c r="Q450" s="11">
        <f>Cleaned_Data[[#This Row],[Order_Date]]</f>
        <v>45199</v>
      </c>
      <c r="R450" s="10" t="str">
        <f>Cleaned_Data[[#This Row],[Region]]</f>
        <v>Mumbai</v>
      </c>
      <c r="S450" s="10" t="str">
        <f>Cleaned_Data[[#This Row],[Sales_Channel]]</f>
        <v>Online</v>
      </c>
      <c r="T450" s="10" t="str">
        <f>Cleaned_Data[[#This Row],[Gender_Category]]</f>
        <v>Men</v>
      </c>
      <c r="U450" t="str">
        <f t="shared" si="13"/>
        <v>DK-67</v>
      </c>
      <c r="V450" s="10"/>
      <c r="W450" s="10"/>
    </row>
    <row r="451" spans="1:23" x14ac:dyDescent="0.3">
      <c r="A451" s="10" t="s">
        <v>770</v>
      </c>
      <c r="B451" s="10">
        <f>Cleaned_Data[[#This Row],[Order_ID]]</f>
        <v>2473</v>
      </c>
      <c r="C451" s="10" t="str">
        <f>_xlfn.XLOOKUP(P451,Dim_Product!$E$2:$E$221,Dim_Product!$A$2:$A$221,"Not Found")</f>
        <v>PK-112</v>
      </c>
      <c r="D451" s="10" t="str">
        <f>_xlfn.XLOOKUP(Table5[[#This Row],[Order_Date]],Table8[Date],Table8[Date_Key],"Not Found")</f>
        <v>DK-586</v>
      </c>
      <c r="E451" s="10" t="str">
        <f>_xlfn.XLOOKUP(R451,Table4[Region],Table4[Region_Key])</f>
        <v>RK-04</v>
      </c>
      <c r="F451" s="10" t="str">
        <f>_xlfn.XLOOKUP(S451,Table6[Sales_Channel],Table6[Channel_Key])</f>
        <v>CK-02</v>
      </c>
      <c r="G451" s="10" t="str">
        <f>_xlfn.XLOOKUP(T451,Table7[Gender_Category],Table7[Gender_Key])</f>
        <v>GK-03</v>
      </c>
      <c r="H451" s="10">
        <f>Cleaned_Data[[#This Row],[Units_Sold]]</f>
        <v>2</v>
      </c>
      <c r="I451" s="10">
        <f>Cleaned_Data[[#This Row],[MRP]]</f>
        <v>8752.02</v>
      </c>
      <c r="J451" s="10">
        <f>Cleaned_Data[[#This Row],[Discount_Applied]]</f>
        <v>0</v>
      </c>
      <c r="K451" s="10">
        <f>Cleaned_Data[[#This Row],[Revenue]]</f>
        <v>0</v>
      </c>
      <c r="L451" s="10">
        <f>Cleaned_Data[[#This Row],[Profit]]</f>
        <v>283.56</v>
      </c>
      <c r="M451" s="10" t="str">
        <f>Cleaned_Data[[#This Row],[Product_Name]]</f>
        <v>ZoomX Invincible</v>
      </c>
      <c r="N451" s="10" t="str">
        <f>Cleaned_Data[[#This Row],[Product_Line]]</f>
        <v>Training</v>
      </c>
      <c r="O451" s="10" t="str">
        <f>Cleaned_Data[[#This Row],[Size]]</f>
        <v>NA</v>
      </c>
      <c r="P451" s="10" t="str">
        <f t="shared" ref="P451:P514" si="14">TRIM(M451)&amp;"|"&amp;TRIM(N451)&amp;"|"&amp;TRIM(O451)</f>
        <v>ZoomX Invincible|Training|NA</v>
      </c>
      <c r="Q451" s="11">
        <f>Cleaned_Data[[#This Row],[Order_Date]]</f>
        <v>45718</v>
      </c>
      <c r="R451" s="10" t="str">
        <f>Cleaned_Data[[#This Row],[Region]]</f>
        <v>Pune</v>
      </c>
      <c r="S451" s="10" t="str">
        <f>Cleaned_Data[[#This Row],[Sales_Channel]]</f>
        <v>Retail</v>
      </c>
      <c r="T451" s="10" t="str">
        <f>Cleaned_Data[[#This Row],[Gender_Category]]</f>
        <v>Men</v>
      </c>
      <c r="U451" t="str">
        <f t="shared" ref="U451:U514" si="15">IF(D451="",0,D451)</f>
        <v>DK-586</v>
      </c>
      <c r="V451" s="10"/>
      <c r="W451" s="10"/>
    </row>
    <row r="452" spans="1:23" x14ac:dyDescent="0.3">
      <c r="A452" s="10" t="s">
        <v>771</v>
      </c>
      <c r="B452" s="10">
        <f>Cleaned_Data[[#This Row],[Order_ID]]</f>
        <v>2474</v>
      </c>
      <c r="C452" s="10" t="str">
        <f>_xlfn.XLOOKUP(P452,Dim_Product!$E$2:$E$221,Dim_Product!$A$2:$A$221,"Not Found")</f>
        <v>PK-58</v>
      </c>
      <c r="D452" s="10" t="str">
        <f>_xlfn.XLOOKUP(Table5[[#This Row],[Order_Date]],Table8[Date],Table8[Date_Key],"Not Found")</f>
        <v>DK-725</v>
      </c>
      <c r="E452" s="10" t="str">
        <f>_xlfn.XLOOKUP(R452,Table4[Region],Table4[Region_Key])</f>
        <v>RK-05</v>
      </c>
      <c r="F452" s="10" t="str">
        <f>_xlfn.XLOOKUP(S452,Table6[Sales_Channel],Table6[Channel_Key])</f>
        <v>CK-02</v>
      </c>
      <c r="G452" s="10" t="str">
        <f>_xlfn.XLOOKUP(T452,Table7[Gender_Category],Table7[Gender_Key])</f>
        <v>GK-01</v>
      </c>
      <c r="H452" s="10">
        <f>Cleaned_Data[[#This Row],[Units_Sold]]</f>
        <v>2</v>
      </c>
      <c r="I452" s="10">
        <f>Cleaned_Data[[#This Row],[MRP]]</f>
        <v>6110.0300000000007</v>
      </c>
      <c r="J452" s="10">
        <f>Cleaned_Data[[#This Row],[Discount_Applied]]</f>
        <v>0</v>
      </c>
      <c r="K452" s="10">
        <f>Cleaned_Data[[#This Row],[Revenue]]</f>
        <v>0</v>
      </c>
      <c r="L452" s="10">
        <f>Cleaned_Data[[#This Row],[Profit]]</f>
        <v>115.11</v>
      </c>
      <c r="M452" s="10" t="str">
        <f>Cleaned_Data[[#This Row],[Product_Name]]</f>
        <v>Metcon 7</v>
      </c>
      <c r="N452" s="10" t="str">
        <f>Cleaned_Data[[#This Row],[Product_Line]]</f>
        <v>Training</v>
      </c>
      <c r="O452" s="10" t="str">
        <f>Cleaned_Data[[#This Row],[Size]]</f>
        <v>M</v>
      </c>
      <c r="P452" s="10" t="str">
        <f t="shared" si="14"/>
        <v>Metcon 7|Training|M</v>
      </c>
      <c r="Q452" s="11">
        <f>Cleaned_Data[[#This Row],[Order_Date]]</f>
        <v>45857</v>
      </c>
      <c r="R452" s="10" t="str">
        <f>Cleaned_Data[[#This Row],[Region]]</f>
        <v>Delhi</v>
      </c>
      <c r="S452" s="10" t="str">
        <f>Cleaned_Data[[#This Row],[Sales_Channel]]</f>
        <v>Retail</v>
      </c>
      <c r="T452" s="10" t="str">
        <f>Cleaned_Data[[#This Row],[Gender_Category]]</f>
        <v>Kids</v>
      </c>
      <c r="U452" t="str">
        <f t="shared" si="15"/>
        <v>DK-725</v>
      </c>
      <c r="V452" s="10"/>
      <c r="W452" s="10"/>
    </row>
    <row r="453" spans="1:23" x14ac:dyDescent="0.3">
      <c r="A453" s="10" t="s">
        <v>772</v>
      </c>
      <c r="B453" s="10">
        <f>Cleaned_Data[[#This Row],[Order_ID]]</f>
        <v>2475</v>
      </c>
      <c r="C453" s="10" t="str">
        <f>_xlfn.XLOOKUP(P453,Dim_Product!$E$2:$E$221,Dim_Product!$A$2:$A$221,"Not Found")</f>
        <v>PK-19</v>
      </c>
      <c r="D453" s="10" t="str">
        <f>_xlfn.XLOOKUP(Table5[[#This Row],[Order_Date]],Table8[Date],Table8[Date_Key],"Not Found")</f>
        <v>DK-102</v>
      </c>
      <c r="E453" s="10" t="str">
        <f>_xlfn.XLOOKUP(R453,Table4[Region],Table4[Region_Key])</f>
        <v>RK-01</v>
      </c>
      <c r="F453" s="10" t="str">
        <f>_xlfn.XLOOKUP(S453,Table6[Sales_Channel],Table6[Channel_Key])</f>
        <v>CK-01</v>
      </c>
      <c r="G453" s="10" t="str">
        <f>_xlfn.XLOOKUP(T453,Table7[Gender_Category],Table7[Gender_Key])</f>
        <v>GK-03</v>
      </c>
      <c r="H453" s="10">
        <f>Cleaned_Data[[#This Row],[Units_Sold]]</f>
        <v>2</v>
      </c>
      <c r="I453" s="10">
        <f>Cleaned_Data[[#This Row],[MRP]]</f>
        <v>6110.0300000000007</v>
      </c>
      <c r="J453" s="10">
        <f>Cleaned_Data[[#This Row],[Discount_Applied]]</f>
        <v>0</v>
      </c>
      <c r="K453" s="10">
        <f>Cleaned_Data[[#This Row],[Revenue]]</f>
        <v>0</v>
      </c>
      <c r="L453" s="10">
        <f>Cleaned_Data[[#This Row],[Profit]]</f>
        <v>3885.97</v>
      </c>
      <c r="M453" s="10" t="str">
        <f>Cleaned_Data[[#This Row],[Product_Name]]</f>
        <v>Free RN</v>
      </c>
      <c r="N453" s="10" t="str">
        <f>Cleaned_Data[[#This Row],[Product_Line]]</f>
        <v>Running</v>
      </c>
      <c r="O453" s="10" t="str">
        <f>Cleaned_Data[[#This Row],[Size]]</f>
        <v>L</v>
      </c>
      <c r="P453" s="10" t="str">
        <f t="shared" si="14"/>
        <v>Free RN|Running|L</v>
      </c>
      <c r="Q453" s="11">
        <f>Cleaned_Data[[#This Row],[Order_Date]]</f>
        <v>45234</v>
      </c>
      <c r="R453" s="10" t="str">
        <f>Cleaned_Data[[#This Row],[Region]]</f>
        <v>Bangalore</v>
      </c>
      <c r="S453" s="10" t="str">
        <f>Cleaned_Data[[#This Row],[Sales_Channel]]</f>
        <v>Online</v>
      </c>
      <c r="T453" s="10" t="str">
        <f>Cleaned_Data[[#This Row],[Gender_Category]]</f>
        <v>Men</v>
      </c>
      <c r="U453" t="str">
        <f t="shared" si="15"/>
        <v>DK-102</v>
      </c>
      <c r="V453" s="10"/>
      <c r="W453" s="10"/>
    </row>
    <row r="454" spans="1:23" x14ac:dyDescent="0.3">
      <c r="A454" s="10" t="s">
        <v>773</v>
      </c>
      <c r="B454" s="10">
        <f>Cleaned_Data[[#This Row],[Order_ID]]</f>
        <v>2476</v>
      </c>
      <c r="C454" s="10" t="str">
        <f>_xlfn.XLOOKUP(P454,Dim_Product!$E$2:$E$221,Dim_Product!$A$2:$A$221,"Not Found")</f>
        <v>PK-03</v>
      </c>
      <c r="D454" s="10" t="str">
        <f>_xlfn.XLOOKUP(Table5[[#This Row],[Order_Date]],Table8[Date],Table8[Date_Key],"Not Found")</f>
        <v>Not Found</v>
      </c>
      <c r="E454" s="10" t="str">
        <f>_xlfn.XLOOKUP(R454,Table4[Region],Table4[Region_Key])</f>
        <v>RK-04</v>
      </c>
      <c r="F454" s="10" t="str">
        <f>_xlfn.XLOOKUP(S454,Table6[Sales_Channel],Table6[Channel_Key])</f>
        <v>CK-02</v>
      </c>
      <c r="G454" s="10" t="str">
        <f>_xlfn.XLOOKUP(T454,Table7[Gender_Category],Table7[Gender_Key])</f>
        <v>GK-03</v>
      </c>
      <c r="H454" s="10">
        <f>Cleaned_Data[[#This Row],[Units_Sold]]</f>
        <v>2</v>
      </c>
      <c r="I454" s="10">
        <f>Cleaned_Data[[#This Row],[MRP]]</f>
        <v>6110.0300000000007</v>
      </c>
      <c r="J454" s="10">
        <f>Cleaned_Data[[#This Row],[Discount_Applied]]</f>
        <v>0</v>
      </c>
      <c r="K454" s="10">
        <f>Cleaned_Data[[#This Row],[Revenue]]</f>
        <v>0</v>
      </c>
      <c r="L454" s="10">
        <f>Cleaned_Data[[#This Row],[Profit]]</f>
        <v>-627.07000000000005</v>
      </c>
      <c r="M454" s="10" t="str">
        <f>Cleaned_Data[[#This Row],[Product_Name]]</f>
        <v>Premier III</v>
      </c>
      <c r="N454" s="10" t="str">
        <f>Cleaned_Data[[#This Row],[Product_Line]]</f>
        <v>Soccer</v>
      </c>
      <c r="O454" s="10" t="str">
        <f>Cleaned_Data[[#This Row],[Size]]</f>
        <v>M</v>
      </c>
      <c r="P454" s="10" t="str">
        <f t="shared" si="14"/>
        <v>Premier III|Soccer|M</v>
      </c>
      <c r="Q454" s="11" t="str">
        <f>Cleaned_Data[[#This Row],[Order_Date]]</f>
        <v/>
      </c>
      <c r="R454" s="10" t="str">
        <f>Cleaned_Data[[#This Row],[Region]]</f>
        <v>Pune</v>
      </c>
      <c r="S454" s="10" t="str">
        <f>Cleaned_Data[[#This Row],[Sales_Channel]]</f>
        <v>Retail</v>
      </c>
      <c r="T454" s="10" t="str">
        <f>Cleaned_Data[[#This Row],[Gender_Category]]</f>
        <v>Men</v>
      </c>
      <c r="U454" t="str">
        <f t="shared" si="15"/>
        <v>Not Found</v>
      </c>
      <c r="V454" s="10"/>
      <c r="W454" s="10"/>
    </row>
    <row r="455" spans="1:23" x14ac:dyDescent="0.3">
      <c r="A455" s="10" t="s">
        <v>774</v>
      </c>
      <c r="B455" s="10">
        <f>Cleaned_Data[[#This Row],[Order_ID]]</f>
        <v>2477</v>
      </c>
      <c r="C455" s="10" t="str">
        <f>_xlfn.XLOOKUP(P455,Dim_Product!$E$2:$E$221,Dim_Product!$A$2:$A$221,"Not Found")</f>
        <v>PK-81</v>
      </c>
      <c r="D455" s="10" t="str">
        <f>_xlfn.XLOOKUP(Table5[[#This Row],[Order_Date]],Table8[Date],Table8[Date_Key],"Not Found")</f>
        <v>Not Found</v>
      </c>
      <c r="E455" s="10" t="str">
        <f>_xlfn.XLOOKUP(R455,Table4[Region],Table4[Region_Key])</f>
        <v>RK-02</v>
      </c>
      <c r="F455" s="10" t="str">
        <f>_xlfn.XLOOKUP(S455,Table6[Sales_Channel],Table6[Channel_Key])</f>
        <v>CK-01</v>
      </c>
      <c r="G455" s="10" t="str">
        <f>_xlfn.XLOOKUP(T455,Table7[Gender_Category],Table7[Gender_Key])</f>
        <v>GK-02</v>
      </c>
      <c r="H455" s="10">
        <f>Cleaned_Data[[#This Row],[Units_Sold]]</f>
        <v>2</v>
      </c>
      <c r="I455" s="10">
        <f>Cleaned_Data[[#This Row],[MRP]]</f>
        <v>5923.67</v>
      </c>
      <c r="J455" s="10">
        <f>Cleaned_Data[[#This Row],[Discount_Applied]]</f>
        <v>0</v>
      </c>
      <c r="K455" s="10">
        <f>Cleaned_Data[[#This Row],[Revenue]]</f>
        <v>0</v>
      </c>
      <c r="L455" s="10">
        <f>Cleaned_Data[[#This Row],[Profit]]</f>
        <v>-177.68</v>
      </c>
      <c r="M455" s="10" t="str">
        <f>Cleaned_Data[[#This Row],[Product_Name]]</f>
        <v>ZoomX Invincible</v>
      </c>
      <c r="N455" s="10" t="str">
        <f>Cleaned_Data[[#This Row],[Product_Line]]</f>
        <v>Training</v>
      </c>
      <c r="O455" s="10" t="str">
        <f>Cleaned_Data[[#This Row],[Size]]</f>
        <v>M</v>
      </c>
      <c r="P455" s="10" t="str">
        <f t="shared" si="14"/>
        <v>ZoomX Invincible|Training|M</v>
      </c>
      <c r="Q455" s="11" t="str">
        <f>Cleaned_Data[[#This Row],[Order_Date]]</f>
        <v/>
      </c>
      <c r="R455" s="10" t="str">
        <f>Cleaned_Data[[#This Row],[Region]]</f>
        <v>Hyderabad</v>
      </c>
      <c r="S455" s="10" t="str">
        <f>Cleaned_Data[[#This Row],[Sales_Channel]]</f>
        <v>Online</v>
      </c>
      <c r="T455" s="10" t="str">
        <f>Cleaned_Data[[#This Row],[Gender_Category]]</f>
        <v>Women</v>
      </c>
      <c r="U455" t="str">
        <f t="shared" si="15"/>
        <v>Not Found</v>
      </c>
      <c r="V455" s="10"/>
      <c r="W455" s="10"/>
    </row>
    <row r="456" spans="1:23" x14ac:dyDescent="0.3">
      <c r="A456" s="10" t="s">
        <v>775</v>
      </c>
      <c r="B456" s="10">
        <f>Cleaned_Data[[#This Row],[Order_ID]]</f>
        <v>2478</v>
      </c>
      <c r="C456" s="10" t="str">
        <f>_xlfn.XLOOKUP(P456,Dim_Product!$E$2:$E$221,Dim_Product!$A$2:$A$221,"Not Found")</f>
        <v>PK-75</v>
      </c>
      <c r="D456" s="10" t="str">
        <f>_xlfn.XLOOKUP(Table5[[#This Row],[Order_Date]],Table8[Date],Table8[Date_Key],"Not Found")</f>
        <v>DK-581</v>
      </c>
      <c r="E456" s="10" t="str">
        <f>_xlfn.XLOOKUP(R456,Table4[Region],Table4[Region_Key])</f>
        <v>RK-04</v>
      </c>
      <c r="F456" s="10" t="str">
        <f>_xlfn.XLOOKUP(S456,Table6[Sales_Channel],Table6[Channel_Key])</f>
        <v>CK-01</v>
      </c>
      <c r="G456" s="10" t="str">
        <f>_xlfn.XLOOKUP(T456,Table7[Gender_Category],Table7[Gender_Key])</f>
        <v>GK-02</v>
      </c>
      <c r="H456" s="10">
        <f>Cleaned_Data[[#This Row],[Units_Sold]]</f>
        <v>2</v>
      </c>
      <c r="I456" s="10">
        <f>Cleaned_Data[[#This Row],[MRP]]</f>
        <v>6110.0300000000007</v>
      </c>
      <c r="J456" s="10">
        <f>Cleaned_Data[[#This Row],[Discount_Applied]]</f>
        <v>0.62</v>
      </c>
      <c r="K456" s="10">
        <f>Cleaned_Data[[#This Row],[Revenue]]</f>
        <v>0</v>
      </c>
      <c r="L456" s="10">
        <f>Cleaned_Data[[#This Row],[Profit]]</f>
        <v>-223.4</v>
      </c>
      <c r="M456" s="10" t="str">
        <f>Cleaned_Data[[#This Row],[Product_Name]]</f>
        <v>Mercurial Superfly</v>
      </c>
      <c r="N456" s="10" t="str">
        <f>Cleaned_Data[[#This Row],[Product_Line]]</f>
        <v>Soccer</v>
      </c>
      <c r="O456" s="10" t="str">
        <f>Cleaned_Data[[#This Row],[Size]]</f>
        <v>NA</v>
      </c>
      <c r="P456" s="10" t="str">
        <f t="shared" si="14"/>
        <v>Mercurial Superfly|Soccer|NA</v>
      </c>
      <c r="Q456" s="11">
        <f>Cleaned_Data[[#This Row],[Order_Date]]</f>
        <v>45713</v>
      </c>
      <c r="R456" s="10" t="str">
        <f>Cleaned_Data[[#This Row],[Region]]</f>
        <v>Pune</v>
      </c>
      <c r="S456" s="10" t="str">
        <f>Cleaned_Data[[#This Row],[Sales_Channel]]</f>
        <v>Online</v>
      </c>
      <c r="T456" s="10" t="str">
        <f>Cleaned_Data[[#This Row],[Gender_Category]]</f>
        <v>Women</v>
      </c>
      <c r="U456" t="str">
        <f t="shared" si="15"/>
        <v>DK-581</v>
      </c>
      <c r="V456" s="10"/>
      <c r="W456" s="10"/>
    </row>
    <row r="457" spans="1:23" x14ac:dyDescent="0.3">
      <c r="A457" s="10" t="s">
        <v>776</v>
      </c>
      <c r="B457" s="10">
        <f>Cleaned_Data[[#This Row],[Order_ID]]</f>
        <v>2479</v>
      </c>
      <c r="C457" s="10" t="str">
        <f>_xlfn.XLOOKUP(P457,Dim_Product!$E$2:$E$221,Dim_Product!$A$2:$A$221,"Not Found")</f>
        <v>PK-130</v>
      </c>
      <c r="D457" s="10" t="str">
        <f>_xlfn.XLOOKUP(Table5[[#This Row],[Order_Date]],Table8[Date],Table8[Date_Key],"Not Found")</f>
        <v>DK-606</v>
      </c>
      <c r="E457" s="10" t="str">
        <f>_xlfn.XLOOKUP(R457,Table4[Region],Table4[Region_Key])</f>
        <v>RK-05</v>
      </c>
      <c r="F457" s="10" t="str">
        <f>_xlfn.XLOOKUP(S457,Table6[Sales_Channel],Table6[Channel_Key])</f>
        <v>CK-01</v>
      </c>
      <c r="G457" s="10" t="str">
        <f>_xlfn.XLOOKUP(T457,Table7[Gender_Category],Table7[Gender_Key])</f>
        <v>GK-02</v>
      </c>
      <c r="H457" s="10">
        <f>Cleaned_Data[[#This Row],[Units_Sold]]</f>
        <v>2</v>
      </c>
      <c r="I457" s="10">
        <f>Cleaned_Data[[#This Row],[MRP]]</f>
        <v>2708.99</v>
      </c>
      <c r="J457" s="10">
        <f>Cleaned_Data[[#This Row],[Discount_Applied]]</f>
        <v>0</v>
      </c>
      <c r="K457" s="10">
        <f>Cleaned_Data[[#This Row],[Revenue]]</f>
        <v>0</v>
      </c>
      <c r="L457" s="10">
        <f>Cleaned_Data[[#This Row],[Profit]]</f>
        <v>952.78</v>
      </c>
      <c r="M457" s="10" t="str">
        <f>Cleaned_Data[[#This Row],[Product_Name]]</f>
        <v>Air Zoom</v>
      </c>
      <c r="N457" s="10" t="str">
        <f>Cleaned_Data[[#This Row],[Product_Line]]</f>
        <v>Running</v>
      </c>
      <c r="O457" s="10" t="str">
        <f>Cleaned_Data[[#This Row],[Size]]</f>
        <v>NA</v>
      </c>
      <c r="P457" s="10" t="str">
        <f t="shared" si="14"/>
        <v>Air Zoom|Running|NA</v>
      </c>
      <c r="Q457" s="11">
        <f>Cleaned_Data[[#This Row],[Order_Date]]</f>
        <v>45738</v>
      </c>
      <c r="R457" s="10" t="str">
        <f>Cleaned_Data[[#This Row],[Region]]</f>
        <v>Delhi</v>
      </c>
      <c r="S457" s="10" t="str">
        <f>Cleaned_Data[[#This Row],[Sales_Channel]]</f>
        <v>Online</v>
      </c>
      <c r="T457" s="10" t="str">
        <f>Cleaned_Data[[#This Row],[Gender_Category]]</f>
        <v>Women</v>
      </c>
      <c r="U457" t="str">
        <f t="shared" si="15"/>
        <v>DK-606</v>
      </c>
      <c r="V457" s="10"/>
      <c r="W457" s="10"/>
    </row>
    <row r="458" spans="1:23" x14ac:dyDescent="0.3">
      <c r="A458" s="10" t="s">
        <v>777</v>
      </c>
      <c r="B458" s="10">
        <f>Cleaned_Data[[#This Row],[Order_ID]]</f>
        <v>2480</v>
      </c>
      <c r="C458" s="10" t="str">
        <f>_xlfn.XLOOKUP(P458,Dim_Product!$E$2:$E$221,Dim_Product!$A$2:$A$221,"Not Found")</f>
        <v>PK-22</v>
      </c>
      <c r="D458" s="10" t="str">
        <f>_xlfn.XLOOKUP(Table5[[#This Row],[Order_Date]],Table8[Date],Table8[Date_Key],"Not Found")</f>
        <v>DK-599</v>
      </c>
      <c r="E458" s="10" t="str">
        <f>_xlfn.XLOOKUP(R458,Table4[Region],Table4[Region_Key])</f>
        <v>RK-04</v>
      </c>
      <c r="F458" s="10" t="str">
        <f>_xlfn.XLOOKUP(S458,Table6[Sales_Channel],Table6[Channel_Key])</f>
        <v>CK-02</v>
      </c>
      <c r="G458" s="10" t="str">
        <f>_xlfn.XLOOKUP(T458,Table7[Gender_Category],Table7[Gender_Key])</f>
        <v>GK-03</v>
      </c>
      <c r="H458" s="10">
        <f>Cleaned_Data[[#This Row],[Units_Sold]]</f>
        <v>2</v>
      </c>
      <c r="I458" s="10">
        <f>Cleaned_Data[[#This Row],[MRP]]</f>
        <v>6110.0300000000007</v>
      </c>
      <c r="J458" s="10">
        <f>Cleaned_Data[[#This Row],[Discount_Applied]]</f>
        <v>0</v>
      </c>
      <c r="K458" s="10">
        <f>Cleaned_Data[[#This Row],[Revenue]]</f>
        <v>0</v>
      </c>
      <c r="L458" s="10">
        <f>Cleaned_Data[[#This Row],[Profit]]</f>
        <v>25.18</v>
      </c>
      <c r="M458" s="10" t="str">
        <f>Cleaned_Data[[#This Row],[Product_Name]]</f>
        <v>Kyrie Flytrap</v>
      </c>
      <c r="N458" s="10" t="str">
        <f>Cleaned_Data[[#This Row],[Product_Line]]</f>
        <v>Basketball</v>
      </c>
      <c r="O458" s="10" t="str">
        <f>Cleaned_Data[[#This Row],[Size]]</f>
        <v>M</v>
      </c>
      <c r="P458" s="10" t="str">
        <f t="shared" si="14"/>
        <v>Kyrie Flytrap|Basketball|M</v>
      </c>
      <c r="Q458" s="11">
        <f>Cleaned_Data[[#This Row],[Order_Date]]</f>
        <v>45731</v>
      </c>
      <c r="R458" s="10" t="str">
        <f>Cleaned_Data[[#This Row],[Region]]</f>
        <v>Pune</v>
      </c>
      <c r="S458" s="10" t="str">
        <f>Cleaned_Data[[#This Row],[Sales_Channel]]</f>
        <v>Retail</v>
      </c>
      <c r="T458" s="10" t="str">
        <f>Cleaned_Data[[#This Row],[Gender_Category]]</f>
        <v>Men</v>
      </c>
      <c r="U458" t="str">
        <f t="shared" si="15"/>
        <v>DK-599</v>
      </c>
      <c r="V458" s="10"/>
      <c r="W458" s="10"/>
    </row>
    <row r="459" spans="1:23" x14ac:dyDescent="0.3">
      <c r="A459" s="10" t="s">
        <v>778</v>
      </c>
      <c r="B459" s="10">
        <f>Cleaned_Data[[#This Row],[Order_ID]]</f>
        <v>2481</v>
      </c>
      <c r="C459" s="10" t="str">
        <f>_xlfn.XLOOKUP(P459,Dim_Product!$E$2:$E$221,Dim_Product!$A$2:$A$221,"Not Found")</f>
        <v>PK-113</v>
      </c>
      <c r="D459" s="10" t="str">
        <f>_xlfn.XLOOKUP(Table5[[#This Row],[Order_Date]],Table8[Date],Table8[Date_Key],"Not Found")</f>
        <v>DK-588</v>
      </c>
      <c r="E459" s="10" t="str">
        <f>_xlfn.XLOOKUP(R459,Table4[Region],Table4[Region_Key])</f>
        <v>RK-04</v>
      </c>
      <c r="F459" s="10" t="str">
        <f>_xlfn.XLOOKUP(S459,Table6[Sales_Channel],Table6[Channel_Key])</f>
        <v>CK-01</v>
      </c>
      <c r="G459" s="10" t="str">
        <f>_xlfn.XLOOKUP(T459,Table7[Gender_Category],Table7[Gender_Key])</f>
        <v>GK-02</v>
      </c>
      <c r="H459" s="10">
        <f>Cleaned_Data[[#This Row],[Units_Sold]]</f>
        <v>1</v>
      </c>
      <c r="I459" s="10">
        <f>Cleaned_Data[[#This Row],[MRP]]</f>
        <v>9145.3700000000008</v>
      </c>
      <c r="J459" s="10">
        <f>Cleaned_Data[[#This Row],[Discount_Applied]]</f>
        <v>7.0000000000000007E-2</v>
      </c>
      <c r="K459" s="10">
        <f>Cleaned_Data[[#This Row],[Revenue]]</f>
        <v>8505.19</v>
      </c>
      <c r="L459" s="10">
        <f>Cleaned_Data[[#This Row],[Profit]]</f>
        <v>1755.19</v>
      </c>
      <c r="M459" s="10" t="str">
        <f>Cleaned_Data[[#This Row],[Product_Name]]</f>
        <v>Premier III</v>
      </c>
      <c r="N459" s="10" t="str">
        <f>Cleaned_Data[[#This Row],[Product_Line]]</f>
        <v>Soccer</v>
      </c>
      <c r="O459" s="10" t="str">
        <f>Cleaned_Data[[#This Row],[Size]]</f>
        <v>7</v>
      </c>
      <c r="P459" s="10" t="str">
        <f t="shared" si="14"/>
        <v>Premier III|Soccer|7</v>
      </c>
      <c r="Q459" s="11">
        <f>Cleaned_Data[[#This Row],[Order_Date]]</f>
        <v>45720</v>
      </c>
      <c r="R459" s="10" t="str">
        <f>Cleaned_Data[[#This Row],[Region]]</f>
        <v>Pune</v>
      </c>
      <c r="S459" s="10" t="str">
        <f>Cleaned_Data[[#This Row],[Sales_Channel]]</f>
        <v>Online</v>
      </c>
      <c r="T459" s="10" t="str">
        <f>Cleaned_Data[[#This Row],[Gender_Category]]</f>
        <v>Women</v>
      </c>
      <c r="U459" t="str">
        <f t="shared" si="15"/>
        <v>DK-588</v>
      </c>
      <c r="V459" s="10"/>
      <c r="W459" s="10"/>
    </row>
    <row r="460" spans="1:23" x14ac:dyDescent="0.3">
      <c r="A460" s="10" t="s">
        <v>779</v>
      </c>
      <c r="B460" s="10">
        <f>Cleaned_Data[[#This Row],[Order_ID]]</f>
        <v>2482</v>
      </c>
      <c r="C460" s="10" t="str">
        <f>_xlfn.XLOOKUP(P460,Dim_Product!$E$2:$E$221,Dim_Product!$A$2:$A$221,"Not Found")</f>
        <v>PK-44</v>
      </c>
      <c r="D460" s="10" t="str">
        <f>_xlfn.XLOOKUP(Table5[[#This Row],[Order_Date]],Table8[Date],Table8[Date_Key],"Not Found")</f>
        <v>DK-148</v>
      </c>
      <c r="E460" s="10" t="str">
        <f>_xlfn.XLOOKUP(R460,Table4[Region],Table4[Region_Key])</f>
        <v>RK-03</v>
      </c>
      <c r="F460" s="10" t="str">
        <f>_xlfn.XLOOKUP(S460,Table6[Sales_Channel],Table6[Channel_Key])</f>
        <v>CK-01</v>
      </c>
      <c r="G460" s="10" t="str">
        <f>_xlfn.XLOOKUP(T460,Table7[Gender_Category],Table7[Gender_Key])</f>
        <v>GK-03</v>
      </c>
      <c r="H460" s="10">
        <f>Cleaned_Data[[#This Row],[Units_Sold]]</f>
        <v>2</v>
      </c>
      <c r="I460" s="10">
        <f>Cleaned_Data[[#This Row],[MRP]]</f>
        <v>6110.0300000000007</v>
      </c>
      <c r="J460" s="10">
        <f>Cleaned_Data[[#This Row],[Discount_Applied]]</f>
        <v>0</v>
      </c>
      <c r="K460" s="10">
        <f>Cleaned_Data[[#This Row],[Revenue]]</f>
        <v>0</v>
      </c>
      <c r="L460" s="10">
        <f>Cleaned_Data[[#This Row],[Profit]]</f>
        <v>2642.8</v>
      </c>
      <c r="M460" s="10" t="str">
        <f>Cleaned_Data[[#This Row],[Product_Name]]</f>
        <v>Air Force 1</v>
      </c>
      <c r="N460" s="10" t="str">
        <f>Cleaned_Data[[#This Row],[Product_Line]]</f>
        <v>Lifestyle</v>
      </c>
      <c r="O460" s="10" t="str">
        <f>Cleaned_Data[[#This Row],[Size]]</f>
        <v>XL</v>
      </c>
      <c r="P460" s="10" t="str">
        <f t="shared" si="14"/>
        <v>Air Force 1|Lifestyle|XL</v>
      </c>
      <c r="Q460" s="11">
        <f>Cleaned_Data[[#This Row],[Order_Date]]</f>
        <v>45280</v>
      </c>
      <c r="R460" s="10" t="str">
        <f>Cleaned_Data[[#This Row],[Region]]</f>
        <v>Mumbai</v>
      </c>
      <c r="S460" s="10" t="str">
        <f>Cleaned_Data[[#This Row],[Sales_Channel]]</f>
        <v>Online</v>
      </c>
      <c r="T460" s="10" t="str">
        <f>Cleaned_Data[[#This Row],[Gender_Category]]</f>
        <v>Men</v>
      </c>
      <c r="U460" t="str">
        <f t="shared" si="15"/>
        <v>DK-148</v>
      </c>
      <c r="V460" s="10"/>
      <c r="W460" s="10"/>
    </row>
    <row r="461" spans="1:23" x14ac:dyDescent="0.3">
      <c r="A461" s="10" t="s">
        <v>780</v>
      </c>
      <c r="B461" s="10">
        <f>Cleaned_Data[[#This Row],[Order_ID]]</f>
        <v>2483</v>
      </c>
      <c r="C461" s="10" t="str">
        <f>_xlfn.XLOOKUP(P461,Dim_Product!$E$2:$E$221,Dim_Product!$A$2:$A$221,"Not Found")</f>
        <v>PK-34</v>
      </c>
      <c r="D461" s="10" t="str">
        <f>_xlfn.XLOOKUP(Table5[[#This Row],[Order_Date]],Table8[Date],Table8[Date_Key],"Not Found")</f>
        <v>DK-270</v>
      </c>
      <c r="E461" s="10" t="str">
        <f>_xlfn.XLOOKUP(R461,Table4[Region],Table4[Region_Key])</f>
        <v>RK-05</v>
      </c>
      <c r="F461" s="10" t="str">
        <f>_xlfn.XLOOKUP(S461,Table6[Sales_Channel],Table6[Channel_Key])</f>
        <v>CK-02</v>
      </c>
      <c r="G461" s="10" t="str">
        <f>_xlfn.XLOOKUP(T461,Table7[Gender_Category],Table7[Gender_Key])</f>
        <v>GK-01</v>
      </c>
      <c r="H461" s="10">
        <f>Cleaned_Data[[#This Row],[Units_Sold]]</f>
        <v>-1</v>
      </c>
      <c r="I461" s="10">
        <f>Cleaned_Data[[#This Row],[MRP]]</f>
        <v>6110.0300000000007</v>
      </c>
      <c r="J461" s="10">
        <f>Cleaned_Data[[#This Row],[Discount_Applied]]</f>
        <v>0</v>
      </c>
      <c r="K461" s="10">
        <f>Cleaned_Data[[#This Row],[Revenue]]</f>
        <v>0</v>
      </c>
      <c r="L461" s="10">
        <f>Cleaned_Data[[#This Row],[Profit]]</f>
        <v>856.75</v>
      </c>
      <c r="M461" s="10" t="str">
        <f>Cleaned_Data[[#This Row],[Product_Name]]</f>
        <v>Free RN</v>
      </c>
      <c r="N461" s="10" t="str">
        <f>Cleaned_Data[[#This Row],[Product_Line]]</f>
        <v>Running</v>
      </c>
      <c r="O461" s="10" t="str">
        <f>Cleaned_Data[[#This Row],[Size]]</f>
        <v>NA</v>
      </c>
      <c r="P461" s="10" t="str">
        <f t="shared" si="14"/>
        <v>Free RN|Running|NA</v>
      </c>
      <c r="Q461" s="11">
        <f>Cleaned_Data[[#This Row],[Order_Date]]</f>
        <v>45402</v>
      </c>
      <c r="R461" s="10" t="str">
        <f>Cleaned_Data[[#This Row],[Region]]</f>
        <v>Delhi</v>
      </c>
      <c r="S461" s="10" t="str">
        <f>Cleaned_Data[[#This Row],[Sales_Channel]]</f>
        <v>Retail</v>
      </c>
      <c r="T461" s="10" t="str">
        <f>Cleaned_Data[[#This Row],[Gender_Category]]</f>
        <v>Kids</v>
      </c>
      <c r="U461" t="str">
        <f t="shared" si="15"/>
        <v>DK-270</v>
      </c>
      <c r="V461" s="10"/>
      <c r="W461" s="10"/>
    </row>
    <row r="462" spans="1:23" x14ac:dyDescent="0.3">
      <c r="A462" s="10" t="s">
        <v>781</v>
      </c>
      <c r="B462" s="10">
        <f>Cleaned_Data[[#This Row],[Order_ID]]</f>
        <v>2484</v>
      </c>
      <c r="C462" s="10" t="str">
        <f>_xlfn.XLOOKUP(P462,Dim_Product!$E$2:$E$221,Dim_Product!$A$2:$A$221,"Not Found")</f>
        <v>PK-120</v>
      </c>
      <c r="D462" s="10" t="str">
        <f>_xlfn.XLOOKUP(Table5[[#This Row],[Order_Date]],Table8[Date],Table8[Date_Key],"Not Found")</f>
        <v>DK-468</v>
      </c>
      <c r="E462" s="10" t="str">
        <f>_xlfn.XLOOKUP(R462,Table4[Region],Table4[Region_Key])</f>
        <v>RK-01</v>
      </c>
      <c r="F462" s="10" t="str">
        <f>_xlfn.XLOOKUP(S462,Table6[Sales_Channel],Table6[Channel_Key])</f>
        <v>CK-02</v>
      </c>
      <c r="G462" s="10" t="str">
        <f>_xlfn.XLOOKUP(T462,Table7[Gender_Category],Table7[Gender_Key])</f>
        <v>GK-03</v>
      </c>
      <c r="H462" s="10">
        <f>Cleaned_Data[[#This Row],[Units_Sold]]</f>
        <v>2</v>
      </c>
      <c r="I462" s="10">
        <f>Cleaned_Data[[#This Row],[MRP]]</f>
        <v>5308.26</v>
      </c>
      <c r="J462" s="10">
        <f>Cleaned_Data[[#This Row],[Discount_Applied]]</f>
        <v>0</v>
      </c>
      <c r="K462" s="10">
        <f>Cleaned_Data[[#This Row],[Revenue]]</f>
        <v>0</v>
      </c>
      <c r="L462" s="10">
        <f>Cleaned_Data[[#This Row],[Profit]]</f>
        <v>1189.82</v>
      </c>
      <c r="M462" s="10" t="str">
        <f>Cleaned_Data[[#This Row],[Product_Name]]</f>
        <v>Mercurial Superfly</v>
      </c>
      <c r="N462" s="10" t="str">
        <f>Cleaned_Data[[#This Row],[Product_Line]]</f>
        <v>Soccer</v>
      </c>
      <c r="O462" s="10" t="str">
        <f>Cleaned_Data[[#This Row],[Size]]</f>
        <v>10</v>
      </c>
      <c r="P462" s="10" t="str">
        <f t="shared" si="14"/>
        <v>Mercurial Superfly|Soccer|10</v>
      </c>
      <c r="Q462" s="11">
        <f>Cleaned_Data[[#This Row],[Order_Date]]</f>
        <v>45600</v>
      </c>
      <c r="R462" s="10" t="str">
        <f>Cleaned_Data[[#This Row],[Region]]</f>
        <v>Bangalore</v>
      </c>
      <c r="S462" s="10" t="str">
        <f>Cleaned_Data[[#This Row],[Sales_Channel]]</f>
        <v>Retail</v>
      </c>
      <c r="T462" s="10" t="str">
        <f>Cleaned_Data[[#This Row],[Gender_Category]]</f>
        <v>Men</v>
      </c>
      <c r="U462" t="str">
        <f t="shared" si="15"/>
        <v>DK-468</v>
      </c>
      <c r="V462" s="10"/>
      <c r="W462" s="10"/>
    </row>
    <row r="463" spans="1:23" x14ac:dyDescent="0.3">
      <c r="A463" s="10" t="s">
        <v>782</v>
      </c>
      <c r="B463" s="10">
        <f>Cleaned_Data[[#This Row],[Order_ID]]</f>
        <v>2485</v>
      </c>
      <c r="C463" s="10" t="str">
        <f>_xlfn.XLOOKUP(P463,Dim_Product!$E$2:$E$221,Dim_Product!$A$2:$A$221,"Not Found")</f>
        <v>PK-114</v>
      </c>
      <c r="D463" s="10" t="str">
        <f>_xlfn.XLOOKUP(Table5[[#This Row],[Order_Date]],Table8[Date],Table8[Date_Key],"Not Found")</f>
        <v>Not Found</v>
      </c>
      <c r="E463" s="10" t="str">
        <f>_xlfn.XLOOKUP(R463,Table4[Region],Table4[Region_Key])</f>
        <v>RK-02</v>
      </c>
      <c r="F463" s="10" t="str">
        <f>_xlfn.XLOOKUP(S463,Table6[Sales_Channel],Table6[Channel_Key])</f>
        <v>CK-01</v>
      </c>
      <c r="G463" s="10" t="str">
        <f>_xlfn.XLOOKUP(T463,Table7[Gender_Category],Table7[Gender_Key])</f>
        <v>GK-01</v>
      </c>
      <c r="H463" s="10">
        <f>Cleaned_Data[[#This Row],[Units_Sold]]</f>
        <v>2</v>
      </c>
      <c r="I463" s="10">
        <f>Cleaned_Data[[#This Row],[MRP]]</f>
        <v>9307.2000000000007</v>
      </c>
      <c r="J463" s="10">
        <f>Cleaned_Data[[#This Row],[Discount_Applied]]</f>
        <v>0</v>
      </c>
      <c r="K463" s="10">
        <f>Cleaned_Data[[#This Row],[Revenue]]</f>
        <v>0</v>
      </c>
      <c r="L463" s="10">
        <f>Cleaned_Data[[#This Row],[Profit]]</f>
        <v>16.059999999999999</v>
      </c>
      <c r="M463" s="10" t="str">
        <f>Cleaned_Data[[#This Row],[Product_Name]]</f>
        <v>Air Zoom</v>
      </c>
      <c r="N463" s="10" t="str">
        <f>Cleaned_Data[[#This Row],[Product_Line]]</f>
        <v>Running</v>
      </c>
      <c r="O463" s="10" t="str">
        <f>Cleaned_Data[[#This Row],[Size]]</f>
        <v>M</v>
      </c>
      <c r="P463" s="10" t="str">
        <f t="shared" si="14"/>
        <v>Air Zoom|Running|M</v>
      </c>
      <c r="Q463" s="11" t="str">
        <f>Cleaned_Data[[#This Row],[Order_Date]]</f>
        <v/>
      </c>
      <c r="R463" s="10" t="str">
        <f>Cleaned_Data[[#This Row],[Region]]</f>
        <v>Hyderabad</v>
      </c>
      <c r="S463" s="10" t="str">
        <f>Cleaned_Data[[#This Row],[Sales_Channel]]</f>
        <v>Online</v>
      </c>
      <c r="T463" s="10" t="str">
        <f>Cleaned_Data[[#This Row],[Gender_Category]]</f>
        <v>Kids</v>
      </c>
      <c r="U463" t="str">
        <f t="shared" si="15"/>
        <v>Not Found</v>
      </c>
      <c r="V463" s="10"/>
      <c r="W463" s="10"/>
    </row>
    <row r="464" spans="1:23" x14ac:dyDescent="0.3">
      <c r="A464" s="10" t="s">
        <v>783</v>
      </c>
      <c r="B464" s="10">
        <f>Cleaned_Data[[#This Row],[Order_ID]]</f>
        <v>2486</v>
      </c>
      <c r="C464" s="10" t="str">
        <f>_xlfn.XLOOKUP(P464,Dim_Product!$E$2:$E$221,Dim_Product!$A$2:$A$221,"Not Found")</f>
        <v>PK-08</v>
      </c>
      <c r="D464" s="10" t="str">
        <f>_xlfn.XLOOKUP(Table5[[#This Row],[Order_Date]],Table8[Date],Table8[Date_Key],"Not Found")</f>
        <v>DK-548</v>
      </c>
      <c r="E464" s="10" t="str">
        <f>_xlfn.XLOOKUP(R464,Table4[Region],Table4[Region_Key])</f>
        <v>RK-02</v>
      </c>
      <c r="F464" s="10" t="str">
        <f>_xlfn.XLOOKUP(S464,Table6[Sales_Channel],Table6[Channel_Key])</f>
        <v>CK-02</v>
      </c>
      <c r="G464" s="10" t="str">
        <f>_xlfn.XLOOKUP(T464,Table7[Gender_Category],Table7[Gender_Key])</f>
        <v>GK-01</v>
      </c>
      <c r="H464" s="10">
        <f>Cleaned_Data[[#This Row],[Units_Sold]]</f>
        <v>2</v>
      </c>
      <c r="I464" s="10">
        <f>Cleaned_Data[[#This Row],[MRP]]</f>
        <v>6110.0300000000007</v>
      </c>
      <c r="J464" s="10">
        <f>Cleaned_Data[[#This Row],[Discount_Applied]]</f>
        <v>0.33</v>
      </c>
      <c r="K464" s="10">
        <f>Cleaned_Data[[#This Row],[Revenue]]</f>
        <v>0</v>
      </c>
      <c r="L464" s="10">
        <f>Cleaned_Data[[#This Row],[Profit]]</f>
        <v>1332.57</v>
      </c>
      <c r="M464" s="10" t="str">
        <f>Cleaned_Data[[#This Row],[Product_Name]]</f>
        <v>Mercurial Superfly</v>
      </c>
      <c r="N464" s="10" t="str">
        <f>Cleaned_Data[[#This Row],[Product_Line]]</f>
        <v>Soccer</v>
      </c>
      <c r="O464" s="10" t="str">
        <f>Cleaned_Data[[#This Row],[Size]]</f>
        <v>M</v>
      </c>
      <c r="P464" s="10" t="str">
        <f t="shared" si="14"/>
        <v>Mercurial Superfly|Soccer|M</v>
      </c>
      <c r="Q464" s="11">
        <f>Cleaned_Data[[#This Row],[Order_Date]]</f>
        <v>45680</v>
      </c>
      <c r="R464" s="10" t="str">
        <f>Cleaned_Data[[#This Row],[Region]]</f>
        <v>Hyderabad</v>
      </c>
      <c r="S464" s="10" t="str">
        <f>Cleaned_Data[[#This Row],[Sales_Channel]]</f>
        <v>Retail</v>
      </c>
      <c r="T464" s="10" t="str">
        <f>Cleaned_Data[[#This Row],[Gender_Category]]</f>
        <v>Kids</v>
      </c>
      <c r="U464" t="str">
        <f t="shared" si="15"/>
        <v>DK-548</v>
      </c>
      <c r="V464" s="10"/>
      <c r="W464" s="10"/>
    </row>
    <row r="465" spans="1:23" x14ac:dyDescent="0.3">
      <c r="A465" s="10" t="s">
        <v>784</v>
      </c>
      <c r="B465" s="10">
        <f>Cleaned_Data[[#This Row],[Order_ID]]</f>
        <v>2487</v>
      </c>
      <c r="C465" s="10" t="str">
        <f>_xlfn.XLOOKUP(P465,Dim_Product!$E$2:$E$221,Dim_Product!$A$2:$A$221,"Not Found")</f>
        <v>PK-42</v>
      </c>
      <c r="D465" s="10" t="str">
        <f>_xlfn.XLOOKUP(Table5[[#This Row],[Order_Date]],Table8[Date],Table8[Date_Key],"Not Found")</f>
        <v>DK-437</v>
      </c>
      <c r="E465" s="10" t="str">
        <f>_xlfn.XLOOKUP(R465,Table4[Region],Table4[Region_Key])</f>
        <v>RK-02</v>
      </c>
      <c r="F465" s="10" t="str">
        <f>_xlfn.XLOOKUP(S465,Table6[Sales_Channel],Table6[Channel_Key])</f>
        <v>CK-01</v>
      </c>
      <c r="G465" s="10" t="str">
        <f>_xlfn.XLOOKUP(T465,Table7[Gender_Category],Table7[Gender_Key])</f>
        <v>GK-03</v>
      </c>
      <c r="H465" s="10">
        <f>Cleaned_Data[[#This Row],[Units_Sold]]</f>
        <v>3</v>
      </c>
      <c r="I465" s="10">
        <f>Cleaned_Data[[#This Row],[MRP]]</f>
        <v>5881.13</v>
      </c>
      <c r="J465" s="10">
        <f>Cleaned_Data[[#This Row],[Discount_Applied]]</f>
        <v>0.8</v>
      </c>
      <c r="K465" s="10">
        <f>Cleaned_Data[[#This Row],[Revenue]]</f>
        <v>3528.68</v>
      </c>
      <c r="L465" s="10">
        <f>Cleaned_Data[[#This Row],[Profit]]</f>
        <v>2108.4</v>
      </c>
      <c r="M465" s="10" t="str">
        <f>Cleaned_Data[[#This Row],[Product_Name]]</f>
        <v>Air Zoom</v>
      </c>
      <c r="N465" s="10" t="str">
        <f>Cleaned_Data[[#This Row],[Product_Line]]</f>
        <v>Running</v>
      </c>
      <c r="O465" s="10" t="str">
        <f>Cleaned_Data[[#This Row],[Size]]</f>
        <v>L</v>
      </c>
      <c r="P465" s="10" t="str">
        <f t="shared" si="14"/>
        <v>Air Zoom|Running|L</v>
      </c>
      <c r="Q465" s="11">
        <f>Cleaned_Data[[#This Row],[Order_Date]]</f>
        <v>45569</v>
      </c>
      <c r="R465" s="10" t="str">
        <f>Cleaned_Data[[#This Row],[Region]]</f>
        <v>Hyderabad</v>
      </c>
      <c r="S465" s="10" t="str">
        <f>Cleaned_Data[[#This Row],[Sales_Channel]]</f>
        <v>Online</v>
      </c>
      <c r="T465" s="10" t="str">
        <f>Cleaned_Data[[#This Row],[Gender_Category]]</f>
        <v>Men</v>
      </c>
      <c r="U465" t="str">
        <f t="shared" si="15"/>
        <v>DK-437</v>
      </c>
      <c r="V465" s="10"/>
      <c r="W465" s="10"/>
    </row>
    <row r="466" spans="1:23" x14ac:dyDescent="0.3">
      <c r="A466" s="10" t="s">
        <v>785</v>
      </c>
      <c r="B466" s="10">
        <f>Cleaned_Data[[#This Row],[Order_ID]]</f>
        <v>2488</v>
      </c>
      <c r="C466" s="10" t="str">
        <f>_xlfn.XLOOKUP(P466,Dim_Product!$E$2:$E$221,Dim_Product!$A$2:$A$221,"Not Found")</f>
        <v>PK-135</v>
      </c>
      <c r="D466" s="10" t="str">
        <f>_xlfn.XLOOKUP(Table5[[#This Row],[Order_Date]],Table8[Date],Table8[Date_Key],"Not Found")</f>
        <v>DK-341</v>
      </c>
      <c r="E466" s="10" t="str">
        <f>_xlfn.XLOOKUP(R466,Table4[Region],Table4[Region_Key])</f>
        <v>RK-06</v>
      </c>
      <c r="F466" s="10" t="str">
        <f>_xlfn.XLOOKUP(S466,Table6[Sales_Channel],Table6[Channel_Key])</f>
        <v>CK-02</v>
      </c>
      <c r="G466" s="10" t="str">
        <f>_xlfn.XLOOKUP(T466,Table7[Gender_Category],Table7[Gender_Key])</f>
        <v>GK-01</v>
      </c>
      <c r="H466" s="10">
        <f>Cleaned_Data[[#This Row],[Units_Sold]]</f>
        <v>4</v>
      </c>
      <c r="I466" s="10">
        <f>Cleaned_Data[[#This Row],[MRP]]</f>
        <v>6387.51</v>
      </c>
      <c r="J466" s="10">
        <f>Cleaned_Data[[#This Row],[Discount_Applied]]</f>
        <v>0</v>
      </c>
      <c r="K466" s="10">
        <f>Cleaned_Data[[#This Row],[Revenue]]</f>
        <v>0</v>
      </c>
      <c r="L466" s="10">
        <f>Cleaned_Data[[#This Row],[Profit]]</f>
        <v>300.76</v>
      </c>
      <c r="M466" s="10" t="str">
        <f>Cleaned_Data[[#This Row],[Product_Name]]</f>
        <v>Free RN</v>
      </c>
      <c r="N466" s="10" t="str">
        <f>Cleaned_Data[[#This Row],[Product_Line]]</f>
        <v>Running</v>
      </c>
      <c r="O466" s="10" t="str">
        <f>Cleaned_Data[[#This Row],[Size]]</f>
        <v>6</v>
      </c>
      <c r="P466" s="10" t="str">
        <f t="shared" si="14"/>
        <v>Free RN|Running|6</v>
      </c>
      <c r="Q466" s="11">
        <f>Cleaned_Data[[#This Row],[Order_Date]]</f>
        <v>45473</v>
      </c>
      <c r="R466" s="10" t="str">
        <f>Cleaned_Data[[#This Row],[Region]]</f>
        <v>Kolkata</v>
      </c>
      <c r="S466" s="10" t="str">
        <f>Cleaned_Data[[#This Row],[Sales_Channel]]</f>
        <v>Retail</v>
      </c>
      <c r="T466" s="10" t="str">
        <f>Cleaned_Data[[#This Row],[Gender_Category]]</f>
        <v>Kids</v>
      </c>
      <c r="U466" t="str">
        <f t="shared" si="15"/>
        <v>DK-341</v>
      </c>
      <c r="V466" s="10"/>
      <c r="W466" s="10"/>
    </row>
    <row r="467" spans="1:23" x14ac:dyDescent="0.3">
      <c r="A467" s="10" t="s">
        <v>786</v>
      </c>
      <c r="B467" s="10">
        <f>Cleaned_Data[[#This Row],[Order_ID]]</f>
        <v>2489</v>
      </c>
      <c r="C467" s="10" t="str">
        <f>_xlfn.XLOOKUP(P467,Dim_Product!$E$2:$E$221,Dim_Product!$A$2:$A$221,"Not Found")</f>
        <v>PK-145</v>
      </c>
      <c r="D467" s="10" t="str">
        <f>_xlfn.XLOOKUP(Table5[[#This Row],[Order_Date]],Table8[Date],Table8[Date_Key],"Not Found")</f>
        <v>DK-606</v>
      </c>
      <c r="E467" s="10" t="str">
        <f>_xlfn.XLOOKUP(R467,Table4[Region],Table4[Region_Key])</f>
        <v>RK-02</v>
      </c>
      <c r="F467" s="10" t="str">
        <f>_xlfn.XLOOKUP(S467,Table6[Sales_Channel],Table6[Channel_Key])</f>
        <v>CK-02</v>
      </c>
      <c r="G467" s="10" t="str">
        <f>_xlfn.XLOOKUP(T467,Table7[Gender_Category],Table7[Gender_Key])</f>
        <v>GK-03</v>
      </c>
      <c r="H467" s="10">
        <f>Cleaned_Data[[#This Row],[Units_Sold]]</f>
        <v>4</v>
      </c>
      <c r="I467" s="10">
        <f>Cleaned_Data[[#This Row],[MRP]]</f>
        <v>6110.0300000000007</v>
      </c>
      <c r="J467" s="10">
        <f>Cleaned_Data[[#This Row],[Discount_Applied]]</f>
        <v>0.18</v>
      </c>
      <c r="K467" s="10">
        <f>Cleaned_Data[[#This Row],[Revenue]]</f>
        <v>0</v>
      </c>
      <c r="L467" s="10">
        <f>Cleaned_Data[[#This Row],[Profit]]</f>
        <v>1415.34</v>
      </c>
      <c r="M467" s="10" t="str">
        <f>Cleaned_Data[[#This Row],[Product_Name]]</f>
        <v>Air Force 1</v>
      </c>
      <c r="N467" s="10" t="str">
        <f>Cleaned_Data[[#This Row],[Product_Line]]</f>
        <v>Lifestyle</v>
      </c>
      <c r="O467" s="10" t="str">
        <f>Cleaned_Data[[#This Row],[Size]]</f>
        <v>NA</v>
      </c>
      <c r="P467" s="10" t="str">
        <f t="shared" si="14"/>
        <v>Air Force 1|Lifestyle|NA</v>
      </c>
      <c r="Q467" s="11">
        <f>Cleaned_Data[[#This Row],[Order_Date]]</f>
        <v>45738</v>
      </c>
      <c r="R467" s="10" t="str">
        <f>Cleaned_Data[[#This Row],[Region]]</f>
        <v>Hyderabad</v>
      </c>
      <c r="S467" s="10" t="str">
        <f>Cleaned_Data[[#This Row],[Sales_Channel]]</f>
        <v>Retail</v>
      </c>
      <c r="T467" s="10" t="str">
        <f>Cleaned_Data[[#This Row],[Gender_Category]]</f>
        <v>Men</v>
      </c>
      <c r="U467" t="str">
        <f t="shared" si="15"/>
        <v>DK-606</v>
      </c>
      <c r="V467" s="10"/>
      <c r="W467" s="10"/>
    </row>
    <row r="468" spans="1:23" x14ac:dyDescent="0.3">
      <c r="A468" s="10" t="s">
        <v>787</v>
      </c>
      <c r="B468" s="10">
        <f>Cleaned_Data[[#This Row],[Order_ID]]</f>
        <v>2490</v>
      </c>
      <c r="C468" s="10" t="str">
        <f>_xlfn.XLOOKUP(P468,Dim_Product!$E$2:$E$221,Dim_Product!$A$2:$A$221,"Not Found")</f>
        <v>PK-100</v>
      </c>
      <c r="D468" s="10" t="str">
        <f>_xlfn.XLOOKUP(Table5[[#This Row],[Order_Date]],Table8[Date],Table8[Date_Key],"Not Found")</f>
        <v>DK-711</v>
      </c>
      <c r="E468" s="10" t="str">
        <f>_xlfn.XLOOKUP(R468,Table4[Region],Table4[Region_Key])</f>
        <v>RK-02</v>
      </c>
      <c r="F468" s="10" t="str">
        <f>_xlfn.XLOOKUP(S468,Table6[Sales_Channel],Table6[Channel_Key])</f>
        <v>CK-01</v>
      </c>
      <c r="G468" s="10" t="str">
        <f>_xlfn.XLOOKUP(T468,Table7[Gender_Category],Table7[Gender_Key])</f>
        <v>GK-02</v>
      </c>
      <c r="H468" s="10">
        <f>Cleaned_Data[[#This Row],[Units_Sold]]</f>
        <v>3</v>
      </c>
      <c r="I468" s="10">
        <f>Cleaned_Data[[#This Row],[MRP]]</f>
        <v>5015.1899999999996</v>
      </c>
      <c r="J468" s="10">
        <f>Cleaned_Data[[#This Row],[Discount_Applied]]</f>
        <v>0.75</v>
      </c>
      <c r="K468" s="10">
        <f>Cleaned_Data[[#This Row],[Revenue]]</f>
        <v>3761.39</v>
      </c>
      <c r="L468" s="10">
        <f>Cleaned_Data[[#This Row],[Profit]]</f>
        <v>-494.53</v>
      </c>
      <c r="M468" s="10" t="str">
        <f>Cleaned_Data[[#This Row],[Product_Name]]</f>
        <v>Premier III</v>
      </c>
      <c r="N468" s="10" t="str">
        <f>Cleaned_Data[[#This Row],[Product_Line]]</f>
        <v>Soccer</v>
      </c>
      <c r="O468" s="10" t="str">
        <f>Cleaned_Data[[#This Row],[Size]]</f>
        <v>L</v>
      </c>
      <c r="P468" s="10" t="str">
        <f t="shared" si="14"/>
        <v>Premier III|Soccer|L</v>
      </c>
      <c r="Q468" s="11">
        <f>Cleaned_Data[[#This Row],[Order_Date]]</f>
        <v>45843</v>
      </c>
      <c r="R468" s="10" t="str">
        <f>Cleaned_Data[[#This Row],[Region]]</f>
        <v>Hyderabad</v>
      </c>
      <c r="S468" s="10" t="str">
        <f>Cleaned_Data[[#This Row],[Sales_Channel]]</f>
        <v>Online</v>
      </c>
      <c r="T468" s="10" t="str">
        <f>Cleaned_Data[[#This Row],[Gender_Category]]</f>
        <v>Women</v>
      </c>
      <c r="U468" t="str">
        <f t="shared" si="15"/>
        <v>DK-711</v>
      </c>
      <c r="V468" s="10"/>
      <c r="W468" s="10"/>
    </row>
    <row r="469" spans="1:23" x14ac:dyDescent="0.3">
      <c r="A469" s="10" t="s">
        <v>788</v>
      </c>
      <c r="B469" s="10">
        <f>Cleaned_Data[[#This Row],[Order_ID]]</f>
        <v>2491</v>
      </c>
      <c r="C469" s="10" t="str">
        <f>_xlfn.XLOOKUP(P469,Dim_Product!$E$2:$E$221,Dim_Product!$A$2:$A$221,"Not Found")</f>
        <v>PK-122</v>
      </c>
      <c r="D469" s="10" t="str">
        <f>_xlfn.XLOOKUP(Table5[[#This Row],[Order_Date]],Table8[Date],Table8[Date_Key],"Not Found")</f>
        <v>DK-103</v>
      </c>
      <c r="E469" s="10" t="str">
        <f>_xlfn.XLOOKUP(R469,Table4[Region],Table4[Region_Key])</f>
        <v>RK-01</v>
      </c>
      <c r="F469" s="10" t="str">
        <f>_xlfn.XLOOKUP(S469,Table6[Sales_Channel],Table6[Channel_Key])</f>
        <v>CK-01</v>
      </c>
      <c r="G469" s="10" t="str">
        <f>_xlfn.XLOOKUP(T469,Table7[Gender_Category],Table7[Gender_Key])</f>
        <v>GK-01</v>
      </c>
      <c r="H469" s="10">
        <f>Cleaned_Data[[#This Row],[Units_Sold]]</f>
        <v>2</v>
      </c>
      <c r="I469" s="10">
        <f>Cleaned_Data[[#This Row],[MRP]]</f>
        <v>8998.44</v>
      </c>
      <c r="J469" s="10">
        <f>Cleaned_Data[[#This Row],[Discount_Applied]]</f>
        <v>0</v>
      </c>
      <c r="K469" s="10">
        <f>Cleaned_Data[[#This Row],[Revenue]]</f>
        <v>0</v>
      </c>
      <c r="L469" s="10">
        <f>Cleaned_Data[[#This Row],[Profit]]</f>
        <v>-432.44</v>
      </c>
      <c r="M469" s="10" t="str">
        <f>Cleaned_Data[[#This Row],[Product_Name]]</f>
        <v>Phantom GT</v>
      </c>
      <c r="N469" s="10" t="str">
        <f>Cleaned_Data[[#This Row],[Product_Line]]</f>
        <v>Soccer</v>
      </c>
      <c r="O469" s="10" t="str">
        <f>Cleaned_Data[[#This Row],[Size]]</f>
        <v>M</v>
      </c>
      <c r="P469" s="10" t="str">
        <f t="shared" si="14"/>
        <v>Phantom GT|Soccer|M</v>
      </c>
      <c r="Q469" s="11">
        <f>Cleaned_Data[[#This Row],[Order_Date]]</f>
        <v>45235</v>
      </c>
      <c r="R469" s="10" t="str">
        <f>Cleaned_Data[[#This Row],[Region]]</f>
        <v>Bangalore</v>
      </c>
      <c r="S469" s="10" t="str">
        <f>Cleaned_Data[[#This Row],[Sales_Channel]]</f>
        <v>Online</v>
      </c>
      <c r="T469" s="10" t="str">
        <f>Cleaned_Data[[#This Row],[Gender_Category]]</f>
        <v>Kids</v>
      </c>
      <c r="U469" t="str">
        <f t="shared" si="15"/>
        <v>DK-103</v>
      </c>
      <c r="V469" s="10"/>
      <c r="W469" s="10"/>
    </row>
    <row r="470" spans="1:23" x14ac:dyDescent="0.3">
      <c r="A470" s="10" t="s">
        <v>789</v>
      </c>
      <c r="B470" s="10">
        <f>Cleaned_Data[[#This Row],[Order_ID]]</f>
        <v>2492</v>
      </c>
      <c r="C470" s="10" t="str">
        <f>_xlfn.XLOOKUP(P470,Dim_Product!$E$2:$E$221,Dim_Product!$A$2:$A$221,"Not Found")</f>
        <v>PK-48</v>
      </c>
      <c r="D470" s="10" t="str">
        <f>_xlfn.XLOOKUP(Table5[[#This Row],[Order_Date]],Table8[Date],Table8[Date_Key],"Not Found")</f>
        <v>DK-459</v>
      </c>
      <c r="E470" s="10" t="str">
        <f>_xlfn.XLOOKUP(R470,Table4[Region],Table4[Region_Key])</f>
        <v>RK-06</v>
      </c>
      <c r="F470" s="10" t="str">
        <f>_xlfn.XLOOKUP(S470,Table6[Sales_Channel],Table6[Channel_Key])</f>
        <v>CK-01</v>
      </c>
      <c r="G470" s="10" t="str">
        <f>_xlfn.XLOOKUP(T470,Table7[Gender_Category],Table7[Gender_Key])</f>
        <v>GK-01</v>
      </c>
      <c r="H470" s="10">
        <f>Cleaned_Data[[#This Row],[Units_Sold]]</f>
        <v>2</v>
      </c>
      <c r="I470" s="10">
        <f>Cleaned_Data[[#This Row],[MRP]]</f>
        <v>6110.0300000000007</v>
      </c>
      <c r="J470" s="10">
        <f>Cleaned_Data[[#This Row],[Discount_Applied]]</f>
        <v>0</v>
      </c>
      <c r="K470" s="10">
        <f>Cleaned_Data[[#This Row],[Revenue]]</f>
        <v>0</v>
      </c>
      <c r="L470" s="10">
        <f>Cleaned_Data[[#This Row],[Profit]]</f>
        <v>473.22</v>
      </c>
      <c r="M470" s="10" t="str">
        <f>Cleaned_Data[[#This Row],[Product_Name]]</f>
        <v>LeBron 20</v>
      </c>
      <c r="N470" s="10" t="str">
        <f>Cleaned_Data[[#This Row],[Product_Line]]</f>
        <v>Basketball</v>
      </c>
      <c r="O470" s="10" t="str">
        <f>Cleaned_Data[[#This Row],[Size]]</f>
        <v>L</v>
      </c>
      <c r="P470" s="10" t="str">
        <f t="shared" si="14"/>
        <v>LeBron 20|Basketball|L</v>
      </c>
      <c r="Q470" s="11">
        <f>Cleaned_Data[[#This Row],[Order_Date]]</f>
        <v>45591</v>
      </c>
      <c r="R470" s="10" t="str">
        <f>Cleaned_Data[[#This Row],[Region]]</f>
        <v>Kolkata</v>
      </c>
      <c r="S470" s="10" t="str">
        <f>Cleaned_Data[[#This Row],[Sales_Channel]]</f>
        <v>Online</v>
      </c>
      <c r="T470" s="10" t="str">
        <f>Cleaned_Data[[#This Row],[Gender_Category]]</f>
        <v>Kids</v>
      </c>
      <c r="U470" t="str">
        <f t="shared" si="15"/>
        <v>DK-459</v>
      </c>
      <c r="V470" s="10"/>
      <c r="W470" s="10"/>
    </row>
    <row r="471" spans="1:23" x14ac:dyDescent="0.3">
      <c r="A471" s="10" t="s">
        <v>790</v>
      </c>
      <c r="B471" s="10">
        <f>Cleaned_Data[[#This Row],[Order_ID]]</f>
        <v>2493</v>
      </c>
      <c r="C471" s="10" t="str">
        <f>_xlfn.XLOOKUP(P471,Dim_Product!$E$2:$E$221,Dim_Product!$A$2:$A$221,"Not Found")</f>
        <v>PK-28</v>
      </c>
      <c r="D471" s="10" t="str">
        <f>_xlfn.XLOOKUP(Table5[[#This Row],[Order_Date]],Table8[Date],Table8[Date_Key],"Not Found")</f>
        <v>DK-666</v>
      </c>
      <c r="E471" s="10" t="str">
        <f>_xlfn.XLOOKUP(R471,Table4[Region],Table4[Region_Key])</f>
        <v>RK-06</v>
      </c>
      <c r="F471" s="10" t="str">
        <f>_xlfn.XLOOKUP(S471,Table6[Sales_Channel],Table6[Channel_Key])</f>
        <v>CK-02</v>
      </c>
      <c r="G471" s="10" t="str">
        <f>_xlfn.XLOOKUP(T471,Table7[Gender_Category],Table7[Gender_Key])</f>
        <v>GK-02</v>
      </c>
      <c r="H471" s="10">
        <f>Cleaned_Data[[#This Row],[Units_Sold]]</f>
        <v>3</v>
      </c>
      <c r="I471" s="10">
        <f>Cleaned_Data[[#This Row],[MRP]]</f>
        <v>6042.94</v>
      </c>
      <c r="J471" s="10">
        <f>Cleaned_Data[[#This Row],[Discount_Applied]]</f>
        <v>0</v>
      </c>
      <c r="K471" s="10">
        <f>Cleaned_Data[[#This Row],[Revenue]]</f>
        <v>0</v>
      </c>
      <c r="L471" s="10">
        <f>Cleaned_Data[[#This Row],[Profit]]</f>
        <v>1659.75</v>
      </c>
      <c r="M471" s="10" t="str">
        <f>Cleaned_Data[[#This Row],[Product_Name]]</f>
        <v>Premier III</v>
      </c>
      <c r="N471" s="10" t="str">
        <f>Cleaned_Data[[#This Row],[Product_Line]]</f>
        <v>Soccer</v>
      </c>
      <c r="O471" s="10" t="str">
        <f>Cleaned_Data[[#This Row],[Size]]</f>
        <v>NA</v>
      </c>
      <c r="P471" s="10" t="str">
        <f t="shared" si="14"/>
        <v>Premier III|Soccer|NA</v>
      </c>
      <c r="Q471" s="11">
        <f>Cleaned_Data[[#This Row],[Order_Date]]</f>
        <v>45798</v>
      </c>
      <c r="R471" s="10" t="str">
        <f>Cleaned_Data[[#This Row],[Region]]</f>
        <v>Kolkata</v>
      </c>
      <c r="S471" s="10" t="str">
        <f>Cleaned_Data[[#This Row],[Sales_Channel]]</f>
        <v>Retail</v>
      </c>
      <c r="T471" s="10" t="str">
        <f>Cleaned_Data[[#This Row],[Gender_Category]]</f>
        <v>Women</v>
      </c>
      <c r="U471" t="str">
        <f t="shared" si="15"/>
        <v>DK-666</v>
      </c>
      <c r="V471" s="10"/>
      <c r="W471" s="10"/>
    </row>
    <row r="472" spans="1:23" x14ac:dyDescent="0.3">
      <c r="A472" s="10" t="s">
        <v>791</v>
      </c>
      <c r="B472" s="10">
        <f>Cleaned_Data[[#This Row],[Order_ID]]</f>
        <v>2494</v>
      </c>
      <c r="C472" s="10" t="str">
        <f>_xlfn.XLOOKUP(P472,Dim_Product!$E$2:$E$221,Dim_Product!$A$2:$A$221,"Not Found")</f>
        <v>PK-106</v>
      </c>
      <c r="D472" s="10" t="str">
        <f>_xlfn.XLOOKUP(Table5[[#This Row],[Order_Date]],Table8[Date],Table8[Date_Key],"Not Found")</f>
        <v>DK-471</v>
      </c>
      <c r="E472" s="10" t="str">
        <f>_xlfn.XLOOKUP(R472,Table4[Region],Table4[Region_Key])</f>
        <v>RK-03</v>
      </c>
      <c r="F472" s="10" t="str">
        <f>_xlfn.XLOOKUP(S472,Table6[Sales_Channel],Table6[Channel_Key])</f>
        <v>CK-02</v>
      </c>
      <c r="G472" s="10" t="str">
        <f>_xlfn.XLOOKUP(T472,Table7[Gender_Category],Table7[Gender_Key])</f>
        <v>GK-01</v>
      </c>
      <c r="H472" s="10">
        <f>Cleaned_Data[[#This Row],[Units_Sold]]</f>
        <v>2</v>
      </c>
      <c r="I472" s="10">
        <f>Cleaned_Data[[#This Row],[MRP]]</f>
        <v>6110.0300000000007</v>
      </c>
      <c r="J472" s="10">
        <f>Cleaned_Data[[#This Row],[Discount_Applied]]</f>
        <v>0</v>
      </c>
      <c r="K472" s="10">
        <f>Cleaned_Data[[#This Row],[Revenue]]</f>
        <v>0</v>
      </c>
      <c r="L472" s="10">
        <f>Cleaned_Data[[#This Row],[Profit]]</f>
        <v>1007.7</v>
      </c>
      <c r="M472" s="10" t="str">
        <f>Cleaned_Data[[#This Row],[Product_Name]]</f>
        <v>Dunk Low</v>
      </c>
      <c r="N472" s="10" t="str">
        <f>Cleaned_Data[[#This Row],[Product_Line]]</f>
        <v>Lifestyle</v>
      </c>
      <c r="O472" s="10" t="str">
        <f>Cleaned_Data[[#This Row],[Size]]</f>
        <v>NA</v>
      </c>
      <c r="P472" s="10" t="str">
        <f t="shared" si="14"/>
        <v>Dunk Low|Lifestyle|NA</v>
      </c>
      <c r="Q472" s="11">
        <f>Cleaned_Data[[#This Row],[Order_Date]]</f>
        <v>45603</v>
      </c>
      <c r="R472" s="10" t="str">
        <f>Cleaned_Data[[#This Row],[Region]]</f>
        <v>Mumbai</v>
      </c>
      <c r="S472" s="10" t="str">
        <f>Cleaned_Data[[#This Row],[Sales_Channel]]</f>
        <v>Retail</v>
      </c>
      <c r="T472" s="10" t="str">
        <f>Cleaned_Data[[#This Row],[Gender_Category]]</f>
        <v>Kids</v>
      </c>
      <c r="U472" t="str">
        <f t="shared" si="15"/>
        <v>DK-471</v>
      </c>
      <c r="V472" s="10"/>
      <c r="W472" s="10"/>
    </row>
    <row r="473" spans="1:23" x14ac:dyDescent="0.3">
      <c r="A473" s="10" t="s">
        <v>792</v>
      </c>
      <c r="B473" s="10">
        <f>Cleaned_Data[[#This Row],[Order_ID]]</f>
        <v>2495</v>
      </c>
      <c r="C473" s="10" t="str">
        <f>_xlfn.XLOOKUP(P473,Dim_Product!$E$2:$E$221,Dim_Product!$A$2:$A$221,"Not Found")</f>
        <v>PK-56</v>
      </c>
      <c r="D473" s="10" t="str">
        <f>_xlfn.XLOOKUP(Table5[[#This Row],[Order_Date]],Table8[Date],Table8[Date_Key],"Not Found")</f>
        <v>Not Found</v>
      </c>
      <c r="E473" s="10" t="str">
        <f>_xlfn.XLOOKUP(R473,Table4[Region],Table4[Region_Key])</f>
        <v>RK-01</v>
      </c>
      <c r="F473" s="10" t="str">
        <f>_xlfn.XLOOKUP(S473,Table6[Sales_Channel],Table6[Channel_Key])</f>
        <v>CK-02</v>
      </c>
      <c r="G473" s="10" t="str">
        <f>_xlfn.XLOOKUP(T473,Table7[Gender_Category],Table7[Gender_Key])</f>
        <v>GK-01</v>
      </c>
      <c r="H473" s="10">
        <f>Cleaned_Data[[#This Row],[Units_Sold]]</f>
        <v>3</v>
      </c>
      <c r="I473" s="10">
        <f>Cleaned_Data[[#This Row],[MRP]]</f>
        <v>6110.0300000000007</v>
      </c>
      <c r="J473" s="10">
        <f>Cleaned_Data[[#This Row],[Discount_Applied]]</f>
        <v>0</v>
      </c>
      <c r="K473" s="10">
        <f>Cleaned_Data[[#This Row],[Revenue]]</f>
        <v>0</v>
      </c>
      <c r="L473" s="10">
        <f>Cleaned_Data[[#This Row],[Profit]]</f>
        <v>36.159999999999997</v>
      </c>
      <c r="M473" s="10" t="str">
        <f>Cleaned_Data[[#This Row],[Product_Name]]</f>
        <v>LeBron 20</v>
      </c>
      <c r="N473" s="10" t="str">
        <f>Cleaned_Data[[#This Row],[Product_Line]]</f>
        <v>Basketball</v>
      </c>
      <c r="O473" s="10" t="str">
        <f>Cleaned_Data[[#This Row],[Size]]</f>
        <v>NA</v>
      </c>
      <c r="P473" s="10" t="str">
        <f t="shared" si="14"/>
        <v>LeBron 20|Basketball|NA</v>
      </c>
      <c r="Q473" s="11" t="str">
        <f>Cleaned_Data[[#This Row],[Order_Date]]</f>
        <v/>
      </c>
      <c r="R473" s="10" t="str">
        <f>Cleaned_Data[[#This Row],[Region]]</f>
        <v>Bangalore</v>
      </c>
      <c r="S473" s="10" t="str">
        <f>Cleaned_Data[[#This Row],[Sales_Channel]]</f>
        <v>Retail</v>
      </c>
      <c r="T473" s="10" t="str">
        <f>Cleaned_Data[[#This Row],[Gender_Category]]</f>
        <v>Kids</v>
      </c>
      <c r="U473" t="str">
        <f t="shared" si="15"/>
        <v>Not Found</v>
      </c>
      <c r="V473" s="10"/>
      <c r="W473" s="10"/>
    </row>
    <row r="474" spans="1:23" x14ac:dyDescent="0.3">
      <c r="A474" s="10" t="s">
        <v>793</v>
      </c>
      <c r="B474" s="10">
        <f>Cleaned_Data[[#This Row],[Order_ID]]</f>
        <v>2496</v>
      </c>
      <c r="C474" s="10" t="str">
        <f>_xlfn.XLOOKUP(P474,Dim_Product!$E$2:$E$221,Dim_Product!$A$2:$A$221,"Not Found")</f>
        <v>PK-67</v>
      </c>
      <c r="D474" s="10" t="str">
        <f>_xlfn.XLOOKUP(Table5[[#This Row],[Order_Date]],Table8[Date],Table8[Date_Key],"Not Found")</f>
        <v>DK-620</v>
      </c>
      <c r="E474" s="10" t="str">
        <f>_xlfn.XLOOKUP(R474,Table4[Region],Table4[Region_Key])</f>
        <v>RK-01</v>
      </c>
      <c r="F474" s="10" t="str">
        <f>_xlfn.XLOOKUP(S474,Table6[Sales_Channel],Table6[Channel_Key])</f>
        <v>CK-02</v>
      </c>
      <c r="G474" s="10" t="str">
        <f>_xlfn.XLOOKUP(T474,Table7[Gender_Category],Table7[Gender_Key])</f>
        <v>GK-01</v>
      </c>
      <c r="H474" s="10">
        <f>Cleaned_Data[[#This Row],[Units_Sold]]</f>
        <v>2</v>
      </c>
      <c r="I474" s="10">
        <f>Cleaned_Data[[#This Row],[MRP]]</f>
        <v>4110.72</v>
      </c>
      <c r="J474" s="10">
        <f>Cleaned_Data[[#This Row],[Discount_Applied]]</f>
        <v>0.32</v>
      </c>
      <c r="K474" s="10">
        <f>Cleaned_Data[[#This Row],[Revenue]]</f>
        <v>5590.58</v>
      </c>
      <c r="L474" s="10">
        <f>Cleaned_Data[[#This Row],[Profit]]</f>
        <v>3894.95</v>
      </c>
      <c r="M474" s="10" t="str">
        <f>Cleaned_Data[[#This Row],[Product_Name]]</f>
        <v>React Infinity</v>
      </c>
      <c r="N474" s="10" t="str">
        <f>Cleaned_Data[[#This Row],[Product_Line]]</f>
        <v>Running</v>
      </c>
      <c r="O474" s="10" t="str">
        <f>Cleaned_Data[[#This Row],[Size]]</f>
        <v>M</v>
      </c>
      <c r="P474" s="10" t="str">
        <f t="shared" si="14"/>
        <v>React Infinity|Running|M</v>
      </c>
      <c r="Q474" s="11">
        <f>Cleaned_Data[[#This Row],[Order_Date]]</f>
        <v>45752</v>
      </c>
      <c r="R474" s="10" t="str">
        <f>Cleaned_Data[[#This Row],[Region]]</f>
        <v>Bangalore</v>
      </c>
      <c r="S474" s="10" t="str">
        <f>Cleaned_Data[[#This Row],[Sales_Channel]]</f>
        <v>Retail</v>
      </c>
      <c r="T474" s="10" t="str">
        <f>Cleaned_Data[[#This Row],[Gender_Category]]</f>
        <v>Kids</v>
      </c>
      <c r="U474" t="str">
        <f t="shared" si="15"/>
        <v>DK-620</v>
      </c>
      <c r="V474" s="10"/>
      <c r="W474" s="10"/>
    </row>
    <row r="475" spans="1:23" x14ac:dyDescent="0.3">
      <c r="A475" s="10" t="s">
        <v>794</v>
      </c>
      <c r="B475" s="10">
        <f>Cleaned_Data[[#This Row],[Order_ID]]</f>
        <v>2497</v>
      </c>
      <c r="C475" s="10" t="str">
        <f>_xlfn.XLOOKUP(P475,Dim_Product!$E$2:$E$221,Dim_Product!$A$2:$A$221,"Not Found")</f>
        <v>PK-41</v>
      </c>
      <c r="D475" s="10" t="str">
        <f>_xlfn.XLOOKUP(Table5[[#This Row],[Order_Date]],Table8[Date],Table8[Date_Key],"Not Found")</f>
        <v>Not Found</v>
      </c>
      <c r="E475" s="10" t="str">
        <f>_xlfn.XLOOKUP(R475,Table4[Region],Table4[Region_Key])</f>
        <v>RK-03</v>
      </c>
      <c r="F475" s="10" t="str">
        <f>_xlfn.XLOOKUP(S475,Table6[Sales_Channel],Table6[Channel_Key])</f>
        <v>CK-01</v>
      </c>
      <c r="G475" s="10" t="str">
        <f>_xlfn.XLOOKUP(T475,Table7[Gender_Category],Table7[Gender_Key])</f>
        <v>GK-01</v>
      </c>
      <c r="H475" s="10">
        <f>Cleaned_Data[[#This Row],[Units_Sold]]</f>
        <v>1</v>
      </c>
      <c r="I475" s="10">
        <f>Cleaned_Data[[#This Row],[MRP]]</f>
        <v>6110.0300000000007</v>
      </c>
      <c r="J475" s="10">
        <f>Cleaned_Data[[#This Row],[Discount_Applied]]</f>
        <v>0</v>
      </c>
      <c r="K475" s="10">
        <f>Cleaned_Data[[#This Row],[Revenue]]</f>
        <v>0</v>
      </c>
      <c r="L475" s="10">
        <f>Cleaned_Data[[#This Row],[Profit]]</f>
        <v>2592.98</v>
      </c>
      <c r="M475" s="10" t="str">
        <f>Cleaned_Data[[#This Row],[Product_Name]]</f>
        <v>Air Jordan</v>
      </c>
      <c r="N475" s="10" t="str">
        <f>Cleaned_Data[[#This Row],[Product_Line]]</f>
        <v>Basketball</v>
      </c>
      <c r="O475" s="10" t="str">
        <f>Cleaned_Data[[#This Row],[Size]]</f>
        <v>XL</v>
      </c>
      <c r="P475" s="10" t="str">
        <f t="shared" si="14"/>
        <v>Air Jordan|Basketball|XL</v>
      </c>
      <c r="Q475" s="11" t="str">
        <f>Cleaned_Data[[#This Row],[Order_Date]]</f>
        <v/>
      </c>
      <c r="R475" s="10" t="str">
        <f>Cleaned_Data[[#This Row],[Region]]</f>
        <v>Mumbai</v>
      </c>
      <c r="S475" s="10" t="str">
        <f>Cleaned_Data[[#This Row],[Sales_Channel]]</f>
        <v>Online</v>
      </c>
      <c r="T475" s="10" t="str">
        <f>Cleaned_Data[[#This Row],[Gender_Category]]</f>
        <v>Kids</v>
      </c>
      <c r="U475" t="str">
        <f t="shared" si="15"/>
        <v>Not Found</v>
      </c>
      <c r="V475" s="10"/>
      <c r="W475" s="10"/>
    </row>
    <row r="476" spans="1:23" x14ac:dyDescent="0.3">
      <c r="A476" s="10" t="s">
        <v>795</v>
      </c>
      <c r="B476" s="10">
        <f>Cleaned_Data[[#This Row],[Order_ID]]</f>
        <v>2498</v>
      </c>
      <c r="C476" s="10" t="str">
        <f>_xlfn.XLOOKUP(P476,Dim_Product!$E$2:$E$221,Dim_Product!$A$2:$A$221,"Not Found")</f>
        <v>PK-112</v>
      </c>
      <c r="D476" s="10" t="str">
        <f>_xlfn.XLOOKUP(Table5[[#This Row],[Order_Date]],Table8[Date],Table8[Date_Key],"Not Found")</f>
        <v>DK-515</v>
      </c>
      <c r="E476" s="10" t="str">
        <f>_xlfn.XLOOKUP(R476,Table4[Region],Table4[Region_Key])</f>
        <v>RK-04</v>
      </c>
      <c r="F476" s="10" t="str">
        <f>_xlfn.XLOOKUP(S476,Table6[Sales_Channel],Table6[Channel_Key])</f>
        <v>CK-02</v>
      </c>
      <c r="G476" s="10" t="str">
        <f>_xlfn.XLOOKUP(T476,Table7[Gender_Category],Table7[Gender_Key])</f>
        <v>GK-01</v>
      </c>
      <c r="H476" s="10">
        <f>Cleaned_Data[[#This Row],[Units_Sold]]</f>
        <v>2</v>
      </c>
      <c r="I476" s="10">
        <f>Cleaned_Data[[#This Row],[MRP]]</f>
        <v>6110.0300000000007</v>
      </c>
      <c r="J476" s="10">
        <f>Cleaned_Data[[#This Row],[Discount_Applied]]</f>
        <v>0</v>
      </c>
      <c r="K476" s="10">
        <f>Cleaned_Data[[#This Row],[Revenue]]</f>
        <v>0</v>
      </c>
      <c r="L476" s="10">
        <f>Cleaned_Data[[#This Row],[Profit]]</f>
        <v>1574.98</v>
      </c>
      <c r="M476" s="10" t="str">
        <f>Cleaned_Data[[#This Row],[Product_Name]]</f>
        <v>ZoomX Invincible</v>
      </c>
      <c r="N476" s="10" t="str">
        <f>Cleaned_Data[[#This Row],[Product_Line]]</f>
        <v>Training</v>
      </c>
      <c r="O476" s="10" t="str">
        <f>Cleaned_Data[[#This Row],[Size]]</f>
        <v>NA</v>
      </c>
      <c r="P476" s="10" t="str">
        <f t="shared" si="14"/>
        <v>ZoomX Invincible|Training|NA</v>
      </c>
      <c r="Q476" s="11">
        <f>Cleaned_Data[[#This Row],[Order_Date]]</f>
        <v>45647</v>
      </c>
      <c r="R476" s="10" t="str">
        <f>Cleaned_Data[[#This Row],[Region]]</f>
        <v>Pune</v>
      </c>
      <c r="S476" s="10" t="str">
        <f>Cleaned_Data[[#This Row],[Sales_Channel]]</f>
        <v>Retail</v>
      </c>
      <c r="T476" s="10" t="str">
        <f>Cleaned_Data[[#This Row],[Gender_Category]]</f>
        <v>Kids</v>
      </c>
      <c r="U476" t="str">
        <f t="shared" si="15"/>
        <v>DK-515</v>
      </c>
      <c r="V476" s="10"/>
      <c r="W476" s="10"/>
    </row>
    <row r="477" spans="1:23" x14ac:dyDescent="0.3">
      <c r="A477" s="10" t="s">
        <v>796</v>
      </c>
      <c r="B477" s="10">
        <f>Cleaned_Data[[#This Row],[Order_ID]]</f>
        <v>2499</v>
      </c>
      <c r="C477" s="10" t="str">
        <f>_xlfn.XLOOKUP(P477,Dim_Product!$E$2:$E$221,Dim_Product!$A$2:$A$221,"Not Found")</f>
        <v>PK-100</v>
      </c>
      <c r="D477" s="10" t="str">
        <f>_xlfn.XLOOKUP(Table5[[#This Row],[Order_Date]],Table8[Date],Table8[Date_Key],"Not Found")</f>
        <v>DK-532</v>
      </c>
      <c r="E477" s="10" t="str">
        <f>_xlfn.XLOOKUP(R477,Table4[Region],Table4[Region_Key])</f>
        <v>RK-02</v>
      </c>
      <c r="F477" s="10" t="str">
        <f>_xlfn.XLOOKUP(S477,Table6[Sales_Channel],Table6[Channel_Key])</f>
        <v>CK-02</v>
      </c>
      <c r="G477" s="10" t="str">
        <f>_xlfn.XLOOKUP(T477,Table7[Gender_Category],Table7[Gender_Key])</f>
        <v>GK-02</v>
      </c>
      <c r="H477" s="10">
        <f>Cleaned_Data[[#This Row],[Units_Sold]]</f>
        <v>2</v>
      </c>
      <c r="I477" s="10">
        <f>Cleaned_Data[[#This Row],[MRP]]</f>
        <v>8347.8700000000008</v>
      </c>
      <c r="J477" s="10">
        <f>Cleaned_Data[[#This Row],[Discount_Applied]]</f>
        <v>0</v>
      </c>
      <c r="K477" s="10">
        <f>Cleaned_Data[[#This Row],[Revenue]]</f>
        <v>0</v>
      </c>
      <c r="L477" s="10">
        <f>Cleaned_Data[[#This Row],[Profit]]</f>
        <v>1488.3</v>
      </c>
      <c r="M477" s="10" t="str">
        <f>Cleaned_Data[[#This Row],[Product_Name]]</f>
        <v>Premier III</v>
      </c>
      <c r="N477" s="10" t="str">
        <f>Cleaned_Data[[#This Row],[Product_Line]]</f>
        <v>Soccer</v>
      </c>
      <c r="O477" s="10" t="str">
        <f>Cleaned_Data[[#This Row],[Size]]</f>
        <v>L</v>
      </c>
      <c r="P477" s="10" t="str">
        <f t="shared" si="14"/>
        <v>Premier III|Soccer|L</v>
      </c>
      <c r="Q477" s="11">
        <f>Cleaned_Data[[#This Row],[Order_Date]]</f>
        <v>45664</v>
      </c>
      <c r="R477" s="10" t="str">
        <f>Cleaned_Data[[#This Row],[Region]]</f>
        <v>Hyderabad</v>
      </c>
      <c r="S477" s="10" t="str">
        <f>Cleaned_Data[[#This Row],[Sales_Channel]]</f>
        <v>Retail</v>
      </c>
      <c r="T477" s="10" t="str">
        <f>Cleaned_Data[[#This Row],[Gender_Category]]</f>
        <v>Women</v>
      </c>
      <c r="U477" t="str">
        <f t="shared" si="15"/>
        <v>DK-532</v>
      </c>
      <c r="V477" s="10"/>
      <c r="W477" s="10"/>
    </row>
    <row r="478" spans="1:23" x14ac:dyDescent="0.3">
      <c r="A478" s="10" t="s">
        <v>797</v>
      </c>
      <c r="B478" s="10">
        <f>Cleaned_Data[[#This Row],[Order_ID]]</f>
        <v>2500</v>
      </c>
      <c r="C478" s="10" t="str">
        <f>_xlfn.XLOOKUP(P478,Dim_Product!$E$2:$E$221,Dim_Product!$A$2:$A$221,"Not Found")</f>
        <v>PK-86</v>
      </c>
      <c r="D478" s="10" t="str">
        <f>_xlfn.XLOOKUP(Table5[[#This Row],[Order_Date]],Table8[Date],Table8[Date_Key],"Not Found")</f>
        <v>Not Found</v>
      </c>
      <c r="E478" s="10" t="str">
        <f>_xlfn.XLOOKUP(R478,Table4[Region],Table4[Region_Key])</f>
        <v>RK-01</v>
      </c>
      <c r="F478" s="10" t="str">
        <f>_xlfn.XLOOKUP(S478,Table6[Sales_Channel],Table6[Channel_Key])</f>
        <v>CK-01</v>
      </c>
      <c r="G478" s="10" t="str">
        <f>_xlfn.XLOOKUP(T478,Table7[Gender_Category],Table7[Gender_Key])</f>
        <v>GK-01</v>
      </c>
      <c r="H478" s="10">
        <f>Cleaned_Data[[#This Row],[Units_Sold]]</f>
        <v>2</v>
      </c>
      <c r="I478" s="10">
        <f>Cleaned_Data[[#This Row],[MRP]]</f>
        <v>6110.0300000000007</v>
      </c>
      <c r="J478" s="10">
        <f>Cleaned_Data[[#This Row],[Discount_Applied]]</f>
        <v>0.99</v>
      </c>
      <c r="K478" s="10">
        <f>Cleaned_Data[[#This Row],[Revenue]]</f>
        <v>0</v>
      </c>
      <c r="L478" s="10">
        <f>Cleaned_Data[[#This Row],[Profit]]</f>
        <v>3100.16</v>
      </c>
      <c r="M478" s="10" t="str">
        <f>Cleaned_Data[[#This Row],[Product_Name]]</f>
        <v>Pegasus Turbo</v>
      </c>
      <c r="N478" s="10" t="str">
        <f>Cleaned_Data[[#This Row],[Product_Line]]</f>
        <v>Running</v>
      </c>
      <c r="O478" s="10" t="str">
        <f>Cleaned_Data[[#This Row],[Size]]</f>
        <v>NA</v>
      </c>
      <c r="P478" s="10" t="str">
        <f t="shared" si="14"/>
        <v>Pegasus Turbo|Running|NA</v>
      </c>
      <c r="Q478" s="11" t="str">
        <f>Cleaned_Data[[#This Row],[Order_Date]]</f>
        <v/>
      </c>
      <c r="R478" s="10" t="str">
        <f>Cleaned_Data[[#This Row],[Region]]</f>
        <v>Bangalore</v>
      </c>
      <c r="S478" s="10" t="str">
        <f>Cleaned_Data[[#This Row],[Sales_Channel]]</f>
        <v>Online</v>
      </c>
      <c r="T478" s="10" t="str">
        <f>Cleaned_Data[[#This Row],[Gender_Category]]</f>
        <v>Kids</v>
      </c>
      <c r="U478" t="str">
        <f t="shared" si="15"/>
        <v>Not Found</v>
      </c>
      <c r="V478" s="10"/>
      <c r="W478" s="10"/>
    </row>
    <row r="479" spans="1:23" x14ac:dyDescent="0.3">
      <c r="A479" s="10" t="s">
        <v>798</v>
      </c>
      <c r="B479" s="10">
        <f>Cleaned_Data[[#This Row],[Order_ID]]</f>
        <v>2501</v>
      </c>
      <c r="C479" s="10" t="str">
        <f>_xlfn.XLOOKUP(P479,Dim_Product!$E$2:$E$221,Dim_Product!$A$2:$A$221,"Not Found")</f>
        <v>PK-119</v>
      </c>
      <c r="D479" s="10" t="str">
        <f>_xlfn.XLOOKUP(Table5[[#This Row],[Order_Date]],Table8[Date],Table8[Date_Key],"Not Found")</f>
        <v>DK-433</v>
      </c>
      <c r="E479" s="10" t="str">
        <f>_xlfn.XLOOKUP(R479,Table4[Region],Table4[Region_Key])</f>
        <v>RK-06</v>
      </c>
      <c r="F479" s="10" t="str">
        <f>_xlfn.XLOOKUP(S479,Table6[Sales_Channel],Table6[Channel_Key])</f>
        <v>CK-02</v>
      </c>
      <c r="G479" s="10" t="str">
        <f>_xlfn.XLOOKUP(T479,Table7[Gender_Category],Table7[Gender_Key])</f>
        <v>GK-02</v>
      </c>
      <c r="H479" s="10">
        <f>Cleaned_Data[[#This Row],[Units_Sold]]</f>
        <v>2</v>
      </c>
      <c r="I479" s="10">
        <f>Cleaned_Data[[#This Row],[MRP]]</f>
        <v>6453.36</v>
      </c>
      <c r="J479" s="10">
        <f>Cleaned_Data[[#This Row],[Discount_Applied]]</f>
        <v>0</v>
      </c>
      <c r="K479" s="10">
        <f>Cleaned_Data[[#This Row],[Revenue]]</f>
        <v>0</v>
      </c>
      <c r="L479" s="10">
        <f>Cleaned_Data[[#This Row],[Profit]]</f>
        <v>2321.06</v>
      </c>
      <c r="M479" s="10" t="str">
        <f>Cleaned_Data[[#This Row],[Product_Name]]</f>
        <v>Air Force 1</v>
      </c>
      <c r="N479" s="10" t="str">
        <f>Cleaned_Data[[#This Row],[Product_Line]]</f>
        <v>Lifestyle</v>
      </c>
      <c r="O479" s="10" t="str">
        <f>Cleaned_Data[[#This Row],[Size]]</f>
        <v>L</v>
      </c>
      <c r="P479" s="10" t="str">
        <f t="shared" si="14"/>
        <v>Air Force 1|Lifestyle|L</v>
      </c>
      <c r="Q479" s="11">
        <f>Cleaned_Data[[#This Row],[Order_Date]]</f>
        <v>45565</v>
      </c>
      <c r="R479" s="10" t="str">
        <f>Cleaned_Data[[#This Row],[Region]]</f>
        <v>Kolkata</v>
      </c>
      <c r="S479" s="10" t="str">
        <f>Cleaned_Data[[#This Row],[Sales_Channel]]</f>
        <v>Retail</v>
      </c>
      <c r="T479" s="10" t="str">
        <f>Cleaned_Data[[#This Row],[Gender_Category]]</f>
        <v>Women</v>
      </c>
      <c r="U479" t="str">
        <f t="shared" si="15"/>
        <v>DK-433</v>
      </c>
      <c r="V479" s="10"/>
      <c r="W479" s="10"/>
    </row>
    <row r="480" spans="1:23" x14ac:dyDescent="0.3">
      <c r="A480" s="10" t="s">
        <v>799</v>
      </c>
      <c r="B480" s="10">
        <f>Cleaned_Data[[#This Row],[Order_ID]]</f>
        <v>2502</v>
      </c>
      <c r="C480" s="10" t="str">
        <f>_xlfn.XLOOKUP(P480,Dim_Product!$E$2:$E$221,Dim_Product!$A$2:$A$221,"Not Found")</f>
        <v>PK-22</v>
      </c>
      <c r="D480" s="10" t="str">
        <f>_xlfn.XLOOKUP(Table5[[#This Row],[Order_Date]],Table8[Date],Table8[Date_Key],"Not Found")</f>
        <v>DK-657</v>
      </c>
      <c r="E480" s="10" t="str">
        <f>_xlfn.XLOOKUP(R480,Table4[Region],Table4[Region_Key])</f>
        <v>RK-03</v>
      </c>
      <c r="F480" s="10" t="str">
        <f>_xlfn.XLOOKUP(S480,Table6[Sales_Channel],Table6[Channel_Key])</f>
        <v>CK-02</v>
      </c>
      <c r="G480" s="10" t="str">
        <f>_xlfn.XLOOKUP(T480,Table7[Gender_Category],Table7[Gender_Key])</f>
        <v>GK-02</v>
      </c>
      <c r="H480" s="10">
        <f>Cleaned_Data[[#This Row],[Units_Sold]]</f>
        <v>0</v>
      </c>
      <c r="I480" s="10">
        <f>Cleaned_Data[[#This Row],[MRP]]</f>
        <v>6110.0300000000007</v>
      </c>
      <c r="J480" s="10">
        <f>Cleaned_Data[[#This Row],[Discount_Applied]]</f>
        <v>0</v>
      </c>
      <c r="K480" s="10">
        <f>Cleaned_Data[[#This Row],[Revenue]]</f>
        <v>0</v>
      </c>
      <c r="L480" s="10">
        <f>Cleaned_Data[[#This Row],[Profit]]</f>
        <v>2412.8200000000002</v>
      </c>
      <c r="M480" s="10" t="str">
        <f>Cleaned_Data[[#This Row],[Product_Name]]</f>
        <v>Kyrie Flytrap</v>
      </c>
      <c r="N480" s="10" t="str">
        <f>Cleaned_Data[[#This Row],[Product_Line]]</f>
        <v>Basketball</v>
      </c>
      <c r="O480" s="10" t="str">
        <f>Cleaned_Data[[#This Row],[Size]]</f>
        <v>M</v>
      </c>
      <c r="P480" s="10" t="str">
        <f t="shared" si="14"/>
        <v>Kyrie Flytrap|Basketball|M</v>
      </c>
      <c r="Q480" s="11">
        <f>Cleaned_Data[[#This Row],[Order_Date]]</f>
        <v>45789</v>
      </c>
      <c r="R480" s="10" t="str">
        <f>Cleaned_Data[[#This Row],[Region]]</f>
        <v>Mumbai</v>
      </c>
      <c r="S480" s="10" t="str">
        <f>Cleaned_Data[[#This Row],[Sales_Channel]]</f>
        <v>Retail</v>
      </c>
      <c r="T480" s="10" t="str">
        <f>Cleaned_Data[[#This Row],[Gender_Category]]</f>
        <v>Women</v>
      </c>
      <c r="U480" t="str">
        <f t="shared" si="15"/>
        <v>DK-657</v>
      </c>
      <c r="V480" s="10"/>
      <c r="W480" s="10"/>
    </row>
    <row r="481" spans="1:23" x14ac:dyDescent="0.3">
      <c r="A481" s="10" t="s">
        <v>800</v>
      </c>
      <c r="B481" s="10">
        <f>Cleaned_Data[[#This Row],[Order_ID]]</f>
        <v>2503</v>
      </c>
      <c r="C481" s="10" t="str">
        <f>_xlfn.XLOOKUP(P481,Dim_Product!$E$2:$E$221,Dim_Product!$A$2:$A$221,"Not Found")</f>
        <v>PK-64</v>
      </c>
      <c r="D481" s="10" t="str">
        <f>_xlfn.XLOOKUP(Table5[[#This Row],[Order_Date]],Table8[Date],Table8[Date_Key],"Not Found")</f>
        <v>Not Found</v>
      </c>
      <c r="E481" s="10" t="str">
        <f>_xlfn.XLOOKUP(R481,Table4[Region],Table4[Region_Key])</f>
        <v>RK-01</v>
      </c>
      <c r="F481" s="10" t="str">
        <f>_xlfn.XLOOKUP(S481,Table6[Sales_Channel],Table6[Channel_Key])</f>
        <v>CK-01</v>
      </c>
      <c r="G481" s="10" t="str">
        <f>_xlfn.XLOOKUP(T481,Table7[Gender_Category],Table7[Gender_Key])</f>
        <v>GK-02</v>
      </c>
      <c r="H481" s="10">
        <f>Cleaned_Data[[#This Row],[Units_Sold]]</f>
        <v>-1</v>
      </c>
      <c r="I481" s="10">
        <f>Cleaned_Data[[#This Row],[MRP]]</f>
        <v>6110.0300000000007</v>
      </c>
      <c r="J481" s="10">
        <f>Cleaned_Data[[#This Row],[Discount_Applied]]</f>
        <v>0</v>
      </c>
      <c r="K481" s="10">
        <f>Cleaned_Data[[#This Row],[Revenue]]</f>
        <v>0</v>
      </c>
      <c r="L481" s="10">
        <f>Cleaned_Data[[#This Row],[Profit]]</f>
        <v>-173.16</v>
      </c>
      <c r="M481" s="10" t="str">
        <f>Cleaned_Data[[#This Row],[Product_Name]]</f>
        <v>ZoomX Invincible</v>
      </c>
      <c r="N481" s="10" t="str">
        <f>Cleaned_Data[[#This Row],[Product_Line]]</f>
        <v>Training</v>
      </c>
      <c r="O481" s="10" t="str">
        <f>Cleaned_Data[[#This Row],[Size]]</f>
        <v>XL</v>
      </c>
      <c r="P481" s="10" t="str">
        <f t="shared" si="14"/>
        <v>ZoomX Invincible|Training|XL</v>
      </c>
      <c r="Q481" s="11" t="str">
        <f>Cleaned_Data[[#This Row],[Order_Date]]</f>
        <v/>
      </c>
      <c r="R481" s="10" t="str">
        <f>Cleaned_Data[[#This Row],[Region]]</f>
        <v>Bangalore</v>
      </c>
      <c r="S481" s="10" t="str">
        <f>Cleaned_Data[[#This Row],[Sales_Channel]]</f>
        <v>Online</v>
      </c>
      <c r="T481" s="10" t="str">
        <f>Cleaned_Data[[#This Row],[Gender_Category]]</f>
        <v>Women</v>
      </c>
      <c r="U481" t="str">
        <f t="shared" si="15"/>
        <v>Not Found</v>
      </c>
      <c r="V481" s="10"/>
      <c r="W481" s="10"/>
    </row>
    <row r="482" spans="1:23" x14ac:dyDescent="0.3">
      <c r="A482" s="10" t="s">
        <v>801</v>
      </c>
      <c r="B482" s="10">
        <f>Cleaned_Data[[#This Row],[Order_ID]]</f>
        <v>2504</v>
      </c>
      <c r="C482" s="10" t="str">
        <f>_xlfn.XLOOKUP(P482,Dim_Product!$E$2:$E$221,Dim_Product!$A$2:$A$221,"Not Found")</f>
        <v>PK-31</v>
      </c>
      <c r="D482" s="10" t="str">
        <f>_xlfn.XLOOKUP(Table5[[#This Row],[Order_Date]],Table8[Date],Table8[Date_Key],"Not Found")</f>
        <v>DK-392</v>
      </c>
      <c r="E482" s="10" t="str">
        <f>_xlfn.XLOOKUP(R482,Table4[Region],Table4[Region_Key])</f>
        <v>RK-02</v>
      </c>
      <c r="F482" s="10" t="str">
        <f>_xlfn.XLOOKUP(S482,Table6[Sales_Channel],Table6[Channel_Key])</f>
        <v>CK-01</v>
      </c>
      <c r="G482" s="10" t="str">
        <f>_xlfn.XLOOKUP(T482,Table7[Gender_Category],Table7[Gender_Key])</f>
        <v>GK-03</v>
      </c>
      <c r="H482" s="10">
        <f>Cleaned_Data[[#This Row],[Units_Sold]]</f>
        <v>3</v>
      </c>
      <c r="I482" s="10">
        <f>Cleaned_Data[[#This Row],[MRP]]</f>
        <v>6110.0300000000007</v>
      </c>
      <c r="J482" s="10">
        <f>Cleaned_Data[[#This Row],[Discount_Applied]]</f>
        <v>0</v>
      </c>
      <c r="K482" s="10">
        <f>Cleaned_Data[[#This Row],[Revenue]]</f>
        <v>0</v>
      </c>
      <c r="L482" s="10">
        <f>Cleaned_Data[[#This Row],[Profit]]</f>
        <v>-278.07</v>
      </c>
      <c r="M482" s="10" t="str">
        <f>Cleaned_Data[[#This Row],[Product_Name]]</f>
        <v>Zoom Freak</v>
      </c>
      <c r="N482" s="10" t="str">
        <f>Cleaned_Data[[#This Row],[Product_Line]]</f>
        <v>Basketball</v>
      </c>
      <c r="O482" s="10" t="str">
        <f>Cleaned_Data[[#This Row],[Size]]</f>
        <v>NA</v>
      </c>
      <c r="P482" s="10" t="str">
        <f t="shared" si="14"/>
        <v>Zoom Freak|Basketball|NA</v>
      </c>
      <c r="Q482" s="11">
        <f>Cleaned_Data[[#This Row],[Order_Date]]</f>
        <v>45524</v>
      </c>
      <c r="R482" s="10" t="str">
        <f>Cleaned_Data[[#This Row],[Region]]</f>
        <v>Hyderabad</v>
      </c>
      <c r="S482" s="10" t="str">
        <f>Cleaned_Data[[#This Row],[Sales_Channel]]</f>
        <v>Online</v>
      </c>
      <c r="T482" s="10" t="str">
        <f>Cleaned_Data[[#This Row],[Gender_Category]]</f>
        <v>Men</v>
      </c>
      <c r="U482" t="str">
        <f t="shared" si="15"/>
        <v>DK-392</v>
      </c>
      <c r="V482" s="10"/>
      <c r="W482" s="10"/>
    </row>
    <row r="483" spans="1:23" x14ac:dyDescent="0.3">
      <c r="A483" s="10" t="s">
        <v>802</v>
      </c>
      <c r="B483" s="10">
        <f>Cleaned_Data[[#This Row],[Order_ID]]</f>
        <v>2505</v>
      </c>
      <c r="C483" s="10" t="str">
        <f>_xlfn.XLOOKUP(P483,Dim_Product!$E$2:$E$221,Dim_Product!$A$2:$A$221,"Not Found")</f>
        <v>PK-146</v>
      </c>
      <c r="D483" s="10" t="str">
        <f>_xlfn.XLOOKUP(Table5[[#This Row],[Order_Date]],Table8[Date],Table8[Date_Key],"Not Found")</f>
        <v>DK-632</v>
      </c>
      <c r="E483" s="10" t="str">
        <f>_xlfn.XLOOKUP(R483,Table4[Region],Table4[Region_Key])</f>
        <v>RK-01</v>
      </c>
      <c r="F483" s="10" t="str">
        <f>_xlfn.XLOOKUP(S483,Table6[Sales_Channel],Table6[Channel_Key])</f>
        <v>CK-01</v>
      </c>
      <c r="G483" s="10" t="str">
        <f>_xlfn.XLOOKUP(T483,Table7[Gender_Category],Table7[Gender_Key])</f>
        <v>GK-02</v>
      </c>
      <c r="H483" s="10">
        <f>Cleaned_Data[[#This Row],[Units_Sold]]</f>
        <v>2</v>
      </c>
      <c r="I483" s="10">
        <f>Cleaned_Data[[#This Row],[MRP]]</f>
        <v>6110.0300000000007</v>
      </c>
      <c r="J483" s="10">
        <f>Cleaned_Data[[#This Row],[Discount_Applied]]</f>
        <v>0</v>
      </c>
      <c r="K483" s="10">
        <f>Cleaned_Data[[#This Row],[Revenue]]</f>
        <v>0</v>
      </c>
      <c r="L483" s="10">
        <f>Cleaned_Data[[#This Row],[Profit]]</f>
        <v>3748.24</v>
      </c>
      <c r="M483" s="10" t="str">
        <f>Cleaned_Data[[#This Row],[Product_Name]]</f>
        <v>Free RN</v>
      </c>
      <c r="N483" s="10" t="str">
        <f>Cleaned_Data[[#This Row],[Product_Line]]</f>
        <v>Running</v>
      </c>
      <c r="O483" s="10" t="str">
        <f>Cleaned_Data[[#This Row],[Size]]</f>
        <v>9</v>
      </c>
      <c r="P483" s="10" t="str">
        <f t="shared" si="14"/>
        <v>Free RN|Running|9</v>
      </c>
      <c r="Q483" s="11">
        <f>Cleaned_Data[[#This Row],[Order_Date]]</f>
        <v>45764</v>
      </c>
      <c r="R483" s="10" t="str">
        <f>Cleaned_Data[[#This Row],[Region]]</f>
        <v>Bangalore</v>
      </c>
      <c r="S483" s="10" t="str">
        <f>Cleaned_Data[[#This Row],[Sales_Channel]]</f>
        <v>Online</v>
      </c>
      <c r="T483" s="10" t="str">
        <f>Cleaned_Data[[#This Row],[Gender_Category]]</f>
        <v>Women</v>
      </c>
      <c r="U483" t="str">
        <f t="shared" si="15"/>
        <v>DK-632</v>
      </c>
      <c r="V483" s="10"/>
      <c r="W483" s="10"/>
    </row>
    <row r="484" spans="1:23" x14ac:dyDescent="0.3">
      <c r="A484" s="10" t="s">
        <v>803</v>
      </c>
      <c r="B484" s="10">
        <f>Cleaned_Data[[#This Row],[Order_ID]]</f>
        <v>2506</v>
      </c>
      <c r="C484" s="10" t="str">
        <f>_xlfn.XLOOKUP(P484,Dim_Product!$E$2:$E$221,Dim_Product!$A$2:$A$221,"Not Found")</f>
        <v>PK-12</v>
      </c>
      <c r="D484" s="10" t="str">
        <f>_xlfn.XLOOKUP(Table5[[#This Row],[Order_Date]],Table8[Date],Table8[Date_Key],"Not Found")</f>
        <v>DK-417</v>
      </c>
      <c r="E484" s="10" t="str">
        <f>_xlfn.XLOOKUP(R484,Table4[Region],Table4[Region_Key])</f>
        <v>RK-05</v>
      </c>
      <c r="F484" s="10" t="str">
        <f>_xlfn.XLOOKUP(S484,Table6[Sales_Channel],Table6[Channel_Key])</f>
        <v>CK-01</v>
      </c>
      <c r="G484" s="10" t="str">
        <f>_xlfn.XLOOKUP(T484,Table7[Gender_Category],Table7[Gender_Key])</f>
        <v>GK-03</v>
      </c>
      <c r="H484" s="10">
        <f>Cleaned_Data[[#This Row],[Units_Sold]]</f>
        <v>2</v>
      </c>
      <c r="I484" s="10">
        <f>Cleaned_Data[[#This Row],[MRP]]</f>
        <v>2225.73</v>
      </c>
      <c r="J484" s="10">
        <f>Cleaned_Data[[#This Row],[Discount_Applied]]</f>
        <v>0</v>
      </c>
      <c r="K484" s="10">
        <f>Cleaned_Data[[#This Row],[Revenue]]</f>
        <v>0</v>
      </c>
      <c r="L484" s="10">
        <f>Cleaned_Data[[#This Row],[Profit]]</f>
        <v>276.63</v>
      </c>
      <c r="M484" s="10" t="str">
        <f>Cleaned_Data[[#This Row],[Product_Name]]</f>
        <v>SuperRep Go</v>
      </c>
      <c r="N484" s="10" t="str">
        <f>Cleaned_Data[[#This Row],[Product_Line]]</f>
        <v>Training</v>
      </c>
      <c r="O484" s="10" t="str">
        <f>Cleaned_Data[[#This Row],[Size]]</f>
        <v>NA</v>
      </c>
      <c r="P484" s="10" t="str">
        <f t="shared" si="14"/>
        <v>SuperRep Go|Training|NA</v>
      </c>
      <c r="Q484" s="11">
        <f>Cleaned_Data[[#This Row],[Order_Date]]</f>
        <v>45549</v>
      </c>
      <c r="R484" s="10" t="str">
        <f>Cleaned_Data[[#This Row],[Region]]</f>
        <v>Delhi</v>
      </c>
      <c r="S484" s="10" t="str">
        <f>Cleaned_Data[[#This Row],[Sales_Channel]]</f>
        <v>Online</v>
      </c>
      <c r="T484" s="10" t="str">
        <f>Cleaned_Data[[#This Row],[Gender_Category]]</f>
        <v>Men</v>
      </c>
      <c r="U484" t="str">
        <f t="shared" si="15"/>
        <v>DK-417</v>
      </c>
      <c r="V484" s="10"/>
      <c r="W484" s="10"/>
    </row>
    <row r="485" spans="1:23" x14ac:dyDescent="0.3">
      <c r="A485" s="10" t="s">
        <v>804</v>
      </c>
      <c r="B485" s="10">
        <f>Cleaned_Data[[#This Row],[Order_ID]]</f>
        <v>2507</v>
      </c>
      <c r="C485" s="10" t="str">
        <f>_xlfn.XLOOKUP(P485,Dim_Product!$E$2:$E$221,Dim_Product!$A$2:$A$221,"Not Found")</f>
        <v>PK-95</v>
      </c>
      <c r="D485" s="10" t="str">
        <f>_xlfn.XLOOKUP(Table5[[#This Row],[Order_Date]],Table8[Date],Table8[Date_Key],"Not Found")</f>
        <v>DK-662</v>
      </c>
      <c r="E485" s="10" t="str">
        <f>_xlfn.XLOOKUP(R485,Table4[Region],Table4[Region_Key])</f>
        <v>RK-02</v>
      </c>
      <c r="F485" s="10" t="str">
        <f>_xlfn.XLOOKUP(S485,Table6[Sales_Channel],Table6[Channel_Key])</f>
        <v>CK-02</v>
      </c>
      <c r="G485" s="10" t="str">
        <f>_xlfn.XLOOKUP(T485,Table7[Gender_Category],Table7[Gender_Key])</f>
        <v>GK-03</v>
      </c>
      <c r="H485" s="10">
        <f>Cleaned_Data[[#This Row],[Units_Sold]]</f>
        <v>2</v>
      </c>
      <c r="I485" s="10">
        <f>Cleaned_Data[[#This Row],[MRP]]</f>
        <v>6110.0300000000007</v>
      </c>
      <c r="J485" s="10">
        <f>Cleaned_Data[[#This Row],[Discount_Applied]]</f>
        <v>0</v>
      </c>
      <c r="K485" s="10">
        <f>Cleaned_Data[[#This Row],[Revenue]]</f>
        <v>0</v>
      </c>
      <c r="L485" s="10">
        <f>Cleaned_Data[[#This Row],[Profit]]</f>
        <v>2116.5300000000002</v>
      </c>
      <c r="M485" s="10" t="str">
        <f>Cleaned_Data[[#This Row],[Product_Name]]</f>
        <v>Phantom GT</v>
      </c>
      <c r="N485" s="10" t="str">
        <f>Cleaned_Data[[#This Row],[Product_Line]]</f>
        <v>Soccer</v>
      </c>
      <c r="O485" s="10" t="str">
        <f>Cleaned_Data[[#This Row],[Size]]</f>
        <v>L</v>
      </c>
      <c r="P485" s="10" t="str">
        <f t="shared" si="14"/>
        <v>Phantom GT|Soccer|L</v>
      </c>
      <c r="Q485" s="11">
        <f>Cleaned_Data[[#This Row],[Order_Date]]</f>
        <v>45794</v>
      </c>
      <c r="R485" s="10" t="str">
        <f>Cleaned_Data[[#This Row],[Region]]</f>
        <v>Hyderabad</v>
      </c>
      <c r="S485" s="10" t="str">
        <f>Cleaned_Data[[#This Row],[Sales_Channel]]</f>
        <v>Retail</v>
      </c>
      <c r="T485" s="10" t="str">
        <f>Cleaned_Data[[#This Row],[Gender_Category]]</f>
        <v>Men</v>
      </c>
      <c r="U485" t="str">
        <f t="shared" si="15"/>
        <v>DK-662</v>
      </c>
      <c r="V485" s="10"/>
      <c r="W485" s="10"/>
    </row>
    <row r="486" spans="1:23" x14ac:dyDescent="0.3">
      <c r="A486" s="10" t="s">
        <v>805</v>
      </c>
      <c r="B486" s="10">
        <f>Cleaned_Data[[#This Row],[Order_ID]]</f>
        <v>2508</v>
      </c>
      <c r="C486" s="10" t="str">
        <f>_xlfn.XLOOKUP(P486,Dim_Product!$E$2:$E$221,Dim_Product!$A$2:$A$221,"Not Found")</f>
        <v>PK-37</v>
      </c>
      <c r="D486" s="10" t="str">
        <f>_xlfn.XLOOKUP(Table5[[#This Row],[Order_Date]],Table8[Date],Table8[Date_Key],"Not Found")</f>
        <v>DK-655</v>
      </c>
      <c r="E486" s="10" t="str">
        <f>_xlfn.XLOOKUP(R486,Table4[Region],Table4[Region_Key])</f>
        <v>RK-06</v>
      </c>
      <c r="F486" s="10" t="str">
        <f>_xlfn.XLOOKUP(S486,Table6[Sales_Channel],Table6[Channel_Key])</f>
        <v>CK-02</v>
      </c>
      <c r="G486" s="10" t="str">
        <f>_xlfn.XLOOKUP(T486,Table7[Gender_Category],Table7[Gender_Key])</f>
        <v>GK-01</v>
      </c>
      <c r="H486" s="10">
        <f>Cleaned_Data[[#This Row],[Units_Sold]]</f>
        <v>1</v>
      </c>
      <c r="I486" s="10">
        <f>Cleaned_Data[[#This Row],[MRP]]</f>
        <v>6110.0300000000007</v>
      </c>
      <c r="J486" s="10">
        <f>Cleaned_Data[[#This Row],[Discount_Applied]]</f>
        <v>0</v>
      </c>
      <c r="K486" s="10">
        <f>Cleaned_Data[[#This Row],[Revenue]]</f>
        <v>0</v>
      </c>
      <c r="L486" s="10">
        <f>Cleaned_Data[[#This Row],[Profit]]</f>
        <v>1811.51</v>
      </c>
      <c r="M486" s="10" t="str">
        <f>Cleaned_Data[[#This Row],[Product_Name]]</f>
        <v>Premier III</v>
      </c>
      <c r="N486" s="10" t="str">
        <f>Cleaned_Data[[#This Row],[Product_Line]]</f>
        <v>Soccer</v>
      </c>
      <c r="O486" s="10" t="str">
        <f>Cleaned_Data[[#This Row],[Size]]</f>
        <v>XL</v>
      </c>
      <c r="P486" s="10" t="str">
        <f t="shared" si="14"/>
        <v>Premier III|Soccer|XL</v>
      </c>
      <c r="Q486" s="11">
        <f>Cleaned_Data[[#This Row],[Order_Date]]</f>
        <v>45787</v>
      </c>
      <c r="R486" s="10" t="str">
        <f>Cleaned_Data[[#This Row],[Region]]</f>
        <v>Kolkata</v>
      </c>
      <c r="S486" s="10" t="str">
        <f>Cleaned_Data[[#This Row],[Sales_Channel]]</f>
        <v>Retail</v>
      </c>
      <c r="T486" s="10" t="str">
        <f>Cleaned_Data[[#This Row],[Gender_Category]]</f>
        <v>Kids</v>
      </c>
      <c r="U486" t="str">
        <f t="shared" si="15"/>
        <v>DK-655</v>
      </c>
      <c r="V486" s="10"/>
      <c r="W486" s="10"/>
    </row>
    <row r="487" spans="1:23" x14ac:dyDescent="0.3">
      <c r="A487" s="10" t="s">
        <v>806</v>
      </c>
      <c r="B487" s="10">
        <f>Cleaned_Data[[#This Row],[Order_ID]]</f>
        <v>2509</v>
      </c>
      <c r="C487" s="10" t="str">
        <f>_xlfn.XLOOKUP(P487,Dim_Product!$E$2:$E$221,Dim_Product!$A$2:$A$221,"Not Found")</f>
        <v>PK-46</v>
      </c>
      <c r="D487" s="10" t="str">
        <f>_xlfn.XLOOKUP(Table5[[#This Row],[Order_Date]],Table8[Date],Table8[Date_Key],"Not Found")</f>
        <v>DK-511</v>
      </c>
      <c r="E487" s="10" t="str">
        <f>_xlfn.XLOOKUP(R487,Table4[Region],Table4[Region_Key])</f>
        <v>RK-01</v>
      </c>
      <c r="F487" s="10" t="str">
        <f>_xlfn.XLOOKUP(S487,Table6[Sales_Channel],Table6[Channel_Key])</f>
        <v>CK-01</v>
      </c>
      <c r="G487" s="10" t="str">
        <f>_xlfn.XLOOKUP(T487,Table7[Gender_Category],Table7[Gender_Key])</f>
        <v>GK-03</v>
      </c>
      <c r="H487" s="10">
        <f>Cleaned_Data[[#This Row],[Units_Sold]]</f>
        <v>2</v>
      </c>
      <c r="I487" s="10">
        <f>Cleaned_Data[[#This Row],[MRP]]</f>
        <v>6110.0300000000007</v>
      </c>
      <c r="J487" s="10">
        <f>Cleaned_Data[[#This Row],[Discount_Applied]]</f>
        <v>0</v>
      </c>
      <c r="K487" s="10">
        <f>Cleaned_Data[[#This Row],[Revenue]]</f>
        <v>0</v>
      </c>
      <c r="L487" s="10">
        <f>Cleaned_Data[[#This Row],[Profit]]</f>
        <v>1086.0899999999999</v>
      </c>
      <c r="M487" s="10" t="str">
        <f>Cleaned_Data[[#This Row],[Product_Name]]</f>
        <v>React Infinity</v>
      </c>
      <c r="N487" s="10" t="str">
        <f>Cleaned_Data[[#This Row],[Product_Line]]</f>
        <v>Running</v>
      </c>
      <c r="O487" s="10" t="str">
        <f>Cleaned_Data[[#This Row],[Size]]</f>
        <v>L</v>
      </c>
      <c r="P487" s="10" t="str">
        <f t="shared" si="14"/>
        <v>React Infinity|Running|L</v>
      </c>
      <c r="Q487" s="11">
        <f>Cleaned_Data[[#This Row],[Order_Date]]</f>
        <v>45643</v>
      </c>
      <c r="R487" s="10" t="str">
        <f>Cleaned_Data[[#This Row],[Region]]</f>
        <v>Bangalore</v>
      </c>
      <c r="S487" s="10" t="str">
        <f>Cleaned_Data[[#This Row],[Sales_Channel]]</f>
        <v>Online</v>
      </c>
      <c r="T487" s="10" t="str">
        <f>Cleaned_Data[[#This Row],[Gender_Category]]</f>
        <v>Men</v>
      </c>
      <c r="U487" t="str">
        <f t="shared" si="15"/>
        <v>DK-511</v>
      </c>
      <c r="V487" s="10"/>
      <c r="W487" s="10"/>
    </row>
    <row r="488" spans="1:23" x14ac:dyDescent="0.3">
      <c r="A488" s="10" t="s">
        <v>807</v>
      </c>
      <c r="B488" s="10">
        <f>Cleaned_Data[[#This Row],[Order_ID]]</f>
        <v>2510</v>
      </c>
      <c r="C488" s="10" t="str">
        <f>_xlfn.XLOOKUP(P488,Dim_Product!$E$2:$E$221,Dim_Product!$A$2:$A$221,"Not Found")</f>
        <v>PK-89</v>
      </c>
      <c r="D488" s="10" t="str">
        <f>_xlfn.XLOOKUP(Table5[[#This Row],[Order_Date]],Table8[Date],Table8[Date_Key],"Not Found")</f>
        <v>Not Found</v>
      </c>
      <c r="E488" s="10" t="str">
        <f>_xlfn.XLOOKUP(R488,Table4[Region],Table4[Region_Key])</f>
        <v>RK-03</v>
      </c>
      <c r="F488" s="10" t="str">
        <f>_xlfn.XLOOKUP(S488,Table6[Sales_Channel],Table6[Channel_Key])</f>
        <v>CK-01</v>
      </c>
      <c r="G488" s="10" t="str">
        <f>_xlfn.XLOOKUP(T488,Table7[Gender_Category],Table7[Gender_Key])</f>
        <v>GK-01</v>
      </c>
      <c r="H488" s="10">
        <f>Cleaned_Data[[#This Row],[Units_Sold]]</f>
        <v>0</v>
      </c>
      <c r="I488" s="10">
        <f>Cleaned_Data[[#This Row],[MRP]]</f>
        <v>2165.14</v>
      </c>
      <c r="J488" s="10">
        <f>Cleaned_Data[[#This Row],[Discount_Applied]]</f>
        <v>0.36</v>
      </c>
      <c r="K488" s="10">
        <f>Cleaned_Data[[#This Row],[Revenue]]</f>
        <v>0</v>
      </c>
      <c r="L488" s="10">
        <f>Cleaned_Data[[#This Row],[Profit]]</f>
        <v>3012.1</v>
      </c>
      <c r="M488" s="10" t="str">
        <f>Cleaned_Data[[#This Row],[Product_Name]]</f>
        <v>React Infinity</v>
      </c>
      <c r="N488" s="10" t="str">
        <f>Cleaned_Data[[#This Row],[Product_Line]]</f>
        <v>Running</v>
      </c>
      <c r="O488" s="10" t="str">
        <f>Cleaned_Data[[#This Row],[Size]]</f>
        <v>NA</v>
      </c>
      <c r="P488" s="10" t="str">
        <f t="shared" si="14"/>
        <v>React Infinity|Running|NA</v>
      </c>
      <c r="Q488" s="11" t="str">
        <f>Cleaned_Data[[#This Row],[Order_Date]]</f>
        <v/>
      </c>
      <c r="R488" s="10" t="str">
        <f>Cleaned_Data[[#This Row],[Region]]</f>
        <v>Mumbai</v>
      </c>
      <c r="S488" s="10" t="str">
        <f>Cleaned_Data[[#This Row],[Sales_Channel]]</f>
        <v>Online</v>
      </c>
      <c r="T488" s="10" t="str">
        <f>Cleaned_Data[[#This Row],[Gender_Category]]</f>
        <v>Kids</v>
      </c>
      <c r="U488" t="str">
        <f t="shared" si="15"/>
        <v>Not Found</v>
      </c>
      <c r="V488" s="10"/>
      <c r="W488" s="10"/>
    </row>
    <row r="489" spans="1:23" x14ac:dyDescent="0.3">
      <c r="A489" s="10" t="s">
        <v>808</v>
      </c>
      <c r="B489" s="10">
        <f>Cleaned_Data[[#This Row],[Order_ID]]</f>
        <v>2511</v>
      </c>
      <c r="C489" s="10" t="str">
        <f>_xlfn.XLOOKUP(P489,Dim_Product!$E$2:$E$221,Dim_Product!$A$2:$A$221,"Not Found")</f>
        <v>PK-86</v>
      </c>
      <c r="D489" s="10" t="str">
        <f>_xlfn.XLOOKUP(Table5[[#This Row],[Order_Date]],Table8[Date],Table8[Date_Key],"Not Found")</f>
        <v>DK-615</v>
      </c>
      <c r="E489" s="10" t="str">
        <f>_xlfn.XLOOKUP(R489,Table4[Region],Table4[Region_Key])</f>
        <v>RK-01</v>
      </c>
      <c r="F489" s="10" t="str">
        <f>_xlfn.XLOOKUP(S489,Table6[Sales_Channel],Table6[Channel_Key])</f>
        <v>CK-01</v>
      </c>
      <c r="G489" s="10" t="str">
        <f>_xlfn.XLOOKUP(T489,Table7[Gender_Category],Table7[Gender_Key])</f>
        <v>GK-03</v>
      </c>
      <c r="H489" s="10">
        <f>Cleaned_Data[[#This Row],[Units_Sold]]</f>
        <v>-1</v>
      </c>
      <c r="I489" s="10">
        <f>Cleaned_Data[[#This Row],[MRP]]</f>
        <v>6310.25</v>
      </c>
      <c r="J489" s="10">
        <f>Cleaned_Data[[#This Row],[Discount_Applied]]</f>
        <v>0.1</v>
      </c>
      <c r="K489" s="10">
        <f>Cleaned_Data[[#This Row],[Revenue]]</f>
        <v>-5679.23</v>
      </c>
      <c r="L489" s="10">
        <f>Cleaned_Data[[#This Row],[Profit]]</f>
        <v>2399.42</v>
      </c>
      <c r="M489" s="10" t="str">
        <f>Cleaned_Data[[#This Row],[Product_Name]]</f>
        <v>Pegasus Turbo</v>
      </c>
      <c r="N489" s="10" t="str">
        <f>Cleaned_Data[[#This Row],[Product_Line]]</f>
        <v>Running</v>
      </c>
      <c r="O489" s="10" t="str">
        <f>Cleaned_Data[[#This Row],[Size]]</f>
        <v>NA</v>
      </c>
      <c r="P489" s="10" t="str">
        <f t="shared" si="14"/>
        <v>Pegasus Turbo|Running|NA</v>
      </c>
      <c r="Q489" s="11">
        <f>Cleaned_Data[[#This Row],[Order_Date]]</f>
        <v>45747</v>
      </c>
      <c r="R489" s="10" t="str">
        <f>Cleaned_Data[[#This Row],[Region]]</f>
        <v>Bangalore</v>
      </c>
      <c r="S489" s="10" t="str">
        <f>Cleaned_Data[[#This Row],[Sales_Channel]]</f>
        <v>Online</v>
      </c>
      <c r="T489" s="10" t="str">
        <f>Cleaned_Data[[#This Row],[Gender_Category]]</f>
        <v>Men</v>
      </c>
      <c r="U489" t="str">
        <f t="shared" si="15"/>
        <v>DK-615</v>
      </c>
      <c r="V489" s="10"/>
      <c r="W489" s="10"/>
    </row>
    <row r="490" spans="1:23" x14ac:dyDescent="0.3">
      <c r="A490" s="10" t="s">
        <v>809</v>
      </c>
      <c r="B490" s="10">
        <f>Cleaned_Data[[#This Row],[Order_ID]]</f>
        <v>2512</v>
      </c>
      <c r="C490" s="10" t="str">
        <f>_xlfn.XLOOKUP(P490,Dim_Product!$E$2:$E$221,Dim_Product!$A$2:$A$221,"Not Found")</f>
        <v>PK-58</v>
      </c>
      <c r="D490" s="10" t="str">
        <f>_xlfn.XLOOKUP(Table5[[#This Row],[Order_Date]],Table8[Date],Table8[Date_Key],"Not Found")</f>
        <v>Not Found</v>
      </c>
      <c r="E490" s="10" t="str">
        <f>_xlfn.XLOOKUP(R490,Table4[Region],Table4[Region_Key])</f>
        <v>RK-06</v>
      </c>
      <c r="F490" s="10" t="str">
        <f>_xlfn.XLOOKUP(S490,Table6[Sales_Channel],Table6[Channel_Key])</f>
        <v>CK-01</v>
      </c>
      <c r="G490" s="10" t="str">
        <f>_xlfn.XLOOKUP(T490,Table7[Gender_Category],Table7[Gender_Key])</f>
        <v>GK-03</v>
      </c>
      <c r="H490" s="10">
        <f>Cleaned_Data[[#This Row],[Units_Sold]]</f>
        <v>2</v>
      </c>
      <c r="I490" s="10">
        <f>Cleaned_Data[[#This Row],[MRP]]</f>
        <v>6110.96</v>
      </c>
      <c r="J490" s="10">
        <f>Cleaned_Data[[#This Row],[Discount_Applied]]</f>
        <v>0</v>
      </c>
      <c r="K490" s="10">
        <f>Cleaned_Data[[#This Row],[Revenue]]</f>
        <v>0</v>
      </c>
      <c r="L490" s="10">
        <f>Cleaned_Data[[#This Row],[Profit]]</f>
        <v>3074.69</v>
      </c>
      <c r="M490" s="10" t="str">
        <f>Cleaned_Data[[#This Row],[Product_Name]]</f>
        <v>Metcon 7</v>
      </c>
      <c r="N490" s="10" t="str">
        <f>Cleaned_Data[[#This Row],[Product_Line]]</f>
        <v>Training</v>
      </c>
      <c r="O490" s="10" t="str">
        <f>Cleaned_Data[[#This Row],[Size]]</f>
        <v>M</v>
      </c>
      <c r="P490" s="10" t="str">
        <f t="shared" si="14"/>
        <v>Metcon 7|Training|M</v>
      </c>
      <c r="Q490" s="11" t="str">
        <f>Cleaned_Data[[#This Row],[Order_Date]]</f>
        <v/>
      </c>
      <c r="R490" s="10" t="str">
        <f>Cleaned_Data[[#This Row],[Region]]</f>
        <v>Kolkata</v>
      </c>
      <c r="S490" s="10" t="str">
        <f>Cleaned_Data[[#This Row],[Sales_Channel]]</f>
        <v>Online</v>
      </c>
      <c r="T490" s="10" t="str">
        <f>Cleaned_Data[[#This Row],[Gender_Category]]</f>
        <v>Men</v>
      </c>
      <c r="U490" t="str">
        <f t="shared" si="15"/>
        <v>Not Found</v>
      </c>
      <c r="V490" s="10"/>
      <c r="W490" s="10"/>
    </row>
    <row r="491" spans="1:23" x14ac:dyDescent="0.3">
      <c r="A491" s="10" t="s">
        <v>810</v>
      </c>
      <c r="B491" s="10">
        <f>Cleaned_Data[[#This Row],[Order_ID]]</f>
        <v>2513</v>
      </c>
      <c r="C491" s="10" t="str">
        <f>_xlfn.XLOOKUP(P491,Dim_Product!$E$2:$E$221,Dim_Product!$A$2:$A$221,"Not Found")</f>
        <v>PK-24</v>
      </c>
      <c r="D491" s="10" t="str">
        <f>_xlfn.XLOOKUP(Table5[[#This Row],[Order_Date]],Table8[Date],Table8[Date_Key],"Not Found")</f>
        <v>DK-435</v>
      </c>
      <c r="E491" s="10" t="str">
        <f>_xlfn.XLOOKUP(R491,Table4[Region],Table4[Region_Key])</f>
        <v>RK-04</v>
      </c>
      <c r="F491" s="10" t="str">
        <f>_xlfn.XLOOKUP(S491,Table6[Sales_Channel],Table6[Channel_Key])</f>
        <v>CK-01</v>
      </c>
      <c r="G491" s="10" t="str">
        <f>_xlfn.XLOOKUP(T491,Table7[Gender_Category],Table7[Gender_Key])</f>
        <v>GK-02</v>
      </c>
      <c r="H491" s="10">
        <f>Cleaned_Data[[#This Row],[Units_Sold]]</f>
        <v>4</v>
      </c>
      <c r="I491" s="10">
        <f>Cleaned_Data[[#This Row],[MRP]]</f>
        <v>9848.7999999999993</v>
      </c>
      <c r="J491" s="10">
        <f>Cleaned_Data[[#This Row],[Discount_Applied]]</f>
        <v>0</v>
      </c>
      <c r="K491" s="10">
        <f>Cleaned_Data[[#This Row],[Revenue]]</f>
        <v>0</v>
      </c>
      <c r="L491" s="10">
        <f>Cleaned_Data[[#This Row],[Profit]]</f>
        <v>2764.66</v>
      </c>
      <c r="M491" s="10" t="str">
        <f>Cleaned_Data[[#This Row],[Product_Name]]</f>
        <v>Zoom Freak</v>
      </c>
      <c r="N491" s="10" t="str">
        <f>Cleaned_Data[[#This Row],[Product_Line]]</f>
        <v>Basketball</v>
      </c>
      <c r="O491" s="10" t="str">
        <f>Cleaned_Data[[#This Row],[Size]]</f>
        <v>XL</v>
      </c>
      <c r="P491" s="10" t="str">
        <f t="shared" si="14"/>
        <v>Zoom Freak|Basketball|XL</v>
      </c>
      <c r="Q491" s="11">
        <f>Cleaned_Data[[#This Row],[Order_Date]]</f>
        <v>45567</v>
      </c>
      <c r="R491" s="10" t="str">
        <f>Cleaned_Data[[#This Row],[Region]]</f>
        <v>Pune</v>
      </c>
      <c r="S491" s="10" t="str">
        <f>Cleaned_Data[[#This Row],[Sales_Channel]]</f>
        <v>Online</v>
      </c>
      <c r="T491" s="10" t="str">
        <f>Cleaned_Data[[#This Row],[Gender_Category]]</f>
        <v>Women</v>
      </c>
      <c r="U491" t="str">
        <f t="shared" si="15"/>
        <v>DK-435</v>
      </c>
      <c r="V491" s="10"/>
      <c r="W491" s="10"/>
    </row>
    <row r="492" spans="1:23" x14ac:dyDescent="0.3">
      <c r="A492" s="10" t="s">
        <v>811</v>
      </c>
      <c r="B492" s="10">
        <f>Cleaned_Data[[#This Row],[Order_ID]]</f>
        <v>2514</v>
      </c>
      <c r="C492" s="10" t="str">
        <f>_xlfn.XLOOKUP(P492,Dim_Product!$E$2:$E$221,Dim_Product!$A$2:$A$221,"Not Found")</f>
        <v>PK-15</v>
      </c>
      <c r="D492" s="10" t="str">
        <f>_xlfn.XLOOKUP(Table5[[#This Row],[Order_Date]],Table8[Date],Table8[Date_Key],"Not Found")</f>
        <v>DK-490</v>
      </c>
      <c r="E492" s="10" t="str">
        <f>_xlfn.XLOOKUP(R492,Table4[Region],Table4[Region_Key])</f>
        <v>RK-01</v>
      </c>
      <c r="F492" s="10" t="str">
        <f>_xlfn.XLOOKUP(S492,Table6[Sales_Channel],Table6[Channel_Key])</f>
        <v>CK-01</v>
      </c>
      <c r="G492" s="10" t="str">
        <f>_xlfn.XLOOKUP(T492,Table7[Gender_Category],Table7[Gender_Key])</f>
        <v>GK-01</v>
      </c>
      <c r="H492" s="10">
        <f>Cleaned_Data[[#This Row],[Units_Sold]]</f>
        <v>1</v>
      </c>
      <c r="I492" s="10">
        <f>Cleaned_Data[[#This Row],[MRP]]</f>
        <v>6110.0300000000007</v>
      </c>
      <c r="J492" s="10">
        <f>Cleaned_Data[[#This Row],[Discount_Applied]]</f>
        <v>0</v>
      </c>
      <c r="K492" s="10">
        <f>Cleaned_Data[[#This Row],[Revenue]]</f>
        <v>0</v>
      </c>
      <c r="L492" s="10">
        <f>Cleaned_Data[[#This Row],[Profit]]</f>
        <v>1790.41</v>
      </c>
      <c r="M492" s="10" t="str">
        <f>Cleaned_Data[[#This Row],[Product_Name]]</f>
        <v>Air Jordan</v>
      </c>
      <c r="N492" s="10" t="str">
        <f>Cleaned_Data[[#This Row],[Product_Line]]</f>
        <v>Basketball</v>
      </c>
      <c r="O492" s="10" t="str">
        <f>Cleaned_Data[[#This Row],[Size]]</f>
        <v>M</v>
      </c>
      <c r="P492" s="10" t="str">
        <f t="shared" si="14"/>
        <v>Air Jordan|Basketball|M</v>
      </c>
      <c r="Q492" s="11">
        <f>Cleaned_Data[[#This Row],[Order_Date]]</f>
        <v>45622</v>
      </c>
      <c r="R492" s="10" t="str">
        <f>Cleaned_Data[[#This Row],[Region]]</f>
        <v>Bangalore</v>
      </c>
      <c r="S492" s="10" t="str">
        <f>Cleaned_Data[[#This Row],[Sales_Channel]]</f>
        <v>Online</v>
      </c>
      <c r="T492" s="10" t="str">
        <f>Cleaned_Data[[#This Row],[Gender_Category]]</f>
        <v>Kids</v>
      </c>
      <c r="U492" t="str">
        <f t="shared" si="15"/>
        <v>DK-490</v>
      </c>
      <c r="V492" s="10"/>
      <c r="W492" s="10"/>
    </row>
    <row r="493" spans="1:23" x14ac:dyDescent="0.3">
      <c r="A493" s="10" t="s">
        <v>812</v>
      </c>
      <c r="B493" s="10">
        <f>Cleaned_Data[[#This Row],[Order_ID]]</f>
        <v>2515</v>
      </c>
      <c r="C493" s="10" t="str">
        <f>_xlfn.XLOOKUP(P493,Dim_Product!$E$2:$E$221,Dim_Product!$A$2:$A$221,"Not Found")</f>
        <v>PK-12</v>
      </c>
      <c r="D493" s="10" t="str">
        <f>_xlfn.XLOOKUP(Table5[[#This Row],[Order_Date]],Table8[Date],Table8[Date_Key],"Not Found")</f>
        <v>DK-673</v>
      </c>
      <c r="E493" s="10" t="str">
        <f>_xlfn.XLOOKUP(R493,Table4[Region],Table4[Region_Key])</f>
        <v>RK-04</v>
      </c>
      <c r="F493" s="10" t="str">
        <f>_xlfn.XLOOKUP(S493,Table6[Sales_Channel],Table6[Channel_Key])</f>
        <v>CK-02</v>
      </c>
      <c r="G493" s="10" t="str">
        <f>_xlfn.XLOOKUP(T493,Table7[Gender_Category],Table7[Gender_Key])</f>
        <v>GK-02</v>
      </c>
      <c r="H493" s="10">
        <f>Cleaned_Data[[#This Row],[Units_Sold]]</f>
        <v>1</v>
      </c>
      <c r="I493" s="10">
        <f>Cleaned_Data[[#This Row],[MRP]]</f>
        <v>7532.24</v>
      </c>
      <c r="J493" s="10">
        <f>Cleaned_Data[[#This Row],[Discount_Applied]]</f>
        <v>0</v>
      </c>
      <c r="K493" s="10">
        <f>Cleaned_Data[[#This Row],[Revenue]]</f>
        <v>0</v>
      </c>
      <c r="L493" s="10">
        <f>Cleaned_Data[[#This Row],[Profit]]</f>
        <v>1060.53</v>
      </c>
      <c r="M493" s="10" t="str">
        <f>Cleaned_Data[[#This Row],[Product_Name]]</f>
        <v>SuperRep Go</v>
      </c>
      <c r="N493" s="10" t="str">
        <f>Cleaned_Data[[#This Row],[Product_Line]]</f>
        <v>Training</v>
      </c>
      <c r="O493" s="10" t="str">
        <f>Cleaned_Data[[#This Row],[Size]]</f>
        <v>NA</v>
      </c>
      <c r="P493" s="10" t="str">
        <f t="shared" si="14"/>
        <v>SuperRep Go|Training|NA</v>
      </c>
      <c r="Q493" s="11">
        <f>Cleaned_Data[[#This Row],[Order_Date]]</f>
        <v>45805</v>
      </c>
      <c r="R493" s="10" t="str">
        <f>Cleaned_Data[[#This Row],[Region]]</f>
        <v>Pune</v>
      </c>
      <c r="S493" s="10" t="str">
        <f>Cleaned_Data[[#This Row],[Sales_Channel]]</f>
        <v>Retail</v>
      </c>
      <c r="T493" s="10" t="str">
        <f>Cleaned_Data[[#This Row],[Gender_Category]]</f>
        <v>Women</v>
      </c>
      <c r="U493" t="str">
        <f t="shared" si="15"/>
        <v>DK-673</v>
      </c>
      <c r="V493" s="10"/>
      <c r="W493" s="10"/>
    </row>
    <row r="494" spans="1:23" x14ac:dyDescent="0.3">
      <c r="A494" s="10" t="s">
        <v>813</v>
      </c>
      <c r="B494" s="10">
        <f>Cleaned_Data[[#This Row],[Order_ID]]</f>
        <v>2516</v>
      </c>
      <c r="C494" s="10" t="str">
        <f>_xlfn.XLOOKUP(P494,Dim_Product!$E$2:$E$221,Dim_Product!$A$2:$A$221,"Not Found")</f>
        <v>PK-89</v>
      </c>
      <c r="D494" s="10" t="str">
        <f>_xlfn.XLOOKUP(Table5[[#This Row],[Order_Date]],Table8[Date],Table8[Date_Key],"Not Found")</f>
        <v>Not Found</v>
      </c>
      <c r="E494" s="10" t="str">
        <f>_xlfn.XLOOKUP(R494,Table4[Region],Table4[Region_Key])</f>
        <v>RK-04</v>
      </c>
      <c r="F494" s="10" t="str">
        <f>_xlfn.XLOOKUP(S494,Table6[Sales_Channel],Table6[Channel_Key])</f>
        <v>CK-01</v>
      </c>
      <c r="G494" s="10" t="str">
        <f>_xlfn.XLOOKUP(T494,Table7[Gender_Category],Table7[Gender_Key])</f>
        <v>GK-01</v>
      </c>
      <c r="H494" s="10">
        <f>Cleaned_Data[[#This Row],[Units_Sold]]</f>
        <v>2</v>
      </c>
      <c r="I494" s="10">
        <f>Cleaned_Data[[#This Row],[MRP]]</f>
        <v>6110.0300000000007</v>
      </c>
      <c r="J494" s="10">
        <f>Cleaned_Data[[#This Row],[Discount_Applied]]</f>
        <v>0</v>
      </c>
      <c r="K494" s="10">
        <f>Cleaned_Data[[#This Row],[Revenue]]</f>
        <v>0</v>
      </c>
      <c r="L494" s="10">
        <f>Cleaned_Data[[#This Row],[Profit]]</f>
        <v>157.65</v>
      </c>
      <c r="M494" s="10" t="str">
        <f>Cleaned_Data[[#This Row],[Product_Name]]</f>
        <v>React Infinity</v>
      </c>
      <c r="N494" s="10" t="str">
        <f>Cleaned_Data[[#This Row],[Product_Line]]</f>
        <v>Running</v>
      </c>
      <c r="O494" s="10" t="str">
        <f>Cleaned_Data[[#This Row],[Size]]</f>
        <v>NA</v>
      </c>
      <c r="P494" s="10" t="str">
        <f t="shared" si="14"/>
        <v>React Infinity|Running|NA</v>
      </c>
      <c r="Q494" s="11" t="str">
        <f>Cleaned_Data[[#This Row],[Order_Date]]</f>
        <v/>
      </c>
      <c r="R494" s="10" t="str">
        <f>Cleaned_Data[[#This Row],[Region]]</f>
        <v>Pune</v>
      </c>
      <c r="S494" s="10" t="str">
        <f>Cleaned_Data[[#This Row],[Sales_Channel]]</f>
        <v>Online</v>
      </c>
      <c r="T494" s="10" t="str">
        <f>Cleaned_Data[[#This Row],[Gender_Category]]</f>
        <v>Kids</v>
      </c>
      <c r="U494" t="str">
        <f t="shared" si="15"/>
        <v>Not Found</v>
      </c>
      <c r="V494" s="10"/>
      <c r="W494" s="10"/>
    </row>
    <row r="495" spans="1:23" x14ac:dyDescent="0.3">
      <c r="A495" s="10" t="s">
        <v>814</v>
      </c>
      <c r="B495" s="10">
        <f>Cleaned_Data[[#This Row],[Order_ID]]</f>
        <v>2517</v>
      </c>
      <c r="C495" s="10" t="str">
        <f>_xlfn.XLOOKUP(P495,Dim_Product!$E$2:$E$221,Dim_Product!$A$2:$A$221,"Not Found")</f>
        <v>PK-147</v>
      </c>
      <c r="D495" s="10" t="str">
        <f>_xlfn.XLOOKUP(Table5[[#This Row],[Order_Date]],Table8[Date],Table8[Date_Key],"Not Found")</f>
        <v>DK-490</v>
      </c>
      <c r="E495" s="10" t="str">
        <f>_xlfn.XLOOKUP(R495,Table4[Region],Table4[Region_Key])</f>
        <v>RK-02</v>
      </c>
      <c r="F495" s="10" t="str">
        <f>_xlfn.XLOOKUP(S495,Table6[Sales_Channel],Table6[Channel_Key])</f>
        <v>CK-01</v>
      </c>
      <c r="G495" s="10" t="str">
        <f>_xlfn.XLOOKUP(T495,Table7[Gender_Category],Table7[Gender_Key])</f>
        <v>GK-03</v>
      </c>
      <c r="H495" s="10">
        <f>Cleaned_Data[[#This Row],[Units_Sold]]</f>
        <v>1</v>
      </c>
      <c r="I495" s="10">
        <f>Cleaned_Data[[#This Row],[MRP]]</f>
        <v>3059.89</v>
      </c>
      <c r="J495" s="10">
        <f>Cleaned_Data[[#This Row],[Discount_Applied]]</f>
        <v>0</v>
      </c>
      <c r="K495" s="10">
        <f>Cleaned_Data[[#This Row],[Revenue]]</f>
        <v>0</v>
      </c>
      <c r="L495" s="10">
        <f>Cleaned_Data[[#This Row],[Profit]]</f>
        <v>1968.82</v>
      </c>
      <c r="M495" s="10" t="str">
        <f>Cleaned_Data[[#This Row],[Product_Name]]</f>
        <v>Air Force 1</v>
      </c>
      <c r="N495" s="10" t="str">
        <f>Cleaned_Data[[#This Row],[Product_Line]]</f>
        <v>Lifestyle</v>
      </c>
      <c r="O495" s="10" t="str">
        <f>Cleaned_Data[[#This Row],[Size]]</f>
        <v>7</v>
      </c>
      <c r="P495" s="10" t="str">
        <f t="shared" si="14"/>
        <v>Air Force 1|Lifestyle|7</v>
      </c>
      <c r="Q495" s="11">
        <f>Cleaned_Data[[#This Row],[Order_Date]]</f>
        <v>45622</v>
      </c>
      <c r="R495" s="10" t="str">
        <f>Cleaned_Data[[#This Row],[Region]]</f>
        <v>Hyderabad</v>
      </c>
      <c r="S495" s="10" t="str">
        <f>Cleaned_Data[[#This Row],[Sales_Channel]]</f>
        <v>Online</v>
      </c>
      <c r="T495" s="10" t="str">
        <f>Cleaned_Data[[#This Row],[Gender_Category]]</f>
        <v>Men</v>
      </c>
      <c r="U495" t="str">
        <f t="shared" si="15"/>
        <v>DK-490</v>
      </c>
      <c r="V495" s="10"/>
      <c r="W495" s="10"/>
    </row>
    <row r="496" spans="1:23" x14ac:dyDescent="0.3">
      <c r="A496" s="10" t="s">
        <v>815</v>
      </c>
      <c r="B496" s="10">
        <f>Cleaned_Data[[#This Row],[Order_ID]]</f>
        <v>2518</v>
      </c>
      <c r="C496" s="10" t="str">
        <f>_xlfn.XLOOKUP(P496,Dim_Product!$E$2:$E$221,Dim_Product!$A$2:$A$221,"Not Found")</f>
        <v>PK-53</v>
      </c>
      <c r="D496" s="10" t="str">
        <f>_xlfn.XLOOKUP(Table5[[#This Row],[Order_Date]],Table8[Date],Table8[Date_Key],"Not Found")</f>
        <v>DK-484</v>
      </c>
      <c r="E496" s="10" t="str">
        <f>_xlfn.XLOOKUP(R496,Table4[Region],Table4[Region_Key])</f>
        <v>RK-05</v>
      </c>
      <c r="F496" s="10" t="str">
        <f>_xlfn.XLOOKUP(S496,Table6[Sales_Channel],Table6[Channel_Key])</f>
        <v>CK-02</v>
      </c>
      <c r="G496" s="10" t="str">
        <f>_xlfn.XLOOKUP(T496,Table7[Gender_Category],Table7[Gender_Key])</f>
        <v>GK-02</v>
      </c>
      <c r="H496" s="10">
        <f>Cleaned_Data[[#This Row],[Units_Sold]]</f>
        <v>2</v>
      </c>
      <c r="I496" s="10">
        <f>Cleaned_Data[[#This Row],[MRP]]</f>
        <v>6110.0300000000007</v>
      </c>
      <c r="J496" s="10">
        <f>Cleaned_Data[[#This Row],[Discount_Applied]]</f>
        <v>0</v>
      </c>
      <c r="K496" s="10">
        <f>Cleaned_Data[[#This Row],[Revenue]]</f>
        <v>0</v>
      </c>
      <c r="L496" s="10">
        <f>Cleaned_Data[[#This Row],[Profit]]</f>
        <v>-703.61</v>
      </c>
      <c r="M496" s="10" t="str">
        <f>Cleaned_Data[[#This Row],[Product_Name]]</f>
        <v>Air Jordan</v>
      </c>
      <c r="N496" s="10" t="str">
        <f>Cleaned_Data[[#This Row],[Product_Line]]</f>
        <v>Basketball</v>
      </c>
      <c r="O496" s="10" t="str">
        <f>Cleaned_Data[[#This Row],[Size]]</f>
        <v>L</v>
      </c>
      <c r="P496" s="10" t="str">
        <f t="shared" si="14"/>
        <v>Air Jordan|Basketball|L</v>
      </c>
      <c r="Q496" s="11">
        <f>Cleaned_Data[[#This Row],[Order_Date]]</f>
        <v>45616</v>
      </c>
      <c r="R496" s="10" t="str">
        <f>Cleaned_Data[[#This Row],[Region]]</f>
        <v>Delhi</v>
      </c>
      <c r="S496" s="10" t="str">
        <f>Cleaned_Data[[#This Row],[Sales_Channel]]</f>
        <v>Retail</v>
      </c>
      <c r="T496" s="10" t="str">
        <f>Cleaned_Data[[#This Row],[Gender_Category]]</f>
        <v>Women</v>
      </c>
      <c r="U496" t="str">
        <f t="shared" si="15"/>
        <v>DK-484</v>
      </c>
      <c r="V496" s="10"/>
      <c r="W496" s="10"/>
    </row>
    <row r="497" spans="1:23" x14ac:dyDescent="0.3">
      <c r="A497" s="10" t="s">
        <v>816</v>
      </c>
      <c r="B497" s="10">
        <f>Cleaned_Data[[#This Row],[Order_ID]]</f>
        <v>2519</v>
      </c>
      <c r="C497" s="10" t="str">
        <f>_xlfn.XLOOKUP(P497,Dim_Product!$E$2:$E$221,Dim_Product!$A$2:$A$221,"Not Found")</f>
        <v>PK-46</v>
      </c>
      <c r="D497" s="10" t="str">
        <f>_xlfn.XLOOKUP(Table5[[#This Row],[Order_Date]],Table8[Date],Table8[Date_Key],"Not Found")</f>
        <v>DK-545</v>
      </c>
      <c r="E497" s="10" t="str">
        <f>_xlfn.XLOOKUP(R497,Table4[Region],Table4[Region_Key])</f>
        <v>RK-02</v>
      </c>
      <c r="F497" s="10" t="str">
        <f>_xlfn.XLOOKUP(S497,Table6[Sales_Channel],Table6[Channel_Key])</f>
        <v>CK-01</v>
      </c>
      <c r="G497" s="10" t="str">
        <f>_xlfn.XLOOKUP(T497,Table7[Gender_Category],Table7[Gender_Key])</f>
        <v>GK-02</v>
      </c>
      <c r="H497" s="10">
        <f>Cleaned_Data[[#This Row],[Units_Sold]]</f>
        <v>2</v>
      </c>
      <c r="I497" s="10">
        <f>Cleaned_Data[[#This Row],[MRP]]</f>
        <v>9701.7199999999993</v>
      </c>
      <c r="J497" s="10">
        <f>Cleaned_Data[[#This Row],[Discount_Applied]]</f>
        <v>0</v>
      </c>
      <c r="K497" s="10">
        <f>Cleaned_Data[[#This Row],[Revenue]]</f>
        <v>0</v>
      </c>
      <c r="L497" s="10">
        <f>Cleaned_Data[[#This Row],[Profit]]</f>
        <v>-835.82</v>
      </c>
      <c r="M497" s="10" t="str">
        <f>Cleaned_Data[[#This Row],[Product_Name]]</f>
        <v>React Infinity</v>
      </c>
      <c r="N497" s="10" t="str">
        <f>Cleaned_Data[[#This Row],[Product_Line]]</f>
        <v>Running</v>
      </c>
      <c r="O497" s="10" t="str">
        <f>Cleaned_Data[[#This Row],[Size]]</f>
        <v>L</v>
      </c>
      <c r="P497" s="10" t="str">
        <f t="shared" si="14"/>
        <v>React Infinity|Running|L</v>
      </c>
      <c r="Q497" s="11">
        <f>Cleaned_Data[[#This Row],[Order_Date]]</f>
        <v>45677</v>
      </c>
      <c r="R497" s="10" t="str">
        <f>Cleaned_Data[[#This Row],[Region]]</f>
        <v>Hyderabad</v>
      </c>
      <c r="S497" s="10" t="str">
        <f>Cleaned_Data[[#This Row],[Sales_Channel]]</f>
        <v>Online</v>
      </c>
      <c r="T497" s="10" t="str">
        <f>Cleaned_Data[[#This Row],[Gender_Category]]</f>
        <v>Women</v>
      </c>
      <c r="U497" t="str">
        <f t="shared" si="15"/>
        <v>DK-545</v>
      </c>
      <c r="V497" s="10"/>
      <c r="W497" s="10"/>
    </row>
    <row r="498" spans="1:23" x14ac:dyDescent="0.3">
      <c r="A498" s="10" t="s">
        <v>817</v>
      </c>
      <c r="B498" s="10">
        <f>Cleaned_Data[[#This Row],[Order_ID]]</f>
        <v>2520</v>
      </c>
      <c r="C498" s="10" t="str">
        <f>_xlfn.XLOOKUP(P498,Dim_Product!$E$2:$E$221,Dim_Product!$A$2:$A$221,"Not Found")</f>
        <v>PK-75</v>
      </c>
      <c r="D498" s="10" t="str">
        <f>_xlfn.XLOOKUP(Table5[[#This Row],[Order_Date]],Table8[Date],Table8[Date_Key],"Not Found")</f>
        <v>DK-518</v>
      </c>
      <c r="E498" s="10" t="str">
        <f>_xlfn.XLOOKUP(R498,Table4[Region],Table4[Region_Key])</f>
        <v>RK-01</v>
      </c>
      <c r="F498" s="10" t="str">
        <f>_xlfn.XLOOKUP(S498,Table6[Sales_Channel],Table6[Channel_Key])</f>
        <v>CK-01</v>
      </c>
      <c r="G498" s="10" t="str">
        <f>_xlfn.XLOOKUP(T498,Table7[Gender_Category],Table7[Gender_Key])</f>
        <v>GK-01</v>
      </c>
      <c r="H498" s="10">
        <f>Cleaned_Data[[#This Row],[Units_Sold]]</f>
        <v>2</v>
      </c>
      <c r="I498" s="10">
        <f>Cleaned_Data[[#This Row],[MRP]]</f>
        <v>6110.0300000000007</v>
      </c>
      <c r="J498" s="10">
        <f>Cleaned_Data[[#This Row],[Discount_Applied]]</f>
        <v>0.14000000000000001</v>
      </c>
      <c r="K498" s="10">
        <f>Cleaned_Data[[#This Row],[Revenue]]</f>
        <v>0</v>
      </c>
      <c r="L498" s="10">
        <f>Cleaned_Data[[#This Row],[Profit]]</f>
        <v>-945.88</v>
      </c>
      <c r="M498" s="10" t="str">
        <f>Cleaned_Data[[#This Row],[Product_Name]]</f>
        <v>Mercurial Superfly</v>
      </c>
      <c r="N498" s="10" t="str">
        <f>Cleaned_Data[[#This Row],[Product_Line]]</f>
        <v>Soccer</v>
      </c>
      <c r="O498" s="10" t="str">
        <f>Cleaned_Data[[#This Row],[Size]]</f>
        <v>NA</v>
      </c>
      <c r="P498" s="10" t="str">
        <f t="shared" si="14"/>
        <v>Mercurial Superfly|Soccer|NA</v>
      </c>
      <c r="Q498" s="11">
        <f>Cleaned_Data[[#This Row],[Order_Date]]</f>
        <v>45650</v>
      </c>
      <c r="R498" s="10" t="str">
        <f>Cleaned_Data[[#This Row],[Region]]</f>
        <v>Bangalore</v>
      </c>
      <c r="S498" s="10" t="str">
        <f>Cleaned_Data[[#This Row],[Sales_Channel]]</f>
        <v>Online</v>
      </c>
      <c r="T498" s="10" t="str">
        <f>Cleaned_Data[[#This Row],[Gender_Category]]</f>
        <v>Kids</v>
      </c>
      <c r="U498" t="str">
        <f t="shared" si="15"/>
        <v>DK-518</v>
      </c>
      <c r="V498" s="10"/>
      <c r="W498" s="10"/>
    </row>
    <row r="499" spans="1:23" x14ac:dyDescent="0.3">
      <c r="A499" s="10" t="s">
        <v>818</v>
      </c>
      <c r="B499" s="10">
        <f>Cleaned_Data[[#This Row],[Order_ID]]</f>
        <v>2521</v>
      </c>
      <c r="C499" s="10" t="str">
        <f>_xlfn.XLOOKUP(P499,Dim_Product!$E$2:$E$221,Dim_Product!$A$2:$A$221,"Not Found")</f>
        <v>PK-50</v>
      </c>
      <c r="D499" s="10" t="str">
        <f>_xlfn.XLOOKUP(Table5[[#This Row],[Order_Date]],Table8[Date],Table8[Date_Key],"Not Found")</f>
        <v>DK-127</v>
      </c>
      <c r="E499" s="10" t="str">
        <f>_xlfn.XLOOKUP(R499,Table4[Region],Table4[Region_Key])</f>
        <v>RK-06</v>
      </c>
      <c r="F499" s="10" t="str">
        <f>_xlfn.XLOOKUP(S499,Table6[Sales_Channel],Table6[Channel_Key])</f>
        <v>CK-01</v>
      </c>
      <c r="G499" s="10" t="str">
        <f>_xlfn.XLOOKUP(T499,Table7[Gender_Category],Table7[Gender_Key])</f>
        <v>GK-01</v>
      </c>
      <c r="H499" s="10">
        <f>Cleaned_Data[[#This Row],[Units_Sold]]</f>
        <v>4</v>
      </c>
      <c r="I499" s="10">
        <f>Cleaned_Data[[#This Row],[MRP]]</f>
        <v>3645.35</v>
      </c>
      <c r="J499" s="10">
        <f>Cleaned_Data[[#This Row],[Discount_Applied]]</f>
        <v>0</v>
      </c>
      <c r="K499" s="10">
        <f>Cleaned_Data[[#This Row],[Revenue]]</f>
        <v>0</v>
      </c>
      <c r="L499" s="10">
        <f>Cleaned_Data[[#This Row],[Profit]]</f>
        <v>3265.83</v>
      </c>
      <c r="M499" s="10" t="str">
        <f>Cleaned_Data[[#This Row],[Product_Name]]</f>
        <v>Blazer Mid</v>
      </c>
      <c r="N499" s="10" t="str">
        <f>Cleaned_Data[[#This Row],[Product_Line]]</f>
        <v>Lifestyle</v>
      </c>
      <c r="O499" s="10" t="str">
        <f>Cleaned_Data[[#This Row],[Size]]</f>
        <v>M</v>
      </c>
      <c r="P499" s="10" t="str">
        <f t="shared" si="14"/>
        <v>Blazer Mid|Lifestyle|M</v>
      </c>
      <c r="Q499" s="11">
        <f>Cleaned_Data[[#This Row],[Order_Date]]</f>
        <v>45259</v>
      </c>
      <c r="R499" s="10" t="str">
        <f>Cleaned_Data[[#This Row],[Region]]</f>
        <v>Kolkata</v>
      </c>
      <c r="S499" s="10" t="str">
        <f>Cleaned_Data[[#This Row],[Sales_Channel]]</f>
        <v>Online</v>
      </c>
      <c r="T499" s="10" t="str">
        <f>Cleaned_Data[[#This Row],[Gender_Category]]</f>
        <v>Kids</v>
      </c>
      <c r="U499" t="str">
        <f t="shared" si="15"/>
        <v>DK-127</v>
      </c>
      <c r="V499" s="10"/>
      <c r="W499" s="10"/>
    </row>
    <row r="500" spans="1:23" x14ac:dyDescent="0.3">
      <c r="A500" s="10" t="s">
        <v>819</v>
      </c>
      <c r="B500" s="10">
        <f>Cleaned_Data[[#This Row],[Order_ID]]</f>
        <v>2522</v>
      </c>
      <c r="C500" s="10" t="str">
        <f>_xlfn.XLOOKUP(P500,Dim_Product!$E$2:$E$221,Dim_Product!$A$2:$A$221,"Not Found")</f>
        <v>PK-57</v>
      </c>
      <c r="D500" s="10" t="str">
        <f>_xlfn.XLOOKUP(Table5[[#This Row],[Order_Date]],Table8[Date],Table8[Date_Key],"Not Found")</f>
        <v>DK-677</v>
      </c>
      <c r="E500" s="10" t="str">
        <f>_xlfn.XLOOKUP(R500,Table4[Region],Table4[Region_Key])</f>
        <v>RK-06</v>
      </c>
      <c r="F500" s="10" t="str">
        <f>_xlfn.XLOOKUP(S500,Table6[Sales_Channel],Table6[Channel_Key])</f>
        <v>CK-02</v>
      </c>
      <c r="G500" s="10" t="str">
        <f>_xlfn.XLOOKUP(T500,Table7[Gender_Category],Table7[Gender_Key])</f>
        <v>GK-03</v>
      </c>
      <c r="H500" s="10">
        <f>Cleaned_Data[[#This Row],[Units_Sold]]</f>
        <v>4</v>
      </c>
      <c r="I500" s="10">
        <f>Cleaned_Data[[#This Row],[MRP]]</f>
        <v>6243.91</v>
      </c>
      <c r="J500" s="10">
        <f>Cleaned_Data[[#This Row],[Discount_Applied]]</f>
        <v>0</v>
      </c>
      <c r="K500" s="10">
        <f>Cleaned_Data[[#This Row],[Revenue]]</f>
        <v>0</v>
      </c>
      <c r="L500" s="10">
        <f>Cleaned_Data[[#This Row],[Profit]]</f>
        <v>-199.13</v>
      </c>
      <c r="M500" s="10" t="str">
        <f>Cleaned_Data[[#This Row],[Product_Name]]</f>
        <v>Pegasus Turbo</v>
      </c>
      <c r="N500" s="10" t="str">
        <f>Cleaned_Data[[#This Row],[Product_Line]]</f>
        <v>Running</v>
      </c>
      <c r="O500" s="10" t="str">
        <f>Cleaned_Data[[#This Row],[Size]]</f>
        <v>XL</v>
      </c>
      <c r="P500" s="10" t="str">
        <f t="shared" si="14"/>
        <v>Pegasus Turbo|Running|XL</v>
      </c>
      <c r="Q500" s="11">
        <f>Cleaned_Data[[#This Row],[Order_Date]]</f>
        <v>45809</v>
      </c>
      <c r="R500" s="10" t="str">
        <f>Cleaned_Data[[#This Row],[Region]]</f>
        <v>Kolkata</v>
      </c>
      <c r="S500" s="10" t="str">
        <f>Cleaned_Data[[#This Row],[Sales_Channel]]</f>
        <v>Retail</v>
      </c>
      <c r="T500" s="10" t="str">
        <f>Cleaned_Data[[#This Row],[Gender_Category]]</f>
        <v>Men</v>
      </c>
      <c r="U500" t="str">
        <f t="shared" si="15"/>
        <v>DK-677</v>
      </c>
      <c r="V500" s="10"/>
      <c r="W500" s="10"/>
    </row>
    <row r="501" spans="1:23" x14ac:dyDescent="0.3">
      <c r="A501" s="10" t="s">
        <v>820</v>
      </c>
      <c r="B501" s="10">
        <f>Cleaned_Data[[#This Row],[Order_ID]]</f>
        <v>2523</v>
      </c>
      <c r="C501" s="10" t="str">
        <f>_xlfn.XLOOKUP(P501,Dim_Product!$E$2:$E$221,Dim_Product!$A$2:$A$221,"Not Found")</f>
        <v>PK-87</v>
      </c>
      <c r="D501" s="10" t="str">
        <f>_xlfn.XLOOKUP(Table5[[#This Row],[Order_Date]],Table8[Date],Table8[Date_Key],"Not Found")</f>
        <v>DK-318</v>
      </c>
      <c r="E501" s="10" t="str">
        <f>_xlfn.XLOOKUP(R501,Table4[Region],Table4[Region_Key])</f>
        <v>RK-06</v>
      </c>
      <c r="F501" s="10" t="str">
        <f>_xlfn.XLOOKUP(S501,Table6[Sales_Channel],Table6[Channel_Key])</f>
        <v>CK-02</v>
      </c>
      <c r="G501" s="10" t="str">
        <f>_xlfn.XLOOKUP(T501,Table7[Gender_Category],Table7[Gender_Key])</f>
        <v>GK-03</v>
      </c>
      <c r="H501" s="10">
        <f>Cleaned_Data[[#This Row],[Units_Sold]]</f>
        <v>2</v>
      </c>
      <c r="I501" s="10">
        <f>Cleaned_Data[[#This Row],[MRP]]</f>
        <v>7007.6</v>
      </c>
      <c r="J501" s="10">
        <f>Cleaned_Data[[#This Row],[Discount_Applied]]</f>
        <v>0</v>
      </c>
      <c r="K501" s="10">
        <f>Cleaned_Data[[#This Row],[Revenue]]</f>
        <v>0</v>
      </c>
      <c r="L501" s="10">
        <f>Cleaned_Data[[#This Row],[Profit]]</f>
        <v>2068.4899999999998</v>
      </c>
      <c r="M501" s="10" t="str">
        <f>Cleaned_Data[[#This Row],[Product_Name]]</f>
        <v>LeBron 20</v>
      </c>
      <c r="N501" s="10" t="str">
        <f>Cleaned_Data[[#This Row],[Product_Line]]</f>
        <v>Basketball</v>
      </c>
      <c r="O501" s="10" t="str">
        <f>Cleaned_Data[[#This Row],[Size]]</f>
        <v>M</v>
      </c>
      <c r="P501" s="10" t="str">
        <f t="shared" si="14"/>
        <v>LeBron 20|Basketball|M</v>
      </c>
      <c r="Q501" s="11">
        <f>Cleaned_Data[[#This Row],[Order_Date]]</f>
        <v>45450</v>
      </c>
      <c r="R501" s="10" t="str">
        <f>Cleaned_Data[[#This Row],[Region]]</f>
        <v>Kolkata</v>
      </c>
      <c r="S501" s="10" t="str">
        <f>Cleaned_Data[[#This Row],[Sales_Channel]]</f>
        <v>Retail</v>
      </c>
      <c r="T501" s="10" t="str">
        <f>Cleaned_Data[[#This Row],[Gender_Category]]</f>
        <v>Men</v>
      </c>
      <c r="U501" t="str">
        <f t="shared" si="15"/>
        <v>DK-318</v>
      </c>
      <c r="V501" s="10"/>
      <c r="W501" s="10"/>
    </row>
    <row r="502" spans="1:23" x14ac:dyDescent="0.3">
      <c r="A502" s="10" t="s">
        <v>821</v>
      </c>
      <c r="B502" s="10">
        <f>Cleaned_Data[[#This Row],[Order_ID]]</f>
        <v>2524</v>
      </c>
      <c r="C502" s="10" t="str">
        <f>_xlfn.XLOOKUP(P502,Dim_Product!$E$2:$E$221,Dim_Product!$A$2:$A$221,"Not Found")</f>
        <v>PK-44</v>
      </c>
      <c r="D502" s="10" t="str">
        <f>_xlfn.XLOOKUP(Table5[[#This Row],[Order_Date]],Table8[Date],Table8[Date_Key],"Not Found")</f>
        <v>DK-712</v>
      </c>
      <c r="E502" s="10" t="str">
        <f>_xlfn.XLOOKUP(R502,Table4[Region],Table4[Region_Key])</f>
        <v>RK-06</v>
      </c>
      <c r="F502" s="10" t="str">
        <f>_xlfn.XLOOKUP(S502,Table6[Sales_Channel],Table6[Channel_Key])</f>
        <v>CK-01</v>
      </c>
      <c r="G502" s="10" t="str">
        <f>_xlfn.XLOOKUP(T502,Table7[Gender_Category],Table7[Gender_Key])</f>
        <v>GK-02</v>
      </c>
      <c r="H502" s="10">
        <f>Cleaned_Data[[#This Row],[Units_Sold]]</f>
        <v>2</v>
      </c>
      <c r="I502" s="10">
        <f>Cleaned_Data[[#This Row],[MRP]]</f>
        <v>6110.0300000000007</v>
      </c>
      <c r="J502" s="10">
        <f>Cleaned_Data[[#This Row],[Discount_Applied]]</f>
        <v>0</v>
      </c>
      <c r="K502" s="10">
        <f>Cleaned_Data[[#This Row],[Revenue]]</f>
        <v>0</v>
      </c>
      <c r="L502" s="10">
        <f>Cleaned_Data[[#This Row],[Profit]]</f>
        <v>997.53</v>
      </c>
      <c r="M502" s="10" t="str">
        <f>Cleaned_Data[[#This Row],[Product_Name]]</f>
        <v>Air Force 1</v>
      </c>
      <c r="N502" s="10" t="str">
        <f>Cleaned_Data[[#This Row],[Product_Line]]</f>
        <v>Lifestyle</v>
      </c>
      <c r="O502" s="10" t="str">
        <f>Cleaned_Data[[#This Row],[Size]]</f>
        <v>XL</v>
      </c>
      <c r="P502" s="10" t="str">
        <f t="shared" si="14"/>
        <v>Air Force 1|Lifestyle|XL</v>
      </c>
      <c r="Q502" s="11">
        <f>Cleaned_Data[[#This Row],[Order_Date]]</f>
        <v>45844</v>
      </c>
      <c r="R502" s="10" t="str">
        <f>Cleaned_Data[[#This Row],[Region]]</f>
        <v>Kolkata</v>
      </c>
      <c r="S502" s="10" t="str">
        <f>Cleaned_Data[[#This Row],[Sales_Channel]]</f>
        <v>Online</v>
      </c>
      <c r="T502" s="10" t="str">
        <f>Cleaned_Data[[#This Row],[Gender_Category]]</f>
        <v>Women</v>
      </c>
      <c r="U502" t="str">
        <f t="shared" si="15"/>
        <v>DK-712</v>
      </c>
      <c r="V502" s="10"/>
      <c r="W502" s="10"/>
    </row>
    <row r="503" spans="1:23" x14ac:dyDescent="0.3">
      <c r="A503" s="10" t="s">
        <v>822</v>
      </c>
      <c r="B503" s="10">
        <f>Cleaned_Data[[#This Row],[Order_ID]]</f>
        <v>2525</v>
      </c>
      <c r="C503" s="10" t="str">
        <f>_xlfn.XLOOKUP(P503,Dim_Product!$E$2:$E$221,Dim_Product!$A$2:$A$221,"Not Found")</f>
        <v>PK-80</v>
      </c>
      <c r="D503" s="10" t="str">
        <f>_xlfn.XLOOKUP(Table5[[#This Row],[Order_Date]],Table8[Date],Table8[Date_Key],"Not Found")</f>
        <v>DK-680</v>
      </c>
      <c r="E503" s="10" t="str">
        <f>_xlfn.XLOOKUP(R503,Table4[Region],Table4[Region_Key])</f>
        <v>RK-06</v>
      </c>
      <c r="F503" s="10" t="str">
        <f>_xlfn.XLOOKUP(S503,Table6[Sales_Channel],Table6[Channel_Key])</f>
        <v>CK-02</v>
      </c>
      <c r="G503" s="10" t="str">
        <f>_xlfn.XLOOKUP(T503,Table7[Gender_Category],Table7[Gender_Key])</f>
        <v>GK-02</v>
      </c>
      <c r="H503" s="10">
        <f>Cleaned_Data[[#This Row],[Units_Sold]]</f>
        <v>2</v>
      </c>
      <c r="I503" s="10">
        <f>Cleaned_Data[[#This Row],[MRP]]</f>
        <v>6110.0300000000007</v>
      </c>
      <c r="J503" s="10">
        <f>Cleaned_Data[[#This Row],[Discount_Applied]]</f>
        <v>0</v>
      </c>
      <c r="K503" s="10">
        <f>Cleaned_Data[[#This Row],[Revenue]]</f>
        <v>0</v>
      </c>
      <c r="L503" s="10">
        <f>Cleaned_Data[[#This Row],[Profit]]</f>
        <v>3453.18</v>
      </c>
      <c r="M503" s="10" t="str">
        <f>Cleaned_Data[[#This Row],[Product_Name]]</f>
        <v>Metcon 7</v>
      </c>
      <c r="N503" s="10" t="str">
        <f>Cleaned_Data[[#This Row],[Product_Line]]</f>
        <v>Training</v>
      </c>
      <c r="O503" s="10" t="str">
        <f>Cleaned_Data[[#This Row],[Size]]</f>
        <v>XL</v>
      </c>
      <c r="P503" s="10" t="str">
        <f t="shared" si="14"/>
        <v>Metcon 7|Training|XL</v>
      </c>
      <c r="Q503" s="11">
        <f>Cleaned_Data[[#This Row],[Order_Date]]</f>
        <v>45812</v>
      </c>
      <c r="R503" s="10" t="str">
        <f>Cleaned_Data[[#This Row],[Region]]</f>
        <v>Kolkata</v>
      </c>
      <c r="S503" s="10" t="str">
        <f>Cleaned_Data[[#This Row],[Sales_Channel]]</f>
        <v>Retail</v>
      </c>
      <c r="T503" s="10" t="str">
        <f>Cleaned_Data[[#This Row],[Gender_Category]]</f>
        <v>Women</v>
      </c>
      <c r="U503" t="str">
        <f t="shared" si="15"/>
        <v>DK-680</v>
      </c>
      <c r="V503" s="10"/>
      <c r="W503" s="10"/>
    </row>
    <row r="504" spans="1:23" x14ac:dyDescent="0.3">
      <c r="A504" s="10" t="s">
        <v>823</v>
      </c>
      <c r="B504" s="10">
        <f>Cleaned_Data[[#This Row],[Order_ID]]</f>
        <v>2526</v>
      </c>
      <c r="C504" s="10" t="str">
        <f>_xlfn.XLOOKUP(P504,Dim_Product!$E$2:$E$221,Dim_Product!$A$2:$A$221,"Not Found")</f>
        <v>PK-49</v>
      </c>
      <c r="D504" s="10" t="str">
        <f>_xlfn.XLOOKUP(Table5[[#This Row],[Order_Date]],Table8[Date],Table8[Date_Key],"Not Found")</f>
        <v>DK-47</v>
      </c>
      <c r="E504" s="10" t="str">
        <f>_xlfn.XLOOKUP(R504,Table4[Region],Table4[Region_Key])</f>
        <v>RK-02</v>
      </c>
      <c r="F504" s="10" t="str">
        <f>_xlfn.XLOOKUP(S504,Table6[Sales_Channel],Table6[Channel_Key])</f>
        <v>CK-02</v>
      </c>
      <c r="G504" s="10" t="str">
        <f>_xlfn.XLOOKUP(T504,Table7[Gender_Category],Table7[Gender_Key])</f>
        <v>GK-01</v>
      </c>
      <c r="H504" s="10">
        <f>Cleaned_Data[[#This Row],[Units_Sold]]</f>
        <v>1</v>
      </c>
      <c r="I504" s="10">
        <f>Cleaned_Data[[#This Row],[MRP]]</f>
        <v>6110.0300000000007</v>
      </c>
      <c r="J504" s="10">
        <f>Cleaned_Data[[#This Row],[Discount_Applied]]</f>
        <v>0</v>
      </c>
      <c r="K504" s="10">
        <f>Cleaned_Data[[#This Row],[Revenue]]</f>
        <v>0</v>
      </c>
      <c r="L504" s="10">
        <f>Cleaned_Data[[#This Row],[Profit]]</f>
        <v>3188.07</v>
      </c>
      <c r="M504" s="10" t="str">
        <f>Cleaned_Data[[#This Row],[Product_Name]]</f>
        <v>Waffle One</v>
      </c>
      <c r="N504" s="10" t="str">
        <f>Cleaned_Data[[#This Row],[Product_Line]]</f>
        <v>Lifestyle</v>
      </c>
      <c r="O504" s="10" t="str">
        <f>Cleaned_Data[[#This Row],[Size]]</f>
        <v>10</v>
      </c>
      <c r="P504" s="10" t="str">
        <f t="shared" si="14"/>
        <v>Waffle One|Lifestyle|10</v>
      </c>
      <c r="Q504" s="11">
        <f>Cleaned_Data[[#This Row],[Order_Date]]</f>
        <v>45179</v>
      </c>
      <c r="R504" s="10" t="str">
        <f>Cleaned_Data[[#This Row],[Region]]</f>
        <v>Hyderabad</v>
      </c>
      <c r="S504" s="10" t="str">
        <f>Cleaned_Data[[#This Row],[Sales_Channel]]</f>
        <v>Retail</v>
      </c>
      <c r="T504" s="10" t="str">
        <f>Cleaned_Data[[#This Row],[Gender_Category]]</f>
        <v>Kids</v>
      </c>
      <c r="U504" t="str">
        <f t="shared" si="15"/>
        <v>DK-47</v>
      </c>
      <c r="V504" s="10"/>
      <c r="W504" s="10"/>
    </row>
    <row r="505" spans="1:23" x14ac:dyDescent="0.3">
      <c r="A505" s="10" t="s">
        <v>824</v>
      </c>
      <c r="B505" s="10">
        <f>Cleaned_Data[[#This Row],[Order_ID]]</f>
        <v>2527</v>
      </c>
      <c r="C505" s="10" t="str">
        <f>_xlfn.XLOOKUP(P505,Dim_Product!$E$2:$E$221,Dim_Product!$A$2:$A$221,"Not Found")</f>
        <v>PK-44</v>
      </c>
      <c r="D505" s="10" t="str">
        <f>_xlfn.XLOOKUP(Table5[[#This Row],[Order_Date]],Table8[Date],Table8[Date_Key],"Not Found")</f>
        <v>DK-545</v>
      </c>
      <c r="E505" s="10" t="str">
        <f>_xlfn.XLOOKUP(R505,Table4[Region],Table4[Region_Key])</f>
        <v>RK-05</v>
      </c>
      <c r="F505" s="10" t="str">
        <f>_xlfn.XLOOKUP(S505,Table6[Sales_Channel],Table6[Channel_Key])</f>
        <v>CK-01</v>
      </c>
      <c r="G505" s="10" t="str">
        <f>_xlfn.XLOOKUP(T505,Table7[Gender_Category],Table7[Gender_Key])</f>
        <v>GK-03</v>
      </c>
      <c r="H505" s="10">
        <f>Cleaned_Data[[#This Row],[Units_Sold]]</f>
        <v>2</v>
      </c>
      <c r="I505" s="10">
        <f>Cleaned_Data[[#This Row],[MRP]]</f>
        <v>7408.91</v>
      </c>
      <c r="J505" s="10">
        <f>Cleaned_Data[[#This Row],[Discount_Applied]]</f>
        <v>0</v>
      </c>
      <c r="K505" s="10">
        <f>Cleaned_Data[[#This Row],[Revenue]]</f>
        <v>0</v>
      </c>
      <c r="L505" s="10">
        <f>Cleaned_Data[[#This Row],[Profit]]</f>
        <v>-138.78</v>
      </c>
      <c r="M505" s="10" t="str">
        <f>Cleaned_Data[[#This Row],[Product_Name]]</f>
        <v>Air Force 1</v>
      </c>
      <c r="N505" s="10" t="str">
        <f>Cleaned_Data[[#This Row],[Product_Line]]</f>
        <v>Lifestyle</v>
      </c>
      <c r="O505" s="10" t="str">
        <f>Cleaned_Data[[#This Row],[Size]]</f>
        <v>XL</v>
      </c>
      <c r="P505" s="10" t="str">
        <f t="shared" si="14"/>
        <v>Air Force 1|Lifestyle|XL</v>
      </c>
      <c r="Q505" s="11">
        <f>Cleaned_Data[[#This Row],[Order_Date]]</f>
        <v>45677</v>
      </c>
      <c r="R505" s="10" t="str">
        <f>Cleaned_Data[[#This Row],[Region]]</f>
        <v>Delhi</v>
      </c>
      <c r="S505" s="10" t="str">
        <f>Cleaned_Data[[#This Row],[Sales_Channel]]</f>
        <v>Online</v>
      </c>
      <c r="T505" s="10" t="str">
        <f>Cleaned_Data[[#This Row],[Gender_Category]]</f>
        <v>Men</v>
      </c>
      <c r="U505" t="str">
        <f t="shared" si="15"/>
        <v>DK-545</v>
      </c>
      <c r="V505" s="10"/>
      <c r="W505" s="10"/>
    </row>
    <row r="506" spans="1:23" x14ac:dyDescent="0.3">
      <c r="A506" s="10" t="s">
        <v>825</v>
      </c>
      <c r="B506" s="10">
        <f>Cleaned_Data[[#This Row],[Order_ID]]</f>
        <v>2528</v>
      </c>
      <c r="C506" s="10" t="str">
        <f>_xlfn.XLOOKUP(P506,Dim_Product!$E$2:$E$221,Dim_Product!$A$2:$A$221,"Not Found")</f>
        <v>PK-54</v>
      </c>
      <c r="D506" s="10" t="str">
        <f>_xlfn.XLOOKUP(Table5[[#This Row],[Order_Date]],Table8[Date],Table8[Date_Key],"Not Found")</f>
        <v>Not Found</v>
      </c>
      <c r="E506" s="10" t="str">
        <f>_xlfn.XLOOKUP(R506,Table4[Region],Table4[Region_Key])</f>
        <v>RK-05</v>
      </c>
      <c r="F506" s="10" t="str">
        <f>_xlfn.XLOOKUP(S506,Table6[Sales_Channel],Table6[Channel_Key])</f>
        <v>CK-01</v>
      </c>
      <c r="G506" s="10" t="str">
        <f>_xlfn.XLOOKUP(T506,Table7[Gender_Category],Table7[Gender_Key])</f>
        <v>GK-02</v>
      </c>
      <c r="H506" s="10">
        <f>Cleaned_Data[[#This Row],[Units_Sold]]</f>
        <v>2</v>
      </c>
      <c r="I506" s="10">
        <f>Cleaned_Data[[#This Row],[MRP]]</f>
        <v>6110.0300000000007</v>
      </c>
      <c r="J506" s="10">
        <f>Cleaned_Data[[#This Row],[Discount_Applied]]</f>
        <v>0</v>
      </c>
      <c r="K506" s="10">
        <f>Cleaned_Data[[#This Row],[Revenue]]</f>
        <v>0</v>
      </c>
      <c r="L506" s="10">
        <f>Cleaned_Data[[#This Row],[Profit]]</f>
        <v>134.1</v>
      </c>
      <c r="M506" s="10" t="str">
        <f>Cleaned_Data[[#This Row],[Product_Name]]</f>
        <v>ZoomX Invincible</v>
      </c>
      <c r="N506" s="10" t="str">
        <f>Cleaned_Data[[#This Row],[Product_Line]]</f>
        <v>Training</v>
      </c>
      <c r="O506" s="10" t="str">
        <f>Cleaned_Data[[#This Row],[Size]]</f>
        <v>11</v>
      </c>
      <c r="P506" s="10" t="str">
        <f t="shared" si="14"/>
        <v>ZoomX Invincible|Training|11</v>
      </c>
      <c r="Q506" s="11" t="str">
        <f>Cleaned_Data[[#This Row],[Order_Date]]</f>
        <v/>
      </c>
      <c r="R506" s="10" t="str">
        <f>Cleaned_Data[[#This Row],[Region]]</f>
        <v>Delhi</v>
      </c>
      <c r="S506" s="10" t="str">
        <f>Cleaned_Data[[#This Row],[Sales_Channel]]</f>
        <v>Online</v>
      </c>
      <c r="T506" s="10" t="str">
        <f>Cleaned_Data[[#This Row],[Gender_Category]]</f>
        <v>Women</v>
      </c>
      <c r="U506" t="str">
        <f t="shared" si="15"/>
        <v>Not Found</v>
      </c>
      <c r="V506" s="10"/>
      <c r="W506" s="10"/>
    </row>
    <row r="507" spans="1:23" x14ac:dyDescent="0.3">
      <c r="A507" s="10" t="s">
        <v>826</v>
      </c>
      <c r="B507" s="10">
        <f>Cleaned_Data[[#This Row],[Order_ID]]</f>
        <v>2529</v>
      </c>
      <c r="C507" s="10" t="str">
        <f>_xlfn.XLOOKUP(P507,Dim_Product!$E$2:$E$221,Dim_Product!$A$2:$A$221,"Not Found")</f>
        <v>PK-05</v>
      </c>
      <c r="D507" s="10" t="str">
        <f>_xlfn.XLOOKUP(Table5[[#This Row],[Order_Date]],Table8[Date],Table8[Date_Key],"Not Found")</f>
        <v>DK-709</v>
      </c>
      <c r="E507" s="10" t="str">
        <f>_xlfn.XLOOKUP(R507,Table4[Region],Table4[Region_Key])</f>
        <v>RK-06</v>
      </c>
      <c r="F507" s="10" t="str">
        <f>_xlfn.XLOOKUP(S507,Table6[Sales_Channel],Table6[Channel_Key])</f>
        <v>CK-01</v>
      </c>
      <c r="G507" s="10" t="str">
        <f>_xlfn.XLOOKUP(T507,Table7[Gender_Category],Table7[Gender_Key])</f>
        <v>GK-03</v>
      </c>
      <c r="H507" s="10">
        <f>Cleaned_Data[[#This Row],[Units_Sold]]</f>
        <v>2</v>
      </c>
      <c r="I507" s="10">
        <f>Cleaned_Data[[#This Row],[MRP]]</f>
        <v>6110.0300000000007</v>
      </c>
      <c r="J507" s="10">
        <f>Cleaned_Data[[#This Row],[Discount_Applied]]</f>
        <v>0</v>
      </c>
      <c r="K507" s="10">
        <f>Cleaned_Data[[#This Row],[Revenue]]</f>
        <v>0</v>
      </c>
      <c r="L507" s="10">
        <f>Cleaned_Data[[#This Row],[Profit]]</f>
        <v>3008.62</v>
      </c>
      <c r="M507" s="10" t="str">
        <f>Cleaned_Data[[#This Row],[Product_Name]]</f>
        <v>React Infinity</v>
      </c>
      <c r="N507" s="10" t="str">
        <f>Cleaned_Data[[#This Row],[Product_Line]]</f>
        <v>Running</v>
      </c>
      <c r="O507" s="10" t="str">
        <f>Cleaned_Data[[#This Row],[Size]]</f>
        <v>XL</v>
      </c>
      <c r="P507" s="10" t="str">
        <f t="shared" si="14"/>
        <v>React Infinity|Running|XL</v>
      </c>
      <c r="Q507" s="11">
        <f>Cleaned_Data[[#This Row],[Order_Date]]</f>
        <v>45841</v>
      </c>
      <c r="R507" s="10" t="str">
        <f>Cleaned_Data[[#This Row],[Region]]</f>
        <v>Kolkata</v>
      </c>
      <c r="S507" s="10" t="str">
        <f>Cleaned_Data[[#This Row],[Sales_Channel]]</f>
        <v>Online</v>
      </c>
      <c r="T507" s="10" t="str">
        <f>Cleaned_Data[[#This Row],[Gender_Category]]</f>
        <v>Men</v>
      </c>
      <c r="U507" t="str">
        <f t="shared" si="15"/>
        <v>DK-709</v>
      </c>
      <c r="V507" s="10"/>
      <c r="W507" s="10"/>
    </row>
    <row r="508" spans="1:23" x14ac:dyDescent="0.3">
      <c r="A508" s="10" t="s">
        <v>827</v>
      </c>
      <c r="B508" s="10">
        <f>Cleaned_Data[[#This Row],[Order_ID]]</f>
        <v>2530</v>
      </c>
      <c r="C508" s="10" t="str">
        <f>_xlfn.XLOOKUP(P508,Dim_Product!$E$2:$E$221,Dim_Product!$A$2:$A$221,"Not Found")</f>
        <v>PK-111</v>
      </c>
      <c r="D508" s="10" t="str">
        <f>_xlfn.XLOOKUP(Table5[[#This Row],[Order_Date]],Table8[Date],Table8[Date_Key],"Not Found")</f>
        <v>DK-672</v>
      </c>
      <c r="E508" s="10" t="str">
        <f>_xlfn.XLOOKUP(R508,Table4[Region],Table4[Region_Key])</f>
        <v>RK-03</v>
      </c>
      <c r="F508" s="10" t="str">
        <f>_xlfn.XLOOKUP(S508,Table6[Sales_Channel],Table6[Channel_Key])</f>
        <v>CK-02</v>
      </c>
      <c r="G508" s="10" t="str">
        <f>_xlfn.XLOOKUP(T508,Table7[Gender_Category],Table7[Gender_Key])</f>
        <v>GK-02</v>
      </c>
      <c r="H508" s="10">
        <f>Cleaned_Data[[#This Row],[Units_Sold]]</f>
        <v>2</v>
      </c>
      <c r="I508" s="10">
        <f>Cleaned_Data[[#This Row],[MRP]]</f>
        <v>4357.79</v>
      </c>
      <c r="J508" s="10">
        <f>Cleaned_Data[[#This Row],[Discount_Applied]]</f>
        <v>0</v>
      </c>
      <c r="K508" s="10">
        <f>Cleaned_Data[[#This Row],[Revenue]]</f>
        <v>0</v>
      </c>
      <c r="L508" s="10">
        <f>Cleaned_Data[[#This Row],[Profit]]</f>
        <v>3936.13</v>
      </c>
      <c r="M508" s="10" t="str">
        <f>Cleaned_Data[[#This Row],[Product_Name]]</f>
        <v>Dunk Low</v>
      </c>
      <c r="N508" s="10" t="str">
        <f>Cleaned_Data[[#This Row],[Product_Line]]</f>
        <v>Lifestyle</v>
      </c>
      <c r="O508" s="10" t="str">
        <f>Cleaned_Data[[#This Row],[Size]]</f>
        <v>M</v>
      </c>
      <c r="P508" s="10" t="str">
        <f t="shared" si="14"/>
        <v>Dunk Low|Lifestyle|M</v>
      </c>
      <c r="Q508" s="11">
        <f>Cleaned_Data[[#This Row],[Order_Date]]</f>
        <v>45804</v>
      </c>
      <c r="R508" s="10" t="str">
        <f>Cleaned_Data[[#This Row],[Region]]</f>
        <v>Mumbai</v>
      </c>
      <c r="S508" s="10" t="str">
        <f>Cleaned_Data[[#This Row],[Sales_Channel]]</f>
        <v>Retail</v>
      </c>
      <c r="T508" s="10" t="str">
        <f>Cleaned_Data[[#This Row],[Gender_Category]]</f>
        <v>Women</v>
      </c>
      <c r="U508" t="str">
        <f t="shared" si="15"/>
        <v>DK-672</v>
      </c>
      <c r="V508" s="10"/>
      <c r="W508" s="10"/>
    </row>
    <row r="509" spans="1:23" x14ac:dyDescent="0.3">
      <c r="A509" s="10" t="s">
        <v>828</v>
      </c>
      <c r="B509" s="10">
        <f>Cleaned_Data[[#This Row],[Order_ID]]</f>
        <v>2531</v>
      </c>
      <c r="C509" s="10" t="str">
        <f>_xlfn.XLOOKUP(P509,Dim_Product!$E$2:$E$221,Dim_Product!$A$2:$A$221,"Not Found")</f>
        <v>PK-37</v>
      </c>
      <c r="D509" s="10" t="str">
        <f>_xlfn.XLOOKUP(Table5[[#This Row],[Order_Date]],Table8[Date],Table8[Date_Key],"Not Found")</f>
        <v>DK-232</v>
      </c>
      <c r="E509" s="10" t="str">
        <f>_xlfn.XLOOKUP(R509,Table4[Region],Table4[Region_Key])</f>
        <v>RK-02</v>
      </c>
      <c r="F509" s="10" t="str">
        <f>_xlfn.XLOOKUP(S509,Table6[Sales_Channel],Table6[Channel_Key])</f>
        <v>CK-01</v>
      </c>
      <c r="G509" s="10" t="str">
        <f>_xlfn.XLOOKUP(T509,Table7[Gender_Category],Table7[Gender_Key])</f>
        <v>GK-03</v>
      </c>
      <c r="H509" s="10">
        <f>Cleaned_Data[[#This Row],[Units_Sold]]</f>
        <v>2</v>
      </c>
      <c r="I509" s="10">
        <f>Cleaned_Data[[#This Row],[MRP]]</f>
        <v>6110.0300000000007</v>
      </c>
      <c r="J509" s="10">
        <f>Cleaned_Data[[#This Row],[Discount_Applied]]</f>
        <v>0</v>
      </c>
      <c r="K509" s="10">
        <f>Cleaned_Data[[#This Row],[Revenue]]</f>
        <v>0</v>
      </c>
      <c r="L509" s="10">
        <f>Cleaned_Data[[#This Row],[Profit]]</f>
        <v>2875.41</v>
      </c>
      <c r="M509" s="10" t="str">
        <f>Cleaned_Data[[#This Row],[Product_Name]]</f>
        <v>Premier III</v>
      </c>
      <c r="N509" s="10" t="str">
        <f>Cleaned_Data[[#This Row],[Product_Line]]</f>
        <v>Soccer</v>
      </c>
      <c r="O509" s="10" t="str">
        <f>Cleaned_Data[[#This Row],[Size]]</f>
        <v>XL</v>
      </c>
      <c r="P509" s="10" t="str">
        <f t="shared" si="14"/>
        <v>Premier III|Soccer|XL</v>
      </c>
      <c r="Q509" s="11">
        <f>Cleaned_Data[[#This Row],[Order_Date]]</f>
        <v>45364</v>
      </c>
      <c r="R509" s="10" t="str">
        <f>Cleaned_Data[[#This Row],[Region]]</f>
        <v>Hyderabad</v>
      </c>
      <c r="S509" s="10" t="str">
        <f>Cleaned_Data[[#This Row],[Sales_Channel]]</f>
        <v>Online</v>
      </c>
      <c r="T509" s="10" t="str">
        <f>Cleaned_Data[[#This Row],[Gender_Category]]</f>
        <v>Men</v>
      </c>
      <c r="U509" t="str">
        <f t="shared" si="15"/>
        <v>DK-232</v>
      </c>
      <c r="V509" s="10"/>
      <c r="W509" s="10"/>
    </row>
    <row r="510" spans="1:23" x14ac:dyDescent="0.3">
      <c r="A510" s="10" t="s">
        <v>829</v>
      </c>
      <c r="B510" s="10">
        <f>Cleaned_Data[[#This Row],[Order_ID]]</f>
        <v>2532</v>
      </c>
      <c r="C510" s="10" t="str">
        <f>_xlfn.XLOOKUP(P510,Dim_Product!$E$2:$E$221,Dim_Product!$A$2:$A$221,"Not Found")</f>
        <v>PK-18</v>
      </c>
      <c r="D510" s="10" t="str">
        <f>_xlfn.XLOOKUP(Table5[[#This Row],[Order_Date]],Table8[Date],Table8[Date_Key],"Not Found")</f>
        <v>Not Found</v>
      </c>
      <c r="E510" s="10" t="str">
        <f>_xlfn.XLOOKUP(R510,Table4[Region],Table4[Region_Key])</f>
        <v>RK-01</v>
      </c>
      <c r="F510" s="10" t="str">
        <f>_xlfn.XLOOKUP(S510,Table6[Sales_Channel],Table6[Channel_Key])</f>
        <v>CK-02</v>
      </c>
      <c r="G510" s="10" t="str">
        <f>_xlfn.XLOOKUP(T510,Table7[Gender_Category],Table7[Gender_Key])</f>
        <v>GK-03</v>
      </c>
      <c r="H510" s="10">
        <f>Cleaned_Data[[#This Row],[Units_Sold]]</f>
        <v>2</v>
      </c>
      <c r="I510" s="10">
        <f>Cleaned_Data[[#This Row],[MRP]]</f>
        <v>6110.0300000000007</v>
      </c>
      <c r="J510" s="10">
        <f>Cleaned_Data[[#This Row],[Discount_Applied]]</f>
        <v>0</v>
      </c>
      <c r="K510" s="10">
        <f>Cleaned_Data[[#This Row],[Revenue]]</f>
        <v>0</v>
      </c>
      <c r="L510" s="10">
        <f>Cleaned_Data[[#This Row],[Profit]]</f>
        <v>72.78</v>
      </c>
      <c r="M510" s="10" t="str">
        <f>Cleaned_Data[[#This Row],[Product_Name]]</f>
        <v>Tiempo Legend</v>
      </c>
      <c r="N510" s="10" t="str">
        <f>Cleaned_Data[[#This Row],[Product_Line]]</f>
        <v>Soccer</v>
      </c>
      <c r="O510" s="10" t="str">
        <f>Cleaned_Data[[#This Row],[Size]]</f>
        <v>L</v>
      </c>
      <c r="P510" s="10" t="str">
        <f t="shared" si="14"/>
        <v>Tiempo Legend|Soccer|L</v>
      </c>
      <c r="Q510" s="11" t="str">
        <f>Cleaned_Data[[#This Row],[Order_Date]]</f>
        <v/>
      </c>
      <c r="R510" s="10" t="str">
        <f>Cleaned_Data[[#This Row],[Region]]</f>
        <v>Bangalore</v>
      </c>
      <c r="S510" s="10" t="str">
        <f>Cleaned_Data[[#This Row],[Sales_Channel]]</f>
        <v>Retail</v>
      </c>
      <c r="T510" s="10" t="str">
        <f>Cleaned_Data[[#This Row],[Gender_Category]]</f>
        <v>Men</v>
      </c>
      <c r="U510" t="str">
        <f t="shared" si="15"/>
        <v>Not Found</v>
      </c>
      <c r="V510" s="10"/>
      <c r="W510" s="10"/>
    </row>
    <row r="511" spans="1:23" x14ac:dyDescent="0.3">
      <c r="A511" s="10" t="s">
        <v>830</v>
      </c>
      <c r="B511" s="10">
        <f>Cleaned_Data[[#This Row],[Order_ID]]</f>
        <v>2533</v>
      </c>
      <c r="C511" s="10" t="str">
        <f>_xlfn.XLOOKUP(P511,Dim_Product!$E$2:$E$221,Dim_Product!$A$2:$A$221,"Not Found")</f>
        <v>PK-10</v>
      </c>
      <c r="D511" s="10" t="str">
        <f>_xlfn.XLOOKUP(Table5[[#This Row],[Order_Date]],Table8[Date],Table8[Date_Key],"Not Found")</f>
        <v>DK-487</v>
      </c>
      <c r="E511" s="10" t="str">
        <f>_xlfn.XLOOKUP(R511,Table4[Region],Table4[Region_Key])</f>
        <v>RK-03</v>
      </c>
      <c r="F511" s="10" t="str">
        <f>_xlfn.XLOOKUP(S511,Table6[Sales_Channel],Table6[Channel_Key])</f>
        <v>CK-01</v>
      </c>
      <c r="G511" s="10" t="str">
        <f>_xlfn.XLOOKUP(T511,Table7[Gender_Category],Table7[Gender_Key])</f>
        <v>GK-02</v>
      </c>
      <c r="H511" s="10">
        <f>Cleaned_Data[[#This Row],[Units_Sold]]</f>
        <v>2</v>
      </c>
      <c r="I511" s="10">
        <f>Cleaned_Data[[#This Row],[MRP]]</f>
        <v>6110.0300000000007</v>
      </c>
      <c r="J511" s="10">
        <f>Cleaned_Data[[#This Row],[Discount_Applied]]</f>
        <v>0</v>
      </c>
      <c r="K511" s="10">
        <f>Cleaned_Data[[#This Row],[Revenue]]</f>
        <v>0</v>
      </c>
      <c r="L511" s="10">
        <f>Cleaned_Data[[#This Row],[Profit]]</f>
        <v>2155.46</v>
      </c>
      <c r="M511" s="10" t="str">
        <f>Cleaned_Data[[#This Row],[Product_Name]]</f>
        <v>Flex Trainer</v>
      </c>
      <c r="N511" s="10" t="str">
        <f>Cleaned_Data[[#This Row],[Product_Line]]</f>
        <v>Training</v>
      </c>
      <c r="O511" s="10" t="str">
        <f>Cleaned_Data[[#This Row],[Size]]</f>
        <v>L</v>
      </c>
      <c r="P511" s="10" t="str">
        <f t="shared" si="14"/>
        <v>Flex Trainer|Training|L</v>
      </c>
      <c r="Q511" s="11">
        <f>Cleaned_Data[[#This Row],[Order_Date]]</f>
        <v>45619</v>
      </c>
      <c r="R511" s="10" t="str">
        <f>Cleaned_Data[[#This Row],[Region]]</f>
        <v>Mumbai</v>
      </c>
      <c r="S511" s="10" t="str">
        <f>Cleaned_Data[[#This Row],[Sales_Channel]]</f>
        <v>Online</v>
      </c>
      <c r="T511" s="10" t="str">
        <f>Cleaned_Data[[#This Row],[Gender_Category]]</f>
        <v>Women</v>
      </c>
      <c r="U511" t="str">
        <f t="shared" si="15"/>
        <v>DK-487</v>
      </c>
      <c r="V511" s="10"/>
      <c r="W511" s="10"/>
    </row>
    <row r="512" spans="1:23" x14ac:dyDescent="0.3">
      <c r="A512" s="10" t="s">
        <v>831</v>
      </c>
      <c r="B512" s="10">
        <f>Cleaned_Data[[#This Row],[Order_ID]]</f>
        <v>2534</v>
      </c>
      <c r="C512" s="10" t="str">
        <f>_xlfn.XLOOKUP(P512,Dim_Product!$E$2:$E$221,Dim_Product!$A$2:$A$221,"Not Found")</f>
        <v>PK-01</v>
      </c>
      <c r="D512" s="10" t="str">
        <f>_xlfn.XLOOKUP(Table5[[#This Row],[Order_Date]],Table8[Date],Table8[Date_Key],"Not Found")</f>
        <v>Not Found</v>
      </c>
      <c r="E512" s="10" t="str">
        <f>_xlfn.XLOOKUP(R512,Table4[Region],Table4[Region_Key])</f>
        <v>RK-04</v>
      </c>
      <c r="F512" s="10" t="str">
        <f>_xlfn.XLOOKUP(S512,Table6[Sales_Channel],Table6[Channel_Key])</f>
        <v>CK-01</v>
      </c>
      <c r="G512" s="10" t="str">
        <f>_xlfn.XLOOKUP(T512,Table7[Gender_Category],Table7[Gender_Key])</f>
        <v>GK-02</v>
      </c>
      <c r="H512" s="10">
        <f>Cleaned_Data[[#This Row],[Units_Sold]]</f>
        <v>2</v>
      </c>
      <c r="I512" s="10">
        <f>Cleaned_Data[[#This Row],[MRP]]</f>
        <v>6110.0300000000007</v>
      </c>
      <c r="J512" s="10">
        <f>Cleaned_Data[[#This Row],[Discount_Applied]]</f>
        <v>0</v>
      </c>
      <c r="K512" s="10">
        <f>Cleaned_Data[[#This Row],[Revenue]]</f>
        <v>0</v>
      </c>
      <c r="L512" s="10">
        <f>Cleaned_Data[[#This Row],[Profit]]</f>
        <v>506.26</v>
      </c>
      <c r="M512" s="10" t="str">
        <f>Cleaned_Data[[#This Row],[Product_Name]]</f>
        <v>SuperRep Go</v>
      </c>
      <c r="N512" s="10" t="str">
        <f>Cleaned_Data[[#This Row],[Product_Line]]</f>
        <v>Training</v>
      </c>
      <c r="O512" s="10" t="str">
        <f>Cleaned_Data[[#This Row],[Size]]</f>
        <v>M</v>
      </c>
      <c r="P512" s="10" t="str">
        <f t="shared" si="14"/>
        <v>SuperRep Go|Training|M</v>
      </c>
      <c r="Q512" s="11" t="str">
        <f>Cleaned_Data[[#This Row],[Order_Date]]</f>
        <v/>
      </c>
      <c r="R512" s="10" t="str">
        <f>Cleaned_Data[[#This Row],[Region]]</f>
        <v>Pune</v>
      </c>
      <c r="S512" s="10" t="str">
        <f>Cleaned_Data[[#This Row],[Sales_Channel]]</f>
        <v>Online</v>
      </c>
      <c r="T512" s="10" t="str">
        <f>Cleaned_Data[[#This Row],[Gender_Category]]</f>
        <v>Women</v>
      </c>
      <c r="U512" t="str">
        <f t="shared" si="15"/>
        <v>Not Found</v>
      </c>
      <c r="V512" s="10"/>
      <c r="W512" s="10"/>
    </row>
    <row r="513" spans="1:23" x14ac:dyDescent="0.3">
      <c r="A513" s="10" t="s">
        <v>832</v>
      </c>
      <c r="B513" s="10">
        <f>Cleaned_Data[[#This Row],[Order_ID]]</f>
        <v>2535</v>
      </c>
      <c r="C513" s="10" t="str">
        <f>_xlfn.XLOOKUP(P513,Dim_Product!$E$2:$E$221,Dim_Product!$A$2:$A$221,"Not Found")</f>
        <v>PK-142</v>
      </c>
      <c r="D513" s="10" t="str">
        <f>_xlfn.XLOOKUP(Table5[[#This Row],[Order_Date]],Table8[Date],Table8[Date_Key],"Not Found")</f>
        <v>DK-569</v>
      </c>
      <c r="E513" s="10" t="str">
        <f>_xlfn.XLOOKUP(R513,Table4[Region],Table4[Region_Key])</f>
        <v>RK-03</v>
      </c>
      <c r="F513" s="10" t="str">
        <f>_xlfn.XLOOKUP(S513,Table6[Sales_Channel],Table6[Channel_Key])</f>
        <v>CK-01</v>
      </c>
      <c r="G513" s="10" t="str">
        <f>_xlfn.XLOOKUP(T513,Table7[Gender_Category],Table7[Gender_Key])</f>
        <v>GK-03</v>
      </c>
      <c r="H513" s="10">
        <f>Cleaned_Data[[#This Row],[Units_Sold]]</f>
        <v>2</v>
      </c>
      <c r="I513" s="10">
        <f>Cleaned_Data[[#This Row],[MRP]]</f>
        <v>2786.84</v>
      </c>
      <c r="J513" s="10">
        <f>Cleaned_Data[[#This Row],[Discount_Applied]]</f>
        <v>0.21</v>
      </c>
      <c r="K513" s="10">
        <f>Cleaned_Data[[#This Row],[Revenue]]</f>
        <v>4403.21</v>
      </c>
      <c r="L513" s="10">
        <f>Cleaned_Data[[#This Row],[Profit]]</f>
        <v>3345.36</v>
      </c>
      <c r="M513" s="10" t="str">
        <f>Cleaned_Data[[#This Row],[Product_Name]]</f>
        <v>Tiempo Legend</v>
      </c>
      <c r="N513" s="10" t="str">
        <f>Cleaned_Data[[#This Row],[Product_Line]]</f>
        <v>Soccer</v>
      </c>
      <c r="O513" s="10" t="str">
        <f>Cleaned_Data[[#This Row],[Size]]</f>
        <v>XL</v>
      </c>
      <c r="P513" s="10" t="str">
        <f t="shared" si="14"/>
        <v>Tiempo Legend|Soccer|XL</v>
      </c>
      <c r="Q513" s="11">
        <f>Cleaned_Data[[#This Row],[Order_Date]]</f>
        <v>45701</v>
      </c>
      <c r="R513" s="10" t="str">
        <f>Cleaned_Data[[#This Row],[Region]]</f>
        <v>Mumbai</v>
      </c>
      <c r="S513" s="10" t="str">
        <f>Cleaned_Data[[#This Row],[Sales_Channel]]</f>
        <v>Online</v>
      </c>
      <c r="T513" s="10" t="str">
        <f>Cleaned_Data[[#This Row],[Gender_Category]]</f>
        <v>Men</v>
      </c>
      <c r="U513" t="str">
        <f t="shared" si="15"/>
        <v>DK-569</v>
      </c>
      <c r="V513" s="10"/>
      <c r="W513" s="10"/>
    </row>
    <row r="514" spans="1:23" x14ac:dyDescent="0.3">
      <c r="A514" s="10" t="s">
        <v>833</v>
      </c>
      <c r="B514" s="10">
        <f>Cleaned_Data[[#This Row],[Order_ID]]</f>
        <v>2536</v>
      </c>
      <c r="C514" s="10" t="str">
        <f>_xlfn.XLOOKUP(P514,Dim_Product!$E$2:$E$221,Dim_Product!$A$2:$A$221,"Not Found")</f>
        <v>PK-114</v>
      </c>
      <c r="D514" s="10" t="str">
        <f>_xlfn.XLOOKUP(Table5[[#This Row],[Order_Date]],Table8[Date],Table8[Date_Key],"Not Found")</f>
        <v>Not Found</v>
      </c>
      <c r="E514" s="10" t="str">
        <f>_xlfn.XLOOKUP(R514,Table4[Region],Table4[Region_Key])</f>
        <v>RK-05</v>
      </c>
      <c r="F514" s="10" t="str">
        <f>_xlfn.XLOOKUP(S514,Table6[Sales_Channel],Table6[Channel_Key])</f>
        <v>CK-02</v>
      </c>
      <c r="G514" s="10" t="str">
        <f>_xlfn.XLOOKUP(T514,Table7[Gender_Category],Table7[Gender_Key])</f>
        <v>GK-01</v>
      </c>
      <c r="H514" s="10">
        <f>Cleaned_Data[[#This Row],[Units_Sold]]</f>
        <v>2</v>
      </c>
      <c r="I514" s="10">
        <f>Cleaned_Data[[#This Row],[MRP]]</f>
        <v>2221.7800000000002</v>
      </c>
      <c r="J514" s="10">
        <f>Cleaned_Data[[#This Row],[Discount_Applied]]</f>
        <v>0.55000000000000004</v>
      </c>
      <c r="K514" s="10">
        <f>Cleaned_Data[[#This Row],[Revenue]]</f>
        <v>0</v>
      </c>
      <c r="L514" s="10">
        <f>Cleaned_Data[[#This Row],[Profit]]</f>
        <v>-1091.6600000000001</v>
      </c>
      <c r="M514" s="10" t="str">
        <f>Cleaned_Data[[#This Row],[Product_Name]]</f>
        <v>Air Zoom</v>
      </c>
      <c r="N514" s="10" t="str">
        <f>Cleaned_Data[[#This Row],[Product_Line]]</f>
        <v>Running</v>
      </c>
      <c r="O514" s="10" t="str">
        <f>Cleaned_Data[[#This Row],[Size]]</f>
        <v>M</v>
      </c>
      <c r="P514" s="10" t="str">
        <f t="shared" si="14"/>
        <v>Air Zoom|Running|M</v>
      </c>
      <c r="Q514" s="11" t="str">
        <f>Cleaned_Data[[#This Row],[Order_Date]]</f>
        <v/>
      </c>
      <c r="R514" s="10" t="str">
        <f>Cleaned_Data[[#This Row],[Region]]</f>
        <v>Delhi</v>
      </c>
      <c r="S514" s="10" t="str">
        <f>Cleaned_Data[[#This Row],[Sales_Channel]]</f>
        <v>Retail</v>
      </c>
      <c r="T514" s="10" t="str">
        <f>Cleaned_Data[[#This Row],[Gender_Category]]</f>
        <v>Kids</v>
      </c>
      <c r="U514" t="str">
        <f t="shared" si="15"/>
        <v>Not Found</v>
      </c>
      <c r="V514" s="10"/>
      <c r="W514" s="10"/>
    </row>
    <row r="515" spans="1:23" x14ac:dyDescent="0.3">
      <c r="A515" s="10" t="s">
        <v>834</v>
      </c>
      <c r="B515" s="10">
        <f>Cleaned_Data[[#This Row],[Order_ID]]</f>
        <v>2537</v>
      </c>
      <c r="C515" s="10" t="str">
        <f>_xlfn.XLOOKUP(P515,Dim_Product!$E$2:$E$221,Dim_Product!$A$2:$A$221,"Not Found")</f>
        <v>PK-20</v>
      </c>
      <c r="D515" s="10" t="str">
        <f>_xlfn.XLOOKUP(Table5[[#This Row],[Order_Date]],Table8[Date],Table8[Date_Key],"Not Found")</f>
        <v>DK-444</v>
      </c>
      <c r="E515" s="10" t="str">
        <f>_xlfn.XLOOKUP(R515,Table4[Region],Table4[Region_Key])</f>
        <v>RK-01</v>
      </c>
      <c r="F515" s="10" t="str">
        <f>_xlfn.XLOOKUP(S515,Table6[Sales_Channel],Table6[Channel_Key])</f>
        <v>CK-02</v>
      </c>
      <c r="G515" s="10" t="str">
        <f>_xlfn.XLOOKUP(T515,Table7[Gender_Category],Table7[Gender_Key])</f>
        <v>GK-02</v>
      </c>
      <c r="H515" s="10">
        <f>Cleaned_Data[[#This Row],[Units_Sold]]</f>
        <v>2</v>
      </c>
      <c r="I515" s="10">
        <f>Cleaned_Data[[#This Row],[MRP]]</f>
        <v>6110.0300000000007</v>
      </c>
      <c r="J515" s="10">
        <f>Cleaned_Data[[#This Row],[Discount_Applied]]</f>
        <v>0</v>
      </c>
      <c r="K515" s="10">
        <f>Cleaned_Data[[#This Row],[Revenue]]</f>
        <v>0</v>
      </c>
      <c r="L515" s="10">
        <f>Cleaned_Data[[#This Row],[Profit]]</f>
        <v>2596.8000000000002</v>
      </c>
      <c r="M515" s="10" t="str">
        <f>Cleaned_Data[[#This Row],[Product_Name]]</f>
        <v>Waffle One</v>
      </c>
      <c r="N515" s="10" t="str">
        <f>Cleaned_Data[[#This Row],[Product_Line]]</f>
        <v>Lifestyle</v>
      </c>
      <c r="O515" s="10" t="str">
        <f>Cleaned_Data[[#This Row],[Size]]</f>
        <v>M</v>
      </c>
      <c r="P515" s="10" t="str">
        <f t="shared" ref="P515:P578" si="16">TRIM(M515)&amp;"|"&amp;TRIM(N515)&amp;"|"&amp;TRIM(O515)</f>
        <v>Waffle One|Lifestyle|M</v>
      </c>
      <c r="Q515" s="11">
        <f>Cleaned_Data[[#This Row],[Order_Date]]</f>
        <v>45576</v>
      </c>
      <c r="R515" s="10" t="str">
        <f>Cleaned_Data[[#This Row],[Region]]</f>
        <v>Bangalore</v>
      </c>
      <c r="S515" s="10" t="str">
        <f>Cleaned_Data[[#This Row],[Sales_Channel]]</f>
        <v>Retail</v>
      </c>
      <c r="T515" s="10" t="str">
        <f>Cleaned_Data[[#This Row],[Gender_Category]]</f>
        <v>Women</v>
      </c>
      <c r="U515" t="str">
        <f t="shared" ref="U515:U578" si="17">IF(D515="",0,D515)</f>
        <v>DK-444</v>
      </c>
      <c r="V515" s="10"/>
      <c r="W515" s="10"/>
    </row>
    <row r="516" spans="1:23" x14ac:dyDescent="0.3">
      <c r="A516" s="10" t="s">
        <v>835</v>
      </c>
      <c r="B516" s="10">
        <f>Cleaned_Data[[#This Row],[Order_ID]]</f>
        <v>2538</v>
      </c>
      <c r="C516" s="10" t="str">
        <f>_xlfn.XLOOKUP(P516,Dim_Product!$E$2:$E$221,Dim_Product!$A$2:$A$221,"Not Found")</f>
        <v>PK-69</v>
      </c>
      <c r="D516" s="10" t="str">
        <f>_xlfn.XLOOKUP(Table5[[#This Row],[Order_Date]],Table8[Date],Table8[Date_Key],"Not Found")</f>
        <v>DK-671</v>
      </c>
      <c r="E516" s="10" t="str">
        <f>_xlfn.XLOOKUP(R516,Table4[Region],Table4[Region_Key])</f>
        <v>RK-06</v>
      </c>
      <c r="F516" s="10" t="str">
        <f>_xlfn.XLOOKUP(S516,Table6[Sales_Channel],Table6[Channel_Key])</f>
        <v>CK-02</v>
      </c>
      <c r="G516" s="10" t="str">
        <f>_xlfn.XLOOKUP(T516,Table7[Gender_Category],Table7[Gender_Key])</f>
        <v>GK-03</v>
      </c>
      <c r="H516" s="10">
        <f>Cleaned_Data[[#This Row],[Units_Sold]]</f>
        <v>2</v>
      </c>
      <c r="I516" s="10">
        <f>Cleaned_Data[[#This Row],[MRP]]</f>
        <v>9701.24</v>
      </c>
      <c r="J516" s="10">
        <f>Cleaned_Data[[#This Row],[Discount_Applied]]</f>
        <v>0</v>
      </c>
      <c r="K516" s="10">
        <f>Cleaned_Data[[#This Row],[Revenue]]</f>
        <v>0</v>
      </c>
      <c r="L516" s="10">
        <f>Cleaned_Data[[#This Row],[Profit]]</f>
        <v>223.82</v>
      </c>
      <c r="M516" s="10" t="str">
        <f>Cleaned_Data[[#This Row],[Product_Name]]</f>
        <v>Waffle One</v>
      </c>
      <c r="N516" s="10" t="str">
        <f>Cleaned_Data[[#This Row],[Product_Line]]</f>
        <v>Lifestyle</v>
      </c>
      <c r="O516" s="10" t="str">
        <f>Cleaned_Data[[#This Row],[Size]]</f>
        <v>NA</v>
      </c>
      <c r="P516" s="10" t="str">
        <f t="shared" si="16"/>
        <v>Waffle One|Lifestyle|NA</v>
      </c>
      <c r="Q516" s="11">
        <f>Cleaned_Data[[#This Row],[Order_Date]]</f>
        <v>45803</v>
      </c>
      <c r="R516" s="10" t="str">
        <f>Cleaned_Data[[#This Row],[Region]]</f>
        <v>Kolkata</v>
      </c>
      <c r="S516" s="10" t="str">
        <f>Cleaned_Data[[#This Row],[Sales_Channel]]</f>
        <v>Retail</v>
      </c>
      <c r="T516" s="10" t="str">
        <f>Cleaned_Data[[#This Row],[Gender_Category]]</f>
        <v>Men</v>
      </c>
      <c r="U516" t="str">
        <f t="shared" si="17"/>
        <v>DK-671</v>
      </c>
      <c r="V516" s="10"/>
      <c r="W516" s="10"/>
    </row>
    <row r="517" spans="1:23" x14ac:dyDescent="0.3">
      <c r="A517" s="10" t="s">
        <v>836</v>
      </c>
      <c r="B517" s="10">
        <f>Cleaned_Data[[#This Row],[Order_ID]]</f>
        <v>2539</v>
      </c>
      <c r="C517" s="10" t="str">
        <f>_xlfn.XLOOKUP(P517,Dim_Product!$E$2:$E$221,Dim_Product!$A$2:$A$221,"Not Found")</f>
        <v>PK-19</v>
      </c>
      <c r="D517" s="10" t="str">
        <f>_xlfn.XLOOKUP(Table5[[#This Row],[Order_Date]],Table8[Date],Table8[Date_Key],"Not Found")</f>
        <v>Not Found</v>
      </c>
      <c r="E517" s="10" t="str">
        <f>_xlfn.XLOOKUP(R517,Table4[Region],Table4[Region_Key])</f>
        <v>RK-01</v>
      </c>
      <c r="F517" s="10" t="str">
        <f>_xlfn.XLOOKUP(S517,Table6[Sales_Channel],Table6[Channel_Key])</f>
        <v>CK-01</v>
      </c>
      <c r="G517" s="10" t="str">
        <f>_xlfn.XLOOKUP(T517,Table7[Gender_Category],Table7[Gender_Key])</f>
        <v>GK-02</v>
      </c>
      <c r="H517" s="10">
        <f>Cleaned_Data[[#This Row],[Units_Sold]]</f>
        <v>2</v>
      </c>
      <c r="I517" s="10">
        <f>Cleaned_Data[[#This Row],[MRP]]</f>
        <v>6110.0300000000007</v>
      </c>
      <c r="J517" s="10">
        <f>Cleaned_Data[[#This Row],[Discount_Applied]]</f>
        <v>0</v>
      </c>
      <c r="K517" s="10">
        <f>Cleaned_Data[[#This Row],[Revenue]]</f>
        <v>0</v>
      </c>
      <c r="L517" s="10">
        <f>Cleaned_Data[[#This Row],[Profit]]</f>
        <v>3748.73</v>
      </c>
      <c r="M517" s="10" t="str">
        <f>Cleaned_Data[[#This Row],[Product_Name]]</f>
        <v>Free RN</v>
      </c>
      <c r="N517" s="10" t="str">
        <f>Cleaned_Data[[#This Row],[Product_Line]]</f>
        <v>Running</v>
      </c>
      <c r="O517" s="10" t="str">
        <f>Cleaned_Data[[#This Row],[Size]]</f>
        <v>L</v>
      </c>
      <c r="P517" s="10" t="str">
        <f t="shared" si="16"/>
        <v>Free RN|Running|L</v>
      </c>
      <c r="Q517" s="11" t="str">
        <f>Cleaned_Data[[#This Row],[Order_Date]]</f>
        <v/>
      </c>
      <c r="R517" s="10" t="str">
        <f>Cleaned_Data[[#This Row],[Region]]</f>
        <v>Bangalore</v>
      </c>
      <c r="S517" s="10" t="str">
        <f>Cleaned_Data[[#This Row],[Sales_Channel]]</f>
        <v>Online</v>
      </c>
      <c r="T517" s="10" t="str">
        <f>Cleaned_Data[[#This Row],[Gender_Category]]</f>
        <v>Women</v>
      </c>
      <c r="U517" t="str">
        <f t="shared" si="17"/>
        <v>Not Found</v>
      </c>
      <c r="V517" s="10"/>
      <c r="W517" s="10"/>
    </row>
    <row r="518" spans="1:23" x14ac:dyDescent="0.3">
      <c r="A518" s="10" t="s">
        <v>837</v>
      </c>
      <c r="B518" s="10">
        <f>Cleaned_Data[[#This Row],[Order_ID]]</f>
        <v>2540</v>
      </c>
      <c r="C518" s="10" t="str">
        <f>_xlfn.XLOOKUP(P518,Dim_Product!$E$2:$E$221,Dim_Product!$A$2:$A$221,"Not Found")</f>
        <v>PK-119</v>
      </c>
      <c r="D518" s="10" t="str">
        <f>_xlfn.XLOOKUP(Table5[[#This Row],[Order_Date]],Table8[Date],Table8[Date_Key],"Not Found")</f>
        <v>DK-180</v>
      </c>
      <c r="E518" s="10" t="str">
        <f>_xlfn.XLOOKUP(R518,Table4[Region],Table4[Region_Key])</f>
        <v>RK-03</v>
      </c>
      <c r="F518" s="10" t="str">
        <f>_xlfn.XLOOKUP(S518,Table6[Sales_Channel],Table6[Channel_Key])</f>
        <v>CK-01</v>
      </c>
      <c r="G518" s="10" t="str">
        <f>_xlfn.XLOOKUP(T518,Table7[Gender_Category],Table7[Gender_Key])</f>
        <v>GK-02</v>
      </c>
      <c r="H518" s="10">
        <f>Cleaned_Data[[#This Row],[Units_Sold]]</f>
        <v>2</v>
      </c>
      <c r="I518" s="10">
        <f>Cleaned_Data[[#This Row],[MRP]]</f>
        <v>8794.64</v>
      </c>
      <c r="J518" s="10">
        <f>Cleaned_Data[[#This Row],[Discount_Applied]]</f>
        <v>0</v>
      </c>
      <c r="K518" s="10">
        <f>Cleaned_Data[[#This Row],[Revenue]]</f>
        <v>0</v>
      </c>
      <c r="L518" s="10">
        <f>Cleaned_Data[[#This Row],[Profit]]</f>
        <v>-938.07</v>
      </c>
      <c r="M518" s="10" t="str">
        <f>Cleaned_Data[[#This Row],[Product_Name]]</f>
        <v>Air Force 1</v>
      </c>
      <c r="N518" s="10" t="str">
        <f>Cleaned_Data[[#This Row],[Product_Line]]</f>
        <v>Lifestyle</v>
      </c>
      <c r="O518" s="10" t="str">
        <f>Cleaned_Data[[#This Row],[Size]]</f>
        <v>L</v>
      </c>
      <c r="P518" s="10" t="str">
        <f t="shared" si="16"/>
        <v>Air Force 1|Lifestyle|L</v>
      </c>
      <c r="Q518" s="11">
        <f>Cleaned_Data[[#This Row],[Order_Date]]</f>
        <v>45312</v>
      </c>
      <c r="R518" s="10" t="str">
        <f>Cleaned_Data[[#This Row],[Region]]</f>
        <v>Mumbai</v>
      </c>
      <c r="S518" s="10" t="str">
        <f>Cleaned_Data[[#This Row],[Sales_Channel]]</f>
        <v>Online</v>
      </c>
      <c r="T518" s="10" t="str">
        <f>Cleaned_Data[[#This Row],[Gender_Category]]</f>
        <v>Women</v>
      </c>
      <c r="U518" t="str">
        <f t="shared" si="17"/>
        <v>DK-180</v>
      </c>
      <c r="V518" s="10"/>
      <c r="W518" s="10"/>
    </row>
    <row r="519" spans="1:23" x14ac:dyDescent="0.3">
      <c r="A519" s="10" t="s">
        <v>838</v>
      </c>
      <c r="B519" s="10">
        <f>Cleaned_Data[[#This Row],[Order_ID]]</f>
        <v>2541</v>
      </c>
      <c r="C519" s="10" t="str">
        <f>_xlfn.XLOOKUP(P519,Dim_Product!$E$2:$E$221,Dim_Product!$A$2:$A$221,"Not Found")</f>
        <v>PK-67</v>
      </c>
      <c r="D519" s="10" t="str">
        <f>_xlfn.XLOOKUP(Table5[[#This Row],[Order_Date]],Table8[Date],Table8[Date_Key],"Not Found")</f>
        <v>Not Found</v>
      </c>
      <c r="E519" s="10" t="str">
        <f>_xlfn.XLOOKUP(R519,Table4[Region],Table4[Region_Key])</f>
        <v>RK-03</v>
      </c>
      <c r="F519" s="10" t="str">
        <f>_xlfn.XLOOKUP(S519,Table6[Sales_Channel],Table6[Channel_Key])</f>
        <v>CK-02</v>
      </c>
      <c r="G519" s="10" t="str">
        <f>_xlfn.XLOOKUP(T519,Table7[Gender_Category],Table7[Gender_Key])</f>
        <v>GK-01</v>
      </c>
      <c r="H519" s="10">
        <f>Cleaned_Data[[#This Row],[Units_Sold]]</f>
        <v>2</v>
      </c>
      <c r="I519" s="10">
        <f>Cleaned_Data[[#This Row],[MRP]]</f>
        <v>6110.0300000000007</v>
      </c>
      <c r="J519" s="10">
        <f>Cleaned_Data[[#This Row],[Discount_Applied]]</f>
        <v>0</v>
      </c>
      <c r="K519" s="10">
        <f>Cleaned_Data[[#This Row],[Revenue]]</f>
        <v>0</v>
      </c>
      <c r="L519" s="10">
        <f>Cleaned_Data[[#This Row],[Profit]]</f>
        <v>-1180.1099999999999</v>
      </c>
      <c r="M519" s="10" t="str">
        <f>Cleaned_Data[[#This Row],[Product_Name]]</f>
        <v>React Infinity</v>
      </c>
      <c r="N519" s="10" t="str">
        <f>Cleaned_Data[[#This Row],[Product_Line]]</f>
        <v>Running</v>
      </c>
      <c r="O519" s="10" t="str">
        <f>Cleaned_Data[[#This Row],[Size]]</f>
        <v>M</v>
      </c>
      <c r="P519" s="10" t="str">
        <f t="shared" si="16"/>
        <v>React Infinity|Running|M</v>
      </c>
      <c r="Q519" s="11" t="str">
        <f>Cleaned_Data[[#This Row],[Order_Date]]</f>
        <v/>
      </c>
      <c r="R519" s="10" t="str">
        <f>Cleaned_Data[[#This Row],[Region]]</f>
        <v>Mumbai</v>
      </c>
      <c r="S519" s="10" t="str">
        <f>Cleaned_Data[[#This Row],[Sales_Channel]]</f>
        <v>Retail</v>
      </c>
      <c r="T519" s="10" t="str">
        <f>Cleaned_Data[[#This Row],[Gender_Category]]</f>
        <v>Kids</v>
      </c>
      <c r="U519" t="str">
        <f t="shared" si="17"/>
        <v>Not Found</v>
      </c>
      <c r="V519" s="10"/>
      <c r="W519" s="10"/>
    </row>
    <row r="520" spans="1:23" x14ac:dyDescent="0.3">
      <c r="A520" s="10" t="s">
        <v>839</v>
      </c>
      <c r="B520" s="10">
        <f>Cleaned_Data[[#This Row],[Order_ID]]</f>
        <v>2542</v>
      </c>
      <c r="C520" s="10" t="str">
        <f>_xlfn.XLOOKUP(P520,Dim_Product!$E$2:$E$221,Dim_Product!$A$2:$A$221,"Not Found")</f>
        <v>PK-05</v>
      </c>
      <c r="D520" s="10" t="str">
        <f>_xlfn.XLOOKUP(Table5[[#This Row],[Order_Date]],Table8[Date],Table8[Date_Key],"Not Found")</f>
        <v>DK-344</v>
      </c>
      <c r="E520" s="10" t="str">
        <f>_xlfn.XLOOKUP(R520,Table4[Region],Table4[Region_Key])</f>
        <v>RK-02</v>
      </c>
      <c r="F520" s="10" t="str">
        <f>_xlfn.XLOOKUP(S520,Table6[Sales_Channel],Table6[Channel_Key])</f>
        <v>CK-02</v>
      </c>
      <c r="G520" s="10" t="str">
        <f>_xlfn.XLOOKUP(T520,Table7[Gender_Category],Table7[Gender_Key])</f>
        <v>GK-01</v>
      </c>
      <c r="H520" s="10">
        <f>Cleaned_Data[[#This Row],[Units_Sold]]</f>
        <v>2</v>
      </c>
      <c r="I520" s="10">
        <f>Cleaned_Data[[#This Row],[MRP]]</f>
        <v>6110.0300000000007</v>
      </c>
      <c r="J520" s="10">
        <f>Cleaned_Data[[#This Row],[Discount_Applied]]</f>
        <v>0.18</v>
      </c>
      <c r="K520" s="10">
        <f>Cleaned_Data[[#This Row],[Revenue]]</f>
        <v>0</v>
      </c>
      <c r="L520" s="10">
        <f>Cleaned_Data[[#This Row],[Profit]]</f>
        <v>-1115.8900000000001</v>
      </c>
      <c r="M520" s="10" t="str">
        <f>Cleaned_Data[[#This Row],[Product_Name]]</f>
        <v>React Infinity</v>
      </c>
      <c r="N520" s="10" t="str">
        <f>Cleaned_Data[[#This Row],[Product_Line]]</f>
        <v>Running</v>
      </c>
      <c r="O520" s="10" t="str">
        <f>Cleaned_Data[[#This Row],[Size]]</f>
        <v>XL</v>
      </c>
      <c r="P520" s="10" t="str">
        <f t="shared" si="16"/>
        <v>React Infinity|Running|XL</v>
      </c>
      <c r="Q520" s="11">
        <f>Cleaned_Data[[#This Row],[Order_Date]]</f>
        <v>45476</v>
      </c>
      <c r="R520" s="10" t="str">
        <f>Cleaned_Data[[#This Row],[Region]]</f>
        <v>Hyderabad</v>
      </c>
      <c r="S520" s="10" t="str">
        <f>Cleaned_Data[[#This Row],[Sales_Channel]]</f>
        <v>Retail</v>
      </c>
      <c r="T520" s="10" t="str">
        <f>Cleaned_Data[[#This Row],[Gender_Category]]</f>
        <v>Kids</v>
      </c>
      <c r="U520" t="str">
        <f t="shared" si="17"/>
        <v>DK-344</v>
      </c>
      <c r="V520" s="10"/>
      <c r="W520" s="10"/>
    </row>
    <row r="521" spans="1:23" x14ac:dyDescent="0.3">
      <c r="A521" s="10" t="s">
        <v>840</v>
      </c>
      <c r="B521" s="10">
        <f>Cleaned_Data[[#This Row],[Order_ID]]</f>
        <v>2543</v>
      </c>
      <c r="C521" s="10" t="str">
        <f>_xlfn.XLOOKUP(P521,Dim_Product!$E$2:$E$221,Dim_Product!$A$2:$A$221,"Not Found")</f>
        <v>PK-69</v>
      </c>
      <c r="D521" s="10" t="str">
        <f>_xlfn.XLOOKUP(Table5[[#This Row],[Order_Date]],Table8[Date],Table8[Date_Key],"Not Found")</f>
        <v>DK-474</v>
      </c>
      <c r="E521" s="10" t="str">
        <f>_xlfn.XLOOKUP(R521,Table4[Region],Table4[Region_Key])</f>
        <v>RK-02</v>
      </c>
      <c r="F521" s="10" t="str">
        <f>_xlfn.XLOOKUP(S521,Table6[Sales_Channel],Table6[Channel_Key])</f>
        <v>CK-02</v>
      </c>
      <c r="G521" s="10" t="str">
        <f>_xlfn.XLOOKUP(T521,Table7[Gender_Category],Table7[Gender_Key])</f>
        <v>GK-02</v>
      </c>
      <c r="H521" s="10">
        <f>Cleaned_Data[[#This Row],[Units_Sold]]</f>
        <v>2</v>
      </c>
      <c r="I521" s="10">
        <f>Cleaned_Data[[#This Row],[MRP]]</f>
        <v>6110.0300000000007</v>
      </c>
      <c r="J521" s="10">
        <f>Cleaned_Data[[#This Row],[Discount_Applied]]</f>
        <v>0</v>
      </c>
      <c r="K521" s="10">
        <f>Cleaned_Data[[#This Row],[Revenue]]</f>
        <v>0</v>
      </c>
      <c r="L521" s="10">
        <f>Cleaned_Data[[#This Row],[Profit]]</f>
        <v>-244.09</v>
      </c>
      <c r="M521" s="10" t="str">
        <f>Cleaned_Data[[#This Row],[Product_Name]]</f>
        <v>Waffle One</v>
      </c>
      <c r="N521" s="10" t="str">
        <f>Cleaned_Data[[#This Row],[Product_Line]]</f>
        <v>Lifestyle</v>
      </c>
      <c r="O521" s="10" t="str">
        <f>Cleaned_Data[[#This Row],[Size]]</f>
        <v>NA</v>
      </c>
      <c r="P521" s="10" t="str">
        <f t="shared" si="16"/>
        <v>Waffle One|Lifestyle|NA</v>
      </c>
      <c r="Q521" s="11">
        <f>Cleaned_Data[[#This Row],[Order_Date]]</f>
        <v>45606</v>
      </c>
      <c r="R521" s="10" t="str">
        <f>Cleaned_Data[[#This Row],[Region]]</f>
        <v>Hyderabad</v>
      </c>
      <c r="S521" s="10" t="str">
        <f>Cleaned_Data[[#This Row],[Sales_Channel]]</f>
        <v>Retail</v>
      </c>
      <c r="T521" s="10" t="str">
        <f>Cleaned_Data[[#This Row],[Gender_Category]]</f>
        <v>Women</v>
      </c>
      <c r="U521" t="str">
        <f t="shared" si="17"/>
        <v>DK-474</v>
      </c>
      <c r="V521" s="10"/>
      <c r="W521" s="10"/>
    </row>
    <row r="522" spans="1:23" x14ac:dyDescent="0.3">
      <c r="A522" s="10" t="s">
        <v>841</v>
      </c>
      <c r="B522" s="10">
        <f>Cleaned_Data[[#This Row],[Order_ID]]</f>
        <v>2544</v>
      </c>
      <c r="C522" s="10" t="str">
        <f>_xlfn.XLOOKUP(P522,Dim_Product!$E$2:$E$221,Dim_Product!$A$2:$A$221,"Not Found")</f>
        <v>PK-55</v>
      </c>
      <c r="D522" s="10" t="str">
        <f>_xlfn.XLOOKUP(Table5[[#This Row],[Order_Date]],Table8[Date],Table8[Date_Key],"Not Found")</f>
        <v>DK-654</v>
      </c>
      <c r="E522" s="10" t="str">
        <f>_xlfn.XLOOKUP(R522,Table4[Region],Table4[Region_Key])</f>
        <v>RK-01</v>
      </c>
      <c r="F522" s="10" t="str">
        <f>_xlfn.XLOOKUP(S522,Table6[Sales_Channel],Table6[Channel_Key])</f>
        <v>CK-01</v>
      </c>
      <c r="G522" s="10" t="str">
        <f>_xlfn.XLOOKUP(T522,Table7[Gender_Category],Table7[Gender_Key])</f>
        <v>GK-03</v>
      </c>
      <c r="H522" s="10">
        <f>Cleaned_Data[[#This Row],[Units_Sold]]</f>
        <v>2</v>
      </c>
      <c r="I522" s="10">
        <f>Cleaned_Data[[#This Row],[MRP]]</f>
        <v>8856.07</v>
      </c>
      <c r="J522" s="10">
        <f>Cleaned_Data[[#This Row],[Discount_Applied]]</f>
        <v>0</v>
      </c>
      <c r="K522" s="10">
        <f>Cleaned_Data[[#This Row],[Revenue]]</f>
        <v>0</v>
      </c>
      <c r="L522" s="10">
        <f>Cleaned_Data[[#This Row],[Profit]]</f>
        <v>2069.9299999999998</v>
      </c>
      <c r="M522" s="10" t="str">
        <f>Cleaned_Data[[#This Row],[Product_Name]]</f>
        <v>ZoomX Invincible</v>
      </c>
      <c r="N522" s="10" t="str">
        <f>Cleaned_Data[[#This Row],[Product_Line]]</f>
        <v>Training</v>
      </c>
      <c r="O522" s="10" t="str">
        <f>Cleaned_Data[[#This Row],[Size]]</f>
        <v>L</v>
      </c>
      <c r="P522" s="10" t="str">
        <f t="shared" si="16"/>
        <v>ZoomX Invincible|Training|L</v>
      </c>
      <c r="Q522" s="11">
        <f>Cleaned_Data[[#This Row],[Order_Date]]</f>
        <v>45786</v>
      </c>
      <c r="R522" s="10" t="str">
        <f>Cleaned_Data[[#This Row],[Region]]</f>
        <v>Bangalore</v>
      </c>
      <c r="S522" s="10" t="str">
        <f>Cleaned_Data[[#This Row],[Sales_Channel]]</f>
        <v>Online</v>
      </c>
      <c r="T522" s="10" t="str">
        <f>Cleaned_Data[[#This Row],[Gender_Category]]</f>
        <v>Men</v>
      </c>
      <c r="U522" t="str">
        <f t="shared" si="17"/>
        <v>DK-654</v>
      </c>
      <c r="V522" s="10"/>
      <c r="W522" s="10"/>
    </row>
    <row r="523" spans="1:23" x14ac:dyDescent="0.3">
      <c r="A523" s="10" t="s">
        <v>842</v>
      </c>
      <c r="B523" s="10">
        <f>Cleaned_Data[[#This Row],[Order_ID]]</f>
        <v>2545</v>
      </c>
      <c r="C523" s="10" t="str">
        <f>_xlfn.XLOOKUP(P523,Dim_Product!$E$2:$E$221,Dim_Product!$A$2:$A$221,"Not Found")</f>
        <v>PK-77</v>
      </c>
      <c r="D523" s="10" t="str">
        <f>_xlfn.XLOOKUP(Table5[[#This Row],[Order_Date]],Table8[Date],Table8[Date_Key],"Not Found")</f>
        <v>DK-428</v>
      </c>
      <c r="E523" s="10" t="str">
        <f>_xlfn.XLOOKUP(R523,Table4[Region],Table4[Region_Key])</f>
        <v>RK-01</v>
      </c>
      <c r="F523" s="10" t="str">
        <f>_xlfn.XLOOKUP(S523,Table6[Sales_Channel],Table6[Channel_Key])</f>
        <v>CK-02</v>
      </c>
      <c r="G523" s="10" t="str">
        <f>_xlfn.XLOOKUP(T523,Table7[Gender_Category],Table7[Gender_Key])</f>
        <v>GK-03</v>
      </c>
      <c r="H523" s="10">
        <f>Cleaned_Data[[#This Row],[Units_Sold]]</f>
        <v>2</v>
      </c>
      <c r="I523" s="10">
        <f>Cleaned_Data[[#This Row],[MRP]]</f>
        <v>6110.0300000000007</v>
      </c>
      <c r="J523" s="10">
        <f>Cleaned_Data[[#This Row],[Discount_Applied]]</f>
        <v>0</v>
      </c>
      <c r="K523" s="10">
        <f>Cleaned_Data[[#This Row],[Revenue]]</f>
        <v>0</v>
      </c>
      <c r="L523" s="10">
        <f>Cleaned_Data[[#This Row],[Profit]]</f>
        <v>924.07</v>
      </c>
      <c r="M523" s="10" t="str">
        <f>Cleaned_Data[[#This Row],[Product_Name]]</f>
        <v>Metcon 7</v>
      </c>
      <c r="N523" s="10" t="str">
        <f>Cleaned_Data[[#This Row],[Product_Line]]</f>
        <v>Training</v>
      </c>
      <c r="O523" s="10" t="str">
        <f>Cleaned_Data[[#This Row],[Size]]</f>
        <v>L</v>
      </c>
      <c r="P523" s="10" t="str">
        <f t="shared" si="16"/>
        <v>Metcon 7|Training|L</v>
      </c>
      <c r="Q523" s="11">
        <f>Cleaned_Data[[#This Row],[Order_Date]]</f>
        <v>45560</v>
      </c>
      <c r="R523" s="10" t="str">
        <f>Cleaned_Data[[#This Row],[Region]]</f>
        <v>Bangalore</v>
      </c>
      <c r="S523" s="10" t="str">
        <f>Cleaned_Data[[#This Row],[Sales_Channel]]</f>
        <v>Retail</v>
      </c>
      <c r="T523" s="10" t="str">
        <f>Cleaned_Data[[#This Row],[Gender_Category]]</f>
        <v>Men</v>
      </c>
      <c r="U523" t="str">
        <f t="shared" si="17"/>
        <v>DK-428</v>
      </c>
      <c r="V523" s="10"/>
      <c r="W523" s="10"/>
    </row>
    <row r="524" spans="1:23" x14ac:dyDescent="0.3">
      <c r="A524" s="10" t="s">
        <v>843</v>
      </c>
      <c r="B524" s="10">
        <f>Cleaned_Data[[#This Row],[Order_ID]]</f>
        <v>2546</v>
      </c>
      <c r="C524" s="10" t="str">
        <f>_xlfn.XLOOKUP(P524,Dim_Product!$E$2:$E$221,Dim_Product!$A$2:$A$221,"Not Found")</f>
        <v>PK-64</v>
      </c>
      <c r="D524" s="10" t="str">
        <f>_xlfn.XLOOKUP(Table5[[#This Row],[Order_Date]],Table8[Date],Table8[Date_Key],"Not Found")</f>
        <v>DK-203</v>
      </c>
      <c r="E524" s="10" t="str">
        <f>_xlfn.XLOOKUP(R524,Table4[Region],Table4[Region_Key])</f>
        <v>RK-01</v>
      </c>
      <c r="F524" s="10" t="str">
        <f>_xlfn.XLOOKUP(S524,Table6[Sales_Channel],Table6[Channel_Key])</f>
        <v>CK-02</v>
      </c>
      <c r="G524" s="10" t="str">
        <f>_xlfn.XLOOKUP(T524,Table7[Gender_Category],Table7[Gender_Key])</f>
        <v>GK-01</v>
      </c>
      <c r="H524" s="10">
        <f>Cleaned_Data[[#This Row],[Units_Sold]]</f>
        <v>2</v>
      </c>
      <c r="I524" s="10">
        <f>Cleaned_Data[[#This Row],[MRP]]</f>
        <v>5179.57</v>
      </c>
      <c r="J524" s="10">
        <f>Cleaned_Data[[#This Row],[Discount_Applied]]</f>
        <v>0</v>
      </c>
      <c r="K524" s="10">
        <f>Cleaned_Data[[#This Row],[Revenue]]</f>
        <v>0</v>
      </c>
      <c r="L524" s="10">
        <f>Cleaned_Data[[#This Row],[Profit]]</f>
        <v>2084.9899999999998</v>
      </c>
      <c r="M524" s="10" t="str">
        <f>Cleaned_Data[[#This Row],[Product_Name]]</f>
        <v>ZoomX Invincible</v>
      </c>
      <c r="N524" s="10" t="str">
        <f>Cleaned_Data[[#This Row],[Product_Line]]</f>
        <v>Training</v>
      </c>
      <c r="O524" s="10" t="str">
        <f>Cleaned_Data[[#This Row],[Size]]</f>
        <v>XL</v>
      </c>
      <c r="P524" s="10" t="str">
        <f t="shared" si="16"/>
        <v>ZoomX Invincible|Training|XL</v>
      </c>
      <c r="Q524" s="11">
        <f>Cleaned_Data[[#This Row],[Order_Date]]</f>
        <v>45335</v>
      </c>
      <c r="R524" s="10" t="str">
        <f>Cleaned_Data[[#This Row],[Region]]</f>
        <v>Bangalore</v>
      </c>
      <c r="S524" s="10" t="str">
        <f>Cleaned_Data[[#This Row],[Sales_Channel]]</f>
        <v>Retail</v>
      </c>
      <c r="T524" s="10" t="str">
        <f>Cleaned_Data[[#This Row],[Gender_Category]]</f>
        <v>Kids</v>
      </c>
      <c r="U524" t="str">
        <f t="shared" si="17"/>
        <v>DK-203</v>
      </c>
      <c r="V524" s="10"/>
      <c r="W524" s="10"/>
    </row>
    <row r="525" spans="1:23" x14ac:dyDescent="0.3">
      <c r="A525" s="10" t="s">
        <v>844</v>
      </c>
      <c r="B525" s="10">
        <f>Cleaned_Data[[#This Row],[Order_ID]]</f>
        <v>2547</v>
      </c>
      <c r="C525" s="10" t="str">
        <f>_xlfn.XLOOKUP(P525,Dim_Product!$E$2:$E$221,Dim_Product!$A$2:$A$221,"Not Found")</f>
        <v>PK-08</v>
      </c>
      <c r="D525" s="10" t="str">
        <f>_xlfn.XLOOKUP(Table5[[#This Row],[Order_Date]],Table8[Date],Table8[Date_Key],"Not Found")</f>
        <v>DK-379</v>
      </c>
      <c r="E525" s="10" t="str">
        <f>_xlfn.XLOOKUP(R525,Table4[Region],Table4[Region_Key])</f>
        <v>RK-06</v>
      </c>
      <c r="F525" s="10" t="str">
        <f>_xlfn.XLOOKUP(S525,Table6[Sales_Channel],Table6[Channel_Key])</f>
        <v>CK-02</v>
      </c>
      <c r="G525" s="10" t="str">
        <f>_xlfn.XLOOKUP(T525,Table7[Gender_Category],Table7[Gender_Key])</f>
        <v>GK-02</v>
      </c>
      <c r="H525" s="10">
        <f>Cleaned_Data[[#This Row],[Units_Sold]]</f>
        <v>1</v>
      </c>
      <c r="I525" s="10">
        <f>Cleaned_Data[[#This Row],[MRP]]</f>
        <v>3068.13</v>
      </c>
      <c r="J525" s="10">
        <f>Cleaned_Data[[#This Row],[Discount_Applied]]</f>
        <v>0</v>
      </c>
      <c r="K525" s="10">
        <f>Cleaned_Data[[#This Row],[Revenue]]</f>
        <v>0</v>
      </c>
      <c r="L525" s="10">
        <f>Cleaned_Data[[#This Row],[Profit]]</f>
        <v>-586.29</v>
      </c>
      <c r="M525" s="10" t="str">
        <f>Cleaned_Data[[#This Row],[Product_Name]]</f>
        <v>Mercurial Superfly</v>
      </c>
      <c r="N525" s="10" t="str">
        <f>Cleaned_Data[[#This Row],[Product_Line]]</f>
        <v>Soccer</v>
      </c>
      <c r="O525" s="10" t="str">
        <f>Cleaned_Data[[#This Row],[Size]]</f>
        <v>M</v>
      </c>
      <c r="P525" s="10" t="str">
        <f t="shared" si="16"/>
        <v>Mercurial Superfly|Soccer|M</v>
      </c>
      <c r="Q525" s="11">
        <f>Cleaned_Data[[#This Row],[Order_Date]]</f>
        <v>45511</v>
      </c>
      <c r="R525" s="10" t="str">
        <f>Cleaned_Data[[#This Row],[Region]]</f>
        <v>Kolkata</v>
      </c>
      <c r="S525" s="10" t="str">
        <f>Cleaned_Data[[#This Row],[Sales_Channel]]</f>
        <v>Retail</v>
      </c>
      <c r="T525" s="10" t="str">
        <f>Cleaned_Data[[#This Row],[Gender_Category]]</f>
        <v>Women</v>
      </c>
      <c r="U525" t="str">
        <f t="shared" si="17"/>
        <v>DK-379</v>
      </c>
      <c r="V525" s="10"/>
      <c r="W525" s="10"/>
    </row>
    <row r="526" spans="1:23" x14ac:dyDescent="0.3">
      <c r="A526" s="10" t="s">
        <v>845</v>
      </c>
      <c r="B526" s="10">
        <f>Cleaned_Data[[#This Row],[Order_ID]]</f>
        <v>2548</v>
      </c>
      <c r="C526" s="10" t="str">
        <f>_xlfn.XLOOKUP(P526,Dim_Product!$E$2:$E$221,Dim_Product!$A$2:$A$221,"Not Found")</f>
        <v>PK-76</v>
      </c>
      <c r="D526" s="10" t="str">
        <f>_xlfn.XLOOKUP(Table5[[#This Row],[Order_Date]],Table8[Date],Table8[Date_Key],"Not Found")</f>
        <v>DK-485</v>
      </c>
      <c r="E526" s="10" t="str">
        <f>_xlfn.XLOOKUP(R526,Table4[Region],Table4[Region_Key])</f>
        <v>RK-05</v>
      </c>
      <c r="F526" s="10" t="str">
        <f>_xlfn.XLOOKUP(S526,Table6[Sales_Channel],Table6[Channel_Key])</f>
        <v>CK-01</v>
      </c>
      <c r="G526" s="10" t="str">
        <f>_xlfn.XLOOKUP(T526,Table7[Gender_Category],Table7[Gender_Key])</f>
        <v>GK-01</v>
      </c>
      <c r="H526" s="10">
        <f>Cleaned_Data[[#This Row],[Units_Sold]]</f>
        <v>2</v>
      </c>
      <c r="I526" s="10">
        <f>Cleaned_Data[[#This Row],[MRP]]</f>
        <v>9557</v>
      </c>
      <c r="J526" s="10">
        <f>Cleaned_Data[[#This Row],[Discount_Applied]]</f>
        <v>0</v>
      </c>
      <c r="K526" s="10">
        <f>Cleaned_Data[[#This Row],[Revenue]]</f>
        <v>0</v>
      </c>
      <c r="L526" s="10">
        <f>Cleaned_Data[[#This Row],[Profit]]</f>
        <v>3847.47</v>
      </c>
      <c r="M526" s="10" t="str">
        <f>Cleaned_Data[[#This Row],[Product_Name]]</f>
        <v>Pegasus Turbo</v>
      </c>
      <c r="N526" s="10" t="str">
        <f>Cleaned_Data[[#This Row],[Product_Line]]</f>
        <v>Running</v>
      </c>
      <c r="O526" s="10" t="str">
        <f>Cleaned_Data[[#This Row],[Size]]</f>
        <v>L</v>
      </c>
      <c r="P526" s="10" t="str">
        <f t="shared" si="16"/>
        <v>Pegasus Turbo|Running|L</v>
      </c>
      <c r="Q526" s="11">
        <f>Cleaned_Data[[#This Row],[Order_Date]]</f>
        <v>45617</v>
      </c>
      <c r="R526" s="10" t="str">
        <f>Cleaned_Data[[#This Row],[Region]]</f>
        <v>Delhi</v>
      </c>
      <c r="S526" s="10" t="str">
        <f>Cleaned_Data[[#This Row],[Sales_Channel]]</f>
        <v>Online</v>
      </c>
      <c r="T526" s="10" t="str">
        <f>Cleaned_Data[[#This Row],[Gender_Category]]</f>
        <v>Kids</v>
      </c>
      <c r="U526" t="str">
        <f t="shared" si="17"/>
        <v>DK-485</v>
      </c>
      <c r="V526" s="10"/>
      <c r="W526" s="10"/>
    </row>
    <row r="527" spans="1:23" x14ac:dyDescent="0.3">
      <c r="A527" s="10" t="s">
        <v>846</v>
      </c>
      <c r="B527" s="10">
        <f>Cleaned_Data[[#This Row],[Order_ID]]</f>
        <v>2549</v>
      </c>
      <c r="C527" s="10" t="str">
        <f>_xlfn.XLOOKUP(P527,Dim_Product!$E$2:$E$221,Dim_Product!$A$2:$A$221,"Not Found")</f>
        <v>PK-70</v>
      </c>
      <c r="D527" s="10" t="str">
        <f>_xlfn.XLOOKUP(Table5[[#This Row],[Order_Date]],Table8[Date],Table8[Date_Key],"Not Found")</f>
        <v>DK-574</v>
      </c>
      <c r="E527" s="10" t="str">
        <f>_xlfn.XLOOKUP(R527,Table4[Region],Table4[Region_Key])</f>
        <v>RK-05</v>
      </c>
      <c r="F527" s="10" t="str">
        <f>_xlfn.XLOOKUP(S527,Table6[Sales_Channel],Table6[Channel_Key])</f>
        <v>CK-02</v>
      </c>
      <c r="G527" s="10" t="str">
        <f>_xlfn.XLOOKUP(T527,Table7[Gender_Category],Table7[Gender_Key])</f>
        <v>GK-03</v>
      </c>
      <c r="H527" s="10">
        <f>Cleaned_Data[[#This Row],[Units_Sold]]</f>
        <v>2</v>
      </c>
      <c r="I527" s="10">
        <f>Cleaned_Data[[#This Row],[MRP]]</f>
        <v>4366.09</v>
      </c>
      <c r="J527" s="10">
        <f>Cleaned_Data[[#This Row],[Discount_Applied]]</f>
        <v>0</v>
      </c>
      <c r="K527" s="10">
        <f>Cleaned_Data[[#This Row],[Revenue]]</f>
        <v>0</v>
      </c>
      <c r="L527" s="10">
        <f>Cleaned_Data[[#This Row],[Profit]]</f>
        <v>1696.1</v>
      </c>
      <c r="M527" s="10" t="str">
        <f>Cleaned_Data[[#This Row],[Product_Name]]</f>
        <v>Flex Trainer</v>
      </c>
      <c r="N527" s="10" t="str">
        <f>Cleaned_Data[[#This Row],[Product_Line]]</f>
        <v>Training</v>
      </c>
      <c r="O527" s="10" t="str">
        <f>Cleaned_Data[[#This Row],[Size]]</f>
        <v>XL</v>
      </c>
      <c r="P527" s="10" t="str">
        <f t="shared" si="16"/>
        <v>Flex Trainer|Training|XL</v>
      </c>
      <c r="Q527" s="11">
        <f>Cleaned_Data[[#This Row],[Order_Date]]</f>
        <v>45706</v>
      </c>
      <c r="R527" s="10" t="str">
        <f>Cleaned_Data[[#This Row],[Region]]</f>
        <v>Delhi</v>
      </c>
      <c r="S527" s="10" t="str">
        <f>Cleaned_Data[[#This Row],[Sales_Channel]]</f>
        <v>Retail</v>
      </c>
      <c r="T527" s="10" t="str">
        <f>Cleaned_Data[[#This Row],[Gender_Category]]</f>
        <v>Men</v>
      </c>
      <c r="U527" t="str">
        <f t="shared" si="17"/>
        <v>DK-574</v>
      </c>
      <c r="V527" s="10"/>
      <c r="W527" s="10"/>
    </row>
    <row r="528" spans="1:23" x14ac:dyDescent="0.3">
      <c r="A528" s="10" t="s">
        <v>847</v>
      </c>
      <c r="B528" s="10">
        <f>Cleaned_Data[[#This Row],[Order_ID]]</f>
        <v>2550</v>
      </c>
      <c r="C528" s="10" t="str">
        <f>_xlfn.XLOOKUP(P528,Dim_Product!$E$2:$E$221,Dim_Product!$A$2:$A$221,"Not Found")</f>
        <v>PK-37</v>
      </c>
      <c r="D528" s="10" t="str">
        <f>_xlfn.XLOOKUP(Table5[[#This Row],[Order_Date]],Table8[Date],Table8[Date_Key],"Not Found")</f>
        <v>DK-373</v>
      </c>
      <c r="E528" s="10" t="str">
        <f>_xlfn.XLOOKUP(R528,Table4[Region],Table4[Region_Key])</f>
        <v>RK-06</v>
      </c>
      <c r="F528" s="10" t="str">
        <f>_xlfn.XLOOKUP(S528,Table6[Sales_Channel],Table6[Channel_Key])</f>
        <v>CK-01</v>
      </c>
      <c r="G528" s="10" t="str">
        <f>_xlfn.XLOOKUP(T528,Table7[Gender_Category],Table7[Gender_Key])</f>
        <v>GK-03</v>
      </c>
      <c r="H528" s="10">
        <f>Cleaned_Data[[#This Row],[Units_Sold]]</f>
        <v>1</v>
      </c>
      <c r="I528" s="10">
        <f>Cleaned_Data[[#This Row],[MRP]]</f>
        <v>6121.21</v>
      </c>
      <c r="J528" s="10">
        <f>Cleaned_Data[[#This Row],[Discount_Applied]]</f>
        <v>0.05</v>
      </c>
      <c r="K528" s="10">
        <f>Cleaned_Data[[#This Row],[Revenue]]</f>
        <v>5815.15</v>
      </c>
      <c r="L528" s="10">
        <f>Cleaned_Data[[#This Row],[Profit]]</f>
        <v>2470.08</v>
      </c>
      <c r="M528" s="10" t="str">
        <f>Cleaned_Data[[#This Row],[Product_Name]]</f>
        <v>Premier III</v>
      </c>
      <c r="N528" s="10" t="str">
        <f>Cleaned_Data[[#This Row],[Product_Line]]</f>
        <v>Soccer</v>
      </c>
      <c r="O528" s="10" t="str">
        <f>Cleaned_Data[[#This Row],[Size]]</f>
        <v>XL</v>
      </c>
      <c r="P528" s="10" t="str">
        <f t="shared" si="16"/>
        <v>Premier III|Soccer|XL</v>
      </c>
      <c r="Q528" s="11">
        <f>Cleaned_Data[[#This Row],[Order_Date]]</f>
        <v>45505</v>
      </c>
      <c r="R528" s="10" t="str">
        <f>Cleaned_Data[[#This Row],[Region]]</f>
        <v>Kolkata</v>
      </c>
      <c r="S528" s="10" t="str">
        <f>Cleaned_Data[[#This Row],[Sales_Channel]]</f>
        <v>Online</v>
      </c>
      <c r="T528" s="10" t="str">
        <f>Cleaned_Data[[#This Row],[Gender_Category]]</f>
        <v>Men</v>
      </c>
      <c r="U528" t="str">
        <f t="shared" si="17"/>
        <v>DK-373</v>
      </c>
      <c r="V528" s="10"/>
      <c r="W528" s="10"/>
    </row>
    <row r="529" spans="1:23" x14ac:dyDescent="0.3">
      <c r="A529" s="10" t="s">
        <v>848</v>
      </c>
      <c r="B529" s="10">
        <f>Cleaned_Data[[#This Row],[Order_ID]]</f>
        <v>2551</v>
      </c>
      <c r="C529" s="10" t="str">
        <f>_xlfn.XLOOKUP(P529,Dim_Product!$E$2:$E$221,Dim_Product!$A$2:$A$221,"Not Found")</f>
        <v>PK-64</v>
      </c>
      <c r="D529" s="10" t="str">
        <f>_xlfn.XLOOKUP(Table5[[#This Row],[Order_Date]],Table8[Date],Table8[Date_Key],"Not Found")</f>
        <v>DK-237</v>
      </c>
      <c r="E529" s="10" t="str">
        <f>_xlfn.XLOOKUP(R529,Table4[Region],Table4[Region_Key])</f>
        <v>RK-03</v>
      </c>
      <c r="F529" s="10" t="str">
        <f>_xlfn.XLOOKUP(S529,Table6[Sales_Channel],Table6[Channel_Key])</f>
        <v>CK-02</v>
      </c>
      <c r="G529" s="10" t="str">
        <f>_xlfn.XLOOKUP(T529,Table7[Gender_Category],Table7[Gender_Key])</f>
        <v>GK-03</v>
      </c>
      <c r="H529" s="10">
        <f>Cleaned_Data[[#This Row],[Units_Sold]]</f>
        <v>2</v>
      </c>
      <c r="I529" s="10">
        <f>Cleaned_Data[[#This Row],[MRP]]</f>
        <v>6110.0300000000007</v>
      </c>
      <c r="J529" s="10">
        <f>Cleaned_Data[[#This Row],[Discount_Applied]]</f>
        <v>0</v>
      </c>
      <c r="K529" s="10">
        <f>Cleaned_Data[[#This Row],[Revenue]]</f>
        <v>0</v>
      </c>
      <c r="L529" s="10">
        <f>Cleaned_Data[[#This Row],[Profit]]</f>
        <v>853.25</v>
      </c>
      <c r="M529" s="10" t="str">
        <f>Cleaned_Data[[#This Row],[Product_Name]]</f>
        <v>ZoomX Invincible</v>
      </c>
      <c r="N529" s="10" t="str">
        <f>Cleaned_Data[[#This Row],[Product_Line]]</f>
        <v>Training</v>
      </c>
      <c r="O529" s="10" t="str">
        <f>Cleaned_Data[[#This Row],[Size]]</f>
        <v>XL</v>
      </c>
      <c r="P529" s="10" t="str">
        <f t="shared" si="16"/>
        <v>ZoomX Invincible|Training|XL</v>
      </c>
      <c r="Q529" s="11">
        <f>Cleaned_Data[[#This Row],[Order_Date]]</f>
        <v>45369</v>
      </c>
      <c r="R529" s="10" t="str">
        <f>Cleaned_Data[[#This Row],[Region]]</f>
        <v>Mumbai</v>
      </c>
      <c r="S529" s="10" t="str">
        <f>Cleaned_Data[[#This Row],[Sales_Channel]]</f>
        <v>Retail</v>
      </c>
      <c r="T529" s="10" t="str">
        <f>Cleaned_Data[[#This Row],[Gender_Category]]</f>
        <v>Men</v>
      </c>
      <c r="U529" t="str">
        <f t="shared" si="17"/>
        <v>DK-237</v>
      </c>
      <c r="V529" s="10"/>
      <c r="W529" s="10"/>
    </row>
    <row r="530" spans="1:23" x14ac:dyDescent="0.3">
      <c r="A530" s="10" t="s">
        <v>849</v>
      </c>
      <c r="B530" s="10">
        <f>Cleaned_Data[[#This Row],[Order_ID]]</f>
        <v>2552</v>
      </c>
      <c r="C530" s="10" t="str">
        <f>_xlfn.XLOOKUP(P530,Dim_Product!$E$2:$E$221,Dim_Product!$A$2:$A$221,"Not Found")</f>
        <v>PK-79</v>
      </c>
      <c r="D530" s="10" t="str">
        <f>_xlfn.XLOOKUP(Table5[[#This Row],[Order_Date]],Table8[Date],Table8[Date_Key],"Not Found")</f>
        <v>DK-686</v>
      </c>
      <c r="E530" s="10" t="str">
        <f>_xlfn.XLOOKUP(R530,Table4[Region],Table4[Region_Key])</f>
        <v>RK-02</v>
      </c>
      <c r="F530" s="10" t="str">
        <f>_xlfn.XLOOKUP(S530,Table6[Sales_Channel],Table6[Channel_Key])</f>
        <v>CK-02</v>
      </c>
      <c r="G530" s="10" t="str">
        <f>_xlfn.XLOOKUP(T530,Table7[Gender_Category],Table7[Gender_Key])</f>
        <v>GK-02</v>
      </c>
      <c r="H530" s="10">
        <f>Cleaned_Data[[#This Row],[Units_Sold]]</f>
        <v>1</v>
      </c>
      <c r="I530" s="10">
        <f>Cleaned_Data[[#This Row],[MRP]]</f>
        <v>6110.0300000000007</v>
      </c>
      <c r="J530" s="10">
        <f>Cleaned_Data[[#This Row],[Discount_Applied]]</f>
        <v>0.41</v>
      </c>
      <c r="K530" s="10">
        <f>Cleaned_Data[[#This Row],[Revenue]]</f>
        <v>0</v>
      </c>
      <c r="L530" s="10">
        <f>Cleaned_Data[[#This Row],[Profit]]</f>
        <v>3389.34</v>
      </c>
      <c r="M530" s="10" t="str">
        <f>Cleaned_Data[[#This Row],[Product_Name]]</f>
        <v>Premier III</v>
      </c>
      <c r="N530" s="10" t="str">
        <f>Cleaned_Data[[#This Row],[Product_Line]]</f>
        <v>Soccer</v>
      </c>
      <c r="O530" s="10" t="str">
        <f>Cleaned_Data[[#This Row],[Size]]</f>
        <v>10</v>
      </c>
      <c r="P530" s="10" t="str">
        <f t="shared" si="16"/>
        <v>Premier III|Soccer|10</v>
      </c>
      <c r="Q530" s="11">
        <f>Cleaned_Data[[#This Row],[Order_Date]]</f>
        <v>45818</v>
      </c>
      <c r="R530" s="10" t="str">
        <f>Cleaned_Data[[#This Row],[Region]]</f>
        <v>Hyderabad</v>
      </c>
      <c r="S530" s="10" t="str">
        <f>Cleaned_Data[[#This Row],[Sales_Channel]]</f>
        <v>Retail</v>
      </c>
      <c r="T530" s="10" t="str">
        <f>Cleaned_Data[[#This Row],[Gender_Category]]</f>
        <v>Women</v>
      </c>
      <c r="U530" t="str">
        <f t="shared" si="17"/>
        <v>DK-686</v>
      </c>
      <c r="V530" s="10"/>
      <c r="W530" s="10"/>
    </row>
    <row r="531" spans="1:23" x14ac:dyDescent="0.3">
      <c r="A531" s="10" t="s">
        <v>850</v>
      </c>
      <c r="B531" s="10">
        <f>Cleaned_Data[[#This Row],[Order_ID]]</f>
        <v>2553</v>
      </c>
      <c r="C531" s="10" t="str">
        <f>_xlfn.XLOOKUP(P531,Dim_Product!$E$2:$E$221,Dim_Product!$A$2:$A$221,"Not Found")</f>
        <v>PK-59</v>
      </c>
      <c r="D531" s="10" t="str">
        <f>_xlfn.XLOOKUP(Table5[[#This Row],[Order_Date]],Table8[Date],Table8[Date_Key],"Not Found")</f>
        <v>Not Found</v>
      </c>
      <c r="E531" s="10" t="str">
        <f>_xlfn.XLOOKUP(R531,Table4[Region],Table4[Region_Key])</f>
        <v>RK-05</v>
      </c>
      <c r="F531" s="10" t="str">
        <f>_xlfn.XLOOKUP(S531,Table6[Sales_Channel],Table6[Channel_Key])</f>
        <v>CK-01</v>
      </c>
      <c r="G531" s="10" t="str">
        <f>_xlfn.XLOOKUP(T531,Table7[Gender_Category],Table7[Gender_Key])</f>
        <v>GK-01</v>
      </c>
      <c r="H531" s="10">
        <f>Cleaned_Data[[#This Row],[Units_Sold]]</f>
        <v>2</v>
      </c>
      <c r="I531" s="10">
        <f>Cleaned_Data[[#This Row],[MRP]]</f>
        <v>6708.16</v>
      </c>
      <c r="J531" s="10">
        <f>Cleaned_Data[[#This Row],[Discount_Applied]]</f>
        <v>0</v>
      </c>
      <c r="K531" s="10">
        <f>Cleaned_Data[[#This Row],[Revenue]]</f>
        <v>0</v>
      </c>
      <c r="L531" s="10">
        <f>Cleaned_Data[[#This Row],[Profit]]</f>
        <v>-739.72</v>
      </c>
      <c r="M531" s="10" t="str">
        <f>Cleaned_Data[[#This Row],[Product_Name]]</f>
        <v>Kyrie Flytrap</v>
      </c>
      <c r="N531" s="10" t="str">
        <f>Cleaned_Data[[#This Row],[Product_Line]]</f>
        <v>Basketball</v>
      </c>
      <c r="O531" s="10" t="str">
        <f>Cleaned_Data[[#This Row],[Size]]</f>
        <v>NA</v>
      </c>
      <c r="P531" s="10" t="str">
        <f t="shared" si="16"/>
        <v>Kyrie Flytrap|Basketball|NA</v>
      </c>
      <c r="Q531" s="11" t="str">
        <f>Cleaned_Data[[#This Row],[Order_Date]]</f>
        <v/>
      </c>
      <c r="R531" s="10" t="str">
        <f>Cleaned_Data[[#This Row],[Region]]</f>
        <v>Delhi</v>
      </c>
      <c r="S531" s="10" t="str">
        <f>Cleaned_Data[[#This Row],[Sales_Channel]]</f>
        <v>Online</v>
      </c>
      <c r="T531" s="10" t="str">
        <f>Cleaned_Data[[#This Row],[Gender_Category]]</f>
        <v>Kids</v>
      </c>
      <c r="U531" t="str">
        <f t="shared" si="17"/>
        <v>Not Found</v>
      </c>
      <c r="V531" s="10"/>
      <c r="W531" s="10"/>
    </row>
    <row r="532" spans="1:23" x14ac:dyDescent="0.3">
      <c r="A532" s="10" t="s">
        <v>851</v>
      </c>
      <c r="B532" s="10">
        <f>Cleaned_Data[[#This Row],[Order_ID]]</f>
        <v>2554</v>
      </c>
      <c r="C532" s="10" t="str">
        <f>_xlfn.XLOOKUP(P532,Dim_Product!$E$2:$E$221,Dim_Product!$A$2:$A$221,"Not Found")</f>
        <v>PK-06</v>
      </c>
      <c r="D532" s="10" t="str">
        <f>_xlfn.XLOOKUP(Table5[[#This Row],[Order_Date]],Table8[Date],Table8[Date_Key],"Not Found")</f>
        <v>DK-583</v>
      </c>
      <c r="E532" s="10" t="str">
        <f>_xlfn.XLOOKUP(R532,Table4[Region],Table4[Region_Key])</f>
        <v>RK-01</v>
      </c>
      <c r="F532" s="10" t="str">
        <f>_xlfn.XLOOKUP(S532,Table6[Sales_Channel],Table6[Channel_Key])</f>
        <v>CK-02</v>
      </c>
      <c r="G532" s="10" t="str">
        <f>_xlfn.XLOOKUP(T532,Table7[Gender_Category],Table7[Gender_Key])</f>
        <v>GK-02</v>
      </c>
      <c r="H532" s="10">
        <f>Cleaned_Data[[#This Row],[Units_Sold]]</f>
        <v>1</v>
      </c>
      <c r="I532" s="10">
        <f>Cleaned_Data[[#This Row],[MRP]]</f>
        <v>6755.56</v>
      </c>
      <c r="J532" s="10">
        <f>Cleaned_Data[[#This Row],[Discount_Applied]]</f>
        <v>0</v>
      </c>
      <c r="K532" s="10">
        <f>Cleaned_Data[[#This Row],[Revenue]]</f>
        <v>0</v>
      </c>
      <c r="L532" s="10">
        <f>Cleaned_Data[[#This Row],[Profit]]</f>
        <v>1002.19</v>
      </c>
      <c r="M532" s="10" t="str">
        <f>Cleaned_Data[[#This Row],[Product_Name]]</f>
        <v>Flex Trainer</v>
      </c>
      <c r="N532" s="10" t="str">
        <f>Cleaned_Data[[#This Row],[Product_Line]]</f>
        <v>Training</v>
      </c>
      <c r="O532" s="10" t="str">
        <f>Cleaned_Data[[#This Row],[Size]]</f>
        <v>M</v>
      </c>
      <c r="P532" s="10" t="str">
        <f t="shared" si="16"/>
        <v>Flex Trainer|Training|M</v>
      </c>
      <c r="Q532" s="11">
        <f>Cleaned_Data[[#This Row],[Order_Date]]</f>
        <v>45715</v>
      </c>
      <c r="R532" s="10" t="str">
        <f>Cleaned_Data[[#This Row],[Region]]</f>
        <v>Bangalore</v>
      </c>
      <c r="S532" s="10" t="str">
        <f>Cleaned_Data[[#This Row],[Sales_Channel]]</f>
        <v>Retail</v>
      </c>
      <c r="T532" s="10" t="str">
        <f>Cleaned_Data[[#This Row],[Gender_Category]]</f>
        <v>Women</v>
      </c>
      <c r="U532" t="str">
        <f t="shared" si="17"/>
        <v>DK-583</v>
      </c>
      <c r="V532" s="10"/>
      <c r="W532" s="10"/>
    </row>
    <row r="533" spans="1:23" x14ac:dyDescent="0.3">
      <c r="A533" s="10" t="s">
        <v>852</v>
      </c>
      <c r="B533" s="10">
        <f>Cleaned_Data[[#This Row],[Order_ID]]</f>
        <v>2555</v>
      </c>
      <c r="C533" s="10" t="str">
        <f>_xlfn.XLOOKUP(P533,Dim_Product!$E$2:$E$221,Dim_Product!$A$2:$A$221,"Not Found")</f>
        <v>PK-148</v>
      </c>
      <c r="D533" s="10" t="str">
        <f>_xlfn.XLOOKUP(Table5[[#This Row],[Order_Date]],Table8[Date],Table8[Date_Key],"Not Found")</f>
        <v>DK-624</v>
      </c>
      <c r="E533" s="10" t="str">
        <f>_xlfn.XLOOKUP(R533,Table4[Region],Table4[Region_Key])</f>
        <v>RK-02</v>
      </c>
      <c r="F533" s="10" t="str">
        <f>_xlfn.XLOOKUP(S533,Table6[Sales_Channel],Table6[Channel_Key])</f>
        <v>CK-02</v>
      </c>
      <c r="G533" s="10" t="str">
        <f>_xlfn.XLOOKUP(T533,Table7[Gender_Category],Table7[Gender_Key])</f>
        <v>GK-02</v>
      </c>
      <c r="H533" s="10">
        <f>Cleaned_Data[[#This Row],[Units_Sold]]</f>
        <v>2</v>
      </c>
      <c r="I533" s="10">
        <f>Cleaned_Data[[#This Row],[MRP]]</f>
        <v>2685.95</v>
      </c>
      <c r="J533" s="10">
        <f>Cleaned_Data[[#This Row],[Discount_Applied]]</f>
        <v>0</v>
      </c>
      <c r="K533" s="10">
        <f>Cleaned_Data[[#This Row],[Revenue]]</f>
        <v>0</v>
      </c>
      <c r="L533" s="10">
        <f>Cleaned_Data[[#This Row],[Profit]]</f>
        <v>3675.97</v>
      </c>
      <c r="M533" s="10" t="str">
        <f>Cleaned_Data[[#This Row],[Product_Name]]</f>
        <v>Kyrie Flytrap</v>
      </c>
      <c r="N533" s="10" t="str">
        <f>Cleaned_Data[[#This Row],[Product_Line]]</f>
        <v>Basketball</v>
      </c>
      <c r="O533" s="10" t="str">
        <f>Cleaned_Data[[#This Row],[Size]]</f>
        <v>7</v>
      </c>
      <c r="P533" s="10" t="str">
        <f t="shared" si="16"/>
        <v>Kyrie Flytrap|Basketball|7</v>
      </c>
      <c r="Q533" s="11">
        <f>Cleaned_Data[[#This Row],[Order_Date]]</f>
        <v>45756</v>
      </c>
      <c r="R533" s="10" t="str">
        <f>Cleaned_Data[[#This Row],[Region]]</f>
        <v>Hyderabad</v>
      </c>
      <c r="S533" s="10" t="str">
        <f>Cleaned_Data[[#This Row],[Sales_Channel]]</f>
        <v>Retail</v>
      </c>
      <c r="T533" s="10" t="str">
        <f>Cleaned_Data[[#This Row],[Gender_Category]]</f>
        <v>Women</v>
      </c>
      <c r="U533" t="str">
        <f t="shared" si="17"/>
        <v>DK-624</v>
      </c>
      <c r="V533" s="10"/>
      <c r="W533" s="10"/>
    </row>
    <row r="534" spans="1:23" x14ac:dyDescent="0.3">
      <c r="A534" s="10" t="s">
        <v>853</v>
      </c>
      <c r="B534" s="10">
        <f>Cleaned_Data[[#This Row],[Order_ID]]</f>
        <v>2556</v>
      </c>
      <c r="C534" s="10" t="str">
        <f>_xlfn.XLOOKUP(P534,Dim_Product!$E$2:$E$221,Dim_Product!$A$2:$A$221,"Not Found")</f>
        <v>PK-149</v>
      </c>
      <c r="D534" s="10" t="str">
        <f>_xlfn.XLOOKUP(Table5[[#This Row],[Order_Date]],Table8[Date],Table8[Date_Key],"Not Found")</f>
        <v>DK-632</v>
      </c>
      <c r="E534" s="10" t="str">
        <f>_xlfn.XLOOKUP(R534,Table4[Region],Table4[Region_Key])</f>
        <v>RK-06</v>
      </c>
      <c r="F534" s="10" t="str">
        <f>_xlfn.XLOOKUP(S534,Table6[Sales_Channel],Table6[Channel_Key])</f>
        <v>CK-02</v>
      </c>
      <c r="G534" s="10" t="str">
        <f>_xlfn.XLOOKUP(T534,Table7[Gender_Category],Table7[Gender_Key])</f>
        <v>GK-01</v>
      </c>
      <c r="H534" s="10">
        <f>Cleaned_Data[[#This Row],[Units_Sold]]</f>
        <v>1</v>
      </c>
      <c r="I534" s="10">
        <f>Cleaned_Data[[#This Row],[MRP]]</f>
        <v>6110.0300000000007</v>
      </c>
      <c r="J534" s="10">
        <f>Cleaned_Data[[#This Row],[Discount_Applied]]</f>
        <v>0</v>
      </c>
      <c r="K534" s="10">
        <f>Cleaned_Data[[#This Row],[Revenue]]</f>
        <v>0</v>
      </c>
      <c r="L534" s="10">
        <f>Cleaned_Data[[#This Row],[Profit]]</f>
        <v>1327.26</v>
      </c>
      <c r="M534" s="10" t="str">
        <f>Cleaned_Data[[#This Row],[Product_Name]]</f>
        <v>Air Force 1</v>
      </c>
      <c r="N534" s="10" t="str">
        <f>Cleaned_Data[[#This Row],[Product_Line]]</f>
        <v>Lifestyle</v>
      </c>
      <c r="O534" s="10" t="str">
        <f>Cleaned_Data[[#This Row],[Size]]</f>
        <v>10</v>
      </c>
      <c r="P534" s="10" t="str">
        <f t="shared" si="16"/>
        <v>Air Force 1|Lifestyle|10</v>
      </c>
      <c r="Q534" s="11">
        <f>Cleaned_Data[[#This Row],[Order_Date]]</f>
        <v>45764</v>
      </c>
      <c r="R534" s="10" t="str">
        <f>Cleaned_Data[[#This Row],[Region]]</f>
        <v>Kolkata</v>
      </c>
      <c r="S534" s="10" t="str">
        <f>Cleaned_Data[[#This Row],[Sales_Channel]]</f>
        <v>Retail</v>
      </c>
      <c r="T534" s="10" t="str">
        <f>Cleaned_Data[[#This Row],[Gender_Category]]</f>
        <v>Kids</v>
      </c>
      <c r="U534" t="str">
        <f t="shared" si="17"/>
        <v>DK-632</v>
      </c>
      <c r="V534" s="10"/>
      <c r="W534" s="10"/>
    </row>
    <row r="535" spans="1:23" x14ac:dyDescent="0.3">
      <c r="A535" s="10" t="s">
        <v>854</v>
      </c>
      <c r="B535" s="10">
        <f>Cleaned_Data[[#This Row],[Order_ID]]</f>
        <v>2557</v>
      </c>
      <c r="C535" s="10" t="str">
        <f>_xlfn.XLOOKUP(P535,Dim_Product!$E$2:$E$221,Dim_Product!$A$2:$A$221,"Not Found")</f>
        <v>PK-87</v>
      </c>
      <c r="D535" s="10" t="str">
        <f>_xlfn.XLOOKUP(Table5[[#This Row],[Order_Date]],Table8[Date],Table8[Date_Key],"Not Found")</f>
        <v>DK-190</v>
      </c>
      <c r="E535" s="10" t="str">
        <f>_xlfn.XLOOKUP(R535,Table4[Region],Table4[Region_Key])</f>
        <v>RK-06</v>
      </c>
      <c r="F535" s="10" t="str">
        <f>_xlfn.XLOOKUP(S535,Table6[Sales_Channel],Table6[Channel_Key])</f>
        <v>CK-02</v>
      </c>
      <c r="G535" s="10" t="str">
        <f>_xlfn.XLOOKUP(T535,Table7[Gender_Category],Table7[Gender_Key])</f>
        <v>GK-03</v>
      </c>
      <c r="H535" s="10">
        <f>Cleaned_Data[[#This Row],[Units_Sold]]</f>
        <v>3</v>
      </c>
      <c r="I535" s="10">
        <f>Cleaned_Data[[#This Row],[MRP]]</f>
        <v>6110.0300000000007</v>
      </c>
      <c r="J535" s="10">
        <f>Cleaned_Data[[#This Row],[Discount_Applied]]</f>
        <v>0</v>
      </c>
      <c r="K535" s="10">
        <f>Cleaned_Data[[#This Row],[Revenue]]</f>
        <v>0</v>
      </c>
      <c r="L535" s="10">
        <f>Cleaned_Data[[#This Row],[Profit]]</f>
        <v>1115.74</v>
      </c>
      <c r="M535" s="10" t="str">
        <f>Cleaned_Data[[#This Row],[Product_Name]]</f>
        <v>LeBron 20</v>
      </c>
      <c r="N535" s="10" t="str">
        <f>Cleaned_Data[[#This Row],[Product_Line]]</f>
        <v>Basketball</v>
      </c>
      <c r="O535" s="10" t="str">
        <f>Cleaned_Data[[#This Row],[Size]]</f>
        <v>M</v>
      </c>
      <c r="P535" s="10" t="str">
        <f t="shared" si="16"/>
        <v>LeBron 20|Basketball|M</v>
      </c>
      <c r="Q535" s="11">
        <f>Cleaned_Data[[#This Row],[Order_Date]]</f>
        <v>45322</v>
      </c>
      <c r="R535" s="10" t="str">
        <f>Cleaned_Data[[#This Row],[Region]]</f>
        <v>Kolkata</v>
      </c>
      <c r="S535" s="10" t="str">
        <f>Cleaned_Data[[#This Row],[Sales_Channel]]</f>
        <v>Retail</v>
      </c>
      <c r="T535" s="10" t="str">
        <f>Cleaned_Data[[#This Row],[Gender_Category]]</f>
        <v>Men</v>
      </c>
      <c r="U535" t="str">
        <f t="shared" si="17"/>
        <v>DK-190</v>
      </c>
      <c r="V535" s="10"/>
      <c r="W535" s="10"/>
    </row>
    <row r="536" spans="1:23" x14ac:dyDescent="0.3">
      <c r="A536" s="10" t="s">
        <v>855</v>
      </c>
      <c r="B536" s="10">
        <f>Cleaned_Data[[#This Row],[Order_ID]]</f>
        <v>2558</v>
      </c>
      <c r="C536" s="10" t="str">
        <f>_xlfn.XLOOKUP(P536,Dim_Product!$E$2:$E$221,Dim_Product!$A$2:$A$221,"Not Found")</f>
        <v>PK-36</v>
      </c>
      <c r="D536" s="10" t="str">
        <f>_xlfn.XLOOKUP(Table5[[#This Row],[Order_Date]],Table8[Date],Table8[Date_Key],"Not Found")</f>
        <v>Not Found</v>
      </c>
      <c r="E536" s="10" t="str">
        <f>_xlfn.XLOOKUP(R536,Table4[Region],Table4[Region_Key])</f>
        <v>RK-03</v>
      </c>
      <c r="F536" s="10" t="str">
        <f>_xlfn.XLOOKUP(S536,Table6[Sales_Channel],Table6[Channel_Key])</f>
        <v>CK-01</v>
      </c>
      <c r="G536" s="10" t="str">
        <f>_xlfn.XLOOKUP(T536,Table7[Gender_Category],Table7[Gender_Key])</f>
        <v>GK-01</v>
      </c>
      <c r="H536" s="10">
        <f>Cleaned_Data[[#This Row],[Units_Sold]]</f>
        <v>-1</v>
      </c>
      <c r="I536" s="10">
        <f>Cleaned_Data[[#This Row],[MRP]]</f>
        <v>3134.87</v>
      </c>
      <c r="J536" s="10">
        <f>Cleaned_Data[[#This Row],[Discount_Applied]]</f>
        <v>0</v>
      </c>
      <c r="K536" s="10">
        <f>Cleaned_Data[[#This Row],[Revenue]]</f>
        <v>0</v>
      </c>
      <c r="L536" s="10">
        <f>Cleaned_Data[[#This Row],[Profit]]</f>
        <v>-1077.81</v>
      </c>
      <c r="M536" s="10" t="str">
        <f>Cleaned_Data[[#This Row],[Product_Name]]</f>
        <v>Kyrie Flytrap</v>
      </c>
      <c r="N536" s="10" t="str">
        <f>Cleaned_Data[[#This Row],[Product_Line]]</f>
        <v>Basketball</v>
      </c>
      <c r="O536" s="10" t="str">
        <f>Cleaned_Data[[#This Row],[Size]]</f>
        <v>L</v>
      </c>
      <c r="P536" s="10" t="str">
        <f t="shared" si="16"/>
        <v>Kyrie Flytrap|Basketball|L</v>
      </c>
      <c r="Q536" s="11" t="str">
        <f>Cleaned_Data[[#This Row],[Order_Date]]</f>
        <v/>
      </c>
      <c r="R536" s="10" t="str">
        <f>Cleaned_Data[[#This Row],[Region]]</f>
        <v>Mumbai</v>
      </c>
      <c r="S536" s="10" t="str">
        <f>Cleaned_Data[[#This Row],[Sales_Channel]]</f>
        <v>Online</v>
      </c>
      <c r="T536" s="10" t="str">
        <f>Cleaned_Data[[#This Row],[Gender_Category]]</f>
        <v>Kids</v>
      </c>
      <c r="U536" t="str">
        <f t="shared" si="17"/>
        <v>Not Found</v>
      </c>
      <c r="V536" s="10"/>
      <c r="W536" s="10"/>
    </row>
    <row r="537" spans="1:23" x14ac:dyDescent="0.3">
      <c r="A537" s="10" t="s">
        <v>856</v>
      </c>
      <c r="B537" s="10">
        <f>Cleaned_Data[[#This Row],[Order_ID]]</f>
        <v>2559</v>
      </c>
      <c r="C537" s="10" t="str">
        <f>_xlfn.XLOOKUP(P537,Dim_Product!$E$2:$E$221,Dim_Product!$A$2:$A$221,"Not Found")</f>
        <v>PK-147</v>
      </c>
      <c r="D537" s="10" t="str">
        <f>_xlfn.XLOOKUP(Table5[[#This Row],[Order_Date]],Table8[Date],Table8[Date_Key],"Not Found")</f>
        <v>DK-550</v>
      </c>
      <c r="E537" s="10" t="str">
        <f>_xlfn.XLOOKUP(R537,Table4[Region],Table4[Region_Key])</f>
        <v>RK-06</v>
      </c>
      <c r="F537" s="10" t="str">
        <f>_xlfn.XLOOKUP(S537,Table6[Sales_Channel],Table6[Channel_Key])</f>
        <v>CK-01</v>
      </c>
      <c r="G537" s="10" t="str">
        <f>_xlfn.XLOOKUP(T537,Table7[Gender_Category],Table7[Gender_Key])</f>
        <v>GK-03</v>
      </c>
      <c r="H537" s="10">
        <f>Cleaned_Data[[#This Row],[Units_Sold]]</f>
        <v>3</v>
      </c>
      <c r="I537" s="10">
        <f>Cleaned_Data[[#This Row],[MRP]]</f>
        <v>6011.84</v>
      </c>
      <c r="J537" s="10">
        <f>Cleaned_Data[[#This Row],[Discount_Applied]]</f>
        <v>0</v>
      </c>
      <c r="K537" s="10">
        <f>Cleaned_Data[[#This Row],[Revenue]]</f>
        <v>0</v>
      </c>
      <c r="L537" s="10">
        <f>Cleaned_Data[[#This Row],[Profit]]</f>
        <v>-99.73</v>
      </c>
      <c r="M537" s="10" t="str">
        <f>Cleaned_Data[[#This Row],[Product_Name]]</f>
        <v>Air Force 1</v>
      </c>
      <c r="N537" s="10" t="str">
        <f>Cleaned_Data[[#This Row],[Product_Line]]</f>
        <v>Lifestyle</v>
      </c>
      <c r="O537" s="10" t="str">
        <f>Cleaned_Data[[#This Row],[Size]]</f>
        <v>7</v>
      </c>
      <c r="P537" s="10" t="str">
        <f t="shared" si="16"/>
        <v>Air Force 1|Lifestyle|7</v>
      </c>
      <c r="Q537" s="11">
        <f>Cleaned_Data[[#This Row],[Order_Date]]</f>
        <v>45682</v>
      </c>
      <c r="R537" s="10" t="str">
        <f>Cleaned_Data[[#This Row],[Region]]</f>
        <v>Kolkata</v>
      </c>
      <c r="S537" s="10" t="str">
        <f>Cleaned_Data[[#This Row],[Sales_Channel]]</f>
        <v>Online</v>
      </c>
      <c r="T537" s="10" t="str">
        <f>Cleaned_Data[[#This Row],[Gender_Category]]</f>
        <v>Men</v>
      </c>
      <c r="U537" t="str">
        <f t="shared" si="17"/>
        <v>DK-550</v>
      </c>
      <c r="V537" s="10"/>
      <c r="W537" s="10"/>
    </row>
    <row r="538" spans="1:23" x14ac:dyDescent="0.3">
      <c r="A538" s="10" t="s">
        <v>857</v>
      </c>
      <c r="B538" s="10">
        <f>Cleaned_Data[[#This Row],[Order_ID]]</f>
        <v>2560</v>
      </c>
      <c r="C538" s="10" t="str">
        <f>_xlfn.XLOOKUP(P538,Dim_Product!$E$2:$E$221,Dim_Product!$A$2:$A$221,"Not Found")</f>
        <v>PK-68</v>
      </c>
      <c r="D538" s="10" t="str">
        <f>_xlfn.XLOOKUP(Table5[[#This Row],[Order_Date]],Table8[Date],Table8[Date_Key],"Not Found")</f>
        <v>DK-435</v>
      </c>
      <c r="E538" s="10" t="str">
        <f>_xlfn.XLOOKUP(R538,Table4[Region],Table4[Region_Key])</f>
        <v>RK-05</v>
      </c>
      <c r="F538" s="10" t="str">
        <f>_xlfn.XLOOKUP(S538,Table6[Sales_Channel],Table6[Channel_Key])</f>
        <v>CK-02</v>
      </c>
      <c r="G538" s="10" t="str">
        <f>_xlfn.XLOOKUP(T538,Table7[Gender_Category],Table7[Gender_Key])</f>
        <v>GK-01</v>
      </c>
      <c r="H538" s="10">
        <f>Cleaned_Data[[#This Row],[Units_Sold]]</f>
        <v>2</v>
      </c>
      <c r="I538" s="10">
        <f>Cleaned_Data[[#This Row],[MRP]]</f>
        <v>6110.0300000000007</v>
      </c>
      <c r="J538" s="10">
        <f>Cleaned_Data[[#This Row],[Discount_Applied]]</f>
        <v>0</v>
      </c>
      <c r="K538" s="10">
        <f>Cleaned_Data[[#This Row],[Revenue]]</f>
        <v>0</v>
      </c>
      <c r="L538" s="10">
        <f>Cleaned_Data[[#This Row],[Profit]]</f>
        <v>3493.16</v>
      </c>
      <c r="M538" s="10" t="str">
        <f>Cleaned_Data[[#This Row],[Product_Name]]</f>
        <v>Zoom Freak</v>
      </c>
      <c r="N538" s="10" t="str">
        <f>Cleaned_Data[[#This Row],[Product_Line]]</f>
        <v>Basketball</v>
      </c>
      <c r="O538" s="10" t="str">
        <f>Cleaned_Data[[#This Row],[Size]]</f>
        <v>M</v>
      </c>
      <c r="P538" s="10" t="str">
        <f t="shared" si="16"/>
        <v>Zoom Freak|Basketball|M</v>
      </c>
      <c r="Q538" s="11">
        <f>Cleaned_Data[[#This Row],[Order_Date]]</f>
        <v>45567</v>
      </c>
      <c r="R538" s="10" t="str">
        <f>Cleaned_Data[[#This Row],[Region]]</f>
        <v>Delhi</v>
      </c>
      <c r="S538" s="10" t="str">
        <f>Cleaned_Data[[#This Row],[Sales_Channel]]</f>
        <v>Retail</v>
      </c>
      <c r="T538" s="10" t="str">
        <f>Cleaned_Data[[#This Row],[Gender_Category]]</f>
        <v>Kids</v>
      </c>
      <c r="U538" t="str">
        <f t="shared" si="17"/>
        <v>DK-435</v>
      </c>
      <c r="V538" s="10"/>
      <c r="W538" s="10"/>
    </row>
    <row r="539" spans="1:23" x14ac:dyDescent="0.3">
      <c r="A539" s="10" t="s">
        <v>858</v>
      </c>
      <c r="B539" s="10">
        <f>Cleaned_Data[[#This Row],[Order_ID]]</f>
        <v>2561</v>
      </c>
      <c r="C539" s="10" t="str">
        <f>_xlfn.XLOOKUP(P539,Dim_Product!$E$2:$E$221,Dim_Product!$A$2:$A$221,"Not Found")</f>
        <v>PK-142</v>
      </c>
      <c r="D539" s="10" t="str">
        <f>_xlfn.XLOOKUP(Table5[[#This Row],[Order_Date]],Table8[Date],Table8[Date_Key],"Not Found")</f>
        <v>DK-675</v>
      </c>
      <c r="E539" s="10" t="str">
        <f>_xlfn.XLOOKUP(R539,Table4[Region],Table4[Region_Key])</f>
        <v>RK-01</v>
      </c>
      <c r="F539" s="10" t="str">
        <f>_xlfn.XLOOKUP(S539,Table6[Sales_Channel],Table6[Channel_Key])</f>
        <v>CK-01</v>
      </c>
      <c r="G539" s="10" t="str">
        <f>_xlfn.XLOOKUP(T539,Table7[Gender_Category],Table7[Gender_Key])</f>
        <v>GK-02</v>
      </c>
      <c r="H539" s="10">
        <f>Cleaned_Data[[#This Row],[Units_Sold]]</f>
        <v>2</v>
      </c>
      <c r="I539" s="10">
        <f>Cleaned_Data[[#This Row],[MRP]]</f>
        <v>3642.21</v>
      </c>
      <c r="J539" s="10">
        <f>Cleaned_Data[[#This Row],[Discount_Applied]]</f>
        <v>0</v>
      </c>
      <c r="K539" s="10">
        <f>Cleaned_Data[[#This Row],[Revenue]]</f>
        <v>0</v>
      </c>
      <c r="L539" s="10">
        <f>Cleaned_Data[[#This Row],[Profit]]</f>
        <v>3900.7</v>
      </c>
      <c r="M539" s="10" t="str">
        <f>Cleaned_Data[[#This Row],[Product_Name]]</f>
        <v>Tiempo Legend</v>
      </c>
      <c r="N539" s="10" t="str">
        <f>Cleaned_Data[[#This Row],[Product_Line]]</f>
        <v>Soccer</v>
      </c>
      <c r="O539" s="10" t="str">
        <f>Cleaned_Data[[#This Row],[Size]]</f>
        <v>XL</v>
      </c>
      <c r="P539" s="10" t="str">
        <f t="shared" si="16"/>
        <v>Tiempo Legend|Soccer|XL</v>
      </c>
      <c r="Q539" s="11">
        <f>Cleaned_Data[[#This Row],[Order_Date]]</f>
        <v>45807</v>
      </c>
      <c r="R539" s="10" t="str">
        <f>Cleaned_Data[[#This Row],[Region]]</f>
        <v>Bangalore</v>
      </c>
      <c r="S539" s="10" t="str">
        <f>Cleaned_Data[[#This Row],[Sales_Channel]]</f>
        <v>Online</v>
      </c>
      <c r="T539" s="10" t="str">
        <f>Cleaned_Data[[#This Row],[Gender_Category]]</f>
        <v>Women</v>
      </c>
      <c r="U539" t="str">
        <f t="shared" si="17"/>
        <v>DK-675</v>
      </c>
      <c r="V539" s="10"/>
      <c r="W539" s="10"/>
    </row>
    <row r="540" spans="1:23" x14ac:dyDescent="0.3">
      <c r="A540" s="10" t="s">
        <v>859</v>
      </c>
      <c r="B540" s="10">
        <f>Cleaned_Data[[#This Row],[Order_ID]]</f>
        <v>2562</v>
      </c>
      <c r="C540" s="10" t="str">
        <f>_xlfn.XLOOKUP(P540,Dim_Product!$E$2:$E$221,Dim_Product!$A$2:$A$221,"Not Found")</f>
        <v>PK-55</v>
      </c>
      <c r="D540" s="10" t="str">
        <f>_xlfn.XLOOKUP(Table5[[#This Row],[Order_Date]],Table8[Date],Table8[Date_Key],"Not Found")</f>
        <v>DK-439</v>
      </c>
      <c r="E540" s="10" t="str">
        <f>_xlfn.XLOOKUP(R540,Table4[Region],Table4[Region_Key])</f>
        <v>RK-03</v>
      </c>
      <c r="F540" s="10" t="str">
        <f>_xlfn.XLOOKUP(S540,Table6[Sales_Channel],Table6[Channel_Key])</f>
        <v>CK-02</v>
      </c>
      <c r="G540" s="10" t="str">
        <f>_xlfn.XLOOKUP(T540,Table7[Gender_Category],Table7[Gender_Key])</f>
        <v>GK-01</v>
      </c>
      <c r="H540" s="10">
        <f>Cleaned_Data[[#This Row],[Units_Sold]]</f>
        <v>1</v>
      </c>
      <c r="I540" s="10">
        <f>Cleaned_Data[[#This Row],[MRP]]</f>
        <v>6110.0300000000007</v>
      </c>
      <c r="J540" s="10">
        <f>Cleaned_Data[[#This Row],[Discount_Applied]]</f>
        <v>0</v>
      </c>
      <c r="K540" s="10">
        <f>Cleaned_Data[[#This Row],[Revenue]]</f>
        <v>0</v>
      </c>
      <c r="L540" s="10">
        <f>Cleaned_Data[[#This Row],[Profit]]</f>
        <v>-79.099999999999994</v>
      </c>
      <c r="M540" s="10" t="str">
        <f>Cleaned_Data[[#This Row],[Product_Name]]</f>
        <v>ZoomX Invincible</v>
      </c>
      <c r="N540" s="10" t="str">
        <f>Cleaned_Data[[#This Row],[Product_Line]]</f>
        <v>Training</v>
      </c>
      <c r="O540" s="10" t="str">
        <f>Cleaned_Data[[#This Row],[Size]]</f>
        <v>L</v>
      </c>
      <c r="P540" s="10" t="str">
        <f t="shared" si="16"/>
        <v>ZoomX Invincible|Training|L</v>
      </c>
      <c r="Q540" s="11">
        <f>Cleaned_Data[[#This Row],[Order_Date]]</f>
        <v>45571</v>
      </c>
      <c r="R540" s="10" t="str">
        <f>Cleaned_Data[[#This Row],[Region]]</f>
        <v>Mumbai</v>
      </c>
      <c r="S540" s="10" t="str">
        <f>Cleaned_Data[[#This Row],[Sales_Channel]]</f>
        <v>Retail</v>
      </c>
      <c r="T540" s="10" t="str">
        <f>Cleaned_Data[[#This Row],[Gender_Category]]</f>
        <v>Kids</v>
      </c>
      <c r="U540" t="str">
        <f t="shared" si="17"/>
        <v>DK-439</v>
      </c>
      <c r="V540" s="10"/>
      <c r="W540" s="10"/>
    </row>
    <row r="541" spans="1:23" x14ac:dyDescent="0.3">
      <c r="A541" s="10" t="s">
        <v>860</v>
      </c>
      <c r="B541" s="10">
        <f>Cleaned_Data[[#This Row],[Order_ID]]</f>
        <v>2563</v>
      </c>
      <c r="C541" s="10" t="str">
        <f>_xlfn.XLOOKUP(P541,Dim_Product!$E$2:$E$221,Dim_Product!$A$2:$A$221,"Not Found")</f>
        <v>PK-08</v>
      </c>
      <c r="D541" s="10" t="str">
        <f>_xlfn.XLOOKUP(Table5[[#This Row],[Order_Date]],Table8[Date],Table8[Date_Key],"Not Found")</f>
        <v>DK-582</v>
      </c>
      <c r="E541" s="10" t="str">
        <f>_xlfn.XLOOKUP(R541,Table4[Region],Table4[Region_Key])</f>
        <v>RK-06</v>
      </c>
      <c r="F541" s="10" t="str">
        <f>_xlfn.XLOOKUP(S541,Table6[Sales_Channel],Table6[Channel_Key])</f>
        <v>CK-02</v>
      </c>
      <c r="G541" s="10" t="str">
        <f>_xlfn.XLOOKUP(T541,Table7[Gender_Category],Table7[Gender_Key])</f>
        <v>GK-03</v>
      </c>
      <c r="H541" s="10">
        <f>Cleaned_Data[[#This Row],[Units_Sold]]</f>
        <v>2</v>
      </c>
      <c r="I541" s="10">
        <f>Cleaned_Data[[#This Row],[MRP]]</f>
        <v>9443.35</v>
      </c>
      <c r="J541" s="10">
        <f>Cleaned_Data[[#This Row],[Discount_Applied]]</f>
        <v>0.54</v>
      </c>
      <c r="K541" s="10">
        <f>Cleaned_Data[[#This Row],[Revenue]]</f>
        <v>8687.8799999999992</v>
      </c>
      <c r="L541" s="10">
        <f>Cleaned_Data[[#This Row],[Profit]]</f>
        <v>2706.61</v>
      </c>
      <c r="M541" s="10" t="str">
        <f>Cleaned_Data[[#This Row],[Product_Name]]</f>
        <v>Mercurial Superfly</v>
      </c>
      <c r="N541" s="10" t="str">
        <f>Cleaned_Data[[#This Row],[Product_Line]]</f>
        <v>Soccer</v>
      </c>
      <c r="O541" s="10" t="str">
        <f>Cleaned_Data[[#This Row],[Size]]</f>
        <v>M</v>
      </c>
      <c r="P541" s="10" t="str">
        <f t="shared" si="16"/>
        <v>Mercurial Superfly|Soccer|M</v>
      </c>
      <c r="Q541" s="11">
        <f>Cleaned_Data[[#This Row],[Order_Date]]</f>
        <v>45714</v>
      </c>
      <c r="R541" s="10" t="str">
        <f>Cleaned_Data[[#This Row],[Region]]</f>
        <v>Kolkata</v>
      </c>
      <c r="S541" s="10" t="str">
        <f>Cleaned_Data[[#This Row],[Sales_Channel]]</f>
        <v>Retail</v>
      </c>
      <c r="T541" s="10" t="str">
        <f>Cleaned_Data[[#This Row],[Gender_Category]]</f>
        <v>Men</v>
      </c>
      <c r="U541" t="str">
        <f t="shared" si="17"/>
        <v>DK-582</v>
      </c>
      <c r="V541" s="10"/>
      <c r="W541" s="10"/>
    </row>
    <row r="542" spans="1:23" x14ac:dyDescent="0.3">
      <c r="A542" s="10" t="s">
        <v>861</v>
      </c>
      <c r="B542" s="10">
        <f>Cleaned_Data[[#This Row],[Order_ID]]</f>
        <v>2564</v>
      </c>
      <c r="C542" s="10" t="str">
        <f>_xlfn.XLOOKUP(P542,Dim_Product!$E$2:$E$221,Dim_Product!$A$2:$A$221,"Not Found")</f>
        <v>PK-87</v>
      </c>
      <c r="D542" s="10" t="str">
        <f>_xlfn.XLOOKUP(Table5[[#This Row],[Order_Date]],Table8[Date],Table8[Date_Key],"Not Found")</f>
        <v>DK-534</v>
      </c>
      <c r="E542" s="10" t="str">
        <f>_xlfn.XLOOKUP(R542,Table4[Region],Table4[Region_Key])</f>
        <v>RK-05</v>
      </c>
      <c r="F542" s="10" t="str">
        <f>_xlfn.XLOOKUP(S542,Table6[Sales_Channel],Table6[Channel_Key])</f>
        <v>CK-01</v>
      </c>
      <c r="G542" s="10" t="str">
        <f>_xlfn.XLOOKUP(T542,Table7[Gender_Category],Table7[Gender_Key])</f>
        <v>GK-02</v>
      </c>
      <c r="H542" s="10">
        <f>Cleaned_Data[[#This Row],[Units_Sold]]</f>
        <v>2</v>
      </c>
      <c r="I542" s="10">
        <f>Cleaned_Data[[#This Row],[MRP]]</f>
        <v>6110.0300000000007</v>
      </c>
      <c r="J542" s="10">
        <f>Cleaned_Data[[#This Row],[Discount_Applied]]</f>
        <v>0.72</v>
      </c>
      <c r="K542" s="10">
        <f>Cleaned_Data[[#This Row],[Revenue]]</f>
        <v>0</v>
      </c>
      <c r="L542" s="10">
        <f>Cleaned_Data[[#This Row],[Profit]]</f>
        <v>1279.03</v>
      </c>
      <c r="M542" s="10" t="str">
        <f>Cleaned_Data[[#This Row],[Product_Name]]</f>
        <v>LeBron 20</v>
      </c>
      <c r="N542" s="10" t="str">
        <f>Cleaned_Data[[#This Row],[Product_Line]]</f>
        <v>Basketball</v>
      </c>
      <c r="O542" s="10" t="str">
        <f>Cleaned_Data[[#This Row],[Size]]</f>
        <v>M</v>
      </c>
      <c r="P542" s="10" t="str">
        <f t="shared" si="16"/>
        <v>LeBron 20|Basketball|M</v>
      </c>
      <c r="Q542" s="11">
        <f>Cleaned_Data[[#This Row],[Order_Date]]</f>
        <v>45666</v>
      </c>
      <c r="R542" s="10" t="str">
        <f>Cleaned_Data[[#This Row],[Region]]</f>
        <v>Delhi</v>
      </c>
      <c r="S542" s="10" t="str">
        <f>Cleaned_Data[[#This Row],[Sales_Channel]]</f>
        <v>Online</v>
      </c>
      <c r="T542" s="10" t="str">
        <f>Cleaned_Data[[#This Row],[Gender_Category]]</f>
        <v>Women</v>
      </c>
      <c r="U542" t="str">
        <f t="shared" si="17"/>
        <v>DK-534</v>
      </c>
      <c r="V542" s="10"/>
      <c r="W542" s="10"/>
    </row>
    <row r="543" spans="1:23" x14ac:dyDescent="0.3">
      <c r="A543" s="10" t="s">
        <v>862</v>
      </c>
      <c r="B543" s="10">
        <f>Cleaned_Data[[#This Row],[Order_ID]]</f>
        <v>2565</v>
      </c>
      <c r="C543" s="10" t="str">
        <f>_xlfn.XLOOKUP(P543,Dim_Product!$E$2:$E$221,Dim_Product!$A$2:$A$221,"Not Found")</f>
        <v>PK-38</v>
      </c>
      <c r="D543" s="10" t="str">
        <f>_xlfn.XLOOKUP(Table5[[#This Row],[Order_Date]],Table8[Date],Table8[Date_Key],"Not Found")</f>
        <v>DK-664</v>
      </c>
      <c r="E543" s="10" t="str">
        <f>_xlfn.XLOOKUP(R543,Table4[Region],Table4[Region_Key])</f>
        <v>RK-03</v>
      </c>
      <c r="F543" s="10" t="str">
        <f>_xlfn.XLOOKUP(S543,Table6[Sales_Channel],Table6[Channel_Key])</f>
        <v>CK-01</v>
      </c>
      <c r="G543" s="10" t="str">
        <f>_xlfn.XLOOKUP(T543,Table7[Gender_Category],Table7[Gender_Key])</f>
        <v>GK-02</v>
      </c>
      <c r="H543" s="10">
        <f>Cleaned_Data[[#This Row],[Units_Sold]]</f>
        <v>4</v>
      </c>
      <c r="I543" s="10">
        <f>Cleaned_Data[[#This Row],[MRP]]</f>
        <v>3028.41</v>
      </c>
      <c r="J543" s="10">
        <f>Cleaned_Data[[#This Row],[Discount_Applied]]</f>
        <v>0</v>
      </c>
      <c r="K543" s="10">
        <f>Cleaned_Data[[#This Row],[Revenue]]</f>
        <v>0</v>
      </c>
      <c r="L543" s="10">
        <f>Cleaned_Data[[#This Row],[Profit]]</f>
        <v>1754.48</v>
      </c>
      <c r="M543" s="10" t="str">
        <f>Cleaned_Data[[#This Row],[Product_Name]]</f>
        <v>Dunk Low</v>
      </c>
      <c r="N543" s="10" t="str">
        <f>Cleaned_Data[[#This Row],[Product_Line]]</f>
        <v>Lifestyle</v>
      </c>
      <c r="O543" s="10" t="str">
        <f>Cleaned_Data[[#This Row],[Size]]</f>
        <v>XL</v>
      </c>
      <c r="P543" s="10" t="str">
        <f t="shared" si="16"/>
        <v>Dunk Low|Lifestyle|XL</v>
      </c>
      <c r="Q543" s="11">
        <f>Cleaned_Data[[#This Row],[Order_Date]]</f>
        <v>45796</v>
      </c>
      <c r="R543" s="10" t="str">
        <f>Cleaned_Data[[#This Row],[Region]]</f>
        <v>Mumbai</v>
      </c>
      <c r="S543" s="10" t="str">
        <f>Cleaned_Data[[#This Row],[Sales_Channel]]</f>
        <v>Online</v>
      </c>
      <c r="T543" s="10" t="str">
        <f>Cleaned_Data[[#This Row],[Gender_Category]]</f>
        <v>Women</v>
      </c>
      <c r="U543" t="str">
        <f t="shared" si="17"/>
        <v>DK-664</v>
      </c>
      <c r="V543" s="10"/>
      <c r="W543" s="10"/>
    </row>
    <row r="544" spans="1:23" x14ac:dyDescent="0.3">
      <c r="A544" s="10" t="s">
        <v>863</v>
      </c>
      <c r="B544" s="10">
        <f>Cleaned_Data[[#This Row],[Order_ID]]</f>
        <v>2567</v>
      </c>
      <c r="C544" s="10" t="str">
        <f>_xlfn.XLOOKUP(P544,Dim_Product!$E$2:$E$221,Dim_Product!$A$2:$A$221,"Not Found")</f>
        <v>PK-114</v>
      </c>
      <c r="D544" s="10" t="str">
        <f>_xlfn.XLOOKUP(Table5[[#This Row],[Order_Date]],Table8[Date],Table8[Date_Key],"Not Found")</f>
        <v>Not Found</v>
      </c>
      <c r="E544" s="10" t="str">
        <f>_xlfn.XLOOKUP(R544,Table4[Region],Table4[Region_Key])</f>
        <v>RK-04</v>
      </c>
      <c r="F544" s="10" t="str">
        <f>_xlfn.XLOOKUP(S544,Table6[Sales_Channel],Table6[Channel_Key])</f>
        <v>CK-01</v>
      </c>
      <c r="G544" s="10" t="str">
        <f>_xlfn.XLOOKUP(T544,Table7[Gender_Category],Table7[Gender_Key])</f>
        <v>GK-02</v>
      </c>
      <c r="H544" s="10">
        <f>Cleaned_Data[[#This Row],[Units_Sold]]</f>
        <v>3</v>
      </c>
      <c r="I544" s="10">
        <f>Cleaned_Data[[#This Row],[MRP]]</f>
        <v>6110.0300000000007</v>
      </c>
      <c r="J544" s="10">
        <f>Cleaned_Data[[#This Row],[Discount_Applied]]</f>
        <v>0</v>
      </c>
      <c r="K544" s="10">
        <f>Cleaned_Data[[#This Row],[Revenue]]</f>
        <v>0</v>
      </c>
      <c r="L544" s="10">
        <f>Cleaned_Data[[#This Row],[Profit]]</f>
        <v>1162.3</v>
      </c>
      <c r="M544" s="10" t="str">
        <f>Cleaned_Data[[#This Row],[Product_Name]]</f>
        <v>Air Zoom</v>
      </c>
      <c r="N544" s="10" t="str">
        <f>Cleaned_Data[[#This Row],[Product_Line]]</f>
        <v>Running</v>
      </c>
      <c r="O544" s="10" t="str">
        <f>Cleaned_Data[[#This Row],[Size]]</f>
        <v>M</v>
      </c>
      <c r="P544" s="10" t="str">
        <f t="shared" si="16"/>
        <v>Air Zoom|Running|M</v>
      </c>
      <c r="Q544" s="11" t="str">
        <f>Cleaned_Data[[#This Row],[Order_Date]]</f>
        <v/>
      </c>
      <c r="R544" s="10" t="str">
        <f>Cleaned_Data[[#This Row],[Region]]</f>
        <v>Pune</v>
      </c>
      <c r="S544" s="10" t="str">
        <f>Cleaned_Data[[#This Row],[Sales_Channel]]</f>
        <v>Online</v>
      </c>
      <c r="T544" s="10" t="str">
        <f>Cleaned_Data[[#This Row],[Gender_Category]]</f>
        <v>Women</v>
      </c>
      <c r="U544" t="str">
        <f t="shared" si="17"/>
        <v>Not Found</v>
      </c>
      <c r="V544" s="10"/>
      <c r="W544" s="10"/>
    </row>
    <row r="545" spans="1:23" x14ac:dyDescent="0.3">
      <c r="A545" s="10" t="s">
        <v>864</v>
      </c>
      <c r="B545" s="10">
        <f>Cleaned_Data[[#This Row],[Order_ID]]</f>
        <v>2569</v>
      </c>
      <c r="C545" s="10" t="str">
        <f>_xlfn.XLOOKUP(P545,Dim_Product!$E$2:$E$221,Dim_Product!$A$2:$A$221,"Not Found")</f>
        <v>PK-53</v>
      </c>
      <c r="D545" s="10" t="str">
        <f>_xlfn.XLOOKUP(Table5[[#This Row],[Order_Date]],Table8[Date],Table8[Date_Key],"Not Found")</f>
        <v>Not Found</v>
      </c>
      <c r="E545" s="10" t="str">
        <f>_xlfn.XLOOKUP(R545,Table4[Region],Table4[Region_Key])</f>
        <v>RK-02</v>
      </c>
      <c r="F545" s="10" t="str">
        <f>_xlfn.XLOOKUP(S545,Table6[Sales_Channel],Table6[Channel_Key])</f>
        <v>CK-01</v>
      </c>
      <c r="G545" s="10" t="str">
        <f>_xlfn.XLOOKUP(T545,Table7[Gender_Category],Table7[Gender_Key])</f>
        <v>GK-02</v>
      </c>
      <c r="H545" s="10">
        <f>Cleaned_Data[[#This Row],[Units_Sold]]</f>
        <v>2</v>
      </c>
      <c r="I545" s="10">
        <f>Cleaned_Data[[#This Row],[MRP]]</f>
        <v>9605.11</v>
      </c>
      <c r="J545" s="10">
        <f>Cleaned_Data[[#This Row],[Discount_Applied]]</f>
        <v>0.88</v>
      </c>
      <c r="K545" s="10">
        <f>Cleaned_Data[[#This Row],[Revenue]]</f>
        <v>2305.23</v>
      </c>
      <c r="L545" s="10">
        <f>Cleaned_Data[[#This Row],[Profit]]</f>
        <v>128.88999999999999</v>
      </c>
      <c r="M545" s="10" t="str">
        <f>Cleaned_Data[[#This Row],[Product_Name]]</f>
        <v>Air Jordan</v>
      </c>
      <c r="N545" s="10" t="str">
        <f>Cleaned_Data[[#This Row],[Product_Line]]</f>
        <v>Basketball</v>
      </c>
      <c r="O545" s="10" t="str">
        <f>Cleaned_Data[[#This Row],[Size]]</f>
        <v>L</v>
      </c>
      <c r="P545" s="10" t="str">
        <f t="shared" si="16"/>
        <v>Air Jordan|Basketball|L</v>
      </c>
      <c r="Q545" s="11" t="str">
        <f>Cleaned_Data[[#This Row],[Order_Date]]</f>
        <v/>
      </c>
      <c r="R545" s="10" t="str">
        <f>Cleaned_Data[[#This Row],[Region]]</f>
        <v>Hyderabad</v>
      </c>
      <c r="S545" s="10" t="str">
        <f>Cleaned_Data[[#This Row],[Sales_Channel]]</f>
        <v>Online</v>
      </c>
      <c r="T545" s="10" t="str">
        <f>Cleaned_Data[[#This Row],[Gender_Category]]</f>
        <v>Women</v>
      </c>
      <c r="U545" t="str">
        <f t="shared" si="17"/>
        <v>Not Found</v>
      </c>
      <c r="V545" s="10"/>
      <c r="W545" s="10"/>
    </row>
    <row r="546" spans="1:23" x14ac:dyDescent="0.3">
      <c r="A546" s="10" t="s">
        <v>865</v>
      </c>
      <c r="B546" s="10">
        <f>Cleaned_Data[[#This Row],[Order_ID]]</f>
        <v>2570</v>
      </c>
      <c r="C546" s="10" t="str">
        <f>_xlfn.XLOOKUP(P546,Dim_Product!$E$2:$E$221,Dim_Product!$A$2:$A$221,"Not Found")</f>
        <v>PK-53</v>
      </c>
      <c r="D546" s="10" t="str">
        <f>_xlfn.XLOOKUP(Table5[[#This Row],[Order_Date]],Table8[Date],Table8[Date_Key],"Not Found")</f>
        <v>Not Found</v>
      </c>
      <c r="E546" s="10" t="str">
        <f>_xlfn.XLOOKUP(R546,Table4[Region],Table4[Region_Key])</f>
        <v>RK-01</v>
      </c>
      <c r="F546" s="10" t="str">
        <f>_xlfn.XLOOKUP(S546,Table6[Sales_Channel],Table6[Channel_Key])</f>
        <v>CK-01</v>
      </c>
      <c r="G546" s="10" t="str">
        <f>_xlfn.XLOOKUP(T546,Table7[Gender_Category],Table7[Gender_Key])</f>
        <v>GK-03</v>
      </c>
      <c r="H546" s="10">
        <f>Cleaned_Data[[#This Row],[Units_Sold]]</f>
        <v>2</v>
      </c>
      <c r="I546" s="10">
        <f>Cleaned_Data[[#This Row],[MRP]]</f>
        <v>6110.0300000000007</v>
      </c>
      <c r="J546" s="10">
        <f>Cleaned_Data[[#This Row],[Discount_Applied]]</f>
        <v>0</v>
      </c>
      <c r="K546" s="10">
        <f>Cleaned_Data[[#This Row],[Revenue]]</f>
        <v>0</v>
      </c>
      <c r="L546" s="10">
        <f>Cleaned_Data[[#This Row],[Profit]]</f>
        <v>2986.69</v>
      </c>
      <c r="M546" s="10" t="str">
        <f>Cleaned_Data[[#This Row],[Product_Name]]</f>
        <v>Air Jordan</v>
      </c>
      <c r="N546" s="10" t="str">
        <f>Cleaned_Data[[#This Row],[Product_Line]]</f>
        <v>Basketball</v>
      </c>
      <c r="O546" s="10" t="str">
        <f>Cleaned_Data[[#This Row],[Size]]</f>
        <v>L</v>
      </c>
      <c r="P546" s="10" t="str">
        <f t="shared" si="16"/>
        <v>Air Jordan|Basketball|L</v>
      </c>
      <c r="Q546" s="11" t="str">
        <f>Cleaned_Data[[#This Row],[Order_Date]]</f>
        <v/>
      </c>
      <c r="R546" s="10" t="str">
        <f>Cleaned_Data[[#This Row],[Region]]</f>
        <v>Bangalore</v>
      </c>
      <c r="S546" s="10" t="str">
        <f>Cleaned_Data[[#This Row],[Sales_Channel]]</f>
        <v>Online</v>
      </c>
      <c r="T546" s="10" t="str">
        <f>Cleaned_Data[[#This Row],[Gender_Category]]</f>
        <v>Men</v>
      </c>
      <c r="U546" t="str">
        <f t="shared" si="17"/>
        <v>Not Found</v>
      </c>
      <c r="V546" s="10"/>
      <c r="W546" s="10"/>
    </row>
    <row r="547" spans="1:23" x14ac:dyDescent="0.3">
      <c r="A547" s="10" t="s">
        <v>866</v>
      </c>
      <c r="B547" s="10">
        <f>Cleaned_Data[[#This Row],[Order_ID]]</f>
        <v>2571</v>
      </c>
      <c r="C547" s="10" t="str">
        <f>_xlfn.XLOOKUP(P547,Dim_Product!$E$2:$E$221,Dim_Product!$A$2:$A$221,"Not Found")</f>
        <v>PK-71</v>
      </c>
      <c r="D547" s="10" t="str">
        <f>_xlfn.XLOOKUP(Table5[[#This Row],[Order_Date]],Table8[Date],Table8[Date_Key],"Not Found")</f>
        <v>DK-641</v>
      </c>
      <c r="E547" s="10" t="str">
        <f>_xlfn.XLOOKUP(R547,Table4[Region],Table4[Region_Key])</f>
        <v>RK-03</v>
      </c>
      <c r="F547" s="10" t="str">
        <f>_xlfn.XLOOKUP(S547,Table6[Sales_Channel],Table6[Channel_Key])</f>
        <v>CK-02</v>
      </c>
      <c r="G547" s="10" t="str">
        <f>_xlfn.XLOOKUP(T547,Table7[Gender_Category],Table7[Gender_Key])</f>
        <v>GK-01</v>
      </c>
      <c r="H547" s="10">
        <f>Cleaned_Data[[#This Row],[Units_Sold]]</f>
        <v>2</v>
      </c>
      <c r="I547" s="10">
        <f>Cleaned_Data[[#This Row],[MRP]]</f>
        <v>4728.95</v>
      </c>
      <c r="J547" s="10">
        <f>Cleaned_Data[[#This Row],[Discount_Applied]]</f>
        <v>0</v>
      </c>
      <c r="K547" s="10">
        <f>Cleaned_Data[[#This Row],[Revenue]]</f>
        <v>0</v>
      </c>
      <c r="L547" s="10">
        <f>Cleaned_Data[[#This Row],[Profit]]</f>
        <v>276.98</v>
      </c>
      <c r="M547" s="10" t="str">
        <f>Cleaned_Data[[#This Row],[Product_Name]]</f>
        <v>Phantom GT</v>
      </c>
      <c r="N547" s="10" t="str">
        <f>Cleaned_Data[[#This Row],[Product_Line]]</f>
        <v>Soccer</v>
      </c>
      <c r="O547" s="10" t="str">
        <f>Cleaned_Data[[#This Row],[Size]]</f>
        <v>6</v>
      </c>
      <c r="P547" s="10" t="str">
        <f t="shared" si="16"/>
        <v>Phantom GT|Soccer|6</v>
      </c>
      <c r="Q547" s="11">
        <f>Cleaned_Data[[#This Row],[Order_Date]]</f>
        <v>45773</v>
      </c>
      <c r="R547" s="10" t="str">
        <f>Cleaned_Data[[#This Row],[Region]]</f>
        <v>Mumbai</v>
      </c>
      <c r="S547" s="10" t="str">
        <f>Cleaned_Data[[#This Row],[Sales_Channel]]</f>
        <v>Retail</v>
      </c>
      <c r="T547" s="10" t="str">
        <f>Cleaned_Data[[#This Row],[Gender_Category]]</f>
        <v>Kids</v>
      </c>
      <c r="U547" t="str">
        <f t="shared" si="17"/>
        <v>DK-641</v>
      </c>
      <c r="V547" s="10"/>
      <c r="W547" s="10"/>
    </row>
    <row r="548" spans="1:23" x14ac:dyDescent="0.3">
      <c r="A548" s="10" t="s">
        <v>867</v>
      </c>
      <c r="B548" s="10">
        <f>Cleaned_Data[[#This Row],[Order_ID]]</f>
        <v>2572</v>
      </c>
      <c r="C548" s="10" t="str">
        <f>_xlfn.XLOOKUP(P548,Dim_Product!$E$2:$E$221,Dim_Product!$A$2:$A$221,"Not Found")</f>
        <v>PK-96</v>
      </c>
      <c r="D548" s="10" t="str">
        <f>_xlfn.XLOOKUP(Table5[[#This Row],[Order_Date]],Table8[Date],Table8[Date_Key],"Not Found")</f>
        <v>DK-436</v>
      </c>
      <c r="E548" s="10" t="str">
        <f>_xlfn.XLOOKUP(R548,Table4[Region],Table4[Region_Key])</f>
        <v>RK-04</v>
      </c>
      <c r="F548" s="10" t="str">
        <f>_xlfn.XLOOKUP(S548,Table6[Sales_Channel],Table6[Channel_Key])</f>
        <v>CK-02</v>
      </c>
      <c r="G548" s="10" t="str">
        <f>_xlfn.XLOOKUP(T548,Table7[Gender_Category],Table7[Gender_Key])</f>
        <v>GK-03</v>
      </c>
      <c r="H548" s="10">
        <f>Cleaned_Data[[#This Row],[Units_Sold]]</f>
        <v>-1</v>
      </c>
      <c r="I548" s="10">
        <f>Cleaned_Data[[#This Row],[MRP]]</f>
        <v>2729.99</v>
      </c>
      <c r="J548" s="10">
        <f>Cleaned_Data[[#This Row],[Discount_Applied]]</f>
        <v>0.76</v>
      </c>
      <c r="K548" s="10">
        <f>Cleaned_Data[[#This Row],[Revenue]]</f>
        <v>-655.20000000000005</v>
      </c>
      <c r="L548" s="10">
        <f>Cleaned_Data[[#This Row],[Profit]]</f>
        <v>1204.81</v>
      </c>
      <c r="M548" s="10" t="str">
        <f>Cleaned_Data[[#This Row],[Product_Name]]</f>
        <v>Waffle One</v>
      </c>
      <c r="N548" s="10" t="str">
        <f>Cleaned_Data[[#This Row],[Product_Line]]</f>
        <v>Lifestyle</v>
      </c>
      <c r="O548" s="10" t="str">
        <f>Cleaned_Data[[#This Row],[Size]]</f>
        <v>XL</v>
      </c>
      <c r="P548" s="10" t="str">
        <f t="shared" si="16"/>
        <v>Waffle One|Lifestyle|XL</v>
      </c>
      <c r="Q548" s="11">
        <f>Cleaned_Data[[#This Row],[Order_Date]]</f>
        <v>45568</v>
      </c>
      <c r="R548" s="10" t="str">
        <f>Cleaned_Data[[#This Row],[Region]]</f>
        <v>Pune</v>
      </c>
      <c r="S548" s="10" t="str">
        <f>Cleaned_Data[[#This Row],[Sales_Channel]]</f>
        <v>Retail</v>
      </c>
      <c r="T548" s="10" t="str">
        <f>Cleaned_Data[[#This Row],[Gender_Category]]</f>
        <v>Men</v>
      </c>
      <c r="U548" t="str">
        <f t="shared" si="17"/>
        <v>DK-436</v>
      </c>
      <c r="V548" s="10"/>
      <c r="W548" s="10"/>
    </row>
    <row r="549" spans="1:23" x14ac:dyDescent="0.3">
      <c r="A549" s="10" t="s">
        <v>868</v>
      </c>
      <c r="B549" s="10">
        <f>Cleaned_Data[[#This Row],[Order_ID]]</f>
        <v>2573</v>
      </c>
      <c r="C549" s="10" t="str">
        <f>_xlfn.XLOOKUP(P549,Dim_Product!$E$2:$E$221,Dim_Product!$A$2:$A$221,"Not Found")</f>
        <v>PK-28</v>
      </c>
      <c r="D549" s="10" t="str">
        <f>_xlfn.XLOOKUP(Table5[[#This Row],[Order_Date]],Table8[Date],Table8[Date_Key],"Not Found")</f>
        <v>DK-714</v>
      </c>
      <c r="E549" s="10" t="str">
        <f>_xlfn.XLOOKUP(R549,Table4[Region],Table4[Region_Key])</f>
        <v>RK-05</v>
      </c>
      <c r="F549" s="10" t="str">
        <f>_xlfn.XLOOKUP(S549,Table6[Sales_Channel],Table6[Channel_Key])</f>
        <v>CK-01</v>
      </c>
      <c r="G549" s="10" t="str">
        <f>_xlfn.XLOOKUP(T549,Table7[Gender_Category],Table7[Gender_Key])</f>
        <v>GK-03</v>
      </c>
      <c r="H549" s="10">
        <f>Cleaned_Data[[#This Row],[Units_Sold]]</f>
        <v>2</v>
      </c>
      <c r="I549" s="10">
        <f>Cleaned_Data[[#This Row],[MRP]]</f>
        <v>6110.0300000000007</v>
      </c>
      <c r="J549" s="10">
        <f>Cleaned_Data[[#This Row],[Discount_Applied]]</f>
        <v>0.75</v>
      </c>
      <c r="K549" s="10">
        <f>Cleaned_Data[[#This Row],[Revenue]]</f>
        <v>0</v>
      </c>
      <c r="L549" s="10">
        <f>Cleaned_Data[[#This Row],[Profit]]</f>
        <v>301.42</v>
      </c>
      <c r="M549" s="10" t="str">
        <f>Cleaned_Data[[#This Row],[Product_Name]]</f>
        <v>Premier III</v>
      </c>
      <c r="N549" s="10" t="str">
        <f>Cleaned_Data[[#This Row],[Product_Line]]</f>
        <v>Soccer</v>
      </c>
      <c r="O549" s="10" t="str">
        <f>Cleaned_Data[[#This Row],[Size]]</f>
        <v>NA</v>
      </c>
      <c r="P549" s="10" t="str">
        <f t="shared" si="16"/>
        <v>Premier III|Soccer|NA</v>
      </c>
      <c r="Q549" s="11">
        <f>Cleaned_Data[[#This Row],[Order_Date]]</f>
        <v>45846</v>
      </c>
      <c r="R549" s="10" t="str">
        <f>Cleaned_Data[[#This Row],[Region]]</f>
        <v>Delhi</v>
      </c>
      <c r="S549" s="10" t="str">
        <f>Cleaned_Data[[#This Row],[Sales_Channel]]</f>
        <v>Online</v>
      </c>
      <c r="T549" s="10" t="str">
        <f>Cleaned_Data[[#This Row],[Gender_Category]]</f>
        <v>Men</v>
      </c>
      <c r="U549" t="str">
        <f t="shared" si="17"/>
        <v>DK-714</v>
      </c>
      <c r="V549" s="10"/>
      <c r="W549" s="10"/>
    </row>
    <row r="550" spans="1:23" x14ac:dyDescent="0.3">
      <c r="A550" s="10" t="s">
        <v>869</v>
      </c>
      <c r="B550" s="10">
        <f>Cleaned_Data[[#This Row],[Order_ID]]</f>
        <v>2574</v>
      </c>
      <c r="C550" s="10" t="str">
        <f>_xlfn.XLOOKUP(P550,Dim_Product!$E$2:$E$221,Dim_Product!$A$2:$A$221,"Not Found")</f>
        <v>PK-84</v>
      </c>
      <c r="D550" s="10" t="str">
        <f>_xlfn.XLOOKUP(Table5[[#This Row],[Order_Date]],Table8[Date],Table8[Date_Key],"Not Found")</f>
        <v>DK-638</v>
      </c>
      <c r="E550" s="10" t="str">
        <f>_xlfn.XLOOKUP(R550,Table4[Region],Table4[Region_Key])</f>
        <v>RK-05</v>
      </c>
      <c r="F550" s="10" t="str">
        <f>_xlfn.XLOOKUP(S550,Table6[Sales_Channel],Table6[Channel_Key])</f>
        <v>CK-02</v>
      </c>
      <c r="G550" s="10" t="str">
        <f>_xlfn.XLOOKUP(T550,Table7[Gender_Category],Table7[Gender_Key])</f>
        <v>GK-02</v>
      </c>
      <c r="H550" s="10">
        <f>Cleaned_Data[[#This Row],[Units_Sold]]</f>
        <v>2</v>
      </c>
      <c r="I550" s="10">
        <f>Cleaned_Data[[#This Row],[MRP]]</f>
        <v>3502.97</v>
      </c>
      <c r="J550" s="10">
        <f>Cleaned_Data[[#This Row],[Discount_Applied]]</f>
        <v>0</v>
      </c>
      <c r="K550" s="10">
        <f>Cleaned_Data[[#This Row],[Revenue]]</f>
        <v>0</v>
      </c>
      <c r="L550" s="10">
        <f>Cleaned_Data[[#This Row],[Profit]]</f>
        <v>-542.87</v>
      </c>
      <c r="M550" s="10" t="str">
        <f>Cleaned_Data[[#This Row],[Product_Name]]</f>
        <v>Tiempo Legend</v>
      </c>
      <c r="N550" s="10" t="str">
        <f>Cleaned_Data[[#This Row],[Product_Line]]</f>
        <v>Soccer</v>
      </c>
      <c r="O550" s="10" t="str">
        <f>Cleaned_Data[[#This Row],[Size]]</f>
        <v>NA</v>
      </c>
      <c r="P550" s="10" t="str">
        <f t="shared" si="16"/>
        <v>Tiempo Legend|Soccer|NA</v>
      </c>
      <c r="Q550" s="11">
        <f>Cleaned_Data[[#This Row],[Order_Date]]</f>
        <v>45770</v>
      </c>
      <c r="R550" s="10" t="str">
        <f>Cleaned_Data[[#This Row],[Region]]</f>
        <v>Delhi</v>
      </c>
      <c r="S550" s="10" t="str">
        <f>Cleaned_Data[[#This Row],[Sales_Channel]]</f>
        <v>Retail</v>
      </c>
      <c r="T550" s="10" t="str">
        <f>Cleaned_Data[[#This Row],[Gender_Category]]</f>
        <v>Women</v>
      </c>
      <c r="U550" t="str">
        <f t="shared" si="17"/>
        <v>DK-638</v>
      </c>
      <c r="V550" s="10"/>
      <c r="W550" s="10"/>
    </row>
    <row r="551" spans="1:23" x14ac:dyDescent="0.3">
      <c r="A551" s="10" t="s">
        <v>870</v>
      </c>
      <c r="B551" s="10">
        <f>Cleaned_Data[[#This Row],[Order_ID]]</f>
        <v>2575</v>
      </c>
      <c r="C551" s="10" t="str">
        <f>_xlfn.XLOOKUP(P551,Dim_Product!$E$2:$E$221,Dim_Product!$A$2:$A$221,"Not Found")</f>
        <v>PK-80</v>
      </c>
      <c r="D551" s="10" t="str">
        <f>_xlfn.XLOOKUP(Table5[[#This Row],[Order_Date]],Table8[Date],Table8[Date_Key],"Not Found")</f>
        <v>Not Found</v>
      </c>
      <c r="E551" s="10" t="str">
        <f>_xlfn.XLOOKUP(R551,Table4[Region],Table4[Region_Key])</f>
        <v>RK-02</v>
      </c>
      <c r="F551" s="10" t="str">
        <f>_xlfn.XLOOKUP(S551,Table6[Sales_Channel],Table6[Channel_Key])</f>
        <v>CK-01</v>
      </c>
      <c r="G551" s="10" t="str">
        <f>_xlfn.XLOOKUP(T551,Table7[Gender_Category],Table7[Gender_Key])</f>
        <v>GK-03</v>
      </c>
      <c r="H551" s="10">
        <f>Cleaned_Data[[#This Row],[Units_Sold]]</f>
        <v>2</v>
      </c>
      <c r="I551" s="10">
        <f>Cleaned_Data[[#This Row],[MRP]]</f>
        <v>3582.67</v>
      </c>
      <c r="J551" s="10">
        <f>Cleaned_Data[[#This Row],[Discount_Applied]]</f>
        <v>0</v>
      </c>
      <c r="K551" s="10">
        <f>Cleaned_Data[[#This Row],[Revenue]]</f>
        <v>0</v>
      </c>
      <c r="L551" s="10">
        <f>Cleaned_Data[[#This Row],[Profit]]</f>
        <v>1982.16</v>
      </c>
      <c r="M551" s="10" t="str">
        <f>Cleaned_Data[[#This Row],[Product_Name]]</f>
        <v>Metcon 7</v>
      </c>
      <c r="N551" s="10" t="str">
        <f>Cleaned_Data[[#This Row],[Product_Line]]</f>
        <v>Training</v>
      </c>
      <c r="O551" s="10" t="str">
        <f>Cleaned_Data[[#This Row],[Size]]</f>
        <v>XL</v>
      </c>
      <c r="P551" s="10" t="str">
        <f t="shared" si="16"/>
        <v>Metcon 7|Training|XL</v>
      </c>
      <c r="Q551" s="11" t="str">
        <f>Cleaned_Data[[#This Row],[Order_Date]]</f>
        <v/>
      </c>
      <c r="R551" s="10" t="str">
        <f>Cleaned_Data[[#This Row],[Region]]</f>
        <v>Hyderabad</v>
      </c>
      <c r="S551" s="10" t="str">
        <f>Cleaned_Data[[#This Row],[Sales_Channel]]</f>
        <v>Online</v>
      </c>
      <c r="T551" s="10" t="str">
        <f>Cleaned_Data[[#This Row],[Gender_Category]]</f>
        <v>Men</v>
      </c>
      <c r="U551" t="str">
        <f t="shared" si="17"/>
        <v>Not Found</v>
      </c>
      <c r="V551" s="10"/>
      <c r="W551" s="10"/>
    </row>
    <row r="552" spans="1:23" x14ac:dyDescent="0.3">
      <c r="A552" s="10" t="s">
        <v>871</v>
      </c>
      <c r="B552" s="10">
        <f>Cleaned_Data[[#This Row],[Order_ID]]</f>
        <v>2576</v>
      </c>
      <c r="C552" s="10" t="str">
        <f>_xlfn.XLOOKUP(P552,Dim_Product!$E$2:$E$221,Dim_Product!$A$2:$A$221,"Not Found")</f>
        <v>PK-150</v>
      </c>
      <c r="D552" s="10" t="str">
        <f>_xlfn.XLOOKUP(Table5[[#This Row],[Order_Date]],Table8[Date],Table8[Date_Key],"Not Found")</f>
        <v>DK-45</v>
      </c>
      <c r="E552" s="10" t="str">
        <f>_xlfn.XLOOKUP(R552,Table4[Region],Table4[Region_Key])</f>
        <v>RK-04</v>
      </c>
      <c r="F552" s="10" t="str">
        <f>_xlfn.XLOOKUP(S552,Table6[Sales_Channel],Table6[Channel_Key])</f>
        <v>CK-01</v>
      </c>
      <c r="G552" s="10" t="str">
        <f>_xlfn.XLOOKUP(T552,Table7[Gender_Category],Table7[Gender_Key])</f>
        <v>GK-01</v>
      </c>
      <c r="H552" s="10">
        <f>Cleaned_Data[[#This Row],[Units_Sold]]</f>
        <v>2</v>
      </c>
      <c r="I552" s="10">
        <f>Cleaned_Data[[#This Row],[MRP]]</f>
        <v>9134.77</v>
      </c>
      <c r="J552" s="10">
        <f>Cleaned_Data[[#This Row],[Discount_Applied]]</f>
        <v>0</v>
      </c>
      <c r="K552" s="10">
        <f>Cleaned_Data[[#This Row],[Revenue]]</f>
        <v>0</v>
      </c>
      <c r="L552" s="10">
        <f>Cleaned_Data[[#This Row],[Profit]]</f>
        <v>-427.11</v>
      </c>
      <c r="M552" s="10" t="str">
        <f>Cleaned_Data[[#This Row],[Product_Name]]</f>
        <v>Pegasus Turbo</v>
      </c>
      <c r="N552" s="10" t="str">
        <f>Cleaned_Data[[#This Row],[Product_Line]]</f>
        <v>Running</v>
      </c>
      <c r="O552" s="10" t="str">
        <f>Cleaned_Data[[#This Row],[Size]]</f>
        <v>10</v>
      </c>
      <c r="P552" s="10" t="str">
        <f t="shared" si="16"/>
        <v>Pegasus Turbo|Running|10</v>
      </c>
      <c r="Q552" s="11">
        <f>Cleaned_Data[[#This Row],[Order_Date]]</f>
        <v>45177</v>
      </c>
      <c r="R552" s="10" t="str">
        <f>Cleaned_Data[[#This Row],[Region]]</f>
        <v>Pune</v>
      </c>
      <c r="S552" s="10" t="str">
        <f>Cleaned_Data[[#This Row],[Sales_Channel]]</f>
        <v>Online</v>
      </c>
      <c r="T552" s="10" t="str">
        <f>Cleaned_Data[[#This Row],[Gender_Category]]</f>
        <v>Kids</v>
      </c>
      <c r="U552" t="str">
        <f t="shared" si="17"/>
        <v>DK-45</v>
      </c>
      <c r="V552" s="10"/>
      <c r="W552" s="10"/>
    </row>
    <row r="553" spans="1:23" x14ac:dyDescent="0.3">
      <c r="A553" s="10" t="s">
        <v>872</v>
      </c>
      <c r="B553" s="10">
        <f>Cleaned_Data[[#This Row],[Order_ID]]</f>
        <v>2577</v>
      </c>
      <c r="C553" s="10" t="str">
        <f>_xlfn.XLOOKUP(P553,Dim_Product!$E$2:$E$221,Dim_Product!$A$2:$A$221,"Not Found")</f>
        <v>PK-42</v>
      </c>
      <c r="D553" s="10" t="str">
        <f>_xlfn.XLOOKUP(Table5[[#This Row],[Order_Date]],Table8[Date],Table8[Date_Key],"Not Found")</f>
        <v>Not Found</v>
      </c>
      <c r="E553" s="10" t="str">
        <f>_xlfn.XLOOKUP(R553,Table4[Region],Table4[Region_Key])</f>
        <v>RK-03</v>
      </c>
      <c r="F553" s="10" t="str">
        <f>_xlfn.XLOOKUP(S553,Table6[Sales_Channel],Table6[Channel_Key])</f>
        <v>CK-02</v>
      </c>
      <c r="G553" s="10" t="str">
        <f>_xlfn.XLOOKUP(T553,Table7[Gender_Category],Table7[Gender_Key])</f>
        <v>GK-02</v>
      </c>
      <c r="H553" s="10">
        <f>Cleaned_Data[[#This Row],[Units_Sold]]</f>
        <v>-1</v>
      </c>
      <c r="I553" s="10">
        <f>Cleaned_Data[[#This Row],[MRP]]</f>
        <v>5545.52</v>
      </c>
      <c r="J553" s="10">
        <f>Cleaned_Data[[#This Row],[Discount_Applied]]</f>
        <v>0</v>
      </c>
      <c r="K553" s="10">
        <f>Cleaned_Data[[#This Row],[Revenue]]</f>
        <v>0</v>
      </c>
      <c r="L553" s="10">
        <f>Cleaned_Data[[#This Row],[Profit]]</f>
        <v>1185.56</v>
      </c>
      <c r="M553" s="10" t="str">
        <f>Cleaned_Data[[#This Row],[Product_Name]]</f>
        <v>Air Zoom</v>
      </c>
      <c r="N553" s="10" t="str">
        <f>Cleaned_Data[[#This Row],[Product_Line]]</f>
        <v>Running</v>
      </c>
      <c r="O553" s="10" t="str">
        <f>Cleaned_Data[[#This Row],[Size]]</f>
        <v>L</v>
      </c>
      <c r="P553" s="10" t="str">
        <f t="shared" si="16"/>
        <v>Air Zoom|Running|L</v>
      </c>
      <c r="Q553" s="11" t="str">
        <f>Cleaned_Data[[#This Row],[Order_Date]]</f>
        <v/>
      </c>
      <c r="R553" s="10" t="str">
        <f>Cleaned_Data[[#This Row],[Region]]</f>
        <v>Mumbai</v>
      </c>
      <c r="S553" s="10" t="str">
        <f>Cleaned_Data[[#This Row],[Sales_Channel]]</f>
        <v>Retail</v>
      </c>
      <c r="T553" s="10" t="str">
        <f>Cleaned_Data[[#This Row],[Gender_Category]]</f>
        <v>Women</v>
      </c>
      <c r="U553" t="str">
        <f t="shared" si="17"/>
        <v>Not Found</v>
      </c>
      <c r="V553" s="10"/>
      <c r="W553" s="10"/>
    </row>
    <row r="554" spans="1:23" x14ac:dyDescent="0.3">
      <c r="A554" s="10" t="s">
        <v>873</v>
      </c>
      <c r="B554" s="10">
        <f>Cleaned_Data[[#This Row],[Order_ID]]</f>
        <v>2578</v>
      </c>
      <c r="C554" s="10" t="str">
        <f>_xlfn.XLOOKUP(P554,Dim_Product!$E$2:$E$221,Dim_Product!$A$2:$A$221,"Not Found")</f>
        <v>PK-151</v>
      </c>
      <c r="D554" s="10" t="str">
        <f>_xlfn.XLOOKUP(Table5[[#This Row],[Order_Date]],Table8[Date],Table8[Date_Key],"Not Found")</f>
        <v>DK-648</v>
      </c>
      <c r="E554" s="10" t="str">
        <f>_xlfn.XLOOKUP(R554,Table4[Region],Table4[Region_Key])</f>
        <v>RK-01</v>
      </c>
      <c r="F554" s="10" t="str">
        <f>_xlfn.XLOOKUP(S554,Table6[Sales_Channel],Table6[Channel_Key])</f>
        <v>CK-02</v>
      </c>
      <c r="G554" s="10" t="str">
        <f>_xlfn.XLOOKUP(T554,Table7[Gender_Category],Table7[Gender_Key])</f>
        <v>GK-03</v>
      </c>
      <c r="H554" s="10">
        <f>Cleaned_Data[[#This Row],[Units_Sold]]</f>
        <v>2</v>
      </c>
      <c r="I554" s="10">
        <f>Cleaned_Data[[#This Row],[MRP]]</f>
        <v>6110.0300000000007</v>
      </c>
      <c r="J554" s="10">
        <f>Cleaned_Data[[#This Row],[Discount_Applied]]</f>
        <v>0</v>
      </c>
      <c r="K554" s="10">
        <f>Cleaned_Data[[#This Row],[Revenue]]</f>
        <v>0</v>
      </c>
      <c r="L554" s="10">
        <f>Cleaned_Data[[#This Row],[Profit]]</f>
        <v>3550</v>
      </c>
      <c r="M554" s="10" t="str">
        <f>Cleaned_Data[[#This Row],[Product_Name]]</f>
        <v>Blazer Mid</v>
      </c>
      <c r="N554" s="10" t="str">
        <f>Cleaned_Data[[#This Row],[Product_Line]]</f>
        <v>Lifestyle</v>
      </c>
      <c r="O554" s="10" t="str">
        <f>Cleaned_Data[[#This Row],[Size]]</f>
        <v>9</v>
      </c>
      <c r="P554" s="10" t="str">
        <f t="shared" si="16"/>
        <v>Blazer Mid|Lifestyle|9</v>
      </c>
      <c r="Q554" s="11">
        <f>Cleaned_Data[[#This Row],[Order_Date]]</f>
        <v>45780</v>
      </c>
      <c r="R554" s="10" t="str">
        <f>Cleaned_Data[[#This Row],[Region]]</f>
        <v>Bangalore</v>
      </c>
      <c r="S554" s="10" t="str">
        <f>Cleaned_Data[[#This Row],[Sales_Channel]]</f>
        <v>Retail</v>
      </c>
      <c r="T554" s="10" t="str">
        <f>Cleaned_Data[[#This Row],[Gender_Category]]</f>
        <v>Men</v>
      </c>
      <c r="U554" t="str">
        <f t="shared" si="17"/>
        <v>DK-648</v>
      </c>
      <c r="V554" s="10"/>
      <c r="W554" s="10"/>
    </row>
    <row r="555" spans="1:23" x14ac:dyDescent="0.3">
      <c r="A555" s="10" t="s">
        <v>874</v>
      </c>
      <c r="B555" s="10">
        <f>Cleaned_Data[[#This Row],[Order_ID]]</f>
        <v>2579</v>
      </c>
      <c r="C555" s="10" t="str">
        <f>_xlfn.XLOOKUP(P555,Dim_Product!$E$2:$E$221,Dim_Product!$A$2:$A$221,"Not Found")</f>
        <v>PK-92</v>
      </c>
      <c r="D555" s="10" t="str">
        <f>_xlfn.XLOOKUP(Table5[[#This Row],[Order_Date]],Table8[Date],Table8[Date_Key],"Not Found")</f>
        <v>DK-580</v>
      </c>
      <c r="E555" s="10" t="str">
        <f>_xlfn.XLOOKUP(R555,Table4[Region],Table4[Region_Key])</f>
        <v>RK-05</v>
      </c>
      <c r="F555" s="10" t="str">
        <f>_xlfn.XLOOKUP(S555,Table6[Sales_Channel],Table6[Channel_Key])</f>
        <v>CK-01</v>
      </c>
      <c r="G555" s="10" t="str">
        <f>_xlfn.XLOOKUP(T555,Table7[Gender_Category],Table7[Gender_Key])</f>
        <v>GK-01</v>
      </c>
      <c r="H555" s="10">
        <f>Cleaned_Data[[#This Row],[Units_Sold]]</f>
        <v>3</v>
      </c>
      <c r="I555" s="10">
        <f>Cleaned_Data[[#This Row],[MRP]]</f>
        <v>9541.83</v>
      </c>
      <c r="J555" s="10">
        <f>Cleaned_Data[[#This Row],[Discount_Applied]]</f>
        <v>0</v>
      </c>
      <c r="K555" s="10">
        <f>Cleaned_Data[[#This Row],[Revenue]]</f>
        <v>0</v>
      </c>
      <c r="L555" s="10">
        <f>Cleaned_Data[[#This Row],[Profit]]</f>
        <v>589.29999999999995</v>
      </c>
      <c r="M555" s="10" t="str">
        <f>Cleaned_Data[[#This Row],[Product_Name]]</f>
        <v>Dunk Low</v>
      </c>
      <c r="N555" s="10" t="str">
        <f>Cleaned_Data[[#This Row],[Product_Line]]</f>
        <v>Lifestyle</v>
      </c>
      <c r="O555" s="10" t="str">
        <f>Cleaned_Data[[#This Row],[Size]]</f>
        <v>7</v>
      </c>
      <c r="P555" s="10" t="str">
        <f t="shared" si="16"/>
        <v>Dunk Low|Lifestyle|7</v>
      </c>
      <c r="Q555" s="11">
        <f>Cleaned_Data[[#This Row],[Order_Date]]</f>
        <v>45712</v>
      </c>
      <c r="R555" s="10" t="str">
        <f>Cleaned_Data[[#This Row],[Region]]</f>
        <v>Delhi</v>
      </c>
      <c r="S555" s="10" t="str">
        <f>Cleaned_Data[[#This Row],[Sales_Channel]]</f>
        <v>Online</v>
      </c>
      <c r="T555" s="10" t="str">
        <f>Cleaned_Data[[#This Row],[Gender_Category]]</f>
        <v>Kids</v>
      </c>
      <c r="U555" t="str">
        <f t="shared" si="17"/>
        <v>DK-580</v>
      </c>
      <c r="V555" s="10"/>
      <c r="W555" s="10"/>
    </row>
    <row r="556" spans="1:23" x14ac:dyDescent="0.3">
      <c r="A556" s="10" t="s">
        <v>875</v>
      </c>
      <c r="B556" s="10">
        <f>Cleaned_Data[[#This Row],[Order_ID]]</f>
        <v>2580</v>
      </c>
      <c r="C556" s="10" t="str">
        <f>_xlfn.XLOOKUP(P556,Dim_Product!$E$2:$E$221,Dim_Product!$A$2:$A$221,"Not Found")</f>
        <v>PK-06</v>
      </c>
      <c r="D556" s="10" t="str">
        <f>_xlfn.XLOOKUP(Table5[[#This Row],[Order_Date]],Table8[Date],Table8[Date_Key],"Not Found")</f>
        <v>DK-538</v>
      </c>
      <c r="E556" s="10" t="str">
        <f>_xlfn.XLOOKUP(R556,Table4[Region],Table4[Region_Key])</f>
        <v>RK-06</v>
      </c>
      <c r="F556" s="10" t="str">
        <f>_xlfn.XLOOKUP(S556,Table6[Sales_Channel],Table6[Channel_Key])</f>
        <v>CK-02</v>
      </c>
      <c r="G556" s="10" t="str">
        <f>_xlfn.XLOOKUP(T556,Table7[Gender_Category],Table7[Gender_Key])</f>
        <v>GK-01</v>
      </c>
      <c r="H556" s="10">
        <f>Cleaned_Data[[#This Row],[Units_Sold]]</f>
        <v>1</v>
      </c>
      <c r="I556" s="10">
        <f>Cleaned_Data[[#This Row],[MRP]]</f>
        <v>2749.79</v>
      </c>
      <c r="J556" s="10">
        <f>Cleaned_Data[[#This Row],[Discount_Applied]]</f>
        <v>0</v>
      </c>
      <c r="K556" s="10">
        <f>Cleaned_Data[[#This Row],[Revenue]]</f>
        <v>0</v>
      </c>
      <c r="L556" s="10">
        <f>Cleaned_Data[[#This Row],[Profit]]</f>
        <v>2978.85</v>
      </c>
      <c r="M556" s="10" t="str">
        <f>Cleaned_Data[[#This Row],[Product_Name]]</f>
        <v>Flex Trainer</v>
      </c>
      <c r="N556" s="10" t="str">
        <f>Cleaned_Data[[#This Row],[Product_Line]]</f>
        <v>Training</v>
      </c>
      <c r="O556" s="10" t="str">
        <f>Cleaned_Data[[#This Row],[Size]]</f>
        <v>M</v>
      </c>
      <c r="P556" s="10" t="str">
        <f t="shared" si="16"/>
        <v>Flex Trainer|Training|M</v>
      </c>
      <c r="Q556" s="11">
        <f>Cleaned_Data[[#This Row],[Order_Date]]</f>
        <v>45670</v>
      </c>
      <c r="R556" s="10" t="str">
        <f>Cleaned_Data[[#This Row],[Region]]</f>
        <v>Kolkata</v>
      </c>
      <c r="S556" s="10" t="str">
        <f>Cleaned_Data[[#This Row],[Sales_Channel]]</f>
        <v>Retail</v>
      </c>
      <c r="T556" s="10" t="str">
        <f>Cleaned_Data[[#This Row],[Gender_Category]]</f>
        <v>Kids</v>
      </c>
      <c r="U556" t="str">
        <f t="shared" si="17"/>
        <v>DK-538</v>
      </c>
      <c r="V556" s="10"/>
      <c r="W556" s="10"/>
    </row>
    <row r="557" spans="1:23" x14ac:dyDescent="0.3">
      <c r="A557" s="10" t="s">
        <v>876</v>
      </c>
      <c r="B557" s="10">
        <f>Cleaned_Data[[#This Row],[Order_ID]]</f>
        <v>2581</v>
      </c>
      <c r="C557" s="10" t="str">
        <f>_xlfn.XLOOKUP(P557,Dim_Product!$E$2:$E$221,Dim_Product!$A$2:$A$221,"Not Found")</f>
        <v>PK-152</v>
      </c>
      <c r="D557" s="10" t="str">
        <f>_xlfn.XLOOKUP(Table5[[#This Row],[Order_Date]],Table8[Date],Table8[Date_Key],"Not Found")</f>
        <v>Not Found</v>
      </c>
      <c r="E557" s="10" t="str">
        <f>_xlfn.XLOOKUP(R557,Table4[Region],Table4[Region_Key])</f>
        <v>RK-03</v>
      </c>
      <c r="F557" s="10" t="str">
        <f>_xlfn.XLOOKUP(S557,Table6[Sales_Channel],Table6[Channel_Key])</f>
        <v>CK-01</v>
      </c>
      <c r="G557" s="10" t="str">
        <f>_xlfn.XLOOKUP(T557,Table7[Gender_Category],Table7[Gender_Key])</f>
        <v>GK-01</v>
      </c>
      <c r="H557" s="10">
        <f>Cleaned_Data[[#This Row],[Units_Sold]]</f>
        <v>0</v>
      </c>
      <c r="I557" s="10">
        <f>Cleaned_Data[[#This Row],[MRP]]</f>
        <v>6110.0300000000007</v>
      </c>
      <c r="J557" s="10">
        <f>Cleaned_Data[[#This Row],[Discount_Applied]]</f>
        <v>0.53</v>
      </c>
      <c r="K557" s="10">
        <f>Cleaned_Data[[#This Row],[Revenue]]</f>
        <v>0</v>
      </c>
      <c r="L557" s="10">
        <f>Cleaned_Data[[#This Row],[Profit]]</f>
        <v>800.45</v>
      </c>
      <c r="M557" s="10" t="str">
        <f>Cleaned_Data[[#This Row],[Product_Name]]</f>
        <v>Free RN</v>
      </c>
      <c r="N557" s="10" t="str">
        <f>Cleaned_Data[[#This Row],[Product_Line]]</f>
        <v>Running</v>
      </c>
      <c r="O557" s="10" t="str">
        <f>Cleaned_Data[[#This Row],[Size]]</f>
        <v>10</v>
      </c>
      <c r="P557" s="10" t="str">
        <f t="shared" si="16"/>
        <v>Free RN|Running|10</v>
      </c>
      <c r="Q557" s="11" t="str">
        <f>Cleaned_Data[[#This Row],[Order_Date]]</f>
        <v/>
      </c>
      <c r="R557" s="10" t="str">
        <f>Cleaned_Data[[#This Row],[Region]]</f>
        <v>Mumbai</v>
      </c>
      <c r="S557" s="10" t="str">
        <f>Cleaned_Data[[#This Row],[Sales_Channel]]</f>
        <v>Online</v>
      </c>
      <c r="T557" s="10" t="str">
        <f>Cleaned_Data[[#This Row],[Gender_Category]]</f>
        <v>Kids</v>
      </c>
      <c r="U557" t="str">
        <f t="shared" si="17"/>
        <v>Not Found</v>
      </c>
      <c r="V557" s="10"/>
      <c r="W557" s="10"/>
    </row>
    <row r="558" spans="1:23" x14ac:dyDescent="0.3">
      <c r="A558" s="10" t="s">
        <v>877</v>
      </c>
      <c r="B558" s="10">
        <f>Cleaned_Data[[#This Row],[Order_ID]]</f>
        <v>2582</v>
      </c>
      <c r="C558" s="10" t="str">
        <f>_xlfn.XLOOKUP(P558,Dim_Product!$E$2:$E$221,Dim_Product!$A$2:$A$221,"Not Found")</f>
        <v>PK-58</v>
      </c>
      <c r="D558" s="10" t="str">
        <f>_xlfn.XLOOKUP(Table5[[#This Row],[Order_Date]],Table8[Date],Table8[Date_Key],"Not Found")</f>
        <v>Not Found</v>
      </c>
      <c r="E558" s="10" t="str">
        <f>_xlfn.XLOOKUP(R558,Table4[Region],Table4[Region_Key])</f>
        <v>RK-06</v>
      </c>
      <c r="F558" s="10" t="str">
        <f>_xlfn.XLOOKUP(S558,Table6[Sales_Channel],Table6[Channel_Key])</f>
        <v>CK-01</v>
      </c>
      <c r="G558" s="10" t="str">
        <f>_xlfn.XLOOKUP(T558,Table7[Gender_Category],Table7[Gender_Key])</f>
        <v>GK-03</v>
      </c>
      <c r="H558" s="10">
        <f>Cleaned_Data[[#This Row],[Units_Sold]]</f>
        <v>2</v>
      </c>
      <c r="I558" s="10">
        <f>Cleaned_Data[[#This Row],[MRP]]</f>
        <v>6110.0300000000007</v>
      </c>
      <c r="J558" s="10">
        <f>Cleaned_Data[[#This Row],[Discount_Applied]]</f>
        <v>0</v>
      </c>
      <c r="K558" s="10">
        <f>Cleaned_Data[[#This Row],[Revenue]]</f>
        <v>0</v>
      </c>
      <c r="L558" s="10">
        <f>Cleaned_Data[[#This Row],[Profit]]</f>
        <v>909.76</v>
      </c>
      <c r="M558" s="10" t="str">
        <f>Cleaned_Data[[#This Row],[Product_Name]]</f>
        <v>Metcon 7</v>
      </c>
      <c r="N558" s="10" t="str">
        <f>Cleaned_Data[[#This Row],[Product_Line]]</f>
        <v>Training</v>
      </c>
      <c r="O558" s="10" t="str">
        <f>Cleaned_Data[[#This Row],[Size]]</f>
        <v>M</v>
      </c>
      <c r="P558" s="10" t="str">
        <f t="shared" si="16"/>
        <v>Metcon 7|Training|M</v>
      </c>
      <c r="Q558" s="11" t="str">
        <f>Cleaned_Data[[#This Row],[Order_Date]]</f>
        <v/>
      </c>
      <c r="R558" s="10" t="str">
        <f>Cleaned_Data[[#This Row],[Region]]</f>
        <v>Kolkata</v>
      </c>
      <c r="S558" s="10" t="str">
        <f>Cleaned_Data[[#This Row],[Sales_Channel]]</f>
        <v>Online</v>
      </c>
      <c r="T558" s="10" t="str">
        <f>Cleaned_Data[[#This Row],[Gender_Category]]</f>
        <v>Men</v>
      </c>
      <c r="U558" t="str">
        <f t="shared" si="17"/>
        <v>Not Found</v>
      </c>
      <c r="V558" s="10"/>
      <c r="W558" s="10"/>
    </row>
    <row r="559" spans="1:23" x14ac:dyDescent="0.3">
      <c r="A559" s="10" t="s">
        <v>878</v>
      </c>
      <c r="B559" s="10">
        <f>Cleaned_Data[[#This Row],[Order_ID]]</f>
        <v>2583</v>
      </c>
      <c r="C559" s="10" t="str">
        <f>_xlfn.XLOOKUP(P559,Dim_Product!$E$2:$E$221,Dim_Product!$A$2:$A$221,"Not Found")</f>
        <v>PK-02</v>
      </c>
      <c r="D559" s="10" t="str">
        <f>_xlfn.XLOOKUP(Table5[[#This Row],[Order_Date]],Table8[Date],Table8[Date_Key],"Not Found")</f>
        <v>DK-473</v>
      </c>
      <c r="E559" s="10" t="str">
        <f>_xlfn.XLOOKUP(R559,Table4[Region],Table4[Region_Key])</f>
        <v>RK-03</v>
      </c>
      <c r="F559" s="10" t="str">
        <f>_xlfn.XLOOKUP(S559,Table6[Sales_Channel],Table6[Channel_Key])</f>
        <v>CK-02</v>
      </c>
      <c r="G559" s="10" t="str">
        <f>_xlfn.XLOOKUP(T559,Table7[Gender_Category],Table7[Gender_Key])</f>
        <v>GK-03</v>
      </c>
      <c r="H559" s="10">
        <f>Cleaned_Data[[#This Row],[Units_Sold]]</f>
        <v>2</v>
      </c>
      <c r="I559" s="10">
        <f>Cleaned_Data[[#This Row],[MRP]]</f>
        <v>6110.0300000000007</v>
      </c>
      <c r="J559" s="10">
        <f>Cleaned_Data[[#This Row],[Discount_Applied]]</f>
        <v>0</v>
      </c>
      <c r="K559" s="10">
        <f>Cleaned_Data[[#This Row],[Revenue]]</f>
        <v>0</v>
      </c>
      <c r="L559" s="10">
        <f>Cleaned_Data[[#This Row],[Profit]]</f>
        <v>3051.16</v>
      </c>
      <c r="M559" s="10" t="str">
        <f>Cleaned_Data[[#This Row],[Product_Name]]</f>
        <v>Tiempo Legend</v>
      </c>
      <c r="N559" s="10" t="str">
        <f>Cleaned_Data[[#This Row],[Product_Line]]</f>
        <v>Soccer</v>
      </c>
      <c r="O559" s="10" t="str">
        <f>Cleaned_Data[[#This Row],[Size]]</f>
        <v>M</v>
      </c>
      <c r="P559" s="10" t="str">
        <f t="shared" si="16"/>
        <v>Tiempo Legend|Soccer|M</v>
      </c>
      <c r="Q559" s="11">
        <f>Cleaned_Data[[#This Row],[Order_Date]]</f>
        <v>45605</v>
      </c>
      <c r="R559" s="10" t="str">
        <f>Cleaned_Data[[#This Row],[Region]]</f>
        <v>Mumbai</v>
      </c>
      <c r="S559" s="10" t="str">
        <f>Cleaned_Data[[#This Row],[Sales_Channel]]</f>
        <v>Retail</v>
      </c>
      <c r="T559" s="10" t="str">
        <f>Cleaned_Data[[#This Row],[Gender_Category]]</f>
        <v>Men</v>
      </c>
      <c r="U559" t="str">
        <f t="shared" si="17"/>
        <v>DK-473</v>
      </c>
      <c r="V559" s="10"/>
      <c r="W559" s="10"/>
    </row>
    <row r="560" spans="1:23" x14ac:dyDescent="0.3">
      <c r="A560" s="10" t="s">
        <v>879</v>
      </c>
      <c r="B560" s="10">
        <f>Cleaned_Data[[#This Row],[Order_ID]]</f>
        <v>2584</v>
      </c>
      <c r="C560" s="10" t="str">
        <f>_xlfn.XLOOKUP(P560,Dim_Product!$E$2:$E$221,Dim_Product!$A$2:$A$221,"Not Found")</f>
        <v>PK-67</v>
      </c>
      <c r="D560" s="10" t="str">
        <f>_xlfn.XLOOKUP(Table5[[#This Row],[Order_Date]],Table8[Date],Table8[Date_Key],"Not Found")</f>
        <v>Not Found</v>
      </c>
      <c r="E560" s="10" t="str">
        <f>_xlfn.XLOOKUP(R560,Table4[Region],Table4[Region_Key])</f>
        <v>RK-02</v>
      </c>
      <c r="F560" s="10" t="str">
        <f>_xlfn.XLOOKUP(S560,Table6[Sales_Channel],Table6[Channel_Key])</f>
        <v>CK-02</v>
      </c>
      <c r="G560" s="10" t="str">
        <f>_xlfn.XLOOKUP(T560,Table7[Gender_Category],Table7[Gender_Key])</f>
        <v>GK-01</v>
      </c>
      <c r="H560" s="10">
        <f>Cleaned_Data[[#This Row],[Units_Sold]]</f>
        <v>0</v>
      </c>
      <c r="I560" s="10">
        <f>Cleaned_Data[[#This Row],[MRP]]</f>
        <v>6110.0300000000007</v>
      </c>
      <c r="J560" s="10">
        <f>Cleaned_Data[[#This Row],[Discount_Applied]]</f>
        <v>0</v>
      </c>
      <c r="K560" s="10">
        <f>Cleaned_Data[[#This Row],[Revenue]]</f>
        <v>0</v>
      </c>
      <c r="L560" s="10">
        <f>Cleaned_Data[[#This Row],[Profit]]</f>
        <v>-123.93</v>
      </c>
      <c r="M560" s="10" t="str">
        <f>Cleaned_Data[[#This Row],[Product_Name]]</f>
        <v>React Infinity</v>
      </c>
      <c r="N560" s="10" t="str">
        <f>Cleaned_Data[[#This Row],[Product_Line]]</f>
        <v>Running</v>
      </c>
      <c r="O560" s="10" t="str">
        <f>Cleaned_Data[[#This Row],[Size]]</f>
        <v>M</v>
      </c>
      <c r="P560" s="10" t="str">
        <f t="shared" si="16"/>
        <v>React Infinity|Running|M</v>
      </c>
      <c r="Q560" s="11" t="str">
        <f>Cleaned_Data[[#This Row],[Order_Date]]</f>
        <v/>
      </c>
      <c r="R560" s="10" t="str">
        <f>Cleaned_Data[[#This Row],[Region]]</f>
        <v>Hyderabad</v>
      </c>
      <c r="S560" s="10" t="str">
        <f>Cleaned_Data[[#This Row],[Sales_Channel]]</f>
        <v>Retail</v>
      </c>
      <c r="T560" s="10" t="str">
        <f>Cleaned_Data[[#This Row],[Gender_Category]]</f>
        <v>Kids</v>
      </c>
      <c r="U560" t="str">
        <f t="shared" si="17"/>
        <v>Not Found</v>
      </c>
      <c r="V560" s="10"/>
      <c r="W560" s="10"/>
    </row>
    <row r="561" spans="1:23" x14ac:dyDescent="0.3">
      <c r="A561" s="10" t="s">
        <v>880</v>
      </c>
      <c r="B561" s="10">
        <f>Cleaned_Data[[#This Row],[Order_ID]]</f>
        <v>2585</v>
      </c>
      <c r="C561" s="10" t="str">
        <f>_xlfn.XLOOKUP(P561,Dim_Product!$E$2:$E$221,Dim_Product!$A$2:$A$221,"Not Found")</f>
        <v>PK-59</v>
      </c>
      <c r="D561" s="10" t="str">
        <f>_xlfn.XLOOKUP(Table5[[#This Row],[Order_Date]],Table8[Date],Table8[Date_Key],"Not Found")</f>
        <v>DK-566</v>
      </c>
      <c r="E561" s="10" t="str">
        <f>_xlfn.XLOOKUP(R561,Table4[Region],Table4[Region_Key])</f>
        <v>RK-06</v>
      </c>
      <c r="F561" s="10" t="str">
        <f>_xlfn.XLOOKUP(S561,Table6[Sales_Channel],Table6[Channel_Key])</f>
        <v>CK-02</v>
      </c>
      <c r="G561" s="10" t="str">
        <f>_xlfn.XLOOKUP(T561,Table7[Gender_Category],Table7[Gender_Key])</f>
        <v>GK-01</v>
      </c>
      <c r="H561" s="10">
        <f>Cleaned_Data[[#This Row],[Units_Sold]]</f>
        <v>2</v>
      </c>
      <c r="I561" s="10">
        <f>Cleaned_Data[[#This Row],[MRP]]</f>
        <v>5066.1400000000003</v>
      </c>
      <c r="J561" s="10">
        <f>Cleaned_Data[[#This Row],[Discount_Applied]]</f>
        <v>0</v>
      </c>
      <c r="K561" s="10">
        <f>Cleaned_Data[[#This Row],[Revenue]]</f>
        <v>0</v>
      </c>
      <c r="L561" s="10">
        <f>Cleaned_Data[[#This Row],[Profit]]</f>
        <v>-148.71</v>
      </c>
      <c r="M561" s="10" t="str">
        <f>Cleaned_Data[[#This Row],[Product_Name]]</f>
        <v>Kyrie Flytrap</v>
      </c>
      <c r="N561" s="10" t="str">
        <f>Cleaned_Data[[#This Row],[Product_Line]]</f>
        <v>Basketball</v>
      </c>
      <c r="O561" s="10" t="str">
        <f>Cleaned_Data[[#This Row],[Size]]</f>
        <v>NA</v>
      </c>
      <c r="P561" s="10" t="str">
        <f t="shared" si="16"/>
        <v>Kyrie Flytrap|Basketball|NA</v>
      </c>
      <c r="Q561" s="11">
        <f>Cleaned_Data[[#This Row],[Order_Date]]</f>
        <v>45698</v>
      </c>
      <c r="R561" s="10" t="str">
        <f>Cleaned_Data[[#This Row],[Region]]</f>
        <v>Kolkata</v>
      </c>
      <c r="S561" s="10" t="str">
        <f>Cleaned_Data[[#This Row],[Sales_Channel]]</f>
        <v>Retail</v>
      </c>
      <c r="T561" s="10" t="str">
        <f>Cleaned_Data[[#This Row],[Gender_Category]]</f>
        <v>Kids</v>
      </c>
      <c r="U561" t="str">
        <f t="shared" si="17"/>
        <v>DK-566</v>
      </c>
      <c r="V561" s="10"/>
      <c r="W561" s="10"/>
    </row>
    <row r="562" spans="1:23" x14ac:dyDescent="0.3">
      <c r="A562" s="10" t="s">
        <v>881</v>
      </c>
      <c r="B562" s="10">
        <f>Cleaned_Data[[#This Row],[Order_ID]]</f>
        <v>2586</v>
      </c>
      <c r="C562" s="10" t="str">
        <f>_xlfn.XLOOKUP(P562,Dim_Product!$E$2:$E$221,Dim_Product!$A$2:$A$221,"Not Found")</f>
        <v>PK-42</v>
      </c>
      <c r="D562" s="10" t="str">
        <f>_xlfn.XLOOKUP(Table5[[#This Row],[Order_Date]],Table8[Date],Table8[Date_Key],"Not Found")</f>
        <v>DK-541</v>
      </c>
      <c r="E562" s="10" t="str">
        <f>_xlfn.XLOOKUP(R562,Table4[Region],Table4[Region_Key])</f>
        <v>RK-03</v>
      </c>
      <c r="F562" s="10" t="str">
        <f>_xlfn.XLOOKUP(S562,Table6[Sales_Channel],Table6[Channel_Key])</f>
        <v>CK-01</v>
      </c>
      <c r="G562" s="10" t="str">
        <f>_xlfn.XLOOKUP(T562,Table7[Gender_Category],Table7[Gender_Key])</f>
        <v>GK-03</v>
      </c>
      <c r="H562" s="10">
        <f>Cleaned_Data[[#This Row],[Units_Sold]]</f>
        <v>2</v>
      </c>
      <c r="I562" s="10">
        <f>Cleaned_Data[[#This Row],[MRP]]</f>
        <v>6110.0300000000007</v>
      </c>
      <c r="J562" s="10">
        <f>Cleaned_Data[[#This Row],[Discount_Applied]]</f>
        <v>0.99</v>
      </c>
      <c r="K562" s="10">
        <f>Cleaned_Data[[#This Row],[Revenue]]</f>
        <v>0</v>
      </c>
      <c r="L562" s="10">
        <f>Cleaned_Data[[#This Row],[Profit]]</f>
        <v>1146.73</v>
      </c>
      <c r="M562" s="10" t="str">
        <f>Cleaned_Data[[#This Row],[Product_Name]]</f>
        <v>Air Zoom</v>
      </c>
      <c r="N562" s="10" t="str">
        <f>Cleaned_Data[[#This Row],[Product_Line]]</f>
        <v>Running</v>
      </c>
      <c r="O562" s="10" t="str">
        <f>Cleaned_Data[[#This Row],[Size]]</f>
        <v>L</v>
      </c>
      <c r="P562" s="10" t="str">
        <f t="shared" si="16"/>
        <v>Air Zoom|Running|L</v>
      </c>
      <c r="Q562" s="11">
        <f>Cleaned_Data[[#This Row],[Order_Date]]</f>
        <v>45673</v>
      </c>
      <c r="R562" s="10" t="str">
        <f>Cleaned_Data[[#This Row],[Region]]</f>
        <v>Mumbai</v>
      </c>
      <c r="S562" s="10" t="str">
        <f>Cleaned_Data[[#This Row],[Sales_Channel]]</f>
        <v>Online</v>
      </c>
      <c r="T562" s="10" t="str">
        <f>Cleaned_Data[[#This Row],[Gender_Category]]</f>
        <v>Men</v>
      </c>
      <c r="U562" t="str">
        <f t="shared" si="17"/>
        <v>DK-541</v>
      </c>
      <c r="V562" s="10"/>
      <c r="W562" s="10"/>
    </row>
    <row r="563" spans="1:23" x14ac:dyDescent="0.3">
      <c r="A563" s="10" t="s">
        <v>882</v>
      </c>
      <c r="B563" s="10">
        <f>Cleaned_Data[[#This Row],[Order_ID]]</f>
        <v>2587</v>
      </c>
      <c r="C563" s="10" t="str">
        <f>_xlfn.XLOOKUP(P563,Dim_Product!$E$2:$E$221,Dim_Product!$A$2:$A$221,"Not Found")</f>
        <v>PK-153</v>
      </c>
      <c r="D563" s="10" t="str">
        <f>_xlfn.XLOOKUP(Table5[[#This Row],[Order_Date]],Table8[Date],Table8[Date_Key],"Not Found")</f>
        <v>DK-244</v>
      </c>
      <c r="E563" s="10" t="str">
        <f>_xlfn.XLOOKUP(R563,Table4[Region],Table4[Region_Key])</f>
        <v>RK-01</v>
      </c>
      <c r="F563" s="10" t="str">
        <f>_xlfn.XLOOKUP(S563,Table6[Sales_Channel],Table6[Channel_Key])</f>
        <v>CK-01</v>
      </c>
      <c r="G563" s="10" t="str">
        <f>_xlfn.XLOOKUP(T563,Table7[Gender_Category],Table7[Gender_Key])</f>
        <v>GK-02</v>
      </c>
      <c r="H563" s="10">
        <f>Cleaned_Data[[#This Row],[Units_Sold]]</f>
        <v>4</v>
      </c>
      <c r="I563" s="10">
        <f>Cleaned_Data[[#This Row],[MRP]]</f>
        <v>6110.0300000000007</v>
      </c>
      <c r="J563" s="10">
        <f>Cleaned_Data[[#This Row],[Discount_Applied]]</f>
        <v>0.37</v>
      </c>
      <c r="K563" s="10">
        <f>Cleaned_Data[[#This Row],[Revenue]]</f>
        <v>0</v>
      </c>
      <c r="L563" s="10">
        <f>Cleaned_Data[[#This Row],[Profit]]</f>
        <v>-480.01</v>
      </c>
      <c r="M563" s="10" t="str">
        <f>Cleaned_Data[[#This Row],[Product_Name]]</f>
        <v>React Infinity</v>
      </c>
      <c r="N563" s="10" t="str">
        <f>Cleaned_Data[[#This Row],[Product_Line]]</f>
        <v>Running</v>
      </c>
      <c r="O563" s="10" t="str">
        <f>Cleaned_Data[[#This Row],[Size]]</f>
        <v>6</v>
      </c>
      <c r="P563" s="10" t="str">
        <f t="shared" si="16"/>
        <v>React Infinity|Running|6</v>
      </c>
      <c r="Q563" s="11">
        <f>Cleaned_Data[[#This Row],[Order_Date]]</f>
        <v>45376</v>
      </c>
      <c r="R563" s="10" t="str">
        <f>Cleaned_Data[[#This Row],[Region]]</f>
        <v>Bangalore</v>
      </c>
      <c r="S563" s="10" t="str">
        <f>Cleaned_Data[[#This Row],[Sales_Channel]]</f>
        <v>Online</v>
      </c>
      <c r="T563" s="10" t="str">
        <f>Cleaned_Data[[#This Row],[Gender_Category]]</f>
        <v>Women</v>
      </c>
      <c r="U563" t="str">
        <f t="shared" si="17"/>
        <v>DK-244</v>
      </c>
      <c r="V563" s="10"/>
      <c r="W563" s="10"/>
    </row>
    <row r="564" spans="1:23" x14ac:dyDescent="0.3">
      <c r="A564" s="10" t="s">
        <v>883</v>
      </c>
      <c r="B564" s="10">
        <f>Cleaned_Data[[#This Row],[Order_ID]]</f>
        <v>2588</v>
      </c>
      <c r="C564" s="10" t="str">
        <f>_xlfn.XLOOKUP(P564,Dim_Product!$E$2:$E$221,Dim_Product!$A$2:$A$221,"Not Found")</f>
        <v>PK-87</v>
      </c>
      <c r="D564" s="10" t="str">
        <f>_xlfn.XLOOKUP(Table5[[#This Row],[Order_Date]],Table8[Date],Table8[Date_Key],"Not Found")</f>
        <v>DK-515</v>
      </c>
      <c r="E564" s="10" t="str">
        <f>_xlfn.XLOOKUP(R564,Table4[Region],Table4[Region_Key])</f>
        <v>RK-04</v>
      </c>
      <c r="F564" s="10" t="str">
        <f>_xlfn.XLOOKUP(S564,Table6[Sales_Channel],Table6[Channel_Key])</f>
        <v>CK-01</v>
      </c>
      <c r="G564" s="10" t="str">
        <f>_xlfn.XLOOKUP(T564,Table7[Gender_Category],Table7[Gender_Key])</f>
        <v>GK-01</v>
      </c>
      <c r="H564" s="10">
        <f>Cleaned_Data[[#This Row],[Units_Sold]]</f>
        <v>2</v>
      </c>
      <c r="I564" s="10">
        <f>Cleaned_Data[[#This Row],[MRP]]</f>
        <v>6110.0300000000007</v>
      </c>
      <c r="J564" s="10">
        <f>Cleaned_Data[[#This Row],[Discount_Applied]]</f>
        <v>0</v>
      </c>
      <c r="K564" s="10">
        <f>Cleaned_Data[[#This Row],[Revenue]]</f>
        <v>0</v>
      </c>
      <c r="L564" s="10">
        <f>Cleaned_Data[[#This Row],[Profit]]</f>
        <v>2861.32</v>
      </c>
      <c r="M564" s="10" t="str">
        <f>Cleaned_Data[[#This Row],[Product_Name]]</f>
        <v>LeBron 20</v>
      </c>
      <c r="N564" s="10" t="str">
        <f>Cleaned_Data[[#This Row],[Product_Line]]</f>
        <v>Basketball</v>
      </c>
      <c r="O564" s="10" t="str">
        <f>Cleaned_Data[[#This Row],[Size]]</f>
        <v>M</v>
      </c>
      <c r="P564" s="10" t="str">
        <f t="shared" si="16"/>
        <v>LeBron 20|Basketball|M</v>
      </c>
      <c r="Q564" s="11">
        <f>Cleaned_Data[[#This Row],[Order_Date]]</f>
        <v>45647</v>
      </c>
      <c r="R564" s="10" t="str">
        <f>Cleaned_Data[[#This Row],[Region]]</f>
        <v>Pune</v>
      </c>
      <c r="S564" s="10" t="str">
        <f>Cleaned_Data[[#This Row],[Sales_Channel]]</f>
        <v>Online</v>
      </c>
      <c r="T564" s="10" t="str">
        <f>Cleaned_Data[[#This Row],[Gender_Category]]</f>
        <v>Kids</v>
      </c>
      <c r="U564" t="str">
        <f t="shared" si="17"/>
        <v>DK-515</v>
      </c>
      <c r="V564" s="10"/>
      <c r="W564" s="10"/>
    </row>
    <row r="565" spans="1:23" x14ac:dyDescent="0.3">
      <c r="A565" s="10" t="s">
        <v>884</v>
      </c>
      <c r="B565" s="10">
        <f>Cleaned_Data[[#This Row],[Order_ID]]</f>
        <v>2589</v>
      </c>
      <c r="C565" s="10" t="str">
        <f>_xlfn.XLOOKUP(P565,Dim_Product!$E$2:$E$221,Dim_Product!$A$2:$A$221,"Not Found")</f>
        <v>PK-58</v>
      </c>
      <c r="D565" s="10" t="str">
        <f>_xlfn.XLOOKUP(Table5[[#This Row],[Order_Date]],Table8[Date],Table8[Date_Key],"Not Found")</f>
        <v>DK-628</v>
      </c>
      <c r="E565" s="10" t="str">
        <f>_xlfn.XLOOKUP(R565,Table4[Region],Table4[Region_Key])</f>
        <v>RK-06</v>
      </c>
      <c r="F565" s="10" t="str">
        <f>_xlfn.XLOOKUP(S565,Table6[Sales_Channel],Table6[Channel_Key])</f>
        <v>CK-01</v>
      </c>
      <c r="G565" s="10" t="str">
        <f>_xlfn.XLOOKUP(T565,Table7[Gender_Category],Table7[Gender_Key])</f>
        <v>GK-03</v>
      </c>
      <c r="H565" s="10">
        <f>Cleaned_Data[[#This Row],[Units_Sold]]</f>
        <v>3</v>
      </c>
      <c r="I565" s="10">
        <f>Cleaned_Data[[#This Row],[MRP]]</f>
        <v>6110.0300000000007</v>
      </c>
      <c r="J565" s="10">
        <f>Cleaned_Data[[#This Row],[Discount_Applied]]</f>
        <v>0</v>
      </c>
      <c r="K565" s="10">
        <f>Cleaned_Data[[#This Row],[Revenue]]</f>
        <v>0</v>
      </c>
      <c r="L565" s="10">
        <f>Cleaned_Data[[#This Row],[Profit]]</f>
        <v>1429.18</v>
      </c>
      <c r="M565" s="10" t="str">
        <f>Cleaned_Data[[#This Row],[Product_Name]]</f>
        <v>Metcon 7</v>
      </c>
      <c r="N565" s="10" t="str">
        <f>Cleaned_Data[[#This Row],[Product_Line]]</f>
        <v>Training</v>
      </c>
      <c r="O565" s="10" t="str">
        <f>Cleaned_Data[[#This Row],[Size]]</f>
        <v>M</v>
      </c>
      <c r="P565" s="10" t="str">
        <f t="shared" si="16"/>
        <v>Metcon 7|Training|M</v>
      </c>
      <c r="Q565" s="11">
        <f>Cleaned_Data[[#This Row],[Order_Date]]</f>
        <v>45760</v>
      </c>
      <c r="R565" s="10" t="str">
        <f>Cleaned_Data[[#This Row],[Region]]</f>
        <v>Kolkata</v>
      </c>
      <c r="S565" s="10" t="str">
        <f>Cleaned_Data[[#This Row],[Sales_Channel]]</f>
        <v>Online</v>
      </c>
      <c r="T565" s="10" t="str">
        <f>Cleaned_Data[[#This Row],[Gender_Category]]</f>
        <v>Men</v>
      </c>
      <c r="U565" t="str">
        <f t="shared" si="17"/>
        <v>DK-628</v>
      </c>
      <c r="V565" s="10"/>
      <c r="W565" s="10"/>
    </row>
    <row r="566" spans="1:23" x14ac:dyDescent="0.3">
      <c r="A566" s="10" t="s">
        <v>885</v>
      </c>
      <c r="B566" s="10">
        <f>Cleaned_Data[[#This Row],[Order_ID]]</f>
        <v>2590</v>
      </c>
      <c r="C566" s="10" t="str">
        <f>_xlfn.XLOOKUP(P566,Dim_Product!$E$2:$E$221,Dim_Product!$A$2:$A$221,"Not Found")</f>
        <v>PK-37</v>
      </c>
      <c r="D566" s="10" t="str">
        <f>_xlfn.XLOOKUP(Table5[[#This Row],[Order_Date]],Table8[Date],Table8[Date_Key],"Not Found")</f>
        <v>DK-13</v>
      </c>
      <c r="E566" s="10" t="str">
        <f>_xlfn.XLOOKUP(R566,Table4[Region],Table4[Region_Key])</f>
        <v>RK-01</v>
      </c>
      <c r="F566" s="10" t="str">
        <f>_xlfn.XLOOKUP(S566,Table6[Sales_Channel],Table6[Channel_Key])</f>
        <v>CK-02</v>
      </c>
      <c r="G566" s="10" t="str">
        <f>_xlfn.XLOOKUP(T566,Table7[Gender_Category],Table7[Gender_Key])</f>
        <v>GK-03</v>
      </c>
      <c r="H566" s="10">
        <f>Cleaned_Data[[#This Row],[Units_Sold]]</f>
        <v>2</v>
      </c>
      <c r="I566" s="10">
        <f>Cleaned_Data[[#This Row],[MRP]]</f>
        <v>6110.0300000000007</v>
      </c>
      <c r="J566" s="10">
        <f>Cleaned_Data[[#This Row],[Discount_Applied]]</f>
        <v>0</v>
      </c>
      <c r="K566" s="10">
        <f>Cleaned_Data[[#This Row],[Revenue]]</f>
        <v>0</v>
      </c>
      <c r="L566" s="10">
        <f>Cleaned_Data[[#This Row],[Profit]]</f>
        <v>1766.46</v>
      </c>
      <c r="M566" s="10" t="str">
        <f>Cleaned_Data[[#This Row],[Product_Name]]</f>
        <v>Premier III</v>
      </c>
      <c r="N566" s="10" t="str">
        <f>Cleaned_Data[[#This Row],[Product_Line]]</f>
        <v>Soccer</v>
      </c>
      <c r="O566" s="10" t="str">
        <f>Cleaned_Data[[#This Row],[Size]]</f>
        <v>XL</v>
      </c>
      <c r="P566" s="10" t="str">
        <f t="shared" si="16"/>
        <v>Premier III|Soccer|XL</v>
      </c>
      <c r="Q566" s="11">
        <f>Cleaned_Data[[#This Row],[Order_Date]]</f>
        <v>45145</v>
      </c>
      <c r="R566" s="10" t="str">
        <f>Cleaned_Data[[#This Row],[Region]]</f>
        <v>Bangalore</v>
      </c>
      <c r="S566" s="10" t="str">
        <f>Cleaned_Data[[#This Row],[Sales_Channel]]</f>
        <v>Retail</v>
      </c>
      <c r="T566" s="10" t="str">
        <f>Cleaned_Data[[#This Row],[Gender_Category]]</f>
        <v>Men</v>
      </c>
      <c r="U566" t="str">
        <f t="shared" si="17"/>
        <v>DK-13</v>
      </c>
      <c r="V566" s="10"/>
      <c r="W566" s="10"/>
    </row>
    <row r="567" spans="1:23" x14ac:dyDescent="0.3">
      <c r="A567" s="10" t="s">
        <v>886</v>
      </c>
      <c r="B567" s="10">
        <f>Cleaned_Data[[#This Row],[Order_ID]]</f>
        <v>2591</v>
      </c>
      <c r="C567" s="10" t="str">
        <f>_xlfn.XLOOKUP(P567,Dim_Product!$E$2:$E$221,Dim_Product!$A$2:$A$221,"Not Found")</f>
        <v>PK-12</v>
      </c>
      <c r="D567" s="10" t="str">
        <f>_xlfn.XLOOKUP(Table5[[#This Row],[Order_Date]],Table8[Date],Table8[Date_Key],"Not Found")</f>
        <v>DK-421</v>
      </c>
      <c r="E567" s="10" t="str">
        <f>_xlfn.XLOOKUP(R567,Table4[Region],Table4[Region_Key])</f>
        <v>RK-06</v>
      </c>
      <c r="F567" s="10" t="str">
        <f>_xlfn.XLOOKUP(S567,Table6[Sales_Channel],Table6[Channel_Key])</f>
        <v>CK-02</v>
      </c>
      <c r="G567" s="10" t="str">
        <f>_xlfn.XLOOKUP(T567,Table7[Gender_Category],Table7[Gender_Key])</f>
        <v>GK-02</v>
      </c>
      <c r="H567" s="10">
        <f>Cleaned_Data[[#This Row],[Units_Sold]]</f>
        <v>2</v>
      </c>
      <c r="I567" s="10">
        <f>Cleaned_Data[[#This Row],[MRP]]</f>
        <v>6110.0300000000007</v>
      </c>
      <c r="J567" s="10">
        <f>Cleaned_Data[[#This Row],[Discount_Applied]]</f>
        <v>0</v>
      </c>
      <c r="K567" s="10">
        <f>Cleaned_Data[[#This Row],[Revenue]]</f>
        <v>0</v>
      </c>
      <c r="L567" s="10">
        <f>Cleaned_Data[[#This Row],[Profit]]</f>
        <v>1261.67</v>
      </c>
      <c r="M567" s="10" t="str">
        <f>Cleaned_Data[[#This Row],[Product_Name]]</f>
        <v>SuperRep Go</v>
      </c>
      <c r="N567" s="10" t="str">
        <f>Cleaned_Data[[#This Row],[Product_Line]]</f>
        <v>Training</v>
      </c>
      <c r="O567" s="10" t="str">
        <f>Cleaned_Data[[#This Row],[Size]]</f>
        <v>NA</v>
      </c>
      <c r="P567" s="10" t="str">
        <f t="shared" si="16"/>
        <v>SuperRep Go|Training|NA</v>
      </c>
      <c r="Q567" s="11">
        <f>Cleaned_Data[[#This Row],[Order_Date]]</f>
        <v>45553</v>
      </c>
      <c r="R567" s="10" t="str">
        <f>Cleaned_Data[[#This Row],[Region]]</f>
        <v>Kolkata</v>
      </c>
      <c r="S567" s="10" t="str">
        <f>Cleaned_Data[[#This Row],[Sales_Channel]]</f>
        <v>Retail</v>
      </c>
      <c r="T567" s="10" t="str">
        <f>Cleaned_Data[[#This Row],[Gender_Category]]</f>
        <v>Women</v>
      </c>
      <c r="U567" t="str">
        <f t="shared" si="17"/>
        <v>DK-421</v>
      </c>
      <c r="V567" s="10"/>
      <c r="W567" s="10"/>
    </row>
    <row r="568" spans="1:23" x14ac:dyDescent="0.3">
      <c r="A568" s="10" t="s">
        <v>887</v>
      </c>
      <c r="B568" s="10">
        <f>Cleaned_Data[[#This Row],[Order_ID]]</f>
        <v>2592</v>
      </c>
      <c r="C568" s="10" t="str">
        <f>_xlfn.XLOOKUP(P568,Dim_Product!$E$2:$E$221,Dim_Product!$A$2:$A$221,"Not Found")</f>
        <v>PK-50</v>
      </c>
      <c r="D568" s="10" t="str">
        <f>_xlfn.XLOOKUP(Table5[[#This Row],[Order_Date]],Table8[Date],Table8[Date_Key],"Not Found")</f>
        <v>DK-510</v>
      </c>
      <c r="E568" s="10" t="str">
        <f>_xlfn.XLOOKUP(R568,Table4[Region],Table4[Region_Key])</f>
        <v>RK-03</v>
      </c>
      <c r="F568" s="10" t="str">
        <f>_xlfn.XLOOKUP(S568,Table6[Sales_Channel],Table6[Channel_Key])</f>
        <v>CK-02</v>
      </c>
      <c r="G568" s="10" t="str">
        <f>_xlfn.XLOOKUP(T568,Table7[Gender_Category],Table7[Gender_Key])</f>
        <v>GK-02</v>
      </c>
      <c r="H568" s="10">
        <f>Cleaned_Data[[#This Row],[Units_Sold]]</f>
        <v>2</v>
      </c>
      <c r="I568" s="10">
        <f>Cleaned_Data[[#This Row],[MRP]]</f>
        <v>6110.0300000000007</v>
      </c>
      <c r="J568" s="10">
        <f>Cleaned_Data[[#This Row],[Discount_Applied]]</f>
        <v>0</v>
      </c>
      <c r="K568" s="10">
        <f>Cleaned_Data[[#This Row],[Revenue]]</f>
        <v>0</v>
      </c>
      <c r="L568" s="10">
        <f>Cleaned_Data[[#This Row],[Profit]]</f>
        <v>-907.48</v>
      </c>
      <c r="M568" s="10" t="str">
        <f>Cleaned_Data[[#This Row],[Product_Name]]</f>
        <v>Blazer Mid</v>
      </c>
      <c r="N568" s="10" t="str">
        <f>Cleaned_Data[[#This Row],[Product_Line]]</f>
        <v>Lifestyle</v>
      </c>
      <c r="O568" s="10" t="str">
        <f>Cleaned_Data[[#This Row],[Size]]</f>
        <v>M</v>
      </c>
      <c r="P568" s="10" t="str">
        <f t="shared" si="16"/>
        <v>Blazer Mid|Lifestyle|M</v>
      </c>
      <c r="Q568" s="11">
        <f>Cleaned_Data[[#This Row],[Order_Date]]</f>
        <v>45642</v>
      </c>
      <c r="R568" s="10" t="str">
        <f>Cleaned_Data[[#This Row],[Region]]</f>
        <v>Mumbai</v>
      </c>
      <c r="S568" s="10" t="str">
        <f>Cleaned_Data[[#This Row],[Sales_Channel]]</f>
        <v>Retail</v>
      </c>
      <c r="T568" s="10" t="str">
        <f>Cleaned_Data[[#This Row],[Gender_Category]]</f>
        <v>Women</v>
      </c>
      <c r="U568" t="str">
        <f t="shared" si="17"/>
        <v>DK-510</v>
      </c>
      <c r="V568" s="10"/>
      <c r="W568" s="10"/>
    </row>
    <row r="569" spans="1:23" x14ac:dyDescent="0.3">
      <c r="A569" s="10" t="s">
        <v>888</v>
      </c>
      <c r="B569" s="10">
        <f>Cleaned_Data[[#This Row],[Order_ID]]</f>
        <v>2593</v>
      </c>
      <c r="C569" s="10" t="str">
        <f>_xlfn.XLOOKUP(P569,Dim_Product!$E$2:$E$221,Dim_Product!$A$2:$A$221,"Not Found")</f>
        <v>PK-110</v>
      </c>
      <c r="D569" s="10" t="str">
        <f>_xlfn.XLOOKUP(Table5[[#This Row],[Order_Date]],Table8[Date],Table8[Date_Key],"Not Found")</f>
        <v>DK-418</v>
      </c>
      <c r="E569" s="10" t="str">
        <f>_xlfn.XLOOKUP(R569,Table4[Region],Table4[Region_Key])</f>
        <v>RK-03</v>
      </c>
      <c r="F569" s="10" t="str">
        <f>_xlfn.XLOOKUP(S569,Table6[Sales_Channel],Table6[Channel_Key])</f>
        <v>CK-02</v>
      </c>
      <c r="G569" s="10" t="str">
        <f>_xlfn.XLOOKUP(T569,Table7[Gender_Category],Table7[Gender_Key])</f>
        <v>GK-03</v>
      </c>
      <c r="H569" s="10">
        <f>Cleaned_Data[[#This Row],[Units_Sold]]</f>
        <v>2</v>
      </c>
      <c r="I569" s="10">
        <f>Cleaned_Data[[#This Row],[MRP]]</f>
        <v>8747.18</v>
      </c>
      <c r="J569" s="10">
        <f>Cleaned_Data[[#This Row],[Discount_Applied]]</f>
        <v>0</v>
      </c>
      <c r="K569" s="10">
        <f>Cleaned_Data[[#This Row],[Revenue]]</f>
        <v>0</v>
      </c>
      <c r="L569" s="10">
        <f>Cleaned_Data[[#This Row],[Profit]]</f>
        <v>2505.6</v>
      </c>
      <c r="M569" s="10" t="str">
        <f>Cleaned_Data[[#This Row],[Product_Name]]</f>
        <v>Dunk Low</v>
      </c>
      <c r="N569" s="10" t="str">
        <f>Cleaned_Data[[#This Row],[Product_Line]]</f>
        <v>Lifestyle</v>
      </c>
      <c r="O569" s="10" t="str">
        <f>Cleaned_Data[[#This Row],[Size]]</f>
        <v>L</v>
      </c>
      <c r="P569" s="10" t="str">
        <f t="shared" si="16"/>
        <v>Dunk Low|Lifestyle|L</v>
      </c>
      <c r="Q569" s="11">
        <f>Cleaned_Data[[#This Row],[Order_Date]]</f>
        <v>45550</v>
      </c>
      <c r="R569" s="10" t="str">
        <f>Cleaned_Data[[#This Row],[Region]]</f>
        <v>Mumbai</v>
      </c>
      <c r="S569" s="10" t="str">
        <f>Cleaned_Data[[#This Row],[Sales_Channel]]</f>
        <v>Retail</v>
      </c>
      <c r="T569" s="10" t="str">
        <f>Cleaned_Data[[#This Row],[Gender_Category]]</f>
        <v>Men</v>
      </c>
      <c r="U569" t="str">
        <f t="shared" si="17"/>
        <v>DK-418</v>
      </c>
      <c r="V569" s="10"/>
      <c r="W569" s="10"/>
    </row>
    <row r="570" spans="1:23" x14ac:dyDescent="0.3">
      <c r="A570" s="10" t="s">
        <v>889</v>
      </c>
      <c r="B570" s="10">
        <f>Cleaned_Data[[#This Row],[Order_ID]]</f>
        <v>2594</v>
      </c>
      <c r="C570" s="10" t="str">
        <f>_xlfn.XLOOKUP(P570,Dim_Product!$E$2:$E$221,Dim_Product!$A$2:$A$221,"Not Found")</f>
        <v>PK-64</v>
      </c>
      <c r="D570" s="10" t="str">
        <f>_xlfn.XLOOKUP(Table5[[#This Row],[Order_Date]],Table8[Date],Table8[Date_Key],"Not Found")</f>
        <v>DK-415</v>
      </c>
      <c r="E570" s="10" t="str">
        <f>_xlfn.XLOOKUP(R570,Table4[Region],Table4[Region_Key])</f>
        <v>RK-02</v>
      </c>
      <c r="F570" s="10" t="str">
        <f>_xlfn.XLOOKUP(S570,Table6[Sales_Channel],Table6[Channel_Key])</f>
        <v>CK-02</v>
      </c>
      <c r="G570" s="10" t="str">
        <f>_xlfn.XLOOKUP(T570,Table7[Gender_Category],Table7[Gender_Key])</f>
        <v>GK-02</v>
      </c>
      <c r="H570" s="10">
        <f>Cleaned_Data[[#This Row],[Units_Sold]]</f>
        <v>3</v>
      </c>
      <c r="I570" s="10">
        <f>Cleaned_Data[[#This Row],[MRP]]</f>
        <v>7944.34</v>
      </c>
      <c r="J570" s="10">
        <f>Cleaned_Data[[#This Row],[Discount_Applied]]</f>
        <v>0.67</v>
      </c>
      <c r="K570" s="10">
        <f>Cleaned_Data[[#This Row],[Revenue]]</f>
        <v>7864.9</v>
      </c>
      <c r="L570" s="10">
        <f>Cleaned_Data[[#This Row],[Profit]]</f>
        <v>1534.91</v>
      </c>
      <c r="M570" s="10" t="str">
        <f>Cleaned_Data[[#This Row],[Product_Name]]</f>
        <v>ZoomX Invincible</v>
      </c>
      <c r="N570" s="10" t="str">
        <f>Cleaned_Data[[#This Row],[Product_Line]]</f>
        <v>Training</v>
      </c>
      <c r="O570" s="10" t="str">
        <f>Cleaned_Data[[#This Row],[Size]]</f>
        <v>XL</v>
      </c>
      <c r="P570" s="10" t="str">
        <f t="shared" si="16"/>
        <v>ZoomX Invincible|Training|XL</v>
      </c>
      <c r="Q570" s="11">
        <f>Cleaned_Data[[#This Row],[Order_Date]]</f>
        <v>45547</v>
      </c>
      <c r="R570" s="10" t="str">
        <f>Cleaned_Data[[#This Row],[Region]]</f>
        <v>Hyderabad</v>
      </c>
      <c r="S570" s="10" t="str">
        <f>Cleaned_Data[[#This Row],[Sales_Channel]]</f>
        <v>Retail</v>
      </c>
      <c r="T570" s="10" t="str">
        <f>Cleaned_Data[[#This Row],[Gender_Category]]</f>
        <v>Women</v>
      </c>
      <c r="U570" t="str">
        <f t="shared" si="17"/>
        <v>DK-415</v>
      </c>
      <c r="V570" s="10"/>
      <c r="W570" s="10"/>
    </row>
    <row r="571" spans="1:23" x14ac:dyDescent="0.3">
      <c r="A571" s="10" t="s">
        <v>890</v>
      </c>
      <c r="B571" s="10">
        <f>Cleaned_Data[[#This Row],[Order_ID]]</f>
        <v>2595</v>
      </c>
      <c r="C571" s="10" t="str">
        <f>_xlfn.XLOOKUP(P571,Dim_Product!$E$2:$E$221,Dim_Product!$A$2:$A$221,"Not Found")</f>
        <v>PK-66</v>
      </c>
      <c r="D571" s="10" t="str">
        <f>_xlfn.XLOOKUP(Table5[[#This Row],[Order_Date]],Table8[Date],Table8[Date_Key],"Not Found")</f>
        <v>DK-396</v>
      </c>
      <c r="E571" s="10" t="str">
        <f>_xlfn.XLOOKUP(R571,Table4[Region],Table4[Region_Key])</f>
        <v>RK-05</v>
      </c>
      <c r="F571" s="10" t="str">
        <f>_xlfn.XLOOKUP(S571,Table6[Sales_Channel],Table6[Channel_Key])</f>
        <v>CK-02</v>
      </c>
      <c r="G571" s="10" t="str">
        <f>_xlfn.XLOOKUP(T571,Table7[Gender_Category],Table7[Gender_Key])</f>
        <v>GK-03</v>
      </c>
      <c r="H571" s="10">
        <f>Cleaned_Data[[#This Row],[Units_Sold]]</f>
        <v>0</v>
      </c>
      <c r="I571" s="10">
        <f>Cleaned_Data[[#This Row],[MRP]]</f>
        <v>6110.0300000000007</v>
      </c>
      <c r="J571" s="10">
        <f>Cleaned_Data[[#This Row],[Discount_Applied]]</f>
        <v>0</v>
      </c>
      <c r="K571" s="10">
        <f>Cleaned_Data[[#This Row],[Revenue]]</f>
        <v>0</v>
      </c>
      <c r="L571" s="10">
        <f>Cleaned_Data[[#This Row],[Profit]]</f>
        <v>420.27</v>
      </c>
      <c r="M571" s="10" t="str">
        <f>Cleaned_Data[[#This Row],[Product_Name]]</f>
        <v>LeBron 20</v>
      </c>
      <c r="N571" s="10" t="str">
        <f>Cleaned_Data[[#This Row],[Product_Line]]</f>
        <v>Basketball</v>
      </c>
      <c r="O571" s="10" t="str">
        <f>Cleaned_Data[[#This Row],[Size]]</f>
        <v>XL</v>
      </c>
      <c r="P571" s="10" t="str">
        <f t="shared" si="16"/>
        <v>LeBron 20|Basketball|XL</v>
      </c>
      <c r="Q571" s="11">
        <f>Cleaned_Data[[#This Row],[Order_Date]]</f>
        <v>45528</v>
      </c>
      <c r="R571" s="10" t="str">
        <f>Cleaned_Data[[#This Row],[Region]]</f>
        <v>Delhi</v>
      </c>
      <c r="S571" s="10" t="str">
        <f>Cleaned_Data[[#This Row],[Sales_Channel]]</f>
        <v>Retail</v>
      </c>
      <c r="T571" s="10" t="str">
        <f>Cleaned_Data[[#This Row],[Gender_Category]]</f>
        <v>Men</v>
      </c>
      <c r="U571" t="str">
        <f t="shared" si="17"/>
        <v>DK-396</v>
      </c>
      <c r="V571" s="10"/>
      <c r="W571" s="10"/>
    </row>
    <row r="572" spans="1:23" x14ac:dyDescent="0.3">
      <c r="A572" s="10" t="s">
        <v>891</v>
      </c>
      <c r="B572" s="10">
        <f>Cleaned_Data[[#This Row],[Order_ID]]</f>
        <v>2597</v>
      </c>
      <c r="C572" s="10" t="str">
        <f>_xlfn.XLOOKUP(P572,Dim_Product!$E$2:$E$221,Dim_Product!$A$2:$A$221,"Not Found")</f>
        <v>PK-130</v>
      </c>
      <c r="D572" s="10" t="str">
        <f>_xlfn.XLOOKUP(Table5[[#This Row],[Order_Date]],Table8[Date],Table8[Date_Key],"Not Found")</f>
        <v>DK-606</v>
      </c>
      <c r="E572" s="10" t="str">
        <f>_xlfn.XLOOKUP(R572,Table4[Region],Table4[Region_Key])</f>
        <v>RK-01</v>
      </c>
      <c r="F572" s="10" t="str">
        <f>_xlfn.XLOOKUP(S572,Table6[Sales_Channel],Table6[Channel_Key])</f>
        <v>CK-01</v>
      </c>
      <c r="G572" s="10" t="str">
        <f>_xlfn.XLOOKUP(T572,Table7[Gender_Category],Table7[Gender_Key])</f>
        <v>GK-01</v>
      </c>
      <c r="H572" s="10">
        <f>Cleaned_Data[[#This Row],[Units_Sold]]</f>
        <v>3</v>
      </c>
      <c r="I572" s="10">
        <f>Cleaned_Data[[#This Row],[MRP]]</f>
        <v>3348.83</v>
      </c>
      <c r="J572" s="10">
        <f>Cleaned_Data[[#This Row],[Discount_Applied]]</f>
        <v>0</v>
      </c>
      <c r="K572" s="10">
        <f>Cleaned_Data[[#This Row],[Revenue]]</f>
        <v>0</v>
      </c>
      <c r="L572" s="10">
        <f>Cleaned_Data[[#This Row],[Profit]]</f>
        <v>-540.08000000000004</v>
      </c>
      <c r="M572" s="10" t="str">
        <f>Cleaned_Data[[#This Row],[Product_Name]]</f>
        <v>Air Zoom</v>
      </c>
      <c r="N572" s="10" t="str">
        <f>Cleaned_Data[[#This Row],[Product_Line]]</f>
        <v>Running</v>
      </c>
      <c r="O572" s="10" t="str">
        <f>Cleaned_Data[[#This Row],[Size]]</f>
        <v>NA</v>
      </c>
      <c r="P572" s="10" t="str">
        <f t="shared" si="16"/>
        <v>Air Zoom|Running|NA</v>
      </c>
      <c r="Q572" s="11">
        <f>Cleaned_Data[[#This Row],[Order_Date]]</f>
        <v>45738</v>
      </c>
      <c r="R572" s="10" t="str">
        <f>Cleaned_Data[[#This Row],[Region]]</f>
        <v>Bangalore</v>
      </c>
      <c r="S572" s="10" t="str">
        <f>Cleaned_Data[[#This Row],[Sales_Channel]]</f>
        <v>Online</v>
      </c>
      <c r="T572" s="10" t="str">
        <f>Cleaned_Data[[#This Row],[Gender_Category]]</f>
        <v>Kids</v>
      </c>
      <c r="U572" t="str">
        <f t="shared" si="17"/>
        <v>DK-606</v>
      </c>
      <c r="V572" s="10"/>
      <c r="W572" s="10"/>
    </row>
    <row r="573" spans="1:23" x14ac:dyDescent="0.3">
      <c r="A573" s="10" t="s">
        <v>892</v>
      </c>
      <c r="B573" s="10">
        <f>Cleaned_Data[[#This Row],[Order_ID]]</f>
        <v>2598</v>
      </c>
      <c r="C573" s="10" t="str">
        <f>_xlfn.XLOOKUP(P573,Dim_Product!$E$2:$E$221,Dim_Product!$A$2:$A$221,"Not Found")</f>
        <v>PK-140</v>
      </c>
      <c r="D573" s="10" t="str">
        <f>_xlfn.XLOOKUP(Table5[[#This Row],[Order_Date]],Table8[Date],Table8[Date_Key],"Not Found")</f>
        <v>DK-126</v>
      </c>
      <c r="E573" s="10" t="str">
        <f>_xlfn.XLOOKUP(R573,Table4[Region],Table4[Region_Key])</f>
        <v>RK-01</v>
      </c>
      <c r="F573" s="10" t="str">
        <f>_xlfn.XLOOKUP(S573,Table6[Sales_Channel],Table6[Channel_Key])</f>
        <v>CK-02</v>
      </c>
      <c r="G573" s="10" t="str">
        <f>_xlfn.XLOOKUP(T573,Table7[Gender_Category],Table7[Gender_Key])</f>
        <v>GK-02</v>
      </c>
      <c r="H573" s="10">
        <f>Cleaned_Data[[#This Row],[Units_Sold]]</f>
        <v>2</v>
      </c>
      <c r="I573" s="10">
        <f>Cleaned_Data[[#This Row],[MRP]]</f>
        <v>9488.84</v>
      </c>
      <c r="J573" s="10">
        <f>Cleaned_Data[[#This Row],[Discount_Applied]]</f>
        <v>0</v>
      </c>
      <c r="K573" s="10">
        <f>Cleaned_Data[[#This Row],[Revenue]]</f>
        <v>0</v>
      </c>
      <c r="L573" s="10">
        <f>Cleaned_Data[[#This Row],[Profit]]</f>
        <v>3505.24</v>
      </c>
      <c r="M573" s="10" t="str">
        <f>Cleaned_Data[[#This Row],[Product_Name]]</f>
        <v>Metcon 7</v>
      </c>
      <c r="N573" s="10" t="str">
        <f>Cleaned_Data[[#This Row],[Product_Line]]</f>
        <v>Training</v>
      </c>
      <c r="O573" s="10" t="str">
        <f>Cleaned_Data[[#This Row],[Size]]</f>
        <v>8</v>
      </c>
      <c r="P573" s="10" t="str">
        <f t="shared" si="16"/>
        <v>Metcon 7|Training|8</v>
      </c>
      <c r="Q573" s="11">
        <f>Cleaned_Data[[#This Row],[Order_Date]]</f>
        <v>45258</v>
      </c>
      <c r="R573" s="10" t="str">
        <f>Cleaned_Data[[#This Row],[Region]]</f>
        <v>Bangalore</v>
      </c>
      <c r="S573" s="10" t="str">
        <f>Cleaned_Data[[#This Row],[Sales_Channel]]</f>
        <v>Retail</v>
      </c>
      <c r="T573" s="10" t="str">
        <f>Cleaned_Data[[#This Row],[Gender_Category]]</f>
        <v>Women</v>
      </c>
      <c r="U573" t="str">
        <f t="shared" si="17"/>
        <v>DK-126</v>
      </c>
      <c r="V573" s="10"/>
      <c r="W573" s="10"/>
    </row>
    <row r="574" spans="1:23" x14ac:dyDescent="0.3">
      <c r="A574" s="10" t="s">
        <v>893</v>
      </c>
      <c r="B574" s="10">
        <f>Cleaned_Data[[#This Row],[Order_ID]]</f>
        <v>2599</v>
      </c>
      <c r="C574" s="10" t="str">
        <f>_xlfn.XLOOKUP(P574,Dim_Product!$E$2:$E$221,Dim_Product!$A$2:$A$221,"Not Found")</f>
        <v>PK-25</v>
      </c>
      <c r="D574" s="10" t="str">
        <f>_xlfn.XLOOKUP(Table5[[#This Row],[Order_Date]],Table8[Date],Table8[Date_Key],"Not Found")</f>
        <v>DK-190</v>
      </c>
      <c r="E574" s="10" t="str">
        <f>_xlfn.XLOOKUP(R574,Table4[Region],Table4[Region_Key])</f>
        <v>RK-02</v>
      </c>
      <c r="F574" s="10" t="str">
        <f>_xlfn.XLOOKUP(S574,Table6[Sales_Channel],Table6[Channel_Key])</f>
        <v>CK-02</v>
      </c>
      <c r="G574" s="10" t="str">
        <f>_xlfn.XLOOKUP(T574,Table7[Gender_Category],Table7[Gender_Key])</f>
        <v>GK-01</v>
      </c>
      <c r="H574" s="10">
        <f>Cleaned_Data[[#This Row],[Units_Sold]]</f>
        <v>4</v>
      </c>
      <c r="I574" s="10">
        <f>Cleaned_Data[[#This Row],[MRP]]</f>
        <v>6110.0300000000007</v>
      </c>
      <c r="J574" s="10">
        <f>Cleaned_Data[[#This Row],[Discount_Applied]]</f>
        <v>0</v>
      </c>
      <c r="K574" s="10">
        <f>Cleaned_Data[[#This Row],[Revenue]]</f>
        <v>0</v>
      </c>
      <c r="L574" s="10">
        <f>Cleaned_Data[[#This Row],[Profit]]</f>
        <v>-562.30999999999995</v>
      </c>
      <c r="M574" s="10" t="str">
        <f>Cleaned_Data[[#This Row],[Product_Name]]</f>
        <v>Flex Trainer</v>
      </c>
      <c r="N574" s="10" t="str">
        <f>Cleaned_Data[[#This Row],[Product_Line]]</f>
        <v>Training</v>
      </c>
      <c r="O574" s="10" t="str">
        <f>Cleaned_Data[[#This Row],[Size]]</f>
        <v>12</v>
      </c>
      <c r="P574" s="10" t="str">
        <f t="shared" si="16"/>
        <v>Flex Trainer|Training|12</v>
      </c>
      <c r="Q574" s="11">
        <f>Cleaned_Data[[#This Row],[Order_Date]]</f>
        <v>45322</v>
      </c>
      <c r="R574" s="10" t="str">
        <f>Cleaned_Data[[#This Row],[Region]]</f>
        <v>Hyderabad</v>
      </c>
      <c r="S574" s="10" t="str">
        <f>Cleaned_Data[[#This Row],[Sales_Channel]]</f>
        <v>Retail</v>
      </c>
      <c r="T574" s="10" t="str">
        <f>Cleaned_Data[[#This Row],[Gender_Category]]</f>
        <v>Kids</v>
      </c>
      <c r="U574" t="str">
        <f t="shared" si="17"/>
        <v>DK-190</v>
      </c>
      <c r="V574" s="10"/>
      <c r="W574" s="10"/>
    </row>
    <row r="575" spans="1:23" x14ac:dyDescent="0.3">
      <c r="A575" s="10" t="s">
        <v>894</v>
      </c>
      <c r="B575" s="10">
        <f>Cleaned_Data[[#This Row],[Order_ID]]</f>
        <v>2600</v>
      </c>
      <c r="C575" s="10" t="str">
        <f>_xlfn.XLOOKUP(P575,Dim_Product!$E$2:$E$221,Dim_Product!$A$2:$A$221,"Not Found")</f>
        <v>PK-94</v>
      </c>
      <c r="D575" s="10" t="str">
        <f>_xlfn.XLOOKUP(Table5[[#This Row],[Order_Date]],Table8[Date],Table8[Date_Key],"Not Found")</f>
        <v>DK-401</v>
      </c>
      <c r="E575" s="10" t="str">
        <f>_xlfn.XLOOKUP(R575,Table4[Region],Table4[Region_Key])</f>
        <v>RK-04</v>
      </c>
      <c r="F575" s="10" t="str">
        <f>_xlfn.XLOOKUP(S575,Table6[Sales_Channel],Table6[Channel_Key])</f>
        <v>CK-01</v>
      </c>
      <c r="G575" s="10" t="str">
        <f>_xlfn.XLOOKUP(T575,Table7[Gender_Category],Table7[Gender_Key])</f>
        <v>GK-01</v>
      </c>
      <c r="H575" s="10">
        <f>Cleaned_Data[[#This Row],[Units_Sold]]</f>
        <v>3</v>
      </c>
      <c r="I575" s="10">
        <f>Cleaned_Data[[#This Row],[MRP]]</f>
        <v>6110.0300000000007</v>
      </c>
      <c r="J575" s="10">
        <f>Cleaned_Data[[#This Row],[Discount_Applied]]</f>
        <v>0</v>
      </c>
      <c r="K575" s="10">
        <f>Cleaned_Data[[#This Row],[Revenue]]</f>
        <v>0</v>
      </c>
      <c r="L575" s="10">
        <f>Cleaned_Data[[#This Row],[Profit]]</f>
        <v>803.62</v>
      </c>
      <c r="M575" s="10" t="str">
        <f>Cleaned_Data[[#This Row],[Product_Name]]</f>
        <v>Air Force 1</v>
      </c>
      <c r="N575" s="10" t="str">
        <f>Cleaned_Data[[#This Row],[Product_Line]]</f>
        <v>Lifestyle</v>
      </c>
      <c r="O575" s="10" t="str">
        <f>Cleaned_Data[[#This Row],[Size]]</f>
        <v>M</v>
      </c>
      <c r="P575" s="10" t="str">
        <f t="shared" si="16"/>
        <v>Air Force 1|Lifestyle|M</v>
      </c>
      <c r="Q575" s="11">
        <f>Cleaned_Data[[#This Row],[Order_Date]]</f>
        <v>45533</v>
      </c>
      <c r="R575" s="10" t="str">
        <f>Cleaned_Data[[#This Row],[Region]]</f>
        <v>Pune</v>
      </c>
      <c r="S575" s="10" t="str">
        <f>Cleaned_Data[[#This Row],[Sales_Channel]]</f>
        <v>Online</v>
      </c>
      <c r="T575" s="10" t="str">
        <f>Cleaned_Data[[#This Row],[Gender_Category]]</f>
        <v>Kids</v>
      </c>
      <c r="U575" t="str">
        <f t="shared" si="17"/>
        <v>DK-401</v>
      </c>
      <c r="V575" s="10"/>
      <c r="W575" s="10"/>
    </row>
    <row r="576" spans="1:23" x14ac:dyDescent="0.3">
      <c r="A576" s="10" t="s">
        <v>895</v>
      </c>
      <c r="B576" s="10">
        <f>Cleaned_Data[[#This Row],[Order_ID]]</f>
        <v>2601</v>
      </c>
      <c r="C576" s="10" t="str">
        <f>_xlfn.XLOOKUP(P576,Dim_Product!$E$2:$E$221,Dim_Product!$A$2:$A$221,"Not Found")</f>
        <v>PK-142</v>
      </c>
      <c r="D576" s="10" t="str">
        <f>_xlfn.XLOOKUP(Table5[[#This Row],[Order_Date]],Table8[Date],Table8[Date_Key],"Not Found")</f>
        <v>DK-422</v>
      </c>
      <c r="E576" s="10" t="str">
        <f>_xlfn.XLOOKUP(R576,Table4[Region],Table4[Region_Key])</f>
        <v>RK-05</v>
      </c>
      <c r="F576" s="10" t="str">
        <f>_xlfn.XLOOKUP(S576,Table6[Sales_Channel],Table6[Channel_Key])</f>
        <v>CK-02</v>
      </c>
      <c r="G576" s="10" t="str">
        <f>_xlfn.XLOOKUP(T576,Table7[Gender_Category],Table7[Gender_Key])</f>
        <v>GK-02</v>
      </c>
      <c r="H576" s="10">
        <f>Cleaned_Data[[#This Row],[Units_Sold]]</f>
        <v>1</v>
      </c>
      <c r="I576" s="10">
        <f>Cleaned_Data[[#This Row],[MRP]]</f>
        <v>6110.0300000000007</v>
      </c>
      <c r="J576" s="10">
        <f>Cleaned_Data[[#This Row],[Discount_Applied]]</f>
        <v>0</v>
      </c>
      <c r="K576" s="10">
        <f>Cleaned_Data[[#This Row],[Revenue]]</f>
        <v>0</v>
      </c>
      <c r="L576" s="10">
        <f>Cleaned_Data[[#This Row],[Profit]]</f>
        <v>3739.4</v>
      </c>
      <c r="M576" s="10" t="str">
        <f>Cleaned_Data[[#This Row],[Product_Name]]</f>
        <v>Tiempo Legend</v>
      </c>
      <c r="N576" s="10" t="str">
        <f>Cleaned_Data[[#This Row],[Product_Line]]</f>
        <v>Soccer</v>
      </c>
      <c r="O576" s="10" t="str">
        <f>Cleaned_Data[[#This Row],[Size]]</f>
        <v>XL</v>
      </c>
      <c r="P576" s="10" t="str">
        <f t="shared" si="16"/>
        <v>Tiempo Legend|Soccer|XL</v>
      </c>
      <c r="Q576" s="11">
        <f>Cleaned_Data[[#This Row],[Order_Date]]</f>
        <v>45554</v>
      </c>
      <c r="R576" s="10" t="str">
        <f>Cleaned_Data[[#This Row],[Region]]</f>
        <v>Delhi</v>
      </c>
      <c r="S576" s="10" t="str">
        <f>Cleaned_Data[[#This Row],[Sales_Channel]]</f>
        <v>Retail</v>
      </c>
      <c r="T576" s="10" t="str">
        <f>Cleaned_Data[[#This Row],[Gender_Category]]</f>
        <v>Women</v>
      </c>
      <c r="U576" t="str">
        <f t="shared" si="17"/>
        <v>DK-422</v>
      </c>
      <c r="V576" s="10"/>
      <c r="W576" s="10"/>
    </row>
    <row r="577" spans="1:23" x14ac:dyDescent="0.3">
      <c r="A577" s="10" t="s">
        <v>896</v>
      </c>
      <c r="B577" s="10">
        <f>Cleaned_Data[[#This Row],[Order_ID]]</f>
        <v>2602</v>
      </c>
      <c r="C577" s="10" t="str">
        <f>_xlfn.XLOOKUP(P577,Dim_Product!$E$2:$E$221,Dim_Product!$A$2:$A$221,"Not Found")</f>
        <v>PK-61</v>
      </c>
      <c r="D577" s="10" t="str">
        <f>_xlfn.XLOOKUP(Table5[[#This Row],[Order_Date]],Table8[Date],Table8[Date_Key],"Not Found")</f>
        <v>DK-709</v>
      </c>
      <c r="E577" s="10" t="str">
        <f>_xlfn.XLOOKUP(R577,Table4[Region],Table4[Region_Key])</f>
        <v>RK-04</v>
      </c>
      <c r="F577" s="10" t="str">
        <f>_xlfn.XLOOKUP(S577,Table6[Sales_Channel],Table6[Channel_Key])</f>
        <v>CK-01</v>
      </c>
      <c r="G577" s="10" t="str">
        <f>_xlfn.XLOOKUP(T577,Table7[Gender_Category],Table7[Gender_Key])</f>
        <v>GK-01</v>
      </c>
      <c r="H577" s="10">
        <f>Cleaned_Data[[#This Row],[Units_Sold]]</f>
        <v>2</v>
      </c>
      <c r="I577" s="10">
        <f>Cleaned_Data[[#This Row],[MRP]]</f>
        <v>3518.53</v>
      </c>
      <c r="J577" s="10">
        <f>Cleaned_Data[[#This Row],[Discount_Applied]]</f>
        <v>0</v>
      </c>
      <c r="K577" s="10">
        <f>Cleaned_Data[[#This Row],[Revenue]]</f>
        <v>0</v>
      </c>
      <c r="L577" s="10">
        <f>Cleaned_Data[[#This Row],[Profit]]</f>
        <v>3494.88</v>
      </c>
      <c r="M577" s="10" t="str">
        <f>Cleaned_Data[[#This Row],[Product_Name]]</f>
        <v>Free RN</v>
      </c>
      <c r="N577" s="10" t="str">
        <f>Cleaned_Data[[#This Row],[Product_Line]]</f>
        <v>Running</v>
      </c>
      <c r="O577" s="10" t="str">
        <f>Cleaned_Data[[#This Row],[Size]]</f>
        <v>XL</v>
      </c>
      <c r="P577" s="10" t="str">
        <f t="shared" si="16"/>
        <v>Free RN|Running|XL</v>
      </c>
      <c r="Q577" s="11">
        <f>Cleaned_Data[[#This Row],[Order_Date]]</f>
        <v>45841</v>
      </c>
      <c r="R577" s="10" t="str">
        <f>Cleaned_Data[[#This Row],[Region]]</f>
        <v>Pune</v>
      </c>
      <c r="S577" s="10" t="str">
        <f>Cleaned_Data[[#This Row],[Sales_Channel]]</f>
        <v>Online</v>
      </c>
      <c r="T577" s="10" t="str">
        <f>Cleaned_Data[[#This Row],[Gender_Category]]</f>
        <v>Kids</v>
      </c>
      <c r="U577" t="str">
        <f t="shared" si="17"/>
        <v>DK-709</v>
      </c>
      <c r="V577" s="10"/>
      <c r="W577" s="10"/>
    </row>
    <row r="578" spans="1:23" x14ac:dyDescent="0.3">
      <c r="A578" s="10" t="s">
        <v>897</v>
      </c>
      <c r="B578" s="10">
        <f>Cleaned_Data[[#This Row],[Order_ID]]</f>
        <v>2603</v>
      </c>
      <c r="C578" s="10" t="str">
        <f>_xlfn.XLOOKUP(P578,Dim_Product!$E$2:$E$221,Dim_Product!$A$2:$A$221,"Not Found")</f>
        <v>PK-42</v>
      </c>
      <c r="D578" s="10" t="str">
        <f>_xlfn.XLOOKUP(Table5[[#This Row],[Order_Date]],Table8[Date],Table8[Date_Key],"Not Found")</f>
        <v>DK-529</v>
      </c>
      <c r="E578" s="10" t="str">
        <f>_xlfn.XLOOKUP(R578,Table4[Region],Table4[Region_Key])</f>
        <v>RK-02</v>
      </c>
      <c r="F578" s="10" t="str">
        <f>_xlfn.XLOOKUP(S578,Table6[Sales_Channel],Table6[Channel_Key])</f>
        <v>CK-01</v>
      </c>
      <c r="G578" s="10" t="str">
        <f>_xlfn.XLOOKUP(T578,Table7[Gender_Category],Table7[Gender_Key])</f>
        <v>GK-02</v>
      </c>
      <c r="H578" s="10">
        <f>Cleaned_Data[[#This Row],[Units_Sold]]</f>
        <v>0</v>
      </c>
      <c r="I578" s="10">
        <f>Cleaned_Data[[#This Row],[MRP]]</f>
        <v>6110.0300000000007</v>
      </c>
      <c r="J578" s="10">
        <f>Cleaned_Data[[#This Row],[Discount_Applied]]</f>
        <v>0</v>
      </c>
      <c r="K578" s="10">
        <f>Cleaned_Data[[#This Row],[Revenue]]</f>
        <v>0</v>
      </c>
      <c r="L578" s="10">
        <f>Cleaned_Data[[#This Row],[Profit]]</f>
        <v>-144.08000000000001</v>
      </c>
      <c r="M578" s="10" t="str">
        <f>Cleaned_Data[[#This Row],[Product_Name]]</f>
        <v>Air Zoom</v>
      </c>
      <c r="N578" s="10" t="str">
        <f>Cleaned_Data[[#This Row],[Product_Line]]</f>
        <v>Running</v>
      </c>
      <c r="O578" s="10" t="str">
        <f>Cleaned_Data[[#This Row],[Size]]</f>
        <v>L</v>
      </c>
      <c r="P578" s="10" t="str">
        <f t="shared" si="16"/>
        <v>Air Zoom|Running|L</v>
      </c>
      <c r="Q578" s="11">
        <f>Cleaned_Data[[#This Row],[Order_Date]]</f>
        <v>45661</v>
      </c>
      <c r="R578" s="10" t="str">
        <f>Cleaned_Data[[#This Row],[Region]]</f>
        <v>Hyderabad</v>
      </c>
      <c r="S578" s="10" t="str">
        <f>Cleaned_Data[[#This Row],[Sales_Channel]]</f>
        <v>Online</v>
      </c>
      <c r="T578" s="10" t="str">
        <f>Cleaned_Data[[#This Row],[Gender_Category]]</f>
        <v>Women</v>
      </c>
      <c r="U578" t="str">
        <f t="shared" si="17"/>
        <v>DK-529</v>
      </c>
      <c r="V578" s="10"/>
      <c r="W578" s="10"/>
    </row>
    <row r="579" spans="1:23" x14ac:dyDescent="0.3">
      <c r="A579" s="10" t="s">
        <v>898</v>
      </c>
      <c r="B579" s="10">
        <f>Cleaned_Data[[#This Row],[Order_ID]]</f>
        <v>2605</v>
      </c>
      <c r="C579" s="10" t="str">
        <f>_xlfn.XLOOKUP(P579,Dim_Product!$E$2:$E$221,Dim_Product!$A$2:$A$221,"Not Found")</f>
        <v>PK-106</v>
      </c>
      <c r="D579" s="10" t="str">
        <f>_xlfn.XLOOKUP(Table5[[#This Row],[Order_Date]],Table8[Date],Table8[Date_Key],"Not Found")</f>
        <v>DK-114</v>
      </c>
      <c r="E579" s="10" t="str">
        <f>_xlfn.XLOOKUP(R579,Table4[Region],Table4[Region_Key])</f>
        <v>RK-01</v>
      </c>
      <c r="F579" s="10" t="str">
        <f>_xlfn.XLOOKUP(S579,Table6[Sales_Channel],Table6[Channel_Key])</f>
        <v>CK-01</v>
      </c>
      <c r="G579" s="10" t="str">
        <f>_xlfn.XLOOKUP(T579,Table7[Gender_Category],Table7[Gender_Key])</f>
        <v>GK-01</v>
      </c>
      <c r="H579" s="10">
        <f>Cleaned_Data[[#This Row],[Units_Sold]]</f>
        <v>-1</v>
      </c>
      <c r="I579" s="10">
        <f>Cleaned_Data[[#This Row],[MRP]]</f>
        <v>7206.45</v>
      </c>
      <c r="J579" s="10">
        <f>Cleaned_Data[[#This Row],[Discount_Applied]]</f>
        <v>0</v>
      </c>
      <c r="K579" s="10">
        <f>Cleaned_Data[[#This Row],[Revenue]]</f>
        <v>0</v>
      </c>
      <c r="L579" s="10">
        <f>Cleaned_Data[[#This Row],[Profit]]</f>
        <v>-228.84</v>
      </c>
      <c r="M579" s="10" t="str">
        <f>Cleaned_Data[[#This Row],[Product_Name]]</f>
        <v>Dunk Low</v>
      </c>
      <c r="N579" s="10" t="str">
        <f>Cleaned_Data[[#This Row],[Product_Line]]</f>
        <v>Lifestyle</v>
      </c>
      <c r="O579" s="10" t="str">
        <f>Cleaned_Data[[#This Row],[Size]]</f>
        <v>NA</v>
      </c>
      <c r="P579" s="10" t="str">
        <f t="shared" ref="P579:P642" si="18">TRIM(M579)&amp;"|"&amp;TRIM(N579)&amp;"|"&amp;TRIM(O579)</f>
        <v>Dunk Low|Lifestyle|NA</v>
      </c>
      <c r="Q579" s="11">
        <f>Cleaned_Data[[#This Row],[Order_Date]]</f>
        <v>45246</v>
      </c>
      <c r="R579" s="10" t="str">
        <f>Cleaned_Data[[#This Row],[Region]]</f>
        <v>Bangalore</v>
      </c>
      <c r="S579" s="10" t="str">
        <f>Cleaned_Data[[#This Row],[Sales_Channel]]</f>
        <v>Online</v>
      </c>
      <c r="T579" s="10" t="str">
        <f>Cleaned_Data[[#This Row],[Gender_Category]]</f>
        <v>Kids</v>
      </c>
      <c r="U579" t="str">
        <f t="shared" ref="U579:U642" si="19">IF(D579="",0,D579)</f>
        <v>DK-114</v>
      </c>
      <c r="V579" s="10"/>
      <c r="W579" s="10"/>
    </row>
    <row r="580" spans="1:23" x14ac:dyDescent="0.3">
      <c r="A580" s="10" t="s">
        <v>899</v>
      </c>
      <c r="B580" s="10">
        <f>Cleaned_Data[[#This Row],[Order_ID]]</f>
        <v>2606</v>
      </c>
      <c r="C580" s="10" t="str">
        <f>_xlfn.XLOOKUP(P580,Dim_Product!$E$2:$E$221,Dim_Product!$A$2:$A$221,"Not Found")</f>
        <v>PK-119</v>
      </c>
      <c r="D580" s="10" t="str">
        <f>_xlfn.XLOOKUP(Table5[[#This Row],[Order_Date]],Table8[Date],Table8[Date_Key],"Not Found")</f>
        <v>DK-655</v>
      </c>
      <c r="E580" s="10" t="str">
        <f>_xlfn.XLOOKUP(R580,Table4[Region],Table4[Region_Key])</f>
        <v>RK-03</v>
      </c>
      <c r="F580" s="10" t="str">
        <f>_xlfn.XLOOKUP(S580,Table6[Sales_Channel],Table6[Channel_Key])</f>
        <v>CK-02</v>
      </c>
      <c r="G580" s="10" t="str">
        <f>_xlfn.XLOOKUP(T580,Table7[Gender_Category],Table7[Gender_Key])</f>
        <v>GK-02</v>
      </c>
      <c r="H580" s="10">
        <f>Cleaned_Data[[#This Row],[Units_Sold]]</f>
        <v>2</v>
      </c>
      <c r="I580" s="10">
        <f>Cleaned_Data[[#This Row],[MRP]]</f>
        <v>4040.65</v>
      </c>
      <c r="J580" s="10">
        <f>Cleaned_Data[[#This Row],[Discount_Applied]]</f>
        <v>0</v>
      </c>
      <c r="K580" s="10">
        <f>Cleaned_Data[[#This Row],[Revenue]]</f>
        <v>0</v>
      </c>
      <c r="L580" s="10">
        <f>Cleaned_Data[[#This Row],[Profit]]</f>
        <v>805.92</v>
      </c>
      <c r="M580" s="10" t="str">
        <f>Cleaned_Data[[#This Row],[Product_Name]]</f>
        <v>Air Force 1</v>
      </c>
      <c r="N580" s="10" t="str">
        <f>Cleaned_Data[[#This Row],[Product_Line]]</f>
        <v>Lifestyle</v>
      </c>
      <c r="O580" s="10" t="str">
        <f>Cleaned_Data[[#This Row],[Size]]</f>
        <v>L</v>
      </c>
      <c r="P580" s="10" t="str">
        <f t="shared" si="18"/>
        <v>Air Force 1|Lifestyle|L</v>
      </c>
      <c r="Q580" s="11">
        <f>Cleaned_Data[[#This Row],[Order_Date]]</f>
        <v>45787</v>
      </c>
      <c r="R580" s="10" t="str">
        <f>Cleaned_Data[[#This Row],[Region]]</f>
        <v>Mumbai</v>
      </c>
      <c r="S580" s="10" t="str">
        <f>Cleaned_Data[[#This Row],[Sales_Channel]]</f>
        <v>Retail</v>
      </c>
      <c r="T580" s="10" t="str">
        <f>Cleaned_Data[[#This Row],[Gender_Category]]</f>
        <v>Women</v>
      </c>
      <c r="U580" t="str">
        <f t="shared" si="19"/>
        <v>DK-655</v>
      </c>
      <c r="V580" s="10"/>
      <c r="W580" s="10"/>
    </row>
    <row r="581" spans="1:23" x14ac:dyDescent="0.3">
      <c r="A581" s="10" t="s">
        <v>900</v>
      </c>
      <c r="B581" s="10">
        <f>Cleaned_Data[[#This Row],[Order_ID]]</f>
        <v>2607</v>
      </c>
      <c r="C581" s="10" t="str">
        <f>_xlfn.XLOOKUP(P581,Dim_Product!$E$2:$E$221,Dim_Product!$A$2:$A$221,"Not Found")</f>
        <v>PK-56</v>
      </c>
      <c r="D581" s="10" t="str">
        <f>_xlfn.XLOOKUP(Table5[[#This Row],[Order_Date]],Table8[Date],Table8[Date_Key],"Not Found")</f>
        <v>DK-367</v>
      </c>
      <c r="E581" s="10" t="str">
        <f>_xlfn.XLOOKUP(R581,Table4[Region],Table4[Region_Key])</f>
        <v>RK-06</v>
      </c>
      <c r="F581" s="10" t="str">
        <f>_xlfn.XLOOKUP(S581,Table6[Sales_Channel],Table6[Channel_Key])</f>
        <v>CK-01</v>
      </c>
      <c r="G581" s="10" t="str">
        <f>_xlfn.XLOOKUP(T581,Table7[Gender_Category],Table7[Gender_Key])</f>
        <v>GK-02</v>
      </c>
      <c r="H581" s="10">
        <f>Cleaned_Data[[#This Row],[Units_Sold]]</f>
        <v>2</v>
      </c>
      <c r="I581" s="10">
        <f>Cleaned_Data[[#This Row],[MRP]]</f>
        <v>6110.0300000000007</v>
      </c>
      <c r="J581" s="10">
        <f>Cleaned_Data[[#This Row],[Discount_Applied]]</f>
        <v>0</v>
      </c>
      <c r="K581" s="10">
        <f>Cleaned_Data[[#This Row],[Revenue]]</f>
        <v>0</v>
      </c>
      <c r="L581" s="10">
        <f>Cleaned_Data[[#This Row],[Profit]]</f>
        <v>3522.02</v>
      </c>
      <c r="M581" s="10" t="str">
        <f>Cleaned_Data[[#This Row],[Product_Name]]</f>
        <v>LeBron 20</v>
      </c>
      <c r="N581" s="10" t="str">
        <f>Cleaned_Data[[#This Row],[Product_Line]]</f>
        <v>Basketball</v>
      </c>
      <c r="O581" s="10" t="str">
        <f>Cleaned_Data[[#This Row],[Size]]</f>
        <v>NA</v>
      </c>
      <c r="P581" s="10" t="str">
        <f t="shared" si="18"/>
        <v>LeBron 20|Basketball|NA</v>
      </c>
      <c r="Q581" s="11">
        <f>Cleaned_Data[[#This Row],[Order_Date]]</f>
        <v>45499</v>
      </c>
      <c r="R581" s="10" t="str">
        <f>Cleaned_Data[[#This Row],[Region]]</f>
        <v>Kolkata</v>
      </c>
      <c r="S581" s="10" t="str">
        <f>Cleaned_Data[[#This Row],[Sales_Channel]]</f>
        <v>Online</v>
      </c>
      <c r="T581" s="10" t="str">
        <f>Cleaned_Data[[#This Row],[Gender_Category]]</f>
        <v>Women</v>
      </c>
      <c r="U581" t="str">
        <f t="shared" si="19"/>
        <v>DK-367</v>
      </c>
      <c r="V581" s="10"/>
      <c r="W581" s="10"/>
    </row>
    <row r="582" spans="1:23" x14ac:dyDescent="0.3">
      <c r="A582" s="10" t="s">
        <v>901</v>
      </c>
      <c r="B582" s="10">
        <f>Cleaned_Data[[#This Row],[Order_ID]]</f>
        <v>2608</v>
      </c>
      <c r="C582" s="10" t="str">
        <f>_xlfn.XLOOKUP(P582,Dim_Product!$E$2:$E$221,Dim_Product!$A$2:$A$221,"Not Found")</f>
        <v>PK-09</v>
      </c>
      <c r="D582" s="10" t="str">
        <f>_xlfn.XLOOKUP(Table5[[#This Row],[Order_Date]],Table8[Date],Table8[Date_Key],"Not Found")</f>
        <v>DK-500</v>
      </c>
      <c r="E582" s="10" t="str">
        <f>_xlfn.XLOOKUP(R582,Table4[Region],Table4[Region_Key])</f>
        <v>RK-06</v>
      </c>
      <c r="F582" s="10" t="str">
        <f>_xlfn.XLOOKUP(S582,Table6[Sales_Channel],Table6[Channel_Key])</f>
        <v>CK-01</v>
      </c>
      <c r="G582" s="10" t="str">
        <f>_xlfn.XLOOKUP(T582,Table7[Gender_Category],Table7[Gender_Key])</f>
        <v>GK-02</v>
      </c>
      <c r="H582" s="10">
        <f>Cleaned_Data[[#This Row],[Units_Sold]]</f>
        <v>2</v>
      </c>
      <c r="I582" s="10">
        <f>Cleaned_Data[[#This Row],[MRP]]</f>
        <v>6110.0300000000007</v>
      </c>
      <c r="J582" s="10">
        <f>Cleaned_Data[[#This Row],[Discount_Applied]]</f>
        <v>0</v>
      </c>
      <c r="K582" s="10">
        <f>Cleaned_Data[[#This Row],[Revenue]]</f>
        <v>0</v>
      </c>
      <c r="L582" s="10">
        <f>Cleaned_Data[[#This Row],[Profit]]</f>
        <v>354.67</v>
      </c>
      <c r="M582" s="10" t="str">
        <f>Cleaned_Data[[#This Row],[Product_Name]]</f>
        <v>Waffle One</v>
      </c>
      <c r="N582" s="10" t="str">
        <f>Cleaned_Data[[#This Row],[Product_Line]]</f>
        <v>Lifestyle</v>
      </c>
      <c r="O582" s="10" t="str">
        <f>Cleaned_Data[[#This Row],[Size]]</f>
        <v>L</v>
      </c>
      <c r="P582" s="10" t="str">
        <f t="shared" si="18"/>
        <v>Waffle One|Lifestyle|L</v>
      </c>
      <c r="Q582" s="11">
        <f>Cleaned_Data[[#This Row],[Order_Date]]</f>
        <v>45632</v>
      </c>
      <c r="R582" s="10" t="str">
        <f>Cleaned_Data[[#This Row],[Region]]</f>
        <v>Kolkata</v>
      </c>
      <c r="S582" s="10" t="str">
        <f>Cleaned_Data[[#This Row],[Sales_Channel]]</f>
        <v>Online</v>
      </c>
      <c r="T582" s="10" t="str">
        <f>Cleaned_Data[[#This Row],[Gender_Category]]</f>
        <v>Women</v>
      </c>
      <c r="U582" t="str">
        <f t="shared" si="19"/>
        <v>DK-500</v>
      </c>
      <c r="V582" s="10"/>
      <c r="W582" s="10"/>
    </row>
    <row r="583" spans="1:23" x14ac:dyDescent="0.3">
      <c r="A583" s="10" t="s">
        <v>902</v>
      </c>
      <c r="B583" s="10">
        <f>Cleaned_Data[[#This Row],[Order_ID]]</f>
        <v>2609</v>
      </c>
      <c r="C583" s="10" t="str">
        <f>_xlfn.XLOOKUP(P583,Dim_Product!$E$2:$E$221,Dim_Product!$A$2:$A$221,"Not Found")</f>
        <v>PK-03</v>
      </c>
      <c r="D583" s="10" t="str">
        <f>_xlfn.XLOOKUP(Table5[[#This Row],[Order_Date]],Table8[Date],Table8[Date_Key],"Not Found")</f>
        <v>DK-463</v>
      </c>
      <c r="E583" s="10" t="str">
        <f>_xlfn.XLOOKUP(R583,Table4[Region],Table4[Region_Key])</f>
        <v>RK-01</v>
      </c>
      <c r="F583" s="10" t="str">
        <f>_xlfn.XLOOKUP(S583,Table6[Sales_Channel],Table6[Channel_Key])</f>
        <v>CK-01</v>
      </c>
      <c r="G583" s="10" t="str">
        <f>_xlfn.XLOOKUP(T583,Table7[Gender_Category],Table7[Gender_Key])</f>
        <v>GK-01</v>
      </c>
      <c r="H583" s="10">
        <f>Cleaned_Data[[#This Row],[Units_Sold]]</f>
        <v>2</v>
      </c>
      <c r="I583" s="10">
        <f>Cleaned_Data[[#This Row],[MRP]]</f>
        <v>9649.2800000000007</v>
      </c>
      <c r="J583" s="10">
        <f>Cleaned_Data[[#This Row],[Discount_Applied]]</f>
        <v>0</v>
      </c>
      <c r="K583" s="10">
        <f>Cleaned_Data[[#This Row],[Revenue]]</f>
        <v>0</v>
      </c>
      <c r="L583" s="10">
        <f>Cleaned_Data[[#This Row],[Profit]]</f>
        <v>2712.88</v>
      </c>
      <c r="M583" s="10" t="str">
        <f>Cleaned_Data[[#This Row],[Product_Name]]</f>
        <v>Premier III</v>
      </c>
      <c r="N583" s="10" t="str">
        <f>Cleaned_Data[[#This Row],[Product_Line]]</f>
        <v>Soccer</v>
      </c>
      <c r="O583" s="10" t="str">
        <f>Cleaned_Data[[#This Row],[Size]]</f>
        <v>M</v>
      </c>
      <c r="P583" s="10" t="str">
        <f t="shared" si="18"/>
        <v>Premier III|Soccer|M</v>
      </c>
      <c r="Q583" s="11">
        <f>Cleaned_Data[[#This Row],[Order_Date]]</f>
        <v>45595</v>
      </c>
      <c r="R583" s="10" t="str">
        <f>Cleaned_Data[[#This Row],[Region]]</f>
        <v>Bangalore</v>
      </c>
      <c r="S583" s="10" t="str">
        <f>Cleaned_Data[[#This Row],[Sales_Channel]]</f>
        <v>Online</v>
      </c>
      <c r="T583" s="10" t="str">
        <f>Cleaned_Data[[#This Row],[Gender_Category]]</f>
        <v>Kids</v>
      </c>
      <c r="U583" t="str">
        <f t="shared" si="19"/>
        <v>DK-463</v>
      </c>
      <c r="V583" s="10"/>
      <c r="W583" s="10"/>
    </row>
    <row r="584" spans="1:23" x14ac:dyDescent="0.3">
      <c r="A584" s="10" t="s">
        <v>903</v>
      </c>
      <c r="B584" s="10">
        <f>Cleaned_Data[[#This Row],[Order_ID]]</f>
        <v>2610</v>
      </c>
      <c r="C584" s="10" t="str">
        <f>_xlfn.XLOOKUP(P584,Dim_Product!$E$2:$E$221,Dim_Product!$A$2:$A$221,"Not Found")</f>
        <v>PK-50</v>
      </c>
      <c r="D584" s="10" t="str">
        <f>_xlfn.XLOOKUP(Table5[[#This Row],[Order_Date]],Table8[Date],Table8[Date_Key],"Not Found")</f>
        <v>Not Found</v>
      </c>
      <c r="E584" s="10" t="str">
        <f>_xlfn.XLOOKUP(R584,Table4[Region],Table4[Region_Key])</f>
        <v>RK-01</v>
      </c>
      <c r="F584" s="10" t="str">
        <f>_xlfn.XLOOKUP(S584,Table6[Sales_Channel],Table6[Channel_Key])</f>
        <v>CK-01</v>
      </c>
      <c r="G584" s="10" t="str">
        <f>_xlfn.XLOOKUP(T584,Table7[Gender_Category],Table7[Gender_Key])</f>
        <v>GK-02</v>
      </c>
      <c r="H584" s="10">
        <f>Cleaned_Data[[#This Row],[Units_Sold]]</f>
        <v>2</v>
      </c>
      <c r="I584" s="10">
        <f>Cleaned_Data[[#This Row],[MRP]]</f>
        <v>8359.07</v>
      </c>
      <c r="J584" s="10">
        <f>Cleaned_Data[[#This Row],[Discount_Applied]]</f>
        <v>0</v>
      </c>
      <c r="K584" s="10">
        <f>Cleaned_Data[[#This Row],[Revenue]]</f>
        <v>0</v>
      </c>
      <c r="L584" s="10">
        <f>Cleaned_Data[[#This Row],[Profit]]</f>
        <v>167.72</v>
      </c>
      <c r="M584" s="10" t="str">
        <f>Cleaned_Data[[#This Row],[Product_Name]]</f>
        <v>Blazer Mid</v>
      </c>
      <c r="N584" s="10" t="str">
        <f>Cleaned_Data[[#This Row],[Product_Line]]</f>
        <v>Lifestyle</v>
      </c>
      <c r="O584" s="10" t="str">
        <f>Cleaned_Data[[#This Row],[Size]]</f>
        <v>M</v>
      </c>
      <c r="P584" s="10" t="str">
        <f t="shared" si="18"/>
        <v>Blazer Mid|Lifestyle|M</v>
      </c>
      <c r="Q584" s="11" t="str">
        <f>Cleaned_Data[[#This Row],[Order_Date]]</f>
        <v/>
      </c>
      <c r="R584" s="10" t="str">
        <f>Cleaned_Data[[#This Row],[Region]]</f>
        <v>Bangalore</v>
      </c>
      <c r="S584" s="10" t="str">
        <f>Cleaned_Data[[#This Row],[Sales_Channel]]</f>
        <v>Online</v>
      </c>
      <c r="T584" s="10" t="str">
        <f>Cleaned_Data[[#This Row],[Gender_Category]]</f>
        <v>Women</v>
      </c>
      <c r="U584" t="str">
        <f t="shared" si="19"/>
        <v>Not Found</v>
      </c>
      <c r="V584" s="10"/>
      <c r="W584" s="10"/>
    </row>
    <row r="585" spans="1:23" x14ac:dyDescent="0.3">
      <c r="A585" s="10" t="s">
        <v>904</v>
      </c>
      <c r="B585" s="10">
        <f>Cleaned_Data[[#This Row],[Order_ID]]</f>
        <v>2612</v>
      </c>
      <c r="C585" s="10" t="str">
        <f>_xlfn.XLOOKUP(P585,Dim_Product!$E$2:$E$221,Dim_Product!$A$2:$A$221,"Not Found")</f>
        <v>PK-06</v>
      </c>
      <c r="D585" s="10" t="str">
        <f>_xlfn.XLOOKUP(Table5[[#This Row],[Order_Date]],Table8[Date],Table8[Date_Key],"Not Found")</f>
        <v>DK-406</v>
      </c>
      <c r="E585" s="10" t="str">
        <f>_xlfn.XLOOKUP(R585,Table4[Region],Table4[Region_Key])</f>
        <v>RK-03</v>
      </c>
      <c r="F585" s="10" t="str">
        <f>_xlfn.XLOOKUP(S585,Table6[Sales_Channel],Table6[Channel_Key])</f>
        <v>CK-02</v>
      </c>
      <c r="G585" s="10" t="str">
        <f>_xlfn.XLOOKUP(T585,Table7[Gender_Category],Table7[Gender_Key])</f>
        <v>GK-02</v>
      </c>
      <c r="H585" s="10">
        <f>Cleaned_Data[[#This Row],[Units_Sold]]</f>
        <v>0</v>
      </c>
      <c r="I585" s="10">
        <f>Cleaned_Data[[#This Row],[MRP]]</f>
        <v>6110.0300000000007</v>
      </c>
      <c r="J585" s="10">
        <f>Cleaned_Data[[#This Row],[Discount_Applied]]</f>
        <v>0</v>
      </c>
      <c r="K585" s="10">
        <f>Cleaned_Data[[#This Row],[Revenue]]</f>
        <v>0</v>
      </c>
      <c r="L585" s="10">
        <f>Cleaned_Data[[#This Row],[Profit]]</f>
        <v>507.1</v>
      </c>
      <c r="M585" s="10" t="str">
        <f>Cleaned_Data[[#This Row],[Product_Name]]</f>
        <v>Flex Trainer</v>
      </c>
      <c r="N585" s="10" t="str">
        <f>Cleaned_Data[[#This Row],[Product_Line]]</f>
        <v>Training</v>
      </c>
      <c r="O585" s="10" t="str">
        <f>Cleaned_Data[[#This Row],[Size]]</f>
        <v>M</v>
      </c>
      <c r="P585" s="10" t="str">
        <f t="shared" si="18"/>
        <v>Flex Trainer|Training|M</v>
      </c>
      <c r="Q585" s="11">
        <f>Cleaned_Data[[#This Row],[Order_Date]]</f>
        <v>45538</v>
      </c>
      <c r="R585" s="10" t="str">
        <f>Cleaned_Data[[#This Row],[Region]]</f>
        <v>Mumbai</v>
      </c>
      <c r="S585" s="10" t="str">
        <f>Cleaned_Data[[#This Row],[Sales_Channel]]</f>
        <v>Retail</v>
      </c>
      <c r="T585" s="10" t="str">
        <f>Cleaned_Data[[#This Row],[Gender_Category]]</f>
        <v>Women</v>
      </c>
      <c r="U585" t="str">
        <f t="shared" si="19"/>
        <v>DK-406</v>
      </c>
      <c r="V585" s="10"/>
      <c r="W585" s="10"/>
    </row>
    <row r="586" spans="1:23" x14ac:dyDescent="0.3">
      <c r="A586" s="10" t="s">
        <v>905</v>
      </c>
      <c r="B586" s="10">
        <f>Cleaned_Data[[#This Row],[Order_ID]]</f>
        <v>2613</v>
      </c>
      <c r="C586" s="10" t="str">
        <f>_xlfn.XLOOKUP(P586,Dim_Product!$E$2:$E$221,Dim_Product!$A$2:$A$221,"Not Found")</f>
        <v>PK-154</v>
      </c>
      <c r="D586" s="10" t="str">
        <f>_xlfn.XLOOKUP(Table5[[#This Row],[Order_Date]],Table8[Date],Table8[Date_Key],"Not Found")</f>
        <v>Not Found</v>
      </c>
      <c r="E586" s="10" t="str">
        <f>_xlfn.XLOOKUP(R586,Table4[Region],Table4[Region_Key])</f>
        <v>RK-05</v>
      </c>
      <c r="F586" s="10" t="str">
        <f>_xlfn.XLOOKUP(S586,Table6[Sales_Channel],Table6[Channel_Key])</f>
        <v>CK-02</v>
      </c>
      <c r="G586" s="10" t="str">
        <f>_xlfn.XLOOKUP(T586,Table7[Gender_Category],Table7[Gender_Key])</f>
        <v>GK-02</v>
      </c>
      <c r="H586" s="10">
        <f>Cleaned_Data[[#This Row],[Units_Sold]]</f>
        <v>3</v>
      </c>
      <c r="I586" s="10">
        <f>Cleaned_Data[[#This Row],[MRP]]</f>
        <v>4374.83</v>
      </c>
      <c r="J586" s="10">
        <f>Cleaned_Data[[#This Row],[Discount_Applied]]</f>
        <v>0.27</v>
      </c>
      <c r="K586" s="10">
        <f>Cleaned_Data[[#This Row],[Revenue]]</f>
        <v>9580.8799999999992</v>
      </c>
      <c r="L586" s="10">
        <f>Cleaned_Data[[#This Row],[Profit]]</f>
        <v>1473.37</v>
      </c>
      <c r="M586" s="10" t="str">
        <f>Cleaned_Data[[#This Row],[Product_Name]]</f>
        <v>Waffle One</v>
      </c>
      <c r="N586" s="10" t="str">
        <f>Cleaned_Data[[#This Row],[Product_Line]]</f>
        <v>Lifestyle</v>
      </c>
      <c r="O586" s="10" t="str">
        <f>Cleaned_Data[[#This Row],[Size]]</f>
        <v>7</v>
      </c>
      <c r="P586" s="10" t="str">
        <f t="shared" si="18"/>
        <v>Waffle One|Lifestyle|7</v>
      </c>
      <c r="Q586" s="11" t="str">
        <f>Cleaned_Data[[#This Row],[Order_Date]]</f>
        <v/>
      </c>
      <c r="R586" s="10" t="str">
        <f>Cleaned_Data[[#This Row],[Region]]</f>
        <v>Delhi</v>
      </c>
      <c r="S586" s="10" t="str">
        <f>Cleaned_Data[[#This Row],[Sales_Channel]]</f>
        <v>Retail</v>
      </c>
      <c r="T586" s="10" t="str">
        <f>Cleaned_Data[[#This Row],[Gender_Category]]</f>
        <v>Women</v>
      </c>
      <c r="U586" t="str">
        <f t="shared" si="19"/>
        <v>Not Found</v>
      </c>
      <c r="V586" s="10"/>
      <c r="W586" s="10"/>
    </row>
    <row r="587" spans="1:23" x14ac:dyDescent="0.3">
      <c r="A587" s="10" t="s">
        <v>906</v>
      </c>
      <c r="B587" s="10">
        <f>Cleaned_Data[[#This Row],[Order_ID]]</f>
        <v>2614</v>
      </c>
      <c r="C587" s="10" t="str">
        <f>_xlfn.XLOOKUP(P587,Dim_Product!$E$2:$E$221,Dim_Product!$A$2:$A$221,"Not Found")</f>
        <v>PK-05</v>
      </c>
      <c r="D587" s="10" t="str">
        <f>_xlfn.XLOOKUP(Table5[[#This Row],[Order_Date]],Table8[Date],Table8[Date_Key],"Not Found")</f>
        <v>DK-542</v>
      </c>
      <c r="E587" s="10" t="str">
        <f>_xlfn.XLOOKUP(R587,Table4[Region],Table4[Region_Key])</f>
        <v>RK-01</v>
      </c>
      <c r="F587" s="10" t="str">
        <f>_xlfn.XLOOKUP(S587,Table6[Sales_Channel],Table6[Channel_Key])</f>
        <v>CK-02</v>
      </c>
      <c r="G587" s="10" t="str">
        <f>_xlfn.XLOOKUP(T587,Table7[Gender_Category],Table7[Gender_Key])</f>
        <v>GK-02</v>
      </c>
      <c r="H587" s="10">
        <f>Cleaned_Data[[#This Row],[Units_Sold]]</f>
        <v>2</v>
      </c>
      <c r="I587" s="10">
        <f>Cleaned_Data[[#This Row],[MRP]]</f>
        <v>2265</v>
      </c>
      <c r="J587" s="10">
        <f>Cleaned_Data[[#This Row],[Discount_Applied]]</f>
        <v>0</v>
      </c>
      <c r="K587" s="10">
        <f>Cleaned_Data[[#This Row],[Revenue]]</f>
        <v>0</v>
      </c>
      <c r="L587" s="10">
        <f>Cleaned_Data[[#This Row],[Profit]]</f>
        <v>2095.44</v>
      </c>
      <c r="M587" s="10" t="str">
        <f>Cleaned_Data[[#This Row],[Product_Name]]</f>
        <v>React Infinity</v>
      </c>
      <c r="N587" s="10" t="str">
        <f>Cleaned_Data[[#This Row],[Product_Line]]</f>
        <v>Running</v>
      </c>
      <c r="O587" s="10" t="str">
        <f>Cleaned_Data[[#This Row],[Size]]</f>
        <v>XL</v>
      </c>
      <c r="P587" s="10" t="str">
        <f t="shared" si="18"/>
        <v>React Infinity|Running|XL</v>
      </c>
      <c r="Q587" s="11">
        <f>Cleaned_Data[[#This Row],[Order_Date]]</f>
        <v>45674</v>
      </c>
      <c r="R587" s="10" t="str">
        <f>Cleaned_Data[[#This Row],[Region]]</f>
        <v>Bangalore</v>
      </c>
      <c r="S587" s="10" t="str">
        <f>Cleaned_Data[[#This Row],[Sales_Channel]]</f>
        <v>Retail</v>
      </c>
      <c r="T587" s="10" t="str">
        <f>Cleaned_Data[[#This Row],[Gender_Category]]</f>
        <v>Women</v>
      </c>
      <c r="U587" t="str">
        <f t="shared" si="19"/>
        <v>DK-542</v>
      </c>
      <c r="V587" s="10"/>
      <c r="W587" s="10"/>
    </row>
    <row r="588" spans="1:23" x14ac:dyDescent="0.3">
      <c r="A588" s="10" t="s">
        <v>907</v>
      </c>
      <c r="B588" s="10">
        <f>Cleaned_Data[[#This Row],[Order_ID]]</f>
        <v>2615</v>
      </c>
      <c r="C588" s="10" t="str">
        <f>_xlfn.XLOOKUP(P588,Dim_Product!$E$2:$E$221,Dim_Product!$A$2:$A$221,"Not Found")</f>
        <v>PK-27</v>
      </c>
      <c r="D588" s="10" t="str">
        <f>_xlfn.XLOOKUP(Table5[[#This Row],[Order_Date]],Table8[Date],Table8[Date_Key],"Not Found")</f>
        <v>DK-488</v>
      </c>
      <c r="E588" s="10" t="str">
        <f>_xlfn.XLOOKUP(R588,Table4[Region],Table4[Region_Key])</f>
        <v>RK-04</v>
      </c>
      <c r="F588" s="10" t="str">
        <f>_xlfn.XLOOKUP(S588,Table6[Sales_Channel],Table6[Channel_Key])</f>
        <v>CK-01</v>
      </c>
      <c r="G588" s="10" t="str">
        <f>_xlfn.XLOOKUP(T588,Table7[Gender_Category],Table7[Gender_Key])</f>
        <v>GK-02</v>
      </c>
      <c r="H588" s="10">
        <f>Cleaned_Data[[#This Row],[Units_Sold]]</f>
        <v>3</v>
      </c>
      <c r="I588" s="10">
        <f>Cleaned_Data[[#This Row],[MRP]]</f>
        <v>3042.37</v>
      </c>
      <c r="J588" s="10">
        <f>Cleaned_Data[[#This Row],[Discount_Applied]]</f>
        <v>0.12</v>
      </c>
      <c r="K588" s="10">
        <f>Cleaned_Data[[#This Row],[Revenue]]</f>
        <v>8031.86</v>
      </c>
      <c r="L588" s="10">
        <f>Cleaned_Data[[#This Row],[Profit]]</f>
        <v>2105.48</v>
      </c>
      <c r="M588" s="10" t="str">
        <f>Cleaned_Data[[#This Row],[Product_Name]]</f>
        <v>Phantom GT</v>
      </c>
      <c r="N588" s="10" t="str">
        <f>Cleaned_Data[[#This Row],[Product_Line]]</f>
        <v>Soccer</v>
      </c>
      <c r="O588" s="10" t="str">
        <f>Cleaned_Data[[#This Row],[Size]]</f>
        <v>XL</v>
      </c>
      <c r="P588" s="10" t="str">
        <f t="shared" si="18"/>
        <v>Phantom GT|Soccer|XL</v>
      </c>
      <c r="Q588" s="11">
        <f>Cleaned_Data[[#This Row],[Order_Date]]</f>
        <v>45620</v>
      </c>
      <c r="R588" s="10" t="str">
        <f>Cleaned_Data[[#This Row],[Region]]</f>
        <v>Pune</v>
      </c>
      <c r="S588" s="10" t="str">
        <f>Cleaned_Data[[#This Row],[Sales_Channel]]</f>
        <v>Online</v>
      </c>
      <c r="T588" s="10" t="str">
        <f>Cleaned_Data[[#This Row],[Gender_Category]]</f>
        <v>Women</v>
      </c>
      <c r="U588" t="str">
        <f t="shared" si="19"/>
        <v>DK-488</v>
      </c>
      <c r="V588" s="10"/>
      <c r="W588" s="10"/>
    </row>
    <row r="589" spans="1:23" x14ac:dyDescent="0.3">
      <c r="A589" s="10" t="s">
        <v>908</v>
      </c>
      <c r="B589" s="10">
        <f>Cleaned_Data[[#This Row],[Order_ID]]</f>
        <v>2616</v>
      </c>
      <c r="C589" s="10" t="str">
        <f>_xlfn.XLOOKUP(P589,Dim_Product!$E$2:$E$221,Dim_Product!$A$2:$A$221,"Not Found")</f>
        <v>PK-96</v>
      </c>
      <c r="D589" s="10" t="str">
        <f>_xlfn.XLOOKUP(Table5[[#This Row],[Order_Date]],Table8[Date],Table8[Date_Key],"Not Found")</f>
        <v>Not Found</v>
      </c>
      <c r="E589" s="10" t="str">
        <f>_xlfn.XLOOKUP(R589,Table4[Region],Table4[Region_Key])</f>
        <v>RK-06</v>
      </c>
      <c r="F589" s="10" t="str">
        <f>_xlfn.XLOOKUP(S589,Table6[Sales_Channel],Table6[Channel_Key])</f>
        <v>CK-01</v>
      </c>
      <c r="G589" s="10" t="str">
        <f>_xlfn.XLOOKUP(T589,Table7[Gender_Category],Table7[Gender_Key])</f>
        <v>GK-03</v>
      </c>
      <c r="H589" s="10">
        <f>Cleaned_Data[[#This Row],[Units_Sold]]</f>
        <v>2</v>
      </c>
      <c r="I589" s="10">
        <f>Cleaned_Data[[#This Row],[MRP]]</f>
        <v>6110.0300000000007</v>
      </c>
      <c r="J589" s="10">
        <f>Cleaned_Data[[#This Row],[Discount_Applied]]</f>
        <v>0.2</v>
      </c>
      <c r="K589" s="10">
        <f>Cleaned_Data[[#This Row],[Revenue]]</f>
        <v>0</v>
      </c>
      <c r="L589" s="10">
        <f>Cleaned_Data[[#This Row],[Profit]]</f>
        <v>2788.41</v>
      </c>
      <c r="M589" s="10" t="str">
        <f>Cleaned_Data[[#This Row],[Product_Name]]</f>
        <v>Waffle One</v>
      </c>
      <c r="N589" s="10" t="str">
        <f>Cleaned_Data[[#This Row],[Product_Line]]</f>
        <v>Lifestyle</v>
      </c>
      <c r="O589" s="10" t="str">
        <f>Cleaned_Data[[#This Row],[Size]]</f>
        <v>XL</v>
      </c>
      <c r="P589" s="10" t="str">
        <f t="shared" si="18"/>
        <v>Waffle One|Lifestyle|XL</v>
      </c>
      <c r="Q589" s="11" t="str">
        <f>Cleaned_Data[[#This Row],[Order_Date]]</f>
        <v/>
      </c>
      <c r="R589" s="10" t="str">
        <f>Cleaned_Data[[#This Row],[Region]]</f>
        <v>Kolkata</v>
      </c>
      <c r="S589" s="10" t="str">
        <f>Cleaned_Data[[#This Row],[Sales_Channel]]</f>
        <v>Online</v>
      </c>
      <c r="T589" s="10" t="str">
        <f>Cleaned_Data[[#This Row],[Gender_Category]]</f>
        <v>Men</v>
      </c>
      <c r="U589" t="str">
        <f t="shared" si="19"/>
        <v>Not Found</v>
      </c>
      <c r="V589" s="10"/>
      <c r="W589" s="10"/>
    </row>
    <row r="590" spans="1:23" x14ac:dyDescent="0.3">
      <c r="A590" s="10" t="s">
        <v>909</v>
      </c>
      <c r="B590" s="10">
        <f>Cleaned_Data[[#This Row],[Order_ID]]</f>
        <v>2617</v>
      </c>
      <c r="C590" s="10" t="str">
        <f>_xlfn.XLOOKUP(P590,Dim_Product!$E$2:$E$221,Dim_Product!$A$2:$A$221,"Not Found")</f>
        <v>PK-37</v>
      </c>
      <c r="D590" s="10" t="str">
        <f>_xlfn.XLOOKUP(Table5[[#This Row],[Order_Date]],Table8[Date],Table8[Date_Key],"Not Found")</f>
        <v>DK-725</v>
      </c>
      <c r="E590" s="10" t="str">
        <f>_xlfn.XLOOKUP(R590,Table4[Region],Table4[Region_Key])</f>
        <v>RK-05</v>
      </c>
      <c r="F590" s="10" t="str">
        <f>_xlfn.XLOOKUP(S590,Table6[Sales_Channel],Table6[Channel_Key])</f>
        <v>CK-01</v>
      </c>
      <c r="G590" s="10" t="str">
        <f>_xlfn.XLOOKUP(T590,Table7[Gender_Category],Table7[Gender_Key])</f>
        <v>GK-01</v>
      </c>
      <c r="H590" s="10">
        <f>Cleaned_Data[[#This Row],[Units_Sold]]</f>
        <v>0</v>
      </c>
      <c r="I590" s="10">
        <f>Cleaned_Data[[#This Row],[MRP]]</f>
        <v>6110.0300000000007</v>
      </c>
      <c r="J590" s="10">
        <f>Cleaned_Data[[#This Row],[Discount_Applied]]</f>
        <v>0</v>
      </c>
      <c r="K590" s="10">
        <f>Cleaned_Data[[#This Row],[Revenue]]</f>
        <v>0</v>
      </c>
      <c r="L590" s="10">
        <f>Cleaned_Data[[#This Row],[Profit]]</f>
        <v>2772.05</v>
      </c>
      <c r="M590" s="10" t="str">
        <f>Cleaned_Data[[#This Row],[Product_Name]]</f>
        <v>Premier III</v>
      </c>
      <c r="N590" s="10" t="str">
        <f>Cleaned_Data[[#This Row],[Product_Line]]</f>
        <v>Soccer</v>
      </c>
      <c r="O590" s="10" t="str">
        <f>Cleaned_Data[[#This Row],[Size]]</f>
        <v>XL</v>
      </c>
      <c r="P590" s="10" t="str">
        <f t="shared" si="18"/>
        <v>Premier III|Soccer|XL</v>
      </c>
      <c r="Q590" s="11">
        <f>Cleaned_Data[[#This Row],[Order_Date]]</f>
        <v>45857</v>
      </c>
      <c r="R590" s="10" t="str">
        <f>Cleaned_Data[[#This Row],[Region]]</f>
        <v>Delhi</v>
      </c>
      <c r="S590" s="10" t="str">
        <f>Cleaned_Data[[#This Row],[Sales_Channel]]</f>
        <v>Online</v>
      </c>
      <c r="T590" s="10" t="str">
        <f>Cleaned_Data[[#This Row],[Gender_Category]]</f>
        <v>Kids</v>
      </c>
      <c r="U590" t="str">
        <f t="shared" si="19"/>
        <v>DK-725</v>
      </c>
      <c r="V590" s="10"/>
      <c r="W590" s="10"/>
    </row>
    <row r="591" spans="1:23" x14ac:dyDescent="0.3">
      <c r="A591" s="10" t="s">
        <v>910</v>
      </c>
      <c r="B591" s="10">
        <f>Cleaned_Data[[#This Row],[Order_ID]]</f>
        <v>2618</v>
      </c>
      <c r="C591" s="10" t="str">
        <f>_xlfn.XLOOKUP(P591,Dim_Product!$E$2:$E$221,Dim_Product!$A$2:$A$221,"Not Found")</f>
        <v>PK-38</v>
      </c>
      <c r="D591" s="10" t="str">
        <f>_xlfn.XLOOKUP(Table5[[#This Row],[Order_Date]],Table8[Date],Table8[Date_Key],"Not Found")</f>
        <v>DK-420</v>
      </c>
      <c r="E591" s="10" t="str">
        <f>_xlfn.XLOOKUP(R591,Table4[Region],Table4[Region_Key])</f>
        <v>RK-04</v>
      </c>
      <c r="F591" s="10" t="str">
        <f>_xlfn.XLOOKUP(S591,Table6[Sales_Channel],Table6[Channel_Key])</f>
        <v>CK-02</v>
      </c>
      <c r="G591" s="10" t="str">
        <f>_xlfn.XLOOKUP(T591,Table7[Gender_Category],Table7[Gender_Key])</f>
        <v>GK-01</v>
      </c>
      <c r="H591" s="10">
        <f>Cleaned_Data[[#This Row],[Units_Sold]]</f>
        <v>2</v>
      </c>
      <c r="I591" s="10">
        <f>Cleaned_Data[[#This Row],[MRP]]</f>
        <v>6110.0300000000007</v>
      </c>
      <c r="J591" s="10">
        <f>Cleaned_Data[[#This Row],[Discount_Applied]]</f>
        <v>0</v>
      </c>
      <c r="K591" s="10">
        <f>Cleaned_Data[[#This Row],[Revenue]]</f>
        <v>0</v>
      </c>
      <c r="L591" s="10">
        <f>Cleaned_Data[[#This Row],[Profit]]</f>
        <v>3718.11</v>
      </c>
      <c r="M591" s="10" t="str">
        <f>Cleaned_Data[[#This Row],[Product_Name]]</f>
        <v>Dunk Low</v>
      </c>
      <c r="N591" s="10" t="str">
        <f>Cleaned_Data[[#This Row],[Product_Line]]</f>
        <v>Lifestyle</v>
      </c>
      <c r="O591" s="10" t="str">
        <f>Cleaned_Data[[#This Row],[Size]]</f>
        <v>XL</v>
      </c>
      <c r="P591" s="10" t="str">
        <f t="shared" si="18"/>
        <v>Dunk Low|Lifestyle|XL</v>
      </c>
      <c r="Q591" s="11">
        <f>Cleaned_Data[[#This Row],[Order_Date]]</f>
        <v>45552</v>
      </c>
      <c r="R591" s="10" t="str">
        <f>Cleaned_Data[[#This Row],[Region]]</f>
        <v>Pune</v>
      </c>
      <c r="S591" s="10" t="str">
        <f>Cleaned_Data[[#This Row],[Sales_Channel]]</f>
        <v>Retail</v>
      </c>
      <c r="T591" s="10" t="str">
        <f>Cleaned_Data[[#This Row],[Gender_Category]]</f>
        <v>Kids</v>
      </c>
      <c r="U591" t="str">
        <f t="shared" si="19"/>
        <v>DK-420</v>
      </c>
      <c r="V591" s="10"/>
      <c r="W591" s="10"/>
    </row>
    <row r="592" spans="1:23" x14ac:dyDescent="0.3">
      <c r="A592" s="10" t="s">
        <v>911</v>
      </c>
      <c r="B592" s="10">
        <f>Cleaned_Data[[#This Row],[Order_ID]]</f>
        <v>2619</v>
      </c>
      <c r="C592" s="10" t="str">
        <f>_xlfn.XLOOKUP(P592,Dim_Product!$E$2:$E$221,Dim_Product!$A$2:$A$221,"Not Found")</f>
        <v>PK-09</v>
      </c>
      <c r="D592" s="10" t="str">
        <f>_xlfn.XLOOKUP(Table5[[#This Row],[Order_Date]],Table8[Date],Table8[Date_Key],"Not Found")</f>
        <v>Not Found</v>
      </c>
      <c r="E592" s="10" t="str">
        <f>_xlfn.XLOOKUP(R592,Table4[Region],Table4[Region_Key])</f>
        <v>RK-02</v>
      </c>
      <c r="F592" s="10" t="str">
        <f>_xlfn.XLOOKUP(S592,Table6[Sales_Channel],Table6[Channel_Key])</f>
        <v>CK-01</v>
      </c>
      <c r="G592" s="10" t="str">
        <f>_xlfn.XLOOKUP(T592,Table7[Gender_Category],Table7[Gender_Key])</f>
        <v>GK-01</v>
      </c>
      <c r="H592" s="10">
        <f>Cleaned_Data[[#This Row],[Units_Sold]]</f>
        <v>4</v>
      </c>
      <c r="I592" s="10">
        <f>Cleaned_Data[[#This Row],[MRP]]</f>
        <v>6110.0300000000007</v>
      </c>
      <c r="J592" s="10">
        <f>Cleaned_Data[[#This Row],[Discount_Applied]]</f>
        <v>0.65</v>
      </c>
      <c r="K592" s="10">
        <f>Cleaned_Data[[#This Row],[Revenue]]</f>
        <v>0</v>
      </c>
      <c r="L592" s="10">
        <f>Cleaned_Data[[#This Row],[Profit]]</f>
        <v>-300.27999999999997</v>
      </c>
      <c r="M592" s="10" t="str">
        <f>Cleaned_Data[[#This Row],[Product_Name]]</f>
        <v>Waffle One</v>
      </c>
      <c r="N592" s="10" t="str">
        <f>Cleaned_Data[[#This Row],[Product_Line]]</f>
        <v>Lifestyle</v>
      </c>
      <c r="O592" s="10" t="str">
        <f>Cleaned_Data[[#This Row],[Size]]</f>
        <v>L</v>
      </c>
      <c r="P592" s="10" t="str">
        <f t="shared" si="18"/>
        <v>Waffle One|Lifestyle|L</v>
      </c>
      <c r="Q592" s="11" t="str">
        <f>Cleaned_Data[[#This Row],[Order_Date]]</f>
        <v/>
      </c>
      <c r="R592" s="10" t="str">
        <f>Cleaned_Data[[#This Row],[Region]]</f>
        <v>Hyderabad</v>
      </c>
      <c r="S592" s="10" t="str">
        <f>Cleaned_Data[[#This Row],[Sales_Channel]]</f>
        <v>Online</v>
      </c>
      <c r="T592" s="10" t="str">
        <f>Cleaned_Data[[#This Row],[Gender_Category]]</f>
        <v>Kids</v>
      </c>
      <c r="U592" t="str">
        <f t="shared" si="19"/>
        <v>Not Found</v>
      </c>
      <c r="V592" s="10"/>
      <c r="W592" s="10"/>
    </row>
    <row r="593" spans="1:23" x14ac:dyDescent="0.3">
      <c r="A593" s="10" t="s">
        <v>912</v>
      </c>
      <c r="B593" s="10">
        <f>Cleaned_Data[[#This Row],[Order_ID]]</f>
        <v>2620</v>
      </c>
      <c r="C593" s="10" t="str">
        <f>_xlfn.XLOOKUP(P593,Dim_Product!$E$2:$E$221,Dim_Product!$A$2:$A$221,"Not Found")</f>
        <v>PK-70</v>
      </c>
      <c r="D593" s="10" t="str">
        <f>_xlfn.XLOOKUP(Table5[[#This Row],[Order_Date]],Table8[Date],Table8[Date_Key],"Not Found")</f>
        <v>DK-697</v>
      </c>
      <c r="E593" s="10" t="str">
        <f>_xlfn.XLOOKUP(R593,Table4[Region],Table4[Region_Key])</f>
        <v>RK-02</v>
      </c>
      <c r="F593" s="10" t="str">
        <f>_xlfn.XLOOKUP(S593,Table6[Sales_Channel],Table6[Channel_Key])</f>
        <v>CK-01</v>
      </c>
      <c r="G593" s="10" t="str">
        <f>_xlfn.XLOOKUP(T593,Table7[Gender_Category],Table7[Gender_Key])</f>
        <v>GK-01</v>
      </c>
      <c r="H593" s="10">
        <f>Cleaned_Data[[#This Row],[Units_Sold]]</f>
        <v>0</v>
      </c>
      <c r="I593" s="10">
        <f>Cleaned_Data[[#This Row],[MRP]]</f>
        <v>6110.0300000000007</v>
      </c>
      <c r="J593" s="10">
        <f>Cleaned_Data[[#This Row],[Discount_Applied]]</f>
        <v>0</v>
      </c>
      <c r="K593" s="10">
        <f>Cleaned_Data[[#This Row],[Revenue]]</f>
        <v>0</v>
      </c>
      <c r="L593" s="10">
        <f>Cleaned_Data[[#This Row],[Profit]]</f>
        <v>3874.67</v>
      </c>
      <c r="M593" s="10" t="str">
        <f>Cleaned_Data[[#This Row],[Product_Name]]</f>
        <v>Flex Trainer</v>
      </c>
      <c r="N593" s="10" t="str">
        <f>Cleaned_Data[[#This Row],[Product_Line]]</f>
        <v>Training</v>
      </c>
      <c r="O593" s="10" t="str">
        <f>Cleaned_Data[[#This Row],[Size]]</f>
        <v>XL</v>
      </c>
      <c r="P593" s="10" t="str">
        <f t="shared" si="18"/>
        <v>Flex Trainer|Training|XL</v>
      </c>
      <c r="Q593" s="11">
        <f>Cleaned_Data[[#This Row],[Order_Date]]</f>
        <v>45829</v>
      </c>
      <c r="R593" s="10" t="str">
        <f>Cleaned_Data[[#This Row],[Region]]</f>
        <v>Hyderabad</v>
      </c>
      <c r="S593" s="10" t="str">
        <f>Cleaned_Data[[#This Row],[Sales_Channel]]</f>
        <v>Online</v>
      </c>
      <c r="T593" s="10" t="str">
        <f>Cleaned_Data[[#This Row],[Gender_Category]]</f>
        <v>Kids</v>
      </c>
      <c r="U593" t="str">
        <f t="shared" si="19"/>
        <v>DK-697</v>
      </c>
      <c r="V593" s="10"/>
      <c r="W593" s="10"/>
    </row>
    <row r="594" spans="1:23" x14ac:dyDescent="0.3">
      <c r="A594" s="10" t="s">
        <v>913</v>
      </c>
      <c r="B594" s="10">
        <f>Cleaned_Data[[#This Row],[Order_ID]]</f>
        <v>2621</v>
      </c>
      <c r="C594" s="10" t="str">
        <f>_xlfn.XLOOKUP(P594,Dim_Product!$E$2:$E$221,Dim_Product!$A$2:$A$221,"Not Found")</f>
        <v>PK-95</v>
      </c>
      <c r="D594" s="10" t="str">
        <f>_xlfn.XLOOKUP(Table5[[#This Row],[Order_Date]],Table8[Date],Table8[Date_Key],"Not Found")</f>
        <v>DK-446</v>
      </c>
      <c r="E594" s="10" t="str">
        <f>_xlfn.XLOOKUP(R594,Table4[Region],Table4[Region_Key])</f>
        <v>RK-01</v>
      </c>
      <c r="F594" s="10" t="str">
        <f>_xlfn.XLOOKUP(S594,Table6[Sales_Channel],Table6[Channel_Key])</f>
        <v>CK-01</v>
      </c>
      <c r="G594" s="10" t="str">
        <f>_xlfn.XLOOKUP(T594,Table7[Gender_Category],Table7[Gender_Key])</f>
        <v>GK-01</v>
      </c>
      <c r="H594" s="10">
        <f>Cleaned_Data[[#This Row],[Units_Sold]]</f>
        <v>3</v>
      </c>
      <c r="I594" s="10">
        <f>Cleaned_Data[[#This Row],[MRP]]</f>
        <v>6466.57</v>
      </c>
      <c r="J594" s="10">
        <f>Cleaned_Data[[#This Row],[Discount_Applied]]</f>
        <v>0.59</v>
      </c>
      <c r="K594" s="10">
        <f>Cleaned_Data[[#This Row],[Revenue]]</f>
        <v>7953.88</v>
      </c>
      <c r="L594" s="10">
        <f>Cleaned_Data[[#This Row],[Profit]]</f>
        <v>-1152.8599999999999</v>
      </c>
      <c r="M594" s="10" t="str">
        <f>Cleaned_Data[[#This Row],[Product_Name]]</f>
        <v>Phantom GT</v>
      </c>
      <c r="N594" s="10" t="str">
        <f>Cleaned_Data[[#This Row],[Product_Line]]</f>
        <v>Soccer</v>
      </c>
      <c r="O594" s="10" t="str">
        <f>Cleaned_Data[[#This Row],[Size]]</f>
        <v>L</v>
      </c>
      <c r="P594" s="10" t="str">
        <f t="shared" si="18"/>
        <v>Phantom GT|Soccer|L</v>
      </c>
      <c r="Q594" s="11">
        <f>Cleaned_Data[[#This Row],[Order_Date]]</f>
        <v>45578</v>
      </c>
      <c r="R594" s="10" t="str">
        <f>Cleaned_Data[[#This Row],[Region]]</f>
        <v>Bangalore</v>
      </c>
      <c r="S594" s="10" t="str">
        <f>Cleaned_Data[[#This Row],[Sales_Channel]]</f>
        <v>Online</v>
      </c>
      <c r="T594" s="10" t="str">
        <f>Cleaned_Data[[#This Row],[Gender_Category]]</f>
        <v>Kids</v>
      </c>
      <c r="U594" t="str">
        <f t="shared" si="19"/>
        <v>DK-446</v>
      </c>
      <c r="V594" s="10"/>
      <c r="W594" s="10"/>
    </row>
    <row r="595" spans="1:23" x14ac:dyDescent="0.3">
      <c r="A595" s="10" t="s">
        <v>914</v>
      </c>
      <c r="B595" s="10">
        <f>Cleaned_Data[[#This Row],[Order_ID]]</f>
        <v>2622</v>
      </c>
      <c r="C595" s="10" t="str">
        <f>_xlfn.XLOOKUP(P595,Dim_Product!$E$2:$E$221,Dim_Product!$A$2:$A$221,"Not Found")</f>
        <v>PK-50</v>
      </c>
      <c r="D595" s="10" t="str">
        <f>_xlfn.XLOOKUP(Table5[[#This Row],[Order_Date]],Table8[Date],Table8[Date_Key],"Not Found")</f>
        <v>DK-529</v>
      </c>
      <c r="E595" s="10" t="str">
        <f>_xlfn.XLOOKUP(R595,Table4[Region],Table4[Region_Key])</f>
        <v>RK-04</v>
      </c>
      <c r="F595" s="10" t="str">
        <f>_xlfn.XLOOKUP(S595,Table6[Sales_Channel],Table6[Channel_Key])</f>
        <v>CK-01</v>
      </c>
      <c r="G595" s="10" t="str">
        <f>_xlfn.XLOOKUP(T595,Table7[Gender_Category],Table7[Gender_Key])</f>
        <v>GK-01</v>
      </c>
      <c r="H595" s="10">
        <f>Cleaned_Data[[#This Row],[Units_Sold]]</f>
        <v>2</v>
      </c>
      <c r="I595" s="10">
        <f>Cleaned_Data[[#This Row],[MRP]]</f>
        <v>8073.58</v>
      </c>
      <c r="J595" s="10">
        <f>Cleaned_Data[[#This Row],[Discount_Applied]]</f>
        <v>0</v>
      </c>
      <c r="K595" s="10">
        <f>Cleaned_Data[[#This Row],[Revenue]]</f>
        <v>0</v>
      </c>
      <c r="L595" s="10">
        <f>Cleaned_Data[[#This Row],[Profit]]</f>
        <v>-82.31</v>
      </c>
      <c r="M595" s="10" t="str">
        <f>Cleaned_Data[[#This Row],[Product_Name]]</f>
        <v>Blazer Mid</v>
      </c>
      <c r="N595" s="10" t="str">
        <f>Cleaned_Data[[#This Row],[Product_Line]]</f>
        <v>Lifestyle</v>
      </c>
      <c r="O595" s="10" t="str">
        <f>Cleaned_Data[[#This Row],[Size]]</f>
        <v>M</v>
      </c>
      <c r="P595" s="10" t="str">
        <f t="shared" si="18"/>
        <v>Blazer Mid|Lifestyle|M</v>
      </c>
      <c r="Q595" s="11">
        <f>Cleaned_Data[[#This Row],[Order_Date]]</f>
        <v>45661</v>
      </c>
      <c r="R595" s="10" t="str">
        <f>Cleaned_Data[[#This Row],[Region]]</f>
        <v>Pune</v>
      </c>
      <c r="S595" s="10" t="str">
        <f>Cleaned_Data[[#This Row],[Sales_Channel]]</f>
        <v>Online</v>
      </c>
      <c r="T595" s="10" t="str">
        <f>Cleaned_Data[[#This Row],[Gender_Category]]</f>
        <v>Kids</v>
      </c>
      <c r="U595" t="str">
        <f t="shared" si="19"/>
        <v>DK-529</v>
      </c>
      <c r="V595" s="10"/>
      <c r="W595" s="10"/>
    </row>
    <row r="596" spans="1:23" x14ac:dyDescent="0.3">
      <c r="A596" s="10" t="s">
        <v>915</v>
      </c>
      <c r="B596" s="10">
        <f>Cleaned_Data[[#This Row],[Order_ID]]</f>
        <v>2623</v>
      </c>
      <c r="C596" s="10" t="str">
        <f>_xlfn.XLOOKUP(P596,Dim_Product!$E$2:$E$221,Dim_Product!$A$2:$A$221,"Not Found")</f>
        <v>PK-76</v>
      </c>
      <c r="D596" s="10" t="str">
        <f>_xlfn.XLOOKUP(Table5[[#This Row],[Order_Date]],Table8[Date],Table8[Date_Key],"Not Found")</f>
        <v>DK-213</v>
      </c>
      <c r="E596" s="10" t="str">
        <f>_xlfn.XLOOKUP(R596,Table4[Region],Table4[Region_Key])</f>
        <v>RK-03</v>
      </c>
      <c r="F596" s="10" t="str">
        <f>_xlfn.XLOOKUP(S596,Table6[Sales_Channel],Table6[Channel_Key])</f>
        <v>CK-02</v>
      </c>
      <c r="G596" s="10" t="str">
        <f>_xlfn.XLOOKUP(T596,Table7[Gender_Category],Table7[Gender_Key])</f>
        <v>GK-03</v>
      </c>
      <c r="H596" s="10">
        <f>Cleaned_Data[[#This Row],[Units_Sold]]</f>
        <v>2</v>
      </c>
      <c r="I596" s="10">
        <f>Cleaned_Data[[#This Row],[MRP]]</f>
        <v>4658.42</v>
      </c>
      <c r="J596" s="10">
        <f>Cleaned_Data[[#This Row],[Discount_Applied]]</f>
        <v>0</v>
      </c>
      <c r="K596" s="10">
        <f>Cleaned_Data[[#This Row],[Revenue]]</f>
        <v>0</v>
      </c>
      <c r="L596" s="10">
        <f>Cleaned_Data[[#This Row],[Profit]]</f>
        <v>1622.42</v>
      </c>
      <c r="M596" s="10" t="str">
        <f>Cleaned_Data[[#This Row],[Product_Name]]</f>
        <v>Pegasus Turbo</v>
      </c>
      <c r="N596" s="10" t="str">
        <f>Cleaned_Data[[#This Row],[Product_Line]]</f>
        <v>Running</v>
      </c>
      <c r="O596" s="10" t="str">
        <f>Cleaned_Data[[#This Row],[Size]]</f>
        <v>L</v>
      </c>
      <c r="P596" s="10" t="str">
        <f t="shared" si="18"/>
        <v>Pegasus Turbo|Running|L</v>
      </c>
      <c r="Q596" s="11">
        <f>Cleaned_Data[[#This Row],[Order_Date]]</f>
        <v>45345</v>
      </c>
      <c r="R596" s="10" t="str">
        <f>Cleaned_Data[[#This Row],[Region]]</f>
        <v>Mumbai</v>
      </c>
      <c r="S596" s="10" t="str">
        <f>Cleaned_Data[[#This Row],[Sales_Channel]]</f>
        <v>Retail</v>
      </c>
      <c r="T596" s="10" t="str">
        <f>Cleaned_Data[[#This Row],[Gender_Category]]</f>
        <v>Men</v>
      </c>
      <c r="U596" t="str">
        <f t="shared" si="19"/>
        <v>DK-213</v>
      </c>
      <c r="V596" s="10"/>
      <c r="W596" s="10"/>
    </row>
    <row r="597" spans="1:23" x14ac:dyDescent="0.3">
      <c r="A597" s="10" t="s">
        <v>916</v>
      </c>
      <c r="B597" s="10">
        <f>Cleaned_Data[[#This Row],[Order_ID]]</f>
        <v>2624</v>
      </c>
      <c r="C597" s="10" t="str">
        <f>_xlfn.XLOOKUP(P597,Dim_Product!$E$2:$E$221,Dim_Product!$A$2:$A$221,"Not Found")</f>
        <v>PK-23</v>
      </c>
      <c r="D597" s="10" t="str">
        <f>_xlfn.XLOOKUP(Table5[[#This Row],[Order_Date]],Table8[Date],Table8[Date_Key],"Not Found")</f>
        <v>DK-213</v>
      </c>
      <c r="E597" s="10" t="str">
        <f>_xlfn.XLOOKUP(R597,Table4[Region],Table4[Region_Key])</f>
        <v>RK-01</v>
      </c>
      <c r="F597" s="10" t="str">
        <f>_xlfn.XLOOKUP(S597,Table6[Sales_Channel],Table6[Channel_Key])</f>
        <v>CK-02</v>
      </c>
      <c r="G597" s="10" t="str">
        <f>_xlfn.XLOOKUP(T597,Table7[Gender_Category],Table7[Gender_Key])</f>
        <v>GK-03</v>
      </c>
      <c r="H597" s="10">
        <f>Cleaned_Data[[#This Row],[Units_Sold]]</f>
        <v>0</v>
      </c>
      <c r="I597" s="10">
        <f>Cleaned_Data[[#This Row],[MRP]]</f>
        <v>6110.0300000000007</v>
      </c>
      <c r="J597" s="10">
        <f>Cleaned_Data[[#This Row],[Discount_Applied]]</f>
        <v>0</v>
      </c>
      <c r="K597" s="10">
        <f>Cleaned_Data[[#This Row],[Revenue]]</f>
        <v>0</v>
      </c>
      <c r="L597" s="10">
        <f>Cleaned_Data[[#This Row],[Profit]]</f>
        <v>2085.94</v>
      </c>
      <c r="M597" s="10" t="str">
        <f>Cleaned_Data[[#This Row],[Product_Name]]</f>
        <v>Blazer Mid</v>
      </c>
      <c r="N597" s="10" t="str">
        <f>Cleaned_Data[[#This Row],[Product_Line]]</f>
        <v>Lifestyle</v>
      </c>
      <c r="O597" s="10" t="str">
        <f>Cleaned_Data[[#This Row],[Size]]</f>
        <v>XL</v>
      </c>
      <c r="P597" s="10" t="str">
        <f t="shared" si="18"/>
        <v>Blazer Mid|Lifestyle|XL</v>
      </c>
      <c r="Q597" s="11">
        <f>Cleaned_Data[[#This Row],[Order_Date]]</f>
        <v>45345</v>
      </c>
      <c r="R597" s="10" t="str">
        <f>Cleaned_Data[[#This Row],[Region]]</f>
        <v>Bangalore</v>
      </c>
      <c r="S597" s="10" t="str">
        <f>Cleaned_Data[[#This Row],[Sales_Channel]]</f>
        <v>Retail</v>
      </c>
      <c r="T597" s="10" t="str">
        <f>Cleaned_Data[[#This Row],[Gender_Category]]</f>
        <v>Men</v>
      </c>
      <c r="U597" t="str">
        <f t="shared" si="19"/>
        <v>DK-213</v>
      </c>
      <c r="V597" s="10"/>
      <c r="W597" s="10"/>
    </row>
    <row r="598" spans="1:23" x14ac:dyDescent="0.3">
      <c r="A598" s="10" t="s">
        <v>917</v>
      </c>
      <c r="B598" s="10">
        <f>Cleaned_Data[[#This Row],[Order_ID]]</f>
        <v>2625</v>
      </c>
      <c r="C598" s="10" t="str">
        <f>_xlfn.XLOOKUP(P598,Dim_Product!$E$2:$E$221,Dim_Product!$A$2:$A$221,"Not Found")</f>
        <v>PK-06</v>
      </c>
      <c r="D598" s="10" t="str">
        <f>_xlfn.XLOOKUP(Table5[[#This Row],[Order_Date]],Table8[Date],Table8[Date_Key],"Not Found")</f>
        <v>DK-599</v>
      </c>
      <c r="E598" s="10" t="str">
        <f>_xlfn.XLOOKUP(R598,Table4[Region],Table4[Region_Key])</f>
        <v>RK-04</v>
      </c>
      <c r="F598" s="10" t="str">
        <f>_xlfn.XLOOKUP(S598,Table6[Sales_Channel],Table6[Channel_Key])</f>
        <v>CK-01</v>
      </c>
      <c r="G598" s="10" t="str">
        <f>_xlfn.XLOOKUP(T598,Table7[Gender_Category],Table7[Gender_Key])</f>
        <v>GK-01</v>
      </c>
      <c r="H598" s="10">
        <f>Cleaned_Data[[#This Row],[Units_Sold]]</f>
        <v>-1</v>
      </c>
      <c r="I598" s="10">
        <f>Cleaned_Data[[#This Row],[MRP]]</f>
        <v>6815.44</v>
      </c>
      <c r="J598" s="10">
        <f>Cleaned_Data[[#This Row],[Discount_Applied]]</f>
        <v>0</v>
      </c>
      <c r="K598" s="10">
        <f>Cleaned_Data[[#This Row],[Revenue]]</f>
        <v>0</v>
      </c>
      <c r="L598" s="10">
        <f>Cleaned_Data[[#This Row],[Profit]]</f>
        <v>3874.57</v>
      </c>
      <c r="M598" s="10" t="str">
        <f>Cleaned_Data[[#This Row],[Product_Name]]</f>
        <v>Flex Trainer</v>
      </c>
      <c r="N598" s="10" t="str">
        <f>Cleaned_Data[[#This Row],[Product_Line]]</f>
        <v>Training</v>
      </c>
      <c r="O598" s="10" t="str">
        <f>Cleaned_Data[[#This Row],[Size]]</f>
        <v>M</v>
      </c>
      <c r="P598" s="10" t="str">
        <f t="shared" si="18"/>
        <v>Flex Trainer|Training|M</v>
      </c>
      <c r="Q598" s="11">
        <f>Cleaned_Data[[#This Row],[Order_Date]]</f>
        <v>45731</v>
      </c>
      <c r="R598" s="10" t="str">
        <f>Cleaned_Data[[#This Row],[Region]]</f>
        <v>Pune</v>
      </c>
      <c r="S598" s="10" t="str">
        <f>Cleaned_Data[[#This Row],[Sales_Channel]]</f>
        <v>Online</v>
      </c>
      <c r="T598" s="10" t="str">
        <f>Cleaned_Data[[#This Row],[Gender_Category]]</f>
        <v>Kids</v>
      </c>
      <c r="U598" t="str">
        <f t="shared" si="19"/>
        <v>DK-599</v>
      </c>
      <c r="V598" s="10"/>
      <c r="W598" s="10"/>
    </row>
    <row r="599" spans="1:23" x14ac:dyDescent="0.3">
      <c r="A599" s="10" t="s">
        <v>918</v>
      </c>
      <c r="B599" s="10">
        <f>Cleaned_Data[[#This Row],[Order_ID]]</f>
        <v>2626</v>
      </c>
      <c r="C599" s="10" t="str">
        <f>_xlfn.XLOOKUP(P599,Dim_Product!$E$2:$E$221,Dim_Product!$A$2:$A$221,"Not Found")</f>
        <v>PK-155</v>
      </c>
      <c r="D599" s="10" t="str">
        <f>_xlfn.XLOOKUP(Table5[[#This Row],[Order_Date]],Table8[Date],Table8[Date_Key],"Not Found")</f>
        <v>DK-499</v>
      </c>
      <c r="E599" s="10" t="str">
        <f>_xlfn.XLOOKUP(R599,Table4[Region],Table4[Region_Key])</f>
        <v>RK-01</v>
      </c>
      <c r="F599" s="10" t="str">
        <f>_xlfn.XLOOKUP(S599,Table6[Sales_Channel],Table6[Channel_Key])</f>
        <v>CK-02</v>
      </c>
      <c r="G599" s="10" t="str">
        <f>_xlfn.XLOOKUP(T599,Table7[Gender_Category],Table7[Gender_Key])</f>
        <v>GK-03</v>
      </c>
      <c r="H599" s="10">
        <f>Cleaned_Data[[#This Row],[Units_Sold]]</f>
        <v>2</v>
      </c>
      <c r="I599" s="10">
        <f>Cleaned_Data[[#This Row],[MRP]]</f>
        <v>5550.99</v>
      </c>
      <c r="J599" s="10">
        <f>Cleaned_Data[[#This Row],[Discount_Applied]]</f>
        <v>0</v>
      </c>
      <c r="K599" s="10">
        <f>Cleaned_Data[[#This Row],[Revenue]]</f>
        <v>0</v>
      </c>
      <c r="L599" s="10">
        <f>Cleaned_Data[[#This Row],[Profit]]</f>
        <v>-757.9</v>
      </c>
      <c r="M599" s="10" t="str">
        <f>Cleaned_Data[[#This Row],[Product_Name]]</f>
        <v>Air Zoom</v>
      </c>
      <c r="N599" s="10" t="str">
        <f>Cleaned_Data[[#This Row],[Product_Line]]</f>
        <v>Running</v>
      </c>
      <c r="O599" s="10" t="str">
        <f>Cleaned_Data[[#This Row],[Size]]</f>
        <v>7</v>
      </c>
      <c r="P599" s="10" t="str">
        <f t="shared" si="18"/>
        <v>Air Zoom|Running|7</v>
      </c>
      <c r="Q599" s="11">
        <f>Cleaned_Data[[#This Row],[Order_Date]]</f>
        <v>45631</v>
      </c>
      <c r="R599" s="10" t="str">
        <f>Cleaned_Data[[#This Row],[Region]]</f>
        <v>Bangalore</v>
      </c>
      <c r="S599" s="10" t="str">
        <f>Cleaned_Data[[#This Row],[Sales_Channel]]</f>
        <v>Retail</v>
      </c>
      <c r="T599" s="10" t="str">
        <f>Cleaned_Data[[#This Row],[Gender_Category]]</f>
        <v>Men</v>
      </c>
      <c r="U599" t="str">
        <f t="shared" si="19"/>
        <v>DK-499</v>
      </c>
      <c r="V599" s="10"/>
      <c r="W599" s="10"/>
    </row>
    <row r="600" spans="1:23" x14ac:dyDescent="0.3">
      <c r="A600" s="10" t="s">
        <v>919</v>
      </c>
      <c r="B600" s="10">
        <f>Cleaned_Data[[#This Row],[Order_ID]]</f>
        <v>2627</v>
      </c>
      <c r="C600" s="10" t="str">
        <f>_xlfn.XLOOKUP(P600,Dim_Product!$E$2:$E$221,Dim_Product!$A$2:$A$221,"Not Found")</f>
        <v>PK-103</v>
      </c>
      <c r="D600" s="10" t="str">
        <f>_xlfn.XLOOKUP(Table5[[#This Row],[Order_Date]],Table8[Date],Table8[Date_Key],"Not Found")</f>
        <v>DK-500</v>
      </c>
      <c r="E600" s="10" t="str">
        <f>_xlfn.XLOOKUP(R600,Table4[Region],Table4[Region_Key])</f>
        <v>RK-05</v>
      </c>
      <c r="F600" s="10" t="str">
        <f>_xlfn.XLOOKUP(S600,Table6[Sales_Channel],Table6[Channel_Key])</f>
        <v>CK-01</v>
      </c>
      <c r="G600" s="10" t="str">
        <f>_xlfn.XLOOKUP(T600,Table7[Gender_Category],Table7[Gender_Key])</f>
        <v>GK-02</v>
      </c>
      <c r="H600" s="10">
        <f>Cleaned_Data[[#This Row],[Units_Sold]]</f>
        <v>2</v>
      </c>
      <c r="I600" s="10">
        <f>Cleaned_Data[[#This Row],[MRP]]</f>
        <v>6110.0300000000007</v>
      </c>
      <c r="J600" s="10">
        <f>Cleaned_Data[[#This Row],[Discount_Applied]]</f>
        <v>0</v>
      </c>
      <c r="K600" s="10">
        <f>Cleaned_Data[[#This Row],[Revenue]]</f>
        <v>0</v>
      </c>
      <c r="L600" s="10">
        <f>Cleaned_Data[[#This Row],[Profit]]</f>
        <v>282.13</v>
      </c>
      <c r="M600" s="10" t="str">
        <f>Cleaned_Data[[#This Row],[Product_Name]]</f>
        <v>LeBron 20</v>
      </c>
      <c r="N600" s="10" t="str">
        <f>Cleaned_Data[[#This Row],[Product_Line]]</f>
        <v>Basketball</v>
      </c>
      <c r="O600" s="10" t="str">
        <f>Cleaned_Data[[#This Row],[Size]]</f>
        <v>7</v>
      </c>
      <c r="P600" s="10" t="str">
        <f t="shared" si="18"/>
        <v>LeBron 20|Basketball|7</v>
      </c>
      <c r="Q600" s="11">
        <f>Cleaned_Data[[#This Row],[Order_Date]]</f>
        <v>45632</v>
      </c>
      <c r="R600" s="10" t="str">
        <f>Cleaned_Data[[#This Row],[Region]]</f>
        <v>Delhi</v>
      </c>
      <c r="S600" s="10" t="str">
        <f>Cleaned_Data[[#This Row],[Sales_Channel]]</f>
        <v>Online</v>
      </c>
      <c r="T600" s="10" t="str">
        <f>Cleaned_Data[[#This Row],[Gender_Category]]</f>
        <v>Women</v>
      </c>
      <c r="U600" t="str">
        <f t="shared" si="19"/>
        <v>DK-500</v>
      </c>
      <c r="V600" s="10"/>
      <c r="W600" s="10"/>
    </row>
    <row r="601" spans="1:23" x14ac:dyDescent="0.3">
      <c r="A601" s="10" t="s">
        <v>920</v>
      </c>
      <c r="B601" s="10">
        <f>Cleaned_Data[[#This Row],[Order_ID]]</f>
        <v>2628</v>
      </c>
      <c r="C601" s="10" t="str">
        <f>_xlfn.XLOOKUP(P601,Dim_Product!$E$2:$E$221,Dim_Product!$A$2:$A$221,"Not Found")</f>
        <v>PK-36</v>
      </c>
      <c r="D601" s="10" t="str">
        <f>_xlfn.XLOOKUP(Table5[[#This Row],[Order_Date]],Table8[Date],Table8[Date_Key],"Not Found")</f>
        <v>Not Found</v>
      </c>
      <c r="E601" s="10" t="str">
        <f>_xlfn.XLOOKUP(R601,Table4[Region],Table4[Region_Key])</f>
        <v>RK-04</v>
      </c>
      <c r="F601" s="10" t="str">
        <f>_xlfn.XLOOKUP(S601,Table6[Sales_Channel],Table6[Channel_Key])</f>
        <v>CK-02</v>
      </c>
      <c r="G601" s="10" t="str">
        <f>_xlfn.XLOOKUP(T601,Table7[Gender_Category],Table7[Gender_Key])</f>
        <v>GK-01</v>
      </c>
      <c r="H601" s="10">
        <f>Cleaned_Data[[#This Row],[Units_Sold]]</f>
        <v>4</v>
      </c>
      <c r="I601" s="10">
        <f>Cleaned_Data[[#This Row],[MRP]]</f>
        <v>6110.0300000000007</v>
      </c>
      <c r="J601" s="10">
        <f>Cleaned_Data[[#This Row],[Discount_Applied]]</f>
        <v>0.44</v>
      </c>
      <c r="K601" s="10">
        <f>Cleaned_Data[[#This Row],[Revenue]]</f>
        <v>0</v>
      </c>
      <c r="L601" s="10">
        <f>Cleaned_Data[[#This Row],[Profit]]</f>
        <v>-348.88</v>
      </c>
      <c r="M601" s="10" t="str">
        <f>Cleaned_Data[[#This Row],[Product_Name]]</f>
        <v>Kyrie Flytrap</v>
      </c>
      <c r="N601" s="10" t="str">
        <f>Cleaned_Data[[#This Row],[Product_Line]]</f>
        <v>Basketball</v>
      </c>
      <c r="O601" s="10" t="str">
        <f>Cleaned_Data[[#This Row],[Size]]</f>
        <v>L</v>
      </c>
      <c r="P601" s="10" t="str">
        <f t="shared" si="18"/>
        <v>Kyrie Flytrap|Basketball|L</v>
      </c>
      <c r="Q601" s="11" t="str">
        <f>Cleaned_Data[[#This Row],[Order_Date]]</f>
        <v/>
      </c>
      <c r="R601" s="10" t="str">
        <f>Cleaned_Data[[#This Row],[Region]]</f>
        <v>Pune</v>
      </c>
      <c r="S601" s="10" t="str">
        <f>Cleaned_Data[[#This Row],[Sales_Channel]]</f>
        <v>Retail</v>
      </c>
      <c r="T601" s="10" t="str">
        <f>Cleaned_Data[[#This Row],[Gender_Category]]</f>
        <v>Kids</v>
      </c>
      <c r="U601" t="str">
        <f t="shared" si="19"/>
        <v>Not Found</v>
      </c>
      <c r="V601" s="10"/>
      <c r="W601" s="10"/>
    </row>
    <row r="602" spans="1:23" x14ac:dyDescent="0.3">
      <c r="A602" s="10" t="s">
        <v>921</v>
      </c>
      <c r="B602" s="10">
        <f>Cleaned_Data[[#This Row],[Order_ID]]</f>
        <v>2629</v>
      </c>
      <c r="C602" s="10" t="str">
        <f>_xlfn.XLOOKUP(P602,Dim_Product!$E$2:$E$221,Dim_Product!$A$2:$A$221,"Not Found")</f>
        <v>PK-96</v>
      </c>
      <c r="D602" s="10" t="str">
        <f>_xlfn.XLOOKUP(Table5[[#This Row],[Order_Date]],Table8[Date],Table8[Date_Key],"Not Found")</f>
        <v>DK-468</v>
      </c>
      <c r="E602" s="10" t="str">
        <f>_xlfn.XLOOKUP(R602,Table4[Region],Table4[Region_Key])</f>
        <v>RK-01</v>
      </c>
      <c r="F602" s="10" t="str">
        <f>_xlfn.XLOOKUP(S602,Table6[Sales_Channel],Table6[Channel_Key])</f>
        <v>CK-02</v>
      </c>
      <c r="G602" s="10" t="str">
        <f>_xlfn.XLOOKUP(T602,Table7[Gender_Category],Table7[Gender_Key])</f>
        <v>GK-01</v>
      </c>
      <c r="H602" s="10">
        <f>Cleaned_Data[[#This Row],[Units_Sold]]</f>
        <v>2</v>
      </c>
      <c r="I602" s="10">
        <f>Cleaned_Data[[#This Row],[MRP]]</f>
        <v>6110.0300000000007</v>
      </c>
      <c r="J602" s="10">
        <f>Cleaned_Data[[#This Row],[Discount_Applied]]</f>
        <v>0</v>
      </c>
      <c r="K602" s="10">
        <f>Cleaned_Data[[#This Row],[Revenue]]</f>
        <v>0</v>
      </c>
      <c r="L602" s="10">
        <f>Cleaned_Data[[#This Row],[Profit]]</f>
        <v>1198.75</v>
      </c>
      <c r="M602" s="10" t="str">
        <f>Cleaned_Data[[#This Row],[Product_Name]]</f>
        <v>Waffle One</v>
      </c>
      <c r="N602" s="10" t="str">
        <f>Cleaned_Data[[#This Row],[Product_Line]]</f>
        <v>Lifestyle</v>
      </c>
      <c r="O602" s="10" t="str">
        <f>Cleaned_Data[[#This Row],[Size]]</f>
        <v>XL</v>
      </c>
      <c r="P602" s="10" t="str">
        <f t="shared" si="18"/>
        <v>Waffle One|Lifestyle|XL</v>
      </c>
      <c r="Q602" s="11">
        <f>Cleaned_Data[[#This Row],[Order_Date]]</f>
        <v>45600</v>
      </c>
      <c r="R602" s="10" t="str">
        <f>Cleaned_Data[[#This Row],[Region]]</f>
        <v>Bangalore</v>
      </c>
      <c r="S602" s="10" t="str">
        <f>Cleaned_Data[[#This Row],[Sales_Channel]]</f>
        <v>Retail</v>
      </c>
      <c r="T602" s="10" t="str">
        <f>Cleaned_Data[[#This Row],[Gender_Category]]</f>
        <v>Kids</v>
      </c>
      <c r="U602" t="str">
        <f t="shared" si="19"/>
        <v>DK-468</v>
      </c>
      <c r="V602" s="10"/>
      <c r="W602" s="10"/>
    </row>
    <row r="603" spans="1:23" x14ac:dyDescent="0.3">
      <c r="A603" s="10" t="s">
        <v>922</v>
      </c>
      <c r="B603" s="10">
        <f>Cleaned_Data[[#This Row],[Order_ID]]</f>
        <v>2630</v>
      </c>
      <c r="C603" s="10" t="str">
        <f>_xlfn.XLOOKUP(P603,Dim_Product!$E$2:$E$221,Dim_Product!$A$2:$A$221,"Not Found")</f>
        <v>PK-86</v>
      </c>
      <c r="D603" s="10" t="str">
        <f>_xlfn.XLOOKUP(Table5[[#This Row],[Order_Date]],Table8[Date],Table8[Date_Key],"Not Found")</f>
        <v>DK-430</v>
      </c>
      <c r="E603" s="10" t="str">
        <f>_xlfn.XLOOKUP(R603,Table4[Region],Table4[Region_Key])</f>
        <v>RK-05</v>
      </c>
      <c r="F603" s="10" t="str">
        <f>_xlfn.XLOOKUP(S603,Table6[Sales_Channel],Table6[Channel_Key])</f>
        <v>CK-01</v>
      </c>
      <c r="G603" s="10" t="str">
        <f>_xlfn.XLOOKUP(T603,Table7[Gender_Category],Table7[Gender_Key])</f>
        <v>GK-01</v>
      </c>
      <c r="H603" s="10">
        <f>Cleaned_Data[[#This Row],[Units_Sold]]</f>
        <v>2</v>
      </c>
      <c r="I603" s="10">
        <f>Cleaned_Data[[#This Row],[MRP]]</f>
        <v>5846.21</v>
      </c>
      <c r="J603" s="10">
        <f>Cleaned_Data[[#This Row],[Discount_Applied]]</f>
        <v>0</v>
      </c>
      <c r="K603" s="10">
        <f>Cleaned_Data[[#This Row],[Revenue]]</f>
        <v>-233.85</v>
      </c>
      <c r="L603" s="10">
        <f>Cleaned_Data[[#This Row],[Profit]]</f>
        <v>3880.6</v>
      </c>
      <c r="M603" s="10" t="str">
        <f>Cleaned_Data[[#This Row],[Product_Name]]</f>
        <v>Pegasus Turbo</v>
      </c>
      <c r="N603" s="10" t="str">
        <f>Cleaned_Data[[#This Row],[Product_Line]]</f>
        <v>Running</v>
      </c>
      <c r="O603" s="10" t="str">
        <f>Cleaned_Data[[#This Row],[Size]]</f>
        <v>NA</v>
      </c>
      <c r="P603" s="10" t="str">
        <f t="shared" si="18"/>
        <v>Pegasus Turbo|Running|NA</v>
      </c>
      <c r="Q603" s="11">
        <f>Cleaned_Data[[#This Row],[Order_Date]]</f>
        <v>45562</v>
      </c>
      <c r="R603" s="10" t="str">
        <f>Cleaned_Data[[#This Row],[Region]]</f>
        <v>Delhi</v>
      </c>
      <c r="S603" s="10" t="str">
        <f>Cleaned_Data[[#This Row],[Sales_Channel]]</f>
        <v>Online</v>
      </c>
      <c r="T603" s="10" t="str">
        <f>Cleaned_Data[[#This Row],[Gender_Category]]</f>
        <v>Kids</v>
      </c>
      <c r="U603" t="str">
        <f t="shared" si="19"/>
        <v>DK-430</v>
      </c>
      <c r="V603" s="10"/>
      <c r="W603" s="10"/>
    </row>
    <row r="604" spans="1:23" x14ac:dyDescent="0.3">
      <c r="A604" s="10" t="s">
        <v>923</v>
      </c>
      <c r="B604" s="10">
        <f>Cleaned_Data[[#This Row],[Order_ID]]</f>
        <v>2631</v>
      </c>
      <c r="C604" s="10" t="str">
        <f>_xlfn.XLOOKUP(P604,Dim_Product!$E$2:$E$221,Dim_Product!$A$2:$A$221,"Not Found")</f>
        <v>PK-31</v>
      </c>
      <c r="D604" s="10" t="str">
        <f>_xlfn.XLOOKUP(Table5[[#This Row],[Order_Date]],Table8[Date],Table8[Date_Key],"Not Found")</f>
        <v>DK-481</v>
      </c>
      <c r="E604" s="10" t="str">
        <f>_xlfn.XLOOKUP(R604,Table4[Region],Table4[Region_Key])</f>
        <v>RK-06</v>
      </c>
      <c r="F604" s="10" t="str">
        <f>_xlfn.XLOOKUP(S604,Table6[Sales_Channel],Table6[Channel_Key])</f>
        <v>CK-01</v>
      </c>
      <c r="G604" s="10" t="str">
        <f>_xlfn.XLOOKUP(T604,Table7[Gender_Category],Table7[Gender_Key])</f>
        <v>GK-02</v>
      </c>
      <c r="H604" s="10">
        <f>Cleaned_Data[[#This Row],[Units_Sold]]</f>
        <v>2</v>
      </c>
      <c r="I604" s="10">
        <f>Cleaned_Data[[#This Row],[MRP]]</f>
        <v>6110.0300000000007</v>
      </c>
      <c r="J604" s="10">
        <f>Cleaned_Data[[#This Row],[Discount_Applied]]</f>
        <v>0</v>
      </c>
      <c r="K604" s="10">
        <f>Cleaned_Data[[#This Row],[Revenue]]</f>
        <v>0</v>
      </c>
      <c r="L604" s="10">
        <f>Cleaned_Data[[#This Row],[Profit]]</f>
        <v>2848.46</v>
      </c>
      <c r="M604" s="10" t="str">
        <f>Cleaned_Data[[#This Row],[Product_Name]]</f>
        <v>Zoom Freak</v>
      </c>
      <c r="N604" s="10" t="str">
        <f>Cleaned_Data[[#This Row],[Product_Line]]</f>
        <v>Basketball</v>
      </c>
      <c r="O604" s="10" t="str">
        <f>Cleaned_Data[[#This Row],[Size]]</f>
        <v>NA</v>
      </c>
      <c r="P604" s="10" t="str">
        <f t="shared" si="18"/>
        <v>Zoom Freak|Basketball|NA</v>
      </c>
      <c r="Q604" s="11">
        <f>Cleaned_Data[[#This Row],[Order_Date]]</f>
        <v>45613</v>
      </c>
      <c r="R604" s="10" t="str">
        <f>Cleaned_Data[[#This Row],[Region]]</f>
        <v>Kolkata</v>
      </c>
      <c r="S604" s="10" t="str">
        <f>Cleaned_Data[[#This Row],[Sales_Channel]]</f>
        <v>Online</v>
      </c>
      <c r="T604" s="10" t="str">
        <f>Cleaned_Data[[#This Row],[Gender_Category]]</f>
        <v>Women</v>
      </c>
      <c r="U604" t="str">
        <f t="shared" si="19"/>
        <v>DK-481</v>
      </c>
      <c r="V604" s="10"/>
      <c r="W604" s="10"/>
    </row>
    <row r="605" spans="1:23" x14ac:dyDescent="0.3">
      <c r="A605" s="10" t="s">
        <v>924</v>
      </c>
      <c r="B605" s="10">
        <f>Cleaned_Data[[#This Row],[Order_ID]]</f>
        <v>2632</v>
      </c>
      <c r="C605" s="10" t="str">
        <f>_xlfn.XLOOKUP(P605,Dim_Product!$E$2:$E$221,Dim_Product!$A$2:$A$221,"Not Found")</f>
        <v>PK-76</v>
      </c>
      <c r="D605" s="10" t="str">
        <f>_xlfn.XLOOKUP(Table5[[#This Row],[Order_Date]],Table8[Date],Table8[Date_Key],"Not Found")</f>
        <v>DK-602</v>
      </c>
      <c r="E605" s="10" t="str">
        <f>_xlfn.XLOOKUP(R605,Table4[Region],Table4[Region_Key])</f>
        <v>RK-04</v>
      </c>
      <c r="F605" s="10" t="str">
        <f>_xlfn.XLOOKUP(S605,Table6[Sales_Channel],Table6[Channel_Key])</f>
        <v>CK-01</v>
      </c>
      <c r="G605" s="10" t="str">
        <f>_xlfn.XLOOKUP(T605,Table7[Gender_Category],Table7[Gender_Key])</f>
        <v>GK-03</v>
      </c>
      <c r="H605" s="10">
        <f>Cleaned_Data[[#This Row],[Units_Sold]]</f>
        <v>-1</v>
      </c>
      <c r="I605" s="10">
        <f>Cleaned_Data[[#This Row],[MRP]]</f>
        <v>7504.2</v>
      </c>
      <c r="J605" s="10">
        <f>Cleaned_Data[[#This Row],[Discount_Applied]]</f>
        <v>0.99</v>
      </c>
      <c r="K605" s="10">
        <f>Cleaned_Data[[#This Row],[Revenue]]</f>
        <v>-75.040000000000006</v>
      </c>
      <c r="L605" s="10">
        <f>Cleaned_Data[[#This Row],[Profit]]</f>
        <v>2413.42</v>
      </c>
      <c r="M605" s="10" t="str">
        <f>Cleaned_Data[[#This Row],[Product_Name]]</f>
        <v>Pegasus Turbo</v>
      </c>
      <c r="N605" s="10" t="str">
        <f>Cleaned_Data[[#This Row],[Product_Line]]</f>
        <v>Running</v>
      </c>
      <c r="O605" s="10" t="str">
        <f>Cleaned_Data[[#This Row],[Size]]</f>
        <v>L</v>
      </c>
      <c r="P605" s="10" t="str">
        <f t="shared" si="18"/>
        <v>Pegasus Turbo|Running|L</v>
      </c>
      <c r="Q605" s="11">
        <f>Cleaned_Data[[#This Row],[Order_Date]]</f>
        <v>45734</v>
      </c>
      <c r="R605" s="10" t="str">
        <f>Cleaned_Data[[#This Row],[Region]]</f>
        <v>Pune</v>
      </c>
      <c r="S605" s="10" t="str">
        <f>Cleaned_Data[[#This Row],[Sales_Channel]]</f>
        <v>Online</v>
      </c>
      <c r="T605" s="10" t="str">
        <f>Cleaned_Data[[#This Row],[Gender_Category]]</f>
        <v>Men</v>
      </c>
      <c r="U605" t="str">
        <f t="shared" si="19"/>
        <v>DK-602</v>
      </c>
      <c r="V605" s="10"/>
      <c r="W605" s="10"/>
    </row>
    <row r="606" spans="1:23" x14ac:dyDescent="0.3">
      <c r="A606" s="10" t="s">
        <v>925</v>
      </c>
      <c r="B606" s="10">
        <f>Cleaned_Data[[#This Row],[Order_ID]]</f>
        <v>2633</v>
      </c>
      <c r="C606" s="10" t="str">
        <f>_xlfn.XLOOKUP(P606,Dim_Product!$E$2:$E$221,Dim_Product!$A$2:$A$221,"Not Found")</f>
        <v>PK-137</v>
      </c>
      <c r="D606" s="10" t="str">
        <f>_xlfn.XLOOKUP(Table5[[#This Row],[Order_Date]],Table8[Date],Table8[Date_Key],"Not Found")</f>
        <v>DK-511</v>
      </c>
      <c r="E606" s="10" t="str">
        <f>_xlfn.XLOOKUP(R606,Table4[Region],Table4[Region_Key])</f>
        <v>RK-01</v>
      </c>
      <c r="F606" s="10" t="str">
        <f>_xlfn.XLOOKUP(S606,Table6[Sales_Channel],Table6[Channel_Key])</f>
        <v>CK-01</v>
      </c>
      <c r="G606" s="10" t="str">
        <f>_xlfn.XLOOKUP(T606,Table7[Gender_Category],Table7[Gender_Key])</f>
        <v>GK-01</v>
      </c>
      <c r="H606" s="10">
        <f>Cleaned_Data[[#This Row],[Units_Sold]]</f>
        <v>0</v>
      </c>
      <c r="I606" s="10">
        <f>Cleaned_Data[[#This Row],[MRP]]</f>
        <v>6110.0300000000007</v>
      </c>
      <c r="J606" s="10">
        <f>Cleaned_Data[[#This Row],[Discount_Applied]]</f>
        <v>0.71</v>
      </c>
      <c r="K606" s="10">
        <f>Cleaned_Data[[#This Row],[Revenue]]</f>
        <v>0</v>
      </c>
      <c r="L606" s="10">
        <f>Cleaned_Data[[#This Row],[Profit]]</f>
        <v>3634.35</v>
      </c>
      <c r="M606" s="10" t="str">
        <f>Cleaned_Data[[#This Row],[Product_Name]]</f>
        <v>Air Jordan</v>
      </c>
      <c r="N606" s="10" t="str">
        <f>Cleaned_Data[[#This Row],[Product_Line]]</f>
        <v>Basketball</v>
      </c>
      <c r="O606" s="10" t="str">
        <f>Cleaned_Data[[#This Row],[Size]]</f>
        <v>10</v>
      </c>
      <c r="P606" s="10" t="str">
        <f t="shared" si="18"/>
        <v>Air Jordan|Basketball|10</v>
      </c>
      <c r="Q606" s="11">
        <f>Cleaned_Data[[#This Row],[Order_Date]]</f>
        <v>45643</v>
      </c>
      <c r="R606" s="10" t="str">
        <f>Cleaned_Data[[#This Row],[Region]]</f>
        <v>Bangalore</v>
      </c>
      <c r="S606" s="10" t="str">
        <f>Cleaned_Data[[#This Row],[Sales_Channel]]</f>
        <v>Online</v>
      </c>
      <c r="T606" s="10" t="str">
        <f>Cleaned_Data[[#This Row],[Gender_Category]]</f>
        <v>Kids</v>
      </c>
      <c r="U606" t="str">
        <f t="shared" si="19"/>
        <v>DK-511</v>
      </c>
      <c r="V606" s="10"/>
      <c r="W606" s="10"/>
    </row>
    <row r="607" spans="1:23" x14ac:dyDescent="0.3">
      <c r="A607" s="10" t="s">
        <v>926</v>
      </c>
      <c r="B607" s="10">
        <f>Cleaned_Data[[#This Row],[Order_ID]]</f>
        <v>2634</v>
      </c>
      <c r="C607" s="10" t="str">
        <f>_xlfn.XLOOKUP(P607,Dim_Product!$E$2:$E$221,Dim_Product!$A$2:$A$221,"Not Found")</f>
        <v>PK-69</v>
      </c>
      <c r="D607" s="10" t="str">
        <f>_xlfn.XLOOKUP(Table5[[#This Row],[Order_Date]],Table8[Date],Table8[Date_Key],"Not Found")</f>
        <v>DK-557</v>
      </c>
      <c r="E607" s="10" t="str">
        <f>_xlfn.XLOOKUP(R607,Table4[Region],Table4[Region_Key])</f>
        <v>RK-01</v>
      </c>
      <c r="F607" s="10" t="str">
        <f>_xlfn.XLOOKUP(S607,Table6[Sales_Channel],Table6[Channel_Key])</f>
        <v>CK-02</v>
      </c>
      <c r="G607" s="10" t="str">
        <f>_xlfn.XLOOKUP(T607,Table7[Gender_Category],Table7[Gender_Key])</f>
        <v>GK-03</v>
      </c>
      <c r="H607" s="10">
        <f>Cleaned_Data[[#This Row],[Units_Sold]]</f>
        <v>2</v>
      </c>
      <c r="I607" s="10">
        <f>Cleaned_Data[[#This Row],[MRP]]</f>
        <v>5815.75</v>
      </c>
      <c r="J607" s="10">
        <f>Cleaned_Data[[#This Row],[Discount_Applied]]</f>
        <v>0</v>
      </c>
      <c r="K607" s="10">
        <f>Cleaned_Data[[#This Row],[Revenue]]</f>
        <v>0</v>
      </c>
      <c r="L607" s="10">
        <f>Cleaned_Data[[#This Row],[Profit]]</f>
        <v>3190.46</v>
      </c>
      <c r="M607" s="10" t="str">
        <f>Cleaned_Data[[#This Row],[Product_Name]]</f>
        <v>Waffle One</v>
      </c>
      <c r="N607" s="10" t="str">
        <f>Cleaned_Data[[#This Row],[Product_Line]]</f>
        <v>Lifestyle</v>
      </c>
      <c r="O607" s="10" t="str">
        <f>Cleaned_Data[[#This Row],[Size]]</f>
        <v>NA</v>
      </c>
      <c r="P607" s="10" t="str">
        <f t="shared" si="18"/>
        <v>Waffle One|Lifestyle|NA</v>
      </c>
      <c r="Q607" s="11">
        <f>Cleaned_Data[[#This Row],[Order_Date]]</f>
        <v>45689</v>
      </c>
      <c r="R607" s="10" t="str">
        <f>Cleaned_Data[[#This Row],[Region]]</f>
        <v>Bangalore</v>
      </c>
      <c r="S607" s="10" t="str">
        <f>Cleaned_Data[[#This Row],[Sales_Channel]]</f>
        <v>Retail</v>
      </c>
      <c r="T607" s="10" t="str">
        <f>Cleaned_Data[[#This Row],[Gender_Category]]</f>
        <v>Men</v>
      </c>
      <c r="U607" t="str">
        <f t="shared" si="19"/>
        <v>DK-557</v>
      </c>
      <c r="V607" s="10"/>
      <c r="W607" s="10"/>
    </row>
    <row r="608" spans="1:23" x14ac:dyDescent="0.3">
      <c r="A608" s="10" t="s">
        <v>927</v>
      </c>
      <c r="B608" s="10">
        <f>Cleaned_Data[[#This Row],[Order_ID]]</f>
        <v>2635</v>
      </c>
      <c r="C608" s="10" t="str">
        <f>_xlfn.XLOOKUP(P608,Dim_Product!$E$2:$E$221,Dim_Product!$A$2:$A$221,"Not Found")</f>
        <v>PK-67</v>
      </c>
      <c r="D608" s="10" t="str">
        <f>_xlfn.XLOOKUP(Table5[[#This Row],[Order_Date]],Table8[Date],Table8[Date_Key],"Not Found")</f>
        <v>DK-680</v>
      </c>
      <c r="E608" s="10" t="str">
        <f>_xlfn.XLOOKUP(R608,Table4[Region],Table4[Region_Key])</f>
        <v>RK-06</v>
      </c>
      <c r="F608" s="10" t="str">
        <f>_xlfn.XLOOKUP(S608,Table6[Sales_Channel],Table6[Channel_Key])</f>
        <v>CK-01</v>
      </c>
      <c r="G608" s="10" t="str">
        <f>_xlfn.XLOOKUP(T608,Table7[Gender_Category],Table7[Gender_Key])</f>
        <v>GK-02</v>
      </c>
      <c r="H608" s="10">
        <f>Cleaned_Data[[#This Row],[Units_Sold]]</f>
        <v>2</v>
      </c>
      <c r="I608" s="10">
        <f>Cleaned_Data[[#This Row],[MRP]]</f>
        <v>3934.22</v>
      </c>
      <c r="J608" s="10">
        <f>Cleaned_Data[[#This Row],[Discount_Applied]]</f>
        <v>0</v>
      </c>
      <c r="K608" s="10">
        <f>Cleaned_Data[[#This Row],[Revenue]]</f>
        <v>0</v>
      </c>
      <c r="L608" s="10">
        <f>Cleaned_Data[[#This Row],[Profit]]</f>
        <v>430.63</v>
      </c>
      <c r="M608" s="10" t="str">
        <f>Cleaned_Data[[#This Row],[Product_Name]]</f>
        <v>React Infinity</v>
      </c>
      <c r="N608" s="10" t="str">
        <f>Cleaned_Data[[#This Row],[Product_Line]]</f>
        <v>Running</v>
      </c>
      <c r="O608" s="10" t="str">
        <f>Cleaned_Data[[#This Row],[Size]]</f>
        <v>M</v>
      </c>
      <c r="P608" s="10" t="str">
        <f t="shared" si="18"/>
        <v>React Infinity|Running|M</v>
      </c>
      <c r="Q608" s="11">
        <f>Cleaned_Data[[#This Row],[Order_Date]]</f>
        <v>45812</v>
      </c>
      <c r="R608" s="10" t="str">
        <f>Cleaned_Data[[#This Row],[Region]]</f>
        <v>Kolkata</v>
      </c>
      <c r="S608" s="10" t="str">
        <f>Cleaned_Data[[#This Row],[Sales_Channel]]</f>
        <v>Online</v>
      </c>
      <c r="T608" s="10" t="str">
        <f>Cleaned_Data[[#This Row],[Gender_Category]]</f>
        <v>Women</v>
      </c>
      <c r="U608" t="str">
        <f t="shared" si="19"/>
        <v>DK-680</v>
      </c>
      <c r="V608" s="10"/>
      <c r="W608" s="10"/>
    </row>
    <row r="609" spans="1:23" x14ac:dyDescent="0.3">
      <c r="A609" s="10" t="s">
        <v>928</v>
      </c>
      <c r="B609" s="10">
        <f>Cleaned_Data[[#This Row],[Order_ID]]</f>
        <v>2636</v>
      </c>
      <c r="C609" s="10" t="str">
        <f>_xlfn.XLOOKUP(P609,Dim_Product!$E$2:$E$221,Dim_Product!$A$2:$A$221,"Not Found")</f>
        <v>PK-131</v>
      </c>
      <c r="D609" s="10" t="str">
        <f>_xlfn.XLOOKUP(Table5[[#This Row],[Order_Date]],Table8[Date],Table8[Date_Key],"Not Found")</f>
        <v>DK-37</v>
      </c>
      <c r="E609" s="10" t="str">
        <f>_xlfn.XLOOKUP(R609,Table4[Region],Table4[Region_Key])</f>
        <v>RK-01</v>
      </c>
      <c r="F609" s="10" t="str">
        <f>_xlfn.XLOOKUP(S609,Table6[Sales_Channel],Table6[Channel_Key])</f>
        <v>CK-01</v>
      </c>
      <c r="G609" s="10" t="str">
        <f>_xlfn.XLOOKUP(T609,Table7[Gender_Category],Table7[Gender_Key])</f>
        <v>GK-03</v>
      </c>
      <c r="H609" s="10">
        <f>Cleaned_Data[[#This Row],[Units_Sold]]</f>
        <v>2</v>
      </c>
      <c r="I609" s="10">
        <f>Cleaned_Data[[#This Row],[MRP]]</f>
        <v>6110.0300000000007</v>
      </c>
      <c r="J609" s="10">
        <f>Cleaned_Data[[#This Row],[Discount_Applied]]</f>
        <v>0</v>
      </c>
      <c r="K609" s="10">
        <f>Cleaned_Data[[#This Row],[Revenue]]</f>
        <v>0</v>
      </c>
      <c r="L609" s="10">
        <f>Cleaned_Data[[#This Row],[Profit]]</f>
        <v>3269.14</v>
      </c>
      <c r="M609" s="10" t="str">
        <f>Cleaned_Data[[#This Row],[Product_Name]]</f>
        <v>LeBron 20</v>
      </c>
      <c r="N609" s="10" t="str">
        <f>Cleaned_Data[[#This Row],[Product_Line]]</f>
        <v>Basketball</v>
      </c>
      <c r="O609" s="10" t="str">
        <f>Cleaned_Data[[#This Row],[Size]]</f>
        <v>11</v>
      </c>
      <c r="P609" s="10" t="str">
        <f t="shared" si="18"/>
        <v>LeBron 20|Basketball|11</v>
      </c>
      <c r="Q609" s="11">
        <f>Cleaned_Data[[#This Row],[Order_Date]]</f>
        <v>45169</v>
      </c>
      <c r="R609" s="10" t="str">
        <f>Cleaned_Data[[#This Row],[Region]]</f>
        <v>Bangalore</v>
      </c>
      <c r="S609" s="10" t="str">
        <f>Cleaned_Data[[#This Row],[Sales_Channel]]</f>
        <v>Online</v>
      </c>
      <c r="T609" s="10" t="str">
        <f>Cleaned_Data[[#This Row],[Gender_Category]]</f>
        <v>Men</v>
      </c>
      <c r="U609" t="str">
        <f t="shared" si="19"/>
        <v>DK-37</v>
      </c>
      <c r="V609" s="10"/>
      <c r="W609" s="10"/>
    </row>
    <row r="610" spans="1:23" x14ac:dyDescent="0.3">
      <c r="A610" s="10" t="s">
        <v>929</v>
      </c>
      <c r="B610" s="10">
        <f>Cleaned_Data[[#This Row],[Order_ID]]</f>
        <v>2637</v>
      </c>
      <c r="C610" s="10" t="str">
        <f>_xlfn.XLOOKUP(P610,Dim_Product!$E$2:$E$221,Dim_Product!$A$2:$A$221,"Not Found")</f>
        <v>PK-72</v>
      </c>
      <c r="D610" s="10" t="str">
        <f>_xlfn.XLOOKUP(Table5[[#This Row],[Order_Date]],Table8[Date],Table8[Date_Key],"Not Found")</f>
        <v>Not Found</v>
      </c>
      <c r="E610" s="10" t="str">
        <f>_xlfn.XLOOKUP(R610,Table4[Region],Table4[Region_Key])</f>
        <v>RK-02</v>
      </c>
      <c r="F610" s="10" t="str">
        <f>_xlfn.XLOOKUP(S610,Table6[Sales_Channel],Table6[Channel_Key])</f>
        <v>CK-02</v>
      </c>
      <c r="G610" s="10" t="str">
        <f>_xlfn.XLOOKUP(T610,Table7[Gender_Category],Table7[Gender_Key])</f>
        <v>GK-01</v>
      </c>
      <c r="H610" s="10">
        <f>Cleaned_Data[[#This Row],[Units_Sold]]</f>
        <v>2</v>
      </c>
      <c r="I610" s="10">
        <f>Cleaned_Data[[#This Row],[MRP]]</f>
        <v>6110.0300000000007</v>
      </c>
      <c r="J610" s="10">
        <f>Cleaned_Data[[#This Row],[Discount_Applied]]</f>
        <v>0</v>
      </c>
      <c r="K610" s="10">
        <f>Cleaned_Data[[#This Row],[Revenue]]</f>
        <v>0</v>
      </c>
      <c r="L610" s="10">
        <f>Cleaned_Data[[#This Row],[Profit]]</f>
        <v>3847.48</v>
      </c>
      <c r="M610" s="10" t="str">
        <f>Cleaned_Data[[#This Row],[Product_Name]]</f>
        <v>SuperRep Go</v>
      </c>
      <c r="N610" s="10" t="str">
        <f>Cleaned_Data[[#This Row],[Product_Line]]</f>
        <v>Training</v>
      </c>
      <c r="O610" s="10" t="str">
        <f>Cleaned_Data[[#This Row],[Size]]</f>
        <v>L</v>
      </c>
      <c r="P610" s="10" t="str">
        <f t="shared" si="18"/>
        <v>SuperRep Go|Training|L</v>
      </c>
      <c r="Q610" s="11" t="str">
        <f>Cleaned_Data[[#This Row],[Order_Date]]</f>
        <v/>
      </c>
      <c r="R610" s="10" t="str">
        <f>Cleaned_Data[[#This Row],[Region]]</f>
        <v>Hyderabad</v>
      </c>
      <c r="S610" s="10" t="str">
        <f>Cleaned_Data[[#This Row],[Sales_Channel]]</f>
        <v>Retail</v>
      </c>
      <c r="T610" s="10" t="str">
        <f>Cleaned_Data[[#This Row],[Gender_Category]]</f>
        <v>Kids</v>
      </c>
      <c r="U610" t="str">
        <f t="shared" si="19"/>
        <v>Not Found</v>
      </c>
      <c r="V610" s="10"/>
      <c r="W610" s="10"/>
    </row>
    <row r="611" spans="1:23" x14ac:dyDescent="0.3">
      <c r="A611" s="10" t="s">
        <v>930</v>
      </c>
      <c r="B611" s="10">
        <f>Cleaned_Data[[#This Row],[Order_ID]]</f>
        <v>2638</v>
      </c>
      <c r="C611" s="10" t="str">
        <f>_xlfn.XLOOKUP(P611,Dim_Product!$E$2:$E$221,Dim_Product!$A$2:$A$221,"Not Found")</f>
        <v>PK-156</v>
      </c>
      <c r="D611" s="10" t="str">
        <f>_xlfn.XLOOKUP(Table5[[#This Row],[Order_Date]],Table8[Date],Table8[Date_Key],"Not Found")</f>
        <v>DK-641</v>
      </c>
      <c r="E611" s="10" t="str">
        <f>_xlfn.XLOOKUP(R611,Table4[Region],Table4[Region_Key])</f>
        <v>RK-04</v>
      </c>
      <c r="F611" s="10" t="str">
        <f>_xlfn.XLOOKUP(S611,Table6[Sales_Channel],Table6[Channel_Key])</f>
        <v>CK-01</v>
      </c>
      <c r="G611" s="10" t="str">
        <f>_xlfn.XLOOKUP(T611,Table7[Gender_Category],Table7[Gender_Key])</f>
        <v>GK-03</v>
      </c>
      <c r="H611" s="10">
        <f>Cleaned_Data[[#This Row],[Units_Sold]]</f>
        <v>1</v>
      </c>
      <c r="I611" s="10">
        <f>Cleaned_Data[[#This Row],[MRP]]</f>
        <v>5028.99</v>
      </c>
      <c r="J611" s="10">
        <f>Cleaned_Data[[#This Row],[Discount_Applied]]</f>
        <v>0</v>
      </c>
      <c r="K611" s="10">
        <f>Cleaned_Data[[#This Row],[Revenue]]</f>
        <v>0</v>
      </c>
      <c r="L611" s="10">
        <f>Cleaned_Data[[#This Row],[Profit]]</f>
        <v>654.11</v>
      </c>
      <c r="M611" s="10" t="str">
        <f>Cleaned_Data[[#This Row],[Product_Name]]</f>
        <v>Premier III</v>
      </c>
      <c r="N611" s="10" t="str">
        <f>Cleaned_Data[[#This Row],[Product_Line]]</f>
        <v>Soccer</v>
      </c>
      <c r="O611" s="10" t="str">
        <f>Cleaned_Data[[#This Row],[Size]]</f>
        <v>8</v>
      </c>
      <c r="P611" s="10" t="str">
        <f t="shared" si="18"/>
        <v>Premier III|Soccer|8</v>
      </c>
      <c r="Q611" s="11">
        <f>Cleaned_Data[[#This Row],[Order_Date]]</f>
        <v>45773</v>
      </c>
      <c r="R611" s="10" t="str">
        <f>Cleaned_Data[[#This Row],[Region]]</f>
        <v>Pune</v>
      </c>
      <c r="S611" s="10" t="str">
        <f>Cleaned_Data[[#This Row],[Sales_Channel]]</f>
        <v>Online</v>
      </c>
      <c r="T611" s="10" t="str">
        <f>Cleaned_Data[[#This Row],[Gender_Category]]</f>
        <v>Men</v>
      </c>
      <c r="U611" t="str">
        <f t="shared" si="19"/>
        <v>DK-641</v>
      </c>
      <c r="V611" s="10"/>
      <c r="W611" s="10"/>
    </row>
    <row r="612" spans="1:23" x14ac:dyDescent="0.3">
      <c r="A612" s="10" t="s">
        <v>931</v>
      </c>
      <c r="B612" s="10">
        <f>Cleaned_Data[[#This Row],[Order_ID]]</f>
        <v>2639</v>
      </c>
      <c r="C612" s="10" t="str">
        <f>_xlfn.XLOOKUP(P612,Dim_Product!$E$2:$E$221,Dim_Product!$A$2:$A$221,"Not Found")</f>
        <v>PK-23</v>
      </c>
      <c r="D612" s="10" t="str">
        <f>_xlfn.XLOOKUP(Table5[[#This Row],[Order_Date]],Table8[Date],Table8[Date_Key],"Not Found")</f>
        <v>DK-651</v>
      </c>
      <c r="E612" s="10" t="str">
        <f>_xlfn.XLOOKUP(R612,Table4[Region],Table4[Region_Key])</f>
        <v>RK-04</v>
      </c>
      <c r="F612" s="10" t="str">
        <f>_xlfn.XLOOKUP(S612,Table6[Sales_Channel],Table6[Channel_Key])</f>
        <v>CK-02</v>
      </c>
      <c r="G612" s="10" t="str">
        <f>_xlfn.XLOOKUP(T612,Table7[Gender_Category],Table7[Gender_Key])</f>
        <v>GK-03</v>
      </c>
      <c r="H612" s="10">
        <f>Cleaned_Data[[#This Row],[Units_Sold]]</f>
        <v>2</v>
      </c>
      <c r="I612" s="10">
        <f>Cleaned_Data[[#This Row],[MRP]]</f>
        <v>2597.9299999999998</v>
      </c>
      <c r="J612" s="10">
        <f>Cleaned_Data[[#This Row],[Discount_Applied]]</f>
        <v>0</v>
      </c>
      <c r="K612" s="10">
        <f>Cleaned_Data[[#This Row],[Revenue]]</f>
        <v>0</v>
      </c>
      <c r="L612" s="10">
        <f>Cleaned_Data[[#This Row],[Profit]]</f>
        <v>374.95</v>
      </c>
      <c r="M612" s="10" t="str">
        <f>Cleaned_Data[[#This Row],[Product_Name]]</f>
        <v>Blazer Mid</v>
      </c>
      <c r="N612" s="10" t="str">
        <f>Cleaned_Data[[#This Row],[Product_Line]]</f>
        <v>Lifestyle</v>
      </c>
      <c r="O612" s="10" t="str">
        <f>Cleaned_Data[[#This Row],[Size]]</f>
        <v>XL</v>
      </c>
      <c r="P612" s="10" t="str">
        <f t="shared" si="18"/>
        <v>Blazer Mid|Lifestyle|XL</v>
      </c>
      <c r="Q612" s="11">
        <f>Cleaned_Data[[#This Row],[Order_Date]]</f>
        <v>45783</v>
      </c>
      <c r="R612" s="10" t="str">
        <f>Cleaned_Data[[#This Row],[Region]]</f>
        <v>Pune</v>
      </c>
      <c r="S612" s="10" t="str">
        <f>Cleaned_Data[[#This Row],[Sales_Channel]]</f>
        <v>Retail</v>
      </c>
      <c r="T612" s="10" t="str">
        <f>Cleaned_Data[[#This Row],[Gender_Category]]</f>
        <v>Men</v>
      </c>
      <c r="U612" t="str">
        <f t="shared" si="19"/>
        <v>DK-651</v>
      </c>
      <c r="V612" s="10"/>
      <c r="W612" s="10"/>
    </row>
    <row r="613" spans="1:23" x14ac:dyDescent="0.3">
      <c r="A613" s="10" t="s">
        <v>932</v>
      </c>
      <c r="B613" s="10">
        <f>Cleaned_Data[[#This Row],[Order_ID]]</f>
        <v>2640</v>
      </c>
      <c r="C613" s="10" t="str">
        <f>_xlfn.XLOOKUP(P613,Dim_Product!$E$2:$E$221,Dim_Product!$A$2:$A$221,"Not Found")</f>
        <v>PK-132</v>
      </c>
      <c r="D613" s="10" t="str">
        <f>_xlfn.XLOOKUP(Table5[[#This Row],[Order_Date]],Table8[Date],Table8[Date_Key],"Not Found")</f>
        <v>Not Found</v>
      </c>
      <c r="E613" s="10" t="str">
        <f>_xlfn.XLOOKUP(R613,Table4[Region],Table4[Region_Key])</f>
        <v>RK-01</v>
      </c>
      <c r="F613" s="10" t="str">
        <f>_xlfn.XLOOKUP(S613,Table6[Sales_Channel],Table6[Channel_Key])</f>
        <v>CK-01</v>
      </c>
      <c r="G613" s="10" t="str">
        <f>_xlfn.XLOOKUP(T613,Table7[Gender_Category],Table7[Gender_Key])</f>
        <v>GK-01</v>
      </c>
      <c r="H613" s="10">
        <f>Cleaned_Data[[#This Row],[Units_Sold]]</f>
        <v>2</v>
      </c>
      <c r="I613" s="10">
        <f>Cleaned_Data[[#This Row],[MRP]]</f>
        <v>7900.02</v>
      </c>
      <c r="J613" s="10">
        <f>Cleaned_Data[[#This Row],[Discount_Applied]]</f>
        <v>0</v>
      </c>
      <c r="K613" s="10">
        <f>Cleaned_Data[[#This Row],[Revenue]]</f>
        <v>0</v>
      </c>
      <c r="L613" s="10">
        <f>Cleaned_Data[[#This Row],[Profit]]</f>
        <v>861.92</v>
      </c>
      <c r="M613" s="10" t="str">
        <f>Cleaned_Data[[#This Row],[Product_Name]]</f>
        <v>ZoomX Invincible</v>
      </c>
      <c r="N613" s="10" t="str">
        <f>Cleaned_Data[[#This Row],[Product_Line]]</f>
        <v>Training</v>
      </c>
      <c r="O613" s="10" t="str">
        <f>Cleaned_Data[[#This Row],[Size]]</f>
        <v>9</v>
      </c>
      <c r="P613" s="10" t="str">
        <f t="shared" si="18"/>
        <v>ZoomX Invincible|Training|9</v>
      </c>
      <c r="Q613" s="11" t="str">
        <f>Cleaned_Data[[#This Row],[Order_Date]]</f>
        <v/>
      </c>
      <c r="R613" s="10" t="str">
        <f>Cleaned_Data[[#This Row],[Region]]</f>
        <v>Bangalore</v>
      </c>
      <c r="S613" s="10" t="str">
        <f>Cleaned_Data[[#This Row],[Sales_Channel]]</f>
        <v>Online</v>
      </c>
      <c r="T613" s="10" t="str">
        <f>Cleaned_Data[[#This Row],[Gender_Category]]</f>
        <v>Kids</v>
      </c>
      <c r="U613" t="str">
        <f t="shared" si="19"/>
        <v>Not Found</v>
      </c>
      <c r="V613" s="10"/>
      <c r="W613" s="10"/>
    </row>
    <row r="614" spans="1:23" x14ac:dyDescent="0.3">
      <c r="A614" s="10" t="s">
        <v>933</v>
      </c>
      <c r="B614" s="10">
        <f>Cleaned_Data[[#This Row],[Order_ID]]</f>
        <v>2641</v>
      </c>
      <c r="C614" s="10" t="str">
        <f>_xlfn.XLOOKUP(P614,Dim_Product!$E$2:$E$221,Dim_Product!$A$2:$A$221,"Not Found")</f>
        <v>PK-89</v>
      </c>
      <c r="D614" s="10" t="str">
        <f>_xlfn.XLOOKUP(Table5[[#This Row],[Order_Date]],Table8[Date],Table8[Date_Key],"Not Found")</f>
        <v>DK-16</v>
      </c>
      <c r="E614" s="10" t="str">
        <f>_xlfn.XLOOKUP(R614,Table4[Region],Table4[Region_Key])</f>
        <v>RK-01</v>
      </c>
      <c r="F614" s="10" t="str">
        <f>_xlfn.XLOOKUP(S614,Table6[Sales_Channel],Table6[Channel_Key])</f>
        <v>CK-01</v>
      </c>
      <c r="G614" s="10" t="str">
        <f>_xlfn.XLOOKUP(T614,Table7[Gender_Category],Table7[Gender_Key])</f>
        <v>GK-03</v>
      </c>
      <c r="H614" s="10">
        <f>Cleaned_Data[[#This Row],[Units_Sold]]</f>
        <v>2</v>
      </c>
      <c r="I614" s="10">
        <f>Cleaned_Data[[#This Row],[MRP]]</f>
        <v>2890.77</v>
      </c>
      <c r="J614" s="10">
        <f>Cleaned_Data[[#This Row],[Discount_Applied]]</f>
        <v>0</v>
      </c>
      <c r="K614" s="10">
        <f>Cleaned_Data[[#This Row],[Revenue]]</f>
        <v>0</v>
      </c>
      <c r="L614" s="10">
        <f>Cleaned_Data[[#This Row],[Profit]]</f>
        <v>1709.06</v>
      </c>
      <c r="M614" s="10" t="str">
        <f>Cleaned_Data[[#This Row],[Product_Name]]</f>
        <v>React Infinity</v>
      </c>
      <c r="N614" s="10" t="str">
        <f>Cleaned_Data[[#This Row],[Product_Line]]</f>
        <v>Running</v>
      </c>
      <c r="O614" s="10" t="str">
        <f>Cleaned_Data[[#This Row],[Size]]</f>
        <v>NA</v>
      </c>
      <c r="P614" s="10" t="str">
        <f t="shared" si="18"/>
        <v>React Infinity|Running|NA</v>
      </c>
      <c r="Q614" s="11">
        <f>Cleaned_Data[[#This Row],[Order_Date]]</f>
        <v>45148</v>
      </c>
      <c r="R614" s="10" t="str">
        <f>Cleaned_Data[[#This Row],[Region]]</f>
        <v>Bangalore</v>
      </c>
      <c r="S614" s="10" t="str">
        <f>Cleaned_Data[[#This Row],[Sales_Channel]]</f>
        <v>Online</v>
      </c>
      <c r="T614" s="10" t="str">
        <f>Cleaned_Data[[#This Row],[Gender_Category]]</f>
        <v>Men</v>
      </c>
      <c r="U614" t="str">
        <f t="shared" si="19"/>
        <v>DK-16</v>
      </c>
      <c r="V614" s="10"/>
      <c r="W614" s="10"/>
    </row>
    <row r="615" spans="1:23" x14ac:dyDescent="0.3">
      <c r="A615" s="10" t="s">
        <v>934</v>
      </c>
      <c r="B615" s="10">
        <f>Cleaned_Data[[#This Row],[Order_ID]]</f>
        <v>2642</v>
      </c>
      <c r="C615" s="10" t="str">
        <f>_xlfn.XLOOKUP(P615,Dim_Product!$E$2:$E$221,Dim_Product!$A$2:$A$221,"Not Found")</f>
        <v>PK-44</v>
      </c>
      <c r="D615" s="10" t="str">
        <f>_xlfn.XLOOKUP(Table5[[#This Row],[Order_Date]],Table8[Date],Table8[Date_Key],"Not Found")</f>
        <v>Not Found</v>
      </c>
      <c r="E615" s="10" t="str">
        <f>_xlfn.XLOOKUP(R615,Table4[Region],Table4[Region_Key])</f>
        <v>RK-04</v>
      </c>
      <c r="F615" s="10" t="str">
        <f>_xlfn.XLOOKUP(S615,Table6[Sales_Channel],Table6[Channel_Key])</f>
        <v>CK-02</v>
      </c>
      <c r="G615" s="10" t="str">
        <f>_xlfn.XLOOKUP(T615,Table7[Gender_Category],Table7[Gender_Key])</f>
        <v>GK-02</v>
      </c>
      <c r="H615" s="10">
        <f>Cleaned_Data[[#This Row],[Units_Sold]]</f>
        <v>2</v>
      </c>
      <c r="I615" s="10">
        <f>Cleaned_Data[[#This Row],[MRP]]</f>
        <v>6110.0300000000007</v>
      </c>
      <c r="J615" s="10">
        <f>Cleaned_Data[[#This Row],[Discount_Applied]]</f>
        <v>0</v>
      </c>
      <c r="K615" s="10">
        <f>Cleaned_Data[[#This Row],[Revenue]]</f>
        <v>0</v>
      </c>
      <c r="L615" s="10">
        <f>Cleaned_Data[[#This Row],[Profit]]</f>
        <v>-785.16</v>
      </c>
      <c r="M615" s="10" t="str">
        <f>Cleaned_Data[[#This Row],[Product_Name]]</f>
        <v>Air Force 1</v>
      </c>
      <c r="N615" s="10" t="str">
        <f>Cleaned_Data[[#This Row],[Product_Line]]</f>
        <v>Lifestyle</v>
      </c>
      <c r="O615" s="10" t="str">
        <f>Cleaned_Data[[#This Row],[Size]]</f>
        <v>XL</v>
      </c>
      <c r="P615" s="10" t="str">
        <f t="shared" si="18"/>
        <v>Air Force 1|Lifestyle|XL</v>
      </c>
      <c r="Q615" s="11" t="str">
        <f>Cleaned_Data[[#This Row],[Order_Date]]</f>
        <v/>
      </c>
      <c r="R615" s="10" t="str">
        <f>Cleaned_Data[[#This Row],[Region]]</f>
        <v>Pune</v>
      </c>
      <c r="S615" s="10" t="str">
        <f>Cleaned_Data[[#This Row],[Sales_Channel]]</f>
        <v>Retail</v>
      </c>
      <c r="T615" s="10" t="str">
        <f>Cleaned_Data[[#This Row],[Gender_Category]]</f>
        <v>Women</v>
      </c>
      <c r="U615" t="str">
        <f t="shared" si="19"/>
        <v>Not Found</v>
      </c>
      <c r="V615" s="10"/>
      <c r="W615" s="10"/>
    </row>
    <row r="616" spans="1:23" x14ac:dyDescent="0.3">
      <c r="A616" s="10" t="s">
        <v>935</v>
      </c>
      <c r="B616" s="10">
        <f>Cleaned_Data[[#This Row],[Order_ID]]</f>
        <v>2643</v>
      </c>
      <c r="C616" s="10" t="str">
        <f>_xlfn.XLOOKUP(P616,Dim_Product!$E$2:$E$221,Dim_Product!$A$2:$A$221,"Not Found")</f>
        <v>PK-75</v>
      </c>
      <c r="D616" s="10" t="str">
        <f>_xlfn.XLOOKUP(Table5[[#This Row],[Order_Date]],Table8[Date],Table8[Date_Key],"Not Found")</f>
        <v>DK-377</v>
      </c>
      <c r="E616" s="10" t="str">
        <f>_xlfn.XLOOKUP(R616,Table4[Region],Table4[Region_Key])</f>
        <v>RK-03</v>
      </c>
      <c r="F616" s="10" t="str">
        <f>_xlfn.XLOOKUP(S616,Table6[Sales_Channel],Table6[Channel_Key])</f>
        <v>CK-02</v>
      </c>
      <c r="G616" s="10" t="str">
        <f>_xlfn.XLOOKUP(T616,Table7[Gender_Category],Table7[Gender_Key])</f>
        <v>GK-03</v>
      </c>
      <c r="H616" s="10">
        <f>Cleaned_Data[[#This Row],[Units_Sold]]</f>
        <v>2</v>
      </c>
      <c r="I616" s="10">
        <f>Cleaned_Data[[#This Row],[MRP]]</f>
        <v>6110.0300000000007</v>
      </c>
      <c r="J616" s="10">
        <f>Cleaned_Data[[#This Row],[Discount_Applied]]</f>
        <v>0</v>
      </c>
      <c r="K616" s="10">
        <f>Cleaned_Data[[#This Row],[Revenue]]</f>
        <v>0</v>
      </c>
      <c r="L616" s="10">
        <f>Cleaned_Data[[#This Row],[Profit]]</f>
        <v>2715.31</v>
      </c>
      <c r="M616" s="10" t="str">
        <f>Cleaned_Data[[#This Row],[Product_Name]]</f>
        <v>Mercurial Superfly</v>
      </c>
      <c r="N616" s="10" t="str">
        <f>Cleaned_Data[[#This Row],[Product_Line]]</f>
        <v>Soccer</v>
      </c>
      <c r="O616" s="10" t="str">
        <f>Cleaned_Data[[#This Row],[Size]]</f>
        <v>NA</v>
      </c>
      <c r="P616" s="10" t="str">
        <f t="shared" si="18"/>
        <v>Mercurial Superfly|Soccer|NA</v>
      </c>
      <c r="Q616" s="11">
        <f>Cleaned_Data[[#This Row],[Order_Date]]</f>
        <v>45509</v>
      </c>
      <c r="R616" s="10" t="str">
        <f>Cleaned_Data[[#This Row],[Region]]</f>
        <v>Mumbai</v>
      </c>
      <c r="S616" s="10" t="str">
        <f>Cleaned_Data[[#This Row],[Sales_Channel]]</f>
        <v>Retail</v>
      </c>
      <c r="T616" s="10" t="str">
        <f>Cleaned_Data[[#This Row],[Gender_Category]]</f>
        <v>Men</v>
      </c>
      <c r="U616" t="str">
        <f t="shared" si="19"/>
        <v>DK-377</v>
      </c>
      <c r="V616" s="10"/>
      <c r="W616" s="10"/>
    </row>
    <row r="617" spans="1:23" x14ac:dyDescent="0.3">
      <c r="A617" s="10" t="s">
        <v>936</v>
      </c>
      <c r="B617" s="10">
        <f>Cleaned_Data[[#This Row],[Order_ID]]</f>
        <v>2644</v>
      </c>
      <c r="C617" s="10" t="str">
        <f>_xlfn.XLOOKUP(P617,Dim_Product!$E$2:$E$221,Dim_Product!$A$2:$A$221,"Not Found")</f>
        <v>PK-01</v>
      </c>
      <c r="D617" s="10" t="str">
        <f>_xlfn.XLOOKUP(Table5[[#This Row],[Order_Date]],Table8[Date],Table8[Date_Key],"Not Found")</f>
        <v>DK-608</v>
      </c>
      <c r="E617" s="10" t="str">
        <f>_xlfn.XLOOKUP(R617,Table4[Region],Table4[Region_Key])</f>
        <v>RK-01</v>
      </c>
      <c r="F617" s="10" t="str">
        <f>_xlfn.XLOOKUP(S617,Table6[Sales_Channel],Table6[Channel_Key])</f>
        <v>CK-02</v>
      </c>
      <c r="G617" s="10" t="str">
        <f>_xlfn.XLOOKUP(T617,Table7[Gender_Category],Table7[Gender_Key])</f>
        <v>GK-03</v>
      </c>
      <c r="H617" s="10">
        <f>Cleaned_Data[[#This Row],[Units_Sold]]</f>
        <v>1</v>
      </c>
      <c r="I617" s="10">
        <f>Cleaned_Data[[#This Row],[MRP]]</f>
        <v>2640.04</v>
      </c>
      <c r="J617" s="10">
        <f>Cleaned_Data[[#This Row],[Discount_Applied]]</f>
        <v>0</v>
      </c>
      <c r="K617" s="10">
        <f>Cleaned_Data[[#This Row],[Revenue]]</f>
        <v>0</v>
      </c>
      <c r="L617" s="10">
        <f>Cleaned_Data[[#This Row],[Profit]]</f>
        <v>1466.96</v>
      </c>
      <c r="M617" s="10" t="str">
        <f>Cleaned_Data[[#This Row],[Product_Name]]</f>
        <v>SuperRep Go</v>
      </c>
      <c r="N617" s="10" t="str">
        <f>Cleaned_Data[[#This Row],[Product_Line]]</f>
        <v>Training</v>
      </c>
      <c r="O617" s="10" t="str">
        <f>Cleaned_Data[[#This Row],[Size]]</f>
        <v>M</v>
      </c>
      <c r="P617" s="10" t="str">
        <f t="shared" si="18"/>
        <v>SuperRep Go|Training|M</v>
      </c>
      <c r="Q617" s="11">
        <f>Cleaned_Data[[#This Row],[Order_Date]]</f>
        <v>45740</v>
      </c>
      <c r="R617" s="10" t="str">
        <f>Cleaned_Data[[#This Row],[Region]]</f>
        <v>Bangalore</v>
      </c>
      <c r="S617" s="10" t="str">
        <f>Cleaned_Data[[#This Row],[Sales_Channel]]</f>
        <v>Retail</v>
      </c>
      <c r="T617" s="10" t="str">
        <f>Cleaned_Data[[#This Row],[Gender_Category]]</f>
        <v>Men</v>
      </c>
      <c r="U617" t="str">
        <f t="shared" si="19"/>
        <v>DK-608</v>
      </c>
      <c r="V617" s="10"/>
      <c r="W617" s="10"/>
    </row>
    <row r="618" spans="1:23" x14ac:dyDescent="0.3">
      <c r="A618" s="10" t="s">
        <v>937</v>
      </c>
      <c r="B618" s="10">
        <f>Cleaned_Data[[#This Row],[Order_ID]]</f>
        <v>2646</v>
      </c>
      <c r="C618" s="10" t="str">
        <f>_xlfn.XLOOKUP(P618,Dim_Product!$E$2:$E$221,Dim_Product!$A$2:$A$221,"Not Found")</f>
        <v>PK-37</v>
      </c>
      <c r="D618" s="10" t="str">
        <f>_xlfn.XLOOKUP(Table5[[#This Row],[Order_Date]],Table8[Date],Table8[Date_Key],"Not Found")</f>
        <v>DK-318</v>
      </c>
      <c r="E618" s="10" t="str">
        <f>_xlfn.XLOOKUP(R618,Table4[Region],Table4[Region_Key])</f>
        <v>RK-06</v>
      </c>
      <c r="F618" s="10" t="str">
        <f>_xlfn.XLOOKUP(S618,Table6[Sales_Channel],Table6[Channel_Key])</f>
        <v>CK-02</v>
      </c>
      <c r="G618" s="10" t="str">
        <f>_xlfn.XLOOKUP(T618,Table7[Gender_Category],Table7[Gender_Key])</f>
        <v>GK-03</v>
      </c>
      <c r="H618" s="10">
        <f>Cleaned_Data[[#This Row],[Units_Sold]]</f>
        <v>1</v>
      </c>
      <c r="I618" s="10">
        <f>Cleaned_Data[[#This Row],[MRP]]</f>
        <v>6110.0300000000007</v>
      </c>
      <c r="J618" s="10">
        <f>Cleaned_Data[[#This Row],[Discount_Applied]]</f>
        <v>0.89</v>
      </c>
      <c r="K618" s="10">
        <f>Cleaned_Data[[#This Row],[Revenue]]</f>
        <v>0</v>
      </c>
      <c r="L618" s="10">
        <f>Cleaned_Data[[#This Row],[Profit]]</f>
        <v>2676.52</v>
      </c>
      <c r="M618" s="10" t="str">
        <f>Cleaned_Data[[#This Row],[Product_Name]]</f>
        <v>Premier III</v>
      </c>
      <c r="N618" s="10" t="str">
        <f>Cleaned_Data[[#This Row],[Product_Line]]</f>
        <v>Soccer</v>
      </c>
      <c r="O618" s="10" t="str">
        <f>Cleaned_Data[[#This Row],[Size]]</f>
        <v>XL</v>
      </c>
      <c r="P618" s="10" t="str">
        <f t="shared" si="18"/>
        <v>Premier III|Soccer|XL</v>
      </c>
      <c r="Q618" s="11">
        <f>Cleaned_Data[[#This Row],[Order_Date]]</f>
        <v>45450</v>
      </c>
      <c r="R618" s="10" t="str">
        <f>Cleaned_Data[[#This Row],[Region]]</f>
        <v>Kolkata</v>
      </c>
      <c r="S618" s="10" t="str">
        <f>Cleaned_Data[[#This Row],[Sales_Channel]]</f>
        <v>Retail</v>
      </c>
      <c r="T618" s="10" t="str">
        <f>Cleaned_Data[[#This Row],[Gender_Category]]</f>
        <v>Men</v>
      </c>
      <c r="U618" t="str">
        <f t="shared" si="19"/>
        <v>DK-318</v>
      </c>
      <c r="V618" s="10"/>
      <c r="W618" s="10"/>
    </row>
    <row r="619" spans="1:23" x14ac:dyDescent="0.3">
      <c r="A619" s="10" t="s">
        <v>938</v>
      </c>
      <c r="B619" s="10">
        <f>Cleaned_Data[[#This Row],[Order_ID]]</f>
        <v>2647</v>
      </c>
      <c r="C619" s="10" t="str">
        <f>_xlfn.XLOOKUP(P619,Dim_Product!$E$2:$E$221,Dim_Product!$A$2:$A$221,"Not Found")</f>
        <v>PK-31</v>
      </c>
      <c r="D619" s="10" t="str">
        <f>_xlfn.XLOOKUP(Table5[[#This Row],[Order_Date]],Table8[Date],Table8[Date_Key],"Not Found")</f>
        <v>Not Found</v>
      </c>
      <c r="E619" s="10" t="str">
        <f>_xlfn.XLOOKUP(R619,Table4[Region],Table4[Region_Key])</f>
        <v>RK-03</v>
      </c>
      <c r="F619" s="10" t="str">
        <f>_xlfn.XLOOKUP(S619,Table6[Sales_Channel],Table6[Channel_Key])</f>
        <v>CK-01</v>
      </c>
      <c r="G619" s="10" t="str">
        <f>_xlfn.XLOOKUP(T619,Table7[Gender_Category],Table7[Gender_Key])</f>
        <v>GK-02</v>
      </c>
      <c r="H619" s="10">
        <f>Cleaned_Data[[#This Row],[Units_Sold]]</f>
        <v>4</v>
      </c>
      <c r="I619" s="10">
        <f>Cleaned_Data[[#This Row],[MRP]]</f>
        <v>6110.0300000000007</v>
      </c>
      <c r="J619" s="10">
        <f>Cleaned_Data[[#This Row],[Discount_Applied]]</f>
        <v>0</v>
      </c>
      <c r="K619" s="10">
        <f>Cleaned_Data[[#This Row],[Revenue]]</f>
        <v>0</v>
      </c>
      <c r="L619" s="10">
        <f>Cleaned_Data[[#This Row],[Profit]]</f>
        <v>747.29</v>
      </c>
      <c r="M619" s="10" t="str">
        <f>Cleaned_Data[[#This Row],[Product_Name]]</f>
        <v>Zoom Freak</v>
      </c>
      <c r="N619" s="10" t="str">
        <f>Cleaned_Data[[#This Row],[Product_Line]]</f>
        <v>Basketball</v>
      </c>
      <c r="O619" s="10" t="str">
        <f>Cleaned_Data[[#This Row],[Size]]</f>
        <v>NA</v>
      </c>
      <c r="P619" s="10" t="str">
        <f t="shared" si="18"/>
        <v>Zoom Freak|Basketball|NA</v>
      </c>
      <c r="Q619" s="11" t="str">
        <f>Cleaned_Data[[#This Row],[Order_Date]]</f>
        <v/>
      </c>
      <c r="R619" s="10" t="str">
        <f>Cleaned_Data[[#This Row],[Region]]</f>
        <v>Mumbai</v>
      </c>
      <c r="S619" s="10" t="str">
        <f>Cleaned_Data[[#This Row],[Sales_Channel]]</f>
        <v>Online</v>
      </c>
      <c r="T619" s="10" t="str">
        <f>Cleaned_Data[[#This Row],[Gender_Category]]</f>
        <v>Women</v>
      </c>
      <c r="U619" t="str">
        <f t="shared" si="19"/>
        <v>Not Found</v>
      </c>
      <c r="V619" s="10"/>
      <c r="W619" s="10"/>
    </row>
    <row r="620" spans="1:23" x14ac:dyDescent="0.3">
      <c r="A620" s="10" t="s">
        <v>939</v>
      </c>
      <c r="B620" s="10">
        <f>Cleaned_Data[[#This Row],[Order_ID]]</f>
        <v>2648</v>
      </c>
      <c r="C620" s="10" t="str">
        <f>_xlfn.XLOOKUP(P620,Dim_Product!$E$2:$E$221,Dim_Product!$A$2:$A$221,"Not Found")</f>
        <v>PK-46</v>
      </c>
      <c r="D620" s="10" t="str">
        <f>_xlfn.XLOOKUP(Table5[[#This Row],[Order_Date]],Table8[Date],Table8[Date_Key],"Not Found")</f>
        <v>DK-699</v>
      </c>
      <c r="E620" s="10" t="str">
        <f>_xlfn.XLOOKUP(R620,Table4[Region],Table4[Region_Key])</f>
        <v>RK-05</v>
      </c>
      <c r="F620" s="10" t="str">
        <f>_xlfn.XLOOKUP(S620,Table6[Sales_Channel],Table6[Channel_Key])</f>
        <v>CK-02</v>
      </c>
      <c r="G620" s="10" t="str">
        <f>_xlfn.XLOOKUP(T620,Table7[Gender_Category],Table7[Gender_Key])</f>
        <v>GK-03</v>
      </c>
      <c r="H620" s="10">
        <f>Cleaned_Data[[#This Row],[Units_Sold]]</f>
        <v>2</v>
      </c>
      <c r="I620" s="10">
        <f>Cleaned_Data[[#This Row],[MRP]]</f>
        <v>3477.49</v>
      </c>
      <c r="J620" s="10">
        <f>Cleaned_Data[[#This Row],[Discount_Applied]]</f>
        <v>0.54</v>
      </c>
      <c r="K620" s="10">
        <f>Cleaned_Data[[#This Row],[Revenue]]</f>
        <v>0</v>
      </c>
      <c r="L620" s="10">
        <f>Cleaned_Data[[#This Row],[Profit]]</f>
        <v>3487.39</v>
      </c>
      <c r="M620" s="10" t="str">
        <f>Cleaned_Data[[#This Row],[Product_Name]]</f>
        <v>React Infinity</v>
      </c>
      <c r="N620" s="10" t="str">
        <f>Cleaned_Data[[#This Row],[Product_Line]]</f>
        <v>Running</v>
      </c>
      <c r="O620" s="10" t="str">
        <f>Cleaned_Data[[#This Row],[Size]]</f>
        <v>L</v>
      </c>
      <c r="P620" s="10" t="str">
        <f t="shared" si="18"/>
        <v>React Infinity|Running|L</v>
      </c>
      <c r="Q620" s="11">
        <f>Cleaned_Data[[#This Row],[Order_Date]]</f>
        <v>45831</v>
      </c>
      <c r="R620" s="10" t="str">
        <f>Cleaned_Data[[#This Row],[Region]]</f>
        <v>Delhi</v>
      </c>
      <c r="S620" s="10" t="str">
        <f>Cleaned_Data[[#This Row],[Sales_Channel]]</f>
        <v>Retail</v>
      </c>
      <c r="T620" s="10" t="str">
        <f>Cleaned_Data[[#This Row],[Gender_Category]]</f>
        <v>Men</v>
      </c>
      <c r="U620" t="str">
        <f t="shared" si="19"/>
        <v>DK-699</v>
      </c>
      <c r="V620" s="10"/>
      <c r="W620" s="10"/>
    </row>
    <row r="621" spans="1:23" x14ac:dyDescent="0.3">
      <c r="A621" s="10" t="s">
        <v>940</v>
      </c>
      <c r="B621" s="10">
        <f>Cleaned_Data[[#This Row],[Order_ID]]</f>
        <v>2649</v>
      </c>
      <c r="C621" s="10" t="str">
        <f>_xlfn.XLOOKUP(P621,Dim_Product!$E$2:$E$221,Dim_Product!$A$2:$A$221,"Not Found")</f>
        <v>PK-36</v>
      </c>
      <c r="D621" s="10" t="str">
        <f>_xlfn.XLOOKUP(Table5[[#This Row],[Order_Date]],Table8[Date],Table8[Date_Key],"Not Found")</f>
        <v>DK-181</v>
      </c>
      <c r="E621" s="10" t="str">
        <f>_xlfn.XLOOKUP(R621,Table4[Region],Table4[Region_Key])</f>
        <v>RK-03</v>
      </c>
      <c r="F621" s="10" t="str">
        <f>_xlfn.XLOOKUP(S621,Table6[Sales_Channel],Table6[Channel_Key])</f>
        <v>CK-02</v>
      </c>
      <c r="G621" s="10" t="str">
        <f>_xlfn.XLOOKUP(T621,Table7[Gender_Category],Table7[Gender_Key])</f>
        <v>GK-02</v>
      </c>
      <c r="H621" s="10">
        <f>Cleaned_Data[[#This Row],[Units_Sold]]</f>
        <v>2</v>
      </c>
      <c r="I621" s="10">
        <f>Cleaned_Data[[#This Row],[MRP]]</f>
        <v>6798.48</v>
      </c>
      <c r="J621" s="10">
        <f>Cleaned_Data[[#This Row],[Discount_Applied]]</f>
        <v>0</v>
      </c>
      <c r="K621" s="10">
        <f>Cleaned_Data[[#This Row],[Revenue]]</f>
        <v>0</v>
      </c>
      <c r="L621" s="10">
        <f>Cleaned_Data[[#This Row],[Profit]]</f>
        <v>2297.4</v>
      </c>
      <c r="M621" s="10" t="str">
        <f>Cleaned_Data[[#This Row],[Product_Name]]</f>
        <v>Kyrie Flytrap</v>
      </c>
      <c r="N621" s="10" t="str">
        <f>Cleaned_Data[[#This Row],[Product_Line]]</f>
        <v>Basketball</v>
      </c>
      <c r="O621" s="10" t="str">
        <f>Cleaned_Data[[#This Row],[Size]]</f>
        <v>L</v>
      </c>
      <c r="P621" s="10" t="str">
        <f t="shared" si="18"/>
        <v>Kyrie Flytrap|Basketball|L</v>
      </c>
      <c r="Q621" s="11">
        <f>Cleaned_Data[[#This Row],[Order_Date]]</f>
        <v>45313</v>
      </c>
      <c r="R621" s="10" t="str">
        <f>Cleaned_Data[[#This Row],[Region]]</f>
        <v>Mumbai</v>
      </c>
      <c r="S621" s="10" t="str">
        <f>Cleaned_Data[[#This Row],[Sales_Channel]]</f>
        <v>Retail</v>
      </c>
      <c r="T621" s="10" t="str">
        <f>Cleaned_Data[[#This Row],[Gender_Category]]</f>
        <v>Women</v>
      </c>
      <c r="U621" t="str">
        <f t="shared" si="19"/>
        <v>DK-181</v>
      </c>
      <c r="V621" s="10"/>
      <c r="W621" s="10"/>
    </row>
    <row r="622" spans="1:23" x14ac:dyDescent="0.3">
      <c r="A622" s="10" t="s">
        <v>941</v>
      </c>
      <c r="B622" s="10">
        <f>Cleaned_Data[[#This Row],[Order_ID]]</f>
        <v>2650</v>
      </c>
      <c r="C622" s="10" t="str">
        <f>_xlfn.XLOOKUP(P622,Dim_Product!$E$2:$E$221,Dim_Product!$A$2:$A$221,"Not Found")</f>
        <v>PK-11</v>
      </c>
      <c r="D622" s="10" t="str">
        <f>_xlfn.XLOOKUP(Table5[[#This Row],[Order_Date]],Table8[Date],Table8[Date_Key],"Not Found")</f>
        <v>Not Found</v>
      </c>
      <c r="E622" s="10" t="str">
        <f>_xlfn.XLOOKUP(R622,Table4[Region],Table4[Region_Key])</f>
        <v>RK-01</v>
      </c>
      <c r="F622" s="10" t="str">
        <f>_xlfn.XLOOKUP(S622,Table6[Sales_Channel],Table6[Channel_Key])</f>
        <v>CK-02</v>
      </c>
      <c r="G622" s="10" t="str">
        <f>_xlfn.XLOOKUP(T622,Table7[Gender_Category],Table7[Gender_Key])</f>
        <v>GK-03</v>
      </c>
      <c r="H622" s="10">
        <f>Cleaned_Data[[#This Row],[Units_Sold]]</f>
        <v>2</v>
      </c>
      <c r="I622" s="10">
        <f>Cleaned_Data[[#This Row],[MRP]]</f>
        <v>6110.0300000000007</v>
      </c>
      <c r="J622" s="10">
        <f>Cleaned_Data[[#This Row],[Discount_Applied]]</f>
        <v>0</v>
      </c>
      <c r="K622" s="10">
        <f>Cleaned_Data[[#This Row],[Revenue]]</f>
        <v>0</v>
      </c>
      <c r="L622" s="10">
        <f>Cleaned_Data[[#This Row],[Profit]]</f>
        <v>3703.68</v>
      </c>
      <c r="M622" s="10" t="str">
        <f>Cleaned_Data[[#This Row],[Product_Name]]</f>
        <v>Blazer Mid</v>
      </c>
      <c r="N622" s="10" t="str">
        <f>Cleaned_Data[[#This Row],[Product_Line]]</f>
        <v>Lifestyle</v>
      </c>
      <c r="O622" s="10" t="str">
        <f>Cleaned_Data[[#This Row],[Size]]</f>
        <v>NA</v>
      </c>
      <c r="P622" s="10" t="str">
        <f t="shared" si="18"/>
        <v>Blazer Mid|Lifestyle|NA</v>
      </c>
      <c r="Q622" s="11" t="str">
        <f>Cleaned_Data[[#This Row],[Order_Date]]</f>
        <v/>
      </c>
      <c r="R622" s="10" t="str">
        <f>Cleaned_Data[[#This Row],[Region]]</f>
        <v>Bangalore</v>
      </c>
      <c r="S622" s="10" t="str">
        <f>Cleaned_Data[[#This Row],[Sales_Channel]]</f>
        <v>Retail</v>
      </c>
      <c r="T622" s="10" t="str">
        <f>Cleaned_Data[[#This Row],[Gender_Category]]</f>
        <v>Men</v>
      </c>
      <c r="U622" t="str">
        <f t="shared" si="19"/>
        <v>Not Found</v>
      </c>
      <c r="V622" s="10"/>
      <c r="W622" s="10"/>
    </row>
    <row r="623" spans="1:23" x14ac:dyDescent="0.3">
      <c r="A623" s="10" t="s">
        <v>942</v>
      </c>
      <c r="B623" s="10">
        <f>Cleaned_Data[[#This Row],[Order_ID]]</f>
        <v>2651</v>
      </c>
      <c r="C623" s="10" t="str">
        <f>_xlfn.XLOOKUP(P623,Dim_Product!$E$2:$E$221,Dim_Product!$A$2:$A$221,"Not Found")</f>
        <v>PK-53</v>
      </c>
      <c r="D623" s="10" t="str">
        <f>_xlfn.XLOOKUP(Table5[[#This Row],[Order_Date]],Table8[Date],Table8[Date_Key],"Not Found")</f>
        <v>DK-299</v>
      </c>
      <c r="E623" s="10" t="str">
        <f>_xlfn.XLOOKUP(R623,Table4[Region],Table4[Region_Key])</f>
        <v>RK-06</v>
      </c>
      <c r="F623" s="10" t="str">
        <f>_xlfn.XLOOKUP(S623,Table6[Sales_Channel],Table6[Channel_Key])</f>
        <v>CK-01</v>
      </c>
      <c r="G623" s="10" t="str">
        <f>_xlfn.XLOOKUP(T623,Table7[Gender_Category],Table7[Gender_Key])</f>
        <v>GK-01</v>
      </c>
      <c r="H623" s="10">
        <f>Cleaned_Data[[#This Row],[Units_Sold]]</f>
        <v>1</v>
      </c>
      <c r="I623" s="10">
        <f>Cleaned_Data[[#This Row],[MRP]]</f>
        <v>6110.0300000000007</v>
      </c>
      <c r="J623" s="10">
        <f>Cleaned_Data[[#This Row],[Discount_Applied]]</f>
        <v>0</v>
      </c>
      <c r="K623" s="10">
        <f>Cleaned_Data[[#This Row],[Revenue]]</f>
        <v>0</v>
      </c>
      <c r="L623" s="10">
        <f>Cleaned_Data[[#This Row],[Profit]]</f>
        <v>-819.33</v>
      </c>
      <c r="M623" s="10" t="str">
        <f>Cleaned_Data[[#This Row],[Product_Name]]</f>
        <v>Air Jordan</v>
      </c>
      <c r="N623" s="10" t="str">
        <f>Cleaned_Data[[#This Row],[Product_Line]]</f>
        <v>Basketball</v>
      </c>
      <c r="O623" s="10" t="str">
        <f>Cleaned_Data[[#This Row],[Size]]</f>
        <v>L</v>
      </c>
      <c r="P623" s="10" t="str">
        <f t="shared" si="18"/>
        <v>Air Jordan|Basketball|L</v>
      </c>
      <c r="Q623" s="11">
        <f>Cleaned_Data[[#This Row],[Order_Date]]</f>
        <v>45431</v>
      </c>
      <c r="R623" s="10" t="str">
        <f>Cleaned_Data[[#This Row],[Region]]</f>
        <v>Kolkata</v>
      </c>
      <c r="S623" s="10" t="str">
        <f>Cleaned_Data[[#This Row],[Sales_Channel]]</f>
        <v>Online</v>
      </c>
      <c r="T623" s="10" t="str">
        <f>Cleaned_Data[[#This Row],[Gender_Category]]</f>
        <v>Kids</v>
      </c>
      <c r="U623" t="str">
        <f t="shared" si="19"/>
        <v>DK-299</v>
      </c>
      <c r="V623" s="10"/>
      <c r="W623" s="10"/>
    </row>
    <row r="624" spans="1:23" x14ac:dyDescent="0.3">
      <c r="A624" s="10" t="s">
        <v>943</v>
      </c>
      <c r="B624" s="10">
        <f>Cleaned_Data[[#This Row],[Order_ID]]</f>
        <v>2652</v>
      </c>
      <c r="C624" s="10" t="str">
        <f>_xlfn.XLOOKUP(P624,Dim_Product!$E$2:$E$221,Dim_Product!$A$2:$A$221,"Not Found")</f>
        <v>PK-14</v>
      </c>
      <c r="D624" s="10" t="str">
        <f>_xlfn.XLOOKUP(Table5[[#This Row],[Order_Date]],Table8[Date],Table8[Date_Key],"Not Found")</f>
        <v>DK-622</v>
      </c>
      <c r="E624" s="10" t="str">
        <f>_xlfn.XLOOKUP(R624,Table4[Region],Table4[Region_Key])</f>
        <v>RK-05</v>
      </c>
      <c r="F624" s="10" t="str">
        <f>_xlfn.XLOOKUP(S624,Table6[Sales_Channel],Table6[Channel_Key])</f>
        <v>CK-01</v>
      </c>
      <c r="G624" s="10" t="str">
        <f>_xlfn.XLOOKUP(T624,Table7[Gender_Category],Table7[Gender_Key])</f>
        <v>GK-02</v>
      </c>
      <c r="H624" s="10">
        <f>Cleaned_Data[[#This Row],[Units_Sold]]</f>
        <v>2</v>
      </c>
      <c r="I624" s="10">
        <f>Cleaned_Data[[#This Row],[MRP]]</f>
        <v>6110.0300000000007</v>
      </c>
      <c r="J624" s="10">
        <f>Cleaned_Data[[#This Row],[Discount_Applied]]</f>
        <v>0</v>
      </c>
      <c r="K624" s="10">
        <f>Cleaned_Data[[#This Row],[Revenue]]</f>
        <v>0</v>
      </c>
      <c r="L624" s="10">
        <f>Cleaned_Data[[#This Row],[Profit]]</f>
        <v>-240.8</v>
      </c>
      <c r="M624" s="10" t="str">
        <f>Cleaned_Data[[#This Row],[Product_Name]]</f>
        <v>Air Jordan</v>
      </c>
      <c r="N624" s="10" t="str">
        <f>Cleaned_Data[[#This Row],[Product_Line]]</f>
        <v>Basketball</v>
      </c>
      <c r="O624" s="10" t="str">
        <f>Cleaned_Data[[#This Row],[Size]]</f>
        <v>NA</v>
      </c>
      <c r="P624" s="10" t="str">
        <f t="shared" si="18"/>
        <v>Air Jordan|Basketball|NA</v>
      </c>
      <c r="Q624" s="11">
        <f>Cleaned_Data[[#This Row],[Order_Date]]</f>
        <v>45754</v>
      </c>
      <c r="R624" s="10" t="str">
        <f>Cleaned_Data[[#This Row],[Region]]</f>
        <v>Delhi</v>
      </c>
      <c r="S624" s="10" t="str">
        <f>Cleaned_Data[[#This Row],[Sales_Channel]]</f>
        <v>Online</v>
      </c>
      <c r="T624" s="10" t="str">
        <f>Cleaned_Data[[#This Row],[Gender_Category]]</f>
        <v>Women</v>
      </c>
      <c r="U624" t="str">
        <f t="shared" si="19"/>
        <v>DK-622</v>
      </c>
      <c r="V624" s="10"/>
      <c r="W624" s="10"/>
    </row>
    <row r="625" spans="1:23" x14ac:dyDescent="0.3">
      <c r="A625" s="10" t="s">
        <v>944</v>
      </c>
      <c r="B625" s="10">
        <f>Cleaned_Data[[#This Row],[Order_ID]]</f>
        <v>2653</v>
      </c>
      <c r="C625" s="10" t="str">
        <f>_xlfn.XLOOKUP(P625,Dim_Product!$E$2:$E$221,Dim_Product!$A$2:$A$221,"Not Found")</f>
        <v>PK-118</v>
      </c>
      <c r="D625" s="10" t="str">
        <f>_xlfn.XLOOKUP(Table5[[#This Row],[Order_Date]],Table8[Date],Table8[Date_Key],"Not Found")</f>
        <v>DK-623</v>
      </c>
      <c r="E625" s="10" t="str">
        <f>_xlfn.XLOOKUP(R625,Table4[Region],Table4[Region_Key])</f>
        <v>RK-02</v>
      </c>
      <c r="F625" s="10" t="str">
        <f>_xlfn.XLOOKUP(S625,Table6[Sales_Channel],Table6[Channel_Key])</f>
        <v>CK-01</v>
      </c>
      <c r="G625" s="10" t="str">
        <f>_xlfn.XLOOKUP(T625,Table7[Gender_Category],Table7[Gender_Key])</f>
        <v>GK-03</v>
      </c>
      <c r="H625" s="10">
        <f>Cleaned_Data[[#This Row],[Units_Sold]]</f>
        <v>2</v>
      </c>
      <c r="I625" s="10">
        <f>Cleaned_Data[[#This Row],[MRP]]</f>
        <v>6178.85</v>
      </c>
      <c r="J625" s="10">
        <f>Cleaned_Data[[#This Row],[Discount_Applied]]</f>
        <v>0</v>
      </c>
      <c r="K625" s="10">
        <f>Cleaned_Data[[#This Row],[Revenue]]</f>
        <v>0</v>
      </c>
      <c r="L625" s="10">
        <f>Cleaned_Data[[#This Row],[Profit]]</f>
        <v>2550.88</v>
      </c>
      <c r="M625" s="10" t="str">
        <f>Cleaned_Data[[#This Row],[Product_Name]]</f>
        <v>Pegasus Turbo</v>
      </c>
      <c r="N625" s="10" t="str">
        <f>Cleaned_Data[[#This Row],[Product_Line]]</f>
        <v>Running</v>
      </c>
      <c r="O625" s="10" t="str">
        <f>Cleaned_Data[[#This Row],[Size]]</f>
        <v>M</v>
      </c>
      <c r="P625" s="10" t="str">
        <f t="shared" si="18"/>
        <v>Pegasus Turbo|Running|M</v>
      </c>
      <c r="Q625" s="11">
        <f>Cleaned_Data[[#This Row],[Order_Date]]</f>
        <v>45755</v>
      </c>
      <c r="R625" s="10" t="str">
        <f>Cleaned_Data[[#This Row],[Region]]</f>
        <v>Hyderabad</v>
      </c>
      <c r="S625" s="10" t="str">
        <f>Cleaned_Data[[#This Row],[Sales_Channel]]</f>
        <v>Online</v>
      </c>
      <c r="T625" s="10" t="str">
        <f>Cleaned_Data[[#This Row],[Gender_Category]]</f>
        <v>Men</v>
      </c>
      <c r="U625" t="str">
        <f t="shared" si="19"/>
        <v>DK-623</v>
      </c>
      <c r="V625" s="10"/>
      <c r="W625" s="10"/>
    </row>
    <row r="626" spans="1:23" x14ac:dyDescent="0.3">
      <c r="A626" s="10" t="s">
        <v>945</v>
      </c>
      <c r="B626" s="10">
        <f>Cleaned_Data[[#This Row],[Order_ID]]</f>
        <v>2654</v>
      </c>
      <c r="C626" s="10" t="str">
        <f>_xlfn.XLOOKUP(P626,Dim_Product!$E$2:$E$221,Dim_Product!$A$2:$A$221,"Not Found")</f>
        <v>PK-02</v>
      </c>
      <c r="D626" s="10" t="str">
        <f>_xlfn.XLOOKUP(Table5[[#This Row],[Order_Date]],Table8[Date],Table8[Date_Key],"Not Found")</f>
        <v>Not Found</v>
      </c>
      <c r="E626" s="10" t="str">
        <f>_xlfn.XLOOKUP(R626,Table4[Region],Table4[Region_Key])</f>
        <v>RK-01</v>
      </c>
      <c r="F626" s="10" t="str">
        <f>_xlfn.XLOOKUP(S626,Table6[Sales_Channel],Table6[Channel_Key])</f>
        <v>CK-01</v>
      </c>
      <c r="G626" s="10" t="str">
        <f>_xlfn.XLOOKUP(T626,Table7[Gender_Category],Table7[Gender_Key])</f>
        <v>GK-01</v>
      </c>
      <c r="H626" s="10">
        <f>Cleaned_Data[[#This Row],[Units_Sold]]</f>
        <v>2</v>
      </c>
      <c r="I626" s="10">
        <f>Cleaned_Data[[#This Row],[MRP]]</f>
        <v>6110.0300000000007</v>
      </c>
      <c r="J626" s="10">
        <f>Cleaned_Data[[#This Row],[Discount_Applied]]</f>
        <v>0</v>
      </c>
      <c r="K626" s="10">
        <f>Cleaned_Data[[#This Row],[Revenue]]</f>
        <v>0</v>
      </c>
      <c r="L626" s="10">
        <f>Cleaned_Data[[#This Row],[Profit]]</f>
        <v>2933.02</v>
      </c>
      <c r="M626" s="10" t="str">
        <f>Cleaned_Data[[#This Row],[Product_Name]]</f>
        <v>Tiempo Legend</v>
      </c>
      <c r="N626" s="10" t="str">
        <f>Cleaned_Data[[#This Row],[Product_Line]]</f>
        <v>Soccer</v>
      </c>
      <c r="O626" s="10" t="str">
        <f>Cleaned_Data[[#This Row],[Size]]</f>
        <v>M</v>
      </c>
      <c r="P626" s="10" t="str">
        <f t="shared" si="18"/>
        <v>Tiempo Legend|Soccer|M</v>
      </c>
      <c r="Q626" s="11" t="str">
        <f>Cleaned_Data[[#This Row],[Order_Date]]</f>
        <v/>
      </c>
      <c r="R626" s="10" t="str">
        <f>Cleaned_Data[[#This Row],[Region]]</f>
        <v>Bangalore</v>
      </c>
      <c r="S626" s="10" t="str">
        <f>Cleaned_Data[[#This Row],[Sales_Channel]]</f>
        <v>Online</v>
      </c>
      <c r="T626" s="10" t="str">
        <f>Cleaned_Data[[#This Row],[Gender_Category]]</f>
        <v>Kids</v>
      </c>
      <c r="U626" t="str">
        <f t="shared" si="19"/>
        <v>Not Found</v>
      </c>
      <c r="V626" s="10"/>
      <c r="W626" s="10"/>
    </row>
    <row r="627" spans="1:23" x14ac:dyDescent="0.3">
      <c r="A627" s="10" t="s">
        <v>946</v>
      </c>
      <c r="B627" s="10">
        <f>Cleaned_Data[[#This Row],[Order_ID]]</f>
        <v>2655</v>
      </c>
      <c r="C627" s="10" t="str">
        <f>_xlfn.XLOOKUP(P627,Dim_Product!$E$2:$E$221,Dim_Product!$A$2:$A$221,"Not Found")</f>
        <v>PK-40</v>
      </c>
      <c r="D627" s="10" t="str">
        <f>_xlfn.XLOOKUP(Table5[[#This Row],[Order_Date]],Table8[Date],Table8[Date_Key],"Not Found")</f>
        <v>DK-561</v>
      </c>
      <c r="E627" s="10" t="str">
        <f>_xlfn.XLOOKUP(R627,Table4[Region],Table4[Region_Key])</f>
        <v>RK-03</v>
      </c>
      <c r="F627" s="10" t="str">
        <f>_xlfn.XLOOKUP(S627,Table6[Sales_Channel],Table6[Channel_Key])</f>
        <v>CK-02</v>
      </c>
      <c r="G627" s="10" t="str">
        <f>_xlfn.XLOOKUP(T627,Table7[Gender_Category],Table7[Gender_Key])</f>
        <v>GK-01</v>
      </c>
      <c r="H627" s="10">
        <f>Cleaned_Data[[#This Row],[Units_Sold]]</f>
        <v>2</v>
      </c>
      <c r="I627" s="10">
        <f>Cleaned_Data[[#This Row],[MRP]]</f>
        <v>4993.9399999999996</v>
      </c>
      <c r="J627" s="10">
        <f>Cleaned_Data[[#This Row],[Discount_Applied]]</f>
        <v>0</v>
      </c>
      <c r="K627" s="10">
        <f>Cleaned_Data[[#This Row],[Revenue]]</f>
        <v>0</v>
      </c>
      <c r="L627" s="10">
        <f>Cleaned_Data[[#This Row],[Profit]]</f>
        <v>2420.85</v>
      </c>
      <c r="M627" s="10" t="str">
        <f>Cleaned_Data[[#This Row],[Product_Name]]</f>
        <v>SuperRep Go</v>
      </c>
      <c r="N627" s="10" t="str">
        <f>Cleaned_Data[[#This Row],[Product_Line]]</f>
        <v>Training</v>
      </c>
      <c r="O627" s="10" t="str">
        <f>Cleaned_Data[[#This Row],[Size]]</f>
        <v>10</v>
      </c>
      <c r="P627" s="10" t="str">
        <f t="shared" si="18"/>
        <v>SuperRep Go|Training|10</v>
      </c>
      <c r="Q627" s="11">
        <f>Cleaned_Data[[#This Row],[Order_Date]]</f>
        <v>45693</v>
      </c>
      <c r="R627" s="10" t="str">
        <f>Cleaned_Data[[#This Row],[Region]]</f>
        <v>Mumbai</v>
      </c>
      <c r="S627" s="10" t="str">
        <f>Cleaned_Data[[#This Row],[Sales_Channel]]</f>
        <v>Retail</v>
      </c>
      <c r="T627" s="10" t="str">
        <f>Cleaned_Data[[#This Row],[Gender_Category]]</f>
        <v>Kids</v>
      </c>
      <c r="U627" t="str">
        <f t="shared" si="19"/>
        <v>DK-561</v>
      </c>
      <c r="V627" s="10"/>
      <c r="W627" s="10"/>
    </row>
    <row r="628" spans="1:23" x14ac:dyDescent="0.3">
      <c r="A628" s="10" t="s">
        <v>947</v>
      </c>
      <c r="B628" s="10">
        <f>Cleaned_Data[[#This Row],[Order_ID]]</f>
        <v>2656</v>
      </c>
      <c r="C628" s="10" t="str">
        <f>_xlfn.XLOOKUP(P628,Dim_Product!$E$2:$E$221,Dim_Product!$A$2:$A$221,"Not Found")</f>
        <v>PK-03</v>
      </c>
      <c r="D628" s="10" t="str">
        <f>_xlfn.XLOOKUP(Table5[[#This Row],[Order_Date]],Table8[Date],Table8[Date_Key],"Not Found")</f>
        <v>DK-636</v>
      </c>
      <c r="E628" s="10" t="str">
        <f>_xlfn.XLOOKUP(R628,Table4[Region],Table4[Region_Key])</f>
        <v>RK-01</v>
      </c>
      <c r="F628" s="10" t="str">
        <f>_xlfn.XLOOKUP(S628,Table6[Sales_Channel],Table6[Channel_Key])</f>
        <v>CK-02</v>
      </c>
      <c r="G628" s="10" t="str">
        <f>_xlfn.XLOOKUP(T628,Table7[Gender_Category],Table7[Gender_Key])</f>
        <v>GK-02</v>
      </c>
      <c r="H628" s="10">
        <f>Cleaned_Data[[#This Row],[Units_Sold]]</f>
        <v>1</v>
      </c>
      <c r="I628" s="10">
        <f>Cleaned_Data[[#This Row],[MRP]]</f>
        <v>5246.43</v>
      </c>
      <c r="J628" s="10">
        <f>Cleaned_Data[[#This Row],[Discount_Applied]]</f>
        <v>0</v>
      </c>
      <c r="K628" s="10">
        <f>Cleaned_Data[[#This Row],[Revenue]]</f>
        <v>0</v>
      </c>
      <c r="L628" s="10">
        <f>Cleaned_Data[[#This Row],[Profit]]</f>
        <v>1891.48</v>
      </c>
      <c r="M628" s="10" t="str">
        <f>Cleaned_Data[[#This Row],[Product_Name]]</f>
        <v>Premier III</v>
      </c>
      <c r="N628" s="10" t="str">
        <f>Cleaned_Data[[#This Row],[Product_Line]]</f>
        <v>Soccer</v>
      </c>
      <c r="O628" s="10" t="str">
        <f>Cleaned_Data[[#This Row],[Size]]</f>
        <v>M</v>
      </c>
      <c r="P628" s="10" t="str">
        <f t="shared" si="18"/>
        <v>Premier III|Soccer|M</v>
      </c>
      <c r="Q628" s="11">
        <f>Cleaned_Data[[#This Row],[Order_Date]]</f>
        <v>45768</v>
      </c>
      <c r="R628" s="10" t="str">
        <f>Cleaned_Data[[#This Row],[Region]]</f>
        <v>Bangalore</v>
      </c>
      <c r="S628" s="10" t="str">
        <f>Cleaned_Data[[#This Row],[Sales_Channel]]</f>
        <v>Retail</v>
      </c>
      <c r="T628" s="10" t="str">
        <f>Cleaned_Data[[#This Row],[Gender_Category]]</f>
        <v>Women</v>
      </c>
      <c r="U628" t="str">
        <f t="shared" si="19"/>
        <v>DK-636</v>
      </c>
      <c r="V628" s="10"/>
      <c r="W628" s="10"/>
    </row>
    <row r="629" spans="1:23" x14ac:dyDescent="0.3">
      <c r="A629" s="10" t="s">
        <v>948</v>
      </c>
      <c r="B629" s="10">
        <f>Cleaned_Data[[#This Row],[Order_ID]]</f>
        <v>2657</v>
      </c>
      <c r="C629" s="10" t="str">
        <f>_xlfn.XLOOKUP(P629,Dim_Product!$E$2:$E$221,Dim_Product!$A$2:$A$221,"Not Found")</f>
        <v>PK-114</v>
      </c>
      <c r="D629" s="10" t="str">
        <f>_xlfn.XLOOKUP(Table5[[#This Row],[Order_Date]],Table8[Date],Table8[Date_Key],"Not Found")</f>
        <v>DK-159</v>
      </c>
      <c r="E629" s="10" t="str">
        <f>_xlfn.XLOOKUP(R629,Table4[Region],Table4[Region_Key])</f>
        <v>RK-05</v>
      </c>
      <c r="F629" s="10" t="str">
        <f>_xlfn.XLOOKUP(S629,Table6[Sales_Channel],Table6[Channel_Key])</f>
        <v>CK-01</v>
      </c>
      <c r="G629" s="10" t="str">
        <f>_xlfn.XLOOKUP(T629,Table7[Gender_Category],Table7[Gender_Key])</f>
        <v>GK-01</v>
      </c>
      <c r="H629" s="10">
        <f>Cleaned_Data[[#This Row],[Units_Sold]]</f>
        <v>4</v>
      </c>
      <c r="I629" s="10">
        <f>Cleaned_Data[[#This Row],[MRP]]</f>
        <v>6110.0300000000007</v>
      </c>
      <c r="J629" s="10">
        <f>Cleaned_Data[[#This Row],[Discount_Applied]]</f>
        <v>0</v>
      </c>
      <c r="K629" s="10">
        <f>Cleaned_Data[[#This Row],[Revenue]]</f>
        <v>0</v>
      </c>
      <c r="L629" s="10">
        <f>Cleaned_Data[[#This Row],[Profit]]</f>
        <v>494.45</v>
      </c>
      <c r="M629" s="10" t="str">
        <f>Cleaned_Data[[#This Row],[Product_Name]]</f>
        <v>Air Zoom</v>
      </c>
      <c r="N629" s="10" t="str">
        <f>Cleaned_Data[[#This Row],[Product_Line]]</f>
        <v>Running</v>
      </c>
      <c r="O629" s="10" t="str">
        <f>Cleaned_Data[[#This Row],[Size]]</f>
        <v>M</v>
      </c>
      <c r="P629" s="10" t="str">
        <f t="shared" si="18"/>
        <v>Air Zoom|Running|M</v>
      </c>
      <c r="Q629" s="11">
        <f>Cleaned_Data[[#This Row],[Order_Date]]</f>
        <v>45291</v>
      </c>
      <c r="R629" s="10" t="str">
        <f>Cleaned_Data[[#This Row],[Region]]</f>
        <v>Delhi</v>
      </c>
      <c r="S629" s="10" t="str">
        <f>Cleaned_Data[[#This Row],[Sales_Channel]]</f>
        <v>Online</v>
      </c>
      <c r="T629" s="10" t="str">
        <f>Cleaned_Data[[#This Row],[Gender_Category]]</f>
        <v>Kids</v>
      </c>
      <c r="U629" t="str">
        <f t="shared" si="19"/>
        <v>DK-159</v>
      </c>
      <c r="V629" s="10"/>
      <c r="W629" s="10"/>
    </row>
    <row r="630" spans="1:23" x14ac:dyDescent="0.3">
      <c r="A630" s="10" t="s">
        <v>949</v>
      </c>
      <c r="B630" s="10">
        <f>Cleaned_Data[[#This Row],[Order_ID]]</f>
        <v>2658</v>
      </c>
      <c r="C630" s="10" t="str">
        <f>_xlfn.XLOOKUP(P630,Dim_Product!$E$2:$E$221,Dim_Product!$A$2:$A$221,"Not Found")</f>
        <v>PK-110</v>
      </c>
      <c r="D630" s="10" t="str">
        <f>_xlfn.XLOOKUP(Table5[[#This Row],[Order_Date]],Table8[Date],Table8[Date_Key],"Not Found")</f>
        <v>DK-705</v>
      </c>
      <c r="E630" s="10" t="str">
        <f>_xlfn.XLOOKUP(R630,Table4[Region],Table4[Region_Key])</f>
        <v>RK-05</v>
      </c>
      <c r="F630" s="10" t="str">
        <f>_xlfn.XLOOKUP(S630,Table6[Sales_Channel],Table6[Channel_Key])</f>
        <v>CK-01</v>
      </c>
      <c r="G630" s="10" t="str">
        <f>_xlfn.XLOOKUP(T630,Table7[Gender_Category],Table7[Gender_Key])</f>
        <v>GK-02</v>
      </c>
      <c r="H630" s="10">
        <f>Cleaned_Data[[#This Row],[Units_Sold]]</f>
        <v>1</v>
      </c>
      <c r="I630" s="10">
        <f>Cleaned_Data[[#This Row],[MRP]]</f>
        <v>6110.0300000000007</v>
      </c>
      <c r="J630" s="10">
        <f>Cleaned_Data[[#This Row],[Discount_Applied]]</f>
        <v>0</v>
      </c>
      <c r="K630" s="10">
        <f>Cleaned_Data[[#This Row],[Revenue]]</f>
        <v>0</v>
      </c>
      <c r="L630" s="10">
        <f>Cleaned_Data[[#This Row],[Profit]]</f>
        <v>155.53</v>
      </c>
      <c r="M630" s="10" t="str">
        <f>Cleaned_Data[[#This Row],[Product_Name]]</f>
        <v>Dunk Low</v>
      </c>
      <c r="N630" s="10" t="str">
        <f>Cleaned_Data[[#This Row],[Product_Line]]</f>
        <v>Lifestyle</v>
      </c>
      <c r="O630" s="10" t="str">
        <f>Cleaned_Data[[#This Row],[Size]]</f>
        <v>L</v>
      </c>
      <c r="P630" s="10" t="str">
        <f t="shared" si="18"/>
        <v>Dunk Low|Lifestyle|L</v>
      </c>
      <c r="Q630" s="11">
        <f>Cleaned_Data[[#This Row],[Order_Date]]</f>
        <v>45837</v>
      </c>
      <c r="R630" s="10" t="str">
        <f>Cleaned_Data[[#This Row],[Region]]</f>
        <v>Delhi</v>
      </c>
      <c r="S630" s="10" t="str">
        <f>Cleaned_Data[[#This Row],[Sales_Channel]]</f>
        <v>Online</v>
      </c>
      <c r="T630" s="10" t="str">
        <f>Cleaned_Data[[#This Row],[Gender_Category]]</f>
        <v>Women</v>
      </c>
      <c r="U630" t="str">
        <f t="shared" si="19"/>
        <v>DK-705</v>
      </c>
      <c r="V630" s="10"/>
      <c r="W630" s="10"/>
    </row>
    <row r="631" spans="1:23" x14ac:dyDescent="0.3">
      <c r="A631" s="10" t="s">
        <v>950</v>
      </c>
      <c r="B631" s="10">
        <f>Cleaned_Data[[#This Row],[Order_ID]]</f>
        <v>2659</v>
      </c>
      <c r="C631" s="10" t="str">
        <f>_xlfn.XLOOKUP(P631,Dim_Product!$E$2:$E$221,Dim_Product!$A$2:$A$221,"Not Found")</f>
        <v>PK-87</v>
      </c>
      <c r="D631" s="10" t="str">
        <f>_xlfn.XLOOKUP(Table5[[#This Row],[Order_Date]],Table8[Date],Table8[Date_Key],"Not Found")</f>
        <v>DK-456</v>
      </c>
      <c r="E631" s="10" t="str">
        <f>_xlfn.XLOOKUP(R631,Table4[Region],Table4[Region_Key])</f>
        <v>RK-02</v>
      </c>
      <c r="F631" s="10" t="str">
        <f>_xlfn.XLOOKUP(S631,Table6[Sales_Channel],Table6[Channel_Key])</f>
        <v>CK-01</v>
      </c>
      <c r="G631" s="10" t="str">
        <f>_xlfn.XLOOKUP(T631,Table7[Gender_Category],Table7[Gender_Key])</f>
        <v>GK-01</v>
      </c>
      <c r="H631" s="10">
        <f>Cleaned_Data[[#This Row],[Units_Sold]]</f>
        <v>2</v>
      </c>
      <c r="I631" s="10">
        <f>Cleaned_Data[[#This Row],[MRP]]</f>
        <v>9945.56</v>
      </c>
      <c r="J631" s="10">
        <f>Cleaned_Data[[#This Row],[Discount_Applied]]</f>
        <v>0</v>
      </c>
      <c r="K631" s="10">
        <f>Cleaned_Data[[#This Row],[Revenue]]</f>
        <v>0</v>
      </c>
      <c r="L631" s="10">
        <f>Cleaned_Data[[#This Row],[Profit]]</f>
        <v>-1116.54</v>
      </c>
      <c r="M631" s="10" t="str">
        <f>Cleaned_Data[[#This Row],[Product_Name]]</f>
        <v>LeBron 20</v>
      </c>
      <c r="N631" s="10" t="str">
        <f>Cleaned_Data[[#This Row],[Product_Line]]</f>
        <v>Basketball</v>
      </c>
      <c r="O631" s="10" t="str">
        <f>Cleaned_Data[[#This Row],[Size]]</f>
        <v>M</v>
      </c>
      <c r="P631" s="10" t="str">
        <f t="shared" si="18"/>
        <v>LeBron 20|Basketball|M</v>
      </c>
      <c r="Q631" s="11">
        <f>Cleaned_Data[[#This Row],[Order_Date]]</f>
        <v>45588</v>
      </c>
      <c r="R631" s="10" t="str">
        <f>Cleaned_Data[[#This Row],[Region]]</f>
        <v>Hyderabad</v>
      </c>
      <c r="S631" s="10" t="str">
        <f>Cleaned_Data[[#This Row],[Sales_Channel]]</f>
        <v>Online</v>
      </c>
      <c r="T631" s="10" t="str">
        <f>Cleaned_Data[[#This Row],[Gender_Category]]</f>
        <v>Kids</v>
      </c>
      <c r="U631" t="str">
        <f t="shared" si="19"/>
        <v>DK-456</v>
      </c>
      <c r="V631" s="10"/>
      <c r="W631" s="10"/>
    </row>
    <row r="632" spans="1:23" x14ac:dyDescent="0.3">
      <c r="A632" s="10" t="s">
        <v>951</v>
      </c>
      <c r="B632" s="10">
        <f>Cleaned_Data[[#This Row],[Order_ID]]</f>
        <v>2660</v>
      </c>
      <c r="C632" s="10" t="str">
        <f>_xlfn.XLOOKUP(P632,Dim_Product!$E$2:$E$221,Dim_Product!$A$2:$A$221,"Not Found")</f>
        <v>PK-51</v>
      </c>
      <c r="D632" s="10" t="str">
        <f>_xlfn.XLOOKUP(Table5[[#This Row],[Order_Date]],Table8[Date],Table8[Date_Key],"Not Found")</f>
        <v>Not Found</v>
      </c>
      <c r="E632" s="10" t="str">
        <f>_xlfn.XLOOKUP(R632,Table4[Region],Table4[Region_Key])</f>
        <v>RK-04</v>
      </c>
      <c r="F632" s="10" t="str">
        <f>_xlfn.XLOOKUP(S632,Table6[Sales_Channel],Table6[Channel_Key])</f>
        <v>CK-02</v>
      </c>
      <c r="G632" s="10" t="str">
        <f>_xlfn.XLOOKUP(T632,Table7[Gender_Category],Table7[Gender_Key])</f>
        <v>GK-03</v>
      </c>
      <c r="H632" s="10">
        <f>Cleaned_Data[[#This Row],[Units_Sold]]</f>
        <v>2</v>
      </c>
      <c r="I632" s="10">
        <f>Cleaned_Data[[#This Row],[MRP]]</f>
        <v>6110.0300000000007</v>
      </c>
      <c r="J632" s="10">
        <f>Cleaned_Data[[#This Row],[Discount_Applied]]</f>
        <v>0</v>
      </c>
      <c r="K632" s="10">
        <f>Cleaned_Data[[#This Row],[Revenue]]</f>
        <v>0</v>
      </c>
      <c r="L632" s="10">
        <f>Cleaned_Data[[#This Row],[Profit]]</f>
        <v>2519.25</v>
      </c>
      <c r="M632" s="10" t="str">
        <f>Cleaned_Data[[#This Row],[Product_Name]]</f>
        <v>Flex Trainer</v>
      </c>
      <c r="N632" s="10" t="str">
        <f>Cleaned_Data[[#This Row],[Product_Line]]</f>
        <v>Training</v>
      </c>
      <c r="O632" s="10" t="str">
        <f>Cleaned_Data[[#This Row],[Size]]</f>
        <v>NA</v>
      </c>
      <c r="P632" s="10" t="str">
        <f t="shared" si="18"/>
        <v>Flex Trainer|Training|NA</v>
      </c>
      <c r="Q632" s="11" t="str">
        <f>Cleaned_Data[[#This Row],[Order_Date]]</f>
        <v/>
      </c>
      <c r="R632" s="10" t="str">
        <f>Cleaned_Data[[#This Row],[Region]]</f>
        <v>Pune</v>
      </c>
      <c r="S632" s="10" t="str">
        <f>Cleaned_Data[[#This Row],[Sales_Channel]]</f>
        <v>Retail</v>
      </c>
      <c r="T632" s="10" t="str">
        <f>Cleaned_Data[[#This Row],[Gender_Category]]</f>
        <v>Men</v>
      </c>
      <c r="U632" t="str">
        <f t="shared" si="19"/>
        <v>Not Found</v>
      </c>
      <c r="V632" s="10"/>
      <c r="W632" s="10"/>
    </row>
    <row r="633" spans="1:23" x14ac:dyDescent="0.3">
      <c r="A633" s="10" t="s">
        <v>952</v>
      </c>
      <c r="B633" s="10">
        <f>Cleaned_Data[[#This Row],[Order_ID]]</f>
        <v>2661</v>
      </c>
      <c r="C633" s="10" t="str">
        <f>_xlfn.XLOOKUP(P633,Dim_Product!$E$2:$E$221,Dim_Product!$A$2:$A$221,"Not Found")</f>
        <v>PK-142</v>
      </c>
      <c r="D633" s="10" t="str">
        <f>_xlfn.XLOOKUP(Table5[[#This Row],[Order_Date]],Table8[Date],Table8[Date_Key],"Not Found")</f>
        <v>DK-600</v>
      </c>
      <c r="E633" s="10" t="str">
        <f>_xlfn.XLOOKUP(R633,Table4[Region],Table4[Region_Key])</f>
        <v>RK-05</v>
      </c>
      <c r="F633" s="10" t="str">
        <f>_xlfn.XLOOKUP(S633,Table6[Sales_Channel],Table6[Channel_Key])</f>
        <v>CK-01</v>
      </c>
      <c r="G633" s="10" t="str">
        <f>_xlfn.XLOOKUP(T633,Table7[Gender_Category],Table7[Gender_Key])</f>
        <v>GK-01</v>
      </c>
      <c r="H633" s="10">
        <f>Cleaned_Data[[#This Row],[Units_Sold]]</f>
        <v>2</v>
      </c>
      <c r="I633" s="10">
        <f>Cleaned_Data[[#This Row],[MRP]]</f>
        <v>2006.63</v>
      </c>
      <c r="J633" s="10">
        <f>Cleaned_Data[[#This Row],[Discount_Applied]]</f>
        <v>0</v>
      </c>
      <c r="K633" s="10">
        <f>Cleaned_Data[[#This Row],[Revenue]]</f>
        <v>0</v>
      </c>
      <c r="L633" s="10">
        <f>Cleaned_Data[[#This Row],[Profit]]</f>
        <v>3171.69</v>
      </c>
      <c r="M633" s="10" t="str">
        <f>Cleaned_Data[[#This Row],[Product_Name]]</f>
        <v>Tiempo Legend</v>
      </c>
      <c r="N633" s="10" t="str">
        <f>Cleaned_Data[[#This Row],[Product_Line]]</f>
        <v>Soccer</v>
      </c>
      <c r="O633" s="10" t="str">
        <f>Cleaned_Data[[#This Row],[Size]]</f>
        <v>XL</v>
      </c>
      <c r="P633" s="10" t="str">
        <f t="shared" si="18"/>
        <v>Tiempo Legend|Soccer|XL</v>
      </c>
      <c r="Q633" s="11">
        <f>Cleaned_Data[[#This Row],[Order_Date]]</f>
        <v>45732</v>
      </c>
      <c r="R633" s="10" t="str">
        <f>Cleaned_Data[[#This Row],[Region]]</f>
        <v>Delhi</v>
      </c>
      <c r="S633" s="10" t="str">
        <f>Cleaned_Data[[#This Row],[Sales_Channel]]</f>
        <v>Online</v>
      </c>
      <c r="T633" s="10" t="str">
        <f>Cleaned_Data[[#This Row],[Gender_Category]]</f>
        <v>Kids</v>
      </c>
      <c r="U633" t="str">
        <f t="shared" si="19"/>
        <v>DK-600</v>
      </c>
      <c r="V633" s="10"/>
      <c r="W633" s="10"/>
    </row>
    <row r="634" spans="1:23" x14ac:dyDescent="0.3">
      <c r="A634" s="10" t="s">
        <v>953</v>
      </c>
      <c r="B634" s="10">
        <f>Cleaned_Data[[#This Row],[Order_ID]]</f>
        <v>2662</v>
      </c>
      <c r="C634" s="10" t="str">
        <f>_xlfn.XLOOKUP(P634,Dim_Product!$E$2:$E$221,Dim_Product!$A$2:$A$221,"Not Found")</f>
        <v>PK-01</v>
      </c>
      <c r="D634" s="10" t="str">
        <f>_xlfn.XLOOKUP(Table5[[#This Row],[Order_Date]],Table8[Date],Table8[Date_Key],"Not Found")</f>
        <v>DK-229</v>
      </c>
      <c r="E634" s="10" t="str">
        <f>_xlfn.XLOOKUP(R634,Table4[Region],Table4[Region_Key])</f>
        <v>RK-05</v>
      </c>
      <c r="F634" s="10" t="str">
        <f>_xlfn.XLOOKUP(S634,Table6[Sales_Channel],Table6[Channel_Key])</f>
        <v>CK-01</v>
      </c>
      <c r="G634" s="10" t="str">
        <f>_xlfn.XLOOKUP(T634,Table7[Gender_Category],Table7[Gender_Key])</f>
        <v>GK-01</v>
      </c>
      <c r="H634" s="10">
        <f>Cleaned_Data[[#This Row],[Units_Sold]]</f>
        <v>0</v>
      </c>
      <c r="I634" s="10">
        <f>Cleaned_Data[[#This Row],[MRP]]</f>
        <v>6110.0300000000007</v>
      </c>
      <c r="J634" s="10">
        <f>Cleaned_Data[[#This Row],[Discount_Applied]]</f>
        <v>0</v>
      </c>
      <c r="K634" s="10">
        <f>Cleaned_Data[[#This Row],[Revenue]]</f>
        <v>0</v>
      </c>
      <c r="L634" s="10">
        <f>Cleaned_Data[[#This Row],[Profit]]</f>
        <v>2104.46</v>
      </c>
      <c r="M634" s="10" t="str">
        <f>Cleaned_Data[[#This Row],[Product_Name]]</f>
        <v>SuperRep Go</v>
      </c>
      <c r="N634" s="10" t="str">
        <f>Cleaned_Data[[#This Row],[Product_Line]]</f>
        <v>Training</v>
      </c>
      <c r="O634" s="10" t="str">
        <f>Cleaned_Data[[#This Row],[Size]]</f>
        <v>M</v>
      </c>
      <c r="P634" s="10" t="str">
        <f t="shared" si="18"/>
        <v>SuperRep Go|Training|M</v>
      </c>
      <c r="Q634" s="11">
        <f>Cleaned_Data[[#This Row],[Order_Date]]</f>
        <v>45361</v>
      </c>
      <c r="R634" s="10" t="str">
        <f>Cleaned_Data[[#This Row],[Region]]</f>
        <v>Delhi</v>
      </c>
      <c r="S634" s="10" t="str">
        <f>Cleaned_Data[[#This Row],[Sales_Channel]]</f>
        <v>Online</v>
      </c>
      <c r="T634" s="10" t="str">
        <f>Cleaned_Data[[#This Row],[Gender_Category]]</f>
        <v>Kids</v>
      </c>
      <c r="U634" t="str">
        <f t="shared" si="19"/>
        <v>DK-229</v>
      </c>
      <c r="V634" s="10"/>
      <c r="W634" s="10"/>
    </row>
    <row r="635" spans="1:23" x14ac:dyDescent="0.3">
      <c r="A635" s="10" t="s">
        <v>954</v>
      </c>
      <c r="B635" s="10">
        <f>Cleaned_Data[[#This Row],[Order_ID]]</f>
        <v>2663</v>
      </c>
      <c r="C635" s="10" t="str">
        <f>_xlfn.XLOOKUP(P635,Dim_Product!$E$2:$E$221,Dim_Product!$A$2:$A$221,"Not Found")</f>
        <v>PK-77</v>
      </c>
      <c r="D635" s="10" t="str">
        <f>_xlfn.XLOOKUP(Table5[[#This Row],[Order_Date]],Table8[Date],Table8[Date_Key],"Not Found")</f>
        <v>DK-689</v>
      </c>
      <c r="E635" s="10" t="str">
        <f>_xlfn.XLOOKUP(R635,Table4[Region],Table4[Region_Key])</f>
        <v>RK-05</v>
      </c>
      <c r="F635" s="10" t="str">
        <f>_xlfn.XLOOKUP(S635,Table6[Sales_Channel],Table6[Channel_Key])</f>
        <v>CK-02</v>
      </c>
      <c r="G635" s="10" t="str">
        <f>_xlfn.XLOOKUP(T635,Table7[Gender_Category],Table7[Gender_Key])</f>
        <v>GK-01</v>
      </c>
      <c r="H635" s="10">
        <f>Cleaned_Data[[#This Row],[Units_Sold]]</f>
        <v>2</v>
      </c>
      <c r="I635" s="10">
        <f>Cleaned_Data[[#This Row],[MRP]]</f>
        <v>6110.0300000000007</v>
      </c>
      <c r="J635" s="10">
        <f>Cleaned_Data[[#This Row],[Discount_Applied]]</f>
        <v>0.43</v>
      </c>
      <c r="K635" s="10">
        <f>Cleaned_Data[[#This Row],[Revenue]]</f>
        <v>0</v>
      </c>
      <c r="L635" s="10">
        <f>Cleaned_Data[[#This Row],[Profit]]</f>
        <v>3174.81</v>
      </c>
      <c r="M635" s="10" t="str">
        <f>Cleaned_Data[[#This Row],[Product_Name]]</f>
        <v>Metcon 7</v>
      </c>
      <c r="N635" s="10" t="str">
        <f>Cleaned_Data[[#This Row],[Product_Line]]</f>
        <v>Training</v>
      </c>
      <c r="O635" s="10" t="str">
        <f>Cleaned_Data[[#This Row],[Size]]</f>
        <v>L</v>
      </c>
      <c r="P635" s="10" t="str">
        <f t="shared" si="18"/>
        <v>Metcon 7|Training|L</v>
      </c>
      <c r="Q635" s="11">
        <f>Cleaned_Data[[#This Row],[Order_Date]]</f>
        <v>45821</v>
      </c>
      <c r="R635" s="10" t="str">
        <f>Cleaned_Data[[#This Row],[Region]]</f>
        <v>Delhi</v>
      </c>
      <c r="S635" s="10" t="str">
        <f>Cleaned_Data[[#This Row],[Sales_Channel]]</f>
        <v>Retail</v>
      </c>
      <c r="T635" s="10" t="str">
        <f>Cleaned_Data[[#This Row],[Gender_Category]]</f>
        <v>Kids</v>
      </c>
      <c r="U635" t="str">
        <f t="shared" si="19"/>
        <v>DK-689</v>
      </c>
      <c r="V635" s="10"/>
      <c r="W635" s="10"/>
    </row>
    <row r="636" spans="1:23" x14ac:dyDescent="0.3">
      <c r="A636" s="10" t="s">
        <v>955</v>
      </c>
      <c r="B636" s="10">
        <f>Cleaned_Data[[#This Row],[Order_ID]]</f>
        <v>2664</v>
      </c>
      <c r="C636" s="10" t="str">
        <f>_xlfn.XLOOKUP(P636,Dim_Product!$E$2:$E$221,Dim_Product!$A$2:$A$221,"Not Found")</f>
        <v>PK-76</v>
      </c>
      <c r="D636" s="10" t="str">
        <f>_xlfn.XLOOKUP(Table5[[#This Row],[Order_Date]],Table8[Date],Table8[Date_Key],"Not Found")</f>
        <v>DK-394</v>
      </c>
      <c r="E636" s="10" t="str">
        <f>_xlfn.XLOOKUP(R636,Table4[Region],Table4[Region_Key])</f>
        <v>RK-03</v>
      </c>
      <c r="F636" s="10" t="str">
        <f>_xlfn.XLOOKUP(S636,Table6[Sales_Channel],Table6[Channel_Key])</f>
        <v>CK-01</v>
      </c>
      <c r="G636" s="10" t="str">
        <f>_xlfn.XLOOKUP(T636,Table7[Gender_Category],Table7[Gender_Key])</f>
        <v>GK-01</v>
      </c>
      <c r="H636" s="10">
        <f>Cleaned_Data[[#This Row],[Units_Sold]]</f>
        <v>2</v>
      </c>
      <c r="I636" s="10">
        <f>Cleaned_Data[[#This Row],[MRP]]</f>
        <v>9103.08</v>
      </c>
      <c r="J636" s="10">
        <f>Cleaned_Data[[#This Row],[Discount_Applied]]</f>
        <v>0</v>
      </c>
      <c r="K636" s="10">
        <f>Cleaned_Data[[#This Row],[Revenue]]</f>
        <v>0</v>
      </c>
      <c r="L636" s="10">
        <f>Cleaned_Data[[#This Row],[Profit]]</f>
        <v>1726.8</v>
      </c>
      <c r="M636" s="10" t="str">
        <f>Cleaned_Data[[#This Row],[Product_Name]]</f>
        <v>Pegasus Turbo</v>
      </c>
      <c r="N636" s="10" t="str">
        <f>Cleaned_Data[[#This Row],[Product_Line]]</f>
        <v>Running</v>
      </c>
      <c r="O636" s="10" t="str">
        <f>Cleaned_Data[[#This Row],[Size]]</f>
        <v>L</v>
      </c>
      <c r="P636" s="10" t="str">
        <f t="shared" si="18"/>
        <v>Pegasus Turbo|Running|L</v>
      </c>
      <c r="Q636" s="11">
        <f>Cleaned_Data[[#This Row],[Order_Date]]</f>
        <v>45526</v>
      </c>
      <c r="R636" s="10" t="str">
        <f>Cleaned_Data[[#This Row],[Region]]</f>
        <v>Mumbai</v>
      </c>
      <c r="S636" s="10" t="str">
        <f>Cleaned_Data[[#This Row],[Sales_Channel]]</f>
        <v>Online</v>
      </c>
      <c r="T636" s="10" t="str">
        <f>Cleaned_Data[[#This Row],[Gender_Category]]</f>
        <v>Kids</v>
      </c>
      <c r="U636" t="str">
        <f t="shared" si="19"/>
        <v>DK-394</v>
      </c>
      <c r="V636" s="10"/>
      <c r="W636" s="10"/>
    </row>
    <row r="637" spans="1:23" x14ac:dyDescent="0.3">
      <c r="A637" s="10" t="s">
        <v>956</v>
      </c>
      <c r="B637" s="10">
        <f>Cleaned_Data[[#This Row],[Order_ID]]</f>
        <v>2665</v>
      </c>
      <c r="C637" s="10" t="str">
        <f>_xlfn.XLOOKUP(P637,Dim_Product!$E$2:$E$221,Dim_Product!$A$2:$A$221,"Not Found")</f>
        <v>PK-09</v>
      </c>
      <c r="D637" s="10" t="str">
        <f>_xlfn.XLOOKUP(Table5[[#This Row],[Order_Date]],Table8[Date],Table8[Date_Key],"Not Found")</f>
        <v>DK-218</v>
      </c>
      <c r="E637" s="10" t="str">
        <f>_xlfn.XLOOKUP(R637,Table4[Region],Table4[Region_Key])</f>
        <v>RK-05</v>
      </c>
      <c r="F637" s="10" t="str">
        <f>_xlfn.XLOOKUP(S637,Table6[Sales_Channel],Table6[Channel_Key])</f>
        <v>CK-01</v>
      </c>
      <c r="G637" s="10" t="str">
        <f>_xlfn.XLOOKUP(T637,Table7[Gender_Category],Table7[Gender_Key])</f>
        <v>GK-03</v>
      </c>
      <c r="H637" s="10">
        <f>Cleaned_Data[[#This Row],[Units_Sold]]</f>
        <v>2</v>
      </c>
      <c r="I637" s="10">
        <f>Cleaned_Data[[#This Row],[MRP]]</f>
        <v>6140.7</v>
      </c>
      <c r="J637" s="10">
        <f>Cleaned_Data[[#This Row],[Discount_Applied]]</f>
        <v>0</v>
      </c>
      <c r="K637" s="10">
        <f>Cleaned_Data[[#This Row],[Revenue]]</f>
        <v>0</v>
      </c>
      <c r="L637" s="10">
        <f>Cleaned_Data[[#This Row],[Profit]]</f>
        <v>506.87</v>
      </c>
      <c r="M637" s="10" t="str">
        <f>Cleaned_Data[[#This Row],[Product_Name]]</f>
        <v>Waffle One</v>
      </c>
      <c r="N637" s="10" t="str">
        <f>Cleaned_Data[[#This Row],[Product_Line]]</f>
        <v>Lifestyle</v>
      </c>
      <c r="O637" s="10" t="str">
        <f>Cleaned_Data[[#This Row],[Size]]</f>
        <v>L</v>
      </c>
      <c r="P637" s="10" t="str">
        <f t="shared" si="18"/>
        <v>Waffle One|Lifestyle|L</v>
      </c>
      <c r="Q637" s="11">
        <f>Cleaned_Data[[#This Row],[Order_Date]]</f>
        <v>45350</v>
      </c>
      <c r="R637" s="10" t="str">
        <f>Cleaned_Data[[#This Row],[Region]]</f>
        <v>Delhi</v>
      </c>
      <c r="S637" s="10" t="str">
        <f>Cleaned_Data[[#This Row],[Sales_Channel]]</f>
        <v>Online</v>
      </c>
      <c r="T637" s="10" t="str">
        <f>Cleaned_Data[[#This Row],[Gender_Category]]</f>
        <v>Men</v>
      </c>
      <c r="U637" t="str">
        <f t="shared" si="19"/>
        <v>DK-218</v>
      </c>
      <c r="V637" s="10"/>
      <c r="W637" s="10"/>
    </row>
    <row r="638" spans="1:23" x14ac:dyDescent="0.3">
      <c r="A638" s="10" t="s">
        <v>957</v>
      </c>
      <c r="B638" s="10">
        <f>Cleaned_Data[[#This Row],[Order_ID]]</f>
        <v>2666</v>
      </c>
      <c r="C638" s="10" t="str">
        <f>_xlfn.XLOOKUP(P638,Dim_Product!$E$2:$E$221,Dim_Product!$A$2:$A$221,"Not Found")</f>
        <v>PK-122</v>
      </c>
      <c r="D638" s="10" t="str">
        <f>_xlfn.XLOOKUP(Table5[[#This Row],[Order_Date]],Table8[Date],Table8[Date_Key],"Not Found")</f>
        <v>Not Found</v>
      </c>
      <c r="E638" s="10" t="str">
        <f>_xlfn.XLOOKUP(R638,Table4[Region],Table4[Region_Key])</f>
        <v>RK-06</v>
      </c>
      <c r="F638" s="10" t="str">
        <f>_xlfn.XLOOKUP(S638,Table6[Sales_Channel],Table6[Channel_Key])</f>
        <v>CK-01</v>
      </c>
      <c r="G638" s="10" t="str">
        <f>_xlfn.XLOOKUP(T638,Table7[Gender_Category],Table7[Gender_Key])</f>
        <v>GK-02</v>
      </c>
      <c r="H638" s="10">
        <f>Cleaned_Data[[#This Row],[Units_Sold]]</f>
        <v>2</v>
      </c>
      <c r="I638" s="10">
        <f>Cleaned_Data[[#This Row],[MRP]]</f>
        <v>3700.75</v>
      </c>
      <c r="J638" s="10">
        <f>Cleaned_Data[[#This Row],[Discount_Applied]]</f>
        <v>0</v>
      </c>
      <c r="K638" s="10">
        <f>Cleaned_Data[[#This Row],[Revenue]]</f>
        <v>0</v>
      </c>
      <c r="L638" s="10">
        <f>Cleaned_Data[[#This Row],[Profit]]</f>
        <v>-963.73</v>
      </c>
      <c r="M638" s="10" t="str">
        <f>Cleaned_Data[[#This Row],[Product_Name]]</f>
        <v>Phantom GT</v>
      </c>
      <c r="N638" s="10" t="str">
        <f>Cleaned_Data[[#This Row],[Product_Line]]</f>
        <v>Soccer</v>
      </c>
      <c r="O638" s="10" t="str">
        <f>Cleaned_Data[[#This Row],[Size]]</f>
        <v>M</v>
      </c>
      <c r="P638" s="10" t="str">
        <f t="shared" si="18"/>
        <v>Phantom GT|Soccer|M</v>
      </c>
      <c r="Q638" s="11" t="str">
        <f>Cleaned_Data[[#This Row],[Order_Date]]</f>
        <v/>
      </c>
      <c r="R638" s="10" t="str">
        <f>Cleaned_Data[[#This Row],[Region]]</f>
        <v>Kolkata</v>
      </c>
      <c r="S638" s="10" t="str">
        <f>Cleaned_Data[[#This Row],[Sales_Channel]]</f>
        <v>Online</v>
      </c>
      <c r="T638" s="10" t="str">
        <f>Cleaned_Data[[#This Row],[Gender_Category]]</f>
        <v>Women</v>
      </c>
      <c r="U638" t="str">
        <f t="shared" si="19"/>
        <v>Not Found</v>
      </c>
      <c r="V638" s="10"/>
      <c r="W638" s="10"/>
    </row>
    <row r="639" spans="1:23" x14ac:dyDescent="0.3">
      <c r="A639" s="10" t="s">
        <v>958</v>
      </c>
      <c r="B639" s="10">
        <f>Cleaned_Data[[#This Row],[Order_ID]]</f>
        <v>2667</v>
      </c>
      <c r="C639" s="10" t="str">
        <f>_xlfn.XLOOKUP(P639,Dim_Product!$E$2:$E$221,Dim_Product!$A$2:$A$221,"Not Found")</f>
        <v>PK-44</v>
      </c>
      <c r="D639" s="10" t="str">
        <f>_xlfn.XLOOKUP(Table5[[#This Row],[Order_Date]],Table8[Date],Table8[Date_Key],"Not Found")</f>
        <v>DK-635</v>
      </c>
      <c r="E639" s="10" t="str">
        <f>_xlfn.XLOOKUP(R639,Table4[Region],Table4[Region_Key])</f>
        <v>RK-05</v>
      </c>
      <c r="F639" s="10" t="str">
        <f>_xlfn.XLOOKUP(S639,Table6[Sales_Channel],Table6[Channel_Key])</f>
        <v>CK-01</v>
      </c>
      <c r="G639" s="10" t="str">
        <f>_xlfn.XLOOKUP(T639,Table7[Gender_Category],Table7[Gender_Key])</f>
        <v>GK-02</v>
      </c>
      <c r="H639" s="10">
        <f>Cleaned_Data[[#This Row],[Units_Sold]]</f>
        <v>3</v>
      </c>
      <c r="I639" s="10">
        <f>Cleaned_Data[[#This Row],[MRP]]</f>
        <v>9367.66</v>
      </c>
      <c r="J639" s="10">
        <f>Cleaned_Data[[#This Row],[Discount_Applied]]</f>
        <v>0</v>
      </c>
      <c r="K639" s="10">
        <f>Cleaned_Data[[#This Row],[Revenue]]</f>
        <v>0</v>
      </c>
      <c r="L639" s="10">
        <f>Cleaned_Data[[#This Row],[Profit]]</f>
        <v>-623.95000000000005</v>
      </c>
      <c r="M639" s="10" t="str">
        <f>Cleaned_Data[[#This Row],[Product_Name]]</f>
        <v>Air Force 1</v>
      </c>
      <c r="N639" s="10" t="str">
        <f>Cleaned_Data[[#This Row],[Product_Line]]</f>
        <v>Lifestyle</v>
      </c>
      <c r="O639" s="10" t="str">
        <f>Cleaned_Data[[#This Row],[Size]]</f>
        <v>XL</v>
      </c>
      <c r="P639" s="10" t="str">
        <f t="shared" si="18"/>
        <v>Air Force 1|Lifestyle|XL</v>
      </c>
      <c r="Q639" s="11">
        <f>Cleaned_Data[[#This Row],[Order_Date]]</f>
        <v>45767</v>
      </c>
      <c r="R639" s="10" t="str">
        <f>Cleaned_Data[[#This Row],[Region]]</f>
        <v>Delhi</v>
      </c>
      <c r="S639" s="10" t="str">
        <f>Cleaned_Data[[#This Row],[Sales_Channel]]</f>
        <v>Online</v>
      </c>
      <c r="T639" s="10" t="str">
        <f>Cleaned_Data[[#This Row],[Gender_Category]]</f>
        <v>Women</v>
      </c>
      <c r="U639" t="str">
        <f t="shared" si="19"/>
        <v>DK-635</v>
      </c>
      <c r="V639" s="10"/>
      <c r="W639" s="10"/>
    </row>
    <row r="640" spans="1:23" x14ac:dyDescent="0.3">
      <c r="A640" s="10" t="s">
        <v>959</v>
      </c>
      <c r="B640" s="10">
        <f>Cleaned_Data[[#This Row],[Order_ID]]</f>
        <v>2668</v>
      </c>
      <c r="C640" s="10" t="str">
        <f>_xlfn.XLOOKUP(P640,Dim_Product!$E$2:$E$221,Dim_Product!$A$2:$A$221,"Not Found")</f>
        <v>PK-81</v>
      </c>
      <c r="D640" s="10" t="str">
        <f>_xlfn.XLOOKUP(Table5[[#This Row],[Order_Date]],Table8[Date],Table8[Date_Key],"Not Found")</f>
        <v>DK-181</v>
      </c>
      <c r="E640" s="10" t="str">
        <f>_xlfn.XLOOKUP(R640,Table4[Region],Table4[Region_Key])</f>
        <v>RK-01</v>
      </c>
      <c r="F640" s="10" t="str">
        <f>_xlfn.XLOOKUP(S640,Table6[Sales_Channel],Table6[Channel_Key])</f>
        <v>CK-02</v>
      </c>
      <c r="G640" s="10" t="str">
        <f>_xlfn.XLOOKUP(T640,Table7[Gender_Category],Table7[Gender_Key])</f>
        <v>GK-02</v>
      </c>
      <c r="H640" s="10">
        <f>Cleaned_Data[[#This Row],[Units_Sold]]</f>
        <v>2</v>
      </c>
      <c r="I640" s="10">
        <f>Cleaned_Data[[#This Row],[MRP]]</f>
        <v>6110.0300000000007</v>
      </c>
      <c r="J640" s="10">
        <f>Cleaned_Data[[#This Row],[Discount_Applied]]</f>
        <v>0.45</v>
      </c>
      <c r="K640" s="10">
        <f>Cleaned_Data[[#This Row],[Revenue]]</f>
        <v>0</v>
      </c>
      <c r="L640" s="10">
        <f>Cleaned_Data[[#This Row],[Profit]]</f>
        <v>3138.32</v>
      </c>
      <c r="M640" s="10" t="str">
        <f>Cleaned_Data[[#This Row],[Product_Name]]</f>
        <v>ZoomX Invincible</v>
      </c>
      <c r="N640" s="10" t="str">
        <f>Cleaned_Data[[#This Row],[Product_Line]]</f>
        <v>Training</v>
      </c>
      <c r="O640" s="10" t="str">
        <f>Cleaned_Data[[#This Row],[Size]]</f>
        <v>M</v>
      </c>
      <c r="P640" s="10" t="str">
        <f t="shared" si="18"/>
        <v>ZoomX Invincible|Training|M</v>
      </c>
      <c r="Q640" s="11">
        <f>Cleaned_Data[[#This Row],[Order_Date]]</f>
        <v>45313</v>
      </c>
      <c r="R640" s="10" t="str">
        <f>Cleaned_Data[[#This Row],[Region]]</f>
        <v>Bangalore</v>
      </c>
      <c r="S640" s="10" t="str">
        <f>Cleaned_Data[[#This Row],[Sales_Channel]]</f>
        <v>Retail</v>
      </c>
      <c r="T640" s="10" t="str">
        <f>Cleaned_Data[[#This Row],[Gender_Category]]</f>
        <v>Women</v>
      </c>
      <c r="U640" t="str">
        <f t="shared" si="19"/>
        <v>DK-181</v>
      </c>
      <c r="V640" s="10"/>
      <c r="W640" s="10"/>
    </row>
    <row r="641" spans="1:23" x14ac:dyDescent="0.3">
      <c r="A641" s="10" t="s">
        <v>960</v>
      </c>
      <c r="B641" s="10">
        <f>Cleaned_Data[[#This Row],[Order_ID]]</f>
        <v>2669</v>
      </c>
      <c r="C641" s="10" t="str">
        <f>_xlfn.XLOOKUP(P641,Dim_Product!$E$2:$E$221,Dim_Product!$A$2:$A$221,"Not Found")</f>
        <v>PK-70</v>
      </c>
      <c r="D641" s="10" t="str">
        <f>_xlfn.XLOOKUP(Table5[[#This Row],[Order_Date]],Table8[Date],Table8[Date_Key],"Not Found")</f>
        <v>DK-701</v>
      </c>
      <c r="E641" s="10" t="str">
        <f>_xlfn.XLOOKUP(R641,Table4[Region],Table4[Region_Key])</f>
        <v>RK-04</v>
      </c>
      <c r="F641" s="10" t="str">
        <f>_xlfn.XLOOKUP(S641,Table6[Sales_Channel],Table6[Channel_Key])</f>
        <v>CK-02</v>
      </c>
      <c r="G641" s="10" t="str">
        <f>_xlfn.XLOOKUP(T641,Table7[Gender_Category],Table7[Gender_Key])</f>
        <v>GK-02</v>
      </c>
      <c r="H641" s="10">
        <f>Cleaned_Data[[#This Row],[Units_Sold]]</f>
        <v>2</v>
      </c>
      <c r="I641" s="10">
        <f>Cleaned_Data[[#This Row],[MRP]]</f>
        <v>6110.0300000000007</v>
      </c>
      <c r="J641" s="10">
        <f>Cleaned_Data[[#This Row],[Discount_Applied]]</f>
        <v>0.51</v>
      </c>
      <c r="K641" s="10">
        <f>Cleaned_Data[[#This Row],[Revenue]]</f>
        <v>0</v>
      </c>
      <c r="L641" s="10">
        <f>Cleaned_Data[[#This Row],[Profit]]</f>
        <v>1737.23</v>
      </c>
      <c r="M641" s="10" t="str">
        <f>Cleaned_Data[[#This Row],[Product_Name]]</f>
        <v>Flex Trainer</v>
      </c>
      <c r="N641" s="10" t="str">
        <f>Cleaned_Data[[#This Row],[Product_Line]]</f>
        <v>Training</v>
      </c>
      <c r="O641" s="10" t="str">
        <f>Cleaned_Data[[#This Row],[Size]]</f>
        <v>XL</v>
      </c>
      <c r="P641" s="10" t="str">
        <f t="shared" si="18"/>
        <v>Flex Trainer|Training|XL</v>
      </c>
      <c r="Q641" s="11">
        <f>Cleaned_Data[[#This Row],[Order_Date]]</f>
        <v>45833</v>
      </c>
      <c r="R641" s="10" t="str">
        <f>Cleaned_Data[[#This Row],[Region]]</f>
        <v>Pune</v>
      </c>
      <c r="S641" s="10" t="str">
        <f>Cleaned_Data[[#This Row],[Sales_Channel]]</f>
        <v>Retail</v>
      </c>
      <c r="T641" s="10" t="str">
        <f>Cleaned_Data[[#This Row],[Gender_Category]]</f>
        <v>Women</v>
      </c>
      <c r="U641" t="str">
        <f t="shared" si="19"/>
        <v>DK-701</v>
      </c>
      <c r="V641" s="10"/>
      <c r="W641" s="10"/>
    </row>
    <row r="642" spans="1:23" x14ac:dyDescent="0.3">
      <c r="A642" s="10" t="s">
        <v>961</v>
      </c>
      <c r="B642" s="10">
        <f>Cleaned_Data[[#This Row],[Order_ID]]</f>
        <v>2671</v>
      </c>
      <c r="C642" s="10" t="str">
        <f>_xlfn.XLOOKUP(P642,Dim_Product!$E$2:$E$221,Dim_Product!$A$2:$A$221,"Not Found")</f>
        <v>PK-90</v>
      </c>
      <c r="D642" s="10" t="str">
        <f>_xlfn.XLOOKUP(Table5[[#This Row],[Order_Date]],Table8[Date],Table8[Date_Key],"Not Found")</f>
        <v>DK-374</v>
      </c>
      <c r="E642" s="10" t="str">
        <f>_xlfn.XLOOKUP(R642,Table4[Region],Table4[Region_Key])</f>
        <v>RK-04</v>
      </c>
      <c r="F642" s="10" t="str">
        <f>_xlfn.XLOOKUP(S642,Table6[Sales_Channel],Table6[Channel_Key])</f>
        <v>CK-02</v>
      </c>
      <c r="G642" s="10" t="str">
        <f>_xlfn.XLOOKUP(T642,Table7[Gender_Category],Table7[Gender_Key])</f>
        <v>GK-01</v>
      </c>
      <c r="H642" s="10">
        <f>Cleaned_Data[[#This Row],[Units_Sold]]</f>
        <v>2</v>
      </c>
      <c r="I642" s="10">
        <f>Cleaned_Data[[#This Row],[MRP]]</f>
        <v>9264.49</v>
      </c>
      <c r="J642" s="10">
        <f>Cleaned_Data[[#This Row],[Discount_Applied]]</f>
        <v>0</v>
      </c>
      <c r="K642" s="10">
        <f>Cleaned_Data[[#This Row],[Revenue]]</f>
        <v>0</v>
      </c>
      <c r="L642" s="10">
        <f>Cleaned_Data[[#This Row],[Profit]]</f>
        <v>491.18</v>
      </c>
      <c r="M642" s="10" t="str">
        <f>Cleaned_Data[[#This Row],[Product_Name]]</f>
        <v>Air Zoom</v>
      </c>
      <c r="N642" s="10" t="str">
        <f>Cleaned_Data[[#This Row],[Product_Line]]</f>
        <v>Running</v>
      </c>
      <c r="O642" s="10" t="str">
        <f>Cleaned_Data[[#This Row],[Size]]</f>
        <v>XL</v>
      </c>
      <c r="P642" s="10" t="str">
        <f t="shared" si="18"/>
        <v>Air Zoom|Running|XL</v>
      </c>
      <c r="Q642" s="11">
        <f>Cleaned_Data[[#This Row],[Order_Date]]</f>
        <v>45506</v>
      </c>
      <c r="R642" s="10" t="str">
        <f>Cleaned_Data[[#This Row],[Region]]</f>
        <v>Pune</v>
      </c>
      <c r="S642" s="10" t="str">
        <f>Cleaned_Data[[#This Row],[Sales_Channel]]</f>
        <v>Retail</v>
      </c>
      <c r="T642" s="10" t="str">
        <f>Cleaned_Data[[#This Row],[Gender_Category]]</f>
        <v>Kids</v>
      </c>
      <c r="U642" t="str">
        <f t="shared" si="19"/>
        <v>DK-374</v>
      </c>
      <c r="V642" s="10"/>
      <c r="W642" s="10"/>
    </row>
    <row r="643" spans="1:23" x14ac:dyDescent="0.3">
      <c r="A643" s="10" t="s">
        <v>962</v>
      </c>
      <c r="B643" s="10">
        <f>Cleaned_Data[[#This Row],[Order_ID]]</f>
        <v>2672</v>
      </c>
      <c r="C643" s="10" t="str">
        <f>_xlfn.XLOOKUP(P643,Dim_Product!$E$2:$E$221,Dim_Product!$A$2:$A$221,"Not Found")</f>
        <v>PK-44</v>
      </c>
      <c r="D643" s="10" t="str">
        <f>_xlfn.XLOOKUP(Table5[[#This Row],[Order_Date]],Table8[Date],Table8[Date_Key],"Not Found")</f>
        <v>DK-491</v>
      </c>
      <c r="E643" s="10" t="str">
        <f>_xlfn.XLOOKUP(R643,Table4[Region],Table4[Region_Key])</f>
        <v>RK-03</v>
      </c>
      <c r="F643" s="10" t="str">
        <f>_xlfn.XLOOKUP(S643,Table6[Sales_Channel],Table6[Channel_Key])</f>
        <v>CK-01</v>
      </c>
      <c r="G643" s="10" t="str">
        <f>_xlfn.XLOOKUP(T643,Table7[Gender_Category],Table7[Gender_Key])</f>
        <v>GK-02</v>
      </c>
      <c r="H643" s="10">
        <f>Cleaned_Data[[#This Row],[Units_Sold]]</f>
        <v>2</v>
      </c>
      <c r="I643" s="10">
        <f>Cleaned_Data[[#This Row],[MRP]]</f>
        <v>6110.0300000000007</v>
      </c>
      <c r="J643" s="10">
        <f>Cleaned_Data[[#This Row],[Discount_Applied]]</f>
        <v>0</v>
      </c>
      <c r="K643" s="10">
        <f>Cleaned_Data[[#This Row],[Revenue]]</f>
        <v>0</v>
      </c>
      <c r="L643" s="10">
        <f>Cleaned_Data[[#This Row],[Profit]]</f>
        <v>67.58</v>
      </c>
      <c r="M643" s="10" t="str">
        <f>Cleaned_Data[[#This Row],[Product_Name]]</f>
        <v>Air Force 1</v>
      </c>
      <c r="N643" s="10" t="str">
        <f>Cleaned_Data[[#This Row],[Product_Line]]</f>
        <v>Lifestyle</v>
      </c>
      <c r="O643" s="10" t="str">
        <f>Cleaned_Data[[#This Row],[Size]]</f>
        <v>XL</v>
      </c>
      <c r="P643" s="10" t="str">
        <f t="shared" ref="P643:P706" si="20">TRIM(M643)&amp;"|"&amp;TRIM(N643)&amp;"|"&amp;TRIM(O643)</f>
        <v>Air Force 1|Lifestyle|XL</v>
      </c>
      <c r="Q643" s="11">
        <f>Cleaned_Data[[#This Row],[Order_Date]]</f>
        <v>45623</v>
      </c>
      <c r="R643" s="10" t="str">
        <f>Cleaned_Data[[#This Row],[Region]]</f>
        <v>Mumbai</v>
      </c>
      <c r="S643" s="10" t="str">
        <f>Cleaned_Data[[#This Row],[Sales_Channel]]</f>
        <v>Online</v>
      </c>
      <c r="T643" s="10" t="str">
        <f>Cleaned_Data[[#This Row],[Gender_Category]]</f>
        <v>Women</v>
      </c>
      <c r="U643" t="str">
        <f t="shared" ref="U643:U706" si="21">IF(D643="",0,D643)</f>
        <v>DK-491</v>
      </c>
      <c r="V643" s="10"/>
      <c r="W643" s="10"/>
    </row>
    <row r="644" spans="1:23" x14ac:dyDescent="0.3">
      <c r="A644" s="10" t="s">
        <v>963</v>
      </c>
      <c r="B644" s="10">
        <f>Cleaned_Data[[#This Row],[Order_ID]]</f>
        <v>2673</v>
      </c>
      <c r="C644" s="10" t="str">
        <f>_xlfn.XLOOKUP(P644,Dim_Product!$E$2:$E$221,Dim_Product!$A$2:$A$221,"Not Found")</f>
        <v>PK-83</v>
      </c>
      <c r="D644" s="10" t="str">
        <f>_xlfn.XLOOKUP(Table5[[#This Row],[Order_Date]],Table8[Date],Table8[Date_Key],"Not Found")</f>
        <v>DK-662</v>
      </c>
      <c r="E644" s="10" t="str">
        <f>_xlfn.XLOOKUP(R644,Table4[Region],Table4[Region_Key])</f>
        <v>RK-04</v>
      </c>
      <c r="F644" s="10" t="str">
        <f>_xlfn.XLOOKUP(S644,Table6[Sales_Channel],Table6[Channel_Key])</f>
        <v>CK-02</v>
      </c>
      <c r="G644" s="10" t="str">
        <f>_xlfn.XLOOKUP(T644,Table7[Gender_Category],Table7[Gender_Key])</f>
        <v>GK-01</v>
      </c>
      <c r="H644" s="10">
        <f>Cleaned_Data[[#This Row],[Units_Sold]]</f>
        <v>2</v>
      </c>
      <c r="I644" s="10">
        <f>Cleaned_Data[[#This Row],[MRP]]</f>
        <v>6891.25</v>
      </c>
      <c r="J644" s="10">
        <f>Cleaned_Data[[#This Row],[Discount_Applied]]</f>
        <v>0.63</v>
      </c>
      <c r="K644" s="10">
        <f>Cleaned_Data[[#This Row],[Revenue]]</f>
        <v>0</v>
      </c>
      <c r="L644" s="10">
        <f>Cleaned_Data[[#This Row],[Profit]]</f>
        <v>-742.85</v>
      </c>
      <c r="M644" s="10" t="str">
        <f>Cleaned_Data[[#This Row],[Product_Name]]</f>
        <v>Pegasus Turbo</v>
      </c>
      <c r="N644" s="10" t="str">
        <f>Cleaned_Data[[#This Row],[Product_Line]]</f>
        <v>Running</v>
      </c>
      <c r="O644" s="10" t="str">
        <f>Cleaned_Data[[#This Row],[Size]]</f>
        <v>11</v>
      </c>
      <c r="P644" s="10" t="str">
        <f t="shared" si="20"/>
        <v>Pegasus Turbo|Running|11</v>
      </c>
      <c r="Q644" s="11">
        <f>Cleaned_Data[[#This Row],[Order_Date]]</f>
        <v>45794</v>
      </c>
      <c r="R644" s="10" t="str">
        <f>Cleaned_Data[[#This Row],[Region]]</f>
        <v>Pune</v>
      </c>
      <c r="S644" s="10" t="str">
        <f>Cleaned_Data[[#This Row],[Sales_Channel]]</f>
        <v>Retail</v>
      </c>
      <c r="T644" s="10" t="str">
        <f>Cleaned_Data[[#This Row],[Gender_Category]]</f>
        <v>Kids</v>
      </c>
      <c r="U644" t="str">
        <f t="shared" si="21"/>
        <v>DK-662</v>
      </c>
      <c r="V644" s="10"/>
      <c r="W644" s="10"/>
    </row>
    <row r="645" spans="1:23" x14ac:dyDescent="0.3">
      <c r="A645" s="10" t="s">
        <v>964</v>
      </c>
      <c r="B645" s="10">
        <f>Cleaned_Data[[#This Row],[Order_ID]]</f>
        <v>2674</v>
      </c>
      <c r="C645" s="10" t="str">
        <f>_xlfn.XLOOKUP(P645,Dim_Product!$E$2:$E$221,Dim_Product!$A$2:$A$221,"Not Found")</f>
        <v>PK-154</v>
      </c>
      <c r="D645" s="10" t="str">
        <f>_xlfn.XLOOKUP(Table5[[#This Row],[Order_Date]],Table8[Date],Table8[Date_Key],"Not Found")</f>
        <v>DK-632</v>
      </c>
      <c r="E645" s="10" t="str">
        <f>_xlfn.XLOOKUP(R645,Table4[Region],Table4[Region_Key])</f>
        <v>RK-04</v>
      </c>
      <c r="F645" s="10" t="str">
        <f>_xlfn.XLOOKUP(S645,Table6[Sales_Channel],Table6[Channel_Key])</f>
        <v>CK-01</v>
      </c>
      <c r="G645" s="10" t="str">
        <f>_xlfn.XLOOKUP(T645,Table7[Gender_Category],Table7[Gender_Key])</f>
        <v>GK-02</v>
      </c>
      <c r="H645" s="10">
        <f>Cleaned_Data[[#This Row],[Units_Sold]]</f>
        <v>-1</v>
      </c>
      <c r="I645" s="10">
        <f>Cleaned_Data[[#This Row],[MRP]]</f>
        <v>4784.45</v>
      </c>
      <c r="J645" s="10">
        <f>Cleaned_Data[[#This Row],[Discount_Applied]]</f>
        <v>0</v>
      </c>
      <c r="K645" s="10">
        <f>Cleaned_Data[[#This Row],[Revenue]]</f>
        <v>0</v>
      </c>
      <c r="L645" s="10">
        <f>Cleaned_Data[[#This Row],[Profit]]</f>
        <v>3357.12</v>
      </c>
      <c r="M645" s="10" t="str">
        <f>Cleaned_Data[[#This Row],[Product_Name]]</f>
        <v>Waffle One</v>
      </c>
      <c r="N645" s="10" t="str">
        <f>Cleaned_Data[[#This Row],[Product_Line]]</f>
        <v>Lifestyle</v>
      </c>
      <c r="O645" s="10" t="str">
        <f>Cleaned_Data[[#This Row],[Size]]</f>
        <v>7</v>
      </c>
      <c r="P645" s="10" t="str">
        <f t="shared" si="20"/>
        <v>Waffle One|Lifestyle|7</v>
      </c>
      <c r="Q645" s="11">
        <f>Cleaned_Data[[#This Row],[Order_Date]]</f>
        <v>45764</v>
      </c>
      <c r="R645" s="10" t="str">
        <f>Cleaned_Data[[#This Row],[Region]]</f>
        <v>Pune</v>
      </c>
      <c r="S645" s="10" t="str">
        <f>Cleaned_Data[[#This Row],[Sales_Channel]]</f>
        <v>Online</v>
      </c>
      <c r="T645" s="10" t="str">
        <f>Cleaned_Data[[#This Row],[Gender_Category]]</f>
        <v>Women</v>
      </c>
      <c r="U645" t="str">
        <f t="shared" si="21"/>
        <v>DK-632</v>
      </c>
      <c r="V645" s="10"/>
      <c r="W645" s="10"/>
    </row>
    <row r="646" spans="1:23" x14ac:dyDescent="0.3">
      <c r="A646" s="10" t="s">
        <v>965</v>
      </c>
      <c r="B646" s="10">
        <f>Cleaned_Data[[#This Row],[Order_ID]]</f>
        <v>2675</v>
      </c>
      <c r="C646" s="10" t="str">
        <f>_xlfn.XLOOKUP(P646,Dim_Product!$E$2:$E$221,Dim_Product!$A$2:$A$221,"Not Found")</f>
        <v>PK-157</v>
      </c>
      <c r="D646" s="10" t="str">
        <f>_xlfn.XLOOKUP(Table5[[#This Row],[Order_Date]],Table8[Date],Table8[Date_Key],"Not Found")</f>
        <v>Not Found</v>
      </c>
      <c r="E646" s="10" t="str">
        <f>_xlfn.XLOOKUP(R646,Table4[Region],Table4[Region_Key])</f>
        <v>RK-02</v>
      </c>
      <c r="F646" s="10" t="str">
        <f>_xlfn.XLOOKUP(S646,Table6[Sales_Channel],Table6[Channel_Key])</f>
        <v>CK-01</v>
      </c>
      <c r="G646" s="10" t="str">
        <f>_xlfn.XLOOKUP(T646,Table7[Gender_Category],Table7[Gender_Key])</f>
        <v>GK-02</v>
      </c>
      <c r="H646" s="10">
        <f>Cleaned_Data[[#This Row],[Units_Sold]]</f>
        <v>3</v>
      </c>
      <c r="I646" s="10">
        <f>Cleaned_Data[[#This Row],[MRP]]</f>
        <v>6110.0300000000007</v>
      </c>
      <c r="J646" s="10">
        <f>Cleaned_Data[[#This Row],[Discount_Applied]]</f>
        <v>0</v>
      </c>
      <c r="K646" s="10">
        <f>Cleaned_Data[[#This Row],[Revenue]]</f>
        <v>0</v>
      </c>
      <c r="L646" s="10">
        <f>Cleaned_Data[[#This Row],[Profit]]</f>
        <v>2731.71</v>
      </c>
      <c r="M646" s="10" t="str">
        <f>Cleaned_Data[[#This Row],[Product_Name]]</f>
        <v>Premier III</v>
      </c>
      <c r="N646" s="10" t="str">
        <f>Cleaned_Data[[#This Row],[Product_Line]]</f>
        <v>Soccer</v>
      </c>
      <c r="O646" s="10" t="str">
        <f>Cleaned_Data[[#This Row],[Size]]</f>
        <v>12</v>
      </c>
      <c r="P646" s="10" t="str">
        <f t="shared" si="20"/>
        <v>Premier III|Soccer|12</v>
      </c>
      <c r="Q646" s="11" t="str">
        <f>Cleaned_Data[[#This Row],[Order_Date]]</f>
        <v/>
      </c>
      <c r="R646" s="10" t="str">
        <f>Cleaned_Data[[#This Row],[Region]]</f>
        <v>Hyderabad</v>
      </c>
      <c r="S646" s="10" t="str">
        <f>Cleaned_Data[[#This Row],[Sales_Channel]]</f>
        <v>Online</v>
      </c>
      <c r="T646" s="10" t="str">
        <f>Cleaned_Data[[#This Row],[Gender_Category]]</f>
        <v>Women</v>
      </c>
      <c r="U646" t="str">
        <f t="shared" si="21"/>
        <v>Not Found</v>
      </c>
      <c r="V646" s="10"/>
      <c r="W646" s="10"/>
    </row>
    <row r="647" spans="1:23" x14ac:dyDescent="0.3">
      <c r="A647" s="10" t="s">
        <v>966</v>
      </c>
      <c r="B647" s="10">
        <f>Cleaned_Data[[#This Row],[Order_ID]]</f>
        <v>2676</v>
      </c>
      <c r="C647" s="10" t="str">
        <f>_xlfn.XLOOKUP(P647,Dim_Product!$E$2:$E$221,Dim_Product!$A$2:$A$221,"Not Found")</f>
        <v>PK-158</v>
      </c>
      <c r="D647" s="10" t="str">
        <f>_xlfn.XLOOKUP(Table5[[#This Row],[Order_Date]],Table8[Date],Table8[Date_Key],"Not Found")</f>
        <v>DK-491</v>
      </c>
      <c r="E647" s="10" t="str">
        <f>_xlfn.XLOOKUP(R647,Table4[Region],Table4[Region_Key])</f>
        <v>RK-05</v>
      </c>
      <c r="F647" s="10" t="str">
        <f>_xlfn.XLOOKUP(S647,Table6[Sales_Channel],Table6[Channel_Key])</f>
        <v>CK-01</v>
      </c>
      <c r="G647" s="10" t="str">
        <f>_xlfn.XLOOKUP(T647,Table7[Gender_Category],Table7[Gender_Key])</f>
        <v>GK-03</v>
      </c>
      <c r="H647" s="10">
        <f>Cleaned_Data[[#This Row],[Units_Sold]]</f>
        <v>2</v>
      </c>
      <c r="I647" s="10">
        <f>Cleaned_Data[[#This Row],[MRP]]</f>
        <v>6110.0300000000007</v>
      </c>
      <c r="J647" s="10">
        <f>Cleaned_Data[[#This Row],[Discount_Applied]]</f>
        <v>0</v>
      </c>
      <c r="K647" s="10">
        <f>Cleaned_Data[[#This Row],[Revenue]]</f>
        <v>0</v>
      </c>
      <c r="L647" s="10">
        <f>Cleaned_Data[[#This Row],[Profit]]</f>
        <v>3932.36</v>
      </c>
      <c r="M647" s="10" t="str">
        <f>Cleaned_Data[[#This Row],[Product_Name]]</f>
        <v>Air Zoom</v>
      </c>
      <c r="N647" s="10" t="str">
        <f>Cleaned_Data[[#This Row],[Product_Line]]</f>
        <v>Running</v>
      </c>
      <c r="O647" s="10" t="str">
        <f>Cleaned_Data[[#This Row],[Size]]</f>
        <v>10</v>
      </c>
      <c r="P647" s="10" t="str">
        <f t="shared" si="20"/>
        <v>Air Zoom|Running|10</v>
      </c>
      <c r="Q647" s="11">
        <f>Cleaned_Data[[#This Row],[Order_Date]]</f>
        <v>45623</v>
      </c>
      <c r="R647" s="10" t="str">
        <f>Cleaned_Data[[#This Row],[Region]]</f>
        <v>Delhi</v>
      </c>
      <c r="S647" s="10" t="str">
        <f>Cleaned_Data[[#This Row],[Sales_Channel]]</f>
        <v>Online</v>
      </c>
      <c r="T647" s="10" t="str">
        <f>Cleaned_Data[[#This Row],[Gender_Category]]</f>
        <v>Men</v>
      </c>
      <c r="U647" t="str">
        <f t="shared" si="21"/>
        <v>DK-491</v>
      </c>
      <c r="V647" s="10"/>
      <c r="W647" s="10"/>
    </row>
    <row r="648" spans="1:23" x14ac:dyDescent="0.3">
      <c r="A648" s="10" t="s">
        <v>967</v>
      </c>
      <c r="B648" s="10">
        <f>Cleaned_Data[[#This Row],[Order_ID]]</f>
        <v>2677</v>
      </c>
      <c r="C648" s="10" t="str">
        <f>_xlfn.XLOOKUP(P648,Dim_Product!$E$2:$E$221,Dim_Product!$A$2:$A$221,"Not Found")</f>
        <v>PK-94</v>
      </c>
      <c r="D648" s="10" t="str">
        <f>_xlfn.XLOOKUP(Table5[[#This Row],[Order_Date]],Table8[Date],Table8[Date_Key],"Not Found")</f>
        <v>DK-453</v>
      </c>
      <c r="E648" s="10" t="str">
        <f>_xlfn.XLOOKUP(R648,Table4[Region],Table4[Region_Key])</f>
        <v>RK-01</v>
      </c>
      <c r="F648" s="10" t="str">
        <f>_xlfn.XLOOKUP(S648,Table6[Sales_Channel],Table6[Channel_Key])</f>
        <v>CK-02</v>
      </c>
      <c r="G648" s="10" t="str">
        <f>_xlfn.XLOOKUP(T648,Table7[Gender_Category],Table7[Gender_Key])</f>
        <v>GK-03</v>
      </c>
      <c r="H648" s="10">
        <f>Cleaned_Data[[#This Row],[Units_Sold]]</f>
        <v>2</v>
      </c>
      <c r="I648" s="10">
        <f>Cleaned_Data[[#This Row],[MRP]]</f>
        <v>5618.62</v>
      </c>
      <c r="J648" s="10">
        <f>Cleaned_Data[[#This Row],[Discount_Applied]]</f>
        <v>0</v>
      </c>
      <c r="K648" s="10">
        <f>Cleaned_Data[[#This Row],[Revenue]]</f>
        <v>0</v>
      </c>
      <c r="L648" s="10">
        <f>Cleaned_Data[[#This Row],[Profit]]</f>
        <v>1745.96</v>
      </c>
      <c r="M648" s="10" t="str">
        <f>Cleaned_Data[[#This Row],[Product_Name]]</f>
        <v>Air Force 1</v>
      </c>
      <c r="N648" s="10" t="str">
        <f>Cleaned_Data[[#This Row],[Product_Line]]</f>
        <v>Lifestyle</v>
      </c>
      <c r="O648" s="10" t="str">
        <f>Cleaned_Data[[#This Row],[Size]]</f>
        <v>M</v>
      </c>
      <c r="P648" s="10" t="str">
        <f t="shared" si="20"/>
        <v>Air Force 1|Lifestyle|M</v>
      </c>
      <c r="Q648" s="11">
        <f>Cleaned_Data[[#This Row],[Order_Date]]</f>
        <v>45585</v>
      </c>
      <c r="R648" s="10" t="str">
        <f>Cleaned_Data[[#This Row],[Region]]</f>
        <v>Bangalore</v>
      </c>
      <c r="S648" s="10" t="str">
        <f>Cleaned_Data[[#This Row],[Sales_Channel]]</f>
        <v>Retail</v>
      </c>
      <c r="T648" s="10" t="str">
        <f>Cleaned_Data[[#This Row],[Gender_Category]]</f>
        <v>Men</v>
      </c>
      <c r="U648" t="str">
        <f t="shared" si="21"/>
        <v>DK-453</v>
      </c>
      <c r="V648" s="10"/>
      <c r="W648" s="10"/>
    </row>
    <row r="649" spans="1:23" x14ac:dyDescent="0.3">
      <c r="A649" s="10" t="s">
        <v>968</v>
      </c>
      <c r="B649" s="10">
        <f>Cleaned_Data[[#This Row],[Order_ID]]</f>
        <v>2678</v>
      </c>
      <c r="C649" s="10" t="str">
        <f>_xlfn.XLOOKUP(P649,Dim_Product!$E$2:$E$221,Dim_Product!$A$2:$A$221,"Not Found")</f>
        <v>PK-86</v>
      </c>
      <c r="D649" s="10" t="str">
        <f>_xlfn.XLOOKUP(Table5[[#This Row],[Order_Date]],Table8[Date],Table8[Date_Key],"Not Found")</f>
        <v>Not Found</v>
      </c>
      <c r="E649" s="10" t="str">
        <f>_xlfn.XLOOKUP(R649,Table4[Region],Table4[Region_Key])</f>
        <v>RK-04</v>
      </c>
      <c r="F649" s="10" t="str">
        <f>_xlfn.XLOOKUP(S649,Table6[Sales_Channel],Table6[Channel_Key])</f>
        <v>CK-02</v>
      </c>
      <c r="G649" s="10" t="str">
        <f>_xlfn.XLOOKUP(T649,Table7[Gender_Category],Table7[Gender_Key])</f>
        <v>GK-01</v>
      </c>
      <c r="H649" s="10">
        <f>Cleaned_Data[[#This Row],[Units_Sold]]</f>
        <v>0</v>
      </c>
      <c r="I649" s="10">
        <f>Cleaned_Data[[#This Row],[MRP]]</f>
        <v>4240.24</v>
      </c>
      <c r="J649" s="10">
        <f>Cleaned_Data[[#This Row],[Discount_Applied]]</f>
        <v>0</v>
      </c>
      <c r="K649" s="10">
        <f>Cleaned_Data[[#This Row],[Revenue]]</f>
        <v>0</v>
      </c>
      <c r="L649" s="10">
        <f>Cleaned_Data[[#This Row],[Profit]]</f>
        <v>3483.11</v>
      </c>
      <c r="M649" s="10" t="str">
        <f>Cleaned_Data[[#This Row],[Product_Name]]</f>
        <v>Pegasus Turbo</v>
      </c>
      <c r="N649" s="10" t="str">
        <f>Cleaned_Data[[#This Row],[Product_Line]]</f>
        <v>Running</v>
      </c>
      <c r="O649" s="10" t="str">
        <f>Cleaned_Data[[#This Row],[Size]]</f>
        <v>NA</v>
      </c>
      <c r="P649" s="10" t="str">
        <f t="shared" si="20"/>
        <v>Pegasus Turbo|Running|NA</v>
      </c>
      <c r="Q649" s="11" t="str">
        <f>Cleaned_Data[[#This Row],[Order_Date]]</f>
        <v/>
      </c>
      <c r="R649" s="10" t="str">
        <f>Cleaned_Data[[#This Row],[Region]]</f>
        <v>Pune</v>
      </c>
      <c r="S649" s="10" t="str">
        <f>Cleaned_Data[[#This Row],[Sales_Channel]]</f>
        <v>Retail</v>
      </c>
      <c r="T649" s="10" t="str">
        <f>Cleaned_Data[[#This Row],[Gender_Category]]</f>
        <v>Kids</v>
      </c>
      <c r="U649" t="str">
        <f t="shared" si="21"/>
        <v>Not Found</v>
      </c>
      <c r="V649" s="10"/>
      <c r="W649" s="10"/>
    </row>
    <row r="650" spans="1:23" x14ac:dyDescent="0.3">
      <c r="A650" s="10" t="s">
        <v>969</v>
      </c>
      <c r="B650" s="10">
        <f>Cleaned_Data[[#This Row],[Order_ID]]</f>
        <v>2679</v>
      </c>
      <c r="C650" s="10" t="str">
        <f>_xlfn.XLOOKUP(P650,Dim_Product!$E$2:$E$221,Dim_Product!$A$2:$A$221,"Not Found")</f>
        <v>PK-06</v>
      </c>
      <c r="D650" s="10" t="str">
        <f>_xlfn.XLOOKUP(Table5[[#This Row],[Order_Date]],Table8[Date],Table8[Date_Key],"Not Found")</f>
        <v>DK-590</v>
      </c>
      <c r="E650" s="10" t="str">
        <f>_xlfn.XLOOKUP(R650,Table4[Region],Table4[Region_Key])</f>
        <v>RK-01</v>
      </c>
      <c r="F650" s="10" t="str">
        <f>_xlfn.XLOOKUP(S650,Table6[Sales_Channel],Table6[Channel_Key])</f>
        <v>CK-01</v>
      </c>
      <c r="G650" s="10" t="str">
        <f>_xlfn.XLOOKUP(T650,Table7[Gender_Category],Table7[Gender_Key])</f>
        <v>GK-03</v>
      </c>
      <c r="H650" s="10">
        <f>Cleaned_Data[[#This Row],[Units_Sold]]</f>
        <v>2</v>
      </c>
      <c r="I650" s="10">
        <f>Cleaned_Data[[#This Row],[MRP]]</f>
        <v>2758.08</v>
      </c>
      <c r="J650" s="10">
        <f>Cleaned_Data[[#This Row],[Discount_Applied]]</f>
        <v>0.04</v>
      </c>
      <c r="K650" s="10">
        <f>Cleaned_Data[[#This Row],[Revenue]]</f>
        <v>0</v>
      </c>
      <c r="L650" s="10">
        <f>Cleaned_Data[[#This Row],[Profit]]</f>
        <v>2447.58</v>
      </c>
      <c r="M650" s="10" t="str">
        <f>Cleaned_Data[[#This Row],[Product_Name]]</f>
        <v>Flex Trainer</v>
      </c>
      <c r="N650" s="10" t="str">
        <f>Cleaned_Data[[#This Row],[Product_Line]]</f>
        <v>Training</v>
      </c>
      <c r="O650" s="10" t="str">
        <f>Cleaned_Data[[#This Row],[Size]]</f>
        <v>M</v>
      </c>
      <c r="P650" s="10" t="str">
        <f t="shared" si="20"/>
        <v>Flex Trainer|Training|M</v>
      </c>
      <c r="Q650" s="11">
        <f>Cleaned_Data[[#This Row],[Order_Date]]</f>
        <v>45722</v>
      </c>
      <c r="R650" s="10" t="str">
        <f>Cleaned_Data[[#This Row],[Region]]</f>
        <v>Bangalore</v>
      </c>
      <c r="S650" s="10" t="str">
        <f>Cleaned_Data[[#This Row],[Sales_Channel]]</f>
        <v>Online</v>
      </c>
      <c r="T650" s="10" t="str">
        <f>Cleaned_Data[[#This Row],[Gender_Category]]</f>
        <v>Men</v>
      </c>
      <c r="U650" t="str">
        <f t="shared" si="21"/>
        <v>DK-590</v>
      </c>
      <c r="V650" s="10"/>
      <c r="W650" s="10"/>
    </row>
    <row r="651" spans="1:23" x14ac:dyDescent="0.3">
      <c r="A651" s="10" t="s">
        <v>970</v>
      </c>
      <c r="B651" s="10">
        <f>Cleaned_Data[[#This Row],[Order_ID]]</f>
        <v>2680</v>
      </c>
      <c r="C651" s="10" t="str">
        <f>_xlfn.XLOOKUP(P651,Dim_Product!$E$2:$E$221,Dim_Product!$A$2:$A$221,"Not Found")</f>
        <v>PK-32</v>
      </c>
      <c r="D651" s="10" t="str">
        <f>_xlfn.XLOOKUP(Table5[[#This Row],[Order_Date]],Table8[Date],Table8[Date_Key],"Not Found")</f>
        <v>DK-557</v>
      </c>
      <c r="E651" s="10" t="str">
        <f>_xlfn.XLOOKUP(R651,Table4[Region],Table4[Region_Key])</f>
        <v>RK-04</v>
      </c>
      <c r="F651" s="10" t="str">
        <f>_xlfn.XLOOKUP(S651,Table6[Sales_Channel],Table6[Channel_Key])</f>
        <v>CK-02</v>
      </c>
      <c r="G651" s="10" t="str">
        <f>_xlfn.XLOOKUP(T651,Table7[Gender_Category],Table7[Gender_Key])</f>
        <v>GK-01</v>
      </c>
      <c r="H651" s="10">
        <f>Cleaned_Data[[#This Row],[Units_Sold]]</f>
        <v>2</v>
      </c>
      <c r="I651" s="10">
        <f>Cleaned_Data[[#This Row],[MRP]]</f>
        <v>6110.0300000000007</v>
      </c>
      <c r="J651" s="10">
        <f>Cleaned_Data[[#This Row],[Discount_Applied]]</f>
        <v>0</v>
      </c>
      <c r="K651" s="10">
        <f>Cleaned_Data[[#This Row],[Revenue]]</f>
        <v>0</v>
      </c>
      <c r="L651" s="10">
        <f>Cleaned_Data[[#This Row],[Profit]]</f>
        <v>1044.98</v>
      </c>
      <c r="M651" s="10" t="str">
        <f>Cleaned_Data[[#This Row],[Product_Name]]</f>
        <v>Metcon 7</v>
      </c>
      <c r="N651" s="10" t="str">
        <f>Cleaned_Data[[#This Row],[Product_Line]]</f>
        <v>Training</v>
      </c>
      <c r="O651" s="10" t="str">
        <f>Cleaned_Data[[#This Row],[Size]]</f>
        <v>NA</v>
      </c>
      <c r="P651" s="10" t="str">
        <f t="shared" si="20"/>
        <v>Metcon 7|Training|NA</v>
      </c>
      <c r="Q651" s="11">
        <f>Cleaned_Data[[#This Row],[Order_Date]]</f>
        <v>45689</v>
      </c>
      <c r="R651" s="10" t="str">
        <f>Cleaned_Data[[#This Row],[Region]]</f>
        <v>Pune</v>
      </c>
      <c r="S651" s="10" t="str">
        <f>Cleaned_Data[[#This Row],[Sales_Channel]]</f>
        <v>Retail</v>
      </c>
      <c r="T651" s="10" t="str">
        <f>Cleaned_Data[[#This Row],[Gender_Category]]</f>
        <v>Kids</v>
      </c>
      <c r="U651" t="str">
        <f t="shared" si="21"/>
        <v>DK-557</v>
      </c>
      <c r="V651" s="10"/>
      <c r="W651" s="10"/>
    </row>
    <row r="652" spans="1:23" x14ac:dyDescent="0.3">
      <c r="A652" s="10" t="s">
        <v>971</v>
      </c>
      <c r="B652" s="10">
        <f>Cleaned_Data[[#This Row],[Order_ID]]</f>
        <v>2681</v>
      </c>
      <c r="C652" s="10" t="str">
        <f>_xlfn.XLOOKUP(P652,Dim_Product!$E$2:$E$221,Dim_Product!$A$2:$A$221,"Not Found")</f>
        <v>PK-159</v>
      </c>
      <c r="D652" s="10" t="str">
        <f>_xlfn.XLOOKUP(Table5[[#This Row],[Order_Date]],Table8[Date],Table8[Date_Key],"Not Found")</f>
        <v>DK-20</v>
      </c>
      <c r="E652" s="10" t="str">
        <f>_xlfn.XLOOKUP(R652,Table4[Region],Table4[Region_Key])</f>
        <v>RK-05</v>
      </c>
      <c r="F652" s="10" t="str">
        <f>_xlfn.XLOOKUP(S652,Table6[Sales_Channel],Table6[Channel_Key])</f>
        <v>CK-01</v>
      </c>
      <c r="G652" s="10" t="str">
        <f>_xlfn.XLOOKUP(T652,Table7[Gender_Category],Table7[Gender_Key])</f>
        <v>GK-02</v>
      </c>
      <c r="H652" s="10">
        <f>Cleaned_Data[[#This Row],[Units_Sold]]</f>
        <v>2</v>
      </c>
      <c r="I652" s="10">
        <f>Cleaned_Data[[#This Row],[MRP]]</f>
        <v>5996.09</v>
      </c>
      <c r="J652" s="10">
        <f>Cleaned_Data[[#This Row],[Discount_Applied]]</f>
        <v>0</v>
      </c>
      <c r="K652" s="10">
        <f>Cleaned_Data[[#This Row],[Revenue]]</f>
        <v>0</v>
      </c>
      <c r="L652" s="10">
        <f>Cleaned_Data[[#This Row],[Profit]]</f>
        <v>3597.08</v>
      </c>
      <c r="M652" s="10" t="str">
        <f>Cleaned_Data[[#This Row],[Product_Name]]</f>
        <v>Pegasus Turbo</v>
      </c>
      <c r="N652" s="10" t="str">
        <f>Cleaned_Data[[#This Row],[Product_Line]]</f>
        <v>Running</v>
      </c>
      <c r="O652" s="10" t="str">
        <f>Cleaned_Data[[#This Row],[Size]]</f>
        <v>8</v>
      </c>
      <c r="P652" s="10" t="str">
        <f t="shared" si="20"/>
        <v>Pegasus Turbo|Running|8</v>
      </c>
      <c r="Q652" s="11">
        <f>Cleaned_Data[[#This Row],[Order_Date]]</f>
        <v>45152</v>
      </c>
      <c r="R652" s="10" t="str">
        <f>Cleaned_Data[[#This Row],[Region]]</f>
        <v>Delhi</v>
      </c>
      <c r="S652" s="10" t="str">
        <f>Cleaned_Data[[#This Row],[Sales_Channel]]</f>
        <v>Online</v>
      </c>
      <c r="T652" s="10" t="str">
        <f>Cleaned_Data[[#This Row],[Gender_Category]]</f>
        <v>Women</v>
      </c>
      <c r="U652" t="str">
        <f t="shared" si="21"/>
        <v>DK-20</v>
      </c>
      <c r="V652" s="10"/>
      <c r="W652" s="10"/>
    </row>
    <row r="653" spans="1:23" x14ac:dyDescent="0.3">
      <c r="A653" s="10" t="s">
        <v>972</v>
      </c>
      <c r="B653" s="10">
        <f>Cleaned_Data[[#This Row],[Order_ID]]</f>
        <v>2682</v>
      </c>
      <c r="C653" s="10" t="str">
        <f>_xlfn.XLOOKUP(P653,Dim_Product!$E$2:$E$221,Dim_Product!$A$2:$A$221,"Not Found")</f>
        <v>PK-66</v>
      </c>
      <c r="D653" s="10" t="str">
        <f>_xlfn.XLOOKUP(Table5[[#This Row],[Order_Date]],Table8[Date],Table8[Date_Key],"Not Found")</f>
        <v>DK-460</v>
      </c>
      <c r="E653" s="10" t="str">
        <f>_xlfn.XLOOKUP(R653,Table4[Region],Table4[Region_Key])</f>
        <v>RK-04</v>
      </c>
      <c r="F653" s="10" t="str">
        <f>_xlfn.XLOOKUP(S653,Table6[Sales_Channel],Table6[Channel_Key])</f>
        <v>CK-02</v>
      </c>
      <c r="G653" s="10" t="str">
        <f>_xlfn.XLOOKUP(T653,Table7[Gender_Category],Table7[Gender_Key])</f>
        <v>GK-03</v>
      </c>
      <c r="H653" s="10">
        <f>Cleaned_Data[[#This Row],[Units_Sold]]</f>
        <v>4</v>
      </c>
      <c r="I653" s="10">
        <f>Cleaned_Data[[#This Row],[MRP]]</f>
        <v>6110.0300000000007</v>
      </c>
      <c r="J653" s="10">
        <f>Cleaned_Data[[#This Row],[Discount_Applied]]</f>
        <v>0.41</v>
      </c>
      <c r="K653" s="10">
        <f>Cleaned_Data[[#This Row],[Revenue]]</f>
        <v>0</v>
      </c>
      <c r="L653" s="10">
        <f>Cleaned_Data[[#This Row],[Profit]]</f>
        <v>3614.76</v>
      </c>
      <c r="M653" s="10" t="str">
        <f>Cleaned_Data[[#This Row],[Product_Name]]</f>
        <v>LeBron 20</v>
      </c>
      <c r="N653" s="10" t="str">
        <f>Cleaned_Data[[#This Row],[Product_Line]]</f>
        <v>Basketball</v>
      </c>
      <c r="O653" s="10" t="str">
        <f>Cleaned_Data[[#This Row],[Size]]</f>
        <v>XL</v>
      </c>
      <c r="P653" s="10" t="str">
        <f t="shared" si="20"/>
        <v>LeBron 20|Basketball|XL</v>
      </c>
      <c r="Q653" s="11">
        <f>Cleaned_Data[[#This Row],[Order_Date]]</f>
        <v>45592</v>
      </c>
      <c r="R653" s="10" t="str">
        <f>Cleaned_Data[[#This Row],[Region]]</f>
        <v>Pune</v>
      </c>
      <c r="S653" s="10" t="str">
        <f>Cleaned_Data[[#This Row],[Sales_Channel]]</f>
        <v>Retail</v>
      </c>
      <c r="T653" s="10" t="str">
        <f>Cleaned_Data[[#This Row],[Gender_Category]]</f>
        <v>Men</v>
      </c>
      <c r="U653" t="str">
        <f t="shared" si="21"/>
        <v>DK-460</v>
      </c>
      <c r="V653" s="10"/>
      <c r="W653" s="10"/>
    </row>
    <row r="654" spans="1:23" x14ac:dyDescent="0.3">
      <c r="A654" s="10" t="s">
        <v>973</v>
      </c>
      <c r="B654" s="10">
        <f>Cleaned_Data[[#This Row],[Order_ID]]</f>
        <v>2683</v>
      </c>
      <c r="C654" s="10" t="str">
        <f>_xlfn.XLOOKUP(P654,Dim_Product!$E$2:$E$221,Dim_Product!$A$2:$A$221,"Not Found")</f>
        <v>PK-38</v>
      </c>
      <c r="D654" s="10" t="str">
        <f>_xlfn.XLOOKUP(Table5[[#This Row],[Order_Date]],Table8[Date],Table8[Date_Key],"Not Found")</f>
        <v>DK-625</v>
      </c>
      <c r="E654" s="10" t="str">
        <f>_xlfn.XLOOKUP(R654,Table4[Region],Table4[Region_Key])</f>
        <v>RK-03</v>
      </c>
      <c r="F654" s="10" t="str">
        <f>_xlfn.XLOOKUP(S654,Table6[Sales_Channel],Table6[Channel_Key])</f>
        <v>CK-01</v>
      </c>
      <c r="G654" s="10" t="str">
        <f>_xlfn.XLOOKUP(T654,Table7[Gender_Category],Table7[Gender_Key])</f>
        <v>GK-01</v>
      </c>
      <c r="H654" s="10">
        <f>Cleaned_Data[[#This Row],[Units_Sold]]</f>
        <v>1</v>
      </c>
      <c r="I654" s="10">
        <f>Cleaned_Data[[#This Row],[MRP]]</f>
        <v>6110.0300000000007</v>
      </c>
      <c r="J654" s="10">
        <f>Cleaned_Data[[#This Row],[Discount_Applied]]</f>
        <v>0</v>
      </c>
      <c r="K654" s="10">
        <f>Cleaned_Data[[#This Row],[Revenue]]</f>
        <v>0</v>
      </c>
      <c r="L654" s="10">
        <f>Cleaned_Data[[#This Row],[Profit]]</f>
        <v>1119.71</v>
      </c>
      <c r="M654" s="10" t="str">
        <f>Cleaned_Data[[#This Row],[Product_Name]]</f>
        <v>Dunk Low</v>
      </c>
      <c r="N654" s="10" t="str">
        <f>Cleaned_Data[[#This Row],[Product_Line]]</f>
        <v>Lifestyle</v>
      </c>
      <c r="O654" s="10" t="str">
        <f>Cleaned_Data[[#This Row],[Size]]</f>
        <v>XL</v>
      </c>
      <c r="P654" s="10" t="str">
        <f t="shared" si="20"/>
        <v>Dunk Low|Lifestyle|XL</v>
      </c>
      <c r="Q654" s="11">
        <f>Cleaned_Data[[#This Row],[Order_Date]]</f>
        <v>45757</v>
      </c>
      <c r="R654" s="10" t="str">
        <f>Cleaned_Data[[#This Row],[Region]]</f>
        <v>Mumbai</v>
      </c>
      <c r="S654" s="10" t="str">
        <f>Cleaned_Data[[#This Row],[Sales_Channel]]</f>
        <v>Online</v>
      </c>
      <c r="T654" s="10" t="str">
        <f>Cleaned_Data[[#This Row],[Gender_Category]]</f>
        <v>Kids</v>
      </c>
      <c r="U654" t="str">
        <f t="shared" si="21"/>
        <v>DK-625</v>
      </c>
      <c r="V654" s="10"/>
      <c r="W654" s="10"/>
    </row>
    <row r="655" spans="1:23" x14ac:dyDescent="0.3">
      <c r="A655" s="10" t="s">
        <v>974</v>
      </c>
      <c r="B655" s="10">
        <f>Cleaned_Data[[#This Row],[Order_ID]]</f>
        <v>2684</v>
      </c>
      <c r="C655" s="10" t="str">
        <f>_xlfn.XLOOKUP(P655,Dim_Product!$E$2:$E$221,Dim_Product!$A$2:$A$221,"Not Found")</f>
        <v>PK-04</v>
      </c>
      <c r="D655" s="10" t="str">
        <f>_xlfn.XLOOKUP(Table5[[#This Row],[Order_Date]],Table8[Date],Table8[Date_Key],"Not Found")</f>
        <v>DK-504</v>
      </c>
      <c r="E655" s="10" t="str">
        <f>_xlfn.XLOOKUP(R655,Table4[Region],Table4[Region_Key])</f>
        <v>RK-03</v>
      </c>
      <c r="F655" s="10" t="str">
        <f>_xlfn.XLOOKUP(S655,Table6[Sales_Channel],Table6[Channel_Key])</f>
        <v>CK-02</v>
      </c>
      <c r="G655" s="10" t="str">
        <f>_xlfn.XLOOKUP(T655,Table7[Gender_Category],Table7[Gender_Key])</f>
        <v>GK-03</v>
      </c>
      <c r="H655" s="10">
        <f>Cleaned_Data[[#This Row],[Units_Sold]]</f>
        <v>0</v>
      </c>
      <c r="I655" s="10">
        <f>Cleaned_Data[[#This Row],[MRP]]</f>
        <v>6110.0300000000007</v>
      </c>
      <c r="J655" s="10">
        <f>Cleaned_Data[[#This Row],[Discount_Applied]]</f>
        <v>0.73</v>
      </c>
      <c r="K655" s="10">
        <f>Cleaned_Data[[#This Row],[Revenue]]</f>
        <v>0</v>
      </c>
      <c r="L655" s="10">
        <f>Cleaned_Data[[#This Row],[Profit]]</f>
        <v>1556.61</v>
      </c>
      <c r="M655" s="10" t="str">
        <f>Cleaned_Data[[#This Row],[Product_Name]]</f>
        <v>Blazer Mid</v>
      </c>
      <c r="N655" s="10" t="str">
        <f>Cleaned_Data[[#This Row],[Product_Line]]</f>
        <v>Lifestyle</v>
      </c>
      <c r="O655" s="10" t="str">
        <f>Cleaned_Data[[#This Row],[Size]]</f>
        <v>L</v>
      </c>
      <c r="P655" s="10" t="str">
        <f t="shared" si="20"/>
        <v>Blazer Mid|Lifestyle|L</v>
      </c>
      <c r="Q655" s="11">
        <f>Cleaned_Data[[#This Row],[Order_Date]]</f>
        <v>45636</v>
      </c>
      <c r="R655" s="10" t="str">
        <f>Cleaned_Data[[#This Row],[Region]]</f>
        <v>Mumbai</v>
      </c>
      <c r="S655" s="10" t="str">
        <f>Cleaned_Data[[#This Row],[Sales_Channel]]</f>
        <v>Retail</v>
      </c>
      <c r="T655" s="10" t="str">
        <f>Cleaned_Data[[#This Row],[Gender_Category]]</f>
        <v>Men</v>
      </c>
      <c r="U655" t="str">
        <f t="shared" si="21"/>
        <v>DK-504</v>
      </c>
      <c r="V655" s="10"/>
      <c r="W655" s="10"/>
    </row>
    <row r="656" spans="1:23" x14ac:dyDescent="0.3">
      <c r="A656" s="10" t="s">
        <v>975</v>
      </c>
      <c r="B656" s="10">
        <f>Cleaned_Data[[#This Row],[Order_ID]]</f>
        <v>2685</v>
      </c>
      <c r="C656" s="10" t="str">
        <f>_xlfn.XLOOKUP(P656,Dim_Product!$E$2:$E$221,Dim_Product!$A$2:$A$221,"Not Found")</f>
        <v>PK-111</v>
      </c>
      <c r="D656" s="10" t="str">
        <f>_xlfn.XLOOKUP(Table5[[#This Row],[Order_Date]],Table8[Date],Table8[Date_Key],"Not Found")</f>
        <v>DK-362</v>
      </c>
      <c r="E656" s="10" t="str">
        <f>_xlfn.XLOOKUP(R656,Table4[Region],Table4[Region_Key])</f>
        <v>RK-02</v>
      </c>
      <c r="F656" s="10" t="str">
        <f>_xlfn.XLOOKUP(S656,Table6[Sales_Channel],Table6[Channel_Key])</f>
        <v>CK-02</v>
      </c>
      <c r="G656" s="10" t="str">
        <f>_xlfn.XLOOKUP(T656,Table7[Gender_Category],Table7[Gender_Key])</f>
        <v>GK-01</v>
      </c>
      <c r="H656" s="10">
        <f>Cleaned_Data[[#This Row],[Units_Sold]]</f>
        <v>4</v>
      </c>
      <c r="I656" s="10">
        <f>Cleaned_Data[[#This Row],[MRP]]</f>
        <v>6110.0300000000007</v>
      </c>
      <c r="J656" s="10">
        <f>Cleaned_Data[[#This Row],[Discount_Applied]]</f>
        <v>0</v>
      </c>
      <c r="K656" s="10">
        <f>Cleaned_Data[[#This Row],[Revenue]]</f>
        <v>0</v>
      </c>
      <c r="L656" s="10">
        <f>Cleaned_Data[[#This Row],[Profit]]</f>
        <v>1377.72</v>
      </c>
      <c r="M656" s="10" t="str">
        <f>Cleaned_Data[[#This Row],[Product_Name]]</f>
        <v>Dunk Low</v>
      </c>
      <c r="N656" s="10" t="str">
        <f>Cleaned_Data[[#This Row],[Product_Line]]</f>
        <v>Lifestyle</v>
      </c>
      <c r="O656" s="10" t="str">
        <f>Cleaned_Data[[#This Row],[Size]]</f>
        <v>M</v>
      </c>
      <c r="P656" s="10" t="str">
        <f t="shared" si="20"/>
        <v>Dunk Low|Lifestyle|M</v>
      </c>
      <c r="Q656" s="11">
        <f>Cleaned_Data[[#This Row],[Order_Date]]</f>
        <v>45494</v>
      </c>
      <c r="R656" s="10" t="str">
        <f>Cleaned_Data[[#This Row],[Region]]</f>
        <v>Hyderabad</v>
      </c>
      <c r="S656" s="10" t="str">
        <f>Cleaned_Data[[#This Row],[Sales_Channel]]</f>
        <v>Retail</v>
      </c>
      <c r="T656" s="10" t="str">
        <f>Cleaned_Data[[#This Row],[Gender_Category]]</f>
        <v>Kids</v>
      </c>
      <c r="U656" t="str">
        <f t="shared" si="21"/>
        <v>DK-362</v>
      </c>
      <c r="V656" s="10"/>
      <c r="W656" s="10"/>
    </row>
    <row r="657" spans="1:23" x14ac:dyDescent="0.3">
      <c r="A657" s="10" t="s">
        <v>976</v>
      </c>
      <c r="B657" s="10">
        <f>Cleaned_Data[[#This Row],[Order_ID]]</f>
        <v>2686</v>
      </c>
      <c r="C657" s="10" t="str">
        <f>_xlfn.XLOOKUP(P657,Dim_Product!$E$2:$E$221,Dim_Product!$A$2:$A$221,"Not Found")</f>
        <v>PK-04</v>
      </c>
      <c r="D657" s="10" t="str">
        <f>_xlfn.XLOOKUP(Table5[[#This Row],[Order_Date]],Table8[Date],Table8[Date_Key],"Not Found")</f>
        <v>Not Found</v>
      </c>
      <c r="E657" s="10" t="str">
        <f>_xlfn.XLOOKUP(R657,Table4[Region],Table4[Region_Key])</f>
        <v>RK-02</v>
      </c>
      <c r="F657" s="10" t="str">
        <f>_xlfn.XLOOKUP(S657,Table6[Sales_Channel],Table6[Channel_Key])</f>
        <v>CK-02</v>
      </c>
      <c r="G657" s="10" t="str">
        <f>_xlfn.XLOOKUP(T657,Table7[Gender_Category],Table7[Gender_Key])</f>
        <v>GK-02</v>
      </c>
      <c r="H657" s="10">
        <f>Cleaned_Data[[#This Row],[Units_Sold]]</f>
        <v>2</v>
      </c>
      <c r="I657" s="10">
        <f>Cleaned_Data[[#This Row],[MRP]]</f>
        <v>9585.39</v>
      </c>
      <c r="J657" s="10">
        <f>Cleaned_Data[[#This Row],[Discount_Applied]]</f>
        <v>0</v>
      </c>
      <c r="K657" s="10">
        <f>Cleaned_Data[[#This Row],[Revenue]]</f>
        <v>0</v>
      </c>
      <c r="L657" s="10">
        <f>Cleaned_Data[[#This Row],[Profit]]</f>
        <v>761.26</v>
      </c>
      <c r="M657" s="10" t="str">
        <f>Cleaned_Data[[#This Row],[Product_Name]]</f>
        <v>Blazer Mid</v>
      </c>
      <c r="N657" s="10" t="str">
        <f>Cleaned_Data[[#This Row],[Product_Line]]</f>
        <v>Lifestyle</v>
      </c>
      <c r="O657" s="10" t="str">
        <f>Cleaned_Data[[#This Row],[Size]]</f>
        <v>L</v>
      </c>
      <c r="P657" s="10" t="str">
        <f t="shared" si="20"/>
        <v>Blazer Mid|Lifestyle|L</v>
      </c>
      <c r="Q657" s="11" t="str">
        <f>Cleaned_Data[[#This Row],[Order_Date]]</f>
        <v/>
      </c>
      <c r="R657" s="10" t="str">
        <f>Cleaned_Data[[#This Row],[Region]]</f>
        <v>Hyderabad</v>
      </c>
      <c r="S657" s="10" t="str">
        <f>Cleaned_Data[[#This Row],[Sales_Channel]]</f>
        <v>Retail</v>
      </c>
      <c r="T657" s="10" t="str">
        <f>Cleaned_Data[[#This Row],[Gender_Category]]</f>
        <v>Women</v>
      </c>
      <c r="U657" t="str">
        <f t="shared" si="21"/>
        <v>Not Found</v>
      </c>
      <c r="V657" s="10"/>
      <c r="W657" s="10"/>
    </row>
    <row r="658" spans="1:23" x14ac:dyDescent="0.3">
      <c r="A658" s="10" t="s">
        <v>977</v>
      </c>
      <c r="B658" s="10">
        <f>Cleaned_Data[[#This Row],[Order_ID]]</f>
        <v>2687</v>
      </c>
      <c r="C658" s="10" t="str">
        <f>_xlfn.XLOOKUP(P658,Dim_Product!$E$2:$E$221,Dim_Product!$A$2:$A$221,"Not Found")</f>
        <v>PK-160</v>
      </c>
      <c r="D658" s="10" t="str">
        <f>_xlfn.XLOOKUP(Table5[[#This Row],[Order_Date]],Table8[Date],Table8[Date_Key],"Not Found")</f>
        <v>Not Found</v>
      </c>
      <c r="E658" s="10" t="str">
        <f>_xlfn.XLOOKUP(R658,Table4[Region],Table4[Region_Key])</f>
        <v>RK-05</v>
      </c>
      <c r="F658" s="10" t="str">
        <f>_xlfn.XLOOKUP(S658,Table6[Sales_Channel],Table6[Channel_Key])</f>
        <v>CK-02</v>
      </c>
      <c r="G658" s="10" t="str">
        <f>_xlfn.XLOOKUP(T658,Table7[Gender_Category],Table7[Gender_Key])</f>
        <v>GK-02</v>
      </c>
      <c r="H658" s="10">
        <f>Cleaned_Data[[#This Row],[Units_Sold]]</f>
        <v>-1</v>
      </c>
      <c r="I658" s="10">
        <f>Cleaned_Data[[#This Row],[MRP]]</f>
        <v>2381.94</v>
      </c>
      <c r="J658" s="10">
        <f>Cleaned_Data[[#This Row],[Discount_Applied]]</f>
        <v>0</v>
      </c>
      <c r="K658" s="10">
        <f>Cleaned_Data[[#This Row],[Revenue]]</f>
        <v>0</v>
      </c>
      <c r="L658" s="10">
        <f>Cleaned_Data[[#This Row],[Profit]]</f>
        <v>1457.93</v>
      </c>
      <c r="M658" s="10" t="str">
        <f>Cleaned_Data[[#This Row],[Product_Name]]</f>
        <v>Waffle One</v>
      </c>
      <c r="N658" s="10" t="str">
        <f>Cleaned_Data[[#This Row],[Product_Line]]</f>
        <v>Lifestyle</v>
      </c>
      <c r="O658" s="10" t="str">
        <f>Cleaned_Data[[#This Row],[Size]]</f>
        <v>8</v>
      </c>
      <c r="P658" s="10" t="str">
        <f t="shared" si="20"/>
        <v>Waffle One|Lifestyle|8</v>
      </c>
      <c r="Q658" s="11" t="str">
        <f>Cleaned_Data[[#This Row],[Order_Date]]</f>
        <v/>
      </c>
      <c r="R658" s="10" t="str">
        <f>Cleaned_Data[[#This Row],[Region]]</f>
        <v>Delhi</v>
      </c>
      <c r="S658" s="10" t="str">
        <f>Cleaned_Data[[#This Row],[Sales_Channel]]</f>
        <v>Retail</v>
      </c>
      <c r="T658" s="10" t="str">
        <f>Cleaned_Data[[#This Row],[Gender_Category]]</f>
        <v>Women</v>
      </c>
      <c r="U658" t="str">
        <f t="shared" si="21"/>
        <v>Not Found</v>
      </c>
      <c r="V658" s="10"/>
      <c r="W658" s="10"/>
    </row>
    <row r="659" spans="1:23" x14ac:dyDescent="0.3">
      <c r="A659" s="10" t="s">
        <v>978</v>
      </c>
      <c r="B659" s="10">
        <f>Cleaned_Data[[#This Row],[Order_ID]]</f>
        <v>2689</v>
      </c>
      <c r="C659" s="10" t="str">
        <f>_xlfn.XLOOKUP(P659,Dim_Product!$E$2:$E$221,Dim_Product!$A$2:$A$221,"Not Found")</f>
        <v>PK-56</v>
      </c>
      <c r="D659" s="10" t="str">
        <f>_xlfn.XLOOKUP(Table5[[#This Row],[Order_Date]],Table8[Date],Table8[Date_Key],"Not Found")</f>
        <v>DK-622</v>
      </c>
      <c r="E659" s="10" t="str">
        <f>_xlfn.XLOOKUP(R659,Table4[Region],Table4[Region_Key])</f>
        <v>RK-03</v>
      </c>
      <c r="F659" s="10" t="str">
        <f>_xlfn.XLOOKUP(S659,Table6[Sales_Channel],Table6[Channel_Key])</f>
        <v>CK-02</v>
      </c>
      <c r="G659" s="10" t="str">
        <f>_xlfn.XLOOKUP(T659,Table7[Gender_Category],Table7[Gender_Key])</f>
        <v>GK-02</v>
      </c>
      <c r="H659" s="10">
        <f>Cleaned_Data[[#This Row],[Units_Sold]]</f>
        <v>2</v>
      </c>
      <c r="I659" s="10">
        <f>Cleaned_Data[[#This Row],[MRP]]</f>
        <v>5260.17</v>
      </c>
      <c r="J659" s="10">
        <f>Cleaned_Data[[#This Row],[Discount_Applied]]</f>
        <v>0</v>
      </c>
      <c r="K659" s="10">
        <f>Cleaned_Data[[#This Row],[Revenue]]</f>
        <v>0</v>
      </c>
      <c r="L659" s="10">
        <f>Cleaned_Data[[#This Row],[Profit]]</f>
        <v>1402.81</v>
      </c>
      <c r="M659" s="10" t="str">
        <f>Cleaned_Data[[#This Row],[Product_Name]]</f>
        <v>LeBron 20</v>
      </c>
      <c r="N659" s="10" t="str">
        <f>Cleaned_Data[[#This Row],[Product_Line]]</f>
        <v>Basketball</v>
      </c>
      <c r="O659" s="10" t="str">
        <f>Cleaned_Data[[#This Row],[Size]]</f>
        <v>NA</v>
      </c>
      <c r="P659" s="10" t="str">
        <f t="shared" si="20"/>
        <v>LeBron 20|Basketball|NA</v>
      </c>
      <c r="Q659" s="11">
        <f>Cleaned_Data[[#This Row],[Order_Date]]</f>
        <v>45754</v>
      </c>
      <c r="R659" s="10" t="str">
        <f>Cleaned_Data[[#This Row],[Region]]</f>
        <v>Mumbai</v>
      </c>
      <c r="S659" s="10" t="str">
        <f>Cleaned_Data[[#This Row],[Sales_Channel]]</f>
        <v>Retail</v>
      </c>
      <c r="T659" s="10" t="str">
        <f>Cleaned_Data[[#This Row],[Gender_Category]]</f>
        <v>Women</v>
      </c>
      <c r="U659" t="str">
        <f t="shared" si="21"/>
        <v>DK-622</v>
      </c>
      <c r="V659" s="10"/>
      <c r="W659" s="10"/>
    </row>
    <row r="660" spans="1:23" x14ac:dyDescent="0.3">
      <c r="A660" s="10" t="s">
        <v>979</v>
      </c>
      <c r="B660" s="10">
        <f>Cleaned_Data[[#This Row],[Order_ID]]</f>
        <v>2690</v>
      </c>
      <c r="C660" s="10" t="str">
        <f>_xlfn.XLOOKUP(P660,Dim_Product!$E$2:$E$221,Dim_Product!$A$2:$A$221,"Not Found")</f>
        <v>PK-117</v>
      </c>
      <c r="D660" s="10" t="str">
        <f>_xlfn.XLOOKUP(Table5[[#This Row],[Order_Date]],Table8[Date],Table8[Date_Key],"Not Found")</f>
        <v>DK-641</v>
      </c>
      <c r="E660" s="10" t="str">
        <f>_xlfn.XLOOKUP(R660,Table4[Region],Table4[Region_Key])</f>
        <v>RK-03</v>
      </c>
      <c r="F660" s="10" t="str">
        <f>_xlfn.XLOOKUP(S660,Table6[Sales_Channel],Table6[Channel_Key])</f>
        <v>CK-01</v>
      </c>
      <c r="G660" s="10" t="str">
        <f>_xlfn.XLOOKUP(T660,Table7[Gender_Category],Table7[Gender_Key])</f>
        <v>GK-01</v>
      </c>
      <c r="H660" s="10">
        <f>Cleaned_Data[[#This Row],[Units_Sold]]</f>
        <v>2</v>
      </c>
      <c r="I660" s="10">
        <f>Cleaned_Data[[#This Row],[MRP]]</f>
        <v>6110.0300000000007</v>
      </c>
      <c r="J660" s="10">
        <f>Cleaned_Data[[#This Row],[Discount_Applied]]</f>
        <v>0</v>
      </c>
      <c r="K660" s="10">
        <f>Cleaned_Data[[#This Row],[Revenue]]</f>
        <v>0</v>
      </c>
      <c r="L660" s="10">
        <f>Cleaned_Data[[#This Row],[Profit]]</f>
        <v>1125.71</v>
      </c>
      <c r="M660" s="10" t="str">
        <f>Cleaned_Data[[#This Row],[Product_Name]]</f>
        <v>Metcon 7</v>
      </c>
      <c r="N660" s="10" t="str">
        <f>Cleaned_Data[[#This Row],[Product_Line]]</f>
        <v>Training</v>
      </c>
      <c r="O660" s="10" t="str">
        <f>Cleaned_Data[[#This Row],[Size]]</f>
        <v>6</v>
      </c>
      <c r="P660" s="10" t="str">
        <f t="shared" si="20"/>
        <v>Metcon 7|Training|6</v>
      </c>
      <c r="Q660" s="11">
        <f>Cleaned_Data[[#This Row],[Order_Date]]</f>
        <v>45773</v>
      </c>
      <c r="R660" s="10" t="str">
        <f>Cleaned_Data[[#This Row],[Region]]</f>
        <v>Mumbai</v>
      </c>
      <c r="S660" s="10" t="str">
        <f>Cleaned_Data[[#This Row],[Sales_Channel]]</f>
        <v>Online</v>
      </c>
      <c r="T660" s="10" t="str">
        <f>Cleaned_Data[[#This Row],[Gender_Category]]</f>
        <v>Kids</v>
      </c>
      <c r="U660" t="str">
        <f t="shared" si="21"/>
        <v>DK-641</v>
      </c>
      <c r="V660" s="10"/>
      <c r="W660" s="10"/>
    </row>
    <row r="661" spans="1:23" x14ac:dyDescent="0.3">
      <c r="A661" s="10" t="s">
        <v>980</v>
      </c>
      <c r="B661" s="10">
        <f>Cleaned_Data[[#This Row],[Order_ID]]</f>
        <v>2692</v>
      </c>
      <c r="C661" s="10" t="str">
        <f>_xlfn.XLOOKUP(P661,Dim_Product!$E$2:$E$221,Dim_Product!$A$2:$A$221,"Not Found")</f>
        <v>PK-80</v>
      </c>
      <c r="D661" s="10" t="str">
        <f>_xlfn.XLOOKUP(Table5[[#This Row],[Order_Date]],Table8[Date],Table8[Date_Key],"Not Found")</f>
        <v>DK-657</v>
      </c>
      <c r="E661" s="10" t="str">
        <f>_xlfn.XLOOKUP(R661,Table4[Region],Table4[Region_Key])</f>
        <v>RK-01</v>
      </c>
      <c r="F661" s="10" t="str">
        <f>_xlfn.XLOOKUP(S661,Table6[Sales_Channel],Table6[Channel_Key])</f>
        <v>CK-01</v>
      </c>
      <c r="G661" s="10" t="str">
        <f>_xlfn.XLOOKUP(T661,Table7[Gender_Category],Table7[Gender_Key])</f>
        <v>GK-02</v>
      </c>
      <c r="H661" s="10">
        <f>Cleaned_Data[[#This Row],[Units_Sold]]</f>
        <v>2</v>
      </c>
      <c r="I661" s="10">
        <f>Cleaned_Data[[#This Row],[MRP]]</f>
        <v>6110.0300000000007</v>
      </c>
      <c r="J661" s="10">
        <f>Cleaned_Data[[#This Row],[Discount_Applied]]</f>
        <v>0.47</v>
      </c>
      <c r="K661" s="10">
        <f>Cleaned_Data[[#This Row],[Revenue]]</f>
        <v>0</v>
      </c>
      <c r="L661" s="10">
        <f>Cleaned_Data[[#This Row],[Profit]]</f>
        <v>2528.27</v>
      </c>
      <c r="M661" s="10" t="str">
        <f>Cleaned_Data[[#This Row],[Product_Name]]</f>
        <v>Metcon 7</v>
      </c>
      <c r="N661" s="10" t="str">
        <f>Cleaned_Data[[#This Row],[Product_Line]]</f>
        <v>Training</v>
      </c>
      <c r="O661" s="10" t="str">
        <f>Cleaned_Data[[#This Row],[Size]]</f>
        <v>XL</v>
      </c>
      <c r="P661" s="10" t="str">
        <f t="shared" si="20"/>
        <v>Metcon 7|Training|XL</v>
      </c>
      <c r="Q661" s="11">
        <f>Cleaned_Data[[#This Row],[Order_Date]]</f>
        <v>45789</v>
      </c>
      <c r="R661" s="10" t="str">
        <f>Cleaned_Data[[#This Row],[Region]]</f>
        <v>Bangalore</v>
      </c>
      <c r="S661" s="10" t="str">
        <f>Cleaned_Data[[#This Row],[Sales_Channel]]</f>
        <v>Online</v>
      </c>
      <c r="T661" s="10" t="str">
        <f>Cleaned_Data[[#This Row],[Gender_Category]]</f>
        <v>Women</v>
      </c>
      <c r="U661" t="str">
        <f t="shared" si="21"/>
        <v>DK-657</v>
      </c>
      <c r="V661" s="10"/>
      <c r="W661" s="10"/>
    </row>
    <row r="662" spans="1:23" x14ac:dyDescent="0.3">
      <c r="A662" s="10" t="s">
        <v>981</v>
      </c>
      <c r="B662" s="10">
        <f>Cleaned_Data[[#This Row],[Order_ID]]</f>
        <v>2693</v>
      </c>
      <c r="C662" s="10" t="str">
        <f>_xlfn.XLOOKUP(P662,Dim_Product!$E$2:$E$221,Dim_Product!$A$2:$A$221,"Not Found")</f>
        <v>PK-127</v>
      </c>
      <c r="D662" s="10" t="str">
        <f>_xlfn.XLOOKUP(Table5[[#This Row],[Order_Date]],Table8[Date],Table8[Date_Key],"Not Found")</f>
        <v>DK-465</v>
      </c>
      <c r="E662" s="10" t="str">
        <f>_xlfn.XLOOKUP(R662,Table4[Region],Table4[Region_Key])</f>
        <v>RK-01</v>
      </c>
      <c r="F662" s="10" t="str">
        <f>_xlfn.XLOOKUP(S662,Table6[Sales_Channel],Table6[Channel_Key])</f>
        <v>CK-01</v>
      </c>
      <c r="G662" s="10" t="str">
        <f>_xlfn.XLOOKUP(T662,Table7[Gender_Category],Table7[Gender_Key])</f>
        <v>GK-01</v>
      </c>
      <c r="H662" s="10">
        <f>Cleaned_Data[[#This Row],[Units_Sold]]</f>
        <v>2</v>
      </c>
      <c r="I662" s="10">
        <f>Cleaned_Data[[#This Row],[MRP]]</f>
        <v>6110.0300000000007</v>
      </c>
      <c r="J662" s="10">
        <f>Cleaned_Data[[#This Row],[Discount_Applied]]</f>
        <v>0</v>
      </c>
      <c r="K662" s="10">
        <f>Cleaned_Data[[#This Row],[Revenue]]</f>
        <v>0</v>
      </c>
      <c r="L662" s="10">
        <f>Cleaned_Data[[#This Row],[Profit]]</f>
        <v>262.12</v>
      </c>
      <c r="M662" s="10" t="str">
        <f>Cleaned_Data[[#This Row],[Product_Name]]</f>
        <v>ZoomX Invincible</v>
      </c>
      <c r="N662" s="10" t="str">
        <f>Cleaned_Data[[#This Row],[Product_Line]]</f>
        <v>Training</v>
      </c>
      <c r="O662" s="10" t="str">
        <f>Cleaned_Data[[#This Row],[Size]]</f>
        <v>10</v>
      </c>
      <c r="P662" s="10" t="str">
        <f t="shared" si="20"/>
        <v>ZoomX Invincible|Training|10</v>
      </c>
      <c r="Q662" s="11">
        <f>Cleaned_Data[[#This Row],[Order_Date]]</f>
        <v>45597</v>
      </c>
      <c r="R662" s="10" t="str">
        <f>Cleaned_Data[[#This Row],[Region]]</f>
        <v>Bangalore</v>
      </c>
      <c r="S662" s="10" t="str">
        <f>Cleaned_Data[[#This Row],[Sales_Channel]]</f>
        <v>Online</v>
      </c>
      <c r="T662" s="10" t="str">
        <f>Cleaned_Data[[#This Row],[Gender_Category]]</f>
        <v>Kids</v>
      </c>
      <c r="U662" t="str">
        <f t="shared" si="21"/>
        <v>DK-465</v>
      </c>
      <c r="V662" s="10"/>
      <c r="W662" s="10"/>
    </row>
    <row r="663" spans="1:23" x14ac:dyDescent="0.3">
      <c r="A663" s="10" t="s">
        <v>982</v>
      </c>
      <c r="B663" s="10">
        <f>Cleaned_Data[[#This Row],[Order_ID]]</f>
        <v>2694</v>
      </c>
      <c r="C663" s="10" t="str">
        <f>_xlfn.XLOOKUP(P663,Dim_Product!$E$2:$E$221,Dim_Product!$A$2:$A$221,"Not Found")</f>
        <v>PK-58</v>
      </c>
      <c r="D663" s="10" t="str">
        <f>_xlfn.XLOOKUP(Table5[[#This Row],[Order_Date]],Table8[Date],Table8[Date_Key],"Not Found")</f>
        <v>Not Found</v>
      </c>
      <c r="E663" s="10" t="str">
        <f>_xlfn.XLOOKUP(R663,Table4[Region],Table4[Region_Key])</f>
        <v>RK-02</v>
      </c>
      <c r="F663" s="10" t="str">
        <f>_xlfn.XLOOKUP(S663,Table6[Sales_Channel],Table6[Channel_Key])</f>
        <v>CK-01</v>
      </c>
      <c r="G663" s="10" t="str">
        <f>_xlfn.XLOOKUP(T663,Table7[Gender_Category],Table7[Gender_Key])</f>
        <v>GK-02</v>
      </c>
      <c r="H663" s="10">
        <f>Cleaned_Data[[#This Row],[Units_Sold]]</f>
        <v>2</v>
      </c>
      <c r="I663" s="10">
        <f>Cleaned_Data[[#This Row],[MRP]]</f>
        <v>6110.0300000000007</v>
      </c>
      <c r="J663" s="10">
        <f>Cleaned_Data[[#This Row],[Discount_Applied]]</f>
        <v>0</v>
      </c>
      <c r="K663" s="10">
        <f>Cleaned_Data[[#This Row],[Revenue]]</f>
        <v>0</v>
      </c>
      <c r="L663" s="10">
        <f>Cleaned_Data[[#This Row],[Profit]]</f>
        <v>-249.45</v>
      </c>
      <c r="M663" s="10" t="str">
        <f>Cleaned_Data[[#This Row],[Product_Name]]</f>
        <v>Metcon 7</v>
      </c>
      <c r="N663" s="10" t="str">
        <f>Cleaned_Data[[#This Row],[Product_Line]]</f>
        <v>Training</v>
      </c>
      <c r="O663" s="10" t="str">
        <f>Cleaned_Data[[#This Row],[Size]]</f>
        <v>M</v>
      </c>
      <c r="P663" s="10" t="str">
        <f t="shared" si="20"/>
        <v>Metcon 7|Training|M</v>
      </c>
      <c r="Q663" s="11" t="str">
        <f>Cleaned_Data[[#This Row],[Order_Date]]</f>
        <v/>
      </c>
      <c r="R663" s="10" t="str">
        <f>Cleaned_Data[[#This Row],[Region]]</f>
        <v>Hyderabad</v>
      </c>
      <c r="S663" s="10" t="str">
        <f>Cleaned_Data[[#This Row],[Sales_Channel]]</f>
        <v>Online</v>
      </c>
      <c r="T663" s="10" t="str">
        <f>Cleaned_Data[[#This Row],[Gender_Category]]</f>
        <v>Women</v>
      </c>
      <c r="U663" t="str">
        <f t="shared" si="21"/>
        <v>Not Found</v>
      </c>
      <c r="V663" s="10"/>
      <c r="W663" s="10"/>
    </row>
    <row r="664" spans="1:23" x14ac:dyDescent="0.3">
      <c r="A664" s="10" t="s">
        <v>983</v>
      </c>
      <c r="B664" s="10">
        <f>Cleaned_Data[[#This Row],[Order_ID]]</f>
        <v>2695</v>
      </c>
      <c r="C664" s="10" t="str">
        <f>_xlfn.XLOOKUP(P664,Dim_Product!$E$2:$E$221,Dim_Product!$A$2:$A$221,"Not Found")</f>
        <v>PK-53</v>
      </c>
      <c r="D664" s="10" t="str">
        <f>_xlfn.XLOOKUP(Table5[[#This Row],[Order_Date]],Table8[Date],Table8[Date_Key],"Not Found")</f>
        <v>Not Found</v>
      </c>
      <c r="E664" s="10" t="str">
        <f>_xlfn.XLOOKUP(R664,Table4[Region],Table4[Region_Key])</f>
        <v>RK-02</v>
      </c>
      <c r="F664" s="10" t="str">
        <f>_xlfn.XLOOKUP(S664,Table6[Sales_Channel],Table6[Channel_Key])</f>
        <v>CK-01</v>
      </c>
      <c r="G664" s="10" t="str">
        <f>_xlfn.XLOOKUP(T664,Table7[Gender_Category],Table7[Gender_Key])</f>
        <v>GK-03</v>
      </c>
      <c r="H664" s="10">
        <f>Cleaned_Data[[#This Row],[Units_Sold]]</f>
        <v>-1</v>
      </c>
      <c r="I664" s="10">
        <f>Cleaned_Data[[#This Row],[MRP]]</f>
        <v>6110.0300000000007</v>
      </c>
      <c r="J664" s="10">
        <f>Cleaned_Data[[#This Row],[Discount_Applied]]</f>
        <v>0</v>
      </c>
      <c r="K664" s="10">
        <f>Cleaned_Data[[#This Row],[Revenue]]</f>
        <v>0</v>
      </c>
      <c r="L664" s="10">
        <f>Cleaned_Data[[#This Row],[Profit]]</f>
        <v>3234.28</v>
      </c>
      <c r="M664" s="10" t="str">
        <f>Cleaned_Data[[#This Row],[Product_Name]]</f>
        <v>Air Jordan</v>
      </c>
      <c r="N664" s="10" t="str">
        <f>Cleaned_Data[[#This Row],[Product_Line]]</f>
        <v>Basketball</v>
      </c>
      <c r="O664" s="10" t="str">
        <f>Cleaned_Data[[#This Row],[Size]]</f>
        <v>L</v>
      </c>
      <c r="P664" s="10" t="str">
        <f t="shared" si="20"/>
        <v>Air Jordan|Basketball|L</v>
      </c>
      <c r="Q664" s="11" t="str">
        <f>Cleaned_Data[[#This Row],[Order_Date]]</f>
        <v/>
      </c>
      <c r="R664" s="10" t="str">
        <f>Cleaned_Data[[#This Row],[Region]]</f>
        <v>Hyderabad</v>
      </c>
      <c r="S664" s="10" t="str">
        <f>Cleaned_Data[[#This Row],[Sales_Channel]]</f>
        <v>Online</v>
      </c>
      <c r="T664" s="10" t="str">
        <f>Cleaned_Data[[#This Row],[Gender_Category]]</f>
        <v>Men</v>
      </c>
      <c r="U664" t="str">
        <f t="shared" si="21"/>
        <v>Not Found</v>
      </c>
      <c r="V664" s="10"/>
      <c r="W664" s="10"/>
    </row>
    <row r="665" spans="1:23" x14ac:dyDescent="0.3">
      <c r="A665" s="10" t="s">
        <v>984</v>
      </c>
      <c r="B665" s="10">
        <f>Cleaned_Data[[#This Row],[Order_ID]]</f>
        <v>2696</v>
      </c>
      <c r="C665" s="10" t="str">
        <f>_xlfn.XLOOKUP(P665,Dim_Product!$E$2:$E$221,Dim_Product!$A$2:$A$221,"Not Found")</f>
        <v>PK-04</v>
      </c>
      <c r="D665" s="10" t="str">
        <f>_xlfn.XLOOKUP(Table5[[#This Row],[Order_Date]],Table8[Date],Table8[Date_Key],"Not Found")</f>
        <v>DK-693</v>
      </c>
      <c r="E665" s="10" t="str">
        <f>_xlfn.XLOOKUP(R665,Table4[Region],Table4[Region_Key])</f>
        <v>RK-03</v>
      </c>
      <c r="F665" s="10" t="str">
        <f>_xlfn.XLOOKUP(S665,Table6[Sales_Channel],Table6[Channel_Key])</f>
        <v>CK-01</v>
      </c>
      <c r="G665" s="10" t="str">
        <f>_xlfn.XLOOKUP(T665,Table7[Gender_Category],Table7[Gender_Key])</f>
        <v>GK-02</v>
      </c>
      <c r="H665" s="10">
        <f>Cleaned_Data[[#This Row],[Units_Sold]]</f>
        <v>2</v>
      </c>
      <c r="I665" s="10">
        <f>Cleaned_Data[[#This Row],[MRP]]</f>
        <v>6110.0300000000007</v>
      </c>
      <c r="J665" s="10">
        <f>Cleaned_Data[[#This Row],[Discount_Applied]]</f>
        <v>1</v>
      </c>
      <c r="K665" s="10">
        <f>Cleaned_Data[[#This Row],[Revenue]]</f>
        <v>0</v>
      </c>
      <c r="L665" s="10">
        <f>Cleaned_Data[[#This Row],[Profit]]</f>
        <v>66.430000000000007</v>
      </c>
      <c r="M665" s="10" t="str">
        <f>Cleaned_Data[[#This Row],[Product_Name]]</f>
        <v>Blazer Mid</v>
      </c>
      <c r="N665" s="10" t="str">
        <f>Cleaned_Data[[#This Row],[Product_Line]]</f>
        <v>Lifestyle</v>
      </c>
      <c r="O665" s="10" t="str">
        <f>Cleaned_Data[[#This Row],[Size]]</f>
        <v>L</v>
      </c>
      <c r="P665" s="10" t="str">
        <f t="shared" si="20"/>
        <v>Blazer Mid|Lifestyle|L</v>
      </c>
      <c r="Q665" s="11">
        <f>Cleaned_Data[[#This Row],[Order_Date]]</f>
        <v>45825</v>
      </c>
      <c r="R665" s="10" t="str">
        <f>Cleaned_Data[[#This Row],[Region]]</f>
        <v>Mumbai</v>
      </c>
      <c r="S665" s="10" t="str">
        <f>Cleaned_Data[[#This Row],[Sales_Channel]]</f>
        <v>Online</v>
      </c>
      <c r="T665" s="10" t="str">
        <f>Cleaned_Data[[#This Row],[Gender_Category]]</f>
        <v>Women</v>
      </c>
      <c r="U665" t="str">
        <f t="shared" si="21"/>
        <v>DK-693</v>
      </c>
      <c r="V665" s="10"/>
      <c r="W665" s="10"/>
    </row>
    <row r="666" spans="1:23" x14ac:dyDescent="0.3">
      <c r="A666" s="10" t="s">
        <v>985</v>
      </c>
      <c r="B666" s="10">
        <f>Cleaned_Data[[#This Row],[Order_ID]]</f>
        <v>2697</v>
      </c>
      <c r="C666" s="10" t="str">
        <f>_xlfn.XLOOKUP(P666,Dim_Product!$E$2:$E$221,Dim_Product!$A$2:$A$221,"Not Found")</f>
        <v>PK-15</v>
      </c>
      <c r="D666" s="10" t="str">
        <f>_xlfn.XLOOKUP(Table5[[#This Row],[Order_Date]],Table8[Date],Table8[Date_Key],"Not Found")</f>
        <v>DK-505</v>
      </c>
      <c r="E666" s="10" t="str">
        <f>_xlfn.XLOOKUP(R666,Table4[Region],Table4[Region_Key])</f>
        <v>RK-05</v>
      </c>
      <c r="F666" s="10" t="str">
        <f>_xlfn.XLOOKUP(S666,Table6[Sales_Channel],Table6[Channel_Key])</f>
        <v>CK-01</v>
      </c>
      <c r="G666" s="10" t="str">
        <f>_xlfn.XLOOKUP(T666,Table7[Gender_Category],Table7[Gender_Key])</f>
        <v>GK-03</v>
      </c>
      <c r="H666" s="10">
        <f>Cleaned_Data[[#This Row],[Units_Sold]]</f>
        <v>-1</v>
      </c>
      <c r="I666" s="10">
        <f>Cleaned_Data[[#This Row],[MRP]]</f>
        <v>6110.0300000000007</v>
      </c>
      <c r="J666" s="10">
        <f>Cleaned_Data[[#This Row],[Discount_Applied]]</f>
        <v>0.09</v>
      </c>
      <c r="K666" s="10">
        <f>Cleaned_Data[[#This Row],[Revenue]]</f>
        <v>0</v>
      </c>
      <c r="L666" s="10">
        <f>Cleaned_Data[[#This Row],[Profit]]</f>
        <v>681.86</v>
      </c>
      <c r="M666" s="10" t="str">
        <f>Cleaned_Data[[#This Row],[Product_Name]]</f>
        <v>Air Jordan</v>
      </c>
      <c r="N666" s="10" t="str">
        <f>Cleaned_Data[[#This Row],[Product_Line]]</f>
        <v>Basketball</v>
      </c>
      <c r="O666" s="10" t="str">
        <f>Cleaned_Data[[#This Row],[Size]]</f>
        <v>M</v>
      </c>
      <c r="P666" s="10" t="str">
        <f t="shared" si="20"/>
        <v>Air Jordan|Basketball|M</v>
      </c>
      <c r="Q666" s="11">
        <f>Cleaned_Data[[#This Row],[Order_Date]]</f>
        <v>45637</v>
      </c>
      <c r="R666" s="10" t="str">
        <f>Cleaned_Data[[#This Row],[Region]]</f>
        <v>Delhi</v>
      </c>
      <c r="S666" s="10" t="str">
        <f>Cleaned_Data[[#This Row],[Sales_Channel]]</f>
        <v>Online</v>
      </c>
      <c r="T666" s="10" t="str">
        <f>Cleaned_Data[[#This Row],[Gender_Category]]</f>
        <v>Men</v>
      </c>
      <c r="U666" t="str">
        <f t="shared" si="21"/>
        <v>DK-505</v>
      </c>
      <c r="V666" s="10"/>
      <c r="W666" s="10"/>
    </row>
    <row r="667" spans="1:23" x14ac:dyDescent="0.3">
      <c r="A667" s="10" t="s">
        <v>986</v>
      </c>
      <c r="B667" s="10">
        <f>Cleaned_Data[[#This Row],[Order_ID]]</f>
        <v>2698</v>
      </c>
      <c r="C667" s="10" t="str">
        <f>_xlfn.XLOOKUP(P667,Dim_Product!$E$2:$E$221,Dim_Product!$A$2:$A$221,"Not Found")</f>
        <v>PK-66</v>
      </c>
      <c r="D667" s="10" t="str">
        <f>_xlfn.XLOOKUP(Table5[[#This Row],[Order_Date]],Table8[Date],Table8[Date_Key],"Not Found")</f>
        <v>Not Found</v>
      </c>
      <c r="E667" s="10" t="str">
        <f>_xlfn.XLOOKUP(R667,Table4[Region],Table4[Region_Key])</f>
        <v>RK-03</v>
      </c>
      <c r="F667" s="10" t="str">
        <f>_xlfn.XLOOKUP(S667,Table6[Sales_Channel],Table6[Channel_Key])</f>
        <v>CK-02</v>
      </c>
      <c r="G667" s="10" t="str">
        <f>_xlfn.XLOOKUP(T667,Table7[Gender_Category],Table7[Gender_Key])</f>
        <v>GK-03</v>
      </c>
      <c r="H667" s="10">
        <f>Cleaned_Data[[#This Row],[Units_Sold]]</f>
        <v>2</v>
      </c>
      <c r="I667" s="10">
        <f>Cleaned_Data[[#This Row],[MRP]]</f>
        <v>6110.0300000000007</v>
      </c>
      <c r="J667" s="10">
        <f>Cleaned_Data[[#This Row],[Discount_Applied]]</f>
        <v>0.02</v>
      </c>
      <c r="K667" s="10">
        <f>Cleaned_Data[[#This Row],[Revenue]]</f>
        <v>0</v>
      </c>
      <c r="L667" s="10">
        <f>Cleaned_Data[[#This Row],[Profit]]</f>
        <v>1680.5</v>
      </c>
      <c r="M667" s="10" t="str">
        <f>Cleaned_Data[[#This Row],[Product_Name]]</f>
        <v>LeBron 20</v>
      </c>
      <c r="N667" s="10" t="str">
        <f>Cleaned_Data[[#This Row],[Product_Line]]</f>
        <v>Basketball</v>
      </c>
      <c r="O667" s="10" t="str">
        <f>Cleaned_Data[[#This Row],[Size]]</f>
        <v>XL</v>
      </c>
      <c r="P667" s="10" t="str">
        <f t="shared" si="20"/>
        <v>LeBron 20|Basketball|XL</v>
      </c>
      <c r="Q667" s="11" t="str">
        <f>Cleaned_Data[[#This Row],[Order_Date]]</f>
        <v/>
      </c>
      <c r="R667" s="10" t="str">
        <f>Cleaned_Data[[#This Row],[Region]]</f>
        <v>Mumbai</v>
      </c>
      <c r="S667" s="10" t="str">
        <f>Cleaned_Data[[#This Row],[Sales_Channel]]</f>
        <v>Retail</v>
      </c>
      <c r="T667" s="10" t="str">
        <f>Cleaned_Data[[#This Row],[Gender_Category]]</f>
        <v>Men</v>
      </c>
      <c r="U667" t="str">
        <f t="shared" si="21"/>
        <v>Not Found</v>
      </c>
      <c r="V667" s="10"/>
      <c r="W667" s="10"/>
    </row>
    <row r="668" spans="1:23" x14ac:dyDescent="0.3">
      <c r="A668" s="10" t="s">
        <v>987</v>
      </c>
      <c r="B668" s="10">
        <f>Cleaned_Data[[#This Row],[Order_ID]]</f>
        <v>2699</v>
      </c>
      <c r="C668" s="10" t="str">
        <f>_xlfn.XLOOKUP(P668,Dim_Product!$E$2:$E$221,Dim_Product!$A$2:$A$221,"Not Found")</f>
        <v>PK-38</v>
      </c>
      <c r="D668" s="10" t="str">
        <f>_xlfn.XLOOKUP(Table5[[#This Row],[Order_Date]],Table8[Date],Table8[Date_Key],"Not Found")</f>
        <v>Not Found</v>
      </c>
      <c r="E668" s="10" t="str">
        <f>_xlfn.XLOOKUP(R668,Table4[Region],Table4[Region_Key])</f>
        <v>RK-03</v>
      </c>
      <c r="F668" s="10" t="str">
        <f>_xlfn.XLOOKUP(S668,Table6[Sales_Channel],Table6[Channel_Key])</f>
        <v>CK-01</v>
      </c>
      <c r="G668" s="10" t="str">
        <f>_xlfn.XLOOKUP(T668,Table7[Gender_Category],Table7[Gender_Key])</f>
        <v>GK-03</v>
      </c>
      <c r="H668" s="10">
        <f>Cleaned_Data[[#This Row],[Units_Sold]]</f>
        <v>0</v>
      </c>
      <c r="I668" s="10">
        <f>Cleaned_Data[[#This Row],[MRP]]</f>
        <v>6110.0300000000007</v>
      </c>
      <c r="J668" s="10">
        <f>Cleaned_Data[[#This Row],[Discount_Applied]]</f>
        <v>0</v>
      </c>
      <c r="K668" s="10">
        <f>Cleaned_Data[[#This Row],[Revenue]]</f>
        <v>0</v>
      </c>
      <c r="L668" s="10">
        <f>Cleaned_Data[[#This Row],[Profit]]</f>
        <v>1052.6500000000001</v>
      </c>
      <c r="M668" s="10" t="str">
        <f>Cleaned_Data[[#This Row],[Product_Name]]</f>
        <v>Dunk Low</v>
      </c>
      <c r="N668" s="10" t="str">
        <f>Cleaned_Data[[#This Row],[Product_Line]]</f>
        <v>Lifestyle</v>
      </c>
      <c r="O668" s="10" t="str">
        <f>Cleaned_Data[[#This Row],[Size]]</f>
        <v>XL</v>
      </c>
      <c r="P668" s="10" t="str">
        <f t="shared" si="20"/>
        <v>Dunk Low|Lifestyle|XL</v>
      </c>
      <c r="Q668" s="11" t="str">
        <f>Cleaned_Data[[#This Row],[Order_Date]]</f>
        <v/>
      </c>
      <c r="R668" s="10" t="str">
        <f>Cleaned_Data[[#This Row],[Region]]</f>
        <v>Mumbai</v>
      </c>
      <c r="S668" s="10" t="str">
        <f>Cleaned_Data[[#This Row],[Sales_Channel]]</f>
        <v>Online</v>
      </c>
      <c r="T668" s="10" t="str">
        <f>Cleaned_Data[[#This Row],[Gender_Category]]</f>
        <v>Men</v>
      </c>
      <c r="U668" t="str">
        <f t="shared" si="21"/>
        <v>Not Found</v>
      </c>
      <c r="V668" s="10"/>
      <c r="W668" s="10"/>
    </row>
    <row r="669" spans="1:23" x14ac:dyDescent="0.3">
      <c r="A669" s="10" t="s">
        <v>988</v>
      </c>
      <c r="B669" s="10">
        <f>Cleaned_Data[[#This Row],[Order_ID]]</f>
        <v>2700</v>
      </c>
      <c r="C669" s="10" t="str">
        <f>_xlfn.XLOOKUP(P669,Dim_Product!$E$2:$E$221,Dim_Product!$A$2:$A$221,"Not Found")</f>
        <v>PK-80</v>
      </c>
      <c r="D669" s="10" t="str">
        <f>_xlfn.XLOOKUP(Table5[[#This Row],[Order_Date]],Table8[Date],Table8[Date_Key],"Not Found")</f>
        <v>DK-607</v>
      </c>
      <c r="E669" s="10" t="str">
        <f>_xlfn.XLOOKUP(R669,Table4[Region],Table4[Region_Key])</f>
        <v>RK-01</v>
      </c>
      <c r="F669" s="10" t="str">
        <f>_xlfn.XLOOKUP(S669,Table6[Sales_Channel],Table6[Channel_Key])</f>
        <v>CK-02</v>
      </c>
      <c r="G669" s="10" t="str">
        <f>_xlfn.XLOOKUP(T669,Table7[Gender_Category],Table7[Gender_Key])</f>
        <v>GK-01</v>
      </c>
      <c r="H669" s="10">
        <f>Cleaned_Data[[#This Row],[Units_Sold]]</f>
        <v>0</v>
      </c>
      <c r="I669" s="10">
        <f>Cleaned_Data[[#This Row],[MRP]]</f>
        <v>6110.0300000000007</v>
      </c>
      <c r="J669" s="10">
        <f>Cleaned_Data[[#This Row],[Discount_Applied]]</f>
        <v>0.48</v>
      </c>
      <c r="K669" s="10">
        <f>Cleaned_Data[[#This Row],[Revenue]]</f>
        <v>0</v>
      </c>
      <c r="L669" s="10">
        <f>Cleaned_Data[[#This Row],[Profit]]</f>
        <v>1423.83</v>
      </c>
      <c r="M669" s="10" t="str">
        <f>Cleaned_Data[[#This Row],[Product_Name]]</f>
        <v>Metcon 7</v>
      </c>
      <c r="N669" s="10" t="str">
        <f>Cleaned_Data[[#This Row],[Product_Line]]</f>
        <v>Training</v>
      </c>
      <c r="O669" s="10" t="str">
        <f>Cleaned_Data[[#This Row],[Size]]</f>
        <v>XL</v>
      </c>
      <c r="P669" s="10" t="str">
        <f t="shared" si="20"/>
        <v>Metcon 7|Training|XL</v>
      </c>
      <c r="Q669" s="11">
        <f>Cleaned_Data[[#This Row],[Order_Date]]</f>
        <v>45739</v>
      </c>
      <c r="R669" s="10" t="str">
        <f>Cleaned_Data[[#This Row],[Region]]</f>
        <v>Bangalore</v>
      </c>
      <c r="S669" s="10" t="str">
        <f>Cleaned_Data[[#This Row],[Sales_Channel]]</f>
        <v>Retail</v>
      </c>
      <c r="T669" s="10" t="str">
        <f>Cleaned_Data[[#This Row],[Gender_Category]]</f>
        <v>Kids</v>
      </c>
      <c r="U669" t="str">
        <f t="shared" si="21"/>
        <v>DK-607</v>
      </c>
      <c r="V669" s="10"/>
      <c r="W669" s="10"/>
    </row>
    <row r="670" spans="1:23" x14ac:dyDescent="0.3">
      <c r="A670" s="10" t="s">
        <v>989</v>
      </c>
      <c r="B670" s="10">
        <f>Cleaned_Data[[#This Row],[Order_ID]]</f>
        <v>2701</v>
      </c>
      <c r="C670" s="10" t="str">
        <f>_xlfn.XLOOKUP(P670,Dim_Product!$E$2:$E$221,Dim_Product!$A$2:$A$221,"Not Found")</f>
        <v>PK-21</v>
      </c>
      <c r="D670" s="10" t="str">
        <f>_xlfn.XLOOKUP(Table5[[#This Row],[Order_Date]],Table8[Date],Table8[Date_Key],"Not Found")</f>
        <v>DK-514</v>
      </c>
      <c r="E670" s="10" t="str">
        <f>_xlfn.XLOOKUP(R670,Table4[Region],Table4[Region_Key])</f>
        <v>RK-05</v>
      </c>
      <c r="F670" s="10" t="str">
        <f>_xlfn.XLOOKUP(S670,Table6[Sales_Channel],Table6[Channel_Key])</f>
        <v>CK-01</v>
      </c>
      <c r="G670" s="10" t="str">
        <f>_xlfn.XLOOKUP(T670,Table7[Gender_Category],Table7[Gender_Key])</f>
        <v>GK-03</v>
      </c>
      <c r="H670" s="10">
        <f>Cleaned_Data[[#This Row],[Units_Sold]]</f>
        <v>2</v>
      </c>
      <c r="I670" s="10">
        <f>Cleaned_Data[[#This Row],[MRP]]</f>
        <v>6110.0300000000007</v>
      </c>
      <c r="J670" s="10">
        <f>Cleaned_Data[[#This Row],[Discount_Applied]]</f>
        <v>0</v>
      </c>
      <c r="K670" s="10">
        <f>Cleaned_Data[[#This Row],[Revenue]]</f>
        <v>0</v>
      </c>
      <c r="L670" s="10">
        <f>Cleaned_Data[[#This Row],[Profit]]</f>
        <v>2007.01</v>
      </c>
      <c r="M670" s="10" t="str">
        <f>Cleaned_Data[[#This Row],[Product_Name]]</f>
        <v>SuperRep Go</v>
      </c>
      <c r="N670" s="10" t="str">
        <f>Cleaned_Data[[#This Row],[Product_Line]]</f>
        <v>Training</v>
      </c>
      <c r="O670" s="10" t="str">
        <f>Cleaned_Data[[#This Row],[Size]]</f>
        <v>XL</v>
      </c>
      <c r="P670" s="10" t="str">
        <f t="shared" si="20"/>
        <v>SuperRep Go|Training|XL</v>
      </c>
      <c r="Q670" s="11">
        <f>Cleaned_Data[[#This Row],[Order_Date]]</f>
        <v>45646</v>
      </c>
      <c r="R670" s="10" t="str">
        <f>Cleaned_Data[[#This Row],[Region]]</f>
        <v>Delhi</v>
      </c>
      <c r="S670" s="10" t="str">
        <f>Cleaned_Data[[#This Row],[Sales_Channel]]</f>
        <v>Online</v>
      </c>
      <c r="T670" s="10" t="str">
        <f>Cleaned_Data[[#This Row],[Gender_Category]]</f>
        <v>Men</v>
      </c>
      <c r="U670" t="str">
        <f t="shared" si="21"/>
        <v>DK-514</v>
      </c>
      <c r="V670" s="10"/>
      <c r="W670" s="10"/>
    </row>
    <row r="671" spans="1:23" x14ac:dyDescent="0.3">
      <c r="A671" s="10" t="s">
        <v>990</v>
      </c>
      <c r="B671" s="10">
        <f>Cleaned_Data[[#This Row],[Order_ID]]</f>
        <v>2702</v>
      </c>
      <c r="C671" s="10" t="str">
        <f>_xlfn.XLOOKUP(P671,Dim_Product!$E$2:$E$221,Dim_Product!$A$2:$A$221,"Not Found")</f>
        <v>PK-99</v>
      </c>
      <c r="D671" s="10" t="str">
        <f>_xlfn.XLOOKUP(Table5[[#This Row],[Order_Date]],Table8[Date],Table8[Date_Key],"Not Found")</f>
        <v>Not Found</v>
      </c>
      <c r="E671" s="10" t="str">
        <f>_xlfn.XLOOKUP(R671,Table4[Region],Table4[Region_Key])</f>
        <v>RK-04</v>
      </c>
      <c r="F671" s="10" t="str">
        <f>_xlfn.XLOOKUP(S671,Table6[Sales_Channel],Table6[Channel_Key])</f>
        <v>CK-01</v>
      </c>
      <c r="G671" s="10" t="str">
        <f>_xlfn.XLOOKUP(T671,Table7[Gender_Category],Table7[Gender_Key])</f>
        <v>GK-03</v>
      </c>
      <c r="H671" s="10">
        <f>Cleaned_Data[[#This Row],[Units_Sold]]</f>
        <v>0</v>
      </c>
      <c r="I671" s="10">
        <f>Cleaned_Data[[#This Row],[MRP]]</f>
        <v>6110.0300000000007</v>
      </c>
      <c r="J671" s="10">
        <f>Cleaned_Data[[#This Row],[Discount_Applied]]</f>
        <v>0</v>
      </c>
      <c r="K671" s="10">
        <f>Cleaned_Data[[#This Row],[Revenue]]</f>
        <v>0</v>
      </c>
      <c r="L671" s="10">
        <f>Cleaned_Data[[#This Row],[Profit]]</f>
        <v>687.32</v>
      </c>
      <c r="M671" s="10" t="str">
        <f>Cleaned_Data[[#This Row],[Product_Name]]</f>
        <v>Kyrie Flytrap</v>
      </c>
      <c r="N671" s="10" t="str">
        <f>Cleaned_Data[[#This Row],[Product_Line]]</f>
        <v>Basketball</v>
      </c>
      <c r="O671" s="10" t="str">
        <f>Cleaned_Data[[#This Row],[Size]]</f>
        <v>XL</v>
      </c>
      <c r="P671" s="10" t="str">
        <f t="shared" si="20"/>
        <v>Kyrie Flytrap|Basketball|XL</v>
      </c>
      <c r="Q671" s="11" t="str">
        <f>Cleaned_Data[[#This Row],[Order_Date]]</f>
        <v/>
      </c>
      <c r="R671" s="10" t="str">
        <f>Cleaned_Data[[#This Row],[Region]]</f>
        <v>Pune</v>
      </c>
      <c r="S671" s="10" t="str">
        <f>Cleaned_Data[[#This Row],[Sales_Channel]]</f>
        <v>Online</v>
      </c>
      <c r="T671" s="10" t="str">
        <f>Cleaned_Data[[#This Row],[Gender_Category]]</f>
        <v>Men</v>
      </c>
      <c r="U671" t="str">
        <f t="shared" si="21"/>
        <v>Not Found</v>
      </c>
      <c r="V671" s="10"/>
      <c r="W671" s="10"/>
    </row>
    <row r="672" spans="1:23" x14ac:dyDescent="0.3">
      <c r="A672" s="10" t="s">
        <v>991</v>
      </c>
      <c r="B672" s="10">
        <f>Cleaned_Data[[#This Row],[Order_ID]]</f>
        <v>2703</v>
      </c>
      <c r="C672" s="10" t="str">
        <f>_xlfn.XLOOKUP(P672,Dim_Product!$E$2:$E$221,Dim_Product!$A$2:$A$221,"Not Found")</f>
        <v>PK-76</v>
      </c>
      <c r="D672" s="10" t="str">
        <f>_xlfn.XLOOKUP(Table5[[#This Row],[Order_Date]],Table8[Date],Table8[Date_Key],"Not Found")</f>
        <v>DK-691</v>
      </c>
      <c r="E672" s="10" t="str">
        <f>_xlfn.XLOOKUP(R672,Table4[Region],Table4[Region_Key])</f>
        <v>RK-06</v>
      </c>
      <c r="F672" s="10" t="str">
        <f>_xlfn.XLOOKUP(S672,Table6[Sales_Channel],Table6[Channel_Key])</f>
        <v>CK-01</v>
      </c>
      <c r="G672" s="10" t="str">
        <f>_xlfn.XLOOKUP(T672,Table7[Gender_Category],Table7[Gender_Key])</f>
        <v>GK-01</v>
      </c>
      <c r="H672" s="10">
        <f>Cleaned_Data[[#This Row],[Units_Sold]]</f>
        <v>2</v>
      </c>
      <c r="I672" s="10">
        <f>Cleaned_Data[[#This Row],[MRP]]</f>
        <v>5214.32</v>
      </c>
      <c r="J672" s="10">
        <f>Cleaned_Data[[#This Row],[Discount_Applied]]</f>
        <v>0</v>
      </c>
      <c r="K672" s="10">
        <f>Cleaned_Data[[#This Row],[Revenue]]</f>
        <v>0</v>
      </c>
      <c r="L672" s="10">
        <f>Cleaned_Data[[#This Row],[Profit]]</f>
        <v>-637.13</v>
      </c>
      <c r="M672" s="10" t="str">
        <f>Cleaned_Data[[#This Row],[Product_Name]]</f>
        <v>Pegasus Turbo</v>
      </c>
      <c r="N672" s="10" t="str">
        <f>Cleaned_Data[[#This Row],[Product_Line]]</f>
        <v>Running</v>
      </c>
      <c r="O672" s="10" t="str">
        <f>Cleaned_Data[[#This Row],[Size]]</f>
        <v>L</v>
      </c>
      <c r="P672" s="10" t="str">
        <f t="shared" si="20"/>
        <v>Pegasus Turbo|Running|L</v>
      </c>
      <c r="Q672" s="11">
        <f>Cleaned_Data[[#This Row],[Order_Date]]</f>
        <v>45823</v>
      </c>
      <c r="R672" s="10" t="str">
        <f>Cleaned_Data[[#This Row],[Region]]</f>
        <v>Kolkata</v>
      </c>
      <c r="S672" s="10" t="str">
        <f>Cleaned_Data[[#This Row],[Sales_Channel]]</f>
        <v>Online</v>
      </c>
      <c r="T672" s="10" t="str">
        <f>Cleaned_Data[[#This Row],[Gender_Category]]</f>
        <v>Kids</v>
      </c>
      <c r="U672" t="str">
        <f t="shared" si="21"/>
        <v>DK-691</v>
      </c>
      <c r="V672" s="10"/>
      <c r="W672" s="10"/>
    </row>
    <row r="673" spans="1:23" x14ac:dyDescent="0.3">
      <c r="A673" s="10" t="s">
        <v>992</v>
      </c>
      <c r="B673" s="10">
        <f>Cleaned_Data[[#This Row],[Order_ID]]</f>
        <v>2704</v>
      </c>
      <c r="C673" s="10" t="str">
        <f>_xlfn.XLOOKUP(P673,Dim_Product!$E$2:$E$221,Dim_Product!$A$2:$A$221,"Not Found")</f>
        <v>PK-48</v>
      </c>
      <c r="D673" s="10" t="str">
        <f>_xlfn.XLOOKUP(Table5[[#This Row],[Order_Date]],Table8[Date],Table8[Date_Key],"Not Found")</f>
        <v>DK-702</v>
      </c>
      <c r="E673" s="10" t="str">
        <f>_xlfn.XLOOKUP(R673,Table4[Region],Table4[Region_Key])</f>
        <v>RK-02</v>
      </c>
      <c r="F673" s="10" t="str">
        <f>_xlfn.XLOOKUP(S673,Table6[Sales_Channel],Table6[Channel_Key])</f>
        <v>CK-01</v>
      </c>
      <c r="G673" s="10" t="str">
        <f>_xlfn.XLOOKUP(T673,Table7[Gender_Category],Table7[Gender_Key])</f>
        <v>GK-02</v>
      </c>
      <c r="H673" s="10">
        <f>Cleaned_Data[[#This Row],[Units_Sold]]</f>
        <v>2</v>
      </c>
      <c r="I673" s="10">
        <f>Cleaned_Data[[#This Row],[MRP]]</f>
        <v>5094.43</v>
      </c>
      <c r="J673" s="10">
        <f>Cleaned_Data[[#This Row],[Discount_Applied]]</f>
        <v>0</v>
      </c>
      <c r="K673" s="10">
        <f>Cleaned_Data[[#This Row],[Revenue]]</f>
        <v>0</v>
      </c>
      <c r="L673" s="10">
        <f>Cleaned_Data[[#This Row],[Profit]]</f>
        <v>1765.36</v>
      </c>
      <c r="M673" s="10" t="str">
        <f>Cleaned_Data[[#This Row],[Product_Name]]</f>
        <v>LeBron 20</v>
      </c>
      <c r="N673" s="10" t="str">
        <f>Cleaned_Data[[#This Row],[Product_Line]]</f>
        <v>Basketball</v>
      </c>
      <c r="O673" s="10" t="str">
        <f>Cleaned_Data[[#This Row],[Size]]</f>
        <v>L</v>
      </c>
      <c r="P673" s="10" t="str">
        <f t="shared" si="20"/>
        <v>LeBron 20|Basketball|L</v>
      </c>
      <c r="Q673" s="11">
        <f>Cleaned_Data[[#This Row],[Order_Date]]</f>
        <v>45834</v>
      </c>
      <c r="R673" s="10" t="str">
        <f>Cleaned_Data[[#This Row],[Region]]</f>
        <v>Hyderabad</v>
      </c>
      <c r="S673" s="10" t="str">
        <f>Cleaned_Data[[#This Row],[Sales_Channel]]</f>
        <v>Online</v>
      </c>
      <c r="T673" s="10" t="str">
        <f>Cleaned_Data[[#This Row],[Gender_Category]]</f>
        <v>Women</v>
      </c>
      <c r="U673" t="str">
        <f t="shared" si="21"/>
        <v>DK-702</v>
      </c>
      <c r="V673" s="10"/>
      <c r="W673" s="10"/>
    </row>
    <row r="674" spans="1:23" x14ac:dyDescent="0.3">
      <c r="A674" s="10" t="s">
        <v>993</v>
      </c>
      <c r="B674" s="10">
        <f>Cleaned_Data[[#This Row],[Order_ID]]</f>
        <v>2705</v>
      </c>
      <c r="C674" s="10" t="str">
        <f>_xlfn.XLOOKUP(P674,Dim_Product!$E$2:$E$221,Dim_Product!$A$2:$A$221,"Not Found")</f>
        <v>PK-86</v>
      </c>
      <c r="D674" s="10" t="str">
        <f>_xlfn.XLOOKUP(Table5[[#This Row],[Order_Date]],Table8[Date],Table8[Date_Key],"Not Found")</f>
        <v>DK-376</v>
      </c>
      <c r="E674" s="10" t="str">
        <f>_xlfn.XLOOKUP(R674,Table4[Region],Table4[Region_Key])</f>
        <v>RK-04</v>
      </c>
      <c r="F674" s="10" t="str">
        <f>_xlfn.XLOOKUP(S674,Table6[Sales_Channel],Table6[Channel_Key])</f>
        <v>CK-02</v>
      </c>
      <c r="G674" s="10" t="str">
        <f>_xlfn.XLOOKUP(T674,Table7[Gender_Category],Table7[Gender_Key])</f>
        <v>GK-03</v>
      </c>
      <c r="H674" s="10">
        <f>Cleaned_Data[[#This Row],[Units_Sold]]</f>
        <v>2</v>
      </c>
      <c r="I674" s="10">
        <f>Cleaned_Data[[#This Row],[MRP]]</f>
        <v>6110.0300000000007</v>
      </c>
      <c r="J674" s="10">
        <f>Cleaned_Data[[#This Row],[Discount_Applied]]</f>
        <v>0</v>
      </c>
      <c r="K674" s="10">
        <f>Cleaned_Data[[#This Row],[Revenue]]</f>
        <v>0</v>
      </c>
      <c r="L674" s="10">
        <f>Cleaned_Data[[#This Row],[Profit]]</f>
        <v>-37.880000000000003</v>
      </c>
      <c r="M674" s="10" t="str">
        <f>Cleaned_Data[[#This Row],[Product_Name]]</f>
        <v>Pegasus Turbo</v>
      </c>
      <c r="N674" s="10" t="str">
        <f>Cleaned_Data[[#This Row],[Product_Line]]</f>
        <v>Running</v>
      </c>
      <c r="O674" s="10" t="str">
        <f>Cleaned_Data[[#This Row],[Size]]</f>
        <v>NA</v>
      </c>
      <c r="P674" s="10" t="str">
        <f t="shared" si="20"/>
        <v>Pegasus Turbo|Running|NA</v>
      </c>
      <c r="Q674" s="11">
        <f>Cleaned_Data[[#This Row],[Order_Date]]</f>
        <v>45508</v>
      </c>
      <c r="R674" s="10" t="str">
        <f>Cleaned_Data[[#This Row],[Region]]</f>
        <v>Pune</v>
      </c>
      <c r="S674" s="10" t="str">
        <f>Cleaned_Data[[#This Row],[Sales_Channel]]</f>
        <v>Retail</v>
      </c>
      <c r="T674" s="10" t="str">
        <f>Cleaned_Data[[#This Row],[Gender_Category]]</f>
        <v>Men</v>
      </c>
      <c r="U674" t="str">
        <f t="shared" si="21"/>
        <v>DK-376</v>
      </c>
      <c r="V674" s="10"/>
      <c r="W674" s="10"/>
    </row>
    <row r="675" spans="1:23" x14ac:dyDescent="0.3">
      <c r="A675" s="10" t="s">
        <v>994</v>
      </c>
      <c r="B675" s="10">
        <f>Cleaned_Data[[#This Row],[Order_ID]]</f>
        <v>2706</v>
      </c>
      <c r="C675" s="10" t="str">
        <f>_xlfn.XLOOKUP(P675,Dim_Product!$E$2:$E$221,Dim_Product!$A$2:$A$221,"Not Found")</f>
        <v>PK-64</v>
      </c>
      <c r="D675" s="10" t="str">
        <f>_xlfn.XLOOKUP(Table5[[#This Row],[Order_Date]],Table8[Date],Table8[Date_Key],"Not Found")</f>
        <v>Not Found</v>
      </c>
      <c r="E675" s="10" t="str">
        <f>_xlfn.XLOOKUP(R675,Table4[Region],Table4[Region_Key])</f>
        <v>RK-06</v>
      </c>
      <c r="F675" s="10" t="str">
        <f>_xlfn.XLOOKUP(S675,Table6[Sales_Channel],Table6[Channel_Key])</f>
        <v>CK-02</v>
      </c>
      <c r="G675" s="10" t="str">
        <f>_xlfn.XLOOKUP(T675,Table7[Gender_Category],Table7[Gender_Key])</f>
        <v>GK-02</v>
      </c>
      <c r="H675" s="10">
        <f>Cleaned_Data[[#This Row],[Units_Sold]]</f>
        <v>0</v>
      </c>
      <c r="I675" s="10">
        <f>Cleaned_Data[[#This Row],[MRP]]</f>
        <v>6110.0300000000007</v>
      </c>
      <c r="J675" s="10">
        <f>Cleaned_Data[[#This Row],[Discount_Applied]]</f>
        <v>0</v>
      </c>
      <c r="K675" s="10">
        <f>Cleaned_Data[[#This Row],[Revenue]]</f>
        <v>0</v>
      </c>
      <c r="L675" s="10">
        <f>Cleaned_Data[[#This Row],[Profit]]</f>
        <v>3153.1</v>
      </c>
      <c r="M675" s="10" t="str">
        <f>Cleaned_Data[[#This Row],[Product_Name]]</f>
        <v>ZoomX Invincible</v>
      </c>
      <c r="N675" s="10" t="str">
        <f>Cleaned_Data[[#This Row],[Product_Line]]</f>
        <v>Training</v>
      </c>
      <c r="O675" s="10" t="str">
        <f>Cleaned_Data[[#This Row],[Size]]</f>
        <v>XL</v>
      </c>
      <c r="P675" s="10" t="str">
        <f t="shared" si="20"/>
        <v>ZoomX Invincible|Training|XL</v>
      </c>
      <c r="Q675" s="11" t="str">
        <f>Cleaned_Data[[#This Row],[Order_Date]]</f>
        <v/>
      </c>
      <c r="R675" s="10" t="str">
        <f>Cleaned_Data[[#This Row],[Region]]</f>
        <v>Kolkata</v>
      </c>
      <c r="S675" s="10" t="str">
        <f>Cleaned_Data[[#This Row],[Sales_Channel]]</f>
        <v>Retail</v>
      </c>
      <c r="T675" s="10" t="str">
        <f>Cleaned_Data[[#This Row],[Gender_Category]]</f>
        <v>Women</v>
      </c>
      <c r="U675" t="str">
        <f t="shared" si="21"/>
        <v>Not Found</v>
      </c>
      <c r="V675" s="10"/>
      <c r="W675" s="10"/>
    </row>
    <row r="676" spans="1:23" x14ac:dyDescent="0.3">
      <c r="A676" s="10" t="s">
        <v>995</v>
      </c>
      <c r="B676" s="10">
        <f>Cleaned_Data[[#This Row],[Order_ID]]</f>
        <v>2707</v>
      </c>
      <c r="C676" s="10" t="str">
        <f>_xlfn.XLOOKUP(P676,Dim_Product!$E$2:$E$221,Dim_Product!$A$2:$A$221,"Not Found")</f>
        <v>PK-61</v>
      </c>
      <c r="D676" s="10" t="str">
        <f>_xlfn.XLOOKUP(Table5[[#This Row],[Order_Date]],Table8[Date],Table8[Date_Key],"Not Found")</f>
        <v>DK-550</v>
      </c>
      <c r="E676" s="10" t="str">
        <f>_xlfn.XLOOKUP(R676,Table4[Region],Table4[Region_Key])</f>
        <v>RK-02</v>
      </c>
      <c r="F676" s="10" t="str">
        <f>_xlfn.XLOOKUP(S676,Table6[Sales_Channel],Table6[Channel_Key])</f>
        <v>CK-01</v>
      </c>
      <c r="G676" s="10" t="str">
        <f>_xlfn.XLOOKUP(T676,Table7[Gender_Category],Table7[Gender_Key])</f>
        <v>GK-03</v>
      </c>
      <c r="H676" s="10">
        <f>Cleaned_Data[[#This Row],[Units_Sold]]</f>
        <v>2</v>
      </c>
      <c r="I676" s="10">
        <f>Cleaned_Data[[#This Row],[MRP]]</f>
        <v>2996.2</v>
      </c>
      <c r="J676" s="10">
        <f>Cleaned_Data[[#This Row],[Discount_Applied]]</f>
        <v>0.49</v>
      </c>
      <c r="K676" s="10">
        <f>Cleaned_Data[[#This Row],[Revenue]]</f>
        <v>0</v>
      </c>
      <c r="L676" s="10">
        <f>Cleaned_Data[[#This Row],[Profit]]</f>
        <v>2913.41</v>
      </c>
      <c r="M676" s="10" t="str">
        <f>Cleaned_Data[[#This Row],[Product_Name]]</f>
        <v>Free RN</v>
      </c>
      <c r="N676" s="10" t="str">
        <f>Cleaned_Data[[#This Row],[Product_Line]]</f>
        <v>Running</v>
      </c>
      <c r="O676" s="10" t="str">
        <f>Cleaned_Data[[#This Row],[Size]]</f>
        <v>XL</v>
      </c>
      <c r="P676" s="10" t="str">
        <f t="shared" si="20"/>
        <v>Free RN|Running|XL</v>
      </c>
      <c r="Q676" s="11">
        <f>Cleaned_Data[[#This Row],[Order_Date]]</f>
        <v>45682</v>
      </c>
      <c r="R676" s="10" t="str">
        <f>Cleaned_Data[[#This Row],[Region]]</f>
        <v>Hyderabad</v>
      </c>
      <c r="S676" s="10" t="str">
        <f>Cleaned_Data[[#This Row],[Sales_Channel]]</f>
        <v>Online</v>
      </c>
      <c r="T676" s="10" t="str">
        <f>Cleaned_Data[[#This Row],[Gender_Category]]</f>
        <v>Men</v>
      </c>
      <c r="U676" t="str">
        <f t="shared" si="21"/>
        <v>DK-550</v>
      </c>
      <c r="V676" s="10"/>
      <c r="W676" s="10"/>
    </row>
    <row r="677" spans="1:23" x14ac:dyDescent="0.3">
      <c r="A677" s="10" t="s">
        <v>996</v>
      </c>
      <c r="B677" s="10">
        <f>Cleaned_Data[[#This Row],[Order_ID]]</f>
        <v>2708</v>
      </c>
      <c r="C677" s="10" t="str">
        <f>_xlfn.XLOOKUP(P677,Dim_Product!$E$2:$E$221,Dim_Product!$A$2:$A$221,"Not Found")</f>
        <v>PK-36</v>
      </c>
      <c r="D677" s="10" t="str">
        <f>_xlfn.XLOOKUP(Table5[[#This Row],[Order_Date]],Table8[Date],Table8[Date_Key],"Not Found")</f>
        <v>DK-619</v>
      </c>
      <c r="E677" s="10" t="str">
        <f>_xlfn.XLOOKUP(R677,Table4[Region],Table4[Region_Key])</f>
        <v>RK-02</v>
      </c>
      <c r="F677" s="10" t="str">
        <f>_xlfn.XLOOKUP(S677,Table6[Sales_Channel],Table6[Channel_Key])</f>
        <v>CK-01</v>
      </c>
      <c r="G677" s="10" t="str">
        <f>_xlfn.XLOOKUP(T677,Table7[Gender_Category],Table7[Gender_Key])</f>
        <v>GK-01</v>
      </c>
      <c r="H677" s="10">
        <f>Cleaned_Data[[#This Row],[Units_Sold]]</f>
        <v>2</v>
      </c>
      <c r="I677" s="10">
        <f>Cleaned_Data[[#This Row],[MRP]]</f>
        <v>4523.72</v>
      </c>
      <c r="J677" s="10">
        <f>Cleaned_Data[[#This Row],[Discount_Applied]]</f>
        <v>0</v>
      </c>
      <c r="K677" s="10">
        <f>Cleaned_Data[[#This Row],[Revenue]]</f>
        <v>0</v>
      </c>
      <c r="L677" s="10">
        <f>Cleaned_Data[[#This Row],[Profit]]</f>
        <v>-237.9</v>
      </c>
      <c r="M677" s="10" t="str">
        <f>Cleaned_Data[[#This Row],[Product_Name]]</f>
        <v>Kyrie Flytrap</v>
      </c>
      <c r="N677" s="10" t="str">
        <f>Cleaned_Data[[#This Row],[Product_Line]]</f>
        <v>Basketball</v>
      </c>
      <c r="O677" s="10" t="str">
        <f>Cleaned_Data[[#This Row],[Size]]</f>
        <v>L</v>
      </c>
      <c r="P677" s="10" t="str">
        <f t="shared" si="20"/>
        <v>Kyrie Flytrap|Basketball|L</v>
      </c>
      <c r="Q677" s="11">
        <f>Cleaned_Data[[#This Row],[Order_Date]]</f>
        <v>45751</v>
      </c>
      <c r="R677" s="10" t="str">
        <f>Cleaned_Data[[#This Row],[Region]]</f>
        <v>Hyderabad</v>
      </c>
      <c r="S677" s="10" t="str">
        <f>Cleaned_Data[[#This Row],[Sales_Channel]]</f>
        <v>Online</v>
      </c>
      <c r="T677" s="10" t="str">
        <f>Cleaned_Data[[#This Row],[Gender_Category]]</f>
        <v>Kids</v>
      </c>
      <c r="U677" t="str">
        <f t="shared" si="21"/>
        <v>DK-619</v>
      </c>
      <c r="V677" s="10"/>
      <c r="W677" s="10"/>
    </row>
    <row r="678" spans="1:23" x14ac:dyDescent="0.3">
      <c r="A678" s="10" t="s">
        <v>997</v>
      </c>
      <c r="B678" s="10">
        <f>Cleaned_Data[[#This Row],[Order_ID]]</f>
        <v>2709</v>
      </c>
      <c r="C678" s="10" t="str">
        <f>_xlfn.XLOOKUP(P678,Dim_Product!$E$2:$E$221,Dim_Product!$A$2:$A$221,"Not Found")</f>
        <v>PK-152</v>
      </c>
      <c r="D678" s="10" t="str">
        <f>_xlfn.XLOOKUP(Table5[[#This Row],[Order_Date]],Table8[Date],Table8[Date_Key],"Not Found")</f>
        <v>DK-658</v>
      </c>
      <c r="E678" s="10" t="str">
        <f>_xlfn.XLOOKUP(R678,Table4[Region],Table4[Region_Key])</f>
        <v>RK-05</v>
      </c>
      <c r="F678" s="10" t="str">
        <f>_xlfn.XLOOKUP(S678,Table6[Sales_Channel],Table6[Channel_Key])</f>
        <v>CK-02</v>
      </c>
      <c r="G678" s="10" t="str">
        <f>_xlfn.XLOOKUP(T678,Table7[Gender_Category],Table7[Gender_Key])</f>
        <v>GK-01</v>
      </c>
      <c r="H678" s="10">
        <f>Cleaned_Data[[#This Row],[Units_Sold]]</f>
        <v>1</v>
      </c>
      <c r="I678" s="10">
        <f>Cleaned_Data[[#This Row],[MRP]]</f>
        <v>6302.98</v>
      </c>
      <c r="J678" s="10">
        <f>Cleaned_Data[[#This Row],[Discount_Applied]]</f>
        <v>0.48</v>
      </c>
      <c r="K678" s="10">
        <f>Cleaned_Data[[#This Row],[Revenue]]</f>
        <v>3277.55</v>
      </c>
      <c r="L678" s="10">
        <f>Cleaned_Data[[#This Row],[Profit]]</f>
        <v>2835.93</v>
      </c>
      <c r="M678" s="10" t="str">
        <f>Cleaned_Data[[#This Row],[Product_Name]]</f>
        <v>Free RN</v>
      </c>
      <c r="N678" s="10" t="str">
        <f>Cleaned_Data[[#This Row],[Product_Line]]</f>
        <v>Running</v>
      </c>
      <c r="O678" s="10" t="str">
        <f>Cleaned_Data[[#This Row],[Size]]</f>
        <v>10</v>
      </c>
      <c r="P678" s="10" t="str">
        <f t="shared" si="20"/>
        <v>Free RN|Running|10</v>
      </c>
      <c r="Q678" s="11">
        <f>Cleaned_Data[[#This Row],[Order_Date]]</f>
        <v>45790</v>
      </c>
      <c r="R678" s="10" t="str">
        <f>Cleaned_Data[[#This Row],[Region]]</f>
        <v>Delhi</v>
      </c>
      <c r="S678" s="10" t="str">
        <f>Cleaned_Data[[#This Row],[Sales_Channel]]</f>
        <v>Retail</v>
      </c>
      <c r="T678" s="10" t="str">
        <f>Cleaned_Data[[#This Row],[Gender_Category]]</f>
        <v>Kids</v>
      </c>
      <c r="U678" t="str">
        <f t="shared" si="21"/>
        <v>DK-658</v>
      </c>
      <c r="V678" s="10"/>
      <c r="W678" s="10"/>
    </row>
    <row r="679" spans="1:23" x14ac:dyDescent="0.3">
      <c r="A679" s="10" t="s">
        <v>998</v>
      </c>
      <c r="B679" s="10">
        <f>Cleaned_Data[[#This Row],[Order_ID]]</f>
        <v>2710</v>
      </c>
      <c r="C679" s="10" t="str">
        <f>_xlfn.XLOOKUP(P679,Dim_Product!$E$2:$E$221,Dim_Product!$A$2:$A$221,"Not Found")</f>
        <v>PK-50</v>
      </c>
      <c r="D679" s="10" t="str">
        <f>_xlfn.XLOOKUP(Table5[[#This Row],[Order_Date]],Table8[Date],Table8[Date_Key],"Not Found")</f>
        <v>Not Found</v>
      </c>
      <c r="E679" s="10" t="str">
        <f>_xlfn.XLOOKUP(R679,Table4[Region],Table4[Region_Key])</f>
        <v>RK-01</v>
      </c>
      <c r="F679" s="10" t="str">
        <f>_xlfn.XLOOKUP(S679,Table6[Sales_Channel],Table6[Channel_Key])</f>
        <v>CK-02</v>
      </c>
      <c r="G679" s="10" t="str">
        <f>_xlfn.XLOOKUP(T679,Table7[Gender_Category],Table7[Gender_Key])</f>
        <v>GK-02</v>
      </c>
      <c r="H679" s="10">
        <f>Cleaned_Data[[#This Row],[Units_Sold]]</f>
        <v>2</v>
      </c>
      <c r="I679" s="10">
        <f>Cleaned_Data[[#This Row],[MRP]]</f>
        <v>4669.75</v>
      </c>
      <c r="J679" s="10">
        <f>Cleaned_Data[[#This Row],[Discount_Applied]]</f>
        <v>0</v>
      </c>
      <c r="K679" s="10">
        <f>Cleaned_Data[[#This Row],[Revenue]]</f>
        <v>0</v>
      </c>
      <c r="L679" s="10">
        <f>Cleaned_Data[[#This Row],[Profit]]</f>
        <v>-987.12</v>
      </c>
      <c r="M679" s="10" t="str">
        <f>Cleaned_Data[[#This Row],[Product_Name]]</f>
        <v>Blazer Mid</v>
      </c>
      <c r="N679" s="10" t="str">
        <f>Cleaned_Data[[#This Row],[Product_Line]]</f>
        <v>Lifestyle</v>
      </c>
      <c r="O679" s="10" t="str">
        <f>Cleaned_Data[[#This Row],[Size]]</f>
        <v>M</v>
      </c>
      <c r="P679" s="10" t="str">
        <f t="shared" si="20"/>
        <v>Blazer Mid|Lifestyle|M</v>
      </c>
      <c r="Q679" s="11" t="str">
        <f>Cleaned_Data[[#This Row],[Order_Date]]</f>
        <v/>
      </c>
      <c r="R679" s="10" t="str">
        <f>Cleaned_Data[[#This Row],[Region]]</f>
        <v>Bangalore</v>
      </c>
      <c r="S679" s="10" t="str">
        <f>Cleaned_Data[[#This Row],[Sales_Channel]]</f>
        <v>Retail</v>
      </c>
      <c r="T679" s="10" t="str">
        <f>Cleaned_Data[[#This Row],[Gender_Category]]</f>
        <v>Women</v>
      </c>
      <c r="U679" t="str">
        <f t="shared" si="21"/>
        <v>Not Found</v>
      </c>
      <c r="V679" s="10"/>
      <c r="W679" s="10"/>
    </row>
    <row r="680" spans="1:23" x14ac:dyDescent="0.3">
      <c r="A680" s="10" t="s">
        <v>999</v>
      </c>
      <c r="B680" s="10">
        <f>Cleaned_Data[[#This Row],[Order_ID]]</f>
        <v>2711</v>
      </c>
      <c r="C680" s="10" t="str">
        <f>_xlfn.XLOOKUP(P680,Dim_Product!$E$2:$E$221,Dim_Product!$A$2:$A$221,"Not Found")</f>
        <v>PK-161</v>
      </c>
      <c r="D680" s="10" t="str">
        <f>_xlfn.XLOOKUP(Table5[[#This Row],[Order_Date]],Table8[Date],Table8[Date_Key],"Not Found")</f>
        <v>DK-470</v>
      </c>
      <c r="E680" s="10" t="str">
        <f>_xlfn.XLOOKUP(R680,Table4[Region],Table4[Region_Key])</f>
        <v>RK-05</v>
      </c>
      <c r="F680" s="10" t="str">
        <f>_xlfn.XLOOKUP(S680,Table6[Sales_Channel],Table6[Channel_Key])</f>
        <v>CK-01</v>
      </c>
      <c r="G680" s="10" t="str">
        <f>_xlfn.XLOOKUP(T680,Table7[Gender_Category],Table7[Gender_Key])</f>
        <v>GK-03</v>
      </c>
      <c r="H680" s="10">
        <f>Cleaned_Data[[#This Row],[Units_Sold]]</f>
        <v>2</v>
      </c>
      <c r="I680" s="10">
        <f>Cleaned_Data[[#This Row],[MRP]]</f>
        <v>6110.0300000000007</v>
      </c>
      <c r="J680" s="10">
        <f>Cleaned_Data[[#This Row],[Discount_Applied]]</f>
        <v>0</v>
      </c>
      <c r="K680" s="10">
        <f>Cleaned_Data[[#This Row],[Revenue]]</f>
        <v>0</v>
      </c>
      <c r="L680" s="10">
        <f>Cleaned_Data[[#This Row],[Profit]]</f>
        <v>756.18</v>
      </c>
      <c r="M680" s="10" t="str">
        <f>Cleaned_Data[[#This Row],[Product_Name]]</f>
        <v>Mercurial Superfly</v>
      </c>
      <c r="N680" s="10" t="str">
        <f>Cleaned_Data[[#This Row],[Product_Line]]</f>
        <v>Soccer</v>
      </c>
      <c r="O680" s="10" t="str">
        <f>Cleaned_Data[[#This Row],[Size]]</f>
        <v>7</v>
      </c>
      <c r="P680" s="10" t="str">
        <f t="shared" si="20"/>
        <v>Mercurial Superfly|Soccer|7</v>
      </c>
      <c r="Q680" s="11">
        <f>Cleaned_Data[[#This Row],[Order_Date]]</f>
        <v>45602</v>
      </c>
      <c r="R680" s="10" t="str">
        <f>Cleaned_Data[[#This Row],[Region]]</f>
        <v>Delhi</v>
      </c>
      <c r="S680" s="10" t="str">
        <f>Cleaned_Data[[#This Row],[Sales_Channel]]</f>
        <v>Online</v>
      </c>
      <c r="T680" s="10" t="str">
        <f>Cleaned_Data[[#This Row],[Gender_Category]]</f>
        <v>Men</v>
      </c>
      <c r="U680" t="str">
        <f t="shared" si="21"/>
        <v>DK-470</v>
      </c>
      <c r="V680" s="10"/>
      <c r="W680" s="10"/>
    </row>
    <row r="681" spans="1:23" x14ac:dyDescent="0.3">
      <c r="A681" s="10" t="s">
        <v>1000</v>
      </c>
      <c r="B681" s="10">
        <f>Cleaned_Data[[#This Row],[Order_ID]]</f>
        <v>2712</v>
      </c>
      <c r="C681" s="10" t="str">
        <f>_xlfn.XLOOKUP(P681,Dim_Product!$E$2:$E$221,Dim_Product!$A$2:$A$221,"Not Found")</f>
        <v>PK-57</v>
      </c>
      <c r="D681" s="10" t="str">
        <f>_xlfn.XLOOKUP(Table5[[#This Row],[Order_Date]],Table8[Date],Table8[Date_Key],"Not Found")</f>
        <v>DK-346</v>
      </c>
      <c r="E681" s="10" t="str">
        <f>_xlfn.XLOOKUP(R681,Table4[Region],Table4[Region_Key])</f>
        <v>RK-05</v>
      </c>
      <c r="F681" s="10" t="str">
        <f>_xlfn.XLOOKUP(S681,Table6[Sales_Channel],Table6[Channel_Key])</f>
        <v>CK-02</v>
      </c>
      <c r="G681" s="10" t="str">
        <f>_xlfn.XLOOKUP(T681,Table7[Gender_Category],Table7[Gender_Key])</f>
        <v>GK-02</v>
      </c>
      <c r="H681" s="10">
        <f>Cleaned_Data[[#This Row],[Units_Sold]]</f>
        <v>2</v>
      </c>
      <c r="I681" s="10">
        <f>Cleaned_Data[[#This Row],[MRP]]</f>
        <v>6110.0300000000007</v>
      </c>
      <c r="J681" s="10">
        <f>Cleaned_Data[[#This Row],[Discount_Applied]]</f>
        <v>0</v>
      </c>
      <c r="K681" s="10">
        <f>Cleaned_Data[[#This Row],[Revenue]]</f>
        <v>0</v>
      </c>
      <c r="L681" s="10">
        <f>Cleaned_Data[[#This Row],[Profit]]</f>
        <v>3024.11</v>
      </c>
      <c r="M681" s="10" t="str">
        <f>Cleaned_Data[[#This Row],[Product_Name]]</f>
        <v>Pegasus Turbo</v>
      </c>
      <c r="N681" s="10" t="str">
        <f>Cleaned_Data[[#This Row],[Product_Line]]</f>
        <v>Running</v>
      </c>
      <c r="O681" s="10" t="str">
        <f>Cleaned_Data[[#This Row],[Size]]</f>
        <v>XL</v>
      </c>
      <c r="P681" s="10" t="str">
        <f t="shared" si="20"/>
        <v>Pegasus Turbo|Running|XL</v>
      </c>
      <c r="Q681" s="11">
        <f>Cleaned_Data[[#This Row],[Order_Date]]</f>
        <v>45478</v>
      </c>
      <c r="R681" s="10" t="str">
        <f>Cleaned_Data[[#This Row],[Region]]</f>
        <v>Delhi</v>
      </c>
      <c r="S681" s="10" t="str">
        <f>Cleaned_Data[[#This Row],[Sales_Channel]]</f>
        <v>Retail</v>
      </c>
      <c r="T681" s="10" t="str">
        <f>Cleaned_Data[[#This Row],[Gender_Category]]</f>
        <v>Women</v>
      </c>
      <c r="U681" t="str">
        <f t="shared" si="21"/>
        <v>DK-346</v>
      </c>
      <c r="V681" s="10"/>
      <c r="W681" s="10"/>
    </row>
    <row r="682" spans="1:23" x14ac:dyDescent="0.3">
      <c r="A682" s="10" t="s">
        <v>1001</v>
      </c>
      <c r="B682" s="10">
        <f>Cleaned_Data[[#This Row],[Order_ID]]</f>
        <v>2713</v>
      </c>
      <c r="C682" s="10" t="str">
        <f>_xlfn.XLOOKUP(P682,Dim_Product!$E$2:$E$221,Dim_Product!$A$2:$A$221,"Not Found")</f>
        <v>PK-119</v>
      </c>
      <c r="D682" s="10" t="str">
        <f>_xlfn.XLOOKUP(Table5[[#This Row],[Order_Date]],Table8[Date],Table8[Date_Key],"Not Found")</f>
        <v>DK-727</v>
      </c>
      <c r="E682" s="10" t="str">
        <f>_xlfn.XLOOKUP(R682,Table4[Region],Table4[Region_Key])</f>
        <v>RK-06</v>
      </c>
      <c r="F682" s="10" t="str">
        <f>_xlfn.XLOOKUP(S682,Table6[Sales_Channel],Table6[Channel_Key])</f>
        <v>CK-02</v>
      </c>
      <c r="G682" s="10" t="str">
        <f>_xlfn.XLOOKUP(T682,Table7[Gender_Category],Table7[Gender_Key])</f>
        <v>GK-03</v>
      </c>
      <c r="H682" s="10">
        <f>Cleaned_Data[[#This Row],[Units_Sold]]</f>
        <v>1</v>
      </c>
      <c r="I682" s="10">
        <f>Cleaned_Data[[#This Row],[MRP]]</f>
        <v>7877.36</v>
      </c>
      <c r="J682" s="10">
        <f>Cleaned_Data[[#This Row],[Discount_Applied]]</f>
        <v>0.55000000000000004</v>
      </c>
      <c r="K682" s="10">
        <f>Cleaned_Data[[#This Row],[Revenue]]</f>
        <v>3544.81</v>
      </c>
      <c r="L682" s="10">
        <f>Cleaned_Data[[#This Row],[Profit]]</f>
        <v>3663.49</v>
      </c>
      <c r="M682" s="10" t="str">
        <f>Cleaned_Data[[#This Row],[Product_Name]]</f>
        <v>Air Force 1</v>
      </c>
      <c r="N682" s="10" t="str">
        <f>Cleaned_Data[[#This Row],[Product_Line]]</f>
        <v>Lifestyle</v>
      </c>
      <c r="O682" s="10" t="str">
        <f>Cleaned_Data[[#This Row],[Size]]</f>
        <v>L</v>
      </c>
      <c r="P682" s="10" t="str">
        <f t="shared" si="20"/>
        <v>Air Force 1|Lifestyle|L</v>
      </c>
      <c r="Q682" s="11">
        <f>Cleaned_Data[[#This Row],[Order_Date]]</f>
        <v>45859</v>
      </c>
      <c r="R682" s="10" t="str">
        <f>Cleaned_Data[[#This Row],[Region]]</f>
        <v>Kolkata</v>
      </c>
      <c r="S682" s="10" t="str">
        <f>Cleaned_Data[[#This Row],[Sales_Channel]]</f>
        <v>Retail</v>
      </c>
      <c r="T682" s="10" t="str">
        <f>Cleaned_Data[[#This Row],[Gender_Category]]</f>
        <v>Men</v>
      </c>
      <c r="U682" t="str">
        <f t="shared" si="21"/>
        <v>DK-727</v>
      </c>
      <c r="V682" s="10"/>
      <c r="W682" s="10"/>
    </row>
    <row r="683" spans="1:23" x14ac:dyDescent="0.3">
      <c r="A683" s="10" t="s">
        <v>1002</v>
      </c>
      <c r="B683" s="10">
        <f>Cleaned_Data[[#This Row],[Order_ID]]</f>
        <v>2715</v>
      </c>
      <c r="C683" s="10" t="str">
        <f>_xlfn.XLOOKUP(P683,Dim_Product!$E$2:$E$221,Dim_Product!$A$2:$A$221,"Not Found")</f>
        <v>PK-48</v>
      </c>
      <c r="D683" s="10" t="str">
        <f>_xlfn.XLOOKUP(Table5[[#This Row],[Order_Date]],Table8[Date],Table8[Date_Key],"Not Found")</f>
        <v>Not Found</v>
      </c>
      <c r="E683" s="10" t="str">
        <f>_xlfn.XLOOKUP(R683,Table4[Region],Table4[Region_Key])</f>
        <v>RK-06</v>
      </c>
      <c r="F683" s="10" t="str">
        <f>_xlfn.XLOOKUP(S683,Table6[Sales_Channel],Table6[Channel_Key])</f>
        <v>CK-01</v>
      </c>
      <c r="G683" s="10" t="str">
        <f>_xlfn.XLOOKUP(T683,Table7[Gender_Category],Table7[Gender_Key])</f>
        <v>GK-01</v>
      </c>
      <c r="H683" s="10">
        <f>Cleaned_Data[[#This Row],[Units_Sold]]</f>
        <v>0</v>
      </c>
      <c r="I683" s="10">
        <f>Cleaned_Data[[#This Row],[MRP]]</f>
        <v>6110.0300000000007</v>
      </c>
      <c r="J683" s="10">
        <f>Cleaned_Data[[#This Row],[Discount_Applied]]</f>
        <v>0</v>
      </c>
      <c r="K683" s="10">
        <f>Cleaned_Data[[#This Row],[Revenue]]</f>
        <v>0</v>
      </c>
      <c r="L683" s="10">
        <f>Cleaned_Data[[#This Row],[Profit]]</f>
        <v>-1164.3699999999999</v>
      </c>
      <c r="M683" s="10" t="str">
        <f>Cleaned_Data[[#This Row],[Product_Name]]</f>
        <v>LeBron 20</v>
      </c>
      <c r="N683" s="10" t="str">
        <f>Cleaned_Data[[#This Row],[Product_Line]]</f>
        <v>Basketball</v>
      </c>
      <c r="O683" s="10" t="str">
        <f>Cleaned_Data[[#This Row],[Size]]</f>
        <v>L</v>
      </c>
      <c r="P683" s="10" t="str">
        <f t="shared" si="20"/>
        <v>LeBron 20|Basketball|L</v>
      </c>
      <c r="Q683" s="11" t="str">
        <f>Cleaned_Data[[#This Row],[Order_Date]]</f>
        <v/>
      </c>
      <c r="R683" s="10" t="str">
        <f>Cleaned_Data[[#This Row],[Region]]</f>
        <v>Kolkata</v>
      </c>
      <c r="S683" s="10" t="str">
        <f>Cleaned_Data[[#This Row],[Sales_Channel]]</f>
        <v>Online</v>
      </c>
      <c r="T683" s="10" t="str">
        <f>Cleaned_Data[[#This Row],[Gender_Category]]</f>
        <v>Kids</v>
      </c>
      <c r="U683" t="str">
        <f t="shared" si="21"/>
        <v>Not Found</v>
      </c>
      <c r="V683" s="10"/>
      <c r="W683" s="10"/>
    </row>
    <row r="684" spans="1:23" x14ac:dyDescent="0.3">
      <c r="A684" s="10" t="s">
        <v>1003</v>
      </c>
      <c r="B684" s="10">
        <f>Cleaned_Data[[#This Row],[Order_ID]]</f>
        <v>2716</v>
      </c>
      <c r="C684" s="10" t="str">
        <f>_xlfn.XLOOKUP(P684,Dim_Product!$E$2:$E$221,Dim_Product!$A$2:$A$221,"Not Found")</f>
        <v>PK-01</v>
      </c>
      <c r="D684" s="10" t="str">
        <f>_xlfn.XLOOKUP(Table5[[#This Row],[Order_Date]],Table8[Date],Table8[Date_Key],"Not Found")</f>
        <v>DK-400</v>
      </c>
      <c r="E684" s="10" t="str">
        <f>_xlfn.XLOOKUP(R684,Table4[Region],Table4[Region_Key])</f>
        <v>RK-04</v>
      </c>
      <c r="F684" s="10" t="str">
        <f>_xlfn.XLOOKUP(S684,Table6[Sales_Channel],Table6[Channel_Key])</f>
        <v>CK-01</v>
      </c>
      <c r="G684" s="10" t="str">
        <f>_xlfn.XLOOKUP(T684,Table7[Gender_Category],Table7[Gender_Key])</f>
        <v>GK-01</v>
      </c>
      <c r="H684" s="10">
        <f>Cleaned_Data[[#This Row],[Units_Sold]]</f>
        <v>0</v>
      </c>
      <c r="I684" s="10">
        <f>Cleaned_Data[[#This Row],[MRP]]</f>
        <v>4830.96</v>
      </c>
      <c r="J684" s="10">
        <f>Cleaned_Data[[#This Row],[Discount_Applied]]</f>
        <v>0</v>
      </c>
      <c r="K684" s="10">
        <f>Cleaned_Data[[#This Row],[Revenue]]</f>
        <v>0</v>
      </c>
      <c r="L684" s="10">
        <f>Cleaned_Data[[#This Row],[Profit]]</f>
        <v>1344.73</v>
      </c>
      <c r="M684" s="10" t="str">
        <f>Cleaned_Data[[#This Row],[Product_Name]]</f>
        <v>SuperRep Go</v>
      </c>
      <c r="N684" s="10" t="str">
        <f>Cleaned_Data[[#This Row],[Product_Line]]</f>
        <v>Training</v>
      </c>
      <c r="O684" s="10" t="str">
        <f>Cleaned_Data[[#This Row],[Size]]</f>
        <v>M</v>
      </c>
      <c r="P684" s="10" t="str">
        <f t="shared" si="20"/>
        <v>SuperRep Go|Training|M</v>
      </c>
      <c r="Q684" s="11">
        <f>Cleaned_Data[[#This Row],[Order_Date]]</f>
        <v>45532</v>
      </c>
      <c r="R684" s="10" t="str">
        <f>Cleaned_Data[[#This Row],[Region]]</f>
        <v>Pune</v>
      </c>
      <c r="S684" s="10" t="str">
        <f>Cleaned_Data[[#This Row],[Sales_Channel]]</f>
        <v>Online</v>
      </c>
      <c r="T684" s="10" t="str">
        <f>Cleaned_Data[[#This Row],[Gender_Category]]</f>
        <v>Kids</v>
      </c>
      <c r="U684" t="str">
        <f t="shared" si="21"/>
        <v>DK-400</v>
      </c>
      <c r="V684" s="10"/>
      <c r="W684" s="10"/>
    </row>
    <row r="685" spans="1:23" x14ac:dyDescent="0.3">
      <c r="A685" s="10" t="s">
        <v>1004</v>
      </c>
      <c r="B685" s="10">
        <f>Cleaned_Data[[#This Row],[Order_ID]]</f>
        <v>2717</v>
      </c>
      <c r="C685" s="10" t="str">
        <f>_xlfn.XLOOKUP(P685,Dim_Product!$E$2:$E$221,Dim_Product!$A$2:$A$221,"Not Found")</f>
        <v>PK-116</v>
      </c>
      <c r="D685" s="10" t="str">
        <f>_xlfn.XLOOKUP(Table5[[#This Row],[Order_Date]],Table8[Date],Table8[Date_Key],"Not Found")</f>
        <v>DK-688</v>
      </c>
      <c r="E685" s="10" t="str">
        <f>_xlfn.XLOOKUP(R685,Table4[Region],Table4[Region_Key])</f>
        <v>RK-05</v>
      </c>
      <c r="F685" s="10" t="str">
        <f>_xlfn.XLOOKUP(S685,Table6[Sales_Channel],Table6[Channel_Key])</f>
        <v>CK-01</v>
      </c>
      <c r="G685" s="10" t="str">
        <f>_xlfn.XLOOKUP(T685,Table7[Gender_Category],Table7[Gender_Key])</f>
        <v>GK-03</v>
      </c>
      <c r="H685" s="10">
        <f>Cleaned_Data[[#This Row],[Units_Sold]]</f>
        <v>0</v>
      </c>
      <c r="I685" s="10">
        <f>Cleaned_Data[[#This Row],[MRP]]</f>
        <v>9473.09</v>
      </c>
      <c r="J685" s="10">
        <f>Cleaned_Data[[#This Row],[Discount_Applied]]</f>
        <v>0</v>
      </c>
      <c r="K685" s="10">
        <f>Cleaned_Data[[#This Row],[Revenue]]</f>
        <v>0</v>
      </c>
      <c r="L685" s="10">
        <f>Cleaned_Data[[#This Row],[Profit]]</f>
        <v>3055.36</v>
      </c>
      <c r="M685" s="10" t="str">
        <f>Cleaned_Data[[#This Row],[Product_Name]]</f>
        <v>Free RN</v>
      </c>
      <c r="N685" s="10" t="str">
        <f>Cleaned_Data[[#This Row],[Product_Line]]</f>
        <v>Running</v>
      </c>
      <c r="O685" s="10" t="str">
        <f>Cleaned_Data[[#This Row],[Size]]</f>
        <v>M</v>
      </c>
      <c r="P685" s="10" t="str">
        <f t="shared" si="20"/>
        <v>Free RN|Running|M</v>
      </c>
      <c r="Q685" s="11">
        <f>Cleaned_Data[[#This Row],[Order_Date]]</f>
        <v>45820</v>
      </c>
      <c r="R685" s="10" t="str">
        <f>Cleaned_Data[[#This Row],[Region]]</f>
        <v>Delhi</v>
      </c>
      <c r="S685" s="10" t="str">
        <f>Cleaned_Data[[#This Row],[Sales_Channel]]</f>
        <v>Online</v>
      </c>
      <c r="T685" s="10" t="str">
        <f>Cleaned_Data[[#This Row],[Gender_Category]]</f>
        <v>Men</v>
      </c>
      <c r="U685" t="str">
        <f t="shared" si="21"/>
        <v>DK-688</v>
      </c>
      <c r="V685" s="10"/>
      <c r="W685" s="10"/>
    </row>
    <row r="686" spans="1:23" x14ac:dyDescent="0.3">
      <c r="A686" s="10" t="s">
        <v>1005</v>
      </c>
      <c r="B686" s="10">
        <f>Cleaned_Data[[#This Row],[Order_ID]]</f>
        <v>2718</v>
      </c>
      <c r="C686" s="10" t="str">
        <f>_xlfn.XLOOKUP(P686,Dim_Product!$E$2:$E$221,Dim_Product!$A$2:$A$221,"Not Found")</f>
        <v>PK-103</v>
      </c>
      <c r="D686" s="10" t="str">
        <f>_xlfn.XLOOKUP(Table5[[#This Row],[Order_Date]],Table8[Date],Table8[Date_Key],"Not Found")</f>
        <v>DK-626</v>
      </c>
      <c r="E686" s="10" t="str">
        <f>_xlfn.XLOOKUP(R686,Table4[Region],Table4[Region_Key])</f>
        <v>RK-01</v>
      </c>
      <c r="F686" s="10" t="str">
        <f>_xlfn.XLOOKUP(S686,Table6[Sales_Channel],Table6[Channel_Key])</f>
        <v>CK-02</v>
      </c>
      <c r="G686" s="10" t="str">
        <f>_xlfn.XLOOKUP(T686,Table7[Gender_Category],Table7[Gender_Key])</f>
        <v>GK-03</v>
      </c>
      <c r="H686" s="10">
        <f>Cleaned_Data[[#This Row],[Units_Sold]]</f>
        <v>2</v>
      </c>
      <c r="I686" s="10">
        <f>Cleaned_Data[[#This Row],[MRP]]</f>
        <v>8485.23</v>
      </c>
      <c r="J686" s="10">
        <f>Cleaned_Data[[#This Row],[Discount_Applied]]</f>
        <v>0</v>
      </c>
      <c r="K686" s="10">
        <f>Cleaned_Data[[#This Row],[Revenue]]</f>
        <v>0</v>
      </c>
      <c r="L686" s="10">
        <f>Cleaned_Data[[#This Row],[Profit]]</f>
        <v>637.62</v>
      </c>
      <c r="M686" s="10" t="str">
        <f>Cleaned_Data[[#This Row],[Product_Name]]</f>
        <v>LeBron 20</v>
      </c>
      <c r="N686" s="10" t="str">
        <f>Cleaned_Data[[#This Row],[Product_Line]]</f>
        <v>Basketball</v>
      </c>
      <c r="O686" s="10" t="str">
        <f>Cleaned_Data[[#This Row],[Size]]</f>
        <v>7</v>
      </c>
      <c r="P686" s="10" t="str">
        <f t="shared" si="20"/>
        <v>LeBron 20|Basketball|7</v>
      </c>
      <c r="Q686" s="11">
        <f>Cleaned_Data[[#This Row],[Order_Date]]</f>
        <v>45758</v>
      </c>
      <c r="R686" s="10" t="str">
        <f>Cleaned_Data[[#This Row],[Region]]</f>
        <v>Bangalore</v>
      </c>
      <c r="S686" s="10" t="str">
        <f>Cleaned_Data[[#This Row],[Sales_Channel]]</f>
        <v>Retail</v>
      </c>
      <c r="T686" s="10" t="str">
        <f>Cleaned_Data[[#This Row],[Gender_Category]]</f>
        <v>Men</v>
      </c>
      <c r="U686" t="str">
        <f t="shared" si="21"/>
        <v>DK-626</v>
      </c>
      <c r="V686" s="10"/>
      <c r="W686" s="10"/>
    </row>
    <row r="687" spans="1:23" x14ac:dyDescent="0.3">
      <c r="A687" s="10" t="s">
        <v>1006</v>
      </c>
      <c r="B687" s="10">
        <f>Cleaned_Data[[#This Row],[Order_ID]]</f>
        <v>2719</v>
      </c>
      <c r="C687" s="10" t="str">
        <f>_xlfn.XLOOKUP(P687,Dim_Product!$E$2:$E$221,Dim_Product!$A$2:$A$221,"Not Found")</f>
        <v>PK-32</v>
      </c>
      <c r="D687" s="10" t="str">
        <f>_xlfn.XLOOKUP(Table5[[#This Row],[Order_Date]],Table8[Date],Table8[Date_Key],"Not Found")</f>
        <v>DK-667</v>
      </c>
      <c r="E687" s="10" t="str">
        <f>_xlfn.XLOOKUP(R687,Table4[Region],Table4[Region_Key])</f>
        <v>RK-06</v>
      </c>
      <c r="F687" s="10" t="str">
        <f>_xlfn.XLOOKUP(S687,Table6[Sales_Channel],Table6[Channel_Key])</f>
        <v>CK-02</v>
      </c>
      <c r="G687" s="10" t="str">
        <f>_xlfn.XLOOKUP(T687,Table7[Gender_Category],Table7[Gender_Key])</f>
        <v>GK-02</v>
      </c>
      <c r="H687" s="10">
        <f>Cleaned_Data[[#This Row],[Units_Sold]]</f>
        <v>2</v>
      </c>
      <c r="I687" s="10">
        <f>Cleaned_Data[[#This Row],[MRP]]</f>
        <v>4819.76</v>
      </c>
      <c r="J687" s="10">
        <f>Cleaned_Data[[#This Row],[Discount_Applied]]</f>
        <v>0</v>
      </c>
      <c r="K687" s="10">
        <f>Cleaned_Data[[#This Row],[Revenue]]</f>
        <v>0</v>
      </c>
      <c r="L687" s="10">
        <f>Cleaned_Data[[#This Row],[Profit]]</f>
        <v>2066.12</v>
      </c>
      <c r="M687" s="10" t="str">
        <f>Cleaned_Data[[#This Row],[Product_Name]]</f>
        <v>Metcon 7</v>
      </c>
      <c r="N687" s="10" t="str">
        <f>Cleaned_Data[[#This Row],[Product_Line]]</f>
        <v>Training</v>
      </c>
      <c r="O687" s="10" t="str">
        <f>Cleaned_Data[[#This Row],[Size]]</f>
        <v>NA</v>
      </c>
      <c r="P687" s="10" t="str">
        <f t="shared" si="20"/>
        <v>Metcon 7|Training|NA</v>
      </c>
      <c r="Q687" s="11">
        <f>Cleaned_Data[[#This Row],[Order_Date]]</f>
        <v>45799</v>
      </c>
      <c r="R687" s="10" t="str">
        <f>Cleaned_Data[[#This Row],[Region]]</f>
        <v>Kolkata</v>
      </c>
      <c r="S687" s="10" t="str">
        <f>Cleaned_Data[[#This Row],[Sales_Channel]]</f>
        <v>Retail</v>
      </c>
      <c r="T687" s="10" t="str">
        <f>Cleaned_Data[[#This Row],[Gender_Category]]</f>
        <v>Women</v>
      </c>
      <c r="U687" t="str">
        <f t="shared" si="21"/>
        <v>DK-667</v>
      </c>
      <c r="V687" s="10"/>
      <c r="W687" s="10"/>
    </row>
    <row r="688" spans="1:23" x14ac:dyDescent="0.3">
      <c r="A688" s="10" t="s">
        <v>1007</v>
      </c>
      <c r="B688" s="10">
        <f>Cleaned_Data[[#This Row],[Order_ID]]</f>
        <v>2720</v>
      </c>
      <c r="C688" s="10" t="str">
        <f>_xlfn.XLOOKUP(P688,Dim_Product!$E$2:$E$221,Dim_Product!$A$2:$A$221,"Not Found")</f>
        <v>PK-81</v>
      </c>
      <c r="D688" s="10" t="str">
        <f>_xlfn.XLOOKUP(Table5[[#This Row],[Order_Date]],Table8[Date],Table8[Date_Key],"Not Found")</f>
        <v>DK-709</v>
      </c>
      <c r="E688" s="10" t="str">
        <f>_xlfn.XLOOKUP(R688,Table4[Region],Table4[Region_Key])</f>
        <v>RK-05</v>
      </c>
      <c r="F688" s="10" t="str">
        <f>_xlfn.XLOOKUP(S688,Table6[Sales_Channel],Table6[Channel_Key])</f>
        <v>CK-02</v>
      </c>
      <c r="G688" s="10" t="str">
        <f>_xlfn.XLOOKUP(T688,Table7[Gender_Category],Table7[Gender_Key])</f>
        <v>GK-01</v>
      </c>
      <c r="H688" s="10">
        <f>Cleaned_Data[[#This Row],[Units_Sold]]</f>
        <v>2</v>
      </c>
      <c r="I688" s="10">
        <f>Cleaned_Data[[#This Row],[MRP]]</f>
        <v>6110.0300000000007</v>
      </c>
      <c r="J688" s="10">
        <f>Cleaned_Data[[#This Row],[Discount_Applied]]</f>
        <v>0</v>
      </c>
      <c r="K688" s="10">
        <f>Cleaned_Data[[#This Row],[Revenue]]</f>
        <v>0</v>
      </c>
      <c r="L688" s="10">
        <f>Cleaned_Data[[#This Row],[Profit]]</f>
        <v>2548.7800000000002</v>
      </c>
      <c r="M688" s="10" t="str">
        <f>Cleaned_Data[[#This Row],[Product_Name]]</f>
        <v>ZoomX Invincible</v>
      </c>
      <c r="N688" s="10" t="str">
        <f>Cleaned_Data[[#This Row],[Product_Line]]</f>
        <v>Training</v>
      </c>
      <c r="O688" s="10" t="str">
        <f>Cleaned_Data[[#This Row],[Size]]</f>
        <v>M</v>
      </c>
      <c r="P688" s="10" t="str">
        <f t="shared" si="20"/>
        <v>ZoomX Invincible|Training|M</v>
      </c>
      <c r="Q688" s="11">
        <f>Cleaned_Data[[#This Row],[Order_Date]]</f>
        <v>45841</v>
      </c>
      <c r="R688" s="10" t="str">
        <f>Cleaned_Data[[#This Row],[Region]]</f>
        <v>Delhi</v>
      </c>
      <c r="S688" s="10" t="str">
        <f>Cleaned_Data[[#This Row],[Sales_Channel]]</f>
        <v>Retail</v>
      </c>
      <c r="T688" s="10" t="str">
        <f>Cleaned_Data[[#This Row],[Gender_Category]]</f>
        <v>Kids</v>
      </c>
      <c r="U688" t="str">
        <f t="shared" si="21"/>
        <v>DK-709</v>
      </c>
      <c r="V688" s="10"/>
      <c r="W688" s="10"/>
    </row>
    <row r="689" spans="1:23" x14ac:dyDescent="0.3">
      <c r="A689" s="10" t="s">
        <v>1008</v>
      </c>
      <c r="B689" s="10">
        <f>Cleaned_Data[[#This Row],[Order_ID]]</f>
        <v>2721</v>
      </c>
      <c r="C689" s="10" t="str">
        <f>_xlfn.XLOOKUP(P689,Dim_Product!$E$2:$E$221,Dim_Product!$A$2:$A$221,"Not Found")</f>
        <v>PK-10</v>
      </c>
      <c r="D689" s="10" t="str">
        <f>_xlfn.XLOOKUP(Table5[[#This Row],[Order_Date]],Table8[Date],Table8[Date_Key],"Not Found")</f>
        <v>DK-433</v>
      </c>
      <c r="E689" s="10" t="str">
        <f>_xlfn.XLOOKUP(R689,Table4[Region],Table4[Region_Key])</f>
        <v>RK-01</v>
      </c>
      <c r="F689" s="10" t="str">
        <f>_xlfn.XLOOKUP(S689,Table6[Sales_Channel],Table6[Channel_Key])</f>
        <v>CK-01</v>
      </c>
      <c r="G689" s="10" t="str">
        <f>_xlfn.XLOOKUP(T689,Table7[Gender_Category],Table7[Gender_Key])</f>
        <v>GK-01</v>
      </c>
      <c r="H689" s="10">
        <f>Cleaned_Data[[#This Row],[Units_Sold]]</f>
        <v>0</v>
      </c>
      <c r="I689" s="10">
        <f>Cleaned_Data[[#This Row],[MRP]]</f>
        <v>6110.0300000000007</v>
      </c>
      <c r="J689" s="10">
        <f>Cleaned_Data[[#This Row],[Discount_Applied]]</f>
        <v>0</v>
      </c>
      <c r="K689" s="10">
        <f>Cleaned_Data[[#This Row],[Revenue]]</f>
        <v>0</v>
      </c>
      <c r="L689" s="10">
        <f>Cleaned_Data[[#This Row],[Profit]]</f>
        <v>1275.23</v>
      </c>
      <c r="M689" s="10" t="str">
        <f>Cleaned_Data[[#This Row],[Product_Name]]</f>
        <v>Flex Trainer</v>
      </c>
      <c r="N689" s="10" t="str">
        <f>Cleaned_Data[[#This Row],[Product_Line]]</f>
        <v>Training</v>
      </c>
      <c r="O689" s="10" t="str">
        <f>Cleaned_Data[[#This Row],[Size]]</f>
        <v>L</v>
      </c>
      <c r="P689" s="10" t="str">
        <f t="shared" si="20"/>
        <v>Flex Trainer|Training|L</v>
      </c>
      <c r="Q689" s="11">
        <f>Cleaned_Data[[#This Row],[Order_Date]]</f>
        <v>45565</v>
      </c>
      <c r="R689" s="10" t="str">
        <f>Cleaned_Data[[#This Row],[Region]]</f>
        <v>Bangalore</v>
      </c>
      <c r="S689" s="10" t="str">
        <f>Cleaned_Data[[#This Row],[Sales_Channel]]</f>
        <v>Online</v>
      </c>
      <c r="T689" s="10" t="str">
        <f>Cleaned_Data[[#This Row],[Gender_Category]]</f>
        <v>Kids</v>
      </c>
      <c r="U689" t="str">
        <f t="shared" si="21"/>
        <v>DK-433</v>
      </c>
      <c r="V689" s="10"/>
      <c r="W689" s="10"/>
    </row>
    <row r="690" spans="1:23" x14ac:dyDescent="0.3">
      <c r="A690" s="10" t="s">
        <v>1009</v>
      </c>
      <c r="B690" s="10">
        <f>Cleaned_Data[[#This Row],[Order_ID]]</f>
        <v>2722</v>
      </c>
      <c r="C690" s="10" t="str">
        <f>_xlfn.XLOOKUP(P690,Dim_Product!$E$2:$E$221,Dim_Product!$A$2:$A$221,"Not Found")</f>
        <v>PK-110</v>
      </c>
      <c r="D690" s="10" t="str">
        <f>_xlfn.XLOOKUP(Table5[[#This Row],[Order_Date]],Table8[Date],Table8[Date_Key],"Not Found")</f>
        <v>DK-353</v>
      </c>
      <c r="E690" s="10" t="str">
        <f>_xlfn.XLOOKUP(R690,Table4[Region],Table4[Region_Key])</f>
        <v>RK-06</v>
      </c>
      <c r="F690" s="10" t="str">
        <f>_xlfn.XLOOKUP(S690,Table6[Sales_Channel],Table6[Channel_Key])</f>
        <v>CK-01</v>
      </c>
      <c r="G690" s="10" t="str">
        <f>_xlfn.XLOOKUP(T690,Table7[Gender_Category],Table7[Gender_Key])</f>
        <v>GK-02</v>
      </c>
      <c r="H690" s="10">
        <f>Cleaned_Data[[#This Row],[Units_Sold]]</f>
        <v>0</v>
      </c>
      <c r="I690" s="10">
        <f>Cleaned_Data[[#This Row],[MRP]]</f>
        <v>6110.0300000000007</v>
      </c>
      <c r="J690" s="10">
        <f>Cleaned_Data[[#This Row],[Discount_Applied]]</f>
        <v>0.09</v>
      </c>
      <c r="K690" s="10">
        <f>Cleaned_Data[[#This Row],[Revenue]]</f>
        <v>0</v>
      </c>
      <c r="L690" s="10">
        <f>Cleaned_Data[[#This Row],[Profit]]</f>
        <v>818.65</v>
      </c>
      <c r="M690" s="10" t="str">
        <f>Cleaned_Data[[#This Row],[Product_Name]]</f>
        <v>Dunk Low</v>
      </c>
      <c r="N690" s="10" t="str">
        <f>Cleaned_Data[[#This Row],[Product_Line]]</f>
        <v>Lifestyle</v>
      </c>
      <c r="O690" s="10" t="str">
        <f>Cleaned_Data[[#This Row],[Size]]</f>
        <v>L</v>
      </c>
      <c r="P690" s="10" t="str">
        <f t="shared" si="20"/>
        <v>Dunk Low|Lifestyle|L</v>
      </c>
      <c r="Q690" s="11">
        <f>Cleaned_Data[[#This Row],[Order_Date]]</f>
        <v>45485</v>
      </c>
      <c r="R690" s="10" t="str">
        <f>Cleaned_Data[[#This Row],[Region]]</f>
        <v>Kolkata</v>
      </c>
      <c r="S690" s="10" t="str">
        <f>Cleaned_Data[[#This Row],[Sales_Channel]]</f>
        <v>Online</v>
      </c>
      <c r="T690" s="10" t="str">
        <f>Cleaned_Data[[#This Row],[Gender_Category]]</f>
        <v>Women</v>
      </c>
      <c r="U690" t="str">
        <f t="shared" si="21"/>
        <v>DK-353</v>
      </c>
      <c r="V690" s="10"/>
      <c r="W690" s="10"/>
    </row>
    <row r="691" spans="1:23" x14ac:dyDescent="0.3">
      <c r="A691" s="10" t="s">
        <v>1010</v>
      </c>
      <c r="B691" s="10">
        <f>Cleaned_Data[[#This Row],[Order_ID]]</f>
        <v>2723</v>
      </c>
      <c r="C691" s="10" t="str">
        <f>_xlfn.XLOOKUP(P691,Dim_Product!$E$2:$E$221,Dim_Product!$A$2:$A$221,"Not Found")</f>
        <v>PK-38</v>
      </c>
      <c r="D691" s="10" t="str">
        <f>_xlfn.XLOOKUP(Table5[[#This Row],[Order_Date]],Table8[Date],Table8[Date_Key],"Not Found")</f>
        <v>DK-553</v>
      </c>
      <c r="E691" s="10" t="str">
        <f>_xlfn.XLOOKUP(R691,Table4[Region],Table4[Region_Key])</f>
        <v>RK-06</v>
      </c>
      <c r="F691" s="10" t="str">
        <f>_xlfn.XLOOKUP(S691,Table6[Sales_Channel],Table6[Channel_Key])</f>
        <v>CK-01</v>
      </c>
      <c r="G691" s="10" t="str">
        <f>_xlfn.XLOOKUP(T691,Table7[Gender_Category],Table7[Gender_Key])</f>
        <v>GK-02</v>
      </c>
      <c r="H691" s="10">
        <f>Cleaned_Data[[#This Row],[Units_Sold]]</f>
        <v>2</v>
      </c>
      <c r="I691" s="10">
        <f>Cleaned_Data[[#This Row],[MRP]]</f>
        <v>3403.54</v>
      </c>
      <c r="J691" s="10">
        <f>Cleaned_Data[[#This Row],[Discount_Applied]]</f>
        <v>0</v>
      </c>
      <c r="K691" s="10">
        <f>Cleaned_Data[[#This Row],[Revenue]]</f>
        <v>0</v>
      </c>
      <c r="L691" s="10">
        <f>Cleaned_Data[[#This Row],[Profit]]</f>
        <v>221.41</v>
      </c>
      <c r="M691" s="10" t="str">
        <f>Cleaned_Data[[#This Row],[Product_Name]]</f>
        <v>Dunk Low</v>
      </c>
      <c r="N691" s="10" t="str">
        <f>Cleaned_Data[[#This Row],[Product_Line]]</f>
        <v>Lifestyle</v>
      </c>
      <c r="O691" s="10" t="str">
        <f>Cleaned_Data[[#This Row],[Size]]</f>
        <v>XL</v>
      </c>
      <c r="P691" s="10" t="str">
        <f t="shared" si="20"/>
        <v>Dunk Low|Lifestyle|XL</v>
      </c>
      <c r="Q691" s="11">
        <f>Cleaned_Data[[#This Row],[Order_Date]]</f>
        <v>45685</v>
      </c>
      <c r="R691" s="10" t="str">
        <f>Cleaned_Data[[#This Row],[Region]]</f>
        <v>Kolkata</v>
      </c>
      <c r="S691" s="10" t="str">
        <f>Cleaned_Data[[#This Row],[Sales_Channel]]</f>
        <v>Online</v>
      </c>
      <c r="T691" s="10" t="str">
        <f>Cleaned_Data[[#This Row],[Gender_Category]]</f>
        <v>Women</v>
      </c>
      <c r="U691" t="str">
        <f t="shared" si="21"/>
        <v>DK-553</v>
      </c>
      <c r="V691" s="10"/>
      <c r="W691" s="10"/>
    </row>
    <row r="692" spans="1:23" x14ac:dyDescent="0.3">
      <c r="A692" s="10" t="s">
        <v>1011</v>
      </c>
      <c r="B692" s="10">
        <f>Cleaned_Data[[#This Row],[Order_ID]]</f>
        <v>2724</v>
      </c>
      <c r="C692" s="10" t="str">
        <f>_xlfn.XLOOKUP(P692,Dim_Product!$E$2:$E$221,Dim_Product!$A$2:$A$221,"Not Found")</f>
        <v>PK-10</v>
      </c>
      <c r="D692" s="10" t="str">
        <f>_xlfn.XLOOKUP(Table5[[#This Row],[Order_Date]],Table8[Date],Table8[Date_Key],"Not Found")</f>
        <v>DK-485</v>
      </c>
      <c r="E692" s="10" t="str">
        <f>_xlfn.XLOOKUP(R692,Table4[Region],Table4[Region_Key])</f>
        <v>RK-05</v>
      </c>
      <c r="F692" s="10" t="str">
        <f>_xlfn.XLOOKUP(S692,Table6[Sales_Channel],Table6[Channel_Key])</f>
        <v>CK-01</v>
      </c>
      <c r="G692" s="10" t="str">
        <f>_xlfn.XLOOKUP(T692,Table7[Gender_Category],Table7[Gender_Key])</f>
        <v>GK-02</v>
      </c>
      <c r="H692" s="10">
        <f>Cleaned_Data[[#This Row],[Units_Sold]]</f>
        <v>2</v>
      </c>
      <c r="I692" s="10">
        <f>Cleaned_Data[[#This Row],[MRP]]</f>
        <v>8007.22</v>
      </c>
      <c r="J692" s="10">
        <f>Cleaned_Data[[#This Row],[Discount_Applied]]</f>
        <v>0</v>
      </c>
      <c r="K692" s="10">
        <f>Cleaned_Data[[#This Row],[Revenue]]</f>
        <v>0</v>
      </c>
      <c r="L692" s="10">
        <f>Cleaned_Data[[#This Row],[Profit]]</f>
        <v>1190.2</v>
      </c>
      <c r="M692" s="10" t="str">
        <f>Cleaned_Data[[#This Row],[Product_Name]]</f>
        <v>Flex Trainer</v>
      </c>
      <c r="N692" s="10" t="str">
        <f>Cleaned_Data[[#This Row],[Product_Line]]</f>
        <v>Training</v>
      </c>
      <c r="O692" s="10" t="str">
        <f>Cleaned_Data[[#This Row],[Size]]</f>
        <v>L</v>
      </c>
      <c r="P692" s="10" t="str">
        <f t="shared" si="20"/>
        <v>Flex Trainer|Training|L</v>
      </c>
      <c r="Q692" s="11">
        <f>Cleaned_Data[[#This Row],[Order_Date]]</f>
        <v>45617</v>
      </c>
      <c r="R692" s="10" t="str">
        <f>Cleaned_Data[[#This Row],[Region]]</f>
        <v>Delhi</v>
      </c>
      <c r="S692" s="10" t="str">
        <f>Cleaned_Data[[#This Row],[Sales_Channel]]</f>
        <v>Online</v>
      </c>
      <c r="T692" s="10" t="str">
        <f>Cleaned_Data[[#This Row],[Gender_Category]]</f>
        <v>Women</v>
      </c>
      <c r="U692" t="str">
        <f t="shared" si="21"/>
        <v>DK-485</v>
      </c>
      <c r="V692" s="10"/>
      <c r="W692" s="10"/>
    </row>
    <row r="693" spans="1:23" x14ac:dyDescent="0.3">
      <c r="A693" s="10" t="s">
        <v>1012</v>
      </c>
      <c r="B693" s="10">
        <f>Cleaned_Data[[#This Row],[Order_ID]]</f>
        <v>2726</v>
      </c>
      <c r="C693" s="10" t="str">
        <f>_xlfn.XLOOKUP(P693,Dim_Product!$E$2:$E$221,Dim_Product!$A$2:$A$221,"Not Found")</f>
        <v>PK-51</v>
      </c>
      <c r="D693" s="10" t="str">
        <f>_xlfn.XLOOKUP(Table5[[#This Row],[Order_Date]],Table8[Date],Table8[Date_Key],"Not Found")</f>
        <v>Not Found</v>
      </c>
      <c r="E693" s="10" t="str">
        <f>_xlfn.XLOOKUP(R693,Table4[Region],Table4[Region_Key])</f>
        <v>RK-04</v>
      </c>
      <c r="F693" s="10" t="str">
        <f>_xlfn.XLOOKUP(S693,Table6[Sales_Channel],Table6[Channel_Key])</f>
        <v>CK-02</v>
      </c>
      <c r="G693" s="10" t="str">
        <f>_xlfn.XLOOKUP(T693,Table7[Gender_Category],Table7[Gender_Key])</f>
        <v>GK-02</v>
      </c>
      <c r="H693" s="10">
        <f>Cleaned_Data[[#This Row],[Units_Sold]]</f>
        <v>2</v>
      </c>
      <c r="I693" s="10">
        <f>Cleaned_Data[[#This Row],[MRP]]</f>
        <v>6110.0300000000007</v>
      </c>
      <c r="J693" s="10">
        <f>Cleaned_Data[[#This Row],[Discount_Applied]]</f>
        <v>0.48</v>
      </c>
      <c r="K693" s="10">
        <f>Cleaned_Data[[#This Row],[Revenue]]</f>
        <v>0</v>
      </c>
      <c r="L693" s="10">
        <f>Cleaned_Data[[#This Row],[Profit]]</f>
        <v>1392.27</v>
      </c>
      <c r="M693" s="10" t="str">
        <f>Cleaned_Data[[#This Row],[Product_Name]]</f>
        <v>Flex Trainer</v>
      </c>
      <c r="N693" s="10" t="str">
        <f>Cleaned_Data[[#This Row],[Product_Line]]</f>
        <v>Training</v>
      </c>
      <c r="O693" s="10" t="str">
        <f>Cleaned_Data[[#This Row],[Size]]</f>
        <v>NA</v>
      </c>
      <c r="P693" s="10" t="str">
        <f t="shared" si="20"/>
        <v>Flex Trainer|Training|NA</v>
      </c>
      <c r="Q693" s="11" t="str">
        <f>Cleaned_Data[[#This Row],[Order_Date]]</f>
        <v/>
      </c>
      <c r="R693" s="10" t="str">
        <f>Cleaned_Data[[#This Row],[Region]]</f>
        <v>Pune</v>
      </c>
      <c r="S693" s="10" t="str">
        <f>Cleaned_Data[[#This Row],[Sales_Channel]]</f>
        <v>Retail</v>
      </c>
      <c r="T693" s="10" t="str">
        <f>Cleaned_Data[[#This Row],[Gender_Category]]</f>
        <v>Women</v>
      </c>
      <c r="U693" t="str">
        <f t="shared" si="21"/>
        <v>Not Found</v>
      </c>
      <c r="V693" s="10"/>
      <c r="W693" s="10"/>
    </row>
    <row r="694" spans="1:23" x14ac:dyDescent="0.3">
      <c r="A694" s="10" t="s">
        <v>1013</v>
      </c>
      <c r="B694" s="10">
        <f>Cleaned_Data[[#This Row],[Order_ID]]</f>
        <v>2727</v>
      </c>
      <c r="C694" s="10" t="str">
        <f>_xlfn.XLOOKUP(P694,Dim_Product!$E$2:$E$221,Dim_Product!$A$2:$A$221,"Not Found")</f>
        <v>PK-20</v>
      </c>
      <c r="D694" s="10" t="str">
        <f>_xlfn.XLOOKUP(Table5[[#This Row],[Order_Date]],Table8[Date],Table8[Date_Key],"Not Found")</f>
        <v>DK-313</v>
      </c>
      <c r="E694" s="10" t="str">
        <f>_xlfn.XLOOKUP(R694,Table4[Region],Table4[Region_Key])</f>
        <v>RK-06</v>
      </c>
      <c r="F694" s="10" t="str">
        <f>_xlfn.XLOOKUP(S694,Table6[Sales_Channel],Table6[Channel_Key])</f>
        <v>CK-01</v>
      </c>
      <c r="G694" s="10" t="str">
        <f>_xlfn.XLOOKUP(T694,Table7[Gender_Category],Table7[Gender_Key])</f>
        <v>GK-03</v>
      </c>
      <c r="H694" s="10">
        <f>Cleaned_Data[[#This Row],[Units_Sold]]</f>
        <v>2</v>
      </c>
      <c r="I694" s="10">
        <f>Cleaned_Data[[#This Row],[MRP]]</f>
        <v>6154.32</v>
      </c>
      <c r="J694" s="10">
        <f>Cleaned_Data[[#This Row],[Discount_Applied]]</f>
        <v>0.94</v>
      </c>
      <c r="K694" s="10">
        <f>Cleaned_Data[[#This Row],[Revenue]]</f>
        <v>0</v>
      </c>
      <c r="L694" s="10">
        <f>Cleaned_Data[[#This Row],[Profit]]</f>
        <v>2004.4</v>
      </c>
      <c r="M694" s="10" t="str">
        <f>Cleaned_Data[[#This Row],[Product_Name]]</f>
        <v>Waffle One</v>
      </c>
      <c r="N694" s="10" t="str">
        <f>Cleaned_Data[[#This Row],[Product_Line]]</f>
        <v>Lifestyle</v>
      </c>
      <c r="O694" s="10" t="str">
        <f>Cleaned_Data[[#This Row],[Size]]</f>
        <v>M</v>
      </c>
      <c r="P694" s="10" t="str">
        <f t="shared" si="20"/>
        <v>Waffle One|Lifestyle|M</v>
      </c>
      <c r="Q694" s="11">
        <f>Cleaned_Data[[#This Row],[Order_Date]]</f>
        <v>45445</v>
      </c>
      <c r="R694" s="10" t="str">
        <f>Cleaned_Data[[#This Row],[Region]]</f>
        <v>Kolkata</v>
      </c>
      <c r="S694" s="10" t="str">
        <f>Cleaned_Data[[#This Row],[Sales_Channel]]</f>
        <v>Online</v>
      </c>
      <c r="T694" s="10" t="str">
        <f>Cleaned_Data[[#This Row],[Gender_Category]]</f>
        <v>Men</v>
      </c>
      <c r="U694" t="str">
        <f t="shared" si="21"/>
        <v>DK-313</v>
      </c>
      <c r="V694" s="10"/>
      <c r="W694" s="10"/>
    </row>
    <row r="695" spans="1:23" x14ac:dyDescent="0.3">
      <c r="A695" s="10" t="s">
        <v>1014</v>
      </c>
      <c r="B695" s="10">
        <f>Cleaned_Data[[#This Row],[Order_ID]]</f>
        <v>2729</v>
      </c>
      <c r="C695" s="10" t="str">
        <f>_xlfn.XLOOKUP(P695,Dim_Product!$E$2:$E$221,Dim_Product!$A$2:$A$221,"Not Found")</f>
        <v>PK-51</v>
      </c>
      <c r="D695" s="10" t="str">
        <f>_xlfn.XLOOKUP(Table5[[#This Row],[Order_Date]],Table8[Date],Table8[Date_Key],"Not Found")</f>
        <v>DK-656</v>
      </c>
      <c r="E695" s="10" t="str">
        <f>_xlfn.XLOOKUP(R695,Table4[Region],Table4[Region_Key])</f>
        <v>RK-05</v>
      </c>
      <c r="F695" s="10" t="str">
        <f>_xlfn.XLOOKUP(S695,Table6[Sales_Channel],Table6[Channel_Key])</f>
        <v>CK-02</v>
      </c>
      <c r="G695" s="10" t="str">
        <f>_xlfn.XLOOKUP(T695,Table7[Gender_Category],Table7[Gender_Key])</f>
        <v>GK-01</v>
      </c>
      <c r="H695" s="10">
        <f>Cleaned_Data[[#This Row],[Units_Sold]]</f>
        <v>2</v>
      </c>
      <c r="I695" s="10">
        <f>Cleaned_Data[[#This Row],[MRP]]</f>
        <v>6383.55</v>
      </c>
      <c r="J695" s="10">
        <f>Cleaned_Data[[#This Row],[Discount_Applied]]</f>
        <v>0</v>
      </c>
      <c r="K695" s="10">
        <f>Cleaned_Data[[#This Row],[Revenue]]</f>
        <v>0</v>
      </c>
      <c r="L695" s="10">
        <f>Cleaned_Data[[#This Row],[Profit]]</f>
        <v>2079.06</v>
      </c>
      <c r="M695" s="10" t="str">
        <f>Cleaned_Data[[#This Row],[Product_Name]]</f>
        <v>Flex Trainer</v>
      </c>
      <c r="N695" s="10" t="str">
        <f>Cleaned_Data[[#This Row],[Product_Line]]</f>
        <v>Training</v>
      </c>
      <c r="O695" s="10" t="str">
        <f>Cleaned_Data[[#This Row],[Size]]</f>
        <v>NA</v>
      </c>
      <c r="P695" s="10" t="str">
        <f t="shared" si="20"/>
        <v>Flex Trainer|Training|NA</v>
      </c>
      <c r="Q695" s="11">
        <f>Cleaned_Data[[#This Row],[Order_Date]]</f>
        <v>45788</v>
      </c>
      <c r="R695" s="10" t="str">
        <f>Cleaned_Data[[#This Row],[Region]]</f>
        <v>Delhi</v>
      </c>
      <c r="S695" s="10" t="str">
        <f>Cleaned_Data[[#This Row],[Sales_Channel]]</f>
        <v>Retail</v>
      </c>
      <c r="T695" s="10" t="str">
        <f>Cleaned_Data[[#This Row],[Gender_Category]]</f>
        <v>Kids</v>
      </c>
      <c r="U695" t="str">
        <f t="shared" si="21"/>
        <v>DK-656</v>
      </c>
      <c r="V695" s="10"/>
      <c r="W695" s="10"/>
    </row>
    <row r="696" spans="1:23" x14ac:dyDescent="0.3">
      <c r="A696" s="10" t="s">
        <v>1015</v>
      </c>
      <c r="B696" s="10">
        <f>Cleaned_Data[[#This Row],[Order_ID]]</f>
        <v>2730</v>
      </c>
      <c r="C696" s="10" t="str">
        <f>_xlfn.XLOOKUP(P696,Dim_Product!$E$2:$E$221,Dim_Product!$A$2:$A$221,"Not Found")</f>
        <v>PK-106</v>
      </c>
      <c r="D696" s="10" t="str">
        <f>_xlfn.XLOOKUP(Table5[[#This Row],[Order_Date]],Table8[Date],Table8[Date_Key],"Not Found")</f>
        <v>DK-366</v>
      </c>
      <c r="E696" s="10" t="str">
        <f>_xlfn.XLOOKUP(R696,Table4[Region],Table4[Region_Key])</f>
        <v>RK-02</v>
      </c>
      <c r="F696" s="10" t="str">
        <f>_xlfn.XLOOKUP(S696,Table6[Sales_Channel],Table6[Channel_Key])</f>
        <v>CK-01</v>
      </c>
      <c r="G696" s="10" t="str">
        <f>_xlfn.XLOOKUP(T696,Table7[Gender_Category],Table7[Gender_Key])</f>
        <v>GK-02</v>
      </c>
      <c r="H696" s="10">
        <f>Cleaned_Data[[#This Row],[Units_Sold]]</f>
        <v>1</v>
      </c>
      <c r="I696" s="10">
        <f>Cleaned_Data[[#This Row],[MRP]]</f>
        <v>6110.0300000000007</v>
      </c>
      <c r="J696" s="10">
        <f>Cleaned_Data[[#This Row],[Discount_Applied]]</f>
        <v>0</v>
      </c>
      <c r="K696" s="10">
        <f>Cleaned_Data[[#This Row],[Revenue]]</f>
        <v>0</v>
      </c>
      <c r="L696" s="10">
        <f>Cleaned_Data[[#This Row],[Profit]]</f>
        <v>2140.9299999999998</v>
      </c>
      <c r="M696" s="10" t="str">
        <f>Cleaned_Data[[#This Row],[Product_Name]]</f>
        <v>Dunk Low</v>
      </c>
      <c r="N696" s="10" t="str">
        <f>Cleaned_Data[[#This Row],[Product_Line]]</f>
        <v>Lifestyle</v>
      </c>
      <c r="O696" s="10" t="str">
        <f>Cleaned_Data[[#This Row],[Size]]</f>
        <v>NA</v>
      </c>
      <c r="P696" s="10" t="str">
        <f t="shared" si="20"/>
        <v>Dunk Low|Lifestyle|NA</v>
      </c>
      <c r="Q696" s="11">
        <f>Cleaned_Data[[#This Row],[Order_Date]]</f>
        <v>45498</v>
      </c>
      <c r="R696" s="10" t="str">
        <f>Cleaned_Data[[#This Row],[Region]]</f>
        <v>Hyderabad</v>
      </c>
      <c r="S696" s="10" t="str">
        <f>Cleaned_Data[[#This Row],[Sales_Channel]]</f>
        <v>Online</v>
      </c>
      <c r="T696" s="10" t="str">
        <f>Cleaned_Data[[#This Row],[Gender_Category]]</f>
        <v>Women</v>
      </c>
      <c r="U696" t="str">
        <f t="shared" si="21"/>
        <v>DK-366</v>
      </c>
      <c r="V696" s="10"/>
      <c r="W696" s="10"/>
    </row>
    <row r="697" spans="1:23" x14ac:dyDescent="0.3">
      <c r="A697" s="10" t="s">
        <v>1016</v>
      </c>
      <c r="B697" s="10">
        <f>Cleaned_Data[[#This Row],[Order_ID]]</f>
        <v>2731</v>
      </c>
      <c r="C697" s="10" t="str">
        <f>_xlfn.XLOOKUP(P697,Dim_Product!$E$2:$E$221,Dim_Product!$A$2:$A$221,"Not Found")</f>
        <v>PK-111</v>
      </c>
      <c r="D697" s="10" t="str">
        <f>_xlfn.XLOOKUP(Table5[[#This Row],[Order_Date]],Table8[Date],Table8[Date_Key],"Not Found")</f>
        <v>DK-445</v>
      </c>
      <c r="E697" s="10" t="str">
        <f>_xlfn.XLOOKUP(R697,Table4[Region],Table4[Region_Key])</f>
        <v>RK-06</v>
      </c>
      <c r="F697" s="10" t="str">
        <f>_xlfn.XLOOKUP(S697,Table6[Sales_Channel],Table6[Channel_Key])</f>
        <v>CK-01</v>
      </c>
      <c r="G697" s="10" t="str">
        <f>_xlfn.XLOOKUP(T697,Table7[Gender_Category],Table7[Gender_Key])</f>
        <v>GK-01</v>
      </c>
      <c r="H697" s="10">
        <f>Cleaned_Data[[#This Row],[Units_Sold]]</f>
        <v>3</v>
      </c>
      <c r="I697" s="10">
        <f>Cleaned_Data[[#This Row],[MRP]]</f>
        <v>6110.0300000000007</v>
      </c>
      <c r="J697" s="10">
        <f>Cleaned_Data[[#This Row],[Discount_Applied]]</f>
        <v>0</v>
      </c>
      <c r="K697" s="10">
        <f>Cleaned_Data[[#This Row],[Revenue]]</f>
        <v>0</v>
      </c>
      <c r="L697" s="10">
        <f>Cleaned_Data[[#This Row],[Profit]]</f>
        <v>3961.27</v>
      </c>
      <c r="M697" s="10" t="str">
        <f>Cleaned_Data[[#This Row],[Product_Name]]</f>
        <v>Dunk Low</v>
      </c>
      <c r="N697" s="10" t="str">
        <f>Cleaned_Data[[#This Row],[Product_Line]]</f>
        <v>Lifestyle</v>
      </c>
      <c r="O697" s="10" t="str">
        <f>Cleaned_Data[[#This Row],[Size]]</f>
        <v>M</v>
      </c>
      <c r="P697" s="10" t="str">
        <f t="shared" si="20"/>
        <v>Dunk Low|Lifestyle|M</v>
      </c>
      <c r="Q697" s="11">
        <f>Cleaned_Data[[#This Row],[Order_Date]]</f>
        <v>45577</v>
      </c>
      <c r="R697" s="10" t="str">
        <f>Cleaned_Data[[#This Row],[Region]]</f>
        <v>Kolkata</v>
      </c>
      <c r="S697" s="10" t="str">
        <f>Cleaned_Data[[#This Row],[Sales_Channel]]</f>
        <v>Online</v>
      </c>
      <c r="T697" s="10" t="str">
        <f>Cleaned_Data[[#This Row],[Gender_Category]]</f>
        <v>Kids</v>
      </c>
      <c r="U697" t="str">
        <f t="shared" si="21"/>
        <v>DK-445</v>
      </c>
      <c r="V697" s="10"/>
      <c r="W697" s="10"/>
    </row>
    <row r="698" spans="1:23" x14ac:dyDescent="0.3">
      <c r="A698" s="10" t="s">
        <v>1017</v>
      </c>
      <c r="B698" s="10">
        <f>Cleaned_Data[[#This Row],[Order_ID]]</f>
        <v>2732</v>
      </c>
      <c r="C698" s="10" t="str">
        <f>_xlfn.XLOOKUP(P698,Dim_Product!$E$2:$E$221,Dim_Product!$A$2:$A$221,"Not Found")</f>
        <v>PK-01</v>
      </c>
      <c r="D698" s="10" t="str">
        <f>_xlfn.XLOOKUP(Table5[[#This Row],[Order_Date]],Table8[Date],Table8[Date_Key],"Not Found")</f>
        <v>DK-486</v>
      </c>
      <c r="E698" s="10" t="str">
        <f>_xlfn.XLOOKUP(R698,Table4[Region],Table4[Region_Key])</f>
        <v>RK-02</v>
      </c>
      <c r="F698" s="10" t="str">
        <f>_xlfn.XLOOKUP(S698,Table6[Sales_Channel],Table6[Channel_Key])</f>
        <v>CK-01</v>
      </c>
      <c r="G698" s="10" t="str">
        <f>_xlfn.XLOOKUP(T698,Table7[Gender_Category],Table7[Gender_Key])</f>
        <v>GK-02</v>
      </c>
      <c r="H698" s="10">
        <f>Cleaned_Data[[#This Row],[Units_Sold]]</f>
        <v>0</v>
      </c>
      <c r="I698" s="10">
        <f>Cleaned_Data[[#This Row],[MRP]]</f>
        <v>3402.8</v>
      </c>
      <c r="J698" s="10">
        <f>Cleaned_Data[[#This Row],[Discount_Applied]]</f>
        <v>0</v>
      </c>
      <c r="K698" s="10">
        <f>Cleaned_Data[[#This Row],[Revenue]]</f>
        <v>0</v>
      </c>
      <c r="L698" s="10">
        <f>Cleaned_Data[[#This Row],[Profit]]</f>
        <v>1045.5</v>
      </c>
      <c r="M698" s="10" t="str">
        <f>Cleaned_Data[[#This Row],[Product_Name]]</f>
        <v>SuperRep Go</v>
      </c>
      <c r="N698" s="10" t="str">
        <f>Cleaned_Data[[#This Row],[Product_Line]]</f>
        <v>Training</v>
      </c>
      <c r="O698" s="10" t="str">
        <f>Cleaned_Data[[#This Row],[Size]]</f>
        <v>M</v>
      </c>
      <c r="P698" s="10" t="str">
        <f t="shared" si="20"/>
        <v>SuperRep Go|Training|M</v>
      </c>
      <c r="Q698" s="11">
        <f>Cleaned_Data[[#This Row],[Order_Date]]</f>
        <v>45618</v>
      </c>
      <c r="R698" s="10" t="str">
        <f>Cleaned_Data[[#This Row],[Region]]</f>
        <v>Hyderabad</v>
      </c>
      <c r="S698" s="10" t="str">
        <f>Cleaned_Data[[#This Row],[Sales_Channel]]</f>
        <v>Online</v>
      </c>
      <c r="T698" s="10" t="str">
        <f>Cleaned_Data[[#This Row],[Gender_Category]]</f>
        <v>Women</v>
      </c>
      <c r="U698" t="str">
        <f t="shared" si="21"/>
        <v>DK-486</v>
      </c>
      <c r="V698" s="10"/>
      <c r="W698" s="10"/>
    </row>
    <row r="699" spans="1:23" x14ac:dyDescent="0.3">
      <c r="A699" s="10" t="s">
        <v>1018</v>
      </c>
      <c r="B699" s="10">
        <f>Cleaned_Data[[#This Row],[Order_ID]]</f>
        <v>2733</v>
      </c>
      <c r="C699" s="10" t="str">
        <f>_xlfn.XLOOKUP(P699,Dim_Product!$E$2:$E$221,Dim_Product!$A$2:$A$221,"Not Found")</f>
        <v>PK-19</v>
      </c>
      <c r="D699" s="10" t="str">
        <f>_xlfn.XLOOKUP(Table5[[#This Row],[Order_Date]],Table8[Date],Table8[Date_Key],"Not Found")</f>
        <v>DK-701</v>
      </c>
      <c r="E699" s="10" t="str">
        <f>_xlfn.XLOOKUP(R699,Table4[Region],Table4[Region_Key])</f>
        <v>RK-04</v>
      </c>
      <c r="F699" s="10" t="str">
        <f>_xlfn.XLOOKUP(S699,Table6[Sales_Channel],Table6[Channel_Key])</f>
        <v>CK-01</v>
      </c>
      <c r="G699" s="10" t="str">
        <f>_xlfn.XLOOKUP(T699,Table7[Gender_Category],Table7[Gender_Key])</f>
        <v>GK-02</v>
      </c>
      <c r="H699" s="10">
        <f>Cleaned_Data[[#This Row],[Units_Sold]]</f>
        <v>2</v>
      </c>
      <c r="I699" s="10">
        <f>Cleaned_Data[[#This Row],[MRP]]</f>
        <v>6743.38</v>
      </c>
      <c r="J699" s="10">
        <f>Cleaned_Data[[#This Row],[Discount_Applied]]</f>
        <v>0</v>
      </c>
      <c r="K699" s="10">
        <f>Cleaned_Data[[#This Row],[Revenue]]</f>
        <v>0</v>
      </c>
      <c r="L699" s="10">
        <f>Cleaned_Data[[#This Row],[Profit]]</f>
        <v>1908.63</v>
      </c>
      <c r="M699" s="10" t="str">
        <f>Cleaned_Data[[#This Row],[Product_Name]]</f>
        <v>Free RN</v>
      </c>
      <c r="N699" s="10" t="str">
        <f>Cleaned_Data[[#This Row],[Product_Line]]</f>
        <v>Running</v>
      </c>
      <c r="O699" s="10" t="str">
        <f>Cleaned_Data[[#This Row],[Size]]</f>
        <v>L</v>
      </c>
      <c r="P699" s="10" t="str">
        <f t="shared" si="20"/>
        <v>Free RN|Running|L</v>
      </c>
      <c r="Q699" s="11">
        <f>Cleaned_Data[[#This Row],[Order_Date]]</f>
        <v>45833</v>
      </c>
      <c r="R699" s="10" t="str">
        <f>Cleaned_Data[[#This Row],[Region]]</f>
        <v>Pune</v>
      </c>
      <c r="S699" s="10" t="str">
        <f>Cleaned_Data[[#This Row],[Sales_Channel]]</f>
        <v>Online</v>
      </c>
      <c r="T699" s="10" t="str">
        <f>Cleaned_Data[[#This Row],[Gender_Category]]</f>
        <v>Women</v>
      </c>
      <c r="U699" t="str">
        <f t="shared" si="21"/>
        <v>DK-701</v>
      </c>
      <c r="V699" s="10"/>
      <c r="W699" s="10"/>
    </row>
    <row r="700" spans="1:23" x14ac:dyDescent="0.3">
      <c r="A700" s="10" t="s">
        <v>1019</v>
      </c>
      <c r="B700" s="10">
        <f>Cleaned_Data[[#This Row],[Order_ID]]</f>
        <v>2734</v>
      </c>
      <c r="C700" s="10" t="str">
        <f>_xlfn.XLOOKUP(P700,Dim_Product!$E$2:$E$221,Dim_Product!$A$2:$A$221,"Not Found")</f>
        <v>PK-84</v>
      </c>
      <c r="D700" s="10" t="str">
        <f>_xlfn.XLOOKUP(Table5[[#This Row],[Order_Date]],Table8[Date],Table8[Date_Key],"Not Found")</f>
        <v>Not Found</v>
      </c>
      <c r="E700" s="10" t="str">
        <f>_xlfn.XLOOKUP(R700,Table4[Region],Table4[Region_Key])</f>
        <v>RK-01</v>
      </c>
      <c r="F700" s="10" t="str">
        <f>_xlfn.XLOOKUP(S700,Table6[Sales_Channel],Table6[Channel_Key])</f>
        <v>CK-01</v>
      </c>
      <c r="G700" s="10" t="str">
        <f>_xlfn.XLOOKUP(T700,Table7[Gender_Category],Table7[Gender_Key])</f>
        <v>GK-02</v>
      </c>
      <c r="H700" s="10">
        <f>Cleaned_Data[[#This Row],[Units_Sold]]</f>
        <v>-1</v>
      </c>
      <c r="I700" s="10">
        <f>Cleaned_Data[[#This Row],[MRP]]</f>
        <v>6110.0300000000007</v>
      </c>
      <c r="J700" s="10">
        <f>Cleaned_Data[[#This Row],[Discount_Applied]]</f>
        <v>0</v>
      </c>
      <c r="K700" s="10">
        <f>Cleaned_Data[[#This Row],[Revenue]]</f>
        <v>0</v>
      </c>
      <c r="L700" s="10">
        <f>Cleaned_Data[[#This Row],[Profit]]</f>
        <v>1229.08</v>
      </c>
      <c r="M700" s="10" t="str">
        <f>Cleaned_Data[[#This Row],[Product_Name]]</f>
        <v>Tiempo Legend</v>
      </c>
      <c r="N700" s="10" t="str">
        <f>Cleaned_Data[[#This Row],[Product_Line]]</f>
        <v>Soccer</v>
      </c>
      <c r="O700" s="10" t="str">
        <f>Cleaned_Data[[#This Row],[Size]]</f>
        <v>NA</v>
      </c>
      <c r="P700" s="10" t="str">
        <f t="shared" si="20"/>
        <v>Tiempo Legend|Soccer|NA</v>
      </c>
      <c r="Q700" s="11" t="str">
        <f>Cleaned_Data[[#This Row],[Order_Date]]</f>
        <v/>
      </c>
      <c r="R700" s="10" t="str">
        <f>Cleaned_Data[[#This Row],[Region]]</f>
        <v>Bangalore</v>
      </c>
      <c r="S700" s="10" t="str">
        <f>Cleaned_Data[[#This Row],[Sales_Channel]]</f>
        <v>Online</v>
      </c>
      <c r="T700" s="10" t="str">
        <f>Cleaned_Data[[#This Row],[Gender_Category]]</f>
        <v>Women</v>
      </c>
      <c r="U700" t="str">
        <f t="shared" si="21"/>
        <v>Not Found</v>
      </c>
      <c r="V700" s="10"/>
      <c r="W700" s="10"/>
    </row>
    <row r="701" spans="1:23" x14ac:dyDescent="0.3">
      <c r="A701" s="10" t="s">
        <v>1020</v>
      </c>
      <c r="B701" s="10">
        <f>Cleaned_Data[[#This Row],[Order_ID]]</f>
        <v>2735</v>
      </c>
      <c r="C701" s="10" t="str">
        <f>_xlfn.XLOOKUP(P701,Dim_Product!$E$2:$E$221,Dim_Product!$A$2:$A$221,"Not Found")</f>
        <v>PK-61</v>
      </c>
      <c r="D701" s="10" t="str">
        <f>_xlfn.XLOOKUP(Table5[[#This Row],[Order_Date]],Table8[Date],Table8[Date_Key],"Not Found")</f>
        <v>DK-577</v>
      </c>
      <c r="E701" s="10" t="str">
        <f>_xlfn.XLOOKUP(R701,Table4[Region],Table4[Region_Key])</f>
        <v>RK-06</v>
      </c>
      <c r="F701" s="10" t="str">
        <f>_xlfn.XLOOKUP(S701,Table6[Sales_Channel],Table6[Channel_Key])</f>
        <v>CK-01</v>
      </c>
      <c r="G701" s="10" t="str">
        <f>_xlfn.XLOOKUP(T701,Table7[Gender_Category],Table7[Gender_Key])</f>
        <v>GK-01</v>
      </c>
      <c r="H701" s="10">
        <f>Cleaned_Data[[#This Row],[Units_Sold]]</f>
        <v>2</v>
      </c>
      <c r="I701" s="10">
        <f>Cleaned_Data[[#This Row],[MRP]]</f>
        <v>6110.0300000000007</v>
      </c>
      <c r="J701" s="10">
        <f>Cleaned_Data[[#This Row],[Discount_Applied]]</f>
        <v>0</v>
      </c>
      <c r="K701" s="10">
        <f>Cleaned_Data[[#This Row],[Revenue]]</f>
        <v>0</v>
      </c>
      <c r="L701" s="10">
        <f>Cleaned_Data[[#This Row],[Profit]]</f>
        <v>928.63</v>
      </c>
      <c r="M701" s="10" t="str">
        <f>Cleaned_Data[[#This Row],[Product_Name]]</f>
        <v>Free RN</v>
      </c>
      <c r="N701" s="10" t="str">
        <f>Cleaned_Data[[#This Row],[Product_Line]]</f>
        <v>Running</v>
      </c>
      <c r="O701" s="10" t="str">
        <f>Cleaned_Data[[#This Row],[Size]]</f>
        <v>XL</v>
      </c>
      <c r="P701" s="10" t="str">
        <f t="shared" si="20"/>
        <v>Free RN|Running|XL</v>
      </c>
      <c r="Q701" s="11">
        <f>Cleaned_Data[[#This Row],[Order_Date]]</f>
        <v>45709</v>
      </c>
      <c r="R701" s="10" t="str">
        <f>Cleaned_Data[[#This Row],[Region]]</f>
        <v>Kolkata</v>
      </c>
      <c r="S701" s="10" t="str">
        <f>Cleaned_Data[[#This Row],[Sales_Channel]]</f>
        <v>Online</v>
      </c>
      <c r="T701" s="10" t="str">
        <f>Cleaned_Data[[#This Row],[Gender_Category]]</f>
        <v>Kids</v>
      </c>
      <c r="U701" t="str">
        <f t="shared" si="21"/>
        <v>DK-577</v>
      </c>
      <c r="V701" s="10"/>
      <c r="W701" s="10"/>
    </row>
    <row r="702" spans="1:23" x14ac:dyDescent="0.3">
      <c r="A702" s="10" t="s">
        <v>1021</v>
      </c>
      <c r="B702" s="10">
        <f>Cleaned_Data[[#This Row],[Order_ID]]</f>
        <v>2736</v>
      </c>
      <c r="C702" s="10" t="str">
        <f>_xlfn.XLOOKUP(P702,Dim_Product!$E$2:$E$221,Dim_Product!$A$2:$A$221,"Not Found")</f>
        <v>PK-84</v>
      </c>
      <c r="D702" s="10" t="str">
        <f>_xlfn.XLOOKUP(Table5[[#This Row],[Order_Date]],Table8[Date],Table8[Date_Key],"Not Found")</f>
        <v>DK-717</v>
      </c>
      <c r="E702" s="10" t="str">
        <f>_xlfn.XLOOKUP(R702,Table4[Region],Table4[Region_Key])</f>
        <v>RK-05</v>
      </c>
      <c r="F702" s="10" t="str">
        <f>_xlfn.XLOOKUP(S702,Table6[Sales_Channel],Table6[Channel_Key])</f>
        <v>CK-02</v>
      </c>
      <c r="G702" s="10" t="str">
        <f>_xlfn.XLOOKUP(T702,Table7[Gender_Category],Table7[Gender_Key])</f>
        <v>GK-03</v>
      </c>
      <c r="H702" s="10">
        <f>Cleaned_Data[[#This Row],[Units_Sold]]</f>
        <v>2</v>
      </c>
      <c r="I702" s="10">
        <f>Cleaned_Data[[#This Row],[MRP]]</f>
        <v>6110.0300000000007</v>
      </c>
      <c r="J702" s="10">
        <f>Cleaned_Data[[#This Row],[Discount_Applied]]</f>
        <v>0.49</v>
      </c>
      <c r="K702" s="10">
        <f>Cleaned_Data[[#This Row],[Revenue]]</f>
        <v>0</v>
      </c>
      <c r="L702" s="10">
        <f>Cleaned_Data[[#This Row],[Profit]]</f>
        <v>3042.49</v>
      </c>
      <c r="M702" s="10" t="str">
        <f>Cleaned_Data[[#This Row],[Product_Name]]</f>
        <v>Tiempo Legend</v>
      </c>
      <c r="N702" s="10" t="str">
        <f>Cleaned_Data[[#This Row],[Product_Line]]</f>
        <v>Soccer</v>
      </c>
      <c r="O702" s="10" t="str">
        <f>Cleaned_Data[[#This Row],[Size]]</f>
        <v>NA</v>
      </c>
      <c r="P702" s="10" t="str">
        <f t="shared" si="20"/>
        <v>Tiempo Legend|Soccer|NA</v>
      </c>
      <c r="Q702" s="11">
        <f>Cleaned_Data[[#This Row],[Order_Date]]</f>
        <v>45849</v>
      </c>
      <c r="R702" s="10" t="str">
        <f>Cleaned_Data[[#This Row],[Region]]</f>
        <v>Delhi</v>
      </c>
      <c r="S702" s="10" t="str">
        <f>Cleaned_Data[[#This Row],[Sales_Channel]]</f>
        <v>Retail</v>
      </c>
      <c r="T702" s="10" t="str">
        <f>Cleaned_Data[[#This Row],[Gender_Category]]</f>
        <v>Men</v>
      </c>
      <c r="U702" t="str">
        <f t="shared" si="21"/>
        <v>DK-717</v>
      </c>
      <c r="V702" s="10"/>
      <c r="W702" s="10"/>
    </row>
    <row r="703" spans="1:23" x14ac:dyDescent="0.3">
      <c r="A703" s="10" t="s">
        <v>1022</v>
      </c>
      <c r="B703" s="10">
        <f>Cleaned_Data[[#This Row],[Order_ID]]</f>
        <v>2737</v>
      </c>
      <c r="C703" s="10" t="str">
        <f>_xlfn.XLOOKUP(P703,Dim_Product!$E$2:$E$221,Dim_Product!$A$2:$A$221,"Not Found")</f>
        <v>PK-99</v>
      </c>
      <c r="D703" s="10" t="str">
        <f>_xlfn.XLOOKUP(Table5[[#This Row],[Order_Date]],Table8[Date],Table8[Date_Key],"Not Found")</f>
        <v>DK-493</v>
      </c>
      <c r="E703" s="10" t="str">
        <f>_xlfn.XLOOKUP(R703,Table4[Region],Table4[Region_Key])</f>
        <v>RK-03</v>
      </c>
      <c r="F703" s="10" t="str">
        <f>_xlfn.XLOOKUP(S703,Table6[Sales_Channel],Table6[Channel_Key])</f>
        <v>CK-02</v>
      </c>
      <c r="G703" s="10" t="str">
        <f>_xlfn.XLOOKUP(T703,Table7[Gender_Category],Table7[Gender_Key])</f>
        <v>GK-01</v>
      </c>
      <c r="H703" s="10">
        <f>Cleaned_Data[[#This Row],[Units_Sold]]</f>
        <v>2</v>
      </c>
      <c r="I703" s="10">
        <f>Cleaned_Data[[#This Row],[MRP]]</f>
        <v>6110.0300000000007</v>
      </c>
      <c r="J703" s="10">
        <f>Cleaned_Data[[#This Row],[Discount_Applied]]</f>
        <v>0</v>
      </c>
      <c r="K703" s="10">
        <f>Cleaned_Data[[#This Row],[Revenue]]</f>
        <v>0</v>
      </c>
      <c r="L703" s="10">
        <f>Cleaned_Data[[#This Row],[Profit]]</f>
        <v>144.37</v>
      </c>
      <c r="M703" s="10" t="str">
        <f>Cleaned_Data[[#This Row],[Product_Name]]</f>
        <v>Kyrie Flytrap</v>
      </c>
      <c r="N703" s="10" t="str">
        <f>Cleaned_Data[[#This Row],[Product_Line]]</f>
        <v>Basketball</v>
      </c>
      <c r="O703" s="10" t="str">
        <f>Cleaned_Data[[#This Row],[Size]]</f>
        <v>XL</v>
      </c>
      <c r="P703" s="10" t="str">
        <f t="shared" si="20"/>
        <v>Kyrie Flytrap|Basketball|XL</v>
      </c>
      <c r="Q703" s="11">
        <f>Cleaned_Data[[#This Row],[Order_Date]]</f>
        <v>45625</v>
      </c>
      <c r="R703" s="10" t="str">
        <f>Cleaned_Data[[#This Row],[Region]]</f>
        <v>Mumbai</v>
      </c>
      <c r="S703" s="10" t="str">
        <f>Cleaned_Data[[#This Row],[Sales_Channel]]</f>
        <v>Retail</v>
      </c>
      <c r="T703" s="10" t="str">
        <f>Cleaned_Data[[#This Row],[Gender_Category]]</f>
        <v>Kids</v>
      </c>
      <c r="U703" t="str">
        <f t="shared" si="21"/>
        <v>DK-493</v>
      </c>
      <c r="V703" s="10"/>
      <c r="W703" s="10"/>
    </row>
    <row r="704" spans="1:23" x14ac:dyDescent="0.3">
      <c r="A704" s="10" t="s">
        <v>1023</v>
      </c>
      <c r="B704" s="10">
        <f>Cleaned_Data[[#This Row],[Order_ID]]</f>
        <v>2738</v>
      </c>
      <c r="C704" s="10" t="str">
        <f>_xlfn.XLOOKUP(P704,Dim_Product!$E$2:$E$221,Dim_Product!$A$2:$A$221,"Not Found")</f>
        <v>PK-81</v>
      </c>
      <c r="D704" s="10" t="str">
        <f>_xlfn.XLOOKUP(Table5[[#This Row],[Order_Date]],Table8[Date],Table8[Date_Key],"Not Found")</f>
        <v>DK-510</v>
      </c>
      <c r="E704" s="10" t="str">
        <f>_xlfn.XLOOKUP(R704,Table4[Region],Table4[Region_Key])</f>
        <v>RK-04</v>
      </c>
      <c r="F704" s="10" t="str">
        <f>_xlfn.XLOOKUP(S704,Table6[Sales_Channel],Table6[Channel_Key])</f>
        <v>CK-02</v>
      </c>
      <c r="G704" s="10" t="str">
        <f>_xlfn.XLOOKUP(T704,Table7[Gender_Category],Table7[Gender_Key])</f>
        <v>GK-02</v>
      </c>
      <c r="H704" s="10">
        <f>Cleaned_Data[[#This Row],[Units_Sold]]</f>
        <v>3</v>
      </c>
      <c r="I704" s="10">
        <f>Cleaned_Data[[#This Row],[MRP]]</f>
        <v>6110.0300000000007</v>
      </c>
      <c r="J704" s="10">
        <f>Cleaned_Data[[#This Row],[Discount_Applied]]</f>
        <v>0.39</v>
      </c>
      <c r="K704" s="10">
        <f>Cleaned_Data[[#This Row],[Revenue]]</f>
        <v>0</v>
      </c>
      <c r="L704" s="10">
        <f>Cleaned_Data[[#This Row],[Profit]]</f>
        <v>-712.53</v>
      </c>
      <c r="M704" s="10" t="str">
        <f>Cleaned_Data[[#This Row],[Product_Name]]</f>
        <v>ZoomX Invincible</v>
      </c>
      <c r="N704" s="10" t="str">
        <f>Cleaned_Data[[#This Row],[Product_Line]]</f>
        <v>Training</v>
      </c>
      <c r="O704" s="10" t="str">
        <f>Cleaned_Data[[#This Row],[Size]]</f>
        <v>M</v>
      </c>
      <c r="P704" s="10" t="str">
        <f t="shared" si="20"/>
        <v>ZoomX Invincible|Training|M</v>
      </c>
      <c r="Q704" s="11">
        <f>Cleaned_Data[[#This Row],[Order_Date]]</f>
        <v>45642</v>
      </c>
      <c r="R704" s="10" t="str">
        <f>Cleaned_Data[[#This Row],[Region]]</f>
        <v>Pune</v>
      </c>
      <c r="S704" s="10" t="str">
        <f>Cleaned_Data[[#This Row],[Sales_Channel]]</f>
        <v>Retail</v>
      </c>
      <c r="T704" s="10" t="str">
        <f>Cleaned_Data[[#This Row],[Gender_Category]]</f>
        <v>Women</v>
      </c>
      <c r="U704" t="str">
        <f t="shared" si="21"/>
        <v>DK-510</v>
      </c>
      <c r="V704" s="10"/>
      <c r="W704" s="10"/>
    </row>
    <row r="705" spans="1:23" x14ac:dyDescent="0.3">
      <c r="A705" s="10" t="s">
        <v>1024</v>
      </c>
      <c r="B705" s="10">
        <f>Cleaned_Data[[#This Row],[Order_ID]]</f>
        <v>2739</v>
      </c>
      <c r="C705" s="10" t="str">
        <f>_xlfn.XLOOKUP(P705,Dim_Product!$E$2:$E$221,Dim_Product!$A$2:$A$221,"Not Found")</f>
        <v>PK-19</v>
      </c>
      <c r="D705" s="10" t="str">
        <f>_xlfn.XLOOKUP(Table5[[#This Row],[Order_Date]],Table8[Date],Table8[Date_Key],"Not Found")</f>
        <v>DK-700</v>
      </c>
      <c r="E705" s="10" t="str">
        <f>_xlfn.XLOOKUP(R705,Table4[Region],Table4[Region_Key])</f>
        <v>RK-06</v>
      </c>
      <c r="F705" s="10" t="str">
        <f>_xlfn.XLOOKUP(S705,Table6[Sales_Channel],Table6[Channel_Key])</f>
        <v>CK-01</v>
      </c>
      <c r="G705" s="10" t="str">
        <f>_xlfn.XLOOKUP(T705,Table7[Gender_Category],Table7[Gender_Key])</f>
        <v>GK-01</v>
      </c>
      <c r="H705" s="10">
        <f>Cleaned_Data[[#This Row],[Units_Sold]]</f>
        <v>2</v>
      </c>
      <c r="I705" s="10">
        <f>Cleaned_Data[[#This Row],[MRP]]</f>
        <v>6110.0300000000007</v>
      </c>
      <c r="J705" s="10">
        <f>Cleaned_Data[[#This Row],[Discount_Applied]]</f>
        <v>0.26</v>
      </c>
      <c r="K705" s="10">
        <f>Cleaned_Data[[#This Row],[Revenue]]</f>
        <v>0</v>
      </c>
      <c r="L705" s="10">
        <f>Cleaned_Data[[#This Row],[Profit]]</f>
        <v>2350.69</v>
      </c>
      <c r="M705" s="10" t="str">
        <f>Cleaned_Data[[#This Row],[Product_Name]]</f>
        <v>Free RN</v>
      </c>
      <c r="N705" s="10" t="str">
        <f>Cleaned_Data[[#This Row],[Product_Line]]</f>
        <v>Running</v>
      </c>
      <c r="O705" s="10" t="str">
        <f>Cleaned_Data[[#This Row],[Size]]</f>
        <v>L</v>
      </c>
      <c r="P705" s="10" t="str">
        <f t="shared" si="20"/>
        <v>Free RN|Running|L</v>
      </c>
      <c r="Q705" s="11">
        <f>Cleaned_Data[[#This Row],[Order_Date]]</f>
        <v>45832</v>
      </c>
      <c r="R705" s="10" t="str">
        <f>Cleaned_Data[[#This Row],[Region]]</f>
        <v>Kolkata</v>
      </c>
      <c r="S705" s="10" t="str">
        <f>Cleaned_Data[[#This Row],[Sales_Channel]]</f>
        <v>Online</v>
      </c>
      <c r="T705" s="10" t="str">
        <f>Cleaned_Data[[#This Row],[Gender_Category]]</f>
        <v>Kids</v>
      </c>
      <c r="U705" t="str">
        <f t="shared" si="21"/>
        <v>DK-700</v>
      </c>
      <c r="V705" s="10"/>
      <c r="W705" s="10"/>
    </row>
    <row r="706" spans="1:23" x14ac:dyDescent="0.3">
      <c r="A706" s="10" t="s">
        <v>1025</v>
      </c>
      <c r="B706" s="10">
        <f>Cleaned_Data[[#This Row],[Order_ID]]</f>
        <v>2740</v>
      </c>
      <c r="C706" s="10" t="str">
        <f>_xlfn.XLOOKUP(P706,Dim_Product!$E$2:$E$221,Dim_Product!$A$2:$A$221,"Not Found")</f>
        <v>PK-44</v>
      </c>
      <c r="D706" s="10" t="str">
        <f>_xlfn.XLOOKUP(Table5[[#This Row],[Order_Date]],Table8[Date],Table8[Date_Key],"Not Found")</f>
        <v>Not Found</v>
      </c>
      <c r="E706" s="10" t="str">
        <f>_xlfn.XLOOKUP(R706,Table4[Region],Table4[Region_Key])</f>
        <v>RK-01</v>
      </c>
      <c r="F706" s="10" t="str">
        <f>_xlfn.XLOOKUP(S706,Table6[Sales_Channel],Table6[Channel_Key])</f>
        <v>CK-02</v>
      </c>
      <c r="G706" s="10" t="str">
        <f>_xlfn.XLOOKUP(T706,Table7[Gender_Category],Table7[Gender_Key])</f>
        <v>GK-02</v>
      </c>
      <c r="H706" s="10">
        <f>Cleaned_Data[[#This Row],[Units_Sold]]</f>
        <v>1</v>
      </c>
      <c r="I706" s="10">
        <f>Cleaned_Data[[#This Row],[MRP]]</f>
        <v>4922.1899999999996</v>
      </c>
      <c r="J706" s="10">
        <f>Cleaned_Data[[#This Row],[Discount_Applied]]</f>
        <v>0</v>
      </c>
      <c r="K706" s="10">
        <f>Cleaned_Data[[#This Row],[Revenue]]</f>
        <v>0</v>
      </c>
      <c r="L706" s="10">
        <f>Cleaned_Data[[#This Row],[Profit]]</f>
        <v>3820.48</v>
      </c>
      <c r="M706" s="10" t="str">
        <f>Cleaned_Data[[#This Row],[Product_Name]]</f>
        <v>Air Force 1</v>
      </c>
      <c r="N706" s="10" t="str">
        <f>Cleaned_Data[[#This Row],[Product_Line]]</f>
        <v>Lifestyle</v>
      </c>
      <c r="O706" s="10" t="str">
        <f>Cleaned_Data[[#This Row],[Size]]</f>
        <v>XL</v>
      </c>
      <c r="P706" s="10" t="str">
        <f t="shared" si="20"/>
        <v>Air Force 1|Lifestyle|XL</v>
      </c>
      <c r="Q706" s="11" t="str">
        <f>Cleaned_Data[[#This Row],[Order_Date]]</f>
        <v/>
      </c>
      <c r="R706" s="10" t="str">
        <f>Cleaned_Data[[#This Row],[Region]]</f>
        <v>Bangalore</v>
      </c>
      <c r="S706" s="10" t="str">
        <f>Cleaned_Data[[#This Row],[Sales_Channel]]</f>
        <v>Retail</v>
      </c>
      <c r="T706" s="10" t="str">
        <f>Cleaned_Data[[#This Row],[Gender_Category]]</f>
        <v>Women</v>
      </c>
      <c r="U706" t="str">
        <f t="shared" si="21"/>
        <v>Not Found</v>
      </c>
      <c r="V706" s="10"/>
      <c r="W706" s="10"/>
    </row>
    <row r="707" spans="1:23" x14ac:dyDescent="0.3">
      <c r="A707" s="10" t="s">
        <v>1026</v>
      </c>
      <c r="B707" s="10">
        <f>Cleaned_Data[[#This Row],[Order_ID]]</f>
        <v>2741</v>
      </c>
      <c r="C707" s="10" t="str">
        <f>_xlfn.XLOOKUP(P707,Dim_Product!$E$2:$E$221,Dim_Product!$A$2:$A$221,"Not Found")</f>
        <v>PK-72</v>
      </c>
      <c r="D707" s="10" t="str">
        <f>_xlfn.XLOOKUP(Table5[[#This Row],[Order_Date]],Table8[Date],Table8[Date_Key],"Not Found")</f>
        <v>DK-166</v>
      </c>
      <c r="E707" s="10" t="str">
        <f>_xlfn.XLOOKUP(R707,Table4[Region],Table4[Region_Key])</f>
        <v>RK-02</v>
      </c>
      <c r="F707" s="10" t="str">
        <f>_xlfn.XLOOKUP(S707,Table6[Sales_Channel],Table6[Channel_Key])</f>
        <v>CK-01</v>
      </c>
      <c r="G707" s="10" t="str">
        <f>_xlfn.XLOOKUP(T707,Table7[Gender_Category],Table7[Gender_Key])</f>
        <v>GK-02</v>
      </c>
      <c r="H707" s="10">
        <f>Cleaned_Data[[#This Row],[Units_Sold]]</f>
        <v>2</v>
      </c>
      <c r="I707" s="10">
        <f>Cleaned_Data[[#This Row],[MRP]]</f>
        <v>5241.8999999999996</v>
      </c>
      <c r="J707" s="10">
        <f>Cleaned_Data[[#This Row],[Discount_Applied]]</f>
        <v>0</v>
      </c>
      <c r="K707" s="10">
        <f>Cleaned_Data[[#This Row],[Revenue]]</f>
        <v>0</v>
      </c>
      <c r="L707" s="10">
        <f>Cleaned_Data[[#This Row],[Profit]]</f>
        <v>-295.49</v>
      </c>
      <c r="M707" s="10" t="str">
        <f>Cleaned_Data[[#This Row],[Product_Name]]</f>
        <v>SuperRep Go</v>
      </c>
      <c r="N707" s="10" t="str">
        <f>Cleaned_Data[[#This Row],[Product_Line]]</f>
        <v>Training</v>
      </c>
      <c r="O707" s="10" t="str">
        <f>Cleaned_Data[[#This Row],[Size]]</f>
        <v>L</v>
      </c>
      <c r="P707" s="10" t="str">
        <f t="shared" ref="P707:P770" si="22">TRIM(M707)&amp;"|"&amp;TRIM(N707)&amp;"|"&amp;TRIM(O707)</f>
        <v>SuperRep Go|Training|L</v>
      </c>
      <c r="Q707" s="11">
        <f>Cleaned_Data[[#This Row],[Order_Date]]</f>
        <v>45298</v>
      </c>
      <c r="R707" s="10" t="str">
        <f>Cleaned_Data[[#This Row],[Region]]</f>
        <v>Hyderabad</v>
      </c>
      <c r="S707" s="10" t="str">
        <f>Cleaned_Data[[#This Row],[Sales_Channel]]</f>
        <v>Online</v>
      </c>
      <c r="T707" s="10" t="str">
        <f>Cleaned_Data[[#This Row],[Gender_Category]]</f>
        <v>Women</v>
      </c>
      <c r="U707" t="str">
        <f t="shared" ref="U707:U770" si="23">IF(D707="",0,D707)</f>
        <v>DK-166</v>
      </c>
      <c r="V707" s="10"/>
      <c r="W707" s="10"/>
    </row>
    <row r="708" spans="1:23" x14ac:dyDescent="0.3">
      <c r="A708" s="10" t="s">
        <v>1027</v>
      </c>
      <c r="B708" s="10">
        <f>Cleaned_Data[[#This Row],[Order_ID]]</f>
        <v>2742</v>
      </c>
      <c r="C708" s="10" t="str">
        <f>_xlfn.XLOOKUP(P708,Dim_Product!$E$2:$E$221,Dim_Product!$A$2:$A$221,"Not Found")</f>
        <v>PK-23</v>
      </c>
      <c r="D708" s="10" t="str">
        <f>_xlfn.XLOOKUP(Table5[[#This Row],[Order_Date]],Table8[Date],Table8[Date_Key],"Not Found")</f>
        <v>DK-653</v>
      </c>
      <c r="E708" s="10" t="str">
        <f>_xlfn.XLOOKUP(R708,Table4[Region],Table4[Region_Key])</f>
        <v>RK-03</v>
      </c>
      <c r="F708" s="10" t="str">
        <f>_xlfn.XLOOKUP(S708,Table6[Sales_Channel],Table6[Channel_Key])</f>
        <v>CK-01</v>
      </c>
      <c r="G708" s="10" t="str">
        <f>_xlfn.XLOOKUP(T708,Table7[Gender_Category],Table7[Gender_Key])</f>
        <v>GK-01</v>
      </c>
      <c r="H708" s="10">
        <f>Cleaned_Data[[#This Row],[Units_Sold]]</f>
        <v>2</v>
      </c>
      <c r="I708" s="10">
        <f>Cleaned_Data[[#This Row],[MRP]]</f>
        <v>7063.25</v>
      </c>
      <c r="J708" s="10">
        <f>Cleaned_Data[[#This Row],[Discount_Applied]]</f>
        <v>0</v>
      </c>
      <c r="K708" s="10">
        <f>Cleaned_Data[[#This Row],[Revenue]]</f>
        <v>0</v>
      </c>
      <c r="L708" s="10">
        <f>Cleaned_Data[[#This Row],[Profit]]</f>
        <v>3746.48</v>
      </c>
      <c r="M708" s="10" t="str">
        <f>Cleaned_Data[[#This Row],[Product_Name]]</f>
        <v>Blazer Mid</v>
      </c>
      <c r="N708" s="10" t="str">
        <f>Cleaned_Data[[#This Row],[Product_Line]]</f>
        <v>Lifestyle</v>
      </c>
      <c r="O708" s="10" t="str">
        <f>Cleaned_Data[[#This Row],[Size]]</f>
        <v>XL</v>
      </c>
      <c r="P708" s="10" t="str">
        <f t="shared" si="22"/>
        <v>Blazer Mid|Lifestyle|XL</v>
      </c>
      <c r="Q708" s="11">
        <f>Cleaned_Data[[#This Row],[Order_Date]]</f>
        <v>45785</v>
      </c>
      <c r="R708" s="10" t="str">
        <f>Cleaned_Data[[#This Row],[Region]]</f>
        <v>Mumbai</v>
      </c>
      <c r="S708" s="10" t="str">
        <f>Cleaned_Data[[#This Row],[Sales_Channel]]</f>
        <v>Online</v>
      </c>
      <c r="T708" s="10" t="str">
        <f>Cleaned_Data[[#This Row],[Gender_Category]]</f>
        <v>Kids</v>
      </c>
      <c r="U708" t="str">
        <f t="shared" si="23"/>
        <v>DK-653</v>
      </c>
      <c r="V708" s="10"/>
      <c r="W708" s="10"/>
    </row>
    <row r="709" spans="1:23" x14ac:dyDescent="0.3">
      <c r="A709" s="10" t="s">
        <v>1028</v>
      </c>
      <c r="B709" s="10">
        <f>Cleaned_Data[[#This Row],[Order_ID]]</f>
        <v>2744</v>
      </c>
      <c r="C709" s="10" t="str">
        <f>_xlfn.XLOOKUP(P709,Dim_Product!$E$2:$E$221,Dim_Product!$A$2:$A$221,"Not Found")</f>
        <v>PK-86</v>
      </c>
      <c r="D709" s="10" t="str">
        <f>_xlfn.XLOOKUP(Table5[[#This Row],[Order_Date]],Table8[Date],Table8[Date_Key],"Not Found")</f>
        <v>Not Found</v>
      </c>
      <c r="E709" s="10" t="str">
        <f>_xlfn.XLOOKUP(R709,Table4[Region],Table4[Region_Key])</f>
        <v>RK-05</v>
      </c>
      <c r="F709" s="10" t="str">
        <f>_xlfn.XLOOKUP(S709,Table6[Sales_Channel],Table6[Channel_Key])</f>
        <v>CK-02</v>
      </c>
      <c r="G709" s="10" t="str">
        <f>_xlfn.XLOOKUP(T709,Table7[Gender_Category],Table7[Gender_Key])</f>
        <v>GK-03</v>
      </c>
      <c r="H709" s="10">
        <f>Cleaned_Data[[#This Row],[Units_Sold]]</f>
        <v>1</v>
      </c>
      <c r="I709" s="10">
        <f>Cleaned_Data[[#This Row],[MRP]]</f>
        <v>7951.27</v>
      </c>
      <c r="J709" s="10">
        <f>Cleaned_Data[[#This Row],[Discount_Applied]]</f>
        <v>0</v>
      </c>
      <c r="K709" s="10">
        <f>Cleaned_Data[[#This Row],[Revenue]]</f>
        <v>0</v>
      </c>
      <c r="L709" s="10">
        <f>Cleaned_Data[[#This Row],[Profit]]</f>
        <v>-154.16999999999999</v>
      </c>
      <c r="M709" s="10" t="str">
        <f>Cleaned_Data[[#This Row],[Product_Name]]</f>
        <v>Pegasus Turbo</v>
      </c>
      <c r="N709" s="10" t="str">
        <f>Cleaned_Data[[#This Row],[Product_Line]]</f>
        <v>Running</v>
      </c>
      <c r="O709" s="10" t="str">
        <f>Cleaned_Data[[#This Row],[Size]]</f>
        <v>NA</v>
      </c>
      <c r="P709" s="10" t="str">
        <f t="shared" si="22"/>
        <v>Pegasus Turbo|Running|NA</v>
      </c>
      <c r="Q709" s="11" t="str">
        <f>Cleaned_Data[[#This Row],[Order_Date]]</f>
        <v/>
      </c>
      <c r="R709" s="10" t="str">
        <f>Cleaned_Data[[#This Row],[Region]]</f>
        <v>Delhi</v>
      </c>
      <c r="S709" s="10" t="str">
        <f>Cleaned_Data[[#This Row],[Sales_Channel]]</f>
        <v>Retail</v>
      </c>
      <c r="T709" s="10" t="str">
        <f>Cleaned_Data[[#This Row],[Gender_Category]]</f>
        <v>Men</v>
      </c>
      <c r="U709" t="str">
        <f t="shared" si="23"/>
        <v>Not Found</v>
      </c>
      <c r="V709" s="10"/>
      <c r="W709" s="10"/>
    </row>
    <row r="710" spans="1:23" x14ac:dyDescent="0.3">
      <c r="A710" s="10" t="s">
        <v>1029</v>
      </c>
      <c r="B710" s="10">
        <f>Cleaned_Data[[#This Row],[Order_ID]]</f>
        <v>2745</v>
      </c>
      <c r="C710" s="10" t="str">
        <f>_xlfn.XLOOKUP(P710,Dim_Product!$E$2:$E$221,Dim_Product!$A$2:$A$221,"Not Found")</f>
        <v>PK-27</v>
      </c>
      <c r="D710" s="10" t="str">
        <f>_xlfn.XLOOKUP(Table5[[#This Row],[Order_Date]],Table8[Date],Table8[Date_Key],"Not Found")</f>
        <v>DK-447</v>
      </c>
      <c r="E710" s="10" t="str">
        <f>_xlfn.XLOOKUP(R710,Table4[Region],Table4[Region_Key])</f>
        <v>RK-02</v>
      </c>
      <c r="F710" s="10" t="str">
        <f>_xlfn.XLOOKUP(S710,Table6[Sales_Channel],Table6[Channel_Key])</f>
        <v>CK-02</v>
      </c>
      <c r="G710" s="10" t="str">
        <f>_xlfn.XLOOKUP(T710,Table7[Gender_Category],Table7[Gender_Key])</f>
        <v>GK-03</v>
      </c>
      <c r="H710" s="10">
        <f>Cleaned_Data[[#This Row],[Units_Sold]]</f>
        <v>-1</v>
      </c>
      <c r="I710" s="10">
        <f>Cleaned_Data[[#This Row],[MRP]]</f>
        <v>6110.0300000000007</v>
      </c>
      <c r="J710" s="10">
        <f>Cleaned_Data[[#This Row],[Discount_Applied]]</f>
        <v>0.94</v>
      </c>
      <c r="K710" s="10">
        <f>Cleaned_Data[[#This Row],[Revenue]]</f>
        <v>0</v>
      </c>
      <c r="L710" s="10">
        <f>Cleaned_Data[[#This Row],[Profit]]</f>
        <v>501.65</v>
      </c>
      <c r="M710" s="10" t="str">
        <f>Cleaned_Data[[#This Row],[Product_Name]]</f>
        <v>Phantom GT</v>
      </c>
      <c r="N710" s="10" t="str">
        <f>Cleaned_Data[[#This Row],[Product_Line]]</f>
        <v>Soccer</v>
      </c>
      <c r="O710" s="10" t="str">
        <f>Cleaned_Data[[#This Row],[Size]]</f>
        <v>XL</v>
      </c>
      <c r="P710" s="10" t="str">
        <f t="shared" si="22"/>
        <v>Phantom GT|Soccer|XL</v>
      </c>
      <c r="Q710" s="11">
        <f>Cleaned_Data[[#This Row],[Order_Date]]</f>
        <v>45579</v>
      </c>
      <c r="R710" s="10" t="str">
        <f>Cleaned_Data[[#This Row],[Region]]</f>
        <v>Hyderabad</v>
      </c>
      <c r="S710" s="10" t="str">
        <f>Cleaned_Data[[#This Row],[Sales_Channel]]</f>
        <v>Retail</v>
      </c>
      <c r="T710" s="10" t="str">
        <f>Cleaned_Data[[#This Row],[Gender_Category]]</f>
        <v>Men</v>
      </c>
      <c r="U710" t="str">
        <f t="shared" si="23"/>
        <v>DK-447</v>
      </c>
      <c r="V710" s="10"/>
      <c r="W710" s="10"/>
    </row>
    <row r="711" spans="1:23" x14ac:dyDescent="0.3">
      <c r="A711" s="10" t="s">
        <v>1030</v>
      </c>
      <c r="B711" s="10">
        <f>Cleaned_Data[[#This Row],[Order_ID]]</f>
        <v>2746</v>
      </c>
      <c r="C711" s="10" t="str">
        <f>_xlfn.XLOOKUP(P711,Dim_Product!$E$2:$E$221,Dim_Product!$A$2:$A$221,"Not Found")</f>
        <v>PK-53</v>
      </c>
      <c r="D711" s="10" t="str">
        <f>_xlfn.XLOOKUP(Table5[[#This Row],[Order_Date]],Table8[Date],Table8[Date_Key],"Not Found")</f>
        <v>DK-592</v>
      </c>
      <c r="E711" s="10" t="str">
        <f>_xlfn.XLOOKUP(R711,Table4[Region],Table4[Region_Key])</f>
        <v>RK-03</v>
      </c>
      <c r="F711" s="10" t="str">
        <f>_xlfn.XLOOKUP(S711,Table6[Sales_Channel],Table6[Channel_Key])</f>
        <v>CK-01</v>
      </c>
      <c r="G711" s="10" t="str">
        <f>_xlfn.XLOOKUP(T711,Table7[Gender_Category],Table7[Gender_Key])</f>
        <v>GK-02</v>
      </c>
      <c r="H711" s="10">
        <f>Cleaned_Data[[#This Row],[Units_Sold]]</f>
        <v>-1</v>
      </c>
      <c r="I711" s="10">
        <f>Cleaned_Data[[#This Row],[MRP]]</f>
        <v>9795.69</v>
      </c>
      <c r="J711" s="10">
        <f>Cleaned_Data[[#This Row],[Discount_Applied]]</f>
        <v>0</v>
      </c>
      <c r="K711" s="10">
        <f>Cleaned_Data[[#This Row],[Revenue]]</f>
        <v>0</v>
      </c>
      <c r="L711" s="10">
        <f>Cleaned_Data[[#This Row],[Profit]]</f>
        <v>1044.46</v>
      </c>
      <c r="M711" s="10" t="str">
        <f>Cleaned_Data[[#This Row],[Product_Name]]</f>
        <v>Air Jordan</v>
      </c>
      <c r="N711" s="10" t="str">
        <f>Cleaned_Data[[#This Row],[Product_Line]]</f>
        <v>Basketball</v>
      </c>
      <c r="O711" s="10" t="str">
        <f>Cleaned_Data[[#This Row],[Size]]</f>
        <v>L</v>
      </c>
      <c r="P711" s="10" t="str">
        <f t="shared" si="22"/>
        <v>Air Jordan|Basketball|L</v>
      </c>
      <c r="Q711" s="11">
        <f>Cleaned_Data[[#This Row],[Order_Date]]</f>
        <v>45724</v>
      </c>
      <c r="R711" s="10" t="str">
        <f>Cleaned_Data[[#This Row],[Region]]</f>
        <v>Mumbai</v>
      </c>
      <c r="S711" s="10" t="str">
        <f>Cleaned_Data[[#This Row],[Sales_Channel]]</f>
        <v>Online</v>
      </c>
      <c r="T711" s="10" t="str">
        <f>Cleaned_Data[[#This Row],[Gender_Category]]</f>
        <v>Women</v>
      </c>
      <c r="U711" t="str">
        <f t="shared" si="23"/>
        <v>DK-592</v>
      </c>
      <c r="V711" s="10"/>
      <c r="W711" s="10"/>
    </row>
    <row r="712" spans="1:23" x14ac:dyDescent="0.3">
      <c r="A712" s="10" t="s">
        <v>1031</v>
      </c>
      <c r="B712" s="10">
        <f>Cleaned_Data[[#This Row],[Order_ID]]</f>
        <v>2747</v>
      </c>
      <c r="C712" s="10" t="str">
        <f>_xlfn.XLOOKUP(P712,Dim_Product!$E$2:$E$221,Dim_Product!$A$2:$A$221,"Not Found")</f>
        <v>PK-142</v>
      </c>
      <c r="D712" s="10" t="str">
        <f>_xlfn.XLOOKUP(Table5[[#This Row],[Order_Date]],Table8[Date],Table8[Date_Key],"Not Found")</f>
        <v>Not Found</v>
      </c>
      <c r="E712" s="10" t="str">
        <f>_xlfn.XLOOKUP(R712,Table4[Region],Table4[Region_Key])</f>
        <v>RK-05</v>
      </c>
      <c r="F712" s="10" t="str">
        <f>_xlfn.XLOOKUP(S712,Table6[Sales_Channel],Table6[Channel_Key])</f>
        <v>CK-01</v>
      </c>
      <c r="G712" s="10" t="str">
        <f>_xlfn.XLOOKUP(T712,Table7[Gender_Category],Table7[Gender_Key])</f>
        <v>GK-03</v>
      </c>
      <c r="H712" s="10">
        <f>Cleaned_Data[[#This Row],[Units_Sold]]</f>
        <v>4</v>
      </c>
      <c r="I712" s="10">
        <f>Cleaned_Data[[#This Row],[MRP]]</f>
        <v>2483.9699999999998</v>
      </c>
      <c r="J712" s="10">
        <f>Cleaned_Data[[#This Row],[Discount_Applied]]</f>
        <v>0</v>
      </c>
      <c r="K712" s="10">
        <f>Cleaned_Data[[#This Row],[Revenue]]</f>
        <v>0</v>
      </c>
      <c r="L712" s="10">
        <f>Cleaned_Data[[#This Row],[Profit]]</f>
        <v>-609.36</v>
      </c>
      <c r="M712" s="10" t="str">
        <f>Cleaned_Data[[#This Row],[Product_Name]]</f>
        <v>Tiempo Legend</v>
      </c>
      <c r="N712" s="10" t="str">
        <f>Cleaned_Data[[#This Row],[Product_Line]]</f>
        <v>Soccer</v>
      </c>
      <c r="O712" s="10" t="str">
        <f>Cleaned_Data[[#This Row],[Size]]</f>
        <v>XL</v>
      </c>
      <c r="P712" s="10" t="str">
        <f t="shared" si="22"/>
        <v>Tiempo Legend|Soccer|XL</v>
      </c>
      <c r="Q712" s="11" t="str">
        <f>Cleaned_Data[[#This Row],[Order_Date]]</f>
        <v/>
      </c>
      <c r="R712" s="10" t="str">
        <f>Cleaned_Data[[#This Row],[Region]]</f>
        <v>Delhi</v>
      </c>
      <c r="S712" s="10" t="str">
        <f>Cleaned_Data[[#This Row],[Sales_Channel]]</f>
        <v>Online</v>
      </c>
      <c r="T712" s="10" t="str">
        <f>Cleaned_Data[[#This Row],[Gender_Category]]</f>
        <v>Men</v>
      </c>
      <c r="U712" t="str">
        <f t="shared" si="23"/>
        <v>Not Found</v>
      </c>
      <c r="V712" s="10"/>
      <c r="W712" s="10"/>
    </row>
    <row r="713" spans="1:23" x14ac:dyDescent="0.3">
      <c r="A713" s="10" t="s">
        <v>1032</v>
      </c>
      <c r="B713" s="10">
        <f>Cleaned_Data[[#This Row],[Order_ID]]</f>
        <v>2748</v>
      </c>
      <c r="C713" s="10" t="str">
        <f>_xlfn.XLOOKUP(P713,Dim_Product!$E$2:$E$221,Dim_Product!$A$2:$A$221,"Not Found")</f>
        <v>PK-99</v>
      </c>
      <c r="D713" s="10" t="str">
        <f>_xlfn.XLOOKUP(Table5[[#This Row],[Order_Date]],Table8[Date],Table8[Date_Key],"Not Found")</f>
        <v>Not Found</v>
      </c>
      <c r="E713" s="10" t="str">
        <f>_xlfn.XLOOKUP(R713,Table4[Region],Table4[Region_Key])</f>
        <v>RK-04</v>
      </c>
      <c r="F713" s="10" t="str">
        <f>_xlfn.XLOOKUP(S713,Table6[Sales_Channel],Table6[Channel_Key])</f>
        <v>CK-02</v>
      </c>
      <c r="G713" s="10" t="str">
        <f>_xlfn.XLOOKUP(T713,Table7[Gender_Category],Table7[Gender_Key])</f>
        <v>GK-03</v>
      </c>
      <c r="H713" s="10">
        <f>Cleaned_Data[[#This Row],[Units_Sold]]</f>
        <v>2</v>
      </c>
      <c r="I713" s="10">
        <f>Cleaned_Data[[#This Row],[MRP]]</f>
        <v>6110.0300000000007</v>
      </c>
      <c r="J713" s="10">
        <f>Cleaned_Data[[#This Row],[Discount_Applied]]</f>
        <v>0.05</v>
      </c>
      <c r="K713" s="10">
        <f>Cleaned_Data[[#This Row],[Revenue]]</f>
        <v>0</v>
      </c>
      <c r="L713" s="10">
        <f>Cleaned_Data[[#This Row],[Profit]]</f>
        <v>1010.96</v>
      </c>
      <c r="M713" s="10" t="str">
        <f>Cleaned_Data[[#This Row],[Product_Name]]</f>
        <v>Kyrie Flytrap</v>
      </c>
      <c r="N713" s="10" t="str">
        <f>Cleaned_Data[[#This Row],[Product_Line]]</f>
        <v>Basketball</v>
      </c>
      <c r="O713" s="10" t="str">
        <f>Cleaned_Data[[#This Row],[Size]]</f>
        <v>XL</v>
      </c>
      <c r="P713" s="10" t="str">
        <f t="shared" si="22"/>
        <v>Kyrie Flytrap|Basketball|XL</v>
      </c>
      <c r="Q713" s="11" t="str">
        <f>Cleaned_Data[[#This Row],[Order_Date]]</f>
        <v/>
      </c>
      <c r="R713" s="10" t="str">
        <f>Cleaned_Data[[#This Row],[Region]]</f>
        <v>Pune</v>
      </c>
      <c r="S713" s="10" t="str">
        <f>Cleaned_Data[[#This Row],[Sales_Channel]]</f>
        <v>Retail</v>
      </c>
      <c r="T713" s="10" t="str">
        <f>Cleaned_Data[[#This Row],[Gender_Category]]</f>
        <v>Men</v>
      </c>
      <c r="U713" t="str">
        <f t="shared" si="23"/>
        <v>Not Found</v>
      </c>
      <c r="V713" s="10"/>
      <c r="W713" s="10"/>
    </row>
    <row r="714" spans="1:23" x14ac:dyDescent="0.3">
      <c r="A714" s="10" t="s">
        <v>1033</v>
      </c>
      <c r="B714" s="10">
        <f>Cleaned_Data[[#This Row],[Order_ID]]</f>
        <v>2750</v>
      </c>
      <c r="C714" s="10" t="str">
        <f>_xlfn.XLOOKUP(P714,Dim_Product!$E$2:$E$221,Dim_Product!$A$2:$A$221,"Not Found")</f>
        <v>PK-110</v>
      </c>
      <c r="D714" s="10" t="str">
        <f>_xlfn.XLOOKUP(Table5[[#This Row],[Order_Date]],Table8[Date],Table8[Date_Key],"Not Found")</f>
        <v>DK-363</v>
      </c>
      <c r="E714" s="10" t="str">
        <f>_xlfn.XLOOKUP(R714,Table4[Region],Table4[Region_Key])</f>
        <v>RK-02</v>
      </c>
      <c r="F714" s="10" t="str">
        <f>_xlfn.XLOOKUP(S714,Table6[Sales_Channel],Table6[Channel_Key])</f>
        <v>CK-01</v>
      </c>
      <c r="G714" s="10" t="str">
        <f>_xlfn.XLOOKUP(T714,Table7[Gender_Category],Table7[Gender_Key])</f>
        <v>GK-02</v>
      </c>
      <c r="H714" s="10">
        <f>Cleaned_Data[[#This Row],[Units_Sold]]</f>
        <v>2</v>
      </c>
      <c r="I714" s="10">
        <f>Cleaned_Data[[#This Row],[MRP]]</f>
        <v>6110.0300000000007</v>
      </c>
      <c r="J714" s="10">
        <f>Cleaned_Data[[#This Row],[Discount_Applied]]</f>
        <v>0</v>
      </c>
      <c r="K714" s="10">
        <f>Cleaned_Data[[#This Row],[Revenue]]</f>
        <v>0</v>
      </c>
      <c r="L714" s="10">
        <f>Cleaned_Data[[#This Row],[Profit]]</f>
        <v>2924.09</v>
      </c>
      <c r="M714" s="10" t="str">
        <f>Cleaned_Data[[#This Row],[Product_Name]]</f>
        <v>Dunk Low</v>
      </c>
      <c r="N714" s="10" t="str">
        <f>Cleaned_Data[[#This Row],[Product_Line]]</f>
        <v>Lifestyle</v>
      </c>
      <c r="O714" s="10" t="str">
        <f>Cleaned_Data[[#This Row],[Size]]</f>
        <v>L</v>
      </c>
      <c r="P714" s="10" t="str">
        <f t="shared" si="22"/>
        <v>Dunk Low|Lifestyle|L</v>
      </c>
      <c r="Q714" s="11">
        <f>Cleaned_Data[[#This Row],[Order_Date]]</f>
        <v>45495</v>
      </c>
      <c r="R714" s="10" t="str">
        <f>Cleaned_Data[[#This Row],[Region]]</f>
        <v>Hyderabad</v>
      </c>
      <c r="S714" s="10" t="str">
        <f>Cleaned_Data[[#This Row],[Sales_Channel]]</f>
        <v>Online</v>
      </c>
      <c r="T714" s="10" t="str">
        <f>Cleaned_Data[[#This Row],[Gender_Category]]</f>
        <v>Women</v>
      </c>
      <c r="U714" t="str">
        <f t="shared" si="23"/>
        <v>DK-363</v>
      </c>
      <c r="V714" s="10"/>
      <c r="W714" s="10"/>
    </row>
    <row r="715" spans="1:23" x14ac:dyDescent="0.3">
      <c r="A715" s="10" t="s">
        <v>1034</v>
      </c>
      <c r="B715" s="10">
        <f>Cleaned_Data[[#This Row],[Order_ID]]</f>
        <v>2751</v>
      </c>
      <c r="C715" s="10" t="str">
        <f>_xlfn.XLOOKUP(P715,Dim_Product!$E$2:$E$221,Dim_Product!$A$2:$A$221,"Not Found")</f>
        <v>PK-41</v>
      </c>
      <c r="D715" s="10" t="str">
        <f>_xlfn.XLOOKUP(Table5[[#This Row],[Order_Date]],Table8[Date],Table8[Date_Key],"Not Found")</f>
        <v>DK-655</v>
      </c>
      <c r="E715" s="10" t="str">
        <f>_xlfn.XLOOKUP(R715,Table4[Region],Table4[Region_Key])</f>
        <v>RK-05</v>
      </c>
      <c r="F715" s="10" t="str">
        <f>_xlfn.XLOOKUP(S715,Table6[Sales_Channel],Table6[Channel_Key])</f>
        <v>CK-02</v>
      </c>
      <c r="G715" s="10" t="str">
        <f>_xlfn.XLOOKUP(T715,Table7[Gender_Category],Table7[Gender_Key])</f>
        <v>GK-03</v>
      </c>
      <c r="H715" s="10">
        <f>Cleaned_Data[[#This Row],[Units_Sold]]</f>
        <v>2</v>
      </c>
      <c r="I715" s="10">
        <f>Cleaned_Data[[#This Row],[MRP]]</f>
        <v>4776.83</v>
      </c>
      <c r="J715" s="10">
        <f>Cleaned_Data[[#This Row],[Discount_Applied]]</f>
        <v>0</v>
      </c>
      <c r="K715" s="10">
        <f>Cleaned_Data[[#This Row],[Revenue]]</f>
        <v>0</v>
      </c>
      <c r="L715" s="10">
        <f>Cleaned_Data[[#This Row],[Profit]]</f>
        <v>2857.99</v>
      </c>
      <c r="M715" s="10" t="str">
        <f>Cleaned_Data[[#This Row],[Product_Name]]</f>
        <v>Air Jordan</v>
      </c>
      <c r="N715" s="10" t="str">
        <f>Cleaned_Data[[#This Row],[Product_Line]]</f>
        <v>Basketball</v>
      </c>
      <c r="O715" s="10" t="str">
        <f>Cleaned_Data[[#This Row],[Size]]</f>
        <v>XL</v>
      </c>
      <c r="P715" s="10" t="str">
        <f t="shared" si="22"/>
        <v>Air Jordan|Basketball|XL</v>
      </c>
      <c r="Q715" s="11">
        <f>Cleaned_Data[[#This Row],[Order_Date]]</f>
        <v>45787</v>
      </c>
      <c r="R715" s="10" t="str">
        <f>Cleaned_Data[[#This Row],[Region]]</f>
        <v>Delhi</v>
      </c>
      <c r="S715" s="10" t="str">
        <f>Cleaned_Data[[#This Row],[Sales_Channel]]</f>
        <v>Retail</v>
      </c>
      <c r="T715" s="10" t="str">
        <f>Cleaned_Data[[#This Row],[Gender_Category]]</f>
        <v>Men</v>
      </c>
      <c r="U715" t="str">
        <f t="shared" si="23"/>
        <v>DK-655</v>
      </c>
      <c r="V715" s="10"/>
      <c r="W715" s="10"/>
    </row>
    <row r="716" spans="1:23" x14ac:dyDescent="0.3">
      <c r="A716" s="10" t="s">
        <v>1035</v>
      </c>
      <c r="B716" s="10">
        <f>Cleaned_Data[[#This Row],[Order_ID]]</f>
        <v>2752</v>
      </c>
      <c r="C716" s="10" t="str">
        <f>_xlfn.XLOOKUP(P716,Dim_Product!$E$2:$E$221,Dim_Product!$A$2:$A$221,"Not Found")</f>
        <v>PK-69</v>
      </c>
      <c r="D716" s="10" t="str">
        <f>_xlfn.XLOOKUP(Table5[[#This Row],[Order_Date]],Table8[Date],Table8[Date_Key],"Not Found")</f>
        <v>DK-407</v>
      </c>
      <c r="E716" s="10" t="str">
        <f>_xlfn.XLOOKUP(R716,Table4[Region],Table4[Region_Key])</f>
        <v>RK-04</v>
      </c>
      <c r="F716" s="10" t="str">
        <f>_xlfn.XLOOKUP(S716,Table6[Sales_Channel],Table6[Channel_Key])</f>
        <v>CK-02</v>
      </c>
      <c r="G716" s="10" t="str">
        <f>_xlfn.XLOOKUP(T716,Table7[Gender_Category],Table7[Gender_Key])</f>
        <v>GK-01</v>
      </c>
      <c r="H716" s="10">
        <f>Cleaned_Data[[#This Row],[Units_Sold]]</f>
        <v>0</v>
      </c>
      <c r="I716" s="10">
        <f>Cleaned_Data[[#This Row],[MRP]]</f>
        <v>6110.0300000000007</v>
      </c>
      <c r="J716" s="10">
        <f>Cleaned_Data[[#This Row],[Discount_Applied]]</f>
        <v>0</v>
      </c>
      <c r="K716" s="10">
        <f>Cleaned_Data[[#This Row],[Revenue]]</f>
        <v>0</v>
      </c>
      <c r="L716" s="10">
        <f>Cleaned_Data[[#This Row],[Profit]]</f>
        <v>341.26</v>
      </c>
      <c r="M716" s="10" t="str">
        <f>Cleaned_Data[[#This Row],[Product_Name]]</f>
        <v>Waffle One</v>
      </c>
      <c r="N716" s="10" t="str">
        <f>Cleaned_Data[[#This Row],[Product_Line]]</f>
        <v>Lifestyle</v>
      </c>
      <c r="O716" s="10" t="str">
        <f>Cleaned_Data[[#This Row],[Size]]</f>
        <v>NA</v>
      </c>
      <c r="P716" s="10" t="str">
        <f t="shared" si="22"/>
        <v>Waffle One|Lifestyle|NA</v>
      </c>
      <c r="Q716" s="11">
        <f>Cleaned_Data[[#This Row],[Order_Date]]</f>
        <v>45539</v>
      </c>
      <c r="R716" s="10" t="str">
        <f>Cleaned_Data[[#This Row],[Region]]</f>
        <v>Pune</v>
      </c>
      <c r="S716" s="10" t="str">
        <f>Cleaned_Data[[#This Row],[Sales_Channel]]</f>
        <v>Retail</v>
      </c>
      <c r="T716" s="10" t="str">
        <f>Cleaned_Data[[#This Row],[Gender_Category]]</f>
        <v>Kids</v>
      </c>
      <c r="U716" t="str">
        <f t="shared" si="23"/>
        <v>DK-407</v>
      </c>
      <c r="V716" s="10"/>
      <c r="W716" s="10"/>
    </row>
    <row r="717" spans="1:23" x14ac:dyDescent="0.3">
      <c r="A717" s="10" t="s">
        <v>1036</v>
      </c>
      <c r="B717" s="10">
        <f>Cleaned_Data[[#This Row],[Order_ID]]</f>
        <v>2753</v>
      </c>
      <c r="C717" s="10" t="str">
        <f>_xlfn.XLOOKUP(P717,Dim_Product!$E$2:$E$221,Dim_Product!$A$2:$A$221,"Not Found")</f>
        <v>PK-76</v>
      </c>
      <c r="D717" s="10" t="str">
        <f>_xlfn.XLOOKUP(Table5[[#This Row],[Order_Date]],Table8[Date],Table8[Date_Key],"Not Found")</f>
        <v>DK-689</v>
      </c>
      <c r="E717" s="10" t="str">
        <f>_xlfn.XLOOKUP(R717,Table4[Region],Table4[Region_Key])</f>
        <v>RK-06</v>
      </c>
      <c r="F717" s="10" t="str">
        <f>_xlfn.XLOOKUP(S717,Table6[Sales_Channel],Table6[Channel_Key])</f>
        <v>CK-02</v>
      </c>
      <c r="G717" s="10" t="str">
        <f>_xlfn.XLOOKUP(T717,Table7[Gender_Category],Table7[Gender_Key])</f>
        <v>GK-03</v>
      </c>
      <c r="H717" s="10">
        <f>Cleaned_Data[[#This Row],[Units_Sold]]</f>
        <v>2</v>
      </c>
      <c r="I717" s="10">
        <f>Cleaned_Data[[#This Row],[MRP]]</f>
        <v>6110.0300000000007</v>
      </c>
      <c r="J717" s="10">
        <f>Cleaned_Data[[#This Row],[Discount_Applied]]</f>
        <v>0</v>
      </c>
      <c r="K717" s="10">
        <f>Cleaned_Data[[#This Row],[Revenue]]</f>
        <v>0</v>
      </c>
      <c r="L717" s="10">
        <f>Cleaned_Data[[#This Row],[Profit]]</f>
        <v>-364.23</v>
      </c>
      <c r="M717" s="10" t="str">
        <f>Cleaned_Data[[#This Row],[Product_Name]]</f>
        <v>Pegasus Turbo</v>
      </c>
      <c r="N717" s="10" t="str">
        <f>Cleaned_Data[[#This Row],[Product_Line]]</f>
        <v>Running</v>
      </c>
      <c r="O717" s="10" t="str">
        <f>Cleaned_Data[[#This Row],[Size]]</f>
        <v>L</v>
      </c>
      <c r="P717" s="10" t="str">
        <f t="shared" si="22"/>
        <v>Pegasus Turbo|Running|L</v>
      </c>
      <c r="Q717" s="11">
        <f>Cleaned_Data[[#This Row],[Order_Date]]</f>
        <v>45821</v>
      </c>
      <c r="R717" s="10" t="str">
        <f>Cleaned_Data[[#This Row],[Region]]</f>
        <v>Kolkata</v>
      </c>
      <c r="S717" s="10" t="str">
        <f>Cleaned_Data[[#This Row],[Sales_Channel]]</f>
        <v>Retail</v>
      </c>
      <c r="T717" s="10" t="str">
        <f>Cleaned_Data[[#This Row],[Gender_Category]]</f>
        <v>Men</v>
      </c>
      <c r="U717" t="str">
        <f t="shared" si="23"/>
        <v>DK-689</v>
      </c>
      <c r="V717" s="10"/>
      <c r="W717" s="10"/>
    </row>
    <row r="718" spans="1:23" x14ac:dyDescent="0.3">
      <c r="A718" s="10" t="s">
        <v>1037</v>
      </c>
      <c r="B718" s="10">
        <f>Cleaned_Data[[#This Row],[Order_ID]]</f>
        <v>2754</v>
      </c>
      <c r="C718" s="10" t="str">
        <f>_xlfn.XLOOKUP(P718,Dim_Product!$E$2:$E$221,Dim_Product!$A$2:$A$221,"Not Found")</f>
        <v>PK-64</v>
      </c>
      <c r="D718" s="10" t="str">
        <f>_xlfn.XLOOKUP(Table5[[#This Row],[Order_Date]],Table8[Date],Table8[Date_Key],"Not Found")</f>
        <v>DK-481</v>
      </c>
      <c r="E718" s="10" t="str">
        <f>_xlfn.XLOOKUP(R718,Table4[Region],Table4[Region_Key])</f>
        <v>RK-06</v>
      </c>
      <c r="F718" s="10" t="str">
        <f>_xlfn.XLOOKUP(S718,Table6[Sales_Channel],Table6[Channel_Key])</f>
        <v>CK-01</v>
      </c>
      <c r="G718" s="10" t="str">
        <f>_xlfn.XLOOKUP(T718,Table7[Gender_Category],Table7[Gender_Key])</f>
        <v>GK-01</v>
      </c>
      <c r="H718" s="10">
        <f>Cleaned_Data[[#This Row],[Units_Sold]]</f>
        <v>1</v>
      </c>
      <c r="I718" s="10">
        <f>Cleaned_Data[[#This Row],[MRP]]</f>
        <v>6110.0300000000007</v>
      </c>
      <c r="J718" s="10">
        <f>Cleaned_Data[[#This Row],[Discount_Applied]]</f>
        <v>0</v>
      </c>
      <c r="K718" s="10">
        <f>Cleaned_Data[[#This Row],[Revenue]]</f>
        <v>0</v>
      </c>
      <c r="L718" s="10">
        <f>Cleaned_Data[[#This Row],[Profit]]</f>
        <v>3565.12</v>
      </c>
      <c r="M718" s="10" t="str">
        <f>Cleaned_Data[[#This Row],[Product_Name]]</f>
        <v>ZoomX Invincible</v>
      </c>
      <c r="N718" s="10" t="str">
        <f>Cleaned_Data[[#This Row],[Product_Line]]</f>
        <v>Training</v>
      </c>
      <c r="O718" s="10" t="str">
        <f>Cleaned_Data[[#This Row],[Size]]</f>
        <v>XL</v>
      </c>
      <c r="P718" s="10" t="str">
        <f t="shared" si="22"/>
        <v>ZoomX Invincible|Training|XL</v>
      </c>
      <c r="Q718" s="11">
        <f>Cleaned_Data[[#This Row],[Order_Date]]</f>
        <v>45613</v>
      </c>
      <c r="R718" s="10" t="str">
        <f>Cleaned_Data[[#This Row],[Region]]</f>
        <v>Kolkata</v>
      </c>
      <c r="S718" s="10" t="str">
        <f>Cleaned_Data[[#This Row],[Sales_Channel]]</f>
        <v>Online</v>
      </c>
      <c r="T718" s="10" t="str">
        <f>Cleaned_Data[[#This Row],[Gender_Category]]</f>
        <v>Kids</v>
      </c>
      <c r="U718" t="str">
        <f t="shared" si="23"/>
        <v>DK-481</v>
      </c>
      <c r="V718" s="10"/>
      <c r="W718" s="10"/>
    </row>
    <row r="719" spans="1:23" x14ac:dyDescent="0.3">
      <c r="A719" s="10" t="s">
        <v>1038</v>
      </c>
      <c r="B719" s="10">
        <f>Cleaned_Data[[#This Row],[Order_ID]]</f>
        <v>2755</v>
      </c>
      <c r="C719" s="10" t="str">
        <f>_xlfn.XLOOKUP(P719,Dim_Product!$E$2:$E$221,Dim_Product!$A$2:$A$221,"Not Found")</f>
        <v>PK-67</v>
      </c>
      <c r="D719" s="10" t="str">
        <f>_xlfn.XLOOKUP(Table5[[#This Row],[Order_Date]],Table8[Date],Table8[Date_Key],"Not Found")</f>
        <v>DK-481</v>
      </c>
      <c r="E719" s="10" t="str">
        <f>_xlfn.XLOOKUP(R719,Table4[Region],Table4[Region_Key])</f>
        <v>RK-01</v>
      </c>
      <c r="F719" s="10" t="str">
        <f>_xlfn.XLOOKUP(S719,Table6[Sales_Channel],Table6[Channel_Key])</f>
        <v>CK-01</v>
      </c>
      <c r="G719" s="10" t="str">
        <f>_xlfn.XLOOKUP(T719,Table7[Gender_Category],Table7[Gender_Key])</f>
        <v>GK-03</v>
      </c>
      <c r="H719" s="10">
        <f>Cleaned_Data[[#This Row],[Units_Sold]]</f>
        <v>3</v>
      </c>
      <c r="I719" s="10">
        <f>Cleaned_Data[[#This Row],[MRP]]</f>
        <v>8574</v>
      </c>
      <c r="J719" s="10">
        <f>Cleaned_Data[[#This Row],[Discount_Applied]]</f>
        <v>0</v>
      </c>
      <c r="K719" s="10">
        <f>Cleaned_Data[[#This Row],[Revenue]]</f>
        <v>0</v>
      </c>
      <c r="L719" s="10">
        <f>Cleaned_Data[[#This Row],[Profit]]</f>
        <v>161.94999999999999</v>
      </c>
      <c r="M719" s="10" t="str">
        <f>Cleaned_Data[[#This Row],[Product_Name]]</f>
        <v>React Infinity</v>
      </c>
      <c r="N719" s="10" t="str">
        <f>Cleaned_Data[[#This Row],[Product_Line]]</f>
        <v>Running</v>
      </c>
      <c r="O719" s="10" t="str">
        <f>Cleaned_Data[[#This Row],[Size]]</f>
        <v>M</v>
      </c>
      <c r="P719" s="10" t="str">
        <f t="shared" si="22"/>
        <v>React Infinity|Running|M</v>
      </c>
      <c r="Q719" s="11">
        <f>Cleaned_Data[[#This Row],[Order_Date]]</f>
        <v>45613</v>
      </c>
      <c r="R719" s="10" t="str">
        <f>Cleaned_Data[[#This Row],[Region]]</f>
        <v>Bangalore</v>
      </c>
      <c r="S719" s="10" t="str">
        <f>Cleaned_Data[[#This Row],[Sales_Channel]]</f>
        <v>Online</v>
      </c>
      <c r="T719" s="10" t="str">
        <f>Cleaned_Data[[#This Row],[Gender_Category]]</f>
        <v>Men</v>
      </c>
      <c r="U719" t="str">
        <f t="shared" si="23"/>
        <v>DK-481</v>
      </c>
      <c r="V719" s="10"/>
      <c r="W719" s="10"/>
    </row>
    <row r="720" spans="1:23" x14ac:dyDescent="0.3">
      <c r="A720" s="10" t="s">
        <v>1039</v>
      </c>
      <c r="B720" s="10">
        <f>Cleaned_Data[[#This Row],[Order_ID]]</f>
        <v>2756</v>
      </c>
      <c r="C720" s="10" t="str">
        <f>_xlfn.XLOOKUP(P720,Dim_Product!$E$2:$E$221,Dim_Product!$A$2:$A$221,"Not Found")</f>
        <v>PK-69</v>
      </c>
      <c r="D720" s="10" t="str">
        <f>_xlfn.XLOOKUP(Table5[[#This Row],[Order_Date]],Table8[Date],Table8[Date_Key],"Not Found")</f>
        <v>Not Found</v>
      </c>
      <c r="E720" s="10" t="str">
        <f>_xlfn.XLOOKUP(R720,Table4[Region],Table4[Region_Key])</f>
        <v>RK-01</v>
      </c>
      <c r="F720" s="10" t="str">
        <f>_xlfn.XLOOKUP(S720,Table6[Sales_Channel],Table6[Channel_Key])</f>
        <v>CK-02</v>
      </c>
      <c r="G720" s="10" t="str">
        <f>_xlfn.XLOOKUP(T720,Table7[Gender_Category],Table7[Gender_Key])</f>
        <v>GK-02</v>
      </c>
      <c r="H720" s="10">
        <f>Cleaned_Data[[#This Row],[Units_Sold]]</f>
        <v>2</v>
      </c>
      <c r="I720" s="10">
        <f>Cleaned_Data[[#This Row],[MRP]]</f>
        <v>8510.85</v>
      </c>
      <c r="J720" s="10">
        <f>Cleaned_Data[[#This Row],[Discount_Applied]]</f>
        <v>0</v>
      </c>
      <c r="K720" s="10">
        <f>Cleaned_Data[[#This Row],[Revenue]]</f>
        <v>0</v>
      </c>
      <c r="L720" s="10">
        <f>Cleaned_Data[[#This Row],[Profit]]</f>
        <v>1491.91</v>
      </c>
      <c r="M720" s="10" t="str">
        <f>Cleaned_Data[[#This Row],[Product_Name]]</f>
        <v>Waffle One</v>
      </c>
      <c r="N720" s="10" t="str">
        <f>Cleaned_Data[[#This Row],[Product_Line]]</f>
        <v>Lifestyle</v>
      </c>
      <c r="O720" s="10" t="str">
        <f>Cleaned_Data[[#This Row],[Size]]</f>
        <v>NA</v>
      </c>
      <c r="P720" s="10" t="str">
        <f t="shared" si="22"/>
        <v>Waffle One|Lifestyle|NA</v>
      </c>
      <c r="Q720" s="11" t="str">
        <f>Cleaned_Data[[#This Row],[Order_Date]]</f>
        <v/>
      </c>
      <c r="R720" s="10" t="str">
        <f>Cleaned_Data[[#This Row],[Region]]</f>
        <v>Bangalore</v>
      </c>
      <c r="S720" s="10" t="str">
        <f>Cleaned_Data[[#This Row],[Sales_Channel]]</f>
        <v>Retail</v>
      </c>
      <c r="T720" s="10" t="str">
        <f>Cleaned_Data[[#This Row],[Gender_Category]]</f>
        <v>Women</v>
      </c>
      <c r="U720" t="str">
        <f t="shared" si="23"/>
        <v>Not Found</v>
      </c>
      <c r="V720" s="10"/>
      <c r="W720" s="10"/>
    </row>
    <row r="721" spans="1:23" x14ac:dyDescent="0.3">
      <c r="A721" s="10" t="s">
        <v>1040</v>
      </c>
      <c r="B721" s="10">
        <f>Cleaned_Data[[#This Row],[Order_ID]]</f>
        <v>2757</v>
      </c>
      <c r="C721" s="10" t="str">
        <f>_xlfn.XLOOKUP(P721,Dim_Product!$E$2:$E$221,Dim_Product!$A$2:$A$221,"Not Found")</f>
        <v>PK-47</v>
      </c>
      <c r="D721" s="10" t="str">
        <f>_xlfn.XLOOKUP(Table5[[#This Row],[Order_Date]],Table8[Date],Table8[Date_Key],"Not Found")</f>
        <v>DK-241</v>
      </c>
      <c r="E721" s="10" t="str">
        <f>_xlfn.XLOOKUP(R721,Table4[Region],Table4[Region_Key])</f>
        <v>RK-02</v>
      </c>
      <c r="F721" s="10" t="str">
        <f>_xlfn.XLOOKUP(S721,Table6[Sales_Channel],Table6[Channel_Key])</f>
        <v>CK-01</v>
      </c>
      <c r="G721" s="10" t="str">
        <f>_xlfn.XLOOKUP(T721,Table7[Gender_Category],Table7[Gender_Key])</f>
        <v>GK-03</v>
      </c>
      <c r="H721" s="10">
        <f>Cleaned_Data[[#This Row],[Units_Sold]]</f>
        <v>0</v>
      </c>
      <c r="I721" s="10">
        <f>Cleaned_Data[[#This Row],[MRP]]</f>
        <v>3101.14</v>
      </c>
      <c r="J721" s="10">
        <f>Cleaned_Data[[#This Row],[Discount_Applied]]</f>
        <v>0</v>
      </c>
      <c r="K721" s="10">
        <f>Cleaned_Data[[#This Row],[Revenue]]</f>
        <v>0</v>
      </c>
      <c r="L721" s="10">
        <f>Cleaned_Data[[#This Row],[Profit]]</f>
        <v>-271.85000000000002</v>
      </c>
      <c r="M721" s="10" t="str">
        <f>Cleaned_Data[[#This Row],[Product_Name]]</f>
        <v>Phantom GT</v>
      </c>
      <c r="N721" s="10" t="str">
        <f>Cleaned_Data[[#This Row],[Product_Line]]</f>
        <v>Soccer</v>
      </c>
      <c r="O721" s="10" t="str">
        <f>Cleaned_Data[[#This Row],[Size]]</f>
        <v>NA</v>
      </c>
      <c r="P721" s="10" t="str">
        <f t="shared" si="22"/>
        <v>Phantom GT|Soccer|NA</v>
      </c>
      <c r="Q721" s="11">
        <f>Cleaned_Data[[#This Row],[Order_Date]]</f>
        <v>45373</v>
      </c>
      <c r="R721" s="10" t="str">
        <f>Cleaned_Data[[#This Row],[Region]]</f>
        <v>Hyderabad</v>
      </c>
      <c r="S721" s="10" t="str">
        <f>Cleaned_Data[[#This Row],[Sales_Channel]]</f>
        <v>Online</v>
      </c>
      <c r="T721" s="10" t="str">
        <f>Cleaned_Data[[#This Row],[Gender_Category]]</f>
        <v>Men</v>
      </c>
      <c r="U721" t="str">
        <f t="shared" si="23"/>
        <v>DK-241</v>
      </c>
      <c r="V721" s="10"/>
      <c r="W721" s="10"/>
    </row>
    <row r="722" spans="1:23" x14ac:dyDescent="0.3">
      <c r="A722" s="10" t="s">
        <v>1041</v>
      </c>
      <c r="B722" s="10">
        <f>Cleaned_Data[[#This Row],[Order_ID]]</f>
        <v>2758</v>
      </c>
      <c r="C722" s="10" t="str">
        <f>_xlfn.XLOOKUP(P722,Dim_Product!$E$2:$E$221,Dim_Product!$A$2:$A$221,"Not Found")</f>
        <v>PK-20</v>
      </c>
      <c r="D722" s="10" t="str">
        <f>_xlfn.XLOOKUP(Table5[[#This Row],[Order_Date]],Table8[Date],Table8[Date_Key],"Not Found")</f>
        <v>Not Found</v>
      </c>
      <c r="E722" s="10" t="str">
        <f>_xlfn.XLOOKUP(R722,Table4[Region],Table4[Region_Key])</f>
        <v>RK-04</v>
      </c>
      <c r="F722" s="10" t="str">
        <f>_xlfn.XLOOKUP(S722,Table6[Sales_Channel],Table6[Channel_Key])</f>
        <v>CK-01</v>
      </c>
      <c r="G722" s="10" t="str">
        <f>_xlfn.XLOOKUP(T722,Table7[Gender_Category],Table7[Gender_Key])</f>
        <v>GK-02</v>
      </c>
      <c r="H722" s="10">
        <f>Cleaned_Data[[#This Row],[Units_Sold]]</f>
        <v>2</v>
      </c>
      <c r="I722" s="10">
        <f>Cleaned_Data[[#This Row],[MRP]]</f>
        <v>6110.0300000000007</v>
      </c>
      <c r="J722" s="10">
        <f>Cleaned_Data[[#This Row],[Discount_Applied]]</f>
        <v>0</v>
      </c>
      <c r="K722" s="10">
        <f>Cleaned_Data[[#This Row],[Revenue]]</f>
        <v>0</v>
      </c>
      <c r="L722" s="10">
        <f>Cleaned_Data[[#This Row],[Profit]]</f>
        <v>3986.03</v>
      </c>
      <c r="M722" s="10" t="str">
        <f>Cleaned_Data[[#This Row],[Product_Name]]</f>
        <v>Waffle One</v>
      </c>
      <c r="N722" s="10" t="str">
        <f>Cleaned_Data[[#This Row],[Product_Line]]</f>
        <v>Lifestyle</v>
      </c>
      <c r="O722" s="10" t="str">
        <f>Cleaned_Data[[#This Row],[Size]]</f>
        <v>M</v>
      </c>
      <c r="P722" s="10" t="str">
        <f t="shared" si="22"/>
        <v>Waffle One|Lifestyle|M</v>
      </c>
      <c r="Q722" s="11" t="str">
        <f>Cleaned_Data[[#This Row],[Order_Date]]</f>
        <v/>
      </c>
      <c r="R722" s="10" t="str">
        <f>Cleaned_Data[[#This Row],[Region]]</f>
        <v>Pune</v>
      </c>
      <c r="S722" s="10" t="str">
        <f>Cleaned_Data[[#This Row],[Sales_Channel]]</f>
        <v>Online</v>
      </c>
      <c r="T722" s="10" t="str">
        <f>Cleaned_Data[[#This Row],[Gender_Category]]</f>
        <v>Women</v>
      </c>
      <c r="U722" t="str">
        <f t="shared" si="23"/>
        <v>Not Found</v>
      </c>
      <c r="V722" s="10"/>
      <c r="W722" s="10"/>
    </row>
    <row r="723" spans="1:23" x14ac:dyDescent="0.3">
      <c r="A723" s="10" t="s">
        <v>1042</v>
      </c>
      <c r="B723" s="10">
        <f>Cleaned_Data[[#This Row],[Order_ID]]</f>
        <v>2759</v>
      </c>
      <c r="C723" s="10" t="str">
        <f>_xlfn.XLOOKUP(P723,Dim_Product!$E$2:$E$221,Dim_Product!$A$2:$A$221,"Not Found")</f>
        <v>PK-28</v>
      </c>
      <c r="D723" s="10" t="str">
        <f>_xlfn.XLOOKUP(Table5[[#This Row],[Order_Date]],Table8[Date],Table8[Date_Key],"Not Found")</f>
        <v>DK-109</v>
      </c>
      <c r="E723" s="10" t="str">
        <f>_xlfn.XLOOKUP(R723,Table4[Region],Table4[Region_Key])</f>
        <v>RK-05</v>
      </c>
      <c r="F723" s="10" t="str">
        <f>_xlfn.XLOOKUP(S723,Table6[Sales_Channel],Table6[Channel_Key])</f>
        <v>CK-02</v>
      </c>
      <c r="G723" s="10" t="str">
        <f>_xlfn.XLOOKUP(T723,Table7[Gender_Category],Table7[Gender_Key])</f>
        <v>GK-01</v>
      </c>
      <c r="H723" s="10">
        <f>Cleaned_Data[[#This Row],[Units_Sold]]</f>
        <v>2</v>
      </c>
      <c r="I723" s="10">
        <f>Cleaned_Data[[#This Row],[MRP]]</f>
        <v>6110.0300000000007</v>
      </c>
      <c r="J723" s="10">
        <f>Cleaned_Data[[#This Row],[Discount_Applied]]</f>
        <v>0</v>
      </c>
      <c r="K723" s="10">
        <f>Cleaned_Data[[#This Row],[Revenue]]</f>
        <v>0</v>
      </c>
      <c r="L723" s="10">
        <f>Cleaned_Data[[#This Row],[Profit]]</f>
        <v>1822.72</v>
      </c>
      <c r="M723" s="10" t="str">
        <f>Cleaned_Data[[#This Row],[Product_Name]]</f>
        <v>Premier III</v>
      </c>
      <c r="N723" s="10" t="str">
        <f>Cleaned_Data[[#This Row],[Product_Line]]</f>
        <v>Soccer</v>
      </c>
      <c r="O723" s="10" t="str">
        <f>Cleaned_Data[[#This Row],[Size]]</f>
        <v>NA</v>
      </c>
      <c r="P723" s="10" t="str">
        <f t="shared" si="22"/>
        <v>Premier III|Soccer|NA</v>
      </c>
      <c r="Q723" s="11">
        <f>Cleaned_Data[[#This Row],[Order_Date]]</f>
        <v>45241</v>
      </c>
      <c r="R723" s="10" t="str">
        <f>Cleaned_Data[[#This Row],[Region]]</f>
        <v>Delhi</v>
      </c>
      <c r="S723" s="10" t="str">
        <f>Cleaned_Data[[#This Row],[Sales_Channel]]</f>
        <v>Retail</v>
      </c>
      <c r="T723" s="10" t="str">
        <f>Cleaned_Data[[#This Row],[Gender_Category]]</f>
        <v>Kids</v>
      </c>
      <c r="U723" t="str">
        <f t="shared" si="23"/>
        <v>DK-109</v>
      </c>
      <c r="V723" s="10"/>
      <c r="W723" s="10"/>
    </row>
    <row r="724" spans="1:23" x14ac:dyDescent="0.3">
      <c r="A724" s="10" t="s">
        <v>1043</v>
      </c>
      <c r="B724" s="10">
        <f>Cleaned_Data[[#This Row],[Order_ID]]</f>
        <v>2760</v>
      </c>
      <c r="C724" s="10" t="str">
        <f>_xlfn.XLOOKUP(P724,Dim_Product!$E$2:$E$221,Dim_Product!$A$2:$A$221,"Not Found")</f>
        <v>PK-101</v>
      </c>
      <c r="D724" s="10" t="str">
        <f>_xlfn.XLOOKUP(Table5[[#This Row],[Order_Date]],Table8[Date],Table8[Date_Key],"Not Found")</f>
        <v>DK-433</v>
      </c>
      <c r="E724" s="10" t="str">
        <f>_xlfn.XLOOKUP(R724,Table4[Region],Table4[Region_Key])</f>
        <v>RK-03</v>
      </c>
      <c r="F724" s="10" t="str">
        <f>_xlfn.XLOOKUP(S724,Table6[Sales_Channel],Table6[Channel_Key])</f>
        <v>CK-01</v>
      </c>
      <c r="G724" s="10" t="str">
        <f>_xlfn.XLOOKUP(T724,Table7[Gender_Category],Table7[Gender_Key])</f>
        <v>GK-03</v>
      </c>
      <c r="H724" s="10">
        <f>Cleaned_Data[[#This Row],[Units_Sold]]</f>
        <v>2</v>
      </c>
      <c r="I724" s="10">
        <f>Cleaned_Data[[#This Row],[MRP]]</f>
        <v>6110.0300000000007</v>
      </c>
      <c r="J724" s="10">
        <f>Cleaned_Data[[#This Row],[Discount_Applied]]</f>
        <v>0</v>
      </c>
      <c r="K724" s="10">
        <f>Cleaned_Data[[#This Row],[Revenue]]</f>
        <v>0</v>
      </c>
      <c r="L724" s="10">
        <f>Cleaned_Data[[#This Row],[Profit]]</f>
        <v>1496.19</v>
      </c>
      <c r="M724" s="10" t="str">
        <f>Cleaned_Data[[#This Row],[Product_Name]]</f>
        <v>SuperRep Go</v>
      </c>
      <c r="N724" s="10" t="str">
        <f>Cleaned_Data[[#This Row],[Product_Line]]</f>
        <v>Training</v>
      </c>
      <c r="O724" s="10" t="str">
        <f>Cleaned_Data[[#This Row],[Size]]</f>
        <v>7</v>
      </c>
      <c r="P724" s="10" t="str">
        <f t="shared" si="22"/>
        <v>SuperRep Go|Training|7</v>
      </c>
      <c r="Q724" s="11">
        <f>Cleaned_Data[[#This Row],[Order_Date]]</f>
        <v>45565</v>
      </c>
      <c r="R724" s="10" t="str">
        <f>Cleaned_Data[[#This Row],[Region]]</f>
        <v>Mumbai</v>
      </c>
      <c r="S724" s="10" t="str">
        <f>Cleaned_Data[[#This Row],[Sales_Channel]]</f>
        <v>Online</v>
      </c>
      <c r="T724" s="10" t="str">
        <f>Cleaned_Data[[#This Row],[Gender_Category]]</f>
        <v>Men</v>
      </c>
      <c r="U724" t="str">
        <f t="shared" si="23"/>
        <v>DK-433</v>
      </c>
      <c r="V724" s="10"/>
      <c r="W724" s="10"/>
    </row>
    <row r="725" spans="1:23" x14ac:dyDescent="0.3">
      <c r="A725" s="10" t="s">
        <v>1044</v>
      </c>
      <c r="B725" s="10">
        <f>Cleaned_Data[[#This Row],[Order_ID]]</f>
        <v>2761</v>
      </c>
      <c r="C725" s="10" t="str">
        <f>_xlfn.XLOOKUP(P725,Dim_Product!$E$2:$E$221,Dim_Product!$A$2:$A$221,"Not Found")</f>
        <v>PK-03</v>
      </c>
      <c r="D725" s="10" t="str">
        <f>_xlfn.XLOOKUP(Table5[[#This Row],[Order_Date]],Table8[Date],Table8[Date_Key],"Not Found")</f>
        <v>DK-594</v>
      </c>
      <c r="E725" s="10" t="str">
        <f>_xlfn.XLOOKUP(R725,Table4[Region],Table4[Region_Key])</f>
        <v>RK-05</v>
      </c>
      <c r="F725" s="10" t="str">
        <f>_xlfn.XLOOKUP(S725,Table6[Sales_Channel],Table6[Channel_Key])</f>
        <v>CK-02</v>
      </c>
      <c r="G725" s="10" t="str">
        <f>_xlfn.XLOOKUP(T725,Table7[Gender_Category],Table7[Gender_Key])</f>
        <v>GK-01</v>
      </c>
      <c r="H725" s="10">
        <f>Cleaned_Data[[#This Row],[Units_Sold]]</f>
        <v>4</v>
      </c>
      <c r="I725" s="10">
        <f>Cleaned_Data[[#This Row],[MRP]]</f>
        <v>6110.0300000000007</v>
      </c>
      <c r="J725" s="10">
        <f>Cleaned_Data[[#This Row],[Discount_Applied]]</f>
        <v>0</v>
      </c>
      <c r="K725" s="10">
        <f>Cleaned_Data[[#This Row],[Revenue]]</f>
        <v>0</v>
      </c>
      <c r="L725" s="10">
        <f>Cleaned_Data[[#This Row],[Profit]]</f>
        <v>2588.0300000000002</v>
      </c>
      <c r="M725" s="10" t="str">
        <f>Cleaned_Data[[#This Row],[Product_Name]]</f>
        <v>Premier III</v>
      </c>
      <c r="N725" s="10" t="str">
        <f>Cleaned_Data[[#This Row],[Product_Line]]</f>
        <v>Soccer</v>
      </c>
      <c r="O725" s="10" t="str">
        <f>Cleaned_Data[[#This Row],[Size]]</f>
        <v>M</v>
      </c>
      <c r="P725" s="10" t="str">
        <f t="shared" si="22"/>
        <v>Premier III|Soccer|M</v>
      </c>
      <c r="Q725" s="11">
        <f>Cleaned_Data[[#This Row],[Order_Date]]</f>
        <v>45726</v>
      </c>
      <c r="R725" s="10" t="str">
        <f>Cleaned_Data[[#This Row],[Region]]</f>
        <v>Delhi</v>
      </c>
      <c r="S725" s="10" t="str">
        <f>Cleaned_Data[[#This Row],[Sales_Channel]]</f>
        <v>Retail</v>
      </c>
      <c r="T725" s="10" t="str">
        <f>Cleaned_Data[[#This Row],[Gender_Category]]</f>
        <v>Kids</v>
      </c>
      <c r="U725" t="str">
        <f t="shared" si="23"/>
        <v>DK-594</v>
      </c>
      <c r="V725" s="10"/>
      <c r="W725" s="10"/>
    </row>
    <row r="726" spans="1:23" x14ac:dyDescent="0.3">
      <c r="A726" s="10" t="s">
        <v>1045</v>
      </c>
      <c r="B726" s="10">
        <f>Cleaned_Data[[#This Row],[Order_ID]]</f>
        <v>2762</v>
      </c>
      <c r="C726" s="10" t="str">
        <f>_xlfn.XLOOKUP(P726,Dim_Product!$E$2:$E$221,Dim_Product!$A$2:$A$221,"Not Found")</f>
        <v>PK-76</v>
      </c>
      <c r="D726" s="10" t="str">
        <f>_xlfn.XLOOKUP(Table5[[#This Row],[Order_Date]],Table8[Date],Table8[Date_Key],"Not Found")</f>
        <v>DK-541</v>
      </c>
      <c r="E726" s="10" t="str">
        <f>_xlfn.XLOOKUP(R726,Table4[Region],Table4[Region_Key])</f>
        <v>RK-03</v>
      </c>
      <c r="F726" s="10" t="str">
        <f>_xlfn.XLOOKUP(S726,Table6[Sales_Channel],Table6[Channel_Key])</f>
        <v>CK-02</v>
      </c>
      <c r="G726" s="10" t="str">
        <f>_xlfn.XLOOKUP(T726,Table7[Gender_Category],Table7[Gender_Key])</f>
        <v>GK-02</v>
      </c>
      <c r="H726" s="10">
        <f>Cleaned_Data[[#This Row],[Units_Sold]]</f>
        <v>2</v>
      </c>
      <c r="I726" s="10">
        <f>Cleaned_Data[[#This Row],[MRP]]</f>
        <v>6110.0300000000007</v>
      </c>
      <c r="J726" s="10">
        <f>Cleaned_Data[[#This Row],[Discount_Applied]]</f>
        <v>0</v>
      </c>
      <c r="K726" s="10">
        <f>Cleaned_Data[[#This Row],[Revenue]]</f>
        <v>0</v>
      </c>
      <c r="L726" s="10">
        <f>Cleaned_Data[[#This Row],[Profit]]</f>
        <v>-355.55</v>
      </c>
      <c r="M726" s="10" t="str">
        <f>Cleaned_Data[[#This Row],[Product_Name]]</f>
        <v>Pegasus Turbo</v>
      </c>
      <c r="N726" s="10" t="str">
        <f>Cleaned_Data[[#This Row],[Product_Line]]</f>
        <v>Running</v>
      </c>
      <c r="O726" s="10" t="str">
        <f>Cleaned_Data[[#This Row],[Size]]</f>
        <v>L</v>
      </c>
      <c r="P726" s="10" t="str">
        <f t="shared" si="22"/>
        <v>Pegasus Turbo|Running|L</v>
      </c>
      <c r="Q726" s="11">
        <f>Cleaned_Data[[#This Row],[Order_Date]]</f>
        <v>45673</v>
      </c>
      <c r="R726" s="10" t="str">
        <f>Cleaned_Data[[#This Row],[Region]]</f>
        <v>Mumbai</v>
      </c>
      <c r="S726" s="10" t="str">
        <f>Cleaned_Data[[#This Row],[Sales_Channel]]</f>
        <v>Retail</v>
      </c>
      <c r="T726" s="10" t="str">
        <f>Cleaned_Data[[#This Row],[Gender_Category]]</f>
        <v>Women</v>
      </c>
      <c r="U726" t="str">
        <f t="shared" si="23"/>
        <v>DK-541</v>
      </c>
      <c r="V726" s="10"/>
      <c r="W726" s="10"/>
    </row>
    <row r="727" spans="1:23" x14ac:dyDescent="0.3">
      <c r="A727" s="10" t="s">
        <v>1046</v>
      </c>
      <c r="B727" s="10">
        <f>Cleaned_Data[[#This Row],[Order_ID]]</f>
        <v>2763</v>
      </c>
      <c r="C727" s="10" t="str">
        <f>_xlfn.XLOOKUP(P727,Dim_Product!$E$2:$E$221,Dim_Product!$A$2:$A$221,"Not Found")</f>
        <v>PK-162</v>
      </c>
      <c r="D727" s="10" t="str">
        <f>_xlfn.XLOOKUP(Table5[[#This Row],[Order_Date]],Table8[Date],Table8[Date_Key],"Not Found")</f>
        <v>Not Found</v>
      </c>
      <c r="E727" s="10" t="str">
        <f>_xlfn.XLOOKUP(R727,Table4[Region],Table4[Region_Key])</f>
        <v>RK-04</v>
      </c>
      <c r="F727" s="10" t="str">
        <f>_xlfn.XLOOKUP(S727,Table6[Sales_Channel],Table6[Channel_Key])</f>
        <v>CK-01</v>
      </c>
      <c r="G727" s="10" t="str">
        <f>_xlfn.XLOOKUP(T727,Table7[Gender_Category],Table7[Gender_Key])</f>
        <v>GK-02</v>
      </c>
      <c r="H727" s="10">
        <f>Cleaned_Data[[#This Row],[Units_Sold]]</f>
        <v>4</v>
      </c>
      <c r="I727" s="10">
        <f>Cleaned_Data[[#This Row],[MRP]]</f>
        <v>3328.58</v>
      </c>
      <c r="J727" s="10">
        <f>Cleaned_Data[[#This Row],[Discount_Applied]]</f>
        <v>0</v>
      </c>
      <c r="K727" s="10">
        <f>Cleaned_Data[[#This Row],[Revenue]]</f>
        <v>0</v>
      </c>
      <c r="L727" s="10">
        <f>Cleaned_Data[[#This Row],[Profit]]</f>
        <v>-763.34</v>
      </c>
      <c r="M727" s="10" t="str">
        <f>Cleaned_Data[[#This Row],[Product_Name]]</f>
        <v>Phantom GT</v>
      </c>
      <c r="N727" s="10" t="str">
        <f>Cleaned_Data[[#This Row],[Product_Line]]</f>
        <v>Soccer</v>
      </c>
      <c r="O727" s="10" t="str">
        <f>Cleaned_Data[[#This Row],[Size]]</f>
        <v>10</v>
      </c>
      <c r="P727" s="10" t="str">
        <f t="shared" si="22"/>
        <v>Phantom GT|Soccer|10</v>
      </c>
      <c r="Q727" s="11" t="str">
        <f>Cleaned_Data[[#This Row],[Order_Date]]</f>
        <v/>
      </c>
      <c r="R727" s="10" t="str">
        <f>Cleaned_Data[[#This Row],[Region]]</f>
        <v>Pune</v>
      </c>
      <c r="S727" s="10" t="str">
        <f>Cleaned_Data[[#This Row],[Sales_Channel]]</f>
        <v>Online</v>
      </c>
      <c r="T727" s="10" t="str">
        <f>Cleaned_Data[[#This Row],[Gender_Category]]</f>
        <v>Women</v>
      </c>
      <c r="U727" t="str">
        <f t="shared" si="23"/>
        <v>Not Found</v>
      </c>
      <c r="V727" s="10"/>
      <c r="W727" s="10"/>
    </row>
    <row r="728" spans="1:23" x14ac:dyDescent="0.3">
      <c r="A728" s="10" t="s">
        <v>1047</v>
      </c>
      <c r="B728" s="10">
        <f>Cleaned_Data[[#This Row],[Order_ID]]</f>
        <v>2764</v>
      </c>
      <c r="C728" s="10" t="str">
        <f>_xlfn.XLOOKUP(P728,Dim_Product!$E$2:$E$221,Dim_Product!$A$2:$A$221,"Not Found")</f>
        <v>PK-11</v>
      </c>
      <c r="D728" s="10" t="str">
        <f>_xlfn.XLOOKUP(Table5[[#This Row],[Order_Date]],Table8[Date],Table8[Date_Key],"Not Found")</f>
        <v>DK-391</v>
      </c>
      <c r="E728" s="10" t="str">
        <f>_xlfn.XLOOKUP(R728,Table4[Region],Table4[Region_Key])</f>
        <v>RK-06</v>
      </c>
      <c r="F728" s="10" t="str">
        <f>_xlfn.XLOOKUP(S728,Table6[Sales_Channel],Table6[Channel_Key])</f>
        <v>CK-02</v>
      </c>
      <c r="G728" s="10" t="str">
        <f>_xlfn.XLOOKUP(T728,Table7[Gender_Category],Table7[Gender_Key])</f>
        <v>GK-01</v>
      </c>
      <c r="H728" s="10">
        <f>Cleaned_Data[[#This Row],[Units_Sold]]</f>
        <v>2</v>
      </c>
      <c r="I728" s="10">
        <f>Cleaned_Data[[#This Row],[MRP]]</f>
        <v>7776.94</v>
      </c>
      <c r="J728" s="10">
        <f>Cleaned_Data[[#This Row],[Discount_Applied]]</f>
        <v>0</v>
      </c>
      <c r="K728" s="10">
        <f>Cleaned_Data[[#This Row],[Revenue]]</f>
        <v>0</v>
      </c>
      <c r="L728" s="10">
        <f>Cleaned_Data[[#This Row],[Profit]]</f>
        <v>-532.24</v>
      </c>
      <c r="M728" s="10" t="str">
        <f>Cleaned_Data[[#This Row],[Product_Name]]</f>
        <v>Blazer Mid</v>
      </c>
      <c r="N728" s="10" t="str">
        <f>Cleaned_Data[[#This Row],[Product_Line]]</f>
        <v>Lifestyle</v>
      </c>
      <c r="O728" s="10" t="str">
        <f>Cleaned_Data[[#This Row],[Size]]</f>
        <v>NA</v>
      </c>
      <c r="P728" s="10" t="str">
        <f t="shared" si="22"/>
        <v>Blazer Mid|Lifestyle|NA</v>
      </c>
      <c r="Q728" s="11">
        <f>Cleaned_Data[[#This Row],[Order_Date]]</f>
        <v>45523</v>
      </c>
      <c r="R728" s="10" t="str">
        <f>Cleaned_Data[[#This Row],[Region]]</f>
        <v>Kolkata</v>
      </c>
      <c r="S728" s="10" t="str">
        <f>Cleaned_Data[[#This Row],[Sales_Channel]]</f>
        <v>Retail</v>
      </c>
      <c r="T728" s="10" t="str">
        <f>Cleaned_Data[[#This Row],[Gender_Category]]</f>
        <v>Kids</v>
      </c>
      <c r="U728" t="str">
        <f t="shared" si="23"/>
        <v>DK-391</v>
      </c>
      <c r="V728" s="10"/>
      <c r="W728" s="10"/>
    </row>
    <row r="729" spans="1:23" x14ac:dyDescent="0.3">
      <c r="A729" s="10" t="s">
        <v>1048</v>
      </c>
      <c r="B729" s="10">
        <f>Cleaned_Data[[#This Row],[Order_ID]]</f>
        <v>2765</v>
      </c>
      <c r="C729" s="10" t="str">
        <f>_xlfn.XLOOKUP(P729,Dim_Product!$E$2:$E$221,Dim_Product!$A$2:$A$221,"Not Found")</f>
        <v>PK-03</v>
      </c>
      <c r="D729" s="10" t="str">
        <f>_xlfn.XLOOKUP(Table5[[#This Row],[Order_Date]],Table8[Date],Table8[Date_Key],"Not Found")</f>
        <v>Not Found</v>
      </c>
      <c r="E729" s="10" t="str">
        <f>_xlfn.XLOOKUP(R729,Table4[Region],Table4[Region_Key])</f>
        <v>RK-03</v>
      </c>
      <c r="F729" s="10" t="str">
        <f>_xlfn.XLOOKUP(S729,Table6[Sales_Channel],Table6[Channel_Key])</f>
        <v>CK-01</v>
      </c>
      <c r="G729" s="10" t="str">
        <f>_xlfn.XLOOKUP(T729,Table7[Gender_Category],Table7[Gender_Key])</f>
        <v>GK-02</v>
      </c>
      <c r="H729" s="10">
        <f>Cleaned_Data[[#This Row],[Units_Sold]]</f>
        <v>2</v>
      </c>
      <c r="I729" s="10">
        <f>Cleaned_Data[[#This Row],[MRP]]</f>
        <v>6370.84</v>
      </c>
      <c r="J729" s="10">
        <f>Cleaned_Data[[#This Row],[Discount_Applied]]</f>
        <v>0</v>
      </c>
      <c r="K729" s="10">
        <f>Cleaned_Data[[#This Row],[Revenue]]</f>
        <v>0</v>
      </c>
      <c r="L729" s="10">
        <f>Cleaned_Data[[#This Row],[Profit]]</f>
        <v>1609.7</v>
      </c>
      <c r="M729" s="10" t="str">
        <f>Cleaned_Data[[#This Row],[Product_Name]]</f>
        <v>Premier III</v>
      </c>
      <c r="N729" s="10" t="str">
        <f>Cleaned_Data[[#This Row],[Product_Line]]</f>
        <v>Soccer</v>
      </c>
      <c r="O729" s="10" t="str">
        <f>Cleaned_Data[[#This Row],[Size]]</f>
        <v>M</v>
      </c>
      <c r="P729" s="10" t="str">
        <f t="shared" si="22"/>
        <v>Premier III|Soccer|M</v>
      </c>
      <c r="Q729" s="11" t="str">
        <f>Cleaned_Data[[#This Row],[Order_Date]]</f>
        <v/>
      </c>
      <c r="R729" s="10" t="str">
        <f>Cleaned_Data[[#This Row],[Region]]</f>
        <v>Mumbai</v>
      </c>
      <c r="S729" s="10" t="str">
        <f>Cleaned_Data[[#This Row],[Sales_Channel]]</f>
        <v>Online</v>
      </c>
      <c r="T729" s="10" t="str">
        <f>Cleaned_Data[[#This Row],[Gender_Category]]</f>
        <v>Women</v>
      </c>
      <c r="U729" t="str">
        <f t="shared" si="23"/>
        <v>Not Found</v>
      </c>
      <c r="V729" s="10"/>
      <c r="W729" s="10"/>
    </row>
    <row r="730" spans="1:23" x14ac:dyDescent="0.3">
      <c r="A730" s="10" t="s">
        <v>1049</v>
      </c>
      <c r="B730" s="10">
        <f>Cleaned_Data[[#This Row],[Order_ID]]</f>
        <v>2766</v>
      </c>
      <c r="C730" s="10" t="str">
        <f>_xlfn.XLOOKUP(P730,Dim_Product!$E$2:$E$221,Dim_Product!$A$2:$A$221,"Not Found")</f>
        <v>PK-106</v>
      </c>
      <c r="D730" s="10" t="str">
        <f>_xlfn.XLOOKUP(Table5[[#This Row],[Order_Date]],Table8[Date],Table8[Date_Key],"Not Found")</f>
        <v>DK-571</v>
      </c>
      <c r="E730" s="10" t="str">
        <f>_xlfn.XLOOKUP(R730,Table4[Region],Table4[Region_Key])</f>
        <v>RK-03</v>
      </c>
      <c r="F730" s="10" t="str">
        <f>_xlfn.XLOOKUP(S730,Table6[Sales_Channel],Table6[Channel_Key])</f>
        <v>CK-02</v>
      </c>
      <c r="G730" s="10" t="str">
        <f>_xlfn.XLOOKUP(T730,Table7[Gender_Category],Table7[Gender_Key])</f>
        <v>GK-02</v>
      </c>
      <c r="H730" s="10">
        <f>Cleaned_Data[[#This Row],[Units_Sold]]</f>
        <v>-1</v>
      </c>
      <c r="I730" s="10">
        <f>Cleaned_Data[[#This Row],[MRP]]</f>
        <v>2609.0700000000002</v>
      </c>
      <c r="J730" s="10">
        <f>Cleaned_Data[[#This Row],[Discount_Applied]]</f>
        <v>0</v>
      </c>
      <c r="K730" s="10">
        <f>Cleaned_Data[[#This Row],[Revenue]]</f>
        <v>0</v>
      </c>
      <c r="L730" s="10">
        <f>Cleaned_Data[[#This Row],[Profit]]</f>
        <v>-265.27</v>
      </c>
      <c r="M730" s="10" t="str">
        <f>Cleaned_Data[[#This Row],[Product_Name]]</f>
        <v>Dunk Low</v>
      </c>
      <c r="N730" s="10" t="str">
        <f>Cleaned_Data[[#This Row],[Product_Line]]</f>
        <v>Lifestyle</v>
      </c>
      <c r="O730" s="10" t="str">
        <f>Cleaned_Data[[#This Row],[Size]]</f>
        <v>NA</v>
      </c>
      <c r="P730" s="10" t="str">
        <f t="shared" si="22"/>
        <v>Dunk Low|Lifestyle|NA</v>
      </c>
      <c r="Q730" s="11">
        <f>Cleaned_Data[[#This Row],[Order_Date]]</f>
        <v>45703</v>
      </c>
      <c r="R730" s="10" t="str">
        <f>Cleaned_Data[[#This Row],[Region]]</f>
        <v>Mumbai</v>
      </c>
      <c r="S730" s="10" t="str">
        <f>Cleaned_Data[[#This Row],[Sales_Channel]]</f>
        <v>Retail</v>
      </c>
      <c r="T730" s="10" t="str">
        <f>Cleaned_Data[[#This Row],[Gender_Category]]</f>
        <v>Women</v>
      </c>
      <c r="U730" t="str">
        <f t="shared" si="23"/>
        <v>DK-571</v>
      </c>
      <c r="V730" s="10"/>
      <c r="W730" s="10"/>
    </row>
    <row r="731" spans="1:23" x14ac:dyDescent="0.3">
      <c r="A731" s="10" t="s">
        <v>1050</v>
      </c>
      <c r="B731" s="10">
        <f>Cleaned_Data[[#This Row],[Order_ID]]</f>
        <v>2767</v>
      </c>
      <c r="C731" s="10" t="str">
        <f>_xlfn.XLOOKUP(P731,Dim_Product!$E$2:$E$221,Dim_Product!$A$2:$A$221,"Not Found")</f>
        <v>PK-82</v>
      </c>
      <c r="D731" s="10" t="str">
        <f>_xlfn.XLOOKUP(Table5[[#This Row],[Order_Date]],Table8[Date],Table8[Date_Key],"Not Found")</f>
        <v>DK-644</v>
      </c>
      <c r="E731" s="10" t="str">
        <f>_xlfn.XLOOKUP(R731,Table4[Region],Table4[Region_Key])</f>
        <v>RK-05</v>
      </c>
      <c r="F731" s="10" t="str">
        <f>_xlfn.XLOOKUP(S731,Table6[Sales_Channel],Table6[Channel_Key])</f>
        <v>CK-01</v>
      </c>
      <c r="G731" s="10" t="str">
        <f>_xlfn.XLOOKUP(T731,Table7[Gender_Category],Table7[Gender_Key])</f>
        <v>GK-01</v>
      </c>
      <c r="H731" s="10">
        <f>Cleaned_Data[[#This Row],[Units_Sold]]</f>
        <v>2</v>
      </c>
      <c r="I731" s="10">
        <f>Cleaned_Data[[#This Row],[MRP]]</f>
        <v>6887.39</v>
      </c>
      <c r="J731" s="10">
        <f>Cleaned_Data[[#This Row],[Discount_Applied]]</f>
        <v>0</v>
      </c>
      <c r="K731" s="10">
        <f>Cleaned_Data[[#This Row],[Revenue]]</f>
        <v>0</v>
      </c>
      <c r="L731" s="10">
        <f>Cleaned_Data[[#This Row],[Profit]]</f>
        <v>1562.76</v>
      </c>
      <c r="M731" s="10" t="str">
        <f>Cleaned_Data[[#This Row],[Product_Name]]</f>
        <v>Zoom Freak</v>
      </c>
      <c r="N731" s="10" t="str">
        <f>Cleaned_Data[[#This Row],[Product_Line]]</f>
        <v>Basketball</v>
      </c>
      <c r="O731" s="10" t="str">
        <f>Cleaned_Data[[#This Row],[Size]]</f>
        <v>L</v>
      </c>
      <c r="P731" s="10" t="str">
        <f t="shared" si="22"/>
        <v>Zoom Freak|Basketball|L</v>
      </c>
      <c r="Q731" s="11">
        <f>Cleaned_Data[[#This Row],[Order_Date]]</f>
        <v>45776</v>
      </c>
      <c r="R731" s="10" t="str">
        <f>Cleaned_Data[[#This Row],[Region]]</f>
        <v>Delhi</v>
      </c>
      <c r="S731" s="10" t="str">
        <f>Cleaned_Data[[#This Row],[Sales_Channel]]</f>
        <v>Online</v>
      </c>
      <c r="T731" s="10" t="str">
        <f>Cleaned_Data[[#This Row],[Gender_Category]]</f>
        <v>Kids</v>
      </c>
      <c r="U731" t="str">
        <f t="shared" si="23"/>
        <v>DK-644</v>
      </c>
      <c r="V731" s="10"/>
      <c r="W731" s="10"/>
    </row>
    <row r="732" spans="1:23" x14ac:dyDescent="0.3">
      <c r="A732" s="10" t="s">
        <v>1051</v>
      </c>
      <c r="B732" s="10">
        <f>Cleaned_Data[[#This Row],[Order_ID]]</f>
        <v>2768</v>
      </c>
      <c r="C732" s="10" t="str">
        <f>_xlfn.XLOOKUP(P732,Dim_Product!$E$2:$E$221,Dim_Product!$A$2:$A$221,"Not Found")</f>
        <v>PK-56</v>
      </c>
      <c r="D732" s="10" t="str">
        <f>_xlfn.XLOOKUP(Table5[[#This Row],[Order_Date]],Table8[Date],Table8[Date_Key],"Not Found")</f>
        <v>Not Found</v>
      </c>
      <c r="E732" s="10" t="str">
        <f>_xlfn.XLOOKUP(R732,Table4[Region],Table4[Region_Key])</f>
        <v>RK-04</v>
      </c>
      <c r="F732" s="10" t="str">
        <f>_xlfn.XLOOKUP(S732,Table6[Sales_Channel],Table6[Channel_Key])</f>
        <v>CK-01</v>
      </c>
      <c r="G732" s="10" t="str">
        <f>_xlfn.XLOOKUP(T732,Table7[Gender_Category],Table7[Gender_Key])</f>
        <v>GK-03</v>
      </c>
      <c r="H732" s="10">
        <f>Cleaned_Data[[#This Row],[Units_Sold]]</f>
        <v>2</v>
      </c>
      <c r="I732" s="10">
        <f>Cleaned_Data[[#This Row],[MRP]]</f>
        <v>6110.0300000000007</v>
      </c>
      <c r="J732" s="10">
        <f>Cleaned_Data[[#This Row],[Discount_Applied]]</f>
        <v>0</v>
      </c>
      <c r="K732" s="10">
        <f>Cleaned_Data[[#This Row],[Revenue]]</f>
        <v>0</v>
      </c>
      <c r="L732" s="10">
        <f>Cleaned_Data[[#This Row],[Profit]]</f>
        <v>3525.96</v>
      </c>
      <c r="M732" s="10" t="str">
        <f>Cleaned_Data[[#This Row],[Product_Name]]</f>
        <v>LeBron 20</v>
      </c>
      <c r="N732" s="10" t="str">
        <f>Cleaned_Data[[#This Row],[Product_Line]]</f>
        <v>Basketball</v>
      </c>
      <c r="O732" s="10" t="str">
        <f>Cleaned_Data[[#This Row],[Size]]</f>
        <v>NA</v>
      </c>
      <c r="P732" s="10" t="str">
        <f t="shared" si="22"/>
        <v>LeBron 20|Basketball|NA</v>
      </c>
      <c r="Q732" s="11" t="str">
        <f>Cleaned_Data[[#This Row],[Order_Date]]</f>
        <v/>
      </c>
      <c r="R732" s="10" t="str">
        <f>Cleaned_Data[[#This Row],[Region]]</f>
        <v>Pune</v>
      </c>
      <c r="S732" s="10" t="str">
        <f>Cleaned_Data[[#This Row],[Sales_Channel]]</f>
        <v>Online</v>
      </c>
      <c r="T732" s="10" t="str">
        <f>Cleaned_Data[[#This Row],[Gender_Category]]</f>
        <v>Men</v>
      </c>
      <c r="U732" t="str">
        <f t="shared" si="23"/>
        <v>Not Found</v>
      </c>
      <c r="V732" s="10"/>
      <c r="W732" s="10"/>
    </row>
    <row r="733" spans="1:23" x14ac:dyDescent="0.3">
      <c r="A733" s="10" t="s">
        <v>1052</v>
      </c>
      <c r="B733" s="10">
        <f>Cleaned_Data[[#This Row],[Order_ID]]</f>
        <v>2770</v>
      </c>
      <c r="C733" s="10" t="str">
        <f>_xlfn.XLOOKUP(P733,Dim_Product!$E$2:$E$221,Dim_Product!$A$2:$A$221,"Not Found")</f>
        <v>PK-163</v>
      </c>
      <c r="D733" s="10" t="str">
        <f>_xlfn.XLOOKUP(Table5[[#This Row],[Order_Date]],Table8[Date],Table8[Date_Key],"Not Found")</f>
        <v>DK-612</v>
      </c>
      <c r="E733" s="10" t="str">
        <f>_xlfn.XLOOKUP(R733,Table4[Region],Table4[Region_Key])</f>
        <v>RK-06</v>
      </c>
      <c r="F733" s="10" t="str">
        <f>_xlfn.XLOOKUP(S733,Table6[Sales_Channel],Table6[Channel_Key])</f>
        <v>CK-01</v>
      </c>
      <c r="G733" s="10" t="str">
        <f>_xlfn.XLOOKUP(T733,Table7[Gender_Category],Table7[Gender_Key])</f>
        <v>GK-03</v>
      </c>
      <c r="H733" s="10">
        <f>Cleaned_Data[[#This Row],[Units_Sold]]</f>
        <v>2</v>
      </c>
      <c r="I733" s="10">
        <f>Cleaned_Data[[#This Row],[MRP]]</f>
        <v>6110.0300000000007</v>
      </c>
      <c r="J733" s="10">
        <f>Cleaned_Data[[#This Row],[Discount_Applied]]</f>
        <v>0.7</v>
      </c>
      <c r="K733" s="10">
        <f>Cleaned_Data[[#This Row],[Revenue]]</f>
        <v>0</v>
      </c>
      <c r="L733" s="10">
        <f>Cleaned_Data[[#This Row],[Profit]]</f>
        <v>-1095.1199999999999</v>
      </c>
      <c r="M733" s="10" t="str">
        <f>Cleaned_Data[[#This Row],[Product_Name]]</f>
        <v>Tiempo Legend</v>
      </c>
      <c r="N733" s="10" t="str">
        <f>Cleaned_Data[[#This Row],[Product_Line]]</f>
        <v>Soccer</v>
      </c>
      <c r="O733" s="10" t="str">
        <f>Cleaned_Data[[#This Row],[Size]]</f>
        <v>9</v>
      </c>
      <c r="P733" s="10" t="str">
        <f t="shared" si="22"/>
        <v>Tiempo Legend|Soccer|9</v>
      </c>
      <c r="Q733" s="11">
        <f>Cleaned_Data[[#This Row],[Order_Date]]</f>
        <v>45744</v>
      </c>
      <c r="R733" s="10" t="str">
        <f>Cleaned_Data[[#This Row],[Region]]</f>
        <v>Kolkata</v>
      </c>
      <c r="S733" s="10" t="str">
        <f>Cleaned_Data[[#This Row],[Sales_Channel]]</f>
        <v>Online</v>
      </c>
      <c r="T733" s="10" t="str">
        <f>Cleaned_Data[[#This Row],[Gender_Category]]</f>
        <v>Men</v>
      </c>
      <c r="U733" t="str">
        <f t="shared" si="23"/>
        <v>DK-612</v>
      </c>
      <c r="V733" s="10"/>
      <c r="W733" s="10"/>
    </row>
    <row r="734" spans="1:23" x14ac:dyDescent="0.3">
      <c r="A734" s="10" t="s">
        <v>1053</v>
      </c>
      <c r="B734" s="10">
        <f>Cleaned_Data[[#This Row],[Order_ID]]</f>
        <v>2771</v>
      </c>
      <c r="C734" s="10" t="str">
        <f>_xlfn.XLOOKUP(P734,Dim_Product!$E$2:$E$221,Dim_Product!$A$2:$A$221,"Not Found")</f>
        <v>PK-118</v>
      </c>
      <c r="D734" s="10" t="str">
        <f>_xlfn.XLOOKUP(Table5[[#This Row],[Order_Date]],Table8[Date],Table8[Date_Key],"Not Found")</f>
        <v>DK-585</v>
      </c>
      <c r="E734" s="10" t="str">
        <f>_xlfn.XLOOKUP(R734,Table4[Region],Table4[Region_Key])</f>
        <v>RK-05</v>
      </c>
      <c r="F734" s="10" t="str">
        <f>_xlfn.XLOOKUP(S734,Table6[Sales_Channel],Table6[Channel_Key])</f>
        <v>CK-01</v>
      </c>
      <c r="G734" s="10" t="str">
        <f>_xlfn.XLOOKUP(T734,Table7[Gender_Category],Table7[Gender_Key])</f>
        <v>GK-03</v>
      </c>
      <c r="H734" s="10">
        <f>Cleaned_Data[[#This Row],[Units_Sold]]</f>
        <v>2</v>
      </c>
      <c r="I734" s="10">
        <f>Cleaned_Data[[#This Row],[MRP]]</f>
        <v>5222.92</v>
      </c>
      <c r="J734" s="10">
        <f>Cleaned_Data[[#This Row],[Discount_Applied]]</f>
        <v>0</v>
      </c>
      <c r="K734" s="10">
        <f>Cleaned_Data[[#This Row],[Revenue]]</f>
        <v>0</v>
      </c>
      <c r="L734" s="10">
        <f>Cleaned_Data[[#This Row],[Profit]]</f>
        <v>1804.67</v>
      </c>
      <c r="M734" s="10" t="str">
        <f>Cleaned_Data[[#This Row],[Product_Name]]</f>
        <v>Pegasus Turbo</v>
      </c>
      <c r="N734" s="10" t="str">
        <f>Cleaned_Data[[#This Row],[Product_Line]]</f>
        <v>Running</v>
      </c>
      <c r="O734" s="10" t="str">
        <f>Cleaned_Data[[#This Row],[Size]]</f>
        <v>M</v>
      </c>
      <c r="P734" s="10" t="str">
        <f t="shared" si="22"/>
        <v>Pegasus Turbo|Running|M</v>
      </c>
      <c r="Q734" s="11">
        <f>Cleaned_Data[[#This Row],[Order_Date]]</f>
        <v>45717</v>
      </c>
      <c r="R734" s="10" t="str">
        <f>Cleaned_Data[[#This Row],[Region]]</f>
        <v>Delhi</v>
      </c>
      <c r="S734" s="10" t="str">
        <f>Cleaned_Data[[#This Row],[Sales_Channel]]</f>
        <v>Online</v>
      </c>
      <c r="T734" s="10" t="str">
        <f>Cleaned_Data[[#This Row],[Gender_Category]]</f>
        <v>Men</v>
      </c>
      <c r="U734" t="str">
        <f t="shared" si="23"/>
        <v>DK-585</v>
      </c>
      <c r="V734" s="10"/>
      <c r="W734" s="10"/>
    </row>
    <row r="735" spans="1:23" x14ac:dyDescent="0.3">
      <c r="A735" s="10" t="s">
        <v>1054</v>
      </c>
      <c r="B735" s="10">
        <f>Cleaned_Data[[#This Row],[Order_ID]]</f>
        <v>2772</v>
      </c>
      <c r="C735" s="10" t="str">
        <f>_xlfn.XLOOKUP(P735,Dim_Product!$E$2:$E$221,Dim_Product!$A$2:$A$221,"Not Found")</f>
        <v>PK-164</v>
      </c>
      <c r="D735" s="10" t="str">
        <f>_xlfn.XLOOKUP(Table5[[#This Row],[Order_Date]],Table8[Date],Table8[Date_Key],"Not Found")</f>
        <v>DK-486</v>
      </c>
      <c r="E735" s="10" t="str">
        <f>_xlfn.XLOOKUP(R735,Table4[Region],Table4[Region_Key])</f>
        <v>RK-04</v>
      </c>
      <c r="F735" s="10" t="str">
        <f>_xlfn.XLOOKUP(S735,Table6[Sales_Channel],Table6[Channel_Key])</f>
        <v>CK-01</v>
      </c>
      <c r="G735" s="10" t="str">
        <f>_xlfn.XLOOKUP(T735,Table7[Gender_Category],Table7[Gender_Key])</f>
        <v>GK-01</v>
      </c>
      <c r="H735" s="10">
        <f>Cleaned_Data[[#This Row],[Units_Sold]]</f>
        <v>2</v>
      </c>
      <c r="I735" s="10">
        <f>Cleaned_Data[[#This Row],[MRP]]</f>
        <v>6110.0300000000007</v>
      </c>
      <c r="J735" s="10">
        <f>Cleaned_Data[[#This Row],[Discount_Applied]]</f>
        <v>0</v>
      </c>
      <c r="K735" s="10">
        <f>Cleaned_Data[[#This Row],[Revenue]]</f>
        <v>0</v>
      </c>
      <c r="L735" s="10">
        <f>Cleaned_Data[[#This Row],[Profit]]</f>
        <v>2332.29</v>
      </c>
      <c r="M735" s="10" t="str">
        <f>Cleaned_Data[[#This Row],[Product_Name]]</f>
        <v>Zoom Freak</v>
      </c>
      <c r="N735" s="10" t="str">
        <f>Cleaned_Data[[#This Row],[Product_Line]]</f>
        <v>Basketball</v>
      </c>
      <c r="O735" s="10" t="str">
        <f>Cleaned_Data[[#This Row],[Size]]</f>
        <v>12</v>
      </c>
      <c r="P735" s="10" t="str">
        <f t="shared" si="22"/>
        <v>Zoom Freak|Basketball|12</v>
      </c>
      <c r="Q735" s="11">
        <f>Cleaned_Data[[#This Row],[Order_Date]]</f>
        <v>45618</v>
      </c>
      <c r="R735" s="10" t="str">
        <f>Cleaned_Data[[#This Row],[Region]]</f>
        <v>Pune</v>
      </c>
      <c r="S735" s="10" t="str">
        <f>Cleaned_Data[[#This Row],[Sales_Channel]]</f>
        <v>Online</v>
      </c>
      <c r="T735" s="10" t="str">
        <f>Cleaned_Data[[#This Row],[Gender_Category]]</f>
        <v>Kids</v>
      </c>
      <c r="U735" t="str">
        <f t="shared" si="23"/>
        <v>DK-486</v>
      </c>
      <c r="V735" s="10"/>
      <c r="W735" s="10"/>
    </row>
    <row r="736" spans="1:23" x14ac:dyDescent="0.3">
      <c r="A736" s="10" t="s">
        <v>1055</v>
      </c>
      <c r="B736" s="10">
        <f>Cleaned_Data[[#This Row],[Order_ID]]</f>
        <v>2773</v>
      </c>
      <c r="C736" s="10" t="str">
        <f>_xlfn.XLOOKUP(P736,Dim_Product!$E$2:$E$221,Dim_Product!$A$2:$A$221,"Not Found")</f>
        <v>PK-81</v>
      </c>
      <c r="D736" s="10" t="str">
        <f>_xlfn.XLOOKUP(Table5[[#This Row],[Order_Date]],Table8[Date],Table8[Date_Key],"Not Found")</f>
        <v>DK-716</v>
      </c>
      <c r="E736" s="10" t="str">
        <f>_xlfn.XLOOKUP(R736,Table4[Region],Table4[Region_Key])</f>
        <v>RK-02</v>
      </c>
      <c r="F736" s="10" t="str">
        <f>_xlfn.XLOOKUP(S736,Table6[Sales_Channel],Table6[Channel_Key])</f>
        <v>CK-01</v>
      </c>
      <c r="G736" s="10" t="str">
        <f>_xlfn.XLOOKUP(T736,Table7[Gender_Category],Table7[Gender_Key])</f>
        <v>GK-02</v>
      </c>
      <c r="H736" s="10">
        <f>Cleaned_Data[[#This Row],[Units_Sold]]</f>
        <v>1</v>
      </c>
      <c r="I736" s="10">
        <f>Cleaned_Data[[#This Row],[MRP]]</f>
        <v>5045.62</v>
      </c>
      <c r="J736" s="10">
        <f>Cleaned_Data[[#This Row],[Discount_Applied]]</f>
        <v>0</v>
      </c>
      <c r="K736" s="10">
        <f>Cleaned_Data[[#This Row],[Revenue]]</f>
        <v>-1059.58</v>
      </c>
      <c r="L736" s="10">
        <f>Cleaned_Data[[#This Row],[Profit]]</f>
        <v>1191.02</v>
      </c>
      <c r="M736" s="10" t="str">
        <f>Cleaned_Data[[#This Row],[Product_Name]]</f>
        <v>ZoomX Invincible</v>
      </c>
      <c r="N736" s="10" t="str">
        <f>Cleaned_Data[[#This Row],[Product_Line]]</f>
        <v>Training</v>
      </c>
      <c r="O736" s="10" t="str">
        <f>Cleaned_Data[[#This Row],[Size]]</f>
        <v>M</v>
      </c>
      <c r="P736" s="10" t="str">
        <f t="shared" si="22"/>
        <v>ZoomX Invincible|Training|M</v>
      </c>
      <c r="Q736" s="11">
        <f>Cleaned_Data[[#This Row],[Order_Date]]</f>
        <v>45848</v>
      </c>
      <c r="R736" s="10" t="str">
        <f>Cleaned_Data[[#This Row],[Region]]</f>
        <v>Hyderabad</v>
      </c>
      <c r="S736" s="10" t="str">
        <f>Cleaned_Data[[#This Row],[Sales_Channel]]</f>
        <v>Online</v>
      </c>
      <c r="T736" s="10" t="str">
        <f>Cleaned_Data[[#This Row],[Gender_Category]]</f>
        <v>Women</v>
      </c>
      <c r="U736" t="str">
        <f t="shared" si="23"/>
        <v>DK-716</v>
      </c>
      <c r="V736" s="10"/>
      <c r="W736" s="10"/>
    </row>
    <row r="737" spans="1:23" x14ac:dyDescent="0.3">
      <c r="A737" s="10" t="s">
        <v>1056</v>
      </c>
      <c r="B737" s="10">
        <f>Cleaned_Data[[#This Row],[Order_ID]]</f>
        <v>2774</v>
      </c>
      <c r="C737" s="10" t="str">
        <f>_xlfn.XLOOKUP(P737,Dim_Product!$E$2:$E$221,Dim_Product!$A$2:$A$221,"Not Found")</f>
        <v>PK-61</v>
      </c>
      <c r="D737" s="10" t="str">
        <f>_xlfn.XLOOKUP(Table5[[#This Row],[Order_Date]],Table8[Date],Table8[Date_Key],"Not Found")</f>
        <v>DK-377</v>
      </c>
      <c r="E737" s="10" t="str">
        <f>_xlfn.XLOOKUP(R737,Table4[Region],Table4[Region_Key])</f>
        <v>RK-01</v>
      </c>
      <c r="F737" s="10" t="str">
        <f>_xlfn.XLOOKUP(S737,Table6[Sales_Channel],Table6[Channel_Key])</f>
        <v>CK-01</v>
      </c>
      <c r="G737" s="10" t="str">
        <f>_xlfn.XLOOKUP(T737,Table7[Gender_Category],Table7[Gender_Key])</f>
        <v>GK-02</v>
      </c>
      <c r="H737" s="10">
        <f>Cleaned_Data[[#This Row],[Units_Sold]]</f>
        <v>2</v>
      </c>
      <c r="I737" s="10">
        <f>Cleaned_Data[[#This Row],[MRP]]</f>
        <v>6110.0300000000007</v>
      </c>
      <c r="J737" s="10">
        <f>Cleaned_Data[[#This Row],[Discount_Applied]]</f>
        <v>0</v>
      </c>
      <c r="K737" s="10">
        <f>Cleaned_Data[[#This Row],[Revenue]]</f>
        <v>0</v>
      </c>
      <c r="L737" s="10">
        <f>Cleaned_Data[[#This Row],[Profit]]</f>
        <v>585.97</v>
      </c>
      <c r="M737" s="10" t="str">
        <f>Cleaned_Data[[#This Row],[Product_Name]]</f>
        <v>Free RN</v>
      </c>
      <c r="N737" s="10" t="str">
        <f>Cleaned_Data[[#This Row],[Product_Line]]</f>
        <v>Running</v>
      </c>
      <c r="O737" s="10" t="str">
        <f>Cleaned_Data[[#This Row],[Size]]</f>
        <v>XL</v>
      </c>
      <c r="P737" s="10" t="str">
        <f t="shared" si="22"/>
        <v>Free RN|Running|XL</v>
      </c>
      <c r="Q737" s="11">
        <f>Cleaned_Data[[#This Row],[Order_Date]]</f>
        <v>45509</v>
      </c>
      <c r="R737" s="10" t="str">
        <f>Cleaned_Data[[#This Row],[Region]]</f>
        <v>Bangalore</v>
      </c>
      <c r="S737" s="10" t="str">
        <f>Cleaned_Data[[#This Row],[Sales_Channel]]</f>
        <v>Online</v>
      </c>
      <c r="T737" s="10" t="str">
        <f>Cleaned_Data[[#This Row],[Gender_Category]]</f>
        <v>Women</v>
      </c>
      <c r="U737" t="str">
        <f t="shared" si="23"/>
        <v>DK-377</v>
      </c>
      <c r="V737" s="10"/>
      <c r="W737" s="10"/>
    </row>
    <row r="738" spans="1:23" x14ac:dyDescent="0.3">
      <c r="A738" s="10" t="s">
        <v>1057</v>
      </c>
      <c r="B738" s="10">
        <f>Cleaned_Data[[#This Row],[Order_ID]]</f>
        <v>2775</v>
      </c>
      <c r="C738" s="10" t="str">
        <f>_xlfn.XLOOKUP(P738,Dim_Product!$E$2:$E$221,Dim_Product!$A$2:$A$221,"Not Found")</f>
        <v>PK-145</v>
      </c>
      <c r="D738" s="10" t="str">
        <f>_xlfn.XLOOKUP(Table5[[#This Row],[Order_Date]],Table8[Date],Table8[Date_Key],"Not Found")</f>
        <v>DK-578</v>
      </c>
      <c r="E738" s="10" t="str">
        <f>_xlfn.XLOOKUP(R738,Table4[Region],Table4[Region_Key])</f>
        <v>RK-04</v>
      </c>
      <c r="F738" s="10" t="str">
        <f>_xlfn.XLOOKUP(S738,Table6[Sales_Channel],Table6[Channel_Key])</f>
        <v>CK-01</v>
      </c>
      <c r="G738" s="10" t="str">
        <f>_xlfn.XLOOKUP(T738,Table7[Gender_Category],Table7[Gender_Key])</f>
        <v>GK-03</v>
      </c>
      <c r="H738" s="10">
        <f>Cleaned_Data[[#This Row],[Units_Sold]]</f>
        <v>2</v>
      </c>
      <c r="I738" s="10">
        <f>Cleaned_Data[[#This Row],[MRP]]</f>
        <v>6110.0300000000007</v>
      </c>
      <c r="J738" s="10">
        <f>Cleaned_Data[[#This Row],[Discount_Applied]]</f>
        <v>0.73</v>
      </c>
      <c r="K738" s="10">
        <f>Cleaned_Data[[#This Row],[Revenue]]</f>
        <v>0</v>
      </c>
      <c r="L738" s="10">
        <f>Cleaned_Data[[#This Row],[Profit]]</f>
        <v>2329.33</v>
      </c>
      <c r="M738" s="10" t="str">
        <f>Cleaned_Data[[#This Row],[Product_Name]]</f>
        <v>Air Force 1</v>
      </c>
      <c r="N738" s="10" t="str">
        <f>Cleaned_Data[[#This Row],[Product_Line]]</f>
        <v>Lifestyle</v>
      </c>
      <c r="O738" s="10" t="str">
        <f>Cleaned_Data[[#This Row],[Size]]</f>
        <v>NA</v>
      </c>
      <c r="P738" s="10" t="str">
        <f t="shared" si="22"/>
        <v>Air Force 1|Lifestyle|NA</v>
      </c>
      <c r="Q738" s="11">
        <f>Cleaned_Data[[#This Row],[Order_Date]]</f>
        <v>45710</v>
      </c>
      <c r="R738" s="10" t="str">
        <f>Cleaned_Data[[#This Row],[Region]]</f>
        <v>Pune</v>
      </c>
      <c r="S738" s="10" t="str">
        <f>Cleaned_Data[[#This Row],[Sales_Channel]]</f>
        <v>Online</v>
      </c>
      <c r="T738" s="10" t="str">
        <f>Cleaned_Data[[#This Row],[Gender_Category]]</f>
        <v>Men</v>
      </c>
      <c r="U738" t="str">
        <f t="shared" si="23"/>
        <v>DK-578</v>
      </c>
      <c r="V738" s="10"/>
      <c r="W738" s="10"/>
    </row>
    <row r="739" spans="1:23" x14ac:dyDescent="0.3">
      <c r="A739" s="10" t="s">
        <v>1058</v>
      </c>
      <c r="B739" s="10">
        <f>Cleaned_Data[[#This Row],[Order_ID]]</f>
        <v>2776</v>
      </c>
      <c r="C739" s="10" t="str">
        <f>_xlfn.XLOOKUP(P739,Dim_Product!$E$2:$E$221,Dim_Product!$A$2:$A$221,"Not Found")</f>
        <v>PK-10</v>
      </c>
      <c r="D739" s="10" t="str">
        <f>_xlfn.XLOOKUP(Table5[[#This Row],[Order_Date]],Table8[Date],Table8[Date_Key],"Not Found")</f>
        <v>DK-413</v>
      </c>
      <c r="E739" s="10" t="str">
        <f>_xlfn.XLOOKUP(R739,Table4[Region],Table4[Region_Key])</f>
        <v>RK-03</v>
      </c>
      <c r="F739" s="10" t="str">
        <f>_xlfn.XLOOKUP(S739,Table6[Sales_Channel],Table6[Channel_Key])</f>
        <v>CK-02</v>
      </c>
      <c r="G739" s="10" t="str">
        <f>_xlfn.XLOOKUP(T739,Table7[Gender_Category],Table7[Gender_Key])</f>
        <v>GK-03</v>
      </c>
      <c r="H739" s="10">
        <f>Cleaned_Data[[#This Row],[Units_Sold]]</f>
        <v>2</v>
      </c>
      <c r="I739" s="10">
        <f>Cleaned_Data[[#This Row],[MRP]]</f>
        <v>6110.0300000000007</v>
      </c>
      <c r="J739" s="10">
        <f>Cleaned_Data[[#This Row],[Discount_Applied]]</f>
        <v>0</v>
      </c>
      <c r="K739" s="10">
        <f>Cleaned_Data[[#This Row],[Revenue]]</f>
        <v>0</v>
      </c>
      <c r="L739" s="10">
        <f>Cleaned_Data[[#This Row],[Profit]]</f>
        <v>1143.68</v>
      </c>
      <c r="M739" s="10" t="str">
        <f>Cleaned_Data[[#This Row],[Product_Name]]</f>
        <v>Flex Trainer</v>
      </c>
      <c r="N739" s="10" t="str">
        <f>Cleaned_Data[[#This Row],[Product_Line]]</f>
        <v>Training</v>
      </c>
      <c r="O739" s="10" t="str">
        <f>Cleaned_Data[[#This Row],[Size]]</f>
        <v>L</v>
      </c>
      <c r="P739" s="10" t="str">
        <f t="shared" si="22"/>
        <v>Flex Trainer|Training|L</v>
      </c>
      <c r="Q739" s="11">
        <f>Cleaned_Data[[#This Row],[Order_Date]]</f>
        <v>45545</v>
      </c>
      <c r="R739" s="10" t="str">
        <f>Cleaned_Data[[#This Row],[Region]]</f>
        <v>Mumbai</v>
      </c>
      <c r="S739" s="10" t="str">
        <f>Cleaned_Data[[#This Row],[Sales_Channel]]</f>
        <v>Retail</v>
      </c>
      <c r="T739" s="10" t="str">
        <f>Cleaned_Data[[#This Row],[Gender_Category]]</f>
        <v>Men</v>
      </c>
      <c r="U739" t="str">
        <f t="shared" si="23"/>
        <v>DK-413</v>
      </c>
      <c r="V739" s="10"/>
      <c r="W739" s="10"/>
    </row>
    <row r="740" spans="1:23" x14ac:dyDescent="0.3">
      <c r="A740" s="10" t="s">
        <v>1059</v>
      </c>
      <c r="B740" s="10">
        <f>Cleaned_Data[[#This Row],[Order_ID]]</f>
        <v>2777</v>
      </c>
      <c r="C740" s="10" t="str">
        <f>_xlfn.XLOOKUP(P740,Dim_Product!$E$2:$E$221,Dim_Product!$A$2:$A$221,"Not Found")</f>
        <v>PK-41</v>
      </c>
      <c r="D740" s="10" t="str">
        <f>_xlfn.XLOOKUP(Table5[[#This Row],[Order_Date]],Table8[Date],Table8[Date_Key],"Not Found")</f>
        <v>DK-656</v>
      </c>
      <c r="E740" s="10" t="str">
        <f>_xlfn.XLOOKUP(R740,Table4[Region],Table4[Region_Key])</f>
        <v>RK-06</v>
      </c>
      <c r="F740" s="10" t="str">
        <f>_xlfn.XLOOKUP(S740,Table6[Sales_Channel],Table6[Channel_Key])</f>
        <v>CK-02</v>
      </c>
      <c r="G740" s="10" t="str">
        <f>_xlfn.XLOOKUP(T740,Table7[Gender_Category],Table7[Gender_Key])</f>
        <v>GK-01</v>
      </c>
      <c r="H740" s="10">
        <f>Cleaned_Data[[#This Row],[Units_Sold]]</f>
        <v>2</v>
      </c>
      <c r="I740" s="10">
        <f>Cleaned_Data[[#This Row],[MRP]]</f>
        <v>9062.25</v>
      </c>
      <c r="J740" s="10">
        <f>Cleaned_Data[[#This Row],[Discount_Applied]]</f>
        <v>0</v>
      </c>
      <c r="K740" s="10">
        <f>Cleaned_Data[[#This Row],[Revenue]]</f>
        <v>0</v>
      </c>
      <c r="L740" s="10">
        <f>Cleaned_Data[[#This Row],[Profit]]</f>
        <v>-9.69</v>
      </c>
      <c r="M740" s="10" t="str">
        <f>Cleaned_Data[[#This Row],[Product_Name]]</f>
        <v>Air Jordan</v>
      </c>
      <c r="N740" s="10" t="str">
        <f>Cleaned_Data[[#This Row],[Product_Line]]</f>
        <v>Basketball</v>
      </c>
      <c r="O740" s="10" t="str">
        <f>Cleaned_Data[[#This Row],[Size]]</f>
        <v>XL</v>
      </c>
      <c r="P740" s="10" t="str">
        <f t="shared" si="22"/>
        <v>Air Jordan|Basketball|XL</v>
      </c>
      <c r="Q740" s="11">
        <f>Cleaned_Data[[#This Row],[Order_Date]]</f>
        <v>45788</v>
      </c>
      <c r="R740" s="10" t="str">
        <f>Cleaned_Data[[#This Row],[Region]]</f>
        <v>Kolkata</v>
      </c>
      <c r="S740" s="10" t="str">
        <f>Cleaned_Data[[#This Row],[Sales_Channel]]</f>
        <v>Retail</v>
      </c>
      <c r="T740" s="10" t="str">
        <f>Cleaned_Data[[#This Row],[Gender_Category]]</f>
        <v>Kids</v>
      </c>
      <c r="U740" t="str">
        <f t="shared" si="23"/>
        <v>DK-656</v>
      </c>
      <c r="V740" s="10"/>
      <c r="W740" s="10"/>
    </row>
    <row r="741" spans="1:23" x14ac:dyDescent="0.3">
      <c r="A741" s="10" t="s">
        <v>1060</v>
      </c>
      <c r="B741" s="10">
        <f>Cleaned_Data[[#This Row],[Order_ID]]</f>
        <v>2778</v>
      </c>
      <c r="C741" s="10" t="str">
        <f>_xlfn.XLOOKUP(P741,Dim_Product!$E$2:$E$221,Dim_Product!$A$2:$A$221,"Not Found")</f>
        <v>PK-123</v>
      </c>
      <c r="D741" s="10" t="str">
        <f>_xlfn.XLOOKUP(Table5[[#This Row],[Order_Date]],Table8[Date],Table8[Date_Key],"Not Found")</f>
        <v>DK-560</v>
      </c>
      <c r="E741" s="10" t="str">
        <f>_xlfn.XLOOKUP(R741,Table4[Region],Table4[Region_Key])</f>
        <v>RK-02</v>
      </c>
      <c r="F741" s="10" t="str">
        <f>_xlfn.XLOOKUP(S741,Table6[Sales_Channel],Table6[Channel_Key])</f>
        <v>CK-01</v>
      </c>
      <c r="G741" s="10" t="str">
        <f>_xlfn.XLOOKUP(T741,Table7[Gender_Category],Table7[Gender_Key])</f>
        <v>GK-01</v>
      </c>
      <c r="H741" s="10">
        <f>Cleaned_Data[[#This Row],[Units_Sold]]</f>
        <v>0</v>
      </c>
      <c r="I741" s="10">
        <f>Cleaned_Data[[#This Row],[MRP]]</f>
        <v>4462.26</v>
      </c>
      <c r="J741" s="10">
        <f>Cleaned_Data[[#This Row],[Discount_Applied]]</f>
        <v>0</v>
      </c>
      <c r="K741" s="10">
        <f>Cleaned_Data[[#This Row],[Revenue]]</f>
        <v>0</v>
      </c>
      <c r="L741" s="10">
        <f>Cleaned_Data[[#This Row],[Profit]]</f>
        <v>1006.73</v>
      </c>
      <c r="M741" s="10" t="str">
        <f>Cleaned_Data[[#This Row],[Product_Name]]</f>
        <v>Phantom GT</v>
      </c>
      <c r="N741" s="10" t="str">
        <f>Cleaned_Data[[#This Row],[Product_Line]]</f>
        <v>Soccer</v>
      </c>
      <c r="O741" s="10" t="str">
        <f>Cleaned_Data[[#This Row],[Size]]</f>
        <v>11</v>
      </c>
      <c r="P741" s="10" t="str">
        <f t="shared" si="22"/>
        <v>Phantom GT|Soccer|11</v>
      </c>
      <c r="Q741" s="11">
        <f>Cleaned_Data[[#This Row],[Order_Date]]</f>
        <v>45692</v>
      </c>
      <c r="R741" s="10" t="str">
        <f>Cleaned_Data[[#This Row],[Region]]</f>
        <v>Hyderabad</v>
      </c>
      <c r="S741" s="10" t="str">
        <f>Cleaned_Data[[#This Row],[Sales_Channel]]</f>
        <v>Online</v>
      </c>
      <c r="T741" s="10" t="str">
        <f>Cleaned_Data[[#This Row],[Gender_Category]]</f>
        <v>Kids</v>
      </c>
      <c r="U741" t="str">
        <f t="shared" si="23"/>
        <v>DK-560</v>
      </c>
      <c r="V741" s="10"/>
      <c r="W741" s="10"/>
    </row>
    <row r="742" spans="1:23" x14ac:dyDescent="0.3">
      <c r="A742" s="10" t="s">
        <v>1061</v>
      </c>
      <c r="B742" s="10">
        <f>Cleaned_Data[[#This Row],[Order_ID]]</f>
        <v>2779</v>
      </c>
      <c r="C742" s="10" t="str">
        <f>_xlfn.XLOOKUP(P742,Dim_Product!$E$2:$E$221,Dim_Product!$A$2:$A$221,"Not Found")</f>
        <v>PK-59</v>
      </c>
      <c r="D742" s="10" t="str">
        <f>_xlfn.XLOOKUP(Table5[[#This Row],[Order_Date]],Table8[Date],Table8[Date_Key],"Not Found")</f>
        <v>Not Found</v>
      </c>
      <c r="E742" s="10" t="str">
        <f>_xlfn.XLOOKUP(R742,Table4[Region],Table4[Region_Key])</f>
        <v>RK-01</v>
      </c>
      <c r="F742" s="10" t="str">
        <f>_xlfn.XLOOKUP(S742,Table6[Sales_Channel],Table6[Channel_Key])</f>
        <v>CK-01</v>
      </c>
      <c r="G742" s="10" t="str">
        <f>_xlfn.XLOOKUP(T742,Table7[Gender_Category],Table7[Gender_Key])</f>
        <v>GK-01</v>
      </c>
      <c r="H742" s="10">
        <f>Cleaned_Data[[#This Row],[Units_Sold]]</f>
        <v>2</v>
      </c>
      <c r="I742" s="10">
        <f>Cleaned_Data[[#This Row],[MRP]]</f>
        <v>6110.0300000000007</v>
      </c>
      <c r="J742" s="10">
        <f>Cleaned_Data[[#This Row],[Discount_Applied]]</f>
        <v>0.09</v>
      </c>
      <c r="K742" s="10">
        <f>Cleaned_Data[[#This Row],[Revenue]]</f>
        <v>0</v>
      </c>
      <c r="L742" s="10">
        <f>Cleaned_Data[[#This Row],[Profit]]</f>
        <v>-187.36</v>
      </c>
      <c r="M742" s="10" t="str">
        <f>Cleaned_Data[[#This Row],[Product_Name]]</f>
        <v>Kyrie Flytrap</v>
      </c>
      <c r="N742" s="10" t="str">
        <f>Cleaned_Data[[#This Row],[Product_Line]]</f>
        <v>Basketball</v>
      </c>
      <c r="O742" s="10" t="str">
        <f>Cleaned_Data[[#This Row],[Size]]</f>
        <v>NA</v>
      </c>
      <c r="P742" s="10" t="str">
        <f t="shared" si="22"/>
        <v>Kyrie Flytrap|Basketball|NA</v>
      </c>
      <c r="Q742" s="11" t="str">
        <f>Cleaned_Data[[#This Row],[Order_Date]]</f>
        <v/>
      </c>
      <c r="R742" s="10" t="str">
        <f>Cleaned_Data[[#This Row],[Region]]</f>
        <v>Bangalore</v>
      </c>
      <c r="S742" s="10" t="str">
        <f>Cleaned_Data[[#This Row],[Sales_Channel]]</f>
        <v>Online</v>
      </c>
      <c r="T742" s="10" t="str">
        <f>Cleaned_Data[[#This Row],[Gender_Category]]</f>
        <v>Kids</v>
      </c>
      <c r="U742" t="str">
        <f t="shared" si="23"/>
        <v>Not Found</v>
      </c>
      <c r="V742" s="10"/>
      <c r="W742" s="10"/>
    </row>
    <row r="743" spans="1:23" x14ac:dyDescent="0.3">
      <c r="A743" s="10" t="s">
        <v>1062</v>
      </c>
      <c r="B743" s="10">
        <f>Cleaned_Data[[#This Row],[Order_ID]]</f>
        <v>2780</v>
      </c>
      <c r="C743" s="10" t="str">
        <f>_xlfn.XLOOKUP(P743,Dim_Product!$E$2:$E$221,Dim_Product!$A$2:$A$221,"Not Found")</f>
        <v>PK-117</v>
      </c>
      <c r="D743" s="10" t="str">
        <f>_xlfn.XLOOKUP(Table5[[#This Row],[Order_Date]],Table8[Date],Table8[Date_Key],"Not Found")</f>
        <v>DK-540</v>
      </c>
      <c r="E743" s="10" t="str">
        <f>_xlfn.XLOOKUP(R743,Table4[Region],Table4[Region_Key])</f>
        <v>RK-02</v>
      </c>
      <c r="F743" s="10" t="str">
        <f>_xlfn.XLOOKUP(S743,Table6[Sales_Channel],Table6[Channel_Key])</f>
        <v>CK-01</v>
      </c>
      <c r="G743" s="10" t="str">
        <f>_xlfn.XLOOKUP(T743,Table7[Gender_Category],Table7[Gender_Key])</f>
        <v>GK-03</v>
      </c>
      <c r="H743" s="10">
        <f>Cleaned_Data[[#This Row],[Units_Sold]]</f>
        <v>1</v>
      </c>
      <c r="I743" s="10">
        <f>Cleaned_Data[[#This Row],[MRP]]</f>
        <v>4308.75</v>
      </c>
      <c r="J743" s="10">
        <f>Cleaned_Data[[#This Row],[Discount_Applied]]</f>
        <v>0.32</v>
      </c>
      <c r="K743" s="10">
        <f>Cleaned_Data[[#This Row],[Revenue]]</f>
        <v>2929.95</v>
      </c>
      <c r="L743" s="10">
        <f>Cleaned_Data[[#This Row],[Profit]]</f>
        <v>799.35</v>
      </c>
      <c r="M743" s="10" t="str">
        <f>Cleaned_Data[[#This Row],[Product_Name]]</f>
        <v>Metcon 7</v>
      </c>
      <c r="N743" s="10" t="str">
        <f>Cleaned_Data[[#This Row],[Product_Line]]</f>
        <v>Training</v>
      </c>
      <c r="O743" s="10" t="str">
        <f>Cleaned_Data[[#This Row],[Size]]</f>
        <v>6</v>
      </c>
      <c r="P743" s="10" t="str">
        <f t="shared" si="22"/>
        <v>Metcon 7|Training|6</v>
      </c>
      <c r="Q743" s="11">
        <f>Cleaned_Data[[#This Row],[Order_Date]]</f>
        <v>45672</v>
      </c>
      <c r="R743" s="10" t="str">
        <f>Cleaned_Data[[#This Row],[Region]]</f>
        <v>Hyderabad</v>
      </c>
      <c r="S743" s="10" t="str">
        <f>Cleaned_Data[[#This Row],[Sales_Channel]]</f>
        <v>Online</v>
      </c>
      <c r="T743" s="10" t="str">
        <f>Cleaned_Data[[#This Row],[Gender_Category]]</f>
        <v>Men</v>
      </c>
      <c r="U743" t="str">
        <f t="shared" si="23"/>
        <v>DK-540</v>
      </c>
      <c r="V743" s="10"/>
      <c r="W743" s="10"/>
    </row>
    <row r="744" spans="1:23" x14ac:dyDescent="0.3">
      <c r="A744" s="10" t="s">
        <v>1063</v>
      </c>
      <c r="B744" s="10">
        <f>Cleaned_Data[[#This Row],[Order_ID]]</f>
        <v>2781</v>
      </c>
      <c r="C744" s="10" t="str">
        <f>_xlfn.XLOOKUP(P744,Dim_Product!$E$2:$E$221,Dim_Product!$A$2:$A$221,"Not Found")</f>
        <v>PK-165</v>
      </c>
      <c r="D744" s="10" t="str">
        <f>_xlfn.XLOOKUP(Table5[[#This Row],[Order_Date]],Table8[Date],Table8[Date_Key],"Not Found")</f>
        <v>DK-478</v>
      </c>
      <c r="E744" s="10" t="str">
        <f>_xlfn.XLOOKUP(R744,Table4[Region],Table4[Region_Key])</f>
        <v>RK-01</v>
      </c>
      <c r="F744" s="10" t="str">
        <f>_xlfn.XLOOKUP(S744,Table6[Sales_Channel],Table6[Channel_Key])</f>
        <v>CK-02</v>
      </c>
      <c r="G744" s="10" t="str">
        <f>_xlfn.XLOOKUP(T744,Table7[Gender_Category],Table7[Gender_Key])</f>
        <v>GK-03</v>
      </c>
      <c r="H744" s="10">
        <f>Cleaned_Data[[#This Row],[Units_Sold]]</f>
        <v>1</v>
      </c>
      <c r="I744" s="10">
        <f>Cleaned_Data[[#This Row],[MRP]]</f>
        <v>6546.59</v>
      </c>
      <c r="J744" s="10">
        <f>Cleaned_Data[[#This Row],[Discount_Applied]]</f>
        <v>0.68</v>
      </c>
      <c r="K744" s="10">
        <f>Cleaned_Data[[#This Row],[Revenue]]</f>
        <v>2094.91</v>
      </c>
      <c r="L744" s="10">
        <f>Cleaned_Data[[#This Row],[Profit]]</f>
        <v>1504.31</v>
      </c>
      <c r="M744" s="10" t="str">
        <f>Cleaned_Data[[#This Row],[Product_Name]]</f>
        <v>Metcon 7</v>
      </c>
      <c r="N744" s="10" t="str">
        <f>Cleaned_Data[[#This Row],[Product_Line]]</f>
        <v>Training</v>
      </c>
      <c r="O744" s="10" t="str">
        <f>Cleaned_Data[[#This Row],[Size]]</f>
        <v>12</v>
      </c>
      <c r="P744" s="10" t="str">
        <f t="shared" si="22"/>
        <v>Metcon 7|Training|12</v>
      </c>
      <c r="Q744" s="11">
        <f>Cleaned_Data[[#This Row],[Order_Date]]</f>
        <v>45610</v>
      </c>
      <c r="R744" s="10" t="str">
        <f>Cleaned_Data[[#This Row],[Region]]</f>
        <v>Bangalore</v>
      </c>
      <c r="S744" s="10" t="str">
        <f>Cleaned_Data[[#This Row],[Sales_Channel]]</f>
        <v>Retail</v>
      </c>
      <c r="T744" s="10" t="str">
        <f>Cleaned_Data[[#This Row],[Gender_Category]]</f>
        <v>Men</v>
      </c>
      <c r="U744" t="str">
        <f t="shared" si="23"/>
        <v>DK-478</v>
      </c>
      <c r="V744" s="10"/>
      <c r="W744" s="10"/>
    </row>
    <row r="745" spans="1:23" x14ac:dyDescent="0.3">
      <c r="A745" s="10" t="s">
        <v>1064</v>
      </c>
      <c r="B745" s="10">
        <f>Cleaned_Data[[#This Row],[Order_ID]]</f>
        <v>2782</v>
      </c>
      <c r="C745" s="10" t="str">
        <f>_xlfn.XLOOKUP(P745,Dim_Product!$E$2:$E$221,Dim_Product!$A$2:$A$221,"Not Found")</f>
        <v>PK-166</v>
      </c>
      <c r="D745" s="10" t="str">
        <f>_xlfn.XLOOKUP(Table5[[#This Row],[Order_Date]],Table8[Date],Table8[Date_Key],"Not Found")</f>
        <v>DK-616</v>
      </c>
      <c r="E745" s="10" t="str">
        <f>_xlfn.XLOOKUP(R745,Table4[Region],Table4[Region_Key])</f>
        <v>RK-04</v>
      </c>
      <c r="F745" s="10" t="str">
        <f>_xlfn.XLOOKUP(S745,Table6[Sales_Channel],Table6[Channel_Key])</f>
        <v>CK-01</v>
      </c>
      <c r="G745" s="10" t="str">
        <f>_xlfn.XLOOKUP(T745,Table7[Gender_Category],Table7[Gender_Key])</f>
        <v>GK-02</v>
      </c>
      <c r="H745" s="10">
        <f>Cleaned_Data[[#This Row],[Units_Sold]]</f>
        <v>2</v>
      </c>
      <c r="I745" s="10">
        <f>Cleaned_Data[[#This Row],[MRP]]</f>
        <v>8292.3700000000008</v>
      </c>
      <c r="J745" s="10">
        <f>Cleaned_Data[[#This Row],[Discount_Applied]]</f>
        <v>0</v>
      </c>
      <c r="K745" s="10">
        <f>Cleaned_Data[[#This Row],[Revenue]]</f>
        <v>0</v>
      </c>
      <c r="L745" s="10">
        <f>Cleaned_Data[[#This Row],[Profit]]</f>
        <v>-816.55</v>
      </c>
      <c r="M745" s="10" t="str">
        <f>Cleaned_Data[[#This Row],[Product_Name]]</f>
        <v>ZoomX Invincible</v>
      </c>
      <c r="N745" s="10" t="str">
        <f>Cleaned_Data[[#This Row],[Product_Line]]</f>
        <v>Training</v>
      </c>
      <c r="O745" s="10" t="str">
        <f>Cleaned_Data[[#This Row],[Size]]</f>
        <v>8</v>
      </c>
      <c r="P745" s="10" t="str">
        <f t="shared" si="22"/>
        <v>ZoomX Invincible|Training|8</v>
      </c>
      <c r="Q745" s="11">
        <f>Cleaned_Data[[#This Row],[Order_Date]]</f>
        <v>45748</v>
      </c>
      <c r="R745" s="10" t="str">
        <f>Cleaned_Data[[#This Row],[Region]]</f>
        <v>Pune</v>
      </c>
      <c r="S745" s="10" t="str">
        <f>Cleaned_Data[[#This Row],[Sales_Channel]]</f>
        <v>Online</v>
      </c>
      <c r="T745" s="10" t="str">
        <f>Cleaned_Data[[#This Row],[Gender_Category]]</f>
        <v>Women</v>
      </c>
      <c r="U745" t="str">
        <f t="shared" si="23"/>
        <v>DK-616</v>
      </c>
      <c r="V745" s="10"/>
      <c r="W745" s="10"/>
    </row>
    <row r="746" spans="1:23" x14ac:dyDescent="0.3">
      <c r="A746" s="10" t="s">
        <v>1065</v>
      </c>
      <c r="B746" s="10">
        <f>Cleaned_Data[[#This Row],[Order_ID]]</f>
        <v>2783</v>
      </c>
      <c r="C746" s="10" t="str">
        <f>_xlfn.XLOOKUP(P746,Dim_Product!$E$2:$E$221,Dim_Product!$A$2:$A$221,"Not Found")</f>
        <v>PK-89</v>
      </c>
      <c r="D746" s="10" t="str">
        <f>_xlfn.XLOOKUP(Table5[[#This Row],[Order_Date]],Table8[Date],Table8[Date_Key],"Not Found")</f>
        <v>Not Found</v>
      </c>
      <c r="E746" s="10" t="str">
        <f>_xlfn.XLOOKUP(R746,Table4[Region],Table4[Region_Key])</f>
        <v>RK-04</v>
      </c>
      <c r="F746" s="10" t="str">
        <f>_xlfn.XLOOKUP(S746,Table6[Sales_Channel],Table6[Channel_Key])</f>
        <v>CK-02</v>
      </c>
      <c r="G746" s="10" t="str">
        <f>_xlfn.XLOOKUP(T746,Table7[Gender_Category],Table7[Gender_Key])</f>
        <v>GK-02</v>
      </c>
      <c r="H746" s="10">
        <f>Cleaned_Data[[#This Row],[Units_Sold]]</f>
        <v>2</v>
      </c>
      <c r="I746" s="10">
        <f>Cleaned_Data[[#This Row],[MRP]]</f>
        <v>6110.0300000000007</v>
      </c>
      <c r="J746" s="10">
        <f>Cleaned_Data[[#This Row],[Discount_Applied]]</f>
        <v>0.36</v>
      </c>
      <c r="K746" s="10">
        <f>Cleaned_Data[[#This Row],[Revenue]]</f>
        <v>0</v>
      </c>
      <c r="L746" s="10">
        <f>Cleaned_Data[[#This Row],[Profit]]</f>
        <v>134.94999999999999</v>
      </c>
      <c r="M746" s="10" t="str">
        <f>Cleaned_Data[[#This Row],[Product_Name]]</f>
        <v>React Infinity</v>
      </c>
      <c r="N746" s="10" t="str">
        <f>Cleaned_Data[[#This Row],[Product_Line]]</f>
        <v>Running</v>
      </c>
      <c r="O746" s="10" t="str">
        <f>Cleaned_Data[[#This Row],[Size]]</f>
        <v>NA</v>
      </c>
      <c r="P746" s="10" t="str">
        <f t="shared" si="22"/>
        <v>React Infinity|Running|NA</v>
      </c>
      <c r="Q746" s="11" t="str">
        <f>Cleaned_Data[[#This Row],[Order_Date]]</f>
        <v/>
      </c>
      <c r="R746" s="10" t="str">
        <f>Cleaned_Data[[#This Row],[Region]]</f>
        <v>Pune</v>
      </c>
      <c r="S746" s="10" t="str">
        <f>Cleaned_Data[[#This Row],[Sales_Channel]]</f>
        <v>Retail</v>
      </c>
      <c r="T746" s="10" t="str">
        <f>Cleaned_Data[[#This Row],[Gender_Category]]</f>
        <v>Women</v>
      </c>
      <c r="U746" t="str">
        <f t="shared" si="23"/>
        <v>Not Found</v>
      </c>
      <c r="V746" s="10"/>
      <c r="W746" s="10"/>
    </row>
    <row r="747" spans="1:23" x14ac:dyDescent="0.3">
      <c r="A747" s="10" t="s">
        <v>1066</v>
      </c>
      <c r="B747" s="10">
        <f>Cleaned_Data[[#This Row],[Order_ID]]</f>
        <v>2784</v>
      </c>
      <c r="C747" s="10" t="str">
        <f>_xlfn.XLOOKUP(P747,Dim_Product!$E$2:$E$221,Dim_Product!$A$2:$A$221,"Not Found")</f>
        <v>PK-22</v>
      </c>
      <c r="D747" s="10" t="str">
        <f>_xlfn.XLOOKUP(Table5[[#This Row],[Order_Date]],Table8[Date],Table8[Date_Key],"Not Found")</f>
        <v>DK-525</v>
      </c>
      <c r="E747" s="10" t="str">
        <f>_xlfn.XLOOKUP(R747,Table4[Region],Table4[Region_Key])</f>
        <v>RK-04</v>
      </c>
      <c r="F747" s="10" t="str">
        <f>_xlfn.XLOOKUP(S747,Table6[Sales_Channel],Table6[Channel_Key])</f>
        <v>CK-01</v>
      </c>
      <c r="G747" s="10" t="str">
        <f>_xlfn.XLOOKUP(T747,Table7[Gender_Category],Table7[Gender_Key])</f>
        <v>GK-02</v>
      </c>
      <c r="H747" s="10">
        <f>Cleaned_Data[[#This Row],[Units_Sold]]</f>
        <v>2</v>
      </c>
      <c r="I747" s="10">
        <f>Cleaned_Data[[#This Row],[MRP]]</f>
        <v>6110.0300000000007</v>
      </c>
      <c r="J747" s="10">
        <f>Cleaned_Data[[#This Row],[Discount_Applied]]</f>
        <v>0</v>
      </c>
      <c r="K747" s="10">
        <f>Cleaned_Data[[#This Row],[Revenue]]</f>
        <v>0</v>
      </c>
      <c r="L747" s="10">
        <f>Cleaned_Data[[#This Row],[Profit]]</f>
        <v>2982.03</v>
      </c>
      <c r="M747" s="10" t="str">
        <f>Cleaned_Data[[#This Row],[Product_Name]]</f>
        <v>Kyrie Flytrap</v>
      </c>
      <c r="N747" s="10" t="str">
        <f>Cleaned_Data[[#This Row],[Product_Line]]</f>
        <v>Basketball</v>
      </c>
      <c r="O747" s="10" t="str">
        <f>Cleaned_Data[[#This Row],[Size]]</f>
        <v>M</v>
      </c>
      <c r="P747" s="10" t="str">
        <f t="shared" si="22"/>
        <v>Kyrie Flytrap|Basketball|M</v>
      </c>
      <c r="Q747" s="11">
        <f>Cleaned_Data[[#This Row],[Order_Date]]</f>
        <v>45657</v>
      </c>
      <c r="R747" s="10" t="str">
        <f>Cleaned_Data[[#This Row],[Region]]</f>
        <v>Pune</v>
      </c>
      <c r="S747" s="10" t="str">
        <f>Cleaned_Data[[#This Row],[Sales_Channel]]</f>
        <v>Online</v>
      </c>
      <c r="T747" s="10" t="str">
        <f>Cleaned_Data[[#This Row],[Gender_Category]]</f>
        <v>Women</v>
      </c>
      <c r="U747" t="str">
        <f t="shared" si="23"/>
        <v>DK-525</v>
      </c>
      <c r="V747" s="10"/>
      <c r="W747" s="10"/>
    </row>
    <row r="748" spans="1:23" x14ac:dyDescent="0.3">
      <c r="A748" s="10" t="s">
        <v>1067</v>
      </c>
      <c r="B748" s="10">
        <f>Cleaned_Data[[#This Row],[Order_ID]]</f>
        <v>2785</v>
      </c>
      <c r="C748" s="10" t="str">
        <f>_xlfn.XLOOKUP(P748,Dim_Product!$E$2:$E$221,Dim_Product!$A$2:$A$221,"Not Found")</f>
        <v>PK-04</v>
      </c>
      <c r="D748" s="10" t="str">
        <f>_xlfn.XLOOKUP(Table5[[#This Row],[Order_Date]],Table8[Date],Table8[Date_Key],"Not Found")</f>
        <v>DK-424</v>
      </c>
      <c r="E748" s="10" t="str">
        <f>_xlfn.XLOOKUP(R748,Table4[Region],Table4[Region_Key])</f>
        <v>RK-02</v>
      </c>
      <c r="F748" s="10" t="str">
        <f>_xlfn.XLOOKUP(S748,Table6[Sales_Channel],Table6[Channel_Key])</f>
        <v>CK-02</v>
      </c>
      <c r="G748" s="10" t="str">
        <f>_xlfn.XLOOKUP(T748,Table7[Gender_Category],Table7[Gender_Key])</f>
        <v>GK-02</v>
      </c>
      <c r="H748" s="10">
        <f>Cleaned_Data[[#This Row],[Units_Sold]]</f>
        <v>2</v>
      </c>
      <c r="I748" s="10">
        <f>Cleaned_Data[[#This Row],[MRP]]</f>
        <v>6110.0300000000007</v>
      </c>
      <c r="J748" s="10">
        <f>Cleaned_Data[[#This Row],[Discount_Applied]]</f>
        <v>0</v>
      </c>
      <c r="K748" s="10">
        <f>Cleaned_Data[[#This Row],[Revenue]]</f>
        <v>0</v>
      </c>
      <c r="L748" s="10">
        <f>Cleaned_Data[[#This Row],[Profit]]</f>
        <v>-834.71</v>
      </c>
      <c r="M748" s="10" t="str">
        <f>Cleaned_Data[[#This Row],[Product_Name]]</f>
        <v>Blazer Mid</v>
      </c>
      <c r="N748" s="10" t="str">
        <f>Cleaned_Data[[#This Row],[Product_Line]]</f>
        <v>Lifestyle</v>
      </c>
      <c r="O748" s="10" t="str">
        <f>Cleaned_Data[[#This Row],[Size]]</f>
        <v>L</v>
      </c>
      <c r="P748" s="10" t="str">
        <f t="shared" si="22"/>
        <v>Blazer Mid|Lifestyle|L</v>
      </c>
      <c r="Q748" s="11">
        <f>Cleaned_Data[[#This Row],[Order_Date]]</f>
        <v>45556</v>
      </c>
      <c r="R748" s="10" t="str">
        <f>Cleaned_Data[[#This Row],[Region]]</f>
        <v>Hyderabad</v>
      </c>
      <c r="S748" s="10" t="str">
        <f>Cleaned_Data[[#This Row],[Sales_Channel]]</f>
        <v>Retail</v>
      </c>
      <c r="T748" s="10" t="str">
        <f>Cleaned_Data[[#This Row],[Gender_Category]]</f>
        <v>Women</v>
      </c>
      <c r="U748" t="str">
        <f t="shared" si="23"/>
        <v>DK-424</v>
      </c>
      <c r="V748" s="10"/>
      <c r="W748" s="10"/>
    </row>
    <row r="749" spans="1:23" x14ac:dyDescent="0.3">
      <c r="A749" s="10" t="s">
        <v>1068</v>
      </c>
      <c r="B749" s="10">
        <f>Cleaned_Data[[#This Row],[Order_ID]]</f>
        <v>2786</v>
      </c>
      <c r="C749" s="10" t="str">
        <f>_xlfn.XLOOKUP(P749,Dim_Product!$E$2:$E$221,Dim_Product!$A$2:$A$221,"Not Found")</f>
        <v>PK-151</v>
      </c>
      <c r="D749" s="10" t="str">
        <f>_xlfn.XLOOKUP(Table5[[#This Row],[Order_Date]],Table8[Date],Table8[Date_Key],"Not Found")</f>
        <v>Not Found</v>
      </c>
      <c r="E749" s="10" t="str">
        <f>_xlfn.XLOOKUP(R749,Table4[Region],Table4[Region_Key])</f>
        <v>RK-02</v>
      </c>
      <c r="F749" s="10" t="str">
        <f>_xlfn.XLOOKUP(S749,Table6[Sales_Channel],Table6[Channel_Key])</f>
        <v>CK-01</v>
      </c>
      <c r="G749" s="10" t="str">
        <f>_xlfn.XLOOKUP(T749,Table7[Gender_Category],Table7[Gender_Key])</f>
        <v>GK-02</v>
      </c>
      <c r="H749" s="10">
        <f>Cleaned_Data[[#This Row],[Units_Sold]]</f>
        <v>2</v>
      </c>
      <c r="I749" s="10">
        <f>Cleaned_Data[[#This Row],[MRP]]</f>
        <v>6110.0300000000007</v>
      </c>
      <c r="J749" s="10">
        <f>Cleaned_Data[[#This Row],[Discount_Applied]]</f>
        <v>0.59</v>
      </c>
      <c r="K749" s="10">
        <f>Cleaned_Data[[#This Row],[Revenue]]</f>
        <v>0</v>
      </c>
      <c r="L749" s="10">
        <f>Cleaned_Data[[#This Row],[Profit]]</f>
        <v>3872.35</v>
      </c>
      <c r="M749" s="10" t="str">
        <f>Cleaned_Data[[#This Row],[Product_Name]]</f>
        <v>Blazer Mid</v>
      </c>
      <c r="N749" s="10" t="str">
        <f>Cleaned_Data[[#This Row],[Product_Line]]</f>
        <v>Lifestyle</v>
      </c>
      <c r="O749" s="10" t="str">
        <f>Cleaned_Data[[#This Row],[Size]]</f>
        <v>9</v>
      </c>
      <c r="P749" s="10" t="str">
        <f t="shared" si="22"/>
        <v>Blazer Mid|Lifestyle|9</v>
      </c>
      <c r="Q749" s="11" t="str">
        <f>Cleaned_Data[[#This Row],[Order_Date]]</f>
        <v/>
      </c>
      <c r="R749" s="10" t="str">
        <f>Cleaned_Data[[#This Row],[Region]]</f>
        <v>Hyderabad</v>
      </c>
      <c r="S749" s="10" t="str">
        <f>Cleaned_Data[[#This Row],[Sales_Channel]]</f>
        <v>Online</v>
      </c>
      <c r="T749" s="10" t="str">
        <f>Cleaned_Data[[#This Row],[Gender_Category]]</f>
        <v>Women</v>
      </c>
      <c r="U749" t="str">
        <f t="shared" si="23"/>
        <v>Not Found</v>
      </c>
      <c r="V749" s="10"/>
      <c r="W749" s="10"/>
    </row>
    <row r="750" spans="1:23" x14ac:dyDescent="0.3">
      <c r="A750" s="10" t="s">
        <v>1069</v>
      </c>
      <c r="B750" s="10">
        <f>Cleaned_Data[[#This Row],[Order_ID]]</f>
        <v>2787</v>
      </c>
      <c r="C750" s="10" t="str">
        <f>_xlfn.XLOOKUP(P750,Dim_Product!$E$2:$E$221,Dim_Product!$A$2:$A$221,"Not Found")</f>
        <v>PK-165</v>
      </c>
      <c r="D750" s="10" t="str">
        <f>_xlfn.XLOOKUP(Table5[[#This Row],[Order_Date]],Table8[Date],Table8[Date_Key],"Not Found")</f>
        <v>DK-386</v>
      </c>
      <c r="E750" s="10" t="str">
        <f>_xlfn.XLOOKUP(R750,Table4[Region],Table4[Region_Key])</f>
        <v>RK-04</v>
      </c>
      <c r="F750" s="10" t="str">
        <f>_xlfn.XLOOKUP(S750,Table6[Sales_Channel],Table6[Channel_Key])</f>
        <v>CK-01</v>
      </c>
      <c r="G750" s="10" t="str">
        <f>_xlfn.XLOOKUP(T750,Table7[Gender_Category],Table7[Gender_Key])</f>
        <v>GK-01</v>
      </c>
      <c r="H750" s="10">
        <f>Cleaned_Data[[#This Row],[Units_Sold]]</f>
        <v>3</v>
      </c>
      <c r="I750" s="10">
        <f>Cleaned_Data[[#This Row],[MRP]]</f>
        <v>3440.88</v>
      </c>
      <c r="J750" s="10">
        <f>Cleaned_Data[[#This Row],[Discount_Applied]]</f>
        <v>0</v>
      </c>
      <c r="K750" s="10">
        <f>Cleaned_Data[[#This Row],[Revenue]]</f>
        <v>0</v>
      </c>
      <c r="L750" s="10">
        <f>Cleaned_Data[[#This Row],[Profit]]</f>
        <v>22.93</v>
      </c>
      <c r="M750" s="10" t="str">
        <f>Cleaned_Data[[#This Row],[Product_Name]]</f>
        <v>Metcon 7</v>
      </c>
      <c r="N750" s="10" t="str">
        <f>Cleaned_Data[[#This Row],[Product_Line]]</f>
        <v>Training</v>
      </c>
      <c r="O750" s="10" t="str">
        <f>Cleaned_Data[[#This Row],[Size]]</f>
        <v>12</v>
      </c>
      <c r="P750" s="10" t="str">
        <f t="shared" si="22"/>
        <v>Metcon 7|Training|12</v>
      </c>
      <c r="Q750" s="11">
        <f>Cleaned_Data[[#This Row],[Order_Date]]</f>
        <v>45518</v>
      </c>
      <c r="R750" s="10" t="str">
        <f>Cleaned_Data[[#This Row],[Region]]</f>
        <v>Pune</v>
      </c>
      <c r="S750" s="10" t="str">
        <f>Cleaned_Data[[#This Row],[Sales_Channel]]</f>
        <v>Online</v>
      </c>
      <c r="T750" s="10" t="str">
        <f>Cleaned_Data[[#This Row],[Gender_Category]]</f>
        <v>Kids</v>
      </c>
      <c r="U750" t="str">
        <f t="shared" si="23"/>
        <v>DK-386</v>
      </c>
      <c r="V750" s="10"/>
      <c r="W750" s="10"/>
    </row>
    <row r="751" spans="1:23" x14ac:dyDescent="0.3">
      <c r="A751" s="10" t="s">
        <v>1070</v>
      </c>
      <c r="B751" s="10">
        <f>Cleaned_Data[[#This Row],[Order_ID]]</f>
        <v>2788</v>
      </c>
      <c r="C751" s="10" t="str">
        <f>_xlfn.XLOOKUP(P751,Dim_Product!$E$2:$E$221,Dim_Product!$A$2:$A$221,"Not Found")</f>
        <v>PK-08</v>
      </c>
      <c r="D751" s="10" t="str">
        <f>_xlfn.XLOOKUP(Table5[[#This Row],[Order_Date]],Table8[Date],Table8[Date_Key],"Not Found")</f>
        <v>DK-585</v>
      </c>
      <c r="E751" s="10" t="str">
        <f>_xlfn.XLOOKUP(R751,Table4[Region],Table4[Region_Key])</f>
        <v>RK-02</v>
      </c>
      <c r="F751" s="10" t="str">
        <f>_xlfn.XLOOKUP(S751,Table6[Sales_Channel],Table6[Channel_Key])</f>
        <v>CK-02</v>
      </c>
      <c r="G751" s="10" t="str">
        <f>_xlfn.XLOOKUP(T751,Table7[Gender_Category],Table7[Gender_Key])</f>
        <v>GK-02</v>
      </c>
      <c r="H751" s="10">
        <f>Cleaned_Data[[#This Row],[Units_Sold]]</f>
        <v>2</v>
      </c>
      <c r="I751" s="10">
        <f>Cleaned_Data[[#This Row],[MRP]]</f>
        <v>7478.84</v>
      </c>
      <c r="J751" s="10">
        <f>Cleaned_Data[[#This Row],[Discount_Applied]]</f>
        <v>0</v>
      </c>
      <c r="K751" s="10">
        <f>Cleaned_Data[[#This Row],[Revenue]]</f>
        <v>0</v>
      </c>
      <c r="L751" s="10">
        <f>Cleaned_Data[[#This Row],[Profit]]</f>
        <v>-18.399999999999999</v>
      </c>
      <c r="M751" s="10" t="str">
        <f>Cleaned_Data[[#This Row],[Product_Name]]</f>
        <v>Mercurial Superfly</v>
      </c>
      <c r="N751" s="10" t="str">
        <f>Cleaned_Data[[#This Row],[Product_Line]]</f>
        <v>Soccer</v>
      </c>
      <c r="O751" s="10" t="str">
        <f>Cleaned_Data[[#This Row],[Size]]</f>
        <v>M</v>
      </c>
      <c r="P751" s="10" t="str">
        <f t="shared" si="22"/>
        <v>Mercurial Superfly|Soccer|M</v>
      </c>
      <c r="Q751" s="11">
        <f>Cleaned_Data[[#This Row],[Order_Date]]</f>
        <v>45717</v>
      </c>
      <c r="R751" s="10" t="str">
        <f>Cleaned_Data[[#This Row],[Region]]</f>
        <v>Hyderabad</v>
      </c>
      <c r="S751" s="10" t="str">
        <f>Cleaned_Data[[#This Row],[Sales_Channel]]</f>
        <v>Retail</v>
      </c>
      <c r="T751" s="10" t="str">
        <f>Cleaned_Data[[#This Row],[Gender_Category]]</f>
        <v>Women</v>
      </c>
      <c r="U751" t="str">
        <f t="shared" si="23"/>
        <v>DK-585</v>
      </c>
      <c r="V751" s="10"/>
      <c r="W751" s="10"/>
    </row>
    <row r="752" spans="1:23" x14ac:dyDescent="0.3">
      <c r="A752" s="10" t="s">
        <v>1071</v>
      </c>
      <c r="B752" s="10">
        <f>Cleaned_Data[[#This Row],[Order_ID]]</f>
        <v>2789</v>
      </c>
      <c r="C752" s="10" t="str">
        <f>_xlfn.XLOOKUP(P752,Dim_Product!$E$2:$E$221,Dim_Product!$A$2:$A$221,"Not Found")</f>
        <v>PK-111</v>
      </c>
      <c r="D752" s="10" t="str">
        <f>_xlfn.XLOOKUP(Table5[[#This Row],[Order_Date]],Table8[Date],Table8[Date_Key],"Not Found")</f>
        <v>Not Found</v>
      </c>
      <c r="E752" s="10" t="str">
        <f>_xlfn.XLOOKUP(R752,Table4[Region],Table4[Region_Key])</f>
        <v>RK-06</v>
      </c>
      <c r="F752" s="10" t="str">
        <f>_xlfn.XLOOKUP(S752,Table6[Sales_Channel],Table6[Channel_Key])</f>
        <v>CK-02</v>
      </c>
      <c r="G752" s="10" t="str">
        <f>_xlfn.XLOOKUP(T752,Table7[Gender_Category],Table7[Gender_Key])</f>
        <v>GK-01</v>
      </c>
      <c r="H752" s="10">
        <f>Cleaned_Data[[#This Row],[Units_Sold]]</f>
        <v>2</v>
      </c>
      <c r="I752" s="10">
        <f>Cleaned_Data[[#This Row],[MRP]]</f>
        <v>6110.0300000000007</v>
      </c>
      <c r="J752" s="10">
        <f>Cleaned_Data[[#This Row],[Discount_Applied]]</f>
        <v>0</v>
      </c>
      <c r="K752" s="10">
        <f>Cleaned_Data[[#This Row],[Revenue]]</f>
        <v>0</v>
      </c>
      <c r="L752" s="10">
        <f>Cleaned_Data[[#This Row],[Profit]]</f>
        <v>1756.75</v>
      </c>
      <c r="M752" s="10" t="str">
        <f>Cleaned_Data[[#This Row],[Product_Name]]</f>
        <v>Dunk Low</v>
      </c>
      <c r="N752" s="10" t="str">
        <f>Cleaned_Data[[#This Row],[Product_Line]]</f>
        <v>Lifestyle</v>
      </c>
      <c r="O752" s="10" t="str">
        <f>Cleaned_Data[[#This Row],[Size]]</f>
        <v>M</v>
      </c>
      <c r="P752" s="10" t="str">
        <f t="shared" si="22"/>
        <v>Dunk Low|Lifestyle|M</v>
      </c>
      <c r="Q752" s="11" t="str">
        <f>Cleaned_Data[[#This Row],[Order_Date]]</f>
        <v/>
      </c>
      <c r="R752" s="10" t="str">
        <f>Cleaned_Data[[#This Row],[Region]]</f>
        <v>Kolkata</v>
      </c>
      <c r="S752" s="10" t="str">
        <f>Cleaned_Data[[#This Row],[Sales_Channel]]</f>
        <v>Retail</v>
      </c>
      <c r="T752" s="10" t="str">
        <f>Cleaned_Data[[#This Row],[Gender_Category]]</f>
        <v>Kids</v>
      </c>
      <c r="U752" t="str">
        <f t="shared" si="23"/>
        <v>Not Found</v>
      </c>
      <c r="V752" s="10"/>
      <c r="W752" s="10"/>
    </row>
    <row r="753" spans="1:23" x14ac:dyDescent="0.3">
      <c r="A753" s="10" t="s">
        <v>1072</v>
      </c>
      <c r="B753" s="10">
        <f>Cleaned_Data[[#This Row],[Order_ID]]</f>
        <v>2790</v>
      </c>
      <c r="C753" s="10" t="str">
        <f>_xlfn.XLOOKUP(P753,Dim_Product!$E$2:$E$221,Dim_Product!$A$2:$A$221,"Not Found")</f>
        <v>PK-05</v>
      </c>
      <c r="D753" s="10" t="str">
        <f>_xlfn.XLOOKUP(Table5[[#This Row],[Order_Date]],Table8[Date],Table8[Date_Key],"Not Found")</f>
        <v>DK-593</v>
      </c>
      <c r="E753" s="10" t="str">
        <f>_xlfn.XLOOKUP(R753,Table4[Region],Table4[Region_Key])</f>
        <v>RK-05</v>
      </c>
      <c r="F753" s="10" t="str">
        <f>_xlfn.XLOOKUP(S753,Table6[Sales_Channel],Table6[Channel_Key])</f>
        <v>CK-02</v>
      </c>
      <c r="G753" s="10" t="str">
        <f>_xlfn.XLOOKUP(T753,Table7[Gender_Category],Table7[Gender_Key])</f>
        <v>GK-01</v>
      </c>
      <c r="H753" s="10">
        <f>Cleaned_Data[[#This Row],[Units_Sold]]</f>
        <v>2</v>
      </c>
      <c r="I753" s="10">
        <f>Cleaned_Data[[#This Row],[MRP]]</f>
        <v>6110.0300000000007</v>
      </c>
      <c r="J753" s="10">
        <f>Cleaned_Data[[#This Row],[Discount_Applied]]</f>
        <v>0</v>
      </c>
      <c r="K753" s="10">
        <f>Cleaned_Data[[#This Row],[Revenue]]</f>
        <v>0</v>
      </c>
      <c r="L753" s="10">
        <f>Cleaned_Data[[#This Row],[Profit]]</f>
        <v>2554.8200000000002</v>
      </c>
      <c r="M753" s="10" t="str">
        <f>Cleaned_Data[[#This Row],[Product_Name]]</f>
        <v>React Infinity</v>
      </c>
      <c r="N753" s="10" t="str">
        <f>Cleaned_Data[[#This Row],[Product_Line]]</f>
        <v>Running</v>
      </c>
      <c r="O753" s="10" t="str">
        <f>Cleaned_Data[[#This Row],[Size]]</f>
        <v>XL</v>
      </c>
      <c r="P753" s="10" t="str">
        <f t="shared" si="22"/>
        <v>React Infinity|Running|XL</v>
      </c>
      <c r="Q753" s="11">
        <f>Cleaned_Data[[#This Row],[Order_Date]]</f>
        <v>45725</v>
      </c>
      <c r="R753" s="10" t="str">
        <f>Cleaned_Data[[#This Row],[Region]]</f>
        <v>Delhi</v>
      </c>
      <c r="S753" s="10" t="str">
        <f>Cleaned_Data[[#This Row],[Sales_Channel]]</f>
        <v>Retail</v>
      </c>
      <c r="T753" s="10" t="str">
        <f>Cleaned_Data[[#This Row],[Gender_Category]]</f>
        <v>Kids</v>
      </c>
      <c r="U753" t="str">
        <f t="shared" si="23"/>
        <v>DK-593</v>
      </c>
      <c r="V753" s="10"/>
      <c r="W753" s="10"/>
    </row>
    <row r="754" spans="1:23" x14ac:dyDescent="0.3">
      <c r="A754" s="10" t="s">
        <v>1073</v>
      </c>
      <c r="B754" s="10">
        <f>Cleaned_Data[[#This Row],[Order_ID]]</f>
        <v>2791</v>
      </c>
      <c r="C754" s="10" t="str">
        <f>_xlfn.XLOOKUP(P754,Dim_Product!$E$2:$E$221,Dim_Product!$A$2:$A$221,"Not Found")</f>
        <v>PK-58</v>
      </c>
      <c r="D754" s="10" t="str">
        <f>_xlfn.XLOOKUP(Table5[[#This Row],[Order_Date]],Table8[Date],Table8[Date_Key],"Not Found")</f>
        <v>DK-579</v>
      </c>
      <c r="E754" s="10" t="str">
        <f>_xlfn.XLOOKUP(R754,Table4[Region],Table4[Region_Key])</f>
        <v>RK-05</v>
      </c>
      <c r="F754" s="10" t="str">
        <f>_xlfn.XLOOKUP(S754,Table6[Sales_Channel],Table6[Channel_Key])</f>
        <v>CK-02</v>
      </c>
      <c r="G754" s="10" t="str">
        <f>_xlfn.XLOOKUP(T754,Table7[Gender_Category],Table7[Gender_Key])</f>
        <v>GK-01</v>
      </c>
      <c r="H754" s="10">
        <f>Cleaned_Data[[#This Row],[Units_Sold]]</f>
        <v>2</v>
      </c>
      <c r="I754" s="10">
        <f>Cleaned_Data[[#This Row],[MRP]]</f>
        <v>6110.0300000000007</v>
      </c>
      <c r="J754" s="10">
        <f>Cleaned_Data[[#This Row],[Discount_Applied]]</f>
        <v>0</v>
      </c>
      <c r="K754" s="10">
        <f>Cleaned_Data[[#This Row],[Revenue]]</f>
        <v>0</v>
      </c>
      <c r="L754" s="10">
        <f>Cleaned_Data[[#This Row],[Profit]]</f>
        <v>1194.43</v>
      </c>
      <c r="M754" s="10" t="str">
        <f>Cleaned_Data[[#This Row],[Product_Name]]</f>
        <v>Metcon 7</v>
      </c>
      <c r="N754" s="10" t="str">
        <f>Cleaned_Data[[#This Row],[Product_Line]]</f>
        <v>Training</v>
      </c>
      <c r="O754" s="10" t="str">
        <f>Cleaned_Data[[#This Row],[Size]]</f>
        <v>M</v>
      </c>
      <c r="P754" s="10" t="str">
        <f t="shared" si="22"/>
        <v>Metcon 7|Training|M</v>
      </c>
      <c r="Q754" s="11">
        <f>Cleaned_Data[[#This Row],[Order_Date]]</f>
        <v>45711</v>
      </c>
      <c r="R754" s="10" t="str">
        <f>Cleaned_Data[[#This Row],[Region]]</f>
        <v>Delhi</v>
      </c>
      <c r="S754" s="10" t="str">
        <f>Cleaned_Data[[#This Row],[Sales_Channel]]</f>
        <v>Retail</v>
      </c>
      <c r="T754" s="10" t="str">
        <f>Cleaned_Data[[#This Row],[Gender_Category]]</f>
        <v>Kids</v>
      </c>
      <c r="U754" t="str">
        <f t="shared" si="23"/>
        <v>DK-579</v>
      </c>
      <c r="V754" s="10"/>
      <c r="W754" s="10"/>
    </row>
    <row r="755" spans="1:23" x14ac:dyDescent="0.3">
      <c r="A755" s="10" t="s">
        <v>1074</v>
      </c>
      <c r="B755" s="10">
        <f>Cleaned_Data[[#This Row],[Order_ID]]</f>
        <v>2792</v>
      </c>
      <c r="C755" s="10" t="str">
        <f>_xlfn.XLOOKUP(P755,Dim_Product!$E$2:$E$221,Dim_Product!$A$2:$A$221,"Not Found")</f>
        <v>PK-09</v>
      </c>
      <c r="D755" s="10" t="str">
        <f>_xlfn.XLOOKUP(Table5[[#This Row],[Order_Date]],Table8[Date],Table8[Date_Key],"Not Found")</f>
        <v>DK-496</v>
      </c>
      <c r="E755" s="10" t="str">
        <f>_xlfn.XLOOKUP(R755,Table4[Region],Table4[Region_Key])</f>
        <v>RK-06</v>
      </c>
      <c r="F755" s="10" t="str">
        <f>_xlfn.XLOOKUP(S755,Table6[Sales_Channel],Table6[Channel_Key])</f>
        <v>CK-01</v>
      </c>
      <c r="G755" s="10" t="str">
        <f>_xlfn.XLOOKUP(T755,Table7[Gender_Category],Table7[Gender_Key])</f>
        <v>GK-01</v>
      </c>
      <c r="H755" s="10">
        <f>Cleaned_Data[[#This Row],[Units_Sold]]</f>
        <v>-1</v>
      </c>
      <c r="I755" s="10">
        <f>Cleaned_Data[[#This Row],[MRP]]</f>
        <v>4338.16</v>
      </c>
      <c r="J755" s="10">
        <f>Cleaned_Data[[#This Row],[Discount_Applied]]</f>
        <v>0</v>
      </c>
      <c r="K755" s="10">
        <f>Cleaned_Data[[#This Row],[Revenue]]</f>
        <v>0</v>
      </c>
      <c r="L755" s="10">
        <f>Cleaned_Data[[#This Row],[Profit]]</f>
        <v>-328.05</v>
      </c>
      <c r="M755" s="10" t="str">
        <f>Cleaned_Data[[#This Row],[Product_Name]]</f>
        <v>Waffle One</v>
      </c>
      <c r="N755" s="10" t="str">
        <f>Cleaned_Data[[#This Row],[Product_Line]]</f>
        <v>Lifestyle</v>
      </c>
      <c r="O755" s="10" t="str">
        <f>Cleaned_Data[[#This Row],[Size]]</f>
        <v>L</v>
      </c>
      <c r="P755" s="10" t="str">
        <f t="shared" si="22"/>
        <v>Waffle One|Lifestyle|L</v>
      </c>
      <c r="Q755" s="11">
        <f>Cleaned_Data[[#This Row],[Order_Date]]</f>
        <v>45628</v>
      </c>
      <c r="R755" s="10" t="str">
        <f>Cleaned_Data[[#This Row],[Region]]</f>
        <v>Kolkata</v>
      </c>
      <c r="S755" s="10" t="str">
        <f>Cleaned_Data[[#This Row],[Sales_Channel]]</f>
        <v>Online</v>
      </c>
      <c r="T755" s="10" t="str">
        <f>Cleaned_Data[[#This Row],[Gender_Category]]</f>
        <v>Kids</v>
      </c>
      <c r="U755" t="str">
        <f t="shared" si="23"/>
        <v>DK-496</v>
      </c>
      <c r="V755" s="10"/>
      <c r="W755" s="10"/>
    </row>
    <row r="756" spans="1:23" x14ac:dyDescent="0.3">
      <c r="A756" s="10" t="s">
        <v>1075</v>
      </c>
      <c r="B756" s="10">
        <f>Cleaned_Data[[#This Row],[Order_ID]]</f>
        <v>2793</v>
      </c>
      <c r="C756" s="10" t="str">
        <f>_xlfn.XLOOKUP(P756,Dim_Product!$E$2:$E$221,Dim_Product!$A$2:$A$221,"Not Found")</f>
        <v>PK-57</v>
      </c>
      <c r="D756" s="10" t="str">
        <f>_xlfn.XLOOKUP(Table5[[#This Row],[Order_Date]],Table8[Date],Table8[Date_Key],"Not Found")</f>
        <v>DK-528</v>
      </c>
      <c r="E756" s="10" t="str">
        <f>_xlfn.XLOOKUP(R756,Table4[Region],Table4[Region_Key])</f>
        <v>RK-01</v>
      </c>
      <c r="F756" s="10" t="str">
        <f>_xlfn.XLOOKUP(S756,Table6[Sales_Channel],Table6[Channel_Key])</f>
        <v>CK-02</v>
      </c>
      <c r="G756" s="10" t="str">
        <f>_xlfn.XLOOKUP(T756,Table7[Gender_Category],Table7[Gender_Key])</f>
        <v>GK-03</v>
      </c>
      <c r="H756" s="10">
        <f>Cleaned_Data[[#This Row],[Units_Sold]]</f>
        <v>0</v>
      </c>
      <c r="I756" s="10">
        <f>Cleaned_Data[[#This Row],[MRP]]</f>
        <v>6110.0300000000007</v>
      </c>
      <c r="J756" s="10">
        <f>Cleaned_Data[[#This Row],[Discount_Applied]]</f>
        <v>0</v>
      </c>
      <c r="K756" s="10">
        <f>Cleaned_Data[[#This Row],[Revenue]]</f>
        <v>0</v>
      </c>
      <c r="L756" s="10">
        <f>Cleaned_Data[[#This Row],[Profit]]</f>
        <v>922.24</v>
      </c>
      <c r="M756" s="10" t="str">
        <f>Cleaned_Data[[#This Row],[Product_Name]]</f>
        <v>Pegasus Turbo</v>
      </c>
      <c r="N756" s="10" t="str">
        <f>Cleaned_Data[[#This Row],[Product_Line]]</f>
        <v>Running</v>
      </c>
      <c r="O756" s="10" t="str">
        <f>Cleaned_Data[[#This Row],[Size]]</f>
        <v>XL</v>
      </c>
      <c r="P756" s="10" t="str">
        <f t="shared" si="22"/>
        <v>Pegasus Turbo|Running|XL</v>
      </c>
      <c r="Q756" s="11">
        <f>Cleaned_Data[[#This Row],[Order_Date]]</f>
        <v>45660</v>
      </c>
      <c r="R756" s="10" t="str">
        <f>Cleaned_Data[[#This Row],[Region]]</f>
        <v>Bangalore</v>
      </c>
      <c r="S756" s="10" t="str">
        <f>Cleaned_Data[[#This Row],[Sales_Channel]]</f>
        <v>Retail</v>
      </c>
      <c r="T756" s="10" t="str">
        <f>Cleaned_Data[[#This Row],[Gender_Category]]</f>
        <v>Men</v>
      </c>
      <c r="U756" t="str">
        <f t="shared" si="23"/>
        <v>DK-528</v>
      </c>
      <c r="V756" s="10"/>
      <c r="W756" s="10"/>
    </row>
    <row r="757" spans="1:23" x14ac:dyDescent="0.3">
      <c r="A757" s="10" t="s">
        <v>1076</v>
      </c>
      <c r="B757" s="10">
        <f>Cleaned_Data[[#This Row],[Order_ID]]</f>
        <v>2794</v>
      </c>
      <c r="C757" s="10" t="str">
        <f>_xlfn.XLOOKUP(P757,Dim_Product!$E$2:$E$221,Dim_Product!$A$2:$A$221,"Not Found")</f>
        <v>PK-75</v>
      </c>
      <c r="D757" s="10" t="str">
        <f>_xlfn.XLOOKUP(Table5[[#This Row],[Order_Date]],Table8[Date],Table8[Date_Key],"Not Found")</f>
        <v>DK-518</v>
      </c>
      <c r="E757" s="10" t="str">
        <f>_xlfn.XLOOKUP(R757,Table4[Region],Table4[Region_Key])</f>
        <v>RK-03</v>
      </c>
      <c r="F757" s="10" t="str">
        <f>_xlfn.XLOOKUP(S757,Table6[Sales_Channel],Table6[Channel_Key])</f>
        <v>CK-01</v>
      </c>
      <c r="G757" s="10" t="str">
        <f>_xlfn.XLOOKUP(T757,Table7[Gender_Category],Table7[Gender_Key])</f>
        <v>GK-02</v>
      </c>
      <c r="H757" s="10">
        <f>Cleaned_Data[[#This Row],[Units_Sold]]</f>
        <v>2</v>
      </c>
      <c r="I757" s="10">
        <f>Cleaned_Data[[#This Row],[MRP]]</f>
        <v>6110.0300000000007</v>
      </c>
      <c r="J757" s="10">
        <f>Cleaned_Data[[#This Row],[Discount_Applied]]</f>
        <v>0</v>
      </c>
      <c r="K757" s="10">
        <f>Cleaned_Data[[#This Row],[Revenue]]</f>
        <v>0</v>
      </c>
      <c r="L757" s="10">
        <f>Cleaned_Data[[#This Row],[Profit]]</f>
        <v>3833.78</v>
      </c>
      <c r="M757" s="10" t="str">
        <f>Cleaned_Data[[#This Row],[Product_Name]]</f>
        <v>Mercurial Superfly</v>
      </c>
      <c r="N757" s="10" t="str">
        <f>Cleaned_Data[[#This Row],[Product_Line]]</f>
        <v>Soccer</v>
      </c>
      <c r="O757" s="10" t="str">
        <f>Cleaned_Data[[#This Row],[Size]]</f>
        <v>NA</v>
      </c>
      <c r="P757" s="10" t="str">
        <f t="shared" si="22"/>
        <v>Mercurial Superfly|Soccer|NA</v>
      </c>
      <c r="Q757" s="11">
        <f>Cleaned_Data[[#This Row],[Order_Date]]</f>
        <v>45650</v>
      </c>
      <c r="R757" s="10" t="str">
        <f>Cleaned_Data[[#This Row],[Region]]</f>
        <v>Mumbai</v>
      </c>
      <c r="S757" s="10" t="str">
        <f>Cleaned_Data[[#This Row],[Sales_Channel]]</f>
        <v>Online</v>
      </c>
      <c r="T757" s="10" t="str">
        <f>Cleaned_Data[[#This Row],[Gender_Category]]</f>
        <v>Women</v>
      </c>
      <c r="U757" t="str">
        <f t="shared" si="23"/>
        <v>DK-518</v>
      </c>
      <c r="V757" s="10"/>
      <c r="W757" s="10"/>
    </row>
    <row r="758" spans="1:23" x14ac:dyDescent="0.3">
      <c r="A758" s="10" t="s">
        <v>1077</v>
      </c>
      <c r="B758" s="10">
        <f>Cleaned_Data[[#This Row],[Order_ID]]</f>
        <v>2795</v>
      </c>
      <c r="C758" s="10" t="str">
        <f>_xlfn.XLOOKUP(P758,Dim_Product!$E$2:$E$221,Dim_Product!$A$2:$A$221,"Not Found")</f>
        <v>PK-46</v>
      </c>
      <c r="D758" s="10" t="str">
        <f>_xlfn.XLOOKUP(Table5[[#This Row],[Order_Date]],Table8[Date],Table8[Date_Key],"Not Found")</f>
        <v>DK-58</v>
      </c>
      <c r="E758" s="10" t="str">
        <f>_xlfn.XLOOKUP(R758,Table4[Region],Table4[Region_Key])</f>
        <v>RK-05</v>
      </c>
      <c r="F758" s="10" t="str">
        <f>_xlfn.XLOOKUP(S758,Table6[Sales_Channel],Table6[Channel_Key])</f>
        <v>CK-02</v>
      </c>
      <c r="G758" s="10" t="str">
        <f>_xlfn.XLOOKUP(T758,Table7[Gender_Category],Table7[Gender_Key])</f>
        <v>GK-02</v>
      </c>
      <c r="H758" s="10">
        <f>Cleaned_Data[[#This Row],[Units_Sold]]</f>
        <v>0</v>
      </c>
      <c r="I758" s="10">
        <f>Cleaned_Data[[#This Row],[MRP]]</f>
        <v>6110.0300000000007</v>
      </c>
      <c r="J758" s="10">
        <f>Cleaned_Data[[#This Row],[Discount_Applied]]</f>
        <v>0</v>
      </c>
      <c r="K758" s="10">
        <f>Cleaned_Data[[#This Row],[Revenue]]</f>
        <v>0</v>
      </c>
      <c r="L758" s="10">
        <f>Cleaned_Data[[#This Row],[Profit]]</f>
        <v>-615.37</v>
      </c>
      <c r="M758" s="10" t="str">
        <f>Cleaned_Data[[#This Row],[Product_Name]]</f>
        <v>React Infinity</v>
      </c>
      <c r="N758" s="10" t="str">
        <f>Cleaned_Data[[#This Row],[Product_Line]]</f>
        <v>Running</v>
      </c>
      <c r="O758" s="10" t="str">
        <f>Cleaned_Data[[#This Row],[Size]]</f>
        <v>L</v>
      </c>
      <c r="P758" s="10" t="str">
        <f t="shared" si="22"/>
        <v>React Infinity|Running|L</v>
      </c>
      <c r="Q758" s="11">
        <f>Cleaned_Data[[#This Row],[Order_Date]]</f>
        <v>45190</v>
      </c>
      <c r="R758" s="10" t="str">
        <f>Cleaned_Data[[#This Row],[Region]]</f>
        <v>Delhi</v>
      </c>
      <c r="S758" s="10" t="str">
        <f>Cleaned_Data[[#This Row],[Sales_Channel]]</f>
        <v>Retail</v>
      </c>
      <c r="T758" s="10" t="str">
        <f>Cleaned_Data[[#This Row],[Gender_Category]]</f>
        <v>Women</v>
      </c>
      <c r="U758" t="str">
        <f t="shared" si="23"/>
        <v>DK-58</v>
      </c>
      <c r="V758" s="10"/>
      <c r="W758" s="10"/>
    </row>
    <row r="759" spans="1:23" x14ac:dyDescent="0.3">
      <c r="A759" s="10" t="s">
        <v>1078</v>
      </c>
      <c r="B759" s="10">
        <f>Cleaned_Data[[#This Row],[Order_ID]]</f>
        <v>2796</v>
      </c>
      <c r="C759" s="10" t="str">
        <f>_xlfn.XLOOKUP(P759,Dim_Product!$E$2:$E$221,Dim_Product!$A$2:$A$221,"Not Found")</f>
        <v>PK-167</v>
      </c>
      <c r="D759" s="10" t="str">
        <f>_xlfn.XLOOKUP(Table5[[#This Row],[Order_Date]],Table8[Date],Table8[Date_Key],"Not Found")</f>
        <v>DK-666</v>
      </c>
      <c r="E759" s="10" t="str">
        <f>_xlfn.XLOOKUP(R759,Table4[Region],Table4[Region_Key])</f>
        <v>RK-03</v>
      </c>
      <c r="F759" s="10" t="str">
        <f>_xlfn.XLOOKUP(S759,Table6[Sales_Channel],Table6[Channel_Key])</f>
        <v>CK-02</v>
      </c>
      <c r="G759" s="10" t="str">
        <f>_xlfn.XLOOKUP(T759,Table7[Gender_Category],Table7[Gender_Key])</f>
        <v>GK-03</v>
      </c>
      <c r="H759" s="10">
        <f>Cleaned_Data[[#This Row],[Units_Sold]]</f>
        <v>-1</v>
      </c>
      <c r="I759" s="10">
        <f>Cleaned_Data[[#This Row],[MRP]]</f>
        <v>2849.49</v>
      </c>
      <c r="J759" s="10">
        <f>Cleaned_Data[[#This Row],[Discount_Applied]]</f>
        <v>0</v>
      </c>
      <c r="K759" s="10">
        <f>Cleaned_Data[[#This Row],[Revenue]]</f>
        <v>0</v>
      </c>
      <c r="L759" s="10">
        <f>Cleaned_Data[[#This Row],[Profit]]</f>
        <v>2597.58</v>
      </c>
      <c r="M759" s="10" t="str">
        <f>Cleaned_Data[[#This Row],[Product_Name]]</f>
        <v>Dunk Low</v>
      </c>
      <c r="N759" s="10" t="str">
        <f>Cleaned_Data[[#This Row],[Product_Line]]</f>
        <v>Lifestyle</v>
      </c>
      <c r="O759" s="10" t="str">
        <f>Cleaned_Data[[#This Row],[Size]]</f>
        <v>12</v>
      </c>
      <c r="P759" s="10" t="str">
        <f t="shared" si="22"/>
        <v>Dunk Low|Lifestyle|12</v>
      </c>
      <c r="Q759" s="11">
        <f>Cleaned_Data[[#This Row],[Order_Date]]</f>
        <v>45798</v>
      </c>
      <c r="R759" s="10" t="str">
        <f>Cleaned_Data[[#This Row],[Region]]</f>
        <v>Mumbai</v>
      </c>
      <c r="S759" s="10" t="str">
        <f>Cleaned_Data[[#This Row],[Sales_Channel]]</f>
        <v>Retail</v>
      </c>
      <c r="T759" s="10" t="str">
        <f>Cleaned_Data[[#This Row],[Gender_Category]]</f>
        <v>Men</v>
      </c>
      <c r="U759" t="str">
        <f t="shared" si="23"/>
        <v>DK-666</v>
      </c>
      <c r="V759" s="10"/>
      <c r="W759" s="10"/>
    </row>
    <row r="760" spans="1:23" x14ac:dyDescent="0.3">
      <c r="A760" s="10" t="s">
        <v>1079</v>
      </c>
      <c r="B760" s="10">
        <f>Cleaned_Data[[#This Row],[Order_ID]]</f>
        <v>2797</v>
      </c>
      <c r="C760" s="10" t="str">
        <f>_xlfn.XLOOKUP(P760,Dim_Product!$E$2:$E$221,Dim_Product!$A$2:$A$221,"Not Found")</f>
        <v>PK-106</v>
      </c>
      <c r="D760" s="10" t="str">
        <f>_xlfn.XLOOKUP(Table5[[#This Row],[Order_Date]],Table8[Date],Table8[Date_Key],"Not Found")</f>
        <v>Not Found</v>
      </c>
      <c r="E760" s="10" t="str">
        <f>_xlfn.XLOOKUP(R760,Table4[Region],Table4[Region_Key])</f>
        <v>RK-05</v>
      </c>
      <c r="F760" s="10" t="str">
        <f>_xlfn.XLOOKUP(S760,Table6[Sales_Channel],Table6[Channel_Key])</f>
        <v>CK-02</v>
      </c>
      <c r="G760" s="10" t="str">
        <f>_xlfn.XLOOKUP(T760,Table7[Gender_Category],Table7[Gender_Key])</f>
        <v>GK-02</v>
      </c>
      <c r="H760" s="10">
        <f>Cleaned_Data[[#This Row],[Units_Sold]]</f>
        <v>2</v>
      </c>
      <c r="I760" s="10">
        <f>Cleaned_Data[[#This Row],[MRP]]</f>
        <v>2162.29</v>
      </c>
      <c r="J760" s="10">
        <f>Cleaned_Data[[#This Row],[Discount_Applied]]</f>
        <v>0</v>
      </c>
      <c r="K760" s="10">
        <f>Cleaned_Data[[#This Row],[Revenue]]</f>
        <v>0</v>
      </c>
      <c r="L760" s="10">
        <f>Cleaned_Data[[#This Row],[Profit]]</f>
        <v>3158.47</v>
      </c>
      <c r="M760" s="10" t="str">
        <f>Cleaned_Data[[#This Row],[Product_Name]]</f>
        <v>Dunk Low</v>
      </c>
      <c r="N760" s="10" t="str">
        <f>Cleaned_Data[[#This Row],[Product_Line]]</f>
        <v>Lifestyle</v>
      </c>
      <c r="O760" s="10" t="str">
        <f>Cleaned_Data[[#This Row],[Size]]</f>
        <v>NA</v>
      </c>
      <c r="P760" s="10" t="str">
        <f t="shared" si="22"/>
        <v>Dunk Low|Lifestyle|NA</v>
      </c>
      <c r="Q760" s="11" t="str">
        <f>Cleaned_Data[[#This Row],[Order_Date]]</f>
        <v/>
      </c>
      <c r="R760" s="10" t="str">
        <f>Cleaned_Data[[#This Row],[Region]]</f>
        <v>Delhi</v>
      </c>
      <c r="S760" s="10" t="str">
        <f>Cleaned_Data[[#This Row],[Sales_Channel]]</f>
        <v>Retail</v>
      </c>
      <c r="T760" s="10" t="str">
        <f>Cleaned_Data[[#This Row],[Gender_Category]]</f>
        <v>Women</v>
      </c>
      <c r="U760" t="str">
        <f t="shared" si="23"/>
        <v>Not Found</v>
      </c>
      <c r="V760" s="10"/>
      <c r="W760" s="10"/>
    </row>
    <row r="761" spans="1:23" x14ac:dyDescent="0.3">
      <c r="A761" s="10" t="s">
        <v>1080</v>
      </c>
      <c r="B761" s="10">
        <f>Cleaned_Data[[#This Row],[Order_ID]]</f>
        <v>2798</v>
      </c>
      <c r="C761" s="10" t="str">
        <f>_xlfn.XLOOKUP(P761,Dim_Product!$E$2:$E$221,Dim_Product!$A$2:$A$221,"Not Found")</f>
        <v>PK-111</v>
      </c>
      <c r="D761" s="10" t="str">
        <f>_xlfn.XLOOKUP(Table5[[#This Row],[Order_Date]],Table8[Date],Table8[Date_Key],"Not Found")</f>
        <v>DK-185</v>
      </c>
      <c r="E761" s="10" t="str">
        <f>_xlfn.XLOOKUP(R761,Table4[Region],Table4[Region_Key])</f>
        <v>RK-03</v>
      </c>
      <c r="F761" s="10" t="str">
        <f>_xlfn.XLOOKUP(S761,Table6[Sales_Channel],Table6[Channel_Key])</f>
        <v>CK-02</v>
      </c>
      <c r="G761" s="10" t="str">
        <f>_xlfn.XLOOKUP(T761,Table7[Gender_Category],Table7[Gender_Key])</f>
        <v>GK-01</v>
      </c>
      <c r="H761" s="10">
        <f>Cleaned_Data[[#This Row],[Units_Sold]]</f>
        <v>2</v>
      </c>
      <c r="I761" s="10">
        <f>Cleaned_Data[[#This Row],[MRP]]</f>
        <v>8546.98</v>
      </c>
      <c r="J761" s="10">
        <f>Cleaned_Data[[#This Row],[Discount_Applied]]</f>
        <v>0</v>
      </c>
      <c r="K761" s="10">
        <f>Cleaned_Data[[#This Row],[Revenue]]</f>
        <v>0</v>
      </c>
      <c r="L761" s="10">
        <f>Cleaned_Data[[#This Row],[Profit]]</f>
        <v>430.88</v>
      </c>
      <c r="M761" s="10" t="str">
        <f>Cleaned_Data[[#This Row],[Product_Name]]</f>
        <v>Dunk Low</v>
      </c>
      <c r="N761" s="10" t="str">
        <f>Cleaned_Data[[#This Row],[Product_Line]]</f>
        <v>Lifestyle</v>
      </c>
      <c r="O761" s="10" t="str">
        <f>Cleaned_Data[[#This Row],[Size]]</f>
        <v>M</v>
      </c>
      <c r="P761" s="10" t="str">
        <f t="shared" si="22"/>
        <v>Dunk Low|Lifestyle|M</v>
      </c>
      <c r="Q761" s="11">
        <f>Cleaned_Data[[#This Row],[Order_Date]]</f>
        <v>45317</v>
      </c>
      <c r="R761" s="10" t="str">
        <f>Cleaned_Data[[#This Row],[Region]]</f>
        <v>Mumbai</v>
      </c>
      <c r="S761" s="10" t="str">
        <f>Cleaned_Data[[#This Row],[Sales_Channel]]</f>
        <v>Retail</v>
      </c>
      <c r="T761" s="10" t="str">
        <f>Cleaned_Data[[#This Row],[Gender_Category]]</f>
        <v>Kids</v>
      </c>
      <c r="U761" t="str">
        <f t="shared" si="23"/>
        <v>DK-185</v>
      </c>
      <c r="V761" s="10"/>
      <c r="W761" s="10"/>
    </row>
    <row r="762" spans="1:23" x14ac:dyDescent="0.3">
      <c r="A762" s="10" t="s">
        <v>1081</v>
      </c>
      <c r="B762" s="10">
        <f>Cleaned_Data[[#This Row],[Order_ID]]</f>
        <v>2799</v>
      </c>
      <c r="C762" s="10" t="str">
        <f>_xlfn.XLOOKUP(P762,Dim_Product!$E$2:$E$221,Dim_Product!$A$2:$A$221,"Not Found")</f>
        <v>PK-12</v>
      </c>
      <c r="D762" s="10" t="str">
        <f>_xlfn.XLOOKUP(Table5[[#This Row],[Order_Date]],Table8[Date],Table8[Date_Key],"Not Found")</f>
        <v>DK-673</v>
      </c>
      <c r="E762" s="10" t="str">
        <f>_xlfn.XLOOKUP(R762,Table4[Region],Table4[Region_Key])</f>
        <v>RK-03</v>
      </c>
      <c r="F762" s="10" t="str">
        <f>_xlfn.XLOOKUP(S762,Table6[Sales_Channel],Table6[Channel_Key])</f>
        <v>CK-01</v>
      </c>
      <c r="G762" s="10" t="str">
        <f>_xlfn.XLOOKUP(T762,Table7[Gender_Category],Table7[Gender_Key])</f>
        <v>GK-01</v>
      </c>
      <c r="H762" s="10">
        <f>Cleaned_Data[[#This Row],[Units_Sold]]</f>
        <v>3</v>
      </c>
      <c r="I762" s="10">
        <f>Cleaned_Data[[#This Row],[MRP]]</f>
        <v>2359.4699999999998</v>
      </c>
      <c r="J762" s="10">
        <f>Cleaned_Data[[#This Row],[Discount_Applied]]</f>
        <v>0.54</v>
      </c>
      <c r="K762" s="10">
        <f>Cleaned_Data[[#This Row],[Revenue]]</f>
        <v>3256.07</v>
      </c>
      <c r="L762" s="10">
        <f>Cleaned_Data[[#This Row],[Profit]]</f>
        <v>3165.65</v>
      </c>
      <c r="M762" s="10" t="str">
        <f>Cleaned_Data[[#This Row],[Product_Name]]</f>
        <v>SuperRep Go</v>
      </c>
      <c r="N762" s="10" t="str">
        <f>Cleaned_Data[[#This Row],[Product_Line]]</f>
        <v>Training</v>
      </c>
      <c r="O762" s="10" t="str">
        <f>Cleaned_Data[[#This Row],[Size]]</f>
        <v>NA</v>
      </c>
      <c r="P762" s="10" t="str">
        <f t="shared" si="22"/>
        <v>SuperRep Go|Training|NA</v>
      </c>
      <c r="Q762" s="11">
        <f>Cleaned_Data[[#This Row],[Order_Date]]</f>
        <v>45805</v>
      </c>
      <c r="R762" s="10" t="str">
        <f>Cleaned_Data[[#This Row],[Region]]</f>
        <v>Mumbai</v>
      </c>
      <c r="S762" s="10" t="str">
        <f>Cleaned_Data[[#This Row],[Sales_Channel]]</f>
        <v>Online</v>
      </c>
      <c r="T762" s="10" t="str">
        <f>Cleaned_Data[[#This Row],[Gender_Category]]</f>
        <v>Kids</v>
      </c>
      <c r="U762" t="str">
        <f t="shared" si="23"/>
        <v>DK-673</v>
      </c>
      <c r="V762" s="10"/>
      <c r="W762" s="10"/>
    </row>
    <row r="763" spans="1:23" x14ac:dyDescent="0.3">
      <c r="A763" s="10" t="s">
        <v>1082</v>
      </c>
      <c r="B763" s="10">
        <f>Cleaned_Data[[#This Row],[Order_ID]]</f>
        <v>2800</v>
      </c>
      <c r="C763" s="10" t="str">
        <f>_xlfn.XLOOKUP(P763,Dim_Product!$E$2:$E$221,Dim_Product!$A$2:$A$221,"Not Found")</f>
        <v>PK-153</v>
      </c>
      <c r="D763" s="10" t="str">
        <f>_xlfn.XLOOKUP(Table5[[#This Row],[Order_Date]],Table8[Date],Table8[Date_Key],"Not Found")</f>
        <v>Not Found</v>
      </c>
      <c r="E763" s="10" t="str">
        <f>_xlfn.XLOOKUP(R763,Table4[Region],Table4[Region_Key])</f>
        <v>RK-05</v>
      </c>
      <c r="F763" s="10" t="str">
        <f>_xlfn.XLOOKUP(S763,Table6[Sales_Channel],Table6[Channel_Key])</f>
        <v>CK-01</v>
      </c>
      <c r="G763" s="10" t="str">
        <f>_xlfn.XLOOKUP(T763,Table7[Gender_Category],Table7[Gender_Key])</f>
        <v>GK-02</v>
      </c>
      <c r="H763" s="10">
        <f>Cleaned_Data[[#This Row],[Units_Sold]]</f>
        <v>0</v>
      </c>
      <c r="I763" s="10">
        <f>Cleaned_Data[[#This Row],[MRP]]</f>
        <v>8737.08</v>
      </c>
      <c r="J763" s="10">
        <f>Cleaned_Data[[#This Row],[Discount_Applied]]</f>
        <v>0.9</v>
      </c>
      <c r="K763" s="10">
        <f>Cleaned_Data[[#This Row],[Revenue]]</f>
        <v>0</v>
      </c>
      <c r="L763" s="10">
        <f>Cleaned_Data[[#This Row],[Profit]]</f>
        <v>1737</v>
      </c>
      <c r="M763" s="10" t="str">
        <f>Cleaned_Data[[#This Row],[Product_Name]]</f>
        <v>React Infinity</v>
      </c>
      <c r="N763" s="10" t="str">
        <f>Cleaned_Data[[#This Row],[Product_Line]]</f>
        <v>Running</v>
      </c>
      <c r="O763" s="10" t="str">
        <f>Cleaned_Data[[#This Row],[Size]]</f>
        <v>6</v>
      </c>
      <c r="P763" s="10" t="str">
        <f t="shared" si="22"/>
        <v>React Infinity|Running|6</v>
      </c>
      <c r="Q763" s="11" t="str">
        <f>Cleaned_Data[[#This Row],[Order_Date]]</f>
        <v/>
      </c>
      <c r="R763" s="10" t="str">
        <f>Cleaned_Data[[#This Row],[Region]]</f>
        <v>Delhi</v>
      </c>
      <c r="S763" s="10" t="str">
        <f>Cleaned_Data[[#This Row],[Sales_Channel]]</f>
        <v>Online</v>
      </c>
      <c r="T763" s="10" t="str">
        <f>Cleaned_Data[[#This Row],[Gender_Category]]</f>
        <v>Women</v>
      </c>
      <c r="U763" t="str">
        <f t="shared" si="23"/>
        <v>Not Found</v>
      </c>
      <c r="V763" s="10"/>
      <c r="W763" s="10"/>
    </row>
    <row r="764" spans="1:23" x14ac:dyDescent="0.3">
      <c r="A764" s="10" t="s">
        <v>1083</v>
      </c>
      <c r="B764" s="10">
        <f>Cleaned_Data[[#This Row],[Order_ID]]</f>
        <v>2801</v>
      </c>
      <c r="C764" s="10" t="str">
        <f>_xlfn.XLOOKUP(P764,Dim_Product!$E$2:$E$221,Dim_Product!$A$2:$A$221,"Not Found")</f>
        <v>PK-168</v>
      </c>
      <c r="D764" s="10" t="str">
        <f>_xlfn.XLOOKUP(Table5[[#This Row],[Order_Date]],Table8[Date],Table8[Date_Key],"Not Found")</f>
        <v>Not Found</v>
      </c>
      <c r="E764" s="10" t="str">
        <f>_xlfn.XLOOKUP(R764,Table4[Region],Table4[Region_Key])</f>
        <v>RK-03</v>
      </c>
      <c r="F764" s="10" t="str">
        <f>_xlfn.XLOOKUP(S764,Table6[Sales_Channel],Table6[Channel_Key])</f>
        <v>CK-02</v>
      </c>
      <c r="G764" s="10" t="str">
        <f>_xlfn.XLOOKUP(T764,Table7[Gender_Category],Table7[Gender_Key])</f>
        <v>GK-02</v>
      </c>
      <c r="H764" s="10">
        <f>Cleaned_Data[[#This Row],[Units_Sold]]</f>
        <v>2</v>
      </c>
      <c r="I764" s="10">
        <f>Cleaned_Data[[#This Row],[MRP]]</f>
        <v>6110.0300000000007</v>
      </c>
      <c r="J764" s="10">
        <f>Cleaned_Data[[#This Row],[Discount_Applied]]</f>
        <v>0</v>
      </c>
      <c r="K764" s="10">
        <f>Cleaned_Data[[#This Row],[Revenue]]</f>
        <v>0</v>
      </c>
      <c r="L764" s="10">
        <f>Cleaned_Data[[#This Row],[Profit]]</f>
        <v>2966.12</v>
      </c>
      <c r="M764" s="10" t="str">
        <f>Cleaned_Data[[#This Row],[Product_Name]]</f>
        <v>React Infinity</v>
      </c>
      <c r="N764" s="10" t="str">
        <f>Cleaned_Data[[#This Row],[Product_Line]]</f>
        <v>Running</v>
      </c>
      <c r="O764" s="10" t="str">
        <f>Cleaned_Data[[#This Row],[Size]]</f>
        <v>8</v>
      </c>
      <c r="P764" s="10" t="str">
        <f t="shared" si="22"/>
        <v>React Infinity|Running|8</v>
      </c>
      <c r="Q764" s="11" t="str">
        <f>Cleaned_Data[[#This Row],[Order_Date]]</f>
        <v/>
      </c>
      <c r="R764" s="10" t="str">
        <f>Cleaned_Data[[#This Row],[Region]]</f>
        <v>Mumbai</v>
      </c>
      <c r="S764" s="10" t="str">
        <f>Cleaned_Data[[#This Row],[Sales_Channel]]</f>
        <v>Retail</v>
      </c>
      <c r="T764" s="10" t="str">
        <f>Cleaned_Data[[#This Row],[Gender_Category]]</f>
        <v>Women</v>
      </c>
      <c r="U764" t="str">
        <f t="shared" si="23"/>
        <v>Not Found</v>
      </c>
      <c r="V764" s="10"/>
      <c r="W764" s="10"/>
    </row>
    <row r="765" spans="1:23" x14ac:dyDescent="0.3">
      <c r="A765" s="10" t="s">
        <v>1084</v>
      </c>
      <c r="B765" s="10">
        <f>Cleaned_Data[[#This Row],[Order_ID]]</f>
        <v>2802</v>
      </c>
      <c r="C765" s="10" t="str">
        <f>_xlfn.XLOOKUP(P765,Dim_Product!$E$2:$E$221,Dim_Product!$A$2:$A$221,"Not Found")</f>
        <v>PK-19</v>
      </c>
      <c r="D765" s="10" t="str">
        <f>_xlfn.XLOOKUP(Table5[[#This Row],[Order_Date]],Table8[Date],Table8[Date_Key],"Not Found")</f>
        <v>DK-372</v>
      </c>
      <c r="E765" s="10" t="str">
        <f>_xlfn.XLOOKUP(R765,Table4[Region],Table4[Region_Key])</f>
        <v>RK-06</v>
      </c>
      <c r="F765" s="10" t="str">
        <f>_xlfn.XLOOKUP(S765,Table6[Sales_Channel],Table6[Channel_Key])</f>
        <v>CK-01</v>
      </c>
      <c r="G765" s="10" t="str">
        <f>_xlfn.XLOOKUP(T765,Table7[Gender_Category],Table7[Gender_Key])</f>
        <v>GK-03</v>
      </c>
      <c r="H765" s="10">
        <f>Cleaned_Data[[#This Row],[Units_Sold]]</f>
        <v>3</v>
      </c>
      <c r="I765" s="10">
        <f>Cleaned_Data[[#This Row],[MRP]]</f>
        <v>6110.0300000000007</v>
      </c>
      <c r="J765" s="10">
        <f>Cleaned_Data[[#This Row],[Discount_Applied]]</f>
        <v>0</v>
      </c>
      <c r="K765" s="10">
        <f>Cleaned_Data[[#This Row],[Revenue]]</f>
        <v>0</v>
      </c>
      <c r="L765" s="10">
        <f>Cleaned_Data[[#This Row],[Profit]]</f>
        <v>-231.73</v>
      </c>
      <c r="M765" s="10" t="str">
        <f>Cleaned_Data[[#This Row],[Product_Name]]</f>
        <v>Free RN</v>
      </c>
      <c r="N765" s="10" t="str">
        <f>Cleaned_Data[[#This Row],[Product_Line]]</f>
        <v>Running</v>
      </c>
      <c r="O765" s="10" t="str">
        <f>Cleaned_Data[[#This Row],[Size]]</f>
        <v>L</v>
      </c>
      <c r="P765" s="10" t="str">
        <f t="shared" si="22"/>
        <v>Free RN|Running|L</v>
      </c>
      <c r="Q765" s="11">
        <f>Cleaned_Data[[#This Row],[Order_Date]]</f>
        <v>45504</v>
      </c>
      <c r="R765" s="10" t="str">
        <f>Cleaned_Data[[#This Row],[Region]]</f>
        <v>Kolkata</v>
      </c>
      <c r="S765" s="10" t="str">
        <f>Cleaned_Data[[#This Row],[Sales_Channel]]</f>
        <v>Online</v>
      </c>
      <c r="T765" s="10" t="str">
        <f>Cleaned_Data[[#This Row],[Gender_Category]]</f>
        <v>Men</v>
      </c>
      <c r="U765" t="str">
        <f t="shared" si="23"/>
        <v>DK-372</v>
      </c>
      <c r="V765" s="10"/>
      <c r="W765" s="10"/>
    </row>
    <row r="766" spans="1:23" x14ac:dyDescent="0.3">
      <c r="A766" s="10" t="s">
        <v>1085</v>
      </c>
      <c r="B766" s="10">
        <f>Cleaned_Data[[#This Row],[Order_ID]]</f>
        <v>2803</v>
      </c>
      <c r="C766" s="10" t="str">
        <f>_xlfn.XLOOKUP(P766,Dim_Product!$E$2:$E$221,Dim_Product!$A$2:$A$221,"Not Found")</f>
        <v>PK-29</v>
      </c>
      <c r="D766" s="10" t="str">
        <f>_xlfn.XLOOKUP(Table5[[#This Row],[Order_Date]],Table8[Date],Table8[Date_Key],"Not Found")</f>
        <v>DK-601</v>
      </c>
      <c r="E766" s="10" t="str">
        <f>_xlfn.XLOOKUP(R766,Table4[Region],Table4[Region_Key])</f>
        <v>RK-02</v>
      </c>
      <c r="F766" s="10" t="str">
        <f>_xlfn.XLOOKUP(S766,Table6[Sales_Channel],Table6[Channel_Key])</f>
        <v>CK-01</v>
      </c>
      <c r="G766" s="10" t="str">
        <f>_xlfn.XLOOKUP(T766,Table7[Gender_Category],Table7[Gender_Key])</f>
        <v>GK-02</v>
      </c>
      <c r="H766" s="10">
        <f>Cleaned_Data[[#This Row],[Units_Sold]]</f>
        <v>0</v>
      </c>
      <c r="I766" s="10">
        <f>Cleaned_Data[[#This Row],[MRP]]</f>
        <v>6110.0300000000007</v>
      </c>
      <c r="J766" s="10">
        <f>Cleaned_Data[[#This Row],[Discount_Applied]]</f>
        <v>0</v>
      </c>
      <c r="K766" s="10">
        <f>Cleaned_Data[[#This Row],[Revenue]]</f>
        <v>0</v>
      </c>
      <c r="L766" s="10">
        <f>Cleaned_Data[[#This Row],[Profit]]</f>
        <v>83.11</v>
      </c>
      <c r="M766" s="10" t="str">
        <f>Cleaned_Data[[#This Row],[Product_Name]]</f>
        <v>Mercurial Superfly</v>
      </c>
      <c r="N766" s="10" t="str">
        <f>Cleaned_Data[[#This Row],[Product_Line]]</f>
        <v>Soccer</v>
      </c>
      <c r="O766" s="10" t="str">
        <f>Cleaned_Data[[#This Row],[Size]]</f>
        <v>XL</v>
      </c>
      <c r="P766" s="10" t="str">
        <f t="shared" si="22"/>
        <v>Mercurial Superfly|Soccer|XL</v>
      </c>
      <c r="Q766" s="11">
        <f>Cleaned_Data[[#This Row],[Order_Date]]</f>
        <v>45733</v>
      </c>
      <c r="R766" s="10" t="str">
        <f>Cleaned_Data[[#This Row],[Region]]</f>
        <v>Hyderabad</v>
      </c>
      <c r="S766" s="10" t="str">
        <f>Cleaned_Data[[#This Row],[Sales_Channel]]</f>
        <v>Online</v>
      </c>
      <c r="T766" s="10" t="str">
        <f>Cleaned_Data[[#This Row],[Gender_Category]]</f>
        <v>Women</v>
      </c>
      <c r="U766" t="str">
        <f t="shared" si="23"/>
        <v>DK-601</v>
      </c>
      <c r="V766" s="10"/>
      <c r="W766" s="10"/>
    </row>
    <row r="767" spans="1:23" x14ac:dyDescent="0.3">
      <c r="A767" s="10" t="s">
        <v>1086</v>
      </c>
      <c r="B767" s="10">
        <f>Cleaned_Data[[#This Row],[Order_ID]]</f>
        <v>2804</v>
      </c>
      <c r="C767" s="10" t="str">
        <f>_xlfn.XLOOKUP(P767,Dim_Product!$E$2:$E$221,Dim_Product!$A$2:$A$221,"Not Found")</f>
        <v>PK-57</v>
      </c>
      <c r="D767" s="10" t="str">
        <f>_xlfn.XLOOKUP(Table5[[#This Row],[Order_Date]],Table8[Date],Table8[Date_Key],"Not Found")</f>
        <v>DK-700</v>
      </c>
      <c r="E767" s="10" t="str">
        <f>_xlfn.XLOOKUP(R767,Table4[Region],Table4[Region_Key])</f>
        <v>RK-02</v>
      </c>
      <c r="F767" s="10" t="str">
        <f>_xlfn.XLOOKUP(S767,Table6[Sales_Channel],Table6[Channel_Key])</f>
        <v>CK-01</v>
      </c>
      <c r="G767" s="10" t="str">
        <f>_xlfn.XLOOKUP(T767,Table7[Gender_Category],Table7[Gender_Key])</f>
        <v>GK-01</v>
      </c>
      <c r="H767" s="10">
        <f>Cleaned_Data[[#This Row],[Units_Sold]]</f>
        <v>-1</v>
      </c>
      <c r="I767" s="10">
        <f>Cleaned_Data[[#This Row],[MRP]]</f>
        <v>6110.0300000000007</v>
      </c>
      <c r="J767" s="10">
        <f>Cleaned_Data[[#This Row],[Discount_Applied]]</f>
        <v>0</v>
      </c>
      <c r="K767" s="10">
        <f>Cleaned_Data[[#This Row],[Revenue]]</f>
        <v>0</v>
      </c>
      <c r="L767" s="10">
        <f>Cleaned_Data[[#This Row],[Profit]]</f>
        <v>2270.96</v>
      </c>
      <c r="M767" s="10" t="str">
        <f>Cleaned_Data[[#This Row],[Product_Name]]</f>
        <v>Pegasus Turbo</v>
      </c>
      <c r="N767" s="10" t="str">
        <f>Cleaned_Data[[#This Row],[Product_Line]]</f>
        <v>Running</v>
      </c>
      <c r="O767" s="10" t="str">
        <f>Cleaned_Data[[#This Row],[Size]]</f>
        <v>XL</v>
      </c>
      <c r="P767" s="10" t="str">
        <f t="shared" si="22"/>
        <v>Pegasus Turbo|Running|XL</v>
      </c>
      <c r="Q767" s="11">
        <f>Cleaned_Data[[#This Row],[Order_Date]]</f>
        <v>45832</v>
      </c>
      <c r="R767" s="10" t="str">
        <f>Cleaned_Data[[#This Row],[Region]]</f>
        <v>Hyderabad</v>
      </c>
      <c r="S767" s="10" t="str">
        <f>Cleaned_Data[[#This Row],[Sales_Channel]]</f>
        <v>Online</v>
      </c>
      <c r="T767" s="10" t="str">
        <f>Cleaned_Data[[#This Row],[Gender_Category]]</f>
        <v>Kids</v>
      </c>
      <c r="U767" t="str">
        <f t="shared" si="23"/>
        <v>DK-700</v>
      </c>
      <c r="V767" s="10"/>
      <c r="W767" s="10"/>
    </row>
    <row r="768" spans="1:23" x14ac:dyDescent="0.3">
      <c r="A768" s="10" t="s">
        <v>1087</v>
      </c>
      <c r="B768" s="10">
        <f>Cleaned_Data[[#This Row],[Order_ID]]</f>
        <v>2805</v>
      </c>
      <c r="C768" s="10" t="str">
        <f>_xlfn.XLOOKUP(P768,Dim_Product!$E$2:$E$221,Dim_Product!$A$2:$A$221,"Not Found")</f>
        <v>PK-76</v>
      </c>
      <c r="D768" s="10" t="str">
        <f>_xlfn.XLOOKUP(Table5[[#This Row],[Order_Date]],Table8[Date],Table8[Date_Key],"Not Found")</f>
        <v>DK-517</v>
      </c>
      <c r="E768" s="10" t="str">
        <f>_xlfn.XLOOKUP(R768,Table4[Region],Table4[Region_Key])</f>
        <v>RK-04</v>
      </c>
      <c r="F768" s="10" t="str">
        <f>_xlfn.XLOOKUP(S768,Table6[Sales_Channel],Table6[Channel_Key])</f>
        <v>CK-01</v>
      </c>
      <c r="G768" s="10" t="str">
        <f>_xlfn.XLOOKUP(T768,Table7[Gender_Category],Table7[Gender_Key])</f>
        <v>GK-02</v>
      </c>
      <c r="H768" s="10">
        <f>Cleaned_Data[[#This Row],[Units_Sold]]</f>
        <v>-1</v>
      </c>
      <c r="I768" s="10">
        <f>Cleaned_Data[[#This Row],[MRP]]</f>
        <v>6110.0300000000007</v>
      </c>
      <c r="J768" s="10">
        <f>Cleaned_Data[[#This Row],[Discount_Applied]]</f>
        <v>0.82</v>
      </c>
      <c r="K768" s="10">
        <f>Cleaned_Data[[#This Row],[Revenue]]</f>
        <v>0</v>
      </c>
      <c r="L768" s="10">
        <f>Cleaned_Data[[#This Row],[Profit]]</f>
        <v>2037.76</v>
      </c>
      <c r="M768" s="10" t="str">
        <f>Cleaned_Data[[#This Row],[Product_Name]]</f>
        <v>Pegasus Turbo</v>
      </c>
      <c r="N768" s="10" t="str">
        <f>Cleaned_Data[[#This Row],[Product_Line]]</f>
        <v>Running</v>
      </c>
      <c r="O768" s="10" t="str">
        <f>Cleaned_Data[[#This Row],[Size]]</f>
        <v>L</v>
      </c>
      <c r="P768" s="10" t="str">
        <f t="shared" si="22"/>
        <v>Pegasus Turbo|Running|L</v>
      </c>
      <c r="Q768" s="11">
        <f>Cleaned_Data[[#This Row],[Order_Date]]</f>
        <v>45649</v>
      </c>
      <c r="R768" s="10" t="str">
        <f>Cleaned_Data[[#This Row],[Region]]</f>
        <v>Pune</v>
      </c>
      <c r="S768" s="10" t="str">
        <f>Cleaned_Data[[#This Row],[Sales_Channel]]</f>
        <v>Online</v>
      </c>
      <c r="T768" s="10" t="str">
        <f>Cleaned_Data[[#This Row],[Gender_Category]]</f>
        <v>Women</v>
      </c>
      <c r="U768" t="str">
        <f t="shared" si="23"/>
        <v>DK-517</v>
      </c>
      <c r="V768" s="10"/>
      <c r="W768" s="10"/>
    </row>
    <row r="769" spans="1:23" x14ac:dyDescent="0.3">
      <c r="A769" s="10" t="s">
        <v>1088</v>
      </c>
      <c r="B769" s="10">
        <f>Cleaned_Data[[#This Row],[Order_ID]]</f>
        <v>2806</v>
      </c>
      <c r="C769" s="10" t="str">
        <f>_xlfn.XLOOKUP(P769,Dim_Product!$E$2:$E$221,Dim_Product!$A$2:$A$221,"Not Found")</f>
        <v>PK-148</v>
      </c>
      <c r="D769" s="10" t="str">
        <f>_xlfn.XLOOKUP(Table5[[#This Row],[Order_Date]],Table8[Date],Table8[Date_Key],"Not Found")</f>
        <v>DK-727</v>
      </c>
      <c r="E769" s="10" t="str">
        <f>_xlfn.XLOOKUP(R769,Table4[Region],Table4[Region_Key])</f>
        <v>RK-01</v>
      </c>
      <c r="F769" s="10" t="str">
        <f>_xlfn.XLOOKUP(S769,Table6[Sales_Channel],Table6[Channel_Key])</f>
        <v>CK-01</v>
      </c>
      <c r="G769" s="10" t="str">
        <f>_xlfn.XLOOKUP(T769,Table7[Gender_Category],Table7[Gender_Key])</f>
        <v>GK-01</v>
      </c>
      <c r="H769" s="10">
        <f>Cleaned_Data[[#This Row],[Units_Sold]]</f>
        <v>3</v>
      </c>
      <c r="I769" s="10">
        <f>Cleaned_Data[[#This Row],[MRP]]</f>
        <v>4466.78</v>
      </c>
      <c r="J769" s="10">
        <f>Cleaned_Data[[#This Row],[Discount_Applied]]</f>
        <v>0</v>
      </c>
      <c r="K769" s="10">
        <f>Cleaned_Data[[#This Row],[Revenue]]</f>
        <v>0</v>
      </c>
      <c r="L769" s="10">
        <f>Cleaned_Data[[#This Row],[Profit]]</f>
        <v>2407.08</v>
      </c>
      <c r="M769" s="10" t="str">
        <f>Cleaned_Data[[#This Row],[Product_Name]]</f>
        <v>Kyrie Flytrap</v>
      </c>
      <c r="N769" s="10" t="str">
        <f>Cleaned_Data[[#This Row],[Product_Line]]</f>
        <v>Basketball</v>
      </c>
      <c r="O769" s="10" t="str">
        <f>Cleaned_Data[[#This Row],[Size]]</f>
        <v>7</v>
      </c>
      <c r="P769" s="10" t="str">
        <f t="shared" si="22"/>
        <v>Kyrie Flytrap|Basketball|7</v>
      </c>
      <c r="Q769" s="11">
        <f>Cleaned_Data[[#This Row],[Order_Date]]</f>
        <v>45859</v>
      </c>
      <c r="R769" s="10" t="str">
        <f>Cleaned_Data[[#This Row],[Region]]</f>
        <v>Bangalore</v>
      </c>
      <c r="S769" s="10" t="str">
        <f>Cleaned_Data[[#This Row],[Sales_Channel]]</f>
        <v>Online</v>
      </c>
      <c r="T769" s="10" t="str">
        <f>Cleaned_Data[[#This Row],[Gender_Category]]</f>
        <v>Kids</v>
      </c>
      <c r="U769" t="str">
        <f t="shared" si="23"/>
        <v>DK-727</v>
      </c>
      <c r="V769" s="10"/>
      <c r="W769" s="10"/>
    </row>
    <row r="770" spans="1:23" x14ac:dyDescent="0.3">
      <c r="A770" s="10" t="s">
        <v>1089</v>
      </c>
      <c r="B770" s="10">
        <f>Cleaned_Data[[#This Row],[Order_ID]]</f>
        <v>2807</v>
      </c>
      <c r="C770" s="10" t="str">
        <f>_xlfn.XLOOKUP(P770,Dim_Product!$E$2:$E$221,Dim_Product!$A$2:$A$221,"Not Found")</f>
        <v>PK-55</v>
      </c>
      <c r="D770" s="10" t="str">
        <f>_xlfn.XLOOKUP(Table5[[#This Row],[Order_Date]],Table8[Date],Table8[Date_Key],"Not Found")</f>
        <v>DK-528</v>
      </c>
      <c r="E770" s="10" t="str">
        <f>_xlfn.XLOOKUP(R770,Table4[Region],Table4[Region_Key])</f>
        <v>RK-02</v>
      </c>
      <c r="F770" s="10" t="str">
        <f>_xlfn.XLOOKUP(S770,Table6[Sales_Channel],Table6[Channel_Key])</f>
        <v>CK-01</v>
      </c>
      <c r="G770" s="10" t="str">
        <f>_xlfn.XLOOKUP(T770,Table7[Gender_Category],Table7[Gender_Key])</f>
        <v>GK-01</v>
      </c>
      <c r="H770" s="10">
        <f>Cleaned_Data[[#This Row],[Units_Sold]]</f>
        <v>2</v>
      </c>
      <c r="I770" s="10">
        <f>Cleaned_Data[[#This Row],[MRP]]</f>
        <v>6110.0300000000007</v>
      </c>
      <c r="J770" s="10">
        <f>Cleaned_Data[[#This Row],[Discount_Applied]]</f>
        <v>0</v>
      </c>
      <c r="K770" s="10">
        <f>Cleaned_Data[[#This Row],[Revenue]]</f>
        <v>0</v>
      </c>
      <c r="L770" s="10">
        <f>Cleaned_Data[[#This Row],[Profit]]</f>
        <v>875.36</v>
      </c>
      <c r="M770" s="10" t="str">
        <f>Cleaned_Data[[#This Row],[Product_Name]]</f>
        <v>ZoomX Invincible</v>
      </c>
      <c r="N770" s="10" t="str">
        <f>Cleaned_Data[[#This Row],[Product_Line]]</f>
        <v>Training</v>
      </c>
      <c r="O770" s="10" t="str">
        <f>Cleaned_Data[[#This Row],[Size]]</f>
        <v>L</v>
      </c>
      <c r="P770" s="10" t="str">
        <f t="shared" si="22"/>
        <v>ZoomX Invincible|Training|L</v>
      </c>
      <c r="Q770" s="11">
        <f>Cleaned_Data[[#This Row],[Order_Date]]</f>
        <v>45660</v>
      </c>
      <c r="R770" s="10" t="str">
        <f>Cleaned_Data[[#This Row],[Region]]</f>
        <v>Hyderabad</v>
      </c>
      <c r="S770" s="10" t="str">
        <f>Cleaned_Data[[#This Row],[Sales_Channel]]</f>
        <v>Online</v>
      </c>
      <c r="T770" s="10" t="str">
        <f>Cleaned_Data[[#This Row],[Gender_Category]]</f>
        <v>Kids</v>
      </c>
      <c r="U770" t="str">
        <f t="shared" si="23"/>
        <v>DK-528</v>
      </c>
      <c r="V770" s="10"/>
      <c r="W770" s="10"/>
    </row>
    <row r="771" spans="1:23" x14ac:dyDescent="0.3">
      <c r="A771" s="10" t="s">
        <v>1090</v>
      </c>
      <c r="B771" s="10">
        <f>Cleaned_Data[[#This Row],[Order_ID]]</f>
        <v>2808</v>
      </c>
      <c r="C771" s="10" t="str">
        <f>_xlfn.XLOOKUP(P771,Dim_Product!$E$2:$E$221,Dim_Product!$A$2:$A$221,"Not Found")</f>
        <v>PK-76</v>
      </c>
      <c r="D771" s="10" t="str">
        <f>_xlfn.XLOOKUP(Table5[[#This Row],[Order_Date]],Table8[Date],Table8[Date_Key],"Not Found")</f>
        <v>DK-706</v>
      </c>
      <c r="E771" s="10" t="str">
        <f>_xlfn.XLOOKUP(R771,Table4[Region],Table4[Region_Key])</f>
        <v>RK-01</v>
      </c>
      <c r="F771" s="10" t="str">
        <f>_xlfn.XLOOKUP(S771,Table6[Sales_Channel],Table6[Channel_Key])</f>
        <v>CK-01</v>
      </c>
      <c r="G771" s="10" t="str">
        <f>_xlfn.XLOOKUP(T771,Table7[Gender_Category],Table7[Gender_Key])</f>
        <v>GK-02</v>
      </c>
      <c r="H771" s="10">
        <f>Cleaned_Data[[#This Row],[Units_Sold]]</f>
        <v>0</v>
      </c>
      <c r="I771" s="10">
        <f>Cleaned_Data[[#This Row],[MRP]]</f>
        <v>7810.49</v>
      </c>
      <c r="J771" s="10">
        <f>Cleaned_Data[[#This Row],[Discount_Applied]]</f>
        <v>0</v>
      </c>
      <c r="K771" s="10">
        <f>Cleaned_Data[[#This Row],[Revenue]]</f>
        <v>0</v>
      </c>
      <c r="L771" s="10">
        <f>Cleaned_Data[[#This Row],[Profit]]</f>
        <v>-65.849999999999994</v>
      </c>
      <c r="M771" s="10" t="str">
        <f>Cleaned_Data[[#This Row],[Product_Name]]</f>
        <v>Pegasus Turbo</v>
      </c>
      <c r="N771" s="10" t="str">
        <f>Cleaned_Data[[#This Row],[Product_Line]]</f>
        <v>Running</v>
      </c>
      <c r="O771" s="10" t="str">
        <f>Cleaned_Data[[#This Row],[Size]]</f>
        <v>L</v>
      </c>
      <c r="P771" s="10" t="str">
        <f t="shared" ref="P771:P834" si="24">TRIM(M771)&amp;"|"&amp;TRIM(N771)&amp;"|"&amp;TRIM(O771)</f>
        <v>Pegasus Turbo|Running|L</v>
      </c>
      <c r="Q771" s="11">
        <f>Cleaned_Data[[#This Row],[Order_Date]]</f>
        <v>45838</v>
      </c>
      <c r="R771" s="10" t="str">
        <f>Cleaned_Data[[#This Row],[Region]]</f>
        <v>Bangalore</v>
      </c>
      <c r="S771" s="10" t="str">
        <f>Cleaned_Data[[#This Row],[Sales_Channel]]</f>
        <v>Online</v>
      </c>
      <c r="T771" s="10" t="str">
        <f>Cleaned_Data[[#This Row],[Gender_Category]]</f>
        <v>Women</v>
      </c>
      <c r="U771" t="str">
        <f t="shared" ref="U771:U834" si="25">IF(D771="",0,D771)</f>
        <v>DK-706</v>
      </c>
      <c r="V771" s="10"/>
      <c r="W771" s="10"/>
    </row>
    <row r="772" spans="1:23" x14ac:dyDescent="0.3">
      <c r="A772" s="10" t="s">
        <v>1091</v>
      </c>
      <c r="B772" s="10">
        <f>Cleaned_Data[[#This Row],[Order_ID]]</f>
        <v>2809</v>
      </c>
      <c r="C772" s="10" t="str">
        <f>_xlfn.XLOOKUP(P772,Dim_Product!$E$2:$E$221,Dim_Product!$A$2:$A$221,"Not Found")</f>
        <v>PK-34</v>
      </c>
      <c r="D772" s="10" t="str">
        <f>_xlfn.XLOOKUP(Table5[[#This Row],[Order_Date]],Table8[Date],Table8[Date_Key],"Not Found")</f>
        <v>DK-394</v>
      </c>
      <c r="E772" s="10" t="str">
        <f>_xlfn.XLOOKUP(R772,Table4[Region],Table4[Region_Key])</f>
        <v>RK-03</v>
      </c>
      <c r="F772" s="10" t="str">
        <f>_xlfn.XLOOKUP(S772,Table6[Sales_Channel],Table6[Channel_Key])</f>
        <v>CK-02</v>
      </c>
      <c r="G772" s="10" t="str">
        <f>_xlfn.XLOOKUP(T772,Table7[Gender_Category],Table7[Gender_Key])</f>
        <v>GK-02</v>
      </c>
      <c r="H772" s="10">
        <f>Cleaned_Data[[#This Row],[Units_Sold]]</f>
        <v>0</v>
      </c>
      <c r="I772" s="10">
        <f>Cleaned_Data[[#This Row],[MRP]]</f>
        <v>3260.38</v>
      </c>
      <c r="J772" s="10">
        <f>Cleaned_Data[[#This Row],[Discount_Applied]]</f>
        <v>0.08</v>
      </c>
      <c r="K772" s="10">
        <f>Cleaned_Data[[#This Row],[Revenue]]</f>
        <v>0</v>
      </c>
      <c r="L772" s="10">
        <f>Cleaned_Data[[#This Row],[Profit]]</f>
        <v>-554.84</v>
      </c>
      <c r="M772" s="10" t="str">
        <f>Cleaned_Data[[#This Row],[Product_Name]]</f>
        <v>Free RN</v>
      </c>
      <c r="N772" s="10" t="str">
        <f>Cleaned_Data[[#This Row],[Product_Line]]</f>
        <v>Running</v>
      </c>
      <c r="O772" s="10" t="str">
        <f>Cleaned_Data[[#This Row],[Size]]</f>
        <v>NA</v>
      </c>
      <c r="P772" s="10" t="str">
        <f t="shared" si="24"/>
        <v>Free RN|Running|NA</v>
      </c>
      <c r="Q772" s="11">
        <f>Cleaned_Data[[#This Row],[Order_Date]]</f>
        <v>45526</v>
      </c>
      <c r="R772" s="10" t="str">
        <f>Cleaned_Data[[#This Row],[Region]]</f>
        <v>Mumbai</v>
      </c>
      <c r="S772" s="10" t="str">
        <f>Cleaned_Data[[#This Row],[Sales_Channel]]</f>
        <v>Retail</v>
      </c>
      <c r="T772" s="10" t="str">
        <f>Cleaned_Data[[#This Row],[Gender_Category]]</f>
        <v>Women</v>
      </c>
      <c r="U772" t="str">
        <f t="shared" si="25"/>
        <v>DK-394</v>
      </c>
      <c r="V772" s="10"/>
      <c r="W772" s="10"/>
    </row>
    <row r="773" spans="1:23" x14ac:dyDescent="0.3">
      <c r="A773" s="10" t="s">
        <v>1092</v>
      </c>
      <c r="B773" s="10">
        <f>Cleaned_Data[[#This Row],[Order_ID]]</f>
        <v>2810</v>
      </c>
      <c r="C773" s="10" t="str">
        <f>_xlfn.XLOOKUP(P773,Dim_Product!$E$2:$E$221,Dim_Product!$A$2:$A$221,"Not Found")</f>
        <v>PK-155</v>
      </c>
      <c r="D773" s="10" t="str">
        <f>_xlfn.XLOOKUP(Table5[[#This Row],[Order_Date]],Table8[Date],Table8[Date_Key],"Not Found")</f>
        <v>DK-671</v>
      </c>
      <c r="E773" s="10" t="str">
        <f>_xlfn.XLOOKUP(R773,Table4[Region],Table4[Region_Key])</f>
        <v>RK-02</v>
      </c>
      <c r="F773" s="10" t="str">
        <f>_xlfn.XLOOKUP(S773,Table6[Sales_Channel],Table6[Channel_Key])</f>
        <v>CK-02</v>
      </c>
      <c r="G773" s="10" t="str">
        <f>_xlfn.XLOOKUP(T773,Table7[Gender_Category],Table7[Gender_Key])</f>
        <v>GK-03</v>
      </c>
      <c r="H773" s="10">
        <f>Cleaned_Data[[#This Row],[Units_Sold]]</f>
        <v>2</v>
      </c>
      <c r="I773" s="10">
        <f>Cleaned_Data[[#This Row],[MRP]]</f>
        <v>2943.44</v>
      </c>
      <c r="J773" s="10">
        <f>Cleaned_Data[[#This Row],[Discount_Applied]]</f>
        <v>0.53</v>
      </c>
      <c r="K773" s="10">
        <f>Cleaned_Data[[#This Row],[Revenue]]</f>
        <v>2766.83</v>
      </c>
      <c r="L773" s="10">
        <f>Cleaned_Data[[#This Row],[Profit]]</f>
        <v>405.67</v>
      </c>
      <c r="M773" s="10" t="str">
        <f>Cleaned_Data[[#This Row],[Product_Name]]</f>
        <v>Air Zoom</v>
      </c>
      <c r="N773" s="10" t="str">
        <f>Cleaned_Data[[#This Row],[Product_Line]]</f>
        <v>Running</v>
      </c>
      <c r="O773" s="10" t="str">
        <f>Cleaned_Data[[#This Row],[Size]]</f>
        <v>7</v>
      </c>
      <c r="P773" s="10" t="str">
        <f t="shared" si="24"/>
        <v>Air Zoom|Running|7</v>
      </c>
      <c r="Q773" s="11">
        <f>Cleaned_Data[[#This Row],[Order_Date]]</f>
        <v>45803</v>
      </c>
      <c r="R773" s="10" t="str">
        <f>Cleaned_Data[[#This Row],[Region]]</f>
        <v>Hyderabad</v>
      </c>
      <c r="S773" s="10" t="str">
        <f>Cleaned_Data[[#This Row],[Sales_Channel]]</f>
        <v>Retail</v>
      </c>
      <c r="T773" s="10" t="str">
        <f>Cleaned_Data[[#This Row],[Gender_Category]]</f>
        <v>Men</v>
      </c>
      <c r="U773" t="str">
        <f t="shared" si="25"/>
        <v>DK-671</v>
      </c>
      <c r="V773" s="10"/>
      <c r="W773" s="10"/>
    </row>
    <row r="774" spans="1:23" x14ac:dyDescent="0.3">
      <c r="A774" s="10" t="s">
        <v>1093</v>
      </c>
      <c r="B774" s="10">
        <f>Cleaned_Data[[#This Row],[Order_ID]]</f>
        <v>2811</v>
      </c>
      <c r="C774" s="10" t="str">
        <f>_xlfn.XLOOKUP(P774,Dim_Product!$E$2:$E$221,Dim_Product!$A$2:$A$221,"Not Found")</f>
        <v>PK-143</v>
      </c>
      <c r="D774" s="10" t="str">
        <f>_xlfn.XLOOKUP(Table5[[#This Row],[Order_Date]],Table8[Date],Table8[Date_Key],"Not Found")</f>
        <v>DK-529</v>
      </c>
      <c r="E774" s="10" t="str">
        <f>_xlfn.XLOOKUP(R774,Table4[Region],Table4[Region_Key])</f>
        <v>RK-01</v>
      </c>
      <c r="F774" s="10" t="str">
        <f>_xlfn.XLOOKUP(S774,Table6[Sales_Channel],Table6[Channel_Key])</f>
        <v>CK-02</v>
      </c>
      <c r="G774" s="10" t="str">
        <f>_xlfn.XLOOKUP(T774,Table7[Gender_Category],Table7[Gender_Key])</f>
        <v>GK-03</v>
      </c>
      <c r="H774" s="10">
        <f>Cleaned_Data[[#This Row],[Units_Sold]]</f>
        <v>3</v>
      </c>
      <c r="I774" s="10">
        <f>Cleaned_Data[[#This Row],[MRP]]</f>
        <v>9153.02</v>
      </c>
      <c r="J774" s="10">
        <f>Cleaned_Data[[#This Row],[Discount_Applied]]</f>
        <v>0</v>
      </c>
      <c r="K774" s="10">
        <f>Cleaned_Data[[#This Row],[Revenue]]</f>
        <v>0</v>
      </c>
      <c r="L774" s="10">
        <f>Cleaned_Data[[#This Row],[Profit]]</f>
        <v>-77.61</v>
      </c>
      <c r="M774" s="10" t="str">
        <f>Cleaned_Data[[#This Row],[Product_Name]]</f>
        <v>Zoom Freak</v>
      </c>
      <c r="N774" s="10" t="str">
        <f>Cleaned_Data[[#This Row],[Product_Line]]</f>
        <v>Basketball</v>
      </c>
      <c r="O774" s="10" t="str">
        <f>Cleaned_Data[[#This Row],[Size]]</f>
        <v>8</v>
      </c>
      <c r="P774" s="10" t="str">
        <f t="shared" si="24"/>
        <v>Zoom Freak|Basketball|8</v>
      </c>
      <c r="Q774" s="11">
        <f>Cleaned_Data[[#This Row],[Order_Date]]</f>
        <v>45661</v>
      </c>
      <c r="R774" s="10" t="str">
        <f>Cleaned_Data[[#This Row],[Region]]</f>
        <v>Bangalore</v>
      </c>
      <c r="S774" s="10" t="str">
        <f>Cleaned_Data[[#This Row],[Sales_Channel]]</f>
        <v>Retail</v>
      </c>
      <c r="T774" s="10" t="str">
        <f>Cleaned_Data[[#This Row],[Gender_Category]]</f>
        <v>Men</v>
      </c>
      <c r="U774" t="str">
        <f t="shared" si="25"/>
        <v>DK-529</v>
      </c>
      <c r="V774" s="10"/>
      <c r="W774" s="10"/>
    </row>
    <row r="775" spans="1:23" x14ac:dyDescent="0.3">
      <c r="A775" s="10" t="s">
        <v>1094</v>
      </c>
      <c r="B775" s="10">
        <f>Cleaned_Data[[#This Row],[Order_ID]]</f>
        <v>2812</v>
      </c>
      <c r="C775" s="10" t="str">
        <f>_xlfn.XLOOKUP(P775,Dim_Product!$E$2:$E$221,Dim_Product!$A$2:$A$221,"Not Found")</f>
        <v>PK-56</v>
      </c>
      <c r="D775" s="10" t="str">
        <f>_xlfn.XLOOKUP(Table5[[#This Row],[Order_Date]],Table8[Date],Table8[Date_Key],"Not Found")</f>
        <v>DK-617</v>
      </c>
      <c r="E775" s="10" t="str">
        <f>_xlfn.XLOOKUP(R775,Table4[Region],Table4[Region_Key])</f>
        <v>RK-06</v>
      </c>
      <c r="F775" s="10" t="str">
        <f>_xlfn.XLOOKUP(S775,Table6[Sales_Channel],Table6[Channel_Key])</f>
        <v>CK-01</v>
      </c>
      <c r="G775" s="10" t="str">
        <f>_xlfn.XLOOKUP(T775,Table7[Gender_Category],Table7[Gender_Key])</f>
        <v>GK-03</v>
      </c>
      <c r="H775" s="10">
        <f>Cleaned_Data[[#This Row],[Units_Sold]]</f>
        <v>2</v>
      </c>
      <c r="I775" s="10">
        <f>Cleaned_Data[[#This Row],[MRP]]</f>
        <v>9507.39</v>
      </c>
      <c r="J775" s="10">
        <f>Cleaned_Data[[#This Row],[Discount_Applied]]</f>
        <v>0.01</v>
      </c>
      <c r="K775" s="10">
        <f>Cleaned_Data[[#This Row],[Revenue]]</f>
        <v>18824.63</v>
      </c>
      <c r="L775" s="10">
        <f>Cleaned_Data[[#This Row],[Profit]]</f>
        <v>2570.0100000000002</v>
      </c>
      <c r="M775" s="10" t="str">
        <f>Cleaned_Data[[#This Row],[Product_Name]]</f>
        <v>LeBron 20</v>
      </c>
      <c r="N775" s="10" t="str">
        <f>Cleaned_Data[[#This Row],[Product_Line]]</f>
        <v>Basketball</v>
      </c>
      <c r="O775" s="10" t="str">
        <f>Cleaned_Data[[#This Row],[Size]]</f>
        <v>NA</v>
      </c>
      <c r="P775" s="10" t="str">
        <f t="shared" si="24"/>
        <v>LeBron 20|Basketball|NA</v>
      </c>
      <c r="Q775" s="11">
        <f>Cleaned_Data[[#This Row],[Order_Date]]</f>
        <v>45749</v>
      </c>
      <c r="R775" s="10" t="str">
        <f>Cleaned_Data[[#This Row],[Region]]</f>
        <v>Kolkata</v>
      </c>
      <c r="S775" s="10" t="str">
        <f>Cleaned_Data[[#This Row],[Sales_Channel]]</f>
        <v>Online</v>
      </c>
      <c r="T775" s="10" t="str">
        <f>Cleaned_Data[[#This Row],[Gender_Category]]</f>
        <v>Men</v>
      </c>
      <c r="U775" t="str">
        <f t="shared" si="25"/>
        <v>DK-617</v>
      </c>
      <c r="V775" s="10"/>
      <c r="W775" s="10"/>
    </row>
    <row r="776" spans="1:23" x14ac:dyDescent="0.3">
      <c r="A776" s="10" t="s">
        <v>1095</v>
      </c>
      <c r="B776" s="10">
        <f>Cleaned_Data[[#This Row],[Order_ID]]</f>
        <v>2813</v>
      </c>
      <c r="C776" s="10" t="str">
        <f>_xlfn.XLOOKUP(P776,Dim_Product!$E$2:$E$221,Dim_Product!$A$2:$A$221,"Not Found")</f>
        <v>PK-116</v>
      </c>
      <c r="D776" s="10" t="str">
        <f>_xlfn.XLOOKUP(Table5[[#This Row],[Order_Date]],Table8[Date],Table8[Date_Key],"Not Found")</f>
        <v>Not Found</v>
      </c>
      <c r="E776" s="10" t="str">
        <f>_xlfn.XLOOKUP(R776,Table4[Region],Table4[Region_Key])</f>
        <v>RK-01</v>
      </c>
      <c r="F776" s="10" t="str">
        <f>_xlfn.XLOOKUP(S776,Table6[Sales_Channel],Table6[Channel_Key])</f>
        <v>CK-01</v>
      </c>
      <c r="G776" s="10" t="str">
        <f>_xlfn.XLOOKUP(T776,Table7[Gender_Category],Table7[Gender_Key])</f>
        <v>GK-03</v>
      </c>
      <c r="H776" s="10">
        <f>Cleaned_Data[[#This Row],[Units_Sold]]</f>
        <v>4</v>
      </c>
      <c r="I776" s="10">
        <f>Cleaned_Data[[#This Row],[MRP]]</f>
        <v>7450.8</v>
      </c>
      <c r="J776" s="10">
        <f>Cleaned_Data[[#This Row],[Discount_Applied]]</f>
        <v>0</v>
      </c>
      <c r="K776" s="10">
        <f>Cleaned_Data[[#This Row],[Revenue]]</f>
        <v>0</v>
      </c>
      <c r="L776" s="10">
        <f>Cleaned_Data[[#This Row],[Profit]]</f>
        <v>2098.29</v>
      </c>
      <c r="M776" s="10" t="str">
        <f>Cleaned_Data[[#This Row],[Product_Name]]</f>
        <v>Free RN</v>
      </c>
      <c r="N776" s="10" t="str">
        <f>Cleaned_Data[[#This Row],[Product_Line]]</f>
        <v>Running</v>
      </c>
      <c r="O776" s="10" t="str">
        <f>Cleaned_Data[[#This Row],[Size]]</f>
        <v>M</v>
      </c>
      <c r="P776" s="10" t="str">
        <f t="shared" si="24"/>
        <v>Free RN|Running|M</v>
      </c>
      <c r="Q776" s="11" t="str">
        <f>Cleaned_Data[[#This Row],[Order_Date]]</f>
        <v/>
      </c>
      <c r="R776" s="10" t="str">
        <f>Cleaned_Data[[#This Row],[Region]]</f>
        <v>Bangalore</v>
      </c>
      <c r="S776" s="10" t="str">
        <f>Cleaned_Data[[#This Row],[Sales_Channel]]</f>
        <v>Online</v>
      </c>
      <c r="T776" s="10" t="str">
        <f>Cleaned_Data[[#This Row],[Gender_Category]]</f>
        <v>Men</v>
      </c>
      <c r="U776" t="str">
        <f t="shared" si="25"/>
        <v>Not Found</v>
      </c>
      <c r="V776" s="10"/>
      <c r="W776" s="10"/>
    </row>
    <row r="777" spans="1:23" x14ac:dyDescent="0.3">
      <c r="A777" s="10" t="s">
        <v>1096</v>
      </c>
      <c r="B777" s="10">
        <f>Cleaned_Data[[#This Row],[Order_ID]]</f>
        <v>2814</v>
      </c>
      <c r="C777" s="10" t="str">
        <f>_xlfn.XLOOKUP(P777,Dim_Product!$E$2:$E$221,Dim_Product!$A$2:$A$221,"Not Found")</f>
        <v>PK-67</v>
      </c>
      <c r="D777" s="10" t="str">
        <f>_xlfn.XLOOKUP(Table5[[#This Row],[Order_Date]],Table8[Date],Table8[Date_Key],"Not Found")</f>
        <v>Not Found</v>
      </c>
      <c r="E777" s="10" t="str">
        <f>_xlfn.XLOOKUP(R777,Table4[Region],Table4[Region_Key])</f>
        <v>RK-05</v>
      </c>
      <c r="F777" s="10" t="str">
        <f>_xlfn.XLOOKUP(S777,Table6[Sales_Channel],Table6[Channel_Key])</f>
        <v>CK-01</v>
      </c>
      <c r="G777" s="10" t="str">
        <f>_xlfn.XLOOKUP(T777,Table7[Gender_Category],Table7[Gender_Key])</f>
        <v>GK-01</v>
      </c>
      <c r="H777" s="10">
        <f>Cleaned_Data[[#This Row],[Units_Sold]]</f>
        <v>0</v>
      </c>
      <c r="I777" s="10">
        <f>Cleaned_Data[[#This Row],[MRP]]</f>
        <v>6110.0300000000007</v>
      </c>
      <c r="J777" s="10">
        <f>Cleaned_Data[[#This Row],[Discount_Applied]]</f>
        <v>0</v>
      </c>
      <c r="K777" s="10">
        <f>Cleaned_Data[[#This Row],[Revenue]]</f>
        <v>0</v>
      </c>
      <c r="L777" s="10">
        <f>Cleaned_Data[[#This Row],[Profit]]</f>
        <v>1702.06</v>
      </c>
      <c r="M777" s="10" t="str">
        <f>Cleaned_Data[[#This Row],[Product_Name]]</f>
        <v>React Infinity</v>
      </c>
      <c r="N777" s="10" t="str">
        <f>Cleaned_Data[[#This Row],[Product_Line]]</f>
        <v>Running</v>
      </c>
      <c r="O777" s="10" t="str">
        <f>Cleaned_Data[[#This Row],[Size]]</f>
        <v>M</v>
      </c>
      <c r="P777" s="10" t="str">
        <f t="shared" si="24"/>
        <v>React Infinity|Running|M</v>
      </c>
      <c r="Q777" s="11" t="str">
        <f>Cleaned_Data[[#This Row],[Order_Date]]</f>
        <v/>
      </c>
      <c r="R777" s="10" t="str">
        <f>Cleaned_Data[[#This Row],[Region]]</f>
        <v>Delhi</v>
      </c>
      <c r="S777" s="10" t="str">
        <f>Cleaned_Data[[#This Row],[Sales_Channel]]</f>
        <v>Online</v>
      </c>
      <c r="T777" s="10" t="str">
        <f>Cleaned_Data[[#This Row],[Gender_Category]]</f>
        <v>Kids</v>
      </c>
      <c r="U777" t="str">
        <f t="shared" si="25"/>
        <v>Not Found</v>
      </c>
      <c r="V777" s="10"/>
      <c r="W777" s="10"/>
    </row>
    <row r="778" spans="1:23" x14ac:dyDescent="0.3">
      <c r="A778" s="10" t="s">
        <v>1097</v>
      </c>
      <c r="B778" s="10">
        <f>Cleaned_Data[[#This Row],[Order_ID]]</f>
        <v>2815</v>
      </c>
      <c r="C778" s="10" t="str">
        <f>_xlfn.XLOOKUP(P778,Dim_Product!$E$2:$E$221,Dim_Product!$A$2:$A$221,"Not Found")</f>
        <v>PK-10</v>
      </c>
      <c r="D778" s="10" t="str">
        <f>_xlfn.XLOOKUP(Table5[[#This Row],[Order_Date]],Table8[Date],Table8[Date_Key],"Not Found")</f>
        <v>DK-601</v>
      </c>
      <c r="E778" s="10" t="str">
        <f>_xlfn.XLOOKUP(R778,Table4[Region],Table4[Region_Key])</f>
        <v>RK-06</v>
      </c>
      <c r="F778" s="10" t="str">
        <f>_xlfn.XLOOKUP(S778,Table6[Sales_Channel],Table6[Channel_Key])</f>
        <v>CK-01</v>
      </c>
      <c r="G778" s="10" t="str">
        <f>_xlfn.XLOOKUP(T778,Table7[Gender_Category],Table7[Gender_Key])</f>
        <v>GK-01</v>
      </c>
      <c r="H778" s="10">
        <f>Cleaned_Data[[#This Row],[Units_Sold]]</f>
        <v>0</v>
      </c>
      <c r="I778" s="10">
        <f>Cleaned_Data[[#This Row],[MRP]]</f>
        <v>6110.0300000000007</v>
      </c>
      <c r="J778" s="10">
        <f>Cleaned_Data[[#This Row],[Discount_Applied]]</f>
        <v>0</v>
      </c>
      <c r="K778" s="10">
        <f>Cleaned_Data[[#This Row],[Revenue]]</f>
        <v>0</v>
      </c>
      <c r="L778" s="10">
        <f>Cleaned_Data[[#This Row],[Profit]]</f>
        <v>3281.98</v>
      </c>
      <c r="M778" s="10" t="str">
        <f>Cleaned_Data[[#This Row],[Product_Name]]</f>
        <v>Flex Trainer</v>
      </c>
      <c r="N778" s="10" t="str">
        <f>Cleaned_Data[[#This Row],[Product_Line]]</f>
        <v>Training</v>
      </c>
      <c r="O778" s="10" t="str">
        <f>Cleaned_Data[[#This Row],[Size]]</f>
        <v>L</v>
      </c>
      <c r="P778" s="10" t="str">
        <f t="shared" si="24"/>
        <v>Flex Trainer|Training|L</v>
      </c>
      <c r="Q778" s="11">
        <f>Cleaned_Data[[#This Row],[Order_Date]]</f>
        <v>45733</v>
      </c>
      <c r="R778" s="10" t="str">
        <f>Cleaned_Data[[#This Row],[Region]]</f>
        <v>Kolkata</v>
      </c>
      <c r="S778" s="10" t="str">
        <f>Cleaned_Data[[#This Row],[Sales_Channel]]</f>
        <v>Online</v>
      </c>
      <c r="T778" s="10" t="str">
        <f>Cleaned_Data[[#This Row],[Gender_Category]]</f>
        <v>Kids</v>
      </c>
      <c r="U778" t="str">
        <f t="shared" si="25"/>
        <v>DK-601</v>
      </c>
      <c r="V778" s="10"/>
      <c r="W778" s="10"/>
    </row>
    <row r="779" spans="1:23" x14ac:dyDescent="0.3">
      <c r="A779" s="10" t="s">
        <v>1098</v>
      </c>
      <c r="B779" s="10">
        <f>Cleaned_Data[[#This Row],[Order_ID]]</f>
        <v>2816</v>
      </c>
      <c r="C779" s="10" t="str">
        <f>_xlfn.XLOOKUP(P779,Dim_Product!$E$2:$E$221,Dim_Product!$A$2:$A$221,"Not Found")</f>
        <v>PK-87</v>
      </c>
      <c r="D779" s="10" t="str">
        <f>_xlfn.XLOOKUP(Table5[[#This Row],[Order_Date]],Table8[Date],Table8[Date_Key],"Not Found")</f>
        <v>Not Found</v>
      </c>
      <c r="E779" s="10" t="str">
        <f>_xlfn.XLOOKUP(R779,Table4[Region],Table4[Region_Key])</f>
        <v>RK-02</v>
      </c>
      <c r="F779" s="10" t="str">
        <f>_xlfn.XLOOKUP(S779,Table6[Sales_Channel],Table6[Channel_Key])</f>
        <v>CK-02</v>
      </c>
      <c r="G779" s="10" t="str">
        <f>_xlfn.XLOOKUP(T779,Table7[Gender_Category],Table7[Gender_Key])</f>
        <v>GK-03</v>
      </c>
      <c r="H779" s="10">
        <f>Cleaned_Data[[#This Row],[Units_Sold]]</f>
        <v>3</v>
      </c>
      <c r="I779" s="10">
        <f>Cleaned_Data[[#This Row],[MRP]]</f>
        <v>5983.35</v>
      </c>
      <c r="J779" s="10">
        <f>Cleaned_Data[[#This Row],[Discount_Applied]]</f>
        <v>0</v>
      </c>
      <c r="K779" s="10">
        <f>Cleaned_Data[[#This Row],[Revenue]]</f>
        <v>0</v>
      </c>
      <c r="L779" s="10">
        <f>Cleaned_Data[[#This Row],[Profit]]</f>
        <v>916.13</v>
      </c>
      <c r="M779" s="10" t="str">
        <f>Cleaned_Data[[#This Row],[Product_Name]]</f>
        <v>LeBron 20</v>
      </c>
      <c r="N779" s="10" t="str">
        <f>Cleaned_Data[[#This Row],[Product_Line]]</f>
        <v>Basketball</v>
      </c>
      <c r="O779" s="10" t="str">
        <f>Cleaned_Data[[#This Row],[Size]]</f>
        <v>M</v>
      </c>
      <c r="P779" s="10" t="str">
        <f t="shared" si="24"/>
        <v>LeBron 20|Basketball|M</v>
      </c>
      <c r="Q779" s="11" t="str">
        <f>Cleaned_Data[[#This Row],[Order_Date]]</f>
        <v/>
      </c>
      <c r="R779" s="10" t="str">
        <f>Cleaned_Data[[#This Row],[Region]]</f>
        <v>Hyderabad</v>
      </c>
      <c r="S779" s="10" t="str">
        <f>Cleaned_Data[[#This Row],[Sales_Channel]]</f>
        <v>Retail</v>
      </c>
      <c r="T779" s="10" t="str">
        <f>Cleaned_Data[[#This Row],[Gender_Category]]</f>
        <v>Men</v>
      </c>
      <c r="U779" t="str">
        <f t="shared" si="25"/>
        <v>Not Found</v>
      </c>
      <c r="V779" s="10"/>
      <c r="W779" s="10"/>
    </row>
    <row r="780" spans="1:23" x14ac:dyDescent="0.3">
      <c r="A780" s="10" t="s">
        <v>1099</v>
      </c>
      <c r="B780" s="10">
        <f>Cleaned_Data[[#This Row],[Order_ID]]</f>
        <v>2818</v>
      </c>
      <c r="C780" s="10" t="str">
        <f>_xlfn.XLOOKUP(P780,Dim_Product!$E$2:$E$221,Dim_Product!$A$2:$A$221,"Not Found")</f>
        <v>PK-28</v>
      </c>
      <c r="D780" s="10" t="str">
        <f>_xlfn.XLOOKUP(Table5[[#This Row],[Order_Date]],Table8[Date],Table8[Date_Key],"Not Found")</f>
        <v>DK-696</v>
      </c>
      <c r="E780" s="10" t="str">
        <f>_xlfn.XLOOKUP(R780,Table4[Region],Table4[Region_Key])</f>
        <v>RK-04</v>
      </c>
      <c r="F780" s="10" t="str">
        <f>_xlfn.XLOOKUP(S780,Table6[Sales_Channel],Table6[Channel_Key])</f>
        <v>CK-02</v>
      </c>
      <c r="G780" s="10" t="str">
        <f>_xlfn.XLOOKUP(T780,Table7[Gender_Category],Table7[Gender_Key])</f>
        <v>GK-01</v>
      </c>
      <c r="H780" s="10">
        <f>Cleaned_Data[[#This Row],[Units_Sold]]</f>
        <v>-1</v>
      </c>
      <c r="I780" s="10">
        <f>Cleaned_Data[[#This Row],[MRP]]</f>
        <v>6110.0300000000007</v>
      </c>
      <c r="J780" s="10">
        <f>Cleaned_Data[[#This Row],[Discount_Applied]]</f>
        <v>0</v>
      </c>
      <c r="K780" s="10">
        <f>Cleaned_Data[[#This Row],[Revenue]]</f>
        <v>0</v>
      </c>
      <c r="L780" s="10">
        <f>Cleaned_Data[[#This Row],[Profit]]</f>
        <v>-797.91</v>
      </c>
      <c r="M780" s="10" t="str">
        <f>Cleaned_Data[[#This Row],[Product_Name]]</f>
        <v>Premier III</v>
      </c>
      <c r="N780" s="10" t="str">
        <f>Cleaned_Data[[#This Row],[Product_Line]]</f>
        <v>Soccer</v>
      </c>
      <c r="O780" s="10" t="str">
        <f>Cleaned_Data[[#This Row],[Size]]</f>
        <v>NA</v>
      </c>
      <c r="P780" s="10" t="str">
        <f t="shared" si="24"/>
        <v>Premier III|Soccer|NA</v>
      </c>
      <c r="Q780" s="11">
        <f>Cleaned_Data[[#This Row],[Order_Date]]</f>
        <v>45828</v>
      </c>
      <c r="R780" s="10" t="str">
        <f>Cleaned_Data[[#This Row],[Region]]</f>
        <v>Pune</v>
      </c>
      <c r="S780" s="10" t="str">
        <f>Cleaned_Data[[#This Row],[Sales_Channel]]</f>
        <v>Retail</v>
      </c>
      <c r="T780" s="10" t="str">
        <f>Cleaned_Data[[#This Row],[Gender_Category]]</f>
        <v>Kids</v>
      </c>
      <c r="U780" t="str">
        <f t="shared" si="25"/>
        <v>DK-696</v>
      </c>
      <c r="V780" s="10"/>
      <c r="W780" s="10"/>
    </row>
    <row r="781" spans="1:23" x14ac:dyDescent="0.3">
      <c r="A781" s="10" t="s">
        <v>1100</v>
      </c>
      <c r="B781" s="10">
        <f>Cleaned_Data[[#This Row],[Order_ID]]</f>
        <v>2819</v>
      </c>
      <c r="C781" s="10" t="str">
        <f>_xlfn.XLOOKUP(P781,Dim_Product!$E$2:$E$221,Dim_Product!$A$2:$A$221,"Not Found")</f>
        <v>PK-169</v>
      </c>
      <c r="D781" s="10" t="str">
        <f>_xlfn.XLOOKUP(Table5[[#This Row],[Order_Date]],Table8[Date],Table8[Date_Key],"Not Found")</f>
        <v>DK-500</v>
      </c>
      <c r="E781" s="10" t="str">
        <f>_xlfn.XLOOKUP(R781,Table4[Region],Table4[Region_Key])</f>
        <v>RK-01</v>
      </c>
      <c r="F781" s="10" t="str">
        <f>_xlfn.XLOOKUP(S781,Table6[Sales_Channel],Table6[Channel_Key])</f>
        <v>CK-02</v>
      </c>
      <c r="G781" s="10" t="str">
        <f>_xlfn.XLOOKUP(T781,Table7[Gender_Category],Table7[Gender_Key])</f>
        <v>GK-01</v>
      </c>
      <c r="H781" s="10">
        <f>Cleaned_Data[[#This Row],[Units_Sold]]</f>
        <v>2</v>
      </c>
      <c r="I781" s="10">
        <f>Cleaned_Data[[#This Row],[MRP]]</f>
        <v>7645.41</v>
      </c>
      <c r="J781" s="10">
        <f>Cleaned_Data[[#This Row],[Discount_Applied]]</f>
        <v>0</v>
      </c>
      <c r="K781" s="10">
        <f>Cleaned_Data[[#This Row],[Revenue]]</f>
        <v>0</v>
      </c>
      <c r="L781" s="10">
        <f>Cleaned_Data[[#This Row],[Profit]]</f>
        <v>593.62</v>
      </c>
      <c r="M781" s="10" t="str">
        <f>Cleaned_Data[[#This Row],[Product_Name]]</f>
        <v>Premier III</v>
      </c>
      <c r="N781" s="10" t="str">
        <f>Cleaned_Data[[#This Row],[Product_Line]]</f>
        <v>Soccer</v>
      </c>
      <c r="O781" s="10" t="str">
        <f>Cleaned_Data[[#This Row],[Size]]</f>
        <v>9</v>
      </c>
      <c r="P781" s="10" t="str">
        <f t="shared" si="24"/>
        <v>Premier III|Soccer|9</v>
      </c>
      <c r="Q781" s="11">
        <f>Cleaned_Data[[#This Row],[Order_Date]]</f>
        <v>45632</v>
      </c>
      <c r="R781" s="10" t="str">
        <f>Cleaned_Data[[#This Row],[Region]]</f>
        <v>Bangalore</v>
      </c>
      <c r="S781" s="10" t="str">
        <f>Cleaned_Data[[#This Row],[Sales_Channel]]</f>
        <v>Retail</v>
      </c>
      <c r="T781" s="10" t="str">
        <f>Cleaned_Data[[#This Row],[Gender_Category]]</f>
        <v>Kids</v>
      </c>
      <c r="U781" t="str">
        <f t="shared" si="25"/>
        <v>DK-500</v>
      </c>
      <c r="V781" s="10"/>
      <c r="W781" s="10"/>
    </row>
    <row r="782" spans="1:23" x14ac:dyDescent="0.3">
      <c r="A782" s="10" t="s">
        <v>1101</v>
      </c>
      <c r="B782" s="10">
        <f>Cleaned_Data[[#This Row],[Order_ID]]</f>
        <v>2820</v>
      </c>
      <c r="C782" s="10" t="str">
        <f>_xlfn.XLOOKUP(P782,Dim_Product!$E$2:$E$221,Dim_Product!$A$2:$A$221,"Not Found")</f>
        <v>PK-50</v>
      </c>
      <c r="D782" s="10" t="str">
        <f>_xlfn.XLOOKUP(Table5[[#This Row],[Order_Date]],Table8[Date],Table8[Date_Key],"Not Found")</f>
        <v>Not Found</v>
      </c>
      <c r="E782" s="10" t="str">
        <f>_xlfn.XLOOKUP(R782,Table4[Region],Table4[Region_Key])</f>
        <v>RK-03</v>
      </c>
      <c r="F782" s="10" t="str">
        <f>_xlfn.XLOOKUP(S782,Table6[Sales_Channel],Table6[Channel_Key])</f>
        <v>CK-01</v>
      </c>
      <c r="G782" s="10" t="str">
        <f>_xlfn.XLOOKUP(T782,Table7[Gender_Category],Table7[Gender_Key])</f>
        <v>GK-02</v>
      </c>
      <c r="H782" s="10">
        <f>Cleaned_Data[[#This Row],[Units_Sold]]</f>
        <v>4</v>
      </c>
      <c r="I782" s="10">
        <f>Cleaned_Data[[#This Row],[MRP]]</f>
        <v>8659.15</v>
      </c>
      <c r="J782" s="10">
        <f>Cleaned_Data[[#This Row],[Discount_Applied]]</f>
        <v>0</v>
      </c>
      <c r="K782" s="10">
        <f>Cleaned_Data[[#This Row],[Revenue]]</f>
        <v>0</v>
      </c>
      <c r="L782" s="10">
        <f>Cleaned_Data[[#This Row],[Profit]]</f>
        <v>2078.39</v>
      </c>
      <c r="M782" s="10" t="str">
        <f>Cleaned_Data[[#This Row],[Product_Name]]</f>
        <v>Blazer Mid</v>
      </c>
      <c r="N782" s="10" t="str">
        <f>Cleaned_Data[[#This Row],[Product_Line]]</f>
        <v>Lifestyle</v>
      </c>
      <c r="O782" s="10" t="str">
        <f>Cleaned_Data[[#This Row],[Size]]</f>
        <v>M</v>
      </c>
      <c r="P782" s="10" t="str">
        <f t="shared" si="24"/>
        <v>Blazer Mid|Lifestyle|M</v>
      </c>
      <c r="Q782" s="11" t="str">
        <f>Cleaned_Data[[#This Row],[Order_Date]]</f>
        <v/>
      </c>
      <c r="R782" s="10" t="str">
        <f>Cleaned_Data[[#This Row],[Region]]</f>
        <v>Mumbai</v>
      </c>
      <c r="S782" s="10" t="str">
        <f>Cleaned_Data[[#This Row],[Sales_Channel]]</f>
        <v>Online</v>
      </c>
      <c r="T782" s="10" t="str">
        <f>Cleaned_Data[[#This Row],[Gender_Category]]</f>
        <v>Women</v>
      </c>
      <c r="U782" t="str">
        <f t="shared" si="25"/>
        <v>Not Found</v>
      </c>
      <c r="V782" s="10"/>
      <c r="W782" s="10"/>
    </row>
    <row r="783" spans="1:23" x14ac:dyDescent="0.3">
      <c r="A783" s="10" t="s">
        <v>1102</v>
      </c>
      <c r="B783" s="10">
        <f>Cleaned_Data[[#This Row],[Order_ID]]</f>
        <v>2821</v>
      </c>
      <c r="C783" s="10" t="str">
        <f>_xlfn.XLOOKUP(P783,Dim_Product!$E$2:$E$221,Dim_Product!$A$2:$A$221,"Not Found")</f>
        <v>PK-145</v>
      </c>
      <c r="D783" s="10" t="str">
        <f>_xlfn.XLOOKUP(Table5[[#This Row],[Order_Date]],Table8[Date],Table8[Date_Key],"Not Found")</f>
        <v>DK-40</v>
      </c>
      <c r="E783" s="10" t="str">
        <f>_xlfn.XLOOKUP(R783,Table4[Region],Table4[Region_Key])</f>
        <v>RK-05</v>
      </c>
      <c r="F783" s="10" t="str">
        <f>_xlfn.XLOOKUP(S783,Table6[Sales_Channel],Table6[Channel_Key])</f>
        <v>CK-01</v>
      </c>
      <c r="G783" s="10" t="str">
        <f>_xlfn.XLOOKUP(T783,Table7[Gender_Category],Table7[Gender_Key])</f>
        <v>GK-01</v>
      </c>
      <c r="H783" s="10">
        <f>Cleaned_Data[[#This Row],[Units_Sold]]</f>
        <v>0</v>
      </c>
      <c r="I783" s="10">
        <f>Cleaned_Data[[#This Row],[MRP]]</f>
        <v>3360.35</v>
      </c>
      <c r="J783" s="10">
        <f>Cleaned_Data[[#This Row],[Discount_Applied]]</f>
        <v>0</v>
      </c>
      <c r="K783" s="10">
        <f>Cleaned_Data[[#This Row],[Revenue]]</f>
        <v>0</v>
      </c>
      <c r="L783" s="10">
        <f>Cleaned_Data[[#This Row],[Profit]]</f>
        <v>2991.25</v>
      </c>
      <c r="M783" s="10" t="str">
        <f>Cleaned_Data[[#This Row],[Product_Name]]</f>
        <v>Air Force 1</v>
      </c>
      <c r="N783" s="10" t="str">
        <f>Cleaned_Data[[#This Row],[Product_Line]]</f>
        <v>Lifestyle</v>
      </c>
      <c r="O783" s="10" t="str">
        <f>Cleaned_Data[[#This Row],[Size]]</f>
        <v>NA</v>
      </c>
      <c r="P783" s="10" t="str">
        <f t="shared" si="24"/>
        <v>Air Force 1|Lifestyle|NA</v>
      </c>
      <c r="Q783" s="11">
        <f>Cleaned_Data[[#This Row],[Order_Date]]</f>
        <v>45172</v>
      </c>
      <c r="R783" s="10" t="str">
        <f>Cleaned_Data[[#This Row],[Region]]</f>
        <v>Delhi</v>
      </c>
      <c r="S783" s="10" t="str">
        <f>Cleaned_Data[[#This Row],[Sales_Channel]]</f>
        <v>Online</v>
      </c>
      <c r="T783" s="10" t="str">
        <f>Cleaned_Data[[#This Row],[Gender_Category]]</f>
        <v>Kids</v>
      </c>
      <c r="U783" t="str">
        <f t="shared" si="25"/>
        <v>DK-40</v>
      </c>
      <c r="V783" s="10"/>
      <c r="W783" s="10"/>
    </row>
    <row r="784" spans="1:23" x14ac:dyDescent="0.3">
      <c r="A784" s="10" t="s">
        <v>1103</v>
      </c>
      <c r="B784" s="10">
        <f>Cleaned_Data[[#This Row],[Order_ID]]</f>
        <v>2822</v>
      </c>
      <c r="C784" s="10" t="str">
        <f>_xlfn.XLOOKUP(P784,Dim_Product!$E$2:$E$221,Dim_Product!$A$2:$A$221,"Not Found")</f>
        <v>PK-170</v>
      </c>
      <c r="D784" s="10" t="str">
        <f>_xlfn.XLOOKUP(Table5[[#This Row],[Order_Date]],Table8[Date],Table8[Date_Key],"Not Found")</f>
        <v>Not Found</v>
      </c>
      <c r="E784" s="10" t="str">
        <f>_xlfn.XLOOKUP(R784,Table4[Region],Table4[Region_Key])</f>
        <v>RK-01</v>
      </c>
      <c r="F784" s="10" t="str">
        <f>_xlfn.XLOOKUP(S784,Table6[Sales_Channel],Table6[Channel_Key])</f>
        <v>CK-02</v>
      </c>
      <c r="G784" s="10" t="str">
        <f>_xlfn.XLOOKUP(T784,Table7[Gender_Category],Table7[Gender_Key])</f>
        <v>GK-02</v>
      </c>
      <c r="H784" s="10">
        <f>Cleaned_Data[[#This Row],[Units_Sold]]</f>
        <v>2</v>
      </c>
      <c r="I784" s="10">
        <f>Cleaned_Data[[#This Row],[MRP]]</f>
        <v>8314.34</v>
      </c>
      <c r="J784" s="10">
        <f>Cleaned_Data[[#This Row],[Discount_Applied]]</f>
        <v>0</v>
      </c>
      <c r="K784" s="10">
        <f>Cleaned_Data[[#This Row],[Revenue]]</f>
        <v>0</v>
      </c>
      <c r="L784" s="10">
        <f>Cleaned_Data[[#This Row],[Profit]]</f>
        <v>-1145.98</v>
      </c>
      <c r="M784" s="10" t="str">
        <f>Cleaned_Data[[#This Row],[Product_Name]]</f>
        <v>Blazer Mid</v>
      </c>
      <c r="N784" s="10" t="str">
        <f>Cleaned_Data[[#This Row],[Product_Line]]</f>
        <v>Lifestyle</v>
      </c>
      <c r="O784" s="10" t="str">
        <f>Cleaned_Data[[#This Row],[Size]]</f>
        <v>11</v>
      </c>
      <c r="P784" s="10" t="str">
        <f t="shared" si="24"/>
        <v>Blazer Mid|Lifestyle|11</v>
      </c>
      <c r="Q784" s="11" t="str">
        <f>Cleaned_Data[[#This Row],[Order_Date]]</f>
        <v/>
      </c>
      <c r="R784" s="10" t="str">
        <f>Cleaned_Data[[#This Row],[Region]]</f>
        <v>Bangalore</v>
      </c>
      <c r="S784" s="10" t="str">
        <f>Cleaned_Data[[#This Row],[Sales_Channel]]</f>
        <v>Retail</v>
      </c>
      <c r="T784" s="10" t="str">
        <f>Cleaned_Data[[#This Row],[Gender_Category]]</f>
        <v>Women</v>
      </c>
      <c r="U784" t="str">
        <f t="shared" si="25"/>
        <v>Not Found</v>
      </c>
      <c r="V784" s="10"/>
      <c r="W784" s="10"/>
    </row>
    <row r="785" spans="1:23" x14ac:dyDescent="0.3">
      <c r="A785" s="10" t="s">
        <v>1104</v>
      </c>
      <c r="B785" s="10">
        <f>Cleaned_Data[[#This Row],[Order_ID]]</f>
        <v>2823</v>
      </c>
      <c r="C785" s="10" t="str">
        <f>_xlfn.XLOOKUP(P785,Dim_Product!$E$2:$E$221,Dim_Product!$A$2:$A$221,"Not Found")</f>
        <v>PK-60</v>
      </c>
      <c r="D785" s="10" t="str">
        <f>_xlfn.XLOOKUP(Table5[[#This Row],[Order_Date]],Table8[Date],Table8[Date_Key],"Not Found")</f>
        <v>DK-411</v>
      </c>
      <c r="E785" s="10" t="str">
        <f>_xlfn.XLOOKUP(R785,Table4[Region],Table4[Region_Key])</f>
        <v>RK-03</v>
      </c>
      <c r="F785" s="10" t="str">
        <f>_xlfn.XLOOKUP(S785,Table6[Sales_Channel],Table6[Channel_Key])</f>
        <v>CK-02</v>
      </c>
      <c r="G785" s="10" t="str">
        <f>_xlfn.XLOOKUP(T785,Table7[Gender_Category],Table7[Gender_Key])</f>
        <v>GK-03</v>
      </c>
      <c r="H785" s="10">
        <f>Cleaned_Data[[#This Row],[Units_Sold]]</f>
        <v>1</v>
      </c>
      <c r="I785" s="10">
        <f>Cleaned_Data[[#This Row],[MRP]]</f>
        <v>6110.0300000000007</v>
      </c>
      <c r="J785" s="10">
        <f>Cleaned_Data[[#This Row],[Discount_Applied]]</f>
        <v>0</v>
      </c>
      <c r="K785" s="10">
        <f>Cleaned_Data[[#This Row],[Revenue]]</f>
        <v>0</v>
      </c>
      <c r="L785" s="10">
        <f>Cleaned_Data[[#This Row],[Profit]]</f>
        <v>-1125.9100000000001</v>
      </c>
      <c r="M785" s="10" t="str">
        <f>Cleaned_Data[[#This Row],[Product_Name]]</f>
        <v>Mercurial Superfly</v>
      </c>
      <c r="N785" s="10" t="str">
        <f>Cleaned_Data[[#This Row],[Product_Line]]</f>
        <v>Soccer</v>
      </c>
      <c r="O785" s="10" t="str">
        <f>Cleaned_Data[[#This Row],[Size]]</f>
        <v>L</v>
      </c>
      <c r="P785" s="10" t="str">
        <f t="shared" si="24"/>
        <v>Mercurial Superfly|Soccer|L</v>
      </c>
      <c r="Q785" s="11">
        <f>Cleaned_Data[[#This Row],[Order_Date]]</f>
        <v>45543</v>
      </c>
      <c r="R785" s="10" t="str">
        <f>Cleaned_Data[[#This Row],[Region]]</f>
        <v>Mumbai</v>
      </c>
      <c r="S785" s="10" t="str">
        <f>Cleaned_Data[[#This Row],[Sales_Channel]]</f>
        <v>Retail</v>
      </c>
      <c r="T785" s="10" t="str">
        <f>Cleaned_Data[[#This Row],[Gender_Category]]</f>
        <v>Men</v>
      </c>
      <c r="U785" t="str">
        <f t="shared" si="25"/>
        <v>DK-411</v>
      </c>
      <c r="V785" s="10"/>
      <c r="W785" s="10"/>
    </row>
    <row r="786" spans="1:23" x14ac:dyDescent="0.3">
      <c r="A786" s="10" t="s">
        <v>1105</v>
      </c>
      <c r="B786" s="10">
        <f>Cleaned_Data[[#This Row],[Order_ID]]</f>
        <v>2824</v>
      </c>
      <c r="C786" s="10" t="str">
        <f>_xlfn.XLOOKUP(P786,Dim_Product!$E$2:$E$221,Dim_Product!$A$2:$A$221,"Not Found")</f>
        <v>PK-53</v>
      </c>
      <c r="D786" s="10" t="str">
        <f>_xlfn.XLOOKUP(Table5[[#This Row],[Order_Date]],Table8[Date],Table8[Date_Key],"Not Found")</f>
        <v>DK-553</v>
      </c>
      <c r="E786" s="10" t="str">
        <f>_xlfn.XLOOKUP(R786,Table4[Region],Table4[Region_Key])</f>
        <v>RK-03</v>
      </c>
      <c r="F786" s="10" t="str">
        <f>_xlfn.XLOOKUP(S786,Table6[Sales_Channel],Table6[Channel_Key])</f>
        <v>CK-01</v>
      </c>
      <c r="G786" s="10" t="str">
        <f>_xlfn.XLOOKUP(T786,Table7[Gender_Category],Table7[Gender_Key])</f>
        <v>GK-03</v>
      </c>
      <c r="H786" s="10">
        <f>Cleaned_Data[[#This Row],[Units_Sold]]</f>
        <v>4</v>
      </c>
      <c r="I786" s="10">
        <f>Cleaned_Data[[#This Row],[MRP]]</f>
        <v>5123.3500000000004</v>
      </c>
      <c r="J786" s="10">
        <f>Cleaned_Data[[#This Row],[Discount_Applied]]</f>
        <v>0</v>
      </c>
      <c r="K786" s="10">
        <f>Cleaned_Data[[#This Row],[Revenue]]</f>
        <v>0</v>
      </c>
      <c r="L786" s="10">
        <f>Cleaned_Data[[#This Row],[Profit]]</f>
        <v>1620.37</v>
      </c>
      <c r="M786" s="10" t="str">
        <f>Cleaned_Data[[#This Row],[Product_Name]]</f>
        <v>Air Jordan</v>
      </c>
      <c r="N786" s="10" t="str">
        <f>Cleaned_Data[[#This Row],[Product_Line]]</f>
        <v>Basketball</v>
      </c>
      <c r="O786" s="10" t="str">
        <f>Cleaned_Data[[#This Row],[Size]]</f>
        <v>L</v>
      </c>
      <c r="P786" s="10" t="str">
        <f t="shared" si="24"/>
        <v>Air Jordan|Basketball|L</v>
      </c>
      <c r="Q786" s="11">
        <f>Cleaned_Data[[#This Row],[Order_Date]]</f>
        <v>45685</v>
      </c>
      <c r="R786" s="10" t="str">
        <f>Cleaned_Data[[#This Row],[Region]]</f>
        <v>Mumbai</v>
      </c>
      <c r="S786" s="10" t="str">
        <f>Cleaned_Data[[#This Row],[Sales_Channel]]</f>
        <v>Online</v>
      </c>
      <c r="T786" s="10" t="str">
        <f>Cleaned_Data[[#This Row],[Gender_Category]]</f>
        <v>Men</v>
      </c>
      <c r="U786" t="str">
        <f t="shared" si="25"/>
        <v>DK-553</v>
      </c>
      <c r="V786" s="10"/>
      <c r="W786" s="10"/>
    </row>
    <row r="787" spans="1:23" x14ac:dyDescent="0.3">
      <c r="A787" s="10" t="s">
        <v>1106</v>
      </c>
      <c r="B787" s="10">
        <f>Cleaned_Data[[#This Row],[Order_ID]]</f>
        <v>2825</v>
      </c>
      <c r="C787" s="10" t="str">
        <f>_xlfn.XLOOKUP(P787,Dim_Product!$E$2:$E$221,Dim_Product!$A$2:$A$221,"Not Found")</f>
        <v>PK-01</v>
      </c>
      <c r="D787" s="10" t="str">
        <f>_xlfn.XLOOKUP(Table5[[#This Row],[Order_Date]],Table8[Date],Table8[Date_Key],"Not Found")</f>
        <v>DK-453</v>
      </c>
      <c r="E787" s="10" t="str">
        <f>_xlfn.XLOOKUP(R787,Table4[Region],Table4[Region_Key])</f>
        <v>RK-04</v>
      </c>
      <c r="F787" s="10" t="str">
        <f>_xlfn.XLOOKUP(S787,Table6[Sales_Channel],Table6[Channel_Key])</f>
        <v>CK-02</v>
      </c>
      <c r="G787" s="10" t="str">
        <f>_xlfn.XLOOKUP(T787,Table7[Gender_Category],Table7[Gender_Key])</f>
        <v>GK-01</v>
      </c>
      <c r="H787" s="10">
        <f>Cleaned_Data[[#This Row],[Units_Sold]]</f>
        <v>2</v>
      </c>
      <c r="I787" s="10">
        <f>Cleaned_Data[[#This Row],[MRP]]</f>
        <v>6110.0300000000007</v>
      </c>
      <c r="J787" s="10">
        <f>Cleaned_Data[[#This Row],[Discount_Applied]]</f>
        <v>0</v>
      </c>
      <c r="K787" s="10">
        <f>Cleaned_Data[[#This Row],[Revenue]]</f>
        <v>0</v>
      </c>
      <c r="L787" s="10">
        <f>Cleaned_Data[[#This Row],[Profit]]</f>
        <v>2322.87</v>
      </c>
      <c r="M787" s="10" t="str">
        <f>Cleaned_Data[[#This Row],[Product_Name]]</f>
        <v>SuperRep Go</v>
      </c>
      <c r="N787" s="10" t="str">
        <f>Cleaned_Data[[#This Row],[Product_Line]]</f>
        <v>Training</v>
      </c>
      <c r="O787" s="10" t="str">
        <f>Cleaned_Data[[#This Row],[Size]]</f>
        <v>M</v>
      </c>
      <c r="P787" s="10" t="str">
        <f t="shared" si="24"/>
        <v>SuperRep Go|Training|M</v>
      </c>
      <c r="Q787" s="11">
        <f>Cleaned_Data[[#This Row],[Order_Date]]</f>
        <v>45585</v>
      </c>
      <c r="R787" s="10" t="str">
        <f>Cleaned_Data[[#This Row],[Region]]</f>
        <v>Pune</v>
      </c>
      <c r="S787" s="10" t="str">
        <f>Cleaned_Data[[#This Row],[Sales_Channel]]</f>
        <v>Retail</v>
      </c>
      <c r="T787" s="10" t="str">
        <f>Cleaned_Data[[#This Row],[Gender_Category]]</f>
        <v>Kids</v>
      </c>
      <c r="U787" t="str">
        <f t="shared" si="25"/>
        <v>DK-453</v>
      </c>
      <c r="V787" s="10"/>
      <c r="W787" s="10"/>
    </row>
    <row r="788" spans="1:23" x14ac:dyDescent="0.3">
      <c r="A788" s="10" t="s">
        <v>1107</v>
      </c>
      <c r="B788" s="10">
        <f>Cleaned_Data[[#This Row],[Order_ID]]</f>
        <v>2826</v>
      </c>
      <c r="C788" s="10" t="str">
        <f>_xlfn.XLOOKUP(P788,Dim_Product!$E$2:$E$221,Dim_Product!$A$2:$A$221,"Not Found")</f>
        <v>PK-50</v>
      </c>
      <c r="D788" s="10" t="str">
        <f>_xlfn.XLOOKUP(Table5[[#This Row],[Order_Date]],Table8[Date],Table8[Date_Key],"Not Found")</f>
        <v>DK-453</v>
      </c>
      <c r="E788" s="10" t="str">
        <f>_xlfn.XLOOKUP(R788,Table4[Region],Table4[Region_Key])</f>
        <v>RK-01</v>
      </c>
      <c r="F788" s="10" t="str">
        <f>_xlfn.XLOOKUP(S788,Table6[Sales_Channel],Table6[Channel_Key])</f>
        <v>CK-02</v>
      </c>
      <c r="G788" s="10" t="str">
        <f>_xlfn.XLOOKUP(T788,Table7[Gender_Category],Table7[Gender_Key])</f>
        <v>GK-01</v>
      </c>
      <c r="H788" s="10">
        <f>Cleaned_Data[[#This Row],[Units_Sold]]</f>
        <v>2</v>
      </c>
      <c r="I788" s="10">
        <f>Cleaned_Data[[#This Row],[MRP]]</f>
        <v>6110.0300000000007</v>
      </c>
      <c r="J788" s="10">
        <f>Cleaned_Data[[#This Row],[Discount_Applied]]</f>
        <v>0.01</v>
      </c>
      <c r="K788" s="10">
        <f>Cleaned_Data[[#This Row],[Revenue]]</f>
        <v>0</v>
      </c>
      <c r="L788" s="10">
        <f>Cleaned_Data[[#This Row],[Profit]]</f>
        <v>262.81</v>
      </c>
      <c r="M788" s="10" t="str">
        <f>Cleaned_Data[[#This Row],[Product_Name]]</f>
        <v>Blazer Mid</v>
      </c>
      <c r="N788" s="10" t="str">
        <f>Cleaned_Data[[#This Row],[Product_Line]]</f>
        <v>Lifestyle</v>
      </c>
      <c r="O788" s="10" t="str">
        <f>Cleaned_Data[[#This Row],[Size]]</f>
        <v>M</v>
      </c>
      <c r="P788" s="10" t="str">
        <f t="shared" si="24"/>
        <v>Blazer Mid|Lifestyle|M</v>
      </c>
      <c r="Q788" s="11">
        <f>Cleaned_Data[[#This Row],[Order_Date]]</f>
        <v>45585</v>
      </c>
      <c r="R788" s="10" t="str">
        <f>Cleaned_Data[[#This Row],[Region]]</f>
        <v>Bangalore</v>
      </c>
      <c r="S788" s="10" t="str">
        <f>Cleaned_Data[[#This Row],[Sales_Channel]]</f>
        <v>Retail</v>
      </c>
      <c r="T788" s="10" t="str">
        <f>Cleaned_Data[[#This Row],[Gender_Category]]</f>
        <v>Kids</v>
      </c>
      <c r="U788" t="str">
        <f t="shared" si="25"/>
        <v>DK-453</v>
      </c>
      <c r="V788" s="10"/>
      <c r="W788" s="10"/>
    </row>
    <row r="789" spans="1:23" x14ac:dyDescent="0.3">
      <c r="A789" s="10" t="s">
        <v>1108</v>
      </c>
      <c r="B789" s="10">
        <f>Cleaned_Data[[#This Row],[Order_ID]]</f>
        <v>2827</v>
      </c>
      <c r="C789" s="10" t="str">
        <f>_xlfn.XLOOKUP(P789,Dim_Product!$E$2:$E$221,Dim_Product!$A$2:$A$221,"Not Found")</f>
        <v>PK-53</v>
      </c>
      <c r="D789" s="10" t="str">
        <f>_xlfn.XLOOKUP(Table5[[#This Row],[Order_Date]],Table8[Date],Table8[Date_Key],"Not Found")</f>
        <v>DK-403</v>
      </c>
      <c r="E789" s="10" t="str">
        <f>_xlfn.XLOOKUP(R789,Table4[Region],Table4[Region_Key])</f>
        <v>RK-02</v>
      </c>
      <c r="F789" s="10" t="str">
        <f>_xlfn.XLOOKUP(S789,Table6[Sales_Channel],Table6[Channel_Key])</f>
        <v>CK-02</v>
      </c>
      <c r="G789" s="10" t="str">
        <f>_xlfn.XLOOKUP(T789,Table7[Gender_Category],Table7[Gender_Key])</f>
        <v>GK-03</v>
      </c>
      <c r="H789" s="10">
        <f>Cleaned_Data[[#This Row],[Units_Sold]]</f>
        <v>0</v>
      </c>
      <c r="I789" s="10">
        <f>Cleaned_Data[[#This Row],[MRP]]</f>
        <v>4278.28</v>
      </c>
      <c r="J789" s="10">
        <f>Cleaned_Data[[#This Row],[Discount_Applied]]</f>
        <v>0</v>
      </c>
      <c r="K789" s="10">
        <f>Cleaned_Data[[#This Row],[Revenue]]</f>
        <v>0</v>
      </c>
      <c r="L789" s="10">
        <f>Cleaned_Data[[#This Row],[Profit]]</f>
        <v>860.32</v>
      </c>
      <c r="M789" s="10" t="str">
        <f>Cleaned_Data[[#This Row],[Product_Name]]</f>
        <v>Air Jordan</v>
      </c>
      <c r="N789" s="10" t="str">
        <f>Cleaned_Data[[#This Row],[Product_Line]]</f>
        <v>Basketball</v>
      </c>
      <c r="O789" s="10" t="str">
        <f>Cleaned_Data[[#This Row],[Size]]</f>
        <v>L</v>
      </c>
      <c r="P789" s="10" t="str">
        <f t="shared" si="24"/>
        <v>Air Jordan|Basketball|L</v>
      </c>
      <c r="Q789" s="11">
        <f>Cleaned_Data[[#This Row],[Order_Date]]</f>
        <v>45535</v>
      </c>
      <c r="R789" s="10" t="str">
        <f>Cleaned_Data[[#This Row],[Region]]</f>
        <v>Hyderabad</v>
      </c>
      <c r="S789" s="10" t="str">
        <f>Cleaned_Data[[#This Row],[Sales_Channel]]</f>
        <v>Retail</v>
      </c>
      <c r="T789" s="10" t="str">
        <f>Cleaned_Data[[#This Row],[Gender_Category]]</f>
        <v>Men</v>
      </c>
      <c r="U789" t="str">
        <f t="shared" si="25"/>
        <v>DK-403</v>
      </c>
      <c r="V789" s="10"/>
      <c r="W789" s="10"/>
    </row>
    <row r="790" spans="1:23" x14ac:dyDescent="0.3">
      <c r="A790" s="10" t="s">
        <v>1109</v>
      </c>
      <c r="B790" s="10">
        <f>Cleaned_Data[[#This Row],[Order_ID]]</f>
        <v>2828</v>
      </c>
      <c r="C790" s="10" t="str">
        <f>_xlfn.XLOOKUP(P790,Dim_Product!$E$2:$E$221,Dim_Product!$A$2:$A$221,"Not Found")</f>
        <v>PK-64</v>
      </c>
      <c r="D790" s="10" t="str">
        <f>_xlfn.XLOOKUP(Table5[[#This Row],[Order_Date]],Table8[Date],Table8[Date_Key],"Not Found")</f>
        <v>DK-163</v>
      </c>
      <c r="E790" s="10" t="str">
        <f>_xlfn.XLOOKUP(R790,Table4[Region],Table4[Region_Key])</f>
        <v>RK-02</v>
      </c>
      <c r="F790" s="10" t="str">
        <f>_xlfn.XLOOKUP(S790,Table6[Sales_Channel],Table6[Channel_Key])</f>
        <v>CK-01</v>
      </c>
      <c r="G790" s="10" t="str">
        <f>_xlfn.XLOOKUP(T790,Table7[Gender_Category],Table7[Gender_Key])</f>
        <v>GK-02</v>
      </c>
      <c r="H790" s="10">
        <f>Cleaned_Data[[#This Row],[Units_Sold]]</f>
        <v>2</v>
      </c>
      <c r="I790" s="10">
        <f>Cleaned_Data[[#This Row],[MRP]]</f>
        <v>2095</v>
      </c>
      <c r="J790" s="10">
        <f>Cleaned_Data[[#This Row],[Discount_Applied]]</f>
        <v>0</v>
      </c>
      <c r="K790" s="10">
        <f>Cleaned_Data[[#This Row],[Revenue]]</f>
        <v>0</v>
      </c>
      <c r="L790" s="10">
        <f>Cleaned_Data[[#This Row],[Profit]]</f>
        <v>-831.4</v>
      </c>
      <c r="M790" s="10" t="str">
        <f>Cleaned_Data[[#This Row],[Product_Name]]</f>
        <v>ZoomX Invincible</v>
      </c>
      <c r="N790" s="10" t="str">
        <f>Cleaned_Data[[#This Row],[Product_Line]]</f>
        <v>Training</v>
      </c>
      <c r="O790" s="10" t="str">
        <f>Cleaned_Data[[#This Row],[Size]]</f>
        <v>XL</v>
      </c>
      <c r="P790" s="10" t="str">
        <f t="shared" si="24"/>
        <v>ZoomX Invincible|Training|XL</v>
      </c>
      <c r="Q790" s="11">
        <f>Cleaned_Data[[#This Row],[Order_Date]]</f>
        <v>45295</v>
      </c>
      <c r="R790" s="10" t="str">
        <f>Cleaned_Data[[#This Row],[Region]]</f>
        <v>Hyderabad</v>
      </c>
      <c r="S790" s="10" t="str">
        <f>Cleaned_Data[[#This Row],[Sales_Channel]]</f>
        <v>Online</v>
      </c>
      <c r="T790" s="10" t="str">
        <f>Cleaned_Data[[#This Row],[Gender_Category]]</f>
        <v>Women</v>
      </c>
      <c r="U790" t="str">
        <f t="shared" si="25"/>
        <v>DK-163</v>
      </c>
      <c r="V790" s="10"/>
      <c r="W790" s="10"/>
    </row>
    <row r="791" spans="1:23" x14ac:dyDescent="0.3">
      <c r="A791" s="10" t="s">
        <v>1110</v>
      </c>
      <c r="B791" s="10">
        <f>Cleaned_Data[[#This Row],[Order_ID]]</f>
        <v>2829</v>
      </c>
      <c r="C791" s="10" t="str">
        <f>_xlfn.XLOOKUP(P791,Dim_Product!$E$2:$E$221,Dim_Product!$A$2:$A$221,"Not Found")</f>
        <v>PK-66</v>
      </c>
      <c r="D791" s="10" t="str">
        <f>_xlfn.XLOOKUP(Table5[[#This Row],[Order_Date]],Table8[Date],Table8[Date_Key],"Not Found")</f>
        <v>DK-174</v>
      </c>
      <c r="E791" s="10" t="str">
        <f>_xlfn.XLOOKUP(R791,Table4[Region],Table4[Region_Key])</f>
        <v>RK-06</v>
      </c>
      <c r="F791" s="10" t="str">
        <f>_xlfn.XLOOKUP(S791,Table6[Sales_Channel],Table6[Channel_Key])</f>
        <v>CK-01</v>
      </c>
      <c r="G791" s="10" t="str">
        <f>_xlfn.XLOOKUP(T791,Table7[Gender_Category],Table7[Gender_Key])</f>
        <v>GK-03</v>
      </c>
      <c r="H791" s="10">
        <f>Cleaned_Data[[#This Row],[Units_Sold]]</f>
        <v>2</v>
      </c>
      <c r="I791" s="10">
        <f>Cleaned_Data[[#This Row],[MRP]]</f>
        <v>6110.0300000000007</v>
      </c>
      <c r="J791" s="10">
        <f>Cleaned_Data[[#This Row],[Discount_Applied]]</f>
        <v>0</v>
      </c>
      <c r="K791" s="10">
        <f>Cleaned_Data[[#This Row],[Revenue]]</f>
        <v>0</v>
      </c>
      <c r="L791" s="10">
        <f>Cleaned_Data[[#This Row],[Profit]]</f>
        <v>2539.92</v>
      </c>
      <c r="M791" s="10" t="str">
        <f>Cleaned_Data[[#This Row],[Product_Name]]</f>
        <v>LeBron 20</v>
      </c>
      <c r="N791" s="10" t="str">
        <f>Cleaned_Data[[#This Row],[Product_Line]]</f>
        <v>Basketball</v>
      </c>
      <c r="O791" s="10" t="str">
        <f>Cleaned_Data[[#This Row],[Size]]</f>
        <v>XL</v>
      </c>
      <c r="P791" s="10" t="str">
        <f t="shared" si="24"/>
        <v>LeBron 20|Basketball|XL</v>
      </c>
      <c r="Q791" s="11">
        <f>Cleaned_Data[[#This Row],[Order_Date]]</f>
        <v>45306</v>
      </c>
      <c r="R791" s="10" t="str">
        <f>Cleaned_Data[[#This Row],[Region]]</f>
        <v>Kolkata</v>
      </c>
      <c r="S791" s="10" t="str">
        <f>Cleaned_Data[[#This Row],[Sales_Channel]]</f>
        <v>Online</v>
      </c>
      <c r="T791" s="10" t="str">
        <f>Cleaned_Data[[#This Row],[Gender_Category]]</f>
        <v>Men</v>
      </c>
      <c r="U791" t="str">
        <f t="shared" si="25"/>
        <v>DK-174</v>
      </c>
      <c r="V791" s="10"/>
      <c r="W791" s="10"/>
    </row>
    <row r="792" spans="1:23" x14ac:dyDescent="0.3">
      <c r="A792" s="10" t="s">
        <v>1111</v>
      </c>
      <c r="B792" s="10">
        <f>Cleaned_Data[[#This Row],[Order_ID]]</f>
        <v>2830</v>
      </c>
      <c r="C792" s="10" t="str">
        <f>_xlfn.XLOOKUP(P792,Dim_Product!$E$2:$E$221,Dim_Product!$A$2:$A$221,"Not Found")</f>
        <v>PK-14</v>
      </c>
      <c r="D792" s="10" t="str">
        <f>_xlfn.XLOOKUP(Table5[[#This Row],[Order_Date]],Table8[Date],Table8[Date_Key],"Not Found")</f>
        <v>DK-389</v>
      </c>
      <c r="E792" s="10" t="str">
        <f>_xlfn.XLOOKUP(R792,Table4[Region],Table4[Region_Key])</f>
        <v>RK-05</v>
      </c>
      <c r="F792" s="10" t="str">
        <f>_xlfn.XLOOKUP(S792,Table6[Sales_Channel],Table6[Channel_Key])</f>
        <v>CK-01</v>
      </c>
      <c r="G792" s="10" t="str">
        <f>_xlfn.XLOOKUP(T792,Table7[Gender_Category],Table7[Gender_Key])</f>
        <v>GK-03</v>
      </c>
      <c r="H792" s="10">
        <f>Cleaned_Data[[#This Row],[Units_Sold]]</f>
        <v>-1</v>
      </c>
      <c r="I792" s="10">
        <f>Cleaned_Data[[#This Row],[MRP]]</f>
        <v>8572.48</v>
      </c>
      <c r="J792" s="10">
        <f>Cleaned_Data[[#This Row],[Discount_Applied]]</f>
        <v>0.88</v>
      </c>
      <c r="K792" s="10">
        <f>Cleaned_Data[[#This Row],[Revenue]]</f>
        <v>-1028.7</v>
      </c>
      <c r="L792" s="10">
        <f>Cleaned_Data[[#This Row],[Profit]]</f>
        <v>1221.0899999999999</v>
      </c>
      <c r="M792" s="10" t="str">
        <f>Cleaned_Data[[#This Row],[Product_Name]]</f>
        <v>Air Jordan</v>
      </c>
      <c r="N792" s="10" t="str">
        <f>Cleaned_Data[[#This Row],[Product_Line]]</f>
        <v>Basketball</v>
      </c>
      <c r="O792" s="10" t="str">
        <f>Cleaned_Data[[#This Row],[Size]]</f>
        <v>NA</v>
      </c>
      <c r="P792" s="10" t="str">
        <f t="shared" si="24"/>
        <v>Air Jordan|Basketball|NA</v>
      </c>
      <c r="Q792" s="11">
        <f>Cleaned_Data[[#This Row],[Order_Date]]</f>
        <v>45521</v>
      </c>
      <c r="R792" s="10" t="str">
        <f>Cleaned_Data[[#This Row],[Region]]</f>
        <v>Delhi</v>
      </c>
      <c r="S792" s="10" t="str">
        <f>Cleaned_Data[[#This Row],[Sales_Channel]]</f>
        <v>Online</v>
      </c>
      <c r="T792" s="10" t="str">
        <f>Cleaned_Data[[#This Row],[Gender_Category]]</f>
        <v>Men</v>
      </c>
      <c r="U792" t="str">
        <f t="shared" si="25"/>
        <v>DK-389</v>
      </c>
      <c r="V792" s="10"/>
      <c r="W792" s="10"/>
    </row>
    <row r="793" spans="1:23" x14ac:dyDescent="0.3">
      <c r="A793" s="10" t="s">
        <v>1112</v>
      </c>
      <c r="B793" s="10">
        <f>Cleaned_Data[[#This Row],[Order_ID]]</f>
        <v>2831</v>
      </c>
      <c r="C793" s="10" t="str">
        <f>_xlfn.XLOOKUP(P793,Dim_Product!$E$2:$E$221,Dim_Product!$A$2:$A$221,"Not Found")</f>
        <v>PK-101</v>
      </c>
      <c r="D793" s="10" t="str">
        <f>_xlfn.XLOOKUP(Table5[[#This Row],[Order_Date]],Table8[Date],Table8[Date_Key],"Not Found")</f>
        <v>DK-309</v>
      </c>
      <c r="E793" s="10" t="str">
        <f>_xlfn.XLOOKUP(R793,Table4[Region],Table4[Region_Key])</f>
        <v>RK-03</v>
      </c>
      <c r="F793" s="10" t="str">
        <f>_xlfn.XLOOKUP(S793,Table6[Sales_Channel],Table6[Channel_Key])</f>
        <v>CK-01</v>
      </c>
      <c r="G793" s="10" t="str">
        <f>_xlfn.XLOOKUP(T793,Table7[Gender_Category],Table7[Gender_Key])</f>
        <v>GK-02</v>
      </c>
      <c r="H793" s="10">
        <f>Cleaned_Data[[#This Row],[Units_Sold]]</f>
        <v>4</v>
      </c>
      <c r="I793" s="10">
        <f>Cleaned_Data[[#This Row],[MRP]]</f>
        <v>6110.0300000000007</v>
      </c>
      <c r="J793" s="10">
        <f>Cleaned_Data[[#This Row],[Discount_Applied]]</f>
        <v>0</v>
      </c>
      <c r="K793" s="10">
        <f>Cleaned_Data[[#This Row],[Revenue]]</f>
        <v>0</v>
      </c>
      <c r="L793" s="10">
        <f>Cleaned_Data[[#This Row],[Profit]]</f>
        <v>3134.87</v>
      </c>
      <c r="M793" s="10" t="str">
        <f>Cleaned_Data[[#This Row],[Product_Name]]</f>
        <v>SuperRep Go</v>
      </c>
      <c r="N793" s="10" t="str">
        <f>Cleaned_Data[[#This Row],[Product_Line]]</f>
        <v>Training</v>
      </c>
      <c r="O793" s="10" t="str">
        <f>Cleaned_Data[[#This Row],[Size]]</f>
        <v>7</v>
      </c>
      <c r="P793" s="10" t="str">
        <f t="shared" si="24"/>
        <v>SuperRep Go|Training|7</v>
      </c>
      <c r="Q793" s="11">
        <f>Cleaned_Data[[#This Row],[Order_Date]]</f>
        <v>45441</v>
      </c>
      <c r="R793" s="10" t="str">
        <f>Cleaned_Data[[#This Row],[Region]]</f>
        <v>Mumbai</v>
      </c>
      <c r="S793" s="10" t="str">
        <f>Cleaned_Data[[#This Row],[Sales_Channel]]</f>
        <v>Online</v>
      </c>
      <c r="T793" s="10" t="str">
        <f>Cleaned_Data[[#This Row],[Gender_Category]]</f>
        <v>Women</v>
      </c>
      <c r="U793" t="str">
        <f t="shared" si="25"/>
        <v>DK-309</v>
      </c>
      <c r="V793" s="10"/>
      <c r="W793" s="10"/>
    </row>
    <row r="794" spans="1:23" x14ac:dyDescent="0.3">
      <c r="A794" s="10" t="s">
        <v>1113</v>
      </c>
      <c r="B794" s="10">
        <f>Cleaned_Data[[#This Row],[Order_ID]]</f>
        <v>2832</v>
      </c>
      <c r="C794" s="10" t="str">
        <f>_xlfn.XLOOKUP(P794,Dim_Product!$E$2:$E$221,Dim_Product!$A$2:$A$221,"Not Found")</f>
        <v>PK-59</v>
      </c>
      <c r="D794" s="10" t="str">
        <f>_xlfn.XLOOKUP(Table5[[#This Row],[Order_Date]],Table8[Date],Table8[Date_Key],"Not Found")</f>
        <v>DK-653</v>
      </c>
      <c r="E794" s="10" t="str">
        <f>_xlfn.XLOOKUP(R794,Table4[Region],Table4[Region_Key])</f>
        <v>RK-02</v>
      </c>
      <c r="F794" s="10" t="str">
        <f>_xlfn.XLOOKUP(S794,Table6[Sales_Channel],Table6[Channel_Key])</f>
        <v>CK-02</v>
      </c>
      <c r="G794" s="10" t="str">
        <f>_xlfn.XLOOKUP(T794,Table7[Gender_Category],Table7[Gender_Key])</f>
        <v>GK-01</v>
      </c>
      <c r="H794" s="10">
        <f>Cleaned_Data[[#This Row],[Units_Sold]]</f>
        <v>0</v>
      </c>
      <c r="I794" s="10">
        <f>Cleaned_Data[[#This Row],[MRP]]</f>
        <v>6110.0300000000007</v>
      </c>
      <c r="J794" s="10">
        <f>Cleaned_Data[[#This Row],[Discount_Applied]]</f>
        <v>0.15</v>
      </c>
      <c r="K794" s="10">
        <f>Cleaned_Data[[#This Row],[Revenue]]</f>
        <v>0</v>
      </c>
      <c r="L794" s="10">
        <f>Cleaned_Data[[#This Row],[Profit]]</f>
        <v>752</v>
      </c>
      <c r="M794" s="10" t="str">
        <f>Cleaned_Data[[#This Row],[Product_Name]]</f>
        <v>Kyrie Flytrap</v>
      </c>
      <c r="N794" s="10" t="str">
        <f>Cleaned_Data[[#This Row],[Product_Line]]</f>
        <v>Basketball</v>
      </c>
      <c r="O794" s="10" t="str">
        <f>Cleaned_Data[[#This Row],[Size]]</f>
        <v>NA</v>
      </c>
      <c r="P794" s="10" t="str">
        <f t="shared" si="24"/>
        <v>Kyrie Flytrap|Basketball|NA</v>
      </c>
      <c r="Q794" s="11">
        <f>Cleaned_Data[[#This Row],[Order_Date]]</f>
        <v>45785</v>
      </c>
      <c r="R794" s="10" t="str">
        <f>Cleaned_Data[[#This Row],[Region]]</f>
        <v>Hyderabad</v>
      </c>
      <c r="S794" s="10" t="str">
        <f>Cleaned_Data[[#This Row],[Sales_Channel]]</f>
        <v>Retail</v>
      </c>
      <c r="T794" s="10" t="str">
        <f>Cleaned_Data[[#This Row],[Gender_Category]]</f>
        <v>Kids</v>
      </c>
      <c r="U794" t="str">
        <f t="shared" si="25"/>
        <v>DK-653</v>
      </c>
      <c r="V794" s="10"/>
      <c r="W794" s="10"/>
    </row>
    <row r="795" spans="1:23" x14ac:dyDescent="0.3">
      <c r="A795" s="10" t="s">
        <v>1114</v>
      </c>
      <c r="B795" s="10">
        <f>Cleaned_Data[[#This Row],[Order_ID]]</f>
        <v>2833</v>
      </c>
      <c r="C795" s="10" t="str">
        <f>_xlfn.XLOOKUP(P795,Dim_Product!$E$2:$E$221,Dim_Product!$A$2:$A$221,"Not Found")</f>
        <v>PK-70</v>
      </c>
      <c r="D795" s="10" t="str">
        <f>_xlfn.XLOOKUP(Table5[[#This Row],[Order_Date]],Table8[Date],Table8[Date_Key],"Not Found")</f>
        <v>DK-445</v>
      </c>
      <c r="E795" s="10" t="str">
        <f>_xlfn.XLOOKUP(R795,Table4[Region],Table4[Region_Key])</f>
        <v>RK-04</v>
      </c>
      <c r="F795" s="10" t="str">
        <f>_xlfn.XLOOKUP(S795,Table6[Sales_Channel],Table6[Channel_Key])</f>
        <v>CK-01</v>
      </c>
      <c r="G795" s="10" t="str">
        <f>_xlfn.XLOOKUP(T795,Table7[Gender_Category],Table7[Gender_Key])</f>
        <v>GK-02</v>
      </c>
      <c r="H795" s="10">
        <f>Cleaned_Data[[#This Row],[Units_Sold]]</f>
        <v>4</v>
      </c>
      <c r="I795" s="10">
        <f>Cleaned_Data[[#This Row],[MRP]]</f>
        <v>2224.9</v>
      </c>
      <c r="J795" s="10">
        <f>Cleaned_Data[[#This Row],[Discount_Applied]]</f>
        <v>0</v>
      </c>
      <c r="K795" s="10">
        <f>Cleaned_Data[[#This Row],[Revenue]]</f>
        <v>0</v>
      </c>
      <c r="L795" s="10">
        <f>Cleaned_Data[[#This Row],[Profit]]</f>
        <v>-16.04</v>
      </c>
      <c r="M795" s="10" t="str">
        <f>Cleaned_Data[[#This Row],[Product_Name]]</f>
        <v>Flex Trainer</v>
      </c>
      <c r="N795" s="10" t="str">
        <f>Cleaned_Data[[#This Row],[Product_Line]]</f>
        <v>Training</v>
      </c>
      <c r="O795" s="10" t="str">
        <f>Cleaned_Data[[#This Row],[Size]]</f>
        <v>XL</v>
      </c>
      <c r="P795" s="10" t="str">
        <f t="shared" si="24"/>
        <v>Flex Trainer|Training|XL</v>
      </c>
      <c r="Q795" s="11">
        <f>Cleaned_Data[[#This Row],[Order_Date]]</f>
        <v>45577</v>
      </c>
      <c r="R795" s="10" t="str">
        <f>Cleaned_Data[[#This Row],[Region]]</f>
        <v>Pune</v>
      </c>
      <c r="S795" s="10" t="str">
        <f>Cleaned_Data[[#This Row],[Sales_Channel]]</f>
        <v>Online</v>
      </c>
      <c r="T795" s="10" t="str">
        <f>Cleaned_Data[[#This Row],[Gender_Category]]</f>
        <v>Women</v>
      </c>
      <c r="U795" t="str">
        <f t="shared" si="25"/>
        <v>DK-445</v>
      </c>
      <c r="V795" s="10"/>
      <c r="W795" s="10"/>
    </row>
    <row r="796" spans="1:23" x14ac:dyDescent="0.3">
      <c r="A796" s="10" t="s">
        <v>1115</v>
      </c>
      <c r="B796" s="10">
        <f>Cleaned_Data[[#This Row],[Order_ID]]</f>
        <v>2834</v>
      </c>
      <c r="C796" s="10" t="str">
        <f>_xlfn.XLOOKUP(P796,Dim_Product!$E$2:$E$221,Dim_Product!$A$2:$A$221,"Not Found")</f>
        <v>PK-06</v>
      </c>
      <c r="D796" s="10" t="str">
        <f>_xlfn.XLOOKUP(Table5[[#This Row],[Order_Date]],Table8[Date],Table8[Date_Key],"Not Found")</f>
        <v>Not Found</v>
      </c>
      <c r="E796" s="10" t="str">
        <f>_xlfn.XLOOKUP(R796,Table4[Region],Table4[Region_Key])</f>
        <v>RK-06</v>
      </c>
      <c r="F796" s="10" t="str">
        <f>_xlfn.XLOOKUP(S796,Table6[Sales_Channel],Table6[Channel_Key])</f>
        <v>CK-02</v>
      </c>
      <c r="G796" s="10" t="str">
        <f>_xlfn.XLOOKUP(T796,Table7[Gender_Category],Table7[Gender_Key])</f>
        <v>GK-01</v>
      </c>
      <c r="H796" s="10">
        <f>Cleaned_Data[[#This Row],[Units_Sold]]</f>
        <v>-1</v>
      </c>
      <c r="I796" s="10">
        <f>Cleaned_Data[[#This Row],[MRP]]</f>
        <v>9544.08</v>
      </c>
      <c r="J796" s="10">
        <f>Cleaned_Data[[#This Row],[Discount_Applied]]</f>
        <v>0</v>
      </c>
      <c r="K796" s="10">
        <f>Cleaned_Data[[#This Row],[Revenue]]</f>
        <v>0</v>
      </c>
      <c r="L796" s="10">
        <f>Cleaned_Data[[#This Row],[Profit]]</f>
        <v>575.58000000000004</v>
      </c>
      <c r="M796" s="10" t="str">
        <f>Cleaned_Data[[#This Row],[Product_Name]]</f>
        <v>Flex Trainer</v>
      </c>
      <c r="N796" s="10" t="str">
        <f>Cleaned_Data[[#This Row],[Product_Line]]</f>
        <v>Training</v>
      </c>
      <c r="O796" s="10" t="str">
        <f>Cleaned_Data[[#This Row],[Size]]</f>
        <v>M</v>
      </c>
      <c r="P796" s="10" t="str">
        <f t="shared" si="24"/>
        <v>Flex Trainer|Training|M</v>
      </c>
      <c r="Q796" s="11" t="str">
        <f>Cleaned_Data[[#This Row],[Order_Date]]</f>
        <v/>
      </c>
      <c r="R796" s="10" t="str">
        <f>Cleaned_Data[[#This Row],[Region]]</f>
        <v>Kolkata</v>
      </c>
      <c r="S796" s="10" t="str">
        <f>Cleaned_Data[[#This Row],[Sales_Channel]]</f>
        <v>Retail</v>
      </c>
      <c r="T796" s="10" t="str">
        <f>Cleaned_Data[[#This Row],[Gender_Category]]</f>
        <v>Kids</v>
      </c>
      <c r="U796" t="str">
        <f t="shared" si="25"/>
        <v>Not Found</v>
      </c>
      <c r="V796" s="10"/>
      <c r="W796" s="10"/>
    </row>
    <row r="797" spans="1:23" x14ac:dyDescent="0.3">
      <c r="A797" s="10" t="s">
        <v>1116</v>
      </c>
      <c r="B797" s="10">
        <f>Cleaned_Data[[#This Row],[Order_ID]]</f>
        <v>2835</v>
      </c>
      <c r="C797" s="10" t="str">
        <f>_xlfn.XLOOKUP(P797,Dim_Product!$E$2:$E$221,Dim_Product!$A$2:$A$221,"Not Found")</f>
        <v>PK-145</v>
      </c>
      <c r="D797" s="10" t="str">
        <f>_xlfn.XLOOKUP(Table5[[#This Row],[Order_Date]],Table8[Date],Table8[Date_Key],"Not Found")</f>
        <v>Not Found</v>
      </c>
      <c r="E797" s="10" t="str">
        <f>_xlfn.XLOOKUP(R797,Table4[Region],Table4[Region_Key])</f>
        <v>RK-04</v>
      </c>
      <c r="F797" s="10" t="str">
        <f>_xlfn.XLOOKUP(S797,Table6[Sales_Channel],Table6[Channel_Key])</f>
        <v>CK-02</v>
      </c>
      <c r="G797" s="10" t="str">
        <f>_xlfn.XLOOKUP(T797,Table7[Gender_Category],Table7[Gender_Key])</f>
        <v>GK-02</v>
      </c>
      <c r="H797" s="10">
        <f>Cleaned_Data[[#This Row],[Units_Sold]]</f>
        <v>2</v>
      </c>
      <c r="I797" s="10">
        <f>Cleaned_Data[[#This Row],[MRP]]</f>
        <v>9240.64</v>
      </c>
      <c r="J797" s="10">
        <f>Cleaned_Data[[#This Row],[Discount_Applied]]</f>
        <v>0.63</v>
      </c>
      <c r="K797" s="10">
        <f>Cleaned_Data[[#This Row],[Revenue]]</f>
        <v>0</v>
      </c>
      <c r="L797" s="10">
        <f>Cleaned_Data[[#This Row],[Profit]]</f>
        <v>1873.76</v>
      </c>
      <c r="M797" s="10" t="str">
        <f>Cleaned_Data[[#This Row],[Product_Name]]</f>
        <v>Air Force 1</v>
      </c>
      <c r="N797" s="10" t="str">
        <f>Cleaned_Data[[#This Row],[Product_Line]]</f>
        <v>Lifestyle</v>
      </c>
      <c r="O797" s="10" t="str">
        <f>Cleaned_Data[[#This Row],[Size]]</f>
        <v>NA</v>
      </c>
      <c r="P797" s="10" t="str">
        <f t="shared" si="24"/>
        <v>Air Force 1|Lifestyle|NA</v>
      </c>
      <c r="Q797" s="11" t="str">
        <f>Cleaned_Data[[#This Row],[Order_Date]]</f>
        <v/>
      </c>
      <c r="R797" s="10" t="str">
        <f>Cleaned_Data[[#This Row],[Region]]</f>
        <v>Pune</v>
      </c>
      <c r="S797" s="10" t="str">
        <f>Cleaned_Data[[#This Row],[Sales_Channel]]</f>
        <v>Retail</v>
      </c>
      <c r="T797" s="10" t="str">
        <f>Cleaned_Data[[#This Row],[Gender_Category]]</f>
        <v>Women</v>
      </c>
      <c r="U797" t="str">
        <f t="shared" si="25"/>
        <v>Not Found</v>
      </c>
      <c r="V797" s="10"/>
      <c r="W797" s="10"/>
    </row>
    <row r="798" spans="1:23" x14ac:dyDescent="0.3">
      <c r="A798" s="10" t="s">
        <v>1117</v>
      </c>
      <c r="B798" s="10">
        <f>Cleaned_Data[[#This Row],[Order_ID]]</f>
        <v>2836</v>
      </c>
      <c r="C798" s="10" t="str">
        <f>_xlfn.XLOOKUP(P798,Dim_Product!$E$2:$E$221,Dim_Product!$A$2:$A$221,"Not Found")</f>
        <v>PK-36</v>
      </c>
      <c r="D798" s="10" t="str">
        <f>_xlfn.XLOOKUP(Table5[[#This Row],[Order_Date]],Table8[Date],Table8[Date_Key],"Not Found")</f>
        <v>DK-106</v>
      </c>
      <c r="E798" s="10" t="str">
        <f>_xlfn.XLOOKUP(R798,Table4[Region],Table4[Region_Key])</f>
        <v>RK-05</v>
      </c>
      <c r="F798" s="10" t="str">
        <f>_xlfn.XLOOKUP(S798,Table6[Sales_Channel],Table6[Channel_Key])</f>
        <v>CK-02</v>
      </c>
      <c r="G798" s="10" t="str">
        <f>_xlfn.XLOOKUP(T798,Table7[Gender_Category],Table7[Gender_Key])</f>
        <v>GK-03</v>
      </c>
      <c r="H798" s="10">
        <f>Cleaned_Data[[#This Row],[Units_Sold]]</f>
        <v>0</v>
      </c>
      <c r="I798" s="10">
        <f>Cleaned_Data[[#This Row],[MRP]]</f>
        <v>9098.9</v>
      </c>
      <c r="J798" s="10">
        <f>Cleaned_Data[[#This Row],[Discount_Applied]]</f>
        <v>0.75</v>
      </c>
      <c r="K798" s="10">
        <f>Cleaned_Data[[#This Row],[Revenue]]</f>
        <v>0</v>
      </c>
      <c r="L798" s="10">
        <f>Cleaned_Data[[#This Row],[Profit]]</f>
        <v>2729.87</v>
      </c>
      <c r="M798" s="10" t="str">
        <f>Cleaned_Data[[#This Row],[Product_Name]]</f>
        <v>Kyrie Flytrap</v>
      </c>
      <c r="N798" s="10" t="str">
        <f>Cleaned_Data[[#This Row],[Product_Line]]</f>
        <v>Basketball</v>
      </c>
      <c r="O798" s="10" t="str">
        <f>Cleaned_Data[[#This Row],[Size]]</f>
        <v>L</v>
      </c>
      <c r="P798" s="10" t="str">
        <f t="shared" si="24"/>
        <v>Kyrie Flytrap|Basketball|L</v>
      </c>
      <c r="Q798" s="11">
        <f>Cleaned_Data[[#This Row],[Order_Date]]</f>
        <v>45238</v>
      </c>
      <c r="R798" s="10" t="str">
        <f>Cleaned_Data[[#This Row],[Region]]</f>
        <v>Delhi</v>
      </c>
      <c r="S798" s="10" t="str">
        <f>Cleaned_Data[[#This Row],[Sales_Channel]]</f>
        <v>Retail</v>
      </c>
      <c r="T798" s="10" t="str">
        <f>Cleaned_Data[[#This Row],[Gender_Category]]</f>
        <v>Men</v>
      </c>
      <c r="U798" t="str">
        <f t="shared" si="25"/>
        <v>DK-106</v>
      </c>
      <c r="V798" s="10"/>
      <c r="W798" s="10"/>
    </row>
    <row r="799" spans="1:23" x14ac:dyDescent="0.3">
      <c r="A799" s="10" t="s">
        <v>1118</v>
      </c>
      <c r="B799" s="10">
        <f>Cleaned_Data[[#This Row],[Order_ID]]</f>
        <v>2837</v>
      </c>
      <c r="C799" s="10" t="str">
        <f>_xlfn.XLOOKUP(P799,Dim_Product!$E$2:$E$221,Dim_Product!$A$2:$A$221,"Not Found")</f>
        <v>PK-76</v>
      </c>
      <c r="D799" s="10" t="str">
        <f>_xlfn.XLOOKUP(Table5[[#This Row],[Order_Date]],Table8[Date],Table8[Date_Key],"Not Found")</f>
        <v>DK-614</v>
      </c>
      <c r="E799" s="10" t="str">
        <f>_xlfn.XLOOKUP(R799,Table4[Region],Table4[Region_Key])</f>
        <v>RK-03</v>
      </c>
      <c r="F799" s="10" t="str">
        <f>_xlfn.XLOOKUP(S799,Table6[Sales_Channel],Table6[Channel_Key])</f>
        <v>CK-01</v>
      </c>
      <c r="G799" s="10" t="str">
        <f>_xlfn.XLOOKUP(T799,Table7[Gender_Category],Table7[Gender_Key])</f>
        <v>GK-02</v>
      </c>
      <c r="H799" s="10">
        <f>Cleaned_Data[[#This Row],[Units_Sold]]</f>
        <v>2</v>
      </c>
      <c r="I799" s="10">
        <f>Cleaned_Data[[#This Row],[MRP]]</f>
        <v>8889.68</v>
      </c>
      <c r="J799" s="10">
        <f>Cleaned_Data[[#This Row],[Discount_Applied]]</f>
        <v>0</v>
      </c>
      <c r="K799" s="10">
        <f>Cleaned_Data[[#This Row],[Revenue]]</f>
        <v>0</v>
      </c>
      <c r="L799" s="10">
        <f>Cleaned_Data[[#This Row],[Profit]]</f>
        <v>2191.17</v>
      </c>
      <c r="M799" s="10" t="str">
        <f>Cleaned_Data[[#This Row],[Product_Name]]</f>
        <v>Pegasus Turbo</v>
      </c>
      <c r="N799" s="10" t="str">
        <f>Cleaned_Data[[#This Row],[Product_Line]]</f>
        <v>Running</v>
      </c>
      <c r="O799" s="10" t="str">
        <f>Cleaned_Data[[#This Row],[Size]]</f>
        <v>L</v>
      </c>
      <c r="P799" s="10" t="str">
        <f t="shared" si="24"/>
        <v>Pegasus Turbo|Running|L</v>
      </c>
      <c r="Q799" s="11">
        <f>Cleaned_Data[[#This Row],[Order_Date]]</f>
        <v>45746</v>
      </c>
      <c r="R799" s="10" t="str">
        <f>Cleaned_Data[[#This Row],[Region]]</f>
        <v>Mumbai</v>
      </c>
      <c r="S799" s="10" t="str">
        <f>Cleaned_Data[[#This Row],[Sales_Channel]]</f>
        <v>Online</v>
      </c>
      <c r="T799" s="10" t="str">
        <f>Cleaned_Data[[#This Row],[Gender_Category]]</f>
        <v>Women</v>
      </c>
      <c r="U799" t="str">
        <f t="shared" si="25"/>
        <v>DK-614</v>
      </c>
      <c r="V799" s="10"/>
      <c r="W799" s="10"/>
    </row>
    <row r="800" spans="1:23" x14ac:dyDescent="0.3">
      <c r="A800" s="10" t="s">
        <v>1119</v>
      </c>
      <c r="B800" s="10">
        <f>Cleaned_Data[[#This Row],[Order_ID]]</f>
        <v>2838</v>
      </c>
      <c r="C800" s="10" t="str">
        <f>_xlfn.XLOOKUP(P800,Dim_Product!$E$2:$E$221,Dim_Product!$A$2:$A$221,"Not Found")</f>
        <v>PK-41</v>
      </c>
      <c r="D800" s="10" t="str">
        <f>_xlfn.XLOOKUP(Table5[[#This Row],[Order_Date]],Table8[Date],Table8[Date_Key],"Not Found")</f>
        <v>Not Found</v>
      </c>
      <c r="E800" s="10" t="str">
        <f>_xlfn.XLOOKUP(R800,Table4[Region],Table4[Region_Key])</f>
        <v>RK-04</v>
      </c>
      <c r="F800" s="10" t="str">
        <f>_xlfn.XLOOKUP(S800,Table6[Sales_Channel],Table6[Channel_Key])</f>
        <v>CK-02</v>
      </c>
      <c r="G800" s="10" t="str">
        <f>_xlfn.XLOOKUP(T800,Table7[Gender_Category],Table7[Gender_Key])</f>
        <v>GK-02</v>
      </c>
      <c r="H800" s="10">
        <f>Cleaned_Data[[#This Row],[Units_Sold]]</f>
        <v>4</v>
      </c>
      <c r="I800" s="10">
        <f>Cleaned_Data[[#This Row],[MRP]]</f>
        <v>8605.73</v>
      </c>
      <c r="J800" s="10">
        <f>Cleaned_Data[[#This Row],[Discount_Applied]]</f>
        <v>0</v>
      </c>
      <c r="K800" s="10">
        <f>Cleaned_Data[[#This Row],[Revenue]]</f>
        <v>0</v>
      </c>
      <c r="L800" s="10">
        <f>Cleaned_Data[[#This Row],[Profit]]</f>
        <v>-990.99</v>
      </c>
      <c r="M800" s="10" t="str">
        <f>Cleaned_Data[[#This Row],[Product_Name]]</f>
        <v>Air Jordan</v>
      </c>
      <c r="N800" s="10" t="str">
        <f>Cleaned_Data[[#This Row],[Product_Line]]</f>
        <v>Basketball</v>
      </c>
      <c r="O800" s="10" t="str">
        <f>Cleaned_Data[[#This Row],[Size]]</f>
        <v>XL</v>
      </c>
      <c r="P800" s="10" t="str">
        <f t="shared" si="24"/>
        <v>Air Jordan|Basketball|XL</v>
      </c>
      <c r="Q800" s="11" t="str">
        <f>Cleaned_Data[[#This Row],[Order_Date]]</f>
        <v/>
      </c>
      <c r="R800" s="10" t="str">
        <f>Cleaned_Data[[#This Row],[Region]]</f>
        <v>Pune</v>
      </c>
      <c r="S800" s="10" t="str">
        <f>Cleaned_Data[[#This Row],[Sales_Channel]]</f>
        <v>Retail</v>
      </c>
      <c r="T800" s="10" t="str">
        <f>Cleaned_Data[[#This Row],[Gender_Category]]</f>
        <v>Women</v>
      </c>
      <c r="U800" t="str">
        <f t="shared" si="25"/>
        <v>Not Found</v>
      </c>
      <c r="V800" s="10"/>
      <c r="W800" s="10"/>
    </row>
    <row r="801" spans="1:23" x14ac:dyDescent="0.3">
      <c r="A801" s="10" t="s">
        <v>1120</v>
      </c>
      <c r="B801" s="10">
        <f>Cleaned_Data[[#This Row],[Order_ID]]</f>
        <v>2839</v>
      </c>
      <c r="C801" s="10" t="str">
        <f>_xlfn.XLOOKUP(P801,Dim_Product!$E$2:$E$221,Dim_Product!$A$2:$A$221,"Not Found")</f>
        <v>PK-124</v>
      </c>
      <c r="D801" s="10" t="str">
        <f>_xlfn.XLOOKUP(Table5[[#This Row],[Order_Date]],Table8[Date],Table8[Date_Key],"Not Found")</f>
        <v>DK-714</v>
      </c>
      <c r="E801" s="10" t="str">
        <f>_xlfn.XLOOKUP(R801,Table4[Region],Table4[Region_Key])</f>
        <v>RK-02</v>
      </c>
      <c r="F801" s="10" t="str">
        <f>_xlfn.XLOOKUP(S801,Table6[Sales_Channel],Table6[Channel_Key])</f>
        <v>CK-01</v>
      </c>
      <c r="G801" s="10" t="str">
        <f>_xlfn.XLOOKUP(T801,Table7[Gender_Category],Table7[Gender_Key])</f>
        <v>GK-03</v>
      </c>
      <c r="H801" s="10">
        <f>Cleaned_Data[[#This Row],[Units_Sold]]</f>
        <v>2</v>
      </c>
      <c r="I801" s="10">
        <f>Cleaned_Data[[#This Row],[MRP]]</f>
        <v>6110.0300000000007</v>
      </c>
      <c r="J801" s="10">
        <f>Cleaned_Data[[#This Row],[Discount_Applied]]</f>
        <v>0</v>
      </c>
      <c r="K801" s="10">
        <f>Cleaned_Data[[#This Row],[Revenue]]</f>
        <v>0</v>
      </c>
      <c r="L801" s="10">
        <f>Cleaned_Data[[#This Row],[Profit]]</f>
        <v>2992.52</v>
      </c>
      <c r="M801" s="10" t="str">
        <f>Cleaned_Data[[#This Row],[Product_Name]]</f>
        <v>Waffle One</v>
      </c>
      <c r="N801" s="10" t="str">
        <f>Cleaned_Data[[#This Row],[Product_Line]]</f>
        <v>Lifestyle</v>
      </c>
      <c r="O801" s="10" t="str">
        <f>Cleaned_Data[[#This Row],[Size]]</f>
        <v>6</v>
      </c>
      <c r="P801" s="10" t="str">
        <f t="shared" si="24"/>
        <v>Waffle One|Lifestyle|6</v>
      </c>
      <c r="Q801" s="11">
        <f>Cleaned_Data[[#This Row],[Order_Date]]</f>
        <v>45846</v>
      </c>
      <c r="R801" s="10" t="str">
        <f>Cleaned_Data[[#This Row],[Region]]</f>
        <v>Hyderabad</v>
      </c>
      <c r="S801" s="10" t="str">
        <f>Cleaned_Data[[#This Row],[Sales_Channel]]</f>
        <v>Online</v>
      </c>
      <c r="T801" s="10" t="str">
        <f>Cleaned_Data[[#This Row],[Gender_Category]]</f>
        <v>Men</v>
      </c>
      <c r="U801" t="str">
        <f t="shared" si="25"/>
        <v>DK-714</v>
      </c>
      <c r="V801" s="10"/>
      <c r="W801" s="10"/>
    </row>
    <row r="802" spans="1:23" x14ac:dyDescent="0.3">
      <c r="A802" s="10" t="s">
        <v>1121</v>
      </c>
      <c r="B802" s="10">
        <f>Cleaned_Data[[#This Row],[Order_ID]]</f>
        <v>2841</v>
      </c>
      <c r="C802" s="10" t="str">
        <f>_xlfn.XLOOKUP(P802,Dim_Product!$E$2:$E$221,Dim_Product!$A$2:$A$221,"Not Found")</f>
        <v>PK-87</v>
      </c>
      <c r="D802" s="10" t="str">
        <f>_xlfn.XLOOKUP(Table5[[#This Row],[Order_Date]],Table8[Date],Table8[Date_Key],"Not Found")</f>
        <v>DK-597</v>
      </c>
      <c r="E802" s="10" t="str">
        <f>_xlfn.XLOOKUP(R802,Table4[Region],Table4[Region_Key])</f>
        <v>RK-05</v>
      </c>
      <c r="F802" s="10" t="str">
        <f>_xlfn.XLOOKUP(S802,Table6[Sales_Channel],Table6[Channel_Key])</f>
        <v>CK-01</v>
      </c>
      <c r="G802" s="10" t="str">
        <f>_xlfn.XLOOKUP(T802,Table7[Gender_Category],Table7[Gender_Key])</f>
        <v>GK-03</v>
      </c>
      <c r="H802" s="10">
        <f>Cleaned_Data[[#This Row],[Units_Sold]]</f>
        <v>1</v>
      </c>
      <c r="I802" s="10">
        <f>Cleaned_Data[[#This Row],[MRP]]</f>
        <v>4166.9399999999996</v>
      </c>
      <c r="J802" s="10">
        <f>Cleaned_Data[[#This Row],[Discount_Applied]]</f>
        <v>0</v>
      </c>
      <c r="K802" s="10">
        <f>Cleaned_Data[[#This Row],[Revenue]]</f>
        <v>0</v>
      </c>
      <c r="L802" s="10">
        <f>Cleaned_Data[[#This Row],[Profit]]</f>
        <v>2865.93</v>
      </c>
      <c r="M802" s="10" t="str">
        <f>Cleaned_Data[[#This Row],[Product_Name]]</f>
        <v>LeBron 20</v>
      </c>
      <c r="N802" s="10" t="str">
        <f>Cleaned_Data[[#This Row],[Product_Line]]</f>
        <v>Basketball</v>
      </c>
      <c r="O802" s="10" t="str">
        <f>Cleaned_Data[[#This Row],[Size]]</f>
        <v>M</v>
      </c>
      <c r="P802" s="10" t="str">
        <f t="shared" si="24"/>
        <v>LeBron 20|Basketball|M</v>
      </c>
      <c r="Q802" s="11">
        <f>Cleaned_Data[[#This Row],[Order_Date]]</f>
        <v>45729</v>
      </c>
      <c r="R802" s="10" t="str">
        <f>Cleaned_Data[[#This Row],[Region]]</f>
        <v>Delhi</v>
      </c>
      <c r="S802" s="10" t="str">
        <f>Cleaned_Data[[#This Row],[Sales_Channel]]</f>
        <v>Online</v>
      </c>
      <c r="T802" s="10" t="str">
        <f>Cleaned_Data[[#This Row],[Gender_Category]]</f>
        <v>Men</v>
      </c>
      <c r="U802" t="str">
        <f t="shared" si="25"/>
        <v>DK-597</v>
      </c>
      <c r="V802" s="10"/>
      <c r="W802" s="10"/>
    </row>
    <row r="803" spans="1:23" x14ac:dyDescent="0.3">
      <c r="A803" s="10" t="s">
        <v>1122</v>
      </c>
      <c r="B803" s="10">
        <f>Cleaned_Data[[#This Row],[Order_ID]]</f>
        <v>2842</v>
      </c>
      <c r="C803" s="10" t="str">
        <f>_xlfn.XLOOKUP(P803,Dim_Product!$E$2:$E$221,Dim_Product!$A$2:$A$221,"Not Found")</f>
        <v>PK-122</v>
      </c>
      <c r="D803" s="10" t="str">
        <f>_xlfn.XLOOKUP(Table5[[#This Row],[Order_Date]],Table8[Date],Table8[Date_Key],"Not Found")</f>
        <v>DK-203</v>
      </c>
      <c r="E803" s="10" t="str">
        <f>_xlfn.XLOOKUP(R803,Table4[Region],Table4[Region_Key])</f>
        <v>RK-01</v>
      </c>
      <c r="F803" s="10" t="str">
        <f>_xlfn.XLOOKUP(S803,Table6[Sales_Channel],Table6[Channel_Key])</f>
        <v>CK-01</v>
      </c>
      <c r="G803" s="10" t="str">
        <f>_xlfn.XLOOKUP(T803,Table7[Gender_Category],Table7[Gender_Key])</f>
        <v>GK-02</v>
      </c>
      <c r="H803" s="10">
        <f>Cleaned_Data[[#This Row],[Units_Sold]]</f>
        <v>-1</v>
      </c>
      <c r="I803" s="10">
        <f>Cleaned_Data[[#This Row],[MRP]]</f>
        <v>6110.0300000000007</v>
      </c>
      <c r="J803" s="10">
        <f>Cleaned_Data[[#This Row],[Discount_Applied]]</f>
        <v>0</v>
      </c>
      <c r="K803" s="10">
        <f>Cleaned_Data[[#This Row],[Revenue]]</f>
        <v>0</v>
      </c>
      <c r="L803" s="10">
        <f>Cleaned_Data[[#This Row],[Profit]]</f>
        <v>-1193.98</v>
      </c>
      <c r="M803" s="10" t="str">
        <f>Cleaned_Data[[#This Row],[Product_Name]]</f>
        <v>Phantom GT</v>
      </c>
      <c r="N803" s="10" t="str">
        <f>Cleaned_Data[[#This Row],[Product_Line]]</f>
        <v>Soccer</v>
      </c>
      <c r="O803" s="10" t="str">
        <f>Cleaned_Data[[#This Row],[Size]]</f>
        <v>M</v>
      </c>
      <c r="P803" s="10" t="str">
        <f t="shared" si="24"/>
        <v>Phantom GT|Soccer|M</v>
      </c>
      <c r="Q803" s="11">
        <f>Cleaned_Data[[#This Row],[Order_Date]]</f>
        <v>45335</v>
      </c>
      <c r="R803" s="10" t="str">
        <f>Cleaned_Data[[#This Row],[Region]]</f>
        <v>Bangalore</v>
      </c>
      <c r="S803" s="10" t="str">
        <f>Cleaned_Data[[#This Row],[Sales_Channel]]</f>
        <v>Online</v>
      </c>
      <c r="T803" s="10" t="str">
        <f>Cleaned_Data[[#This Row],[Gender_Category]]</f>
        <v>Women</v>
      </c>
      <c r="U803" t="str">
        <f t="shared" si="25"/>
        <v>DK-203</v>
      </c>
      <c r="V803" s="10"/>
      <c r="W803" s="10"/>
    </row>
    <row r="804" spans="1:23" x14ac:dyDescent="0.3">
      <c r="A804" s="10" t="s">
        <v>1123</v>
      </c>
      <c r="B804" s="10">
        <f>Cleaned_Data[[#This Row],[Order_ID]]</f>
        <v>2843</v>
      </c>
      <c r="C804" s="10" t="str">
        <f>_xlfn.XLOOKUP(P804,Dim_Product!$E$2:$E$221,Dim_Product!$A$2:$A$221,"Not Found")</f>
        <v>PK-171</v>
      </c>
      <c r="D804" s="10" t="str">
        <f>_xlfn.XLOOKUP(Table5[[#This Row],[Order_Date]],Table8[Date],Table8[Date_Key],"Not Found")</f>
        <v>DK-178</v>
      </c>
      <c r="E804" s="10" t="str">
        <f>_xlfn.XLOOKUP(R804,Table4[Region],Table4[Region_Key])</f>
        <v>RK-03</v>
      </c>
      <c r="F804" s="10" t="str">
        <f>_xlfn.XLOOKUP(S804,Table6[Sales_Channel],Table6[Channel_Key])</f>
        <v>CK-01</v>
      </c>
      <c r="G804" s="10" t="str">
        <f>_xlfn.XLOOKUP(T804,Table7[Gender_Category],Table7[Gender_Key])</f>
        <v>GK-03</v>
      </c>
      <c r="H804" s="10">
        <f>Cleaned_Data[[#This Row],[Units_Sold]]</f>
        <v>2</v>
      </c>
      <c r="I804" s="10">
        <f>Cleaned_Data[[#This Row],[MRP]]</f>
        <v>6110.0300000000007</v>
      </c>
      <c r="J804" s="10">
        <f>Cleaned_Data[[#This Row],[Discount_Applied]]</f>
        <v>0</v>
      </c>
      <c r="K804" s="10">
        <f>Cleaned_Data[[#This Row],[Revenue]]</f>
        <v>0</v>
      </c>
      <c r="L804" s="10">
        <f>Cleaned_Data[[#This Row],[Profit]]</f>
        <v>3574.05</v>
      </c>
      <c r="M804" s="10" t="str">
        <f>Cleaned_Data[[#This Row],[Product_Name]]</f>
        <v>SuperRep Go</v>
      </c>
      <c r="N804" s="10" t="str">
        <f>Cleaned_Data[[#This Row],[Product_Line]]</f>
        <v>Training</v>
      </c>
      <c r="O804" s="10" t="str">
        <f>Cleaned_Data[[#This Row],[Size]]</f>
        <v>12</v>
      </c>
      <c r="P804" s="10" t="str">
        <f t="shared" si="24"/>
        <v>SuperRep Go|Training|12</v>
      </c>
      <c r="Q804" s="11">
        <f>Cleaned_Data[[#This Row],[Order_Date]]</f>
        <v>45310</v>
      </c>
      <c r="R804" s="10" t="str">
        <f>Cleaned_Data[[#This Row],[Region]]</f>
        <v>Mumbai</v>
      </c>
      <c r="S804" s="10" t="str">
        <f>Cleaned_Data[[#This Row],[Sales_Channel]]</f>
        <v>Online</v>
      </c>
      <c r="T804" s="10" t="str">
        <f>Cleaned_Data[[#This Row],[Gender_Category]]</f>
        <v>Men</v>
      </c>
      <c r="U804" t="str">
        <f t="shared" si="25"/>
        <v>DK-178</v>
      </c>
      <c r="V804" s="10"/>
      <c r="W804" s="10"/>
    </row>
    <row r="805" spans="1:23" x14ac:dyDescent="0.3">
      <c r="A805" s="10" t="s">
        <v>1124</v>
      </c>
      <c r="B805" s="10">
        <f>Cleaned_Data[[#This Row],[Order_ID]]</f>
        <v>2844</v>
      </c>
      <c r="C805" s="10" t="str">
        <f>_xlfn.XLOOKUP(P805,Dim_Product!$E$2:$E$221,Dim_Product!$A$2:$A$221,"Not Found")</f>
        <v>PK-69</v>
      </c>
      <c r="D805" s="10" t="str">
        <f>_xlfn.XLOOKUP(Table5[[#This Row],[Order_Date]],Table8[Date],Table8[Date_Key],"Not Found")</f>
        <v>DK-100</v>
      </c>
      <c r="E805" s="10" t="str">
        <f>_xlfn.XLOOKUP(R805,Table4[Region],Table4[Region_Key])</f>
        <v>RK-03</v>
      </c>
      <c r="F805" s="10" t="str">
        <f>_xlfn.XLOOKUP(S805,Table6[Sales_Channel],Table6[Channel_Key])</f>
        <v>CK-02</v>
      </c>
      <c r="G805" s="10" t="str">
        <f>_xlfn.XLOOKUP(T805,Table7[Gender_Category],Table7[Gender_Key])</f>
        <v>GK-03</v>
      </c>
      <c r="H805" s="10">
        <f>Cleaned_Data[[#This Row],[Units_Sold]]</f>
        <v>2</v>
      </c>
      <c r="I805" s="10">
        <f>Cleaned_Data[[#This Row],[MRP]]</f>
        <v>6495.53</v>
      </c>
      <c r="J805" s="10">
        <f>Cleaned_Data[[#This Row],[Discount_Applied]]</f>
        <v>0.23</v>
      </c>
      <c r="K805" s="10">
        <f>Cleaned_Data[[#This Row],[Revenue]]</f>
        <v>10003.120000000001</v>
      </c>
      <c r="L805" s="10">
        <f>Cleaned_Data[[#This Row],[Profit]]</f>
        <v>-951.85</v>
      </c>
      <c r="M805" s="10" t="str">
        <f>Cleaned_Data[[#This Row],[Product_Name]]</f>
        <v>Waffle One</v>
      </c>
      <c r="N805" s="10" t="str">
        <f>Cleaned_Data[[#This Row],[Product_Line]]</f>
        <v>Lifestyle</v>
      </c>
      <c r="O805" s="10" t="str">
        <f>Cleaned_Data[[#This Row],[Size]]</f>
        <v>NA</v>
      </c>
      <c r="P805" s="10" t="str">
        <f t="shared" si="24"/>
        <v>Waffle One|Lifestyle|NA</v>
      </c>
      <c r="Q805" s="11">
        <f>Cleaned_Data[[#This Row],[Order_Date]]</f>
        <v>45232</v>
      </c>
      <c r="R805" s="10" t="str">
        <f>Cleaned_Data[[#This Row],[Region]]</f>
        <v>Mumbai</v>
      </c>
      <c r="S805" s="10" t="str">
        <f>Cleaned_Data[[#This Row],[Sales_Channel]]</f>
        <v>Retail</v>
      </c>
      <c r="T805" s="10" t="str">
        <f>Cleaned_Data[[#This Row],[Gender_Category]]</f>
        <v>Men</v>
      </c>
      <c r="U805" t="str">
        <f t="shared" si="25"/>
        <v>DK-100</v>
      </c>
      <c r="V805" s="10"/>
      <c r="W805" s="10"/>
    </row>
    <row r="806" spans="1:23" x14ac:dyDescent="0.3">
      <c r="A806" s="10" t="s">
        <v>1125</v>
      </c>
      <c r="B806" s="10">
        <f>Cleaned_Data[[#This Row],[Order_ID]]</f>
        <v>2845</v>
      </c>
      <c r="C806" s="10" t="str">
        <f>_xlfn.XLOOKUP(P806,Dim_Product!$E$2:$E$221,Dim_Product!$A$2:$A$221,"Not Found")</f>
        <v>PK-112</v>
      </c>
      <c r="D806" s="10" t="str">
        <f>_xlfn.XLOOKUP(Table5[[#This Row],[Order_Date]],Table8[Date],Table8[Date_Key],"Not Found")</f>
        <v>Not Found</v>
      </c>
      <c r="E806" s="10" t="str">
        <f>_xlfn.XLOOKUP(R806,Table4[Region],Table4[Region_Key])</f>
        <v>RK-04</v>
      </c>
      <c r="F806" s="10" t="str">
        <f>_xlfn.XLOOKUP(S806,Table6[Sales_Channel],Table6[Channel_Key])</f>
        <v>CK-02</v>
      </c>
      <c r="G806" s="10" t="str">
        <f>_xlfn.XLOOKUP(T806,Table7[Gender_Category],Table7[Gender_Key])</f>
        <v>GK-03</v>
      </c>
      <c r="H806" s="10">
        <f>Cleaned_Data[[#This Row],[Units_Sold]]</f>
        <v>2</v>
      </c>
      <c r="I806" s="10">
        <f>Cleaned_Data[[#This Row],[MRP]]</f>
        <v>6110.0300000000007</v>
      </c>
      <c r="J806" s="10">
        <f>Cleaned_Data[[#This Row],[Discount_Applied]]</f>
        <v>0</v>
      </c>
      <c r="K806" s="10">
        <f>Cleaned_Data[[#This Row],[Revenue]]</f>
        <v>0</v>
      </c>
      <c r="L806" s="10">
        <f>Cleaned_Data[[#This Row],[Profit]]</f>
        <v>40.98</v>
      </c>
      <c r="M806" s="10" t="str">
        <f>Cleaned_Data[[#This Row],[Product_Name]]</f>
        <v>ZoomX Invincible</v>
      </c>
      <c r="N806" s="10" t="str">
        <f>Cleaned_Data[[#This Row],[Product_Line]]</f>
        <v>Training</v>
      </c>
      <c r="O806" s="10" t="str">
        <f>Cleaned_Data[[#This Row],[Size]]</f>
        <v>NA</v>
      </c>
      <c r="P806" s="10" t="str">
        <f t="shared" si="24"/>
        <v>ZoomX Invincible|Training|NA</v>
      </c>
      <c r="Q806" s="11" t="str">
        <f>Cleaned_Data[[#This Row],[Order_Date]]</f>
        <v/>
      </c>
      <c r="R806" s="10" t="str">
        <f>Cleaned_Data[[#This Row],[Region]]</f>
        <v>Pune</v>
      </c>
      <c r="S806" s="10" t="str">
        <f>Cleaned_Data[[#This Row],[Sales_Channel]]</f>
        <v>Retail</v>
      </c>
      <c r="T806" s="10" t="str">
        <f>Cleaned_Data[[#This Row],[Gender_Category]]</f>
        <v>Men</v>
      </c>
      <c r="U806" t="str">
        <f t="shared" si="25"/>
        <v>Not Found</v>
      </c>
      <c r="V806" s="10"/>
      <c r="W806" s="10"/>
    </row>
    <row r="807" spans="1:23" x14ac:dyDescent="0.3">
      <c r="A807" s="10" t="s">
        <v>1126</v>
      </c>
      <c r="B807" s="10">
        <f>Cleaned_Data[[#This Row],[Order_ID]]</f>
        <v>2846</v>
      </c>
      <c r="C807" s="10" t="str">
        <f>_xlfn.XLOOKUP(P807,Dim_Product!$E$2:$E$221,Dim_Product!$A$2:$A$221,"Not Found")</f>
        <v>PK-55</v>
      </c>
      <c r="D807" s="10" t="str">
        <f>_xlfn.XLOOKUP(Table5[[#This Row],[Order_Date]],Table8[Date],Table8[Date_Key],"Not Found")</f>
        <v>DK-34</v>
      </c>
      <c r="E807" s="10" t="str">
        <f>_xlfn.XLOOKUP(R807,Table4[Region],Table4[Region_Key])</f>
        <v>RK-04</v>
      </c>
      <c r="F807" s="10" t="str">
        <f>_xlfn.XLOOKUP(S807,Table6[Sales_Channel],Table6[Channel_Key])</f>
        <v>CK-01</v>
      </c>
      <c r="G807" s="10" t="str">
        <f>_xlfn.XLOOKUP(T807,Table7[Gender_Category],Table7[Gender_Key])</f>
        <v>GK-01</v>
      </c>
      <c r="H807" s="10">
        <f>Cleaned_Data[[#This Row],[Units_Sold]]</f>
        <v>2</v>
      </c>
      <c r="I807" s="10">
        <f>Cleaned_Data[[#This Row],[MRP]]</f>
        <v>2932.99</v>
      </c>
      <c r="J807" s="10">
        <f>Cleaned_Data[[#This Row],[Discount_Applied]]</f>
        <v>0</v>
      </c>
      <c r="K807" s="10">
        <f>Cleaned_Data[[#This Row],[Revenue]]</f>
        <v>0</v>
      </c>
      <c r="L807" s="10">
        <f>Cleaned_Data[[#This Row],[Profit]]</f>
        <v>-543.26</v>
      </c>
      <c r="M807" s="10" t="str">
        <f>Cleaned_Data[[#This Row],[Product_Name]]</f>
        <v>ZoomX Invincible</v>
      </c>
      <c r="N807" s="10" t="str">
        <f>Cleaned_Data[[#This Row],[Product_Line]]</f>
        <v>Training</v>
      </c>
      <c r="O807" s="10" t="str">
        <f>Cleaned_Data[[#This Row],[Size]]</f>
        <v>L</v>
      </c>
      <c r="P807" s="10" t="str">
        <f t="shared" si="24"/>
        <v>ZoomX Invincible|Training|L</v>
      </c>
      <c r="Q807" s="11">
        <f>Cleaned_Data[[#This Row],[Order_Date]]</f>
        <v>45166</v>
      </c>
      <c r="R807" s="10" t="str">
        <f>Cleaned_Data[[#This Row],[Region]]</f>
        <v>Pune</v>
      </c>
      <c r="S807" s="10" t="str">
        <f>Cleaned_Data[[#This Row],[Sales_Channel]]</f>
        <v>Online</v>
      </c>
      <c r="T807" s="10" t="str">
        <f>Cleaned_Data[[#This Row],[Gender_Category]]</f>
        <v>Kids</v>
      </c>
      <c r="U807" t="str">
        <f t="shared" si="25"/>
        <v>DK-34</v>
      </c>
      <c r="V807" s="10"/>
      <c r="W807" s="10"/>
    </row>
    <row r="808" spans="1:23" x14ac:dyDescent="0.3">
      <c r="A808" s="10" t="s">
        <v>1127</v>
      </c>
      <c r="B808" s="10">
        <f>Cleaned_Data[[#This Row],[Order_ID]]</f>
        <v>2847</v>
      </c>
      <c r="C808" s="10" t="str">
        <f>_xlfn.XLOOKUP(P808,Dim_Product!$E$2:$E$221,Dim_Product!$A$2:$A$221,"Not Found")</f>
        <v>PK-80</v>
      </c>
      <c r="D808" s="10" t="str">
        <f>_xlfn.XLOOKUP(Table5[[#This Row],[Order_Date]],Table8[Date],Table8[Date_Key],"Not Found")</f>
        <v>DK-200</v>
      </c>
      <c r="E808" s="10" t="str">
        <f>_xlfn.XLOOKUP(R808,Table4[Region],Table4[Region_Key])</f>
        <v>RK-01</v>
      </c>
      <c r="F808" s="10" t="str">
        <f>_xlfn.XLOOKUP(S808,Table6[Sales_Channel],Table6[Channel_Key])</f>
        <v>CK-01</v>
      </c>
      <c r="G808" s="10" t="str">
        <f>_xlfn.XLOOKUP(T808,Table7[Gender_Category],Table7[Gender_Key])</f>
        <v>GK-03</v>
      </c>
      <c r="H808" s="10">
        <f>Cleaned_Data[[#This Row],[Units_Sold]]</f>
        <v>0</v>
      </c>
      <c r="I808" s="10">
        <f>Cleaned_Data[[#This Row],[MRP]]</f>
        <v>6110.0300000000007</v>
      </c>
      <c r="J808" s="10">
        <f>Cleaned_Data[[#This Row],[Discount_Applied]]</f>
        <v>0.16</v>
      </c>
      <c r="K808" s="10">
        <f>Cleaned_Data[[#This Row],[Revenue]]</f>
        <v>0</v>
      </c>
      <c r="L808" s="10">
        <f>Cleaned_Data[[#This Row],[Profit]]</f>
        <v>3988.85</v>
      </c>
      <c r="M808" s="10" t="str">
        <f>Cleaned_Data[[#This Row],[Product_Name]]</f>
        <v>Metcon 7</v>
      </c>
      <c r="N808" s="10" t="str">
        <f>Cleaned_Data[[#This Row],[Product_Line]]</f>
        <v>Training</v>
      </c>
      <c r="O808" s="10" t="str">
        <f>Cleaned_Data[[#This Row],[Size]]</f>
        <v>XL</v>
      </c>
      <c r="P808" s="10" t="str">
        <f t="shared" si="24"/>
        <v>Metcon 7|Training|XL</v>
      </c>
      <c r="Q808" s="11">
        <f>Cleaned_Data[[#This Row],[Order_Date]]</f>
        <v>45332</v>
      </c>
      <c r="R808" s="10" t="str">
        <f>Cleaned_Data[[#This Row],[Region]]</f>
        <v>Bangalore</v>
      </c>
      <c r="S808" s="10" t="str">
        <f>Cleaned_Data[[#This Row],[Sales_Channel]]</f>
        <v>Online</v>
      </c>
      <c r="T808" s="10" t="str">
        <f>Cleaned_Data[[#This Row],[Gender_Category]]</f>
        <v>Men</v>
      </c>
      <c r="U808" t="str">
        <f t="shared" si="25"/>
        <v>DK-200</v>
      </c>
      <c r="V808" s="10"/>
      <c r="W808" s="10"/>
    </row>
    <row r="809" spans="1:23" x14ac:dyDescent="0.3">
      <c r="A809" s="10" t="s">
        <v>1128</v>
      </c>
      <c r="B809" s="10">
        <f>Cleaned_Data[[#This Row],[Order_ID]]</f>
        <v>2848</v>
      </c>
      <c r="C809" s="10" t="str">
        <f>_xlfn.XLOOKUP(P809,Dim_Product!$E$2:$E$221,Dim_Product!$A$2:$A$221,"Not Found")</f>
        <v>PK-88</v>
      </c>
      <c r="D809" s="10" t="str">
        <f>_xlfn.XLOOKUP(Table5[[#This Row],[Order_Date]],Table8[Date],Table8[Date_Key],"Not Found")</f>
        <v>DK-434</v>
      </c>
      <c r="E809" s="10" t="str">
        <f>_xlfn.XLOOKUP(R809,Table4[Region],Table4[Region_Key])</f>
        <v>RK-02</v>
      </c>
      <c r="F809" s="10" t="str">
        <f>_xlfn.XLOOKUP(S809,Table6[Sales_Channel],Table6[Channel_Key])</f>
        <v>CK-01</v>
      </c>
      <c r="G809" s="10" t="str">
        <f>_xlfn.XLOOKUP(T809,Table7[Gender_Category],Table7[Gender_Key])</f>
        <v>GK-01</v>
      </c>
      <c r="H809" s="10">
        <f>Cleaned_Data[[#This Row],[Units_Sold]]</f>
        <v>2</v>
      </c>
      <c r="I809" s="10">
        <f>Cleaned_Data[[#This Row],[MRP]]</f>
        <v>9476.7999999999993</v>
      </c>
      <c r="J809" s="10">
        <f>Cleaned_Data[[#This Row],[Discount_Applied]]</f>
        <v>0.03</v>
      </c>
      <c r="K809" s="10">
        <f>Cleaned_Data[[#This Row],[Revenue]]</f>
        <v>0</v>
      </c>
      <c r="L809" s="10">
        <f>Cleaned_Data[[#This Row],[Profit]]</f>
        <v>-350.03</v>
      </c>
      <c r="M809" s="10" t="str">
        <f>Cleaned_Data[[#This Row],[Product_Name]]</f>
        <v>Free RN</v>
      </c>
      <c r="N809" s="10" t="str">
        <f>Cleaned_Data[[#This Row],[Product_Line]]</f>
        <v>Running</v>
      </c>
      <c r="O809" s="10" t="str">
        <f>Cleaned_Data[[#This Row],[Size]]</f>
        <v>8</v>
      </c>
      <c r="P809" s="10" t="str">
        <f t="shared" si="24"/>
        <v>Free RN|Running|8</v>
      </c>
      <c r="Q809" s="11">
        <f>Cleaned_Data[[#This Row],[Order_Date]]</f>
        <v>45566</v>
      </c>
      <c r="R809" s="10" t="str">
        <f>Cleaned_Data[[#This Row],[Region]]</f>
        <v>Hyderabad</v>
      </c>
      <c r="S809" s="10" t="str">
        <f>Cleaned_Data[[#This Row],[Sales_Channel]]</f>
        <v>Online</v>
      </c>
      <c r="T809" s="10" t="str">
        <f>Cleaned_Data[[#This Row],[Gender_Category]]</f>
        <v>Kids</v>
      </c>
      <c r="U809" t="str">
        <f t="shared" si="25"/>
        <v>DK-434</v>
      </c>
      <c r="V809" s="10"/>
      <c r="W809" s="10"/>
    </row>
    <row r="810" spans="1:23" x14ac:dyDescent="0.3">
      <c r="A810" s="10" t="s">
        <v>1129</v>
      </c>
      <c r="B810" s="10">
        <f>Cleaned_Data[[#This Row],[Order_ID]]</f>
        <v>2850</v>
      </c>
      <c r="C810" s="10" t="str">
        <f>_xlfn.XLOOKUP(P810,Dim_Product!$E$2:$E$221,Dim_Product!$A$2:$A$221,"Not Found")</f>
        <v>PK-96</v>
      </c>
      <c r="D810" s="10" t="str">
        <f>_xlfn.XLOOKUP(Table5[[#This Row],[Order_Date]],Table8[Date],Table8[Date_Key],"Not Found")</f>
        <v>Not Found</v>
      </c>
      <c r="E810" s="10" t="str">
        <f>_xlfn.XLOOKUP(R810,Table4[Region],Table4[Region_Key])</f>
        <v>RK-04</v>
      </c>
      <c r="F810" s="10" t="str">
        <f>_xlfn.XLOOKUP(S810,Table6[Sales_Channel],Table6[Channel_Key])</f>
        <v>CK-02</v>
      </c>
      <c r="G810" s="10" t="str">
        <f>_xlfn.XLOOKUP(T810,Table7[Gender_Category],Table7[Gender_Key])</f>
        <v>GK-01</v>
      </c>
      <c r="H810" s="10">
        <f>Cleaned_Data[[#This Row],[Units_Sold]]</f>
        <v>2</v>
      </c>
      <c r="I810" s="10">
        <f>Cleaned_Data[[#This Row],[MRP]]</f>
        <v>6110.0300000000007</v>
      </c>
      <c r="J810" s="10">
        <f>Cleaned_Data[[#This Row],[Discount_Applied]]</f>
        <v>0</v>
      </c>
      <c r="K810" s="10">
        <f>Cleaned_Data[[#This Row],[Revenue]]</f>
        <v>0</v>
      </c>
      <c r="L810" s="10">
        <f>Cleaned_Data[[#This Row],[Profit]]</f>
        <v>458.86</v>
      </c>
      <c r="M810" s="10" t="str">
        <f>Cleaned_Data[[#This Row],[Product_Name]]</f>
        <v>Waffle One</v>
      </c>
      <c r="N810" s="10" t="str">
        <f>Cleaned_Data[[#This Row],[Product_Line]]</f>
        <v>Lifestyle</v>
      </c>
      <c r="O810" s="10" t="str">
        <f>Cleaned_Data[[#This Row],[Size]]</f>
        <v>XL</v>
      </c>
      <c r="P810" s="10" t="str">
        <f t="shared" si="24"/>
        <v>Waffle One|Lifestyle|XL</v>
      </c>
      <c r="Q810" s="11" t="str">
        <f>Cleaned_Data[[#This Row],[Order_Date]]</f>
        <v/>
      </c>
      <c r="R810" s="10" t="str">
        <f>Cleaned_Data[[#This Row],[Region]]</f>
        <v>Pune</v>
      </c>
      <c r="S810" s="10" t="str">
        <f>Cleaned_Data[[#This Row],[Sales_Channel]]</f>
        <v>Retail</v>
      </c>
      <c r="T810" s="10" t="str">
        <f>Cleaned_Data[[#This Row],[Gender_Category]]</f>
        <v>Kids</v>
      </c>
      <c r="U810" t="str">
        <f t="shared" si="25"/>
        <v>Not Found</v>
      </c>
      <c r="V810" s="10"/>
      <c r="W810" s="10"/>
    </row>
    <row r="811" spans="1:23" x14ac:dyDescent="0.3">
      <c r="A811" s="10" t="s">
        <v>1130</v>
      </c>
      <c r="B811" s="10">
        <f>Cleaned_Data[[#This Row],[Order_ID]]</f>
        <v>2851</v>
      </c>
      <c r="C811" s="10" t="str">
        <f>_xlfn.XLOOKUP(P811,Dim_Product!$E$2:$E$221,Dim_Product!$A$2:$A$221,"Not Found")</f>
        <v>PK-23</v>
      </c>
      <c r="D811" s="10" t="str">
        <f>_xlfn.XLOOKUP(Table5[[#This Row],[Order_Date]],Table8[Date],Table8[Date_Key],"Not Found")</f>
        <v>Not Found</v>
      </c>
      <c r="E811" s="10" t="str">
        <f>_xlfn.XLOOKUP(R811,Table4[Region],Table4[Region_Key])</f>
        <v>RK-03</v>
      </c>
      <c r="F811" s="10" t="str">
        <f>_xlfn.XLOOKUP(S811,Table6[Sales_Channel],Table6[Channel_Key])</f>
        <v>CK-01</v>
      </c>
      <c r="G811" s="10" t="str">
        <f>_xlfn.XLOOKUP(T811,Table7[Gender_Category],Table7[Gender_Key])</f>
        <v>GK-01</v>
      </c>
      <c r="H811" s="10">
        <f>Cleaned_Data[[#This Row],[Units_Sold]]</f>
        <v>2</v>
      </c>
      <c r="I811" s="10">
        <f>Cleaned_Data[[#This Row],[MRP]]</f>
        <v>2241.11</v>
      </c>
      <c r="J811" s="10">
        <f>Cleaned_Data[[#This Row],[Discount_Applied]]</f>
        <v>0</v>
      </c>
      <c r="K811" s="10">
        <f>Cleaned_Data[[#This Row],[Revenue]]</f>
        <v>0</v>
      </c>
      <c r="L811" s="10">
        <f>Cleaned_Data[[#This Row],[Profit]]</f>
        <v>1243.95</v>
      </c>
      <c r="M811" s="10" t="str">
        <f>Cleaned_Data[[#This Row],[Product_Name]]</f>
        <v>Blazer Mid</v>
      </c>
      <c r="N811" s="10" t="str">
        <f>Cleaned_Data[[#This Row],[Product_Line]]</f>
        <v>Lifestyle</v>
      </c>
      <c r="O811" s="10" t="str">
        <f>Cleaned_Data[[#This Row],[Size]]</f>
        <v>XL</v>
      </c>
      <c r="P811" s="10" t="str">
        <f t="shared" si="24"/>
        <v>Blazer Mid|Lifestyle|XL</v>
      </c>
      <c r="Q811" s="11" t="str">
        <f>Cleaned_Data[[#This Row],[Order_Date]]</f>
        <v/>
      </c>
      <c r="R811" s="10" t="str">
        <f>Cleaned_Data[[#This Row],[Region]]</f>
        <v>Mumbai</v>
      </c>
      <c r="S811" s="10" t="str">
        <f>Cleaned_Data[[#This Row],[Sales_Channel]]</f>
        <v>Online</v>
      </c>
      <c r="T811" s="10" t="str">
        <f>Cleaned_Data[[#This Row],[Gender_Category]]</f>
        <v>Kids</v>
      </c>
      <c r="U811" t="str">
        <f t="shared" si="25"/>
        <v>Not Found</v>
      </c>
      <c r="V811" s="10"/>
      <c r="W811" s="10"/>
    </row>
    <row r="812" spans="1:23" x14ac:dyDescent="0.3">
      <c r="A812" s="10" t="s">
        <v>1131</v>
      </c>
      <c r="B812" s="10">
        <f>Cleaned_Data[[#This Row],[Order_ID]]</f>
        <v>2852</v>
      </c>
      <c r="C812" s="10" t="str">
        <f>_xlfn.XLOOKUP(P812,Dim_Product!$E$2:$E$221,Dim_Product!$A$2:$A$221,"Not Found")</f>
        <v>PK-168</v>
      </c>
      <c r="D812" s="10" t="str">
        <f>_xlfn.XLOOKUP(Table5[[#This Row],[Order_Date]],Table8[Date],Table8[Date_Key],"Not Found")</f>
        <v>Not Found</v>
      </c>
      <c r="E812" s="10" t="str">
        <f>_xlfn.XLOOKUP(R812,Table4[Region],Table4[Region_Key])</f>
        <v>RK-05</v>
      </c>
      <c r="F812" s="10" t="str">
        <f>_xlfn.XLOOKUP(S812,Table6[Sales_Channel],Table6[Channel_Key])</f>
        <v>CK-01</v>
      </c>
      <c r="G812" s="10" t="str">
        <f>_xlfn.XLOOKUP(T812,Table7[Gender_Category],Table7[Gender_Key])</f>
        <v>GK-01</v>
      </c>
      <c r="H812" s="10">
        <f>Cleaned_Data[[#This Row],[Units_Sold]]</f>
        <v>2</v>
      </c>
      <c r="I812" s="10">
        <f>Cleaned_Data[[#This Row],[MRP]]</f>
        <v>6110.0300000000007</v>
      </c>
      <c r="J812" s="10">
        <f>Cleaned_Data[[#This Row],[Discount_Applied]]</f>
        <v>0</v>
      </c>
      <c r="K812" s="10">
        <f>Cleaned_Data[[#This Row],[Revenue]]</f>
        <v>0</v>
      </c>
      <c r="L812" s="10">
        <f>Cleaned_Data[[#This Row],[Profit]]</f>
        <v>-234.16</v>
      </c>
      <c r="M812" s="10" t="str">
        <f>Cleaned_Data[[#This Row],[Product_Name]]</f>
        <v>React Infinity</v>
      </c>
      <c r="N812" s="10" t="str">
        <f>Cleaned_Data[[#This Row],[Product_Line]]</f>
        <v>Running</v>
      </c>
      <c r="O812" s="10" t="str">
        <f>Cleaned_Data[[#This Row],[Size]]</f>
        <v>8</v>
      </c>
      <c r="P812" s="10" t="str">
        <f t="shared" si="24"/>
        <v>React Infinity|Running|8</v>
      </c>
      <c r="Q812" s="11" t="str">
        <f>Cleaned_Data[[#This Row],[Order_Date]]</f>
        <v/>
      </c>
      <c r="R812" s="10" t="str">
        <f>Cleaned_Data[[#This Row],[Region]]</f>
        <v>Delhi</v>
      </c>
      <c r="S812" s="10" t="str">
        <f>Cleaned_Data[[#This Row],[Sales_Channel]]</f>
        <v>Online</v>
      </c>
      <c r="T812" s="10" t="str">
        <f>Cleaned_Data[[#This Row],[Gender_Category]]</f>
        <v>Kids</v>
      </c>
      <c r="U812" t="str">
        <f t="shared" si="25"/>
        <v>Not Found</v>
      </c>
      <c r="V812" s="10"/>
      <c r="W812" s="10"/>
    </row>
    <row r="813" spans="1:23" x14ac:dyDescent="0.3">
      <c r="A813" s="10" t="s">
        <v>1132</v>
      </c>
      <c r="B813" s="10">
        <f>Cleaned_Data[[#This Row],[Order_ID]]</f>
        <v>2853</v>
      </c>
      <c r="C813" s="10" t="str">
        <f>_xlfn.XLOOKUP(P813,Dim_Product!$E$2:$E$221,Dim_Product!$A$2:$A$221,"Not Found")</f>
        <v>PK-99</v>
      </c>
      <c r="D813" s="10" t="str">
        <f>_xlfn.XLOOKUP(Table5[[#This Row],[Order_Date]],Table8[Date],Table8[Date_Key],"Not Found")</f>
        <v>DK-549</v>
      </c>
      <c r="E813" s="10" t="str">
        <f>_xlfn.XLOOKUP(R813,Table4[Region],Table4[Region_Key])</f>
        <v>RK-02</v>
      </c>
      <c r="F813" s="10" t="str">
        <f>_xlfn.XLOOKUP(S813,Table6[Sales_Channel],Table6[Channel_Key])</f>
        <v>CK-02</v>
      </c>
      <c r="G813" s="10" t="str">
        <f>_xlfn.XLOOKUP(T813,Table7[Gender_Category],Table7[Gender_Key])</f>
        <v>GK-02</v>
      </c>
      <c r="H813" s="10">
        <f>Cleaned_Data[[#This Row],[Units_Sold]]</f>
        <v>2</v>
      </c>
      <c r="I813" s="10">
        <f>Cleaned_Data[[#This Row],[MRP]]</f>
        <v>6110.0300000000007</v>
      </c>
      <c r="J813" s="10">
        <f>Cleaned_Data[[#This Row],[Discount_Applied]]</f>
        <v>0</v>
      </c>
      <c r="K813" s="10">
        <f>Cleaned_Data[[#This Row],[Revenue]]</f>
        <v>0</v>
      </c>
      <c r="L813" s="10">
        <f>Cleaned_Data[[#This Row],[Profit]]</f>
        <v>3841.05</v>
      </c>
      <c r="M813" s="10" t="str">
        <f>Cleaned_Data[[#This Row],[Product_Name]]</f>
        <v>Kyrie Flytrap</v>
      </c>
      <c r="N813" s="10" t="str">
        <f>Cleaned_Data[[#This Row],[Product_Line]]</f>
        <v>Basketball</v>
      </c>
      <c r="O813" s="10" t="str">
        <f>Cleaned_Data[[#This Row],[Size]]</f>
        <v>XL</v>
      </c>
      <c r="P813" s="10" t="str">
        <f t="shared" si="24"/>
        <v>Kyrie Flytrap|Basketball|XL</v>
      </c>
      <c r="Q813" s="11">
        <f>Cleaned_Data[[#This Row],[Order_Date]]</f>
        <v>45681</v>
      </c>
      <c r="R813" s="10" t="str">
        <f>Cleaned_Data[[#This Row],[Region]]</f>
        <v>Hyderabad</v>
      </c>
      <c r="S813" s="10" t="str">
        <f>Cleaned_Data[[#This Row],[Sales_Channel]]</f>
        <v>Retail</v>
      </c>
      <c r="T813" s="10" t="str">
        <f>Cleaned_Data[[#This Row],[Gender_Category]]</f>
        <v>Women</v>
      </c>
      <c r="U813" t="str">
        <f t="shared" si="25"/>
        <v>DK-549</v>
      </c>
      <c r="V813" s="10"/>
      <c r="W813" s="10"/>
    </row>
    <row r="814" spans="1:23" x14ac:dyDescent="0.3">
      <c r="A814" s="10" t="s">
        <v>1133</v>
      </c>
      <c r="B814" s="10">
        <f>Cleaned_Data[[#This Row],[Order_ID]]</f>
        <v>2854</v>
      </c>
      <c r="C814" s="10" t="str">
        <f>_xlfn.XLOOKUP(P814,Dim_Product!$E$2:$E$221,Dim_Product!$A$2:$A$221,"Not Found")</f>
        <v>PK-56</v>
      </c>
      <c r="D814" s="10" t="str">
        <f>_xlfn.XLOOKUP(Table5[[#This Row],[Order_Date]],Table8[Date],Table8[Date_Key],"Not Found")</f>
        <v>DK-380</v>
      </c>
      <c r="E814" s="10" t="str">
        <f>_xlfn.XLOOKUP(R814,Table4[Region],Table4[Region_Key])</f>
        <v>RK-04</v>
      </c>
      <c r="F814" s="10" t="str">
        <f>_xlfn.XLOOKUP(S814,Table6[Sales_Channel],Table6[Channel_Key])</f>
        <v>CK-01</v>
      </c>
      <c r="G814" s="10" t="str">
        <f>_xlfn.XLOOKUP(T814,Table7[Gender_Category],Table7[Gender_Key])</f>
        <v>GK-02</v>
      </c>
      <c r="H814" s="10">
        <f>Cleaned_Data[[#This Row],[Units_Sold]]</f>
        <v>-1</v>
      </c>
      <c r="I814" s="10">
        <f>Cleaned_Data[[#This Row],[MRP]]</f>
        <v>6110.0300000000007</v>
      </c>
      <c r="J814" s="10">
        <f>Cleaned_Data[[#This Row],[Discount_Applied]]</f>
        <v>0.98</v>
      </c>
      <c r="K814" s="10">
        <f>Cleaned_Data[[#This Row],[Revenue]]</f>
        <v>0</v>
      </c>
      <c r="L814" s="10">
        <f>Cleaned_Data[[#This Row],[Profit]]</f>
        <v>1103.3499999999999</v>
      </c>
      <c r="M814" s="10" t="str">
        <f>Cleaned_Data[[#This Row],[Product_Name]]</f>
        <v>LeBron 20</v>
      </c>
      <c r="N814" s="10" t="str">
        <f>Cleaned_Data[[#This Row],[Product_Line]]</f>
        <v>Basketball</v>
      </c>
      <c r="O814" s="10" t="str">
        <f>Cleaned_Data[[#This Row],[Size]]</f>
        <v>NA</v>
      </c>
      <c r="P814" s="10" t="str">
        <f t="shared" si="24"/>
        <v>LeBron 20|Basketball|NA</v>
      </c>
      <c r="Q814" s="11">
        <f>Cleaned_Data[[#This Row],[Order_Date]]</f>
        <v>45512</v>
      </c>
      <c r="R814" s="10" t="str">
        <f>Cleaned_Data[[#This Row],[Region]]</f>
        <v>Pune</v>
      </c>
      <c r="S814" s="10" t="str">
        <f>Cleaned_Data[[#This Row],[Sales_Channel]]</f>
        <v>Online</v>
      </c>
      <c r="T814" s="10" t="str">
        <f>Cleaned_Data[[#This Row],[Gender_Category]]</f>
        <v>Women</v>
      </c>
      <c r="U814" t="str">
        <f t="shared" si="25"/>
        <v>DK-380</v>
      </c>
      <c r="V814" s="10"/>
      <c r="W814" s="10"/>
    </row>
    <row r="815" spans="1:23" x14ac:dyDescent="0.3">
      <c r="A815" s="10" t="s">
        <v>1134</v>
      </c>
      <c r="B815" s="10">
        <f>Cleaned_Data[[#This Row],[Order_ID]]</f>
        <v>2855</v>
      </c>
      <c r="C815" s="10" t="str">
        <f>_xlfn.XLOOKUP(P815,Dim_Product!$E$2:$E$221,Dim_Product!$A$2:$A$221,"Not Found")</f>
        <v>PK-14</v>
      </c>
      <c r="D815" s="10" t="str">
        <f>_xlfn.XLOOKUP(Table5[[#This Row],[Order_Date]],Table8[Date],Table8[Date_Key],"Not Found")</f>
        <v>Not Found</v>
      </c>
      <c r="E815" s="10" t="str">
        <f>_xlfn.XLOOKUP(R815,Table4[Region],Table4[Region_Key])</f>
        <v>RK-03</v>
      </c>
      <c r="F815" s="10" t="str">
        <f>_xlfn.XLOOKUP(S815,Table6[Sales_Channel],Table6[Channel_Key])</f>
        <v>CK-01</v>
      </c>
      <c r="G815" s="10" t="str">
        <f>_xlfn.XLOOKUP(T815,Table7[Gender_Category],Table7[Gender_Key])</f>
        <v>GK-01</v>
      </c>
      <c r="H815" s="10">
        <f>Cleaned_Data[[#This Row],[Units_Sold]]</f>
        <v>2</v>
      </c>
      <c r="I815" s="10">
        <f>Cleaned_Data[[#This Row],[MRP]]</f>
        <v>2809.8</v>
      </c>
      <c r="J815" s="10">
        <f>Cleaned_Data[[#This Row],[Discount_Applied]]</f>
        <v>0</v>
      </c>
      <c r="K815" s="10">
        <f>Cleaned_Data[[#This Row],[Revenue]]</f>
        <v>0</v>
      </c>
      <c r="L815" s="10">
        <f>Cleaned_Data[[#This Row],[Profit]]</f>
        <v>-425.73</v>
      </c>
      <c r="M815" s="10" t="str">
        <f>Cleaned_Data[[#This Row],[Product_Name]]</f>
        <v>Air Jordan</v>
      </c>
      <c r="N815" s="10" t="str">
        <f>Cleaned_Data[[#This Row],[Product_Line]]</f>
        <v>Basketball</v>
      </c>
      <c r="O815" s="10" t="str">
        <f>Cleaned_Data[[#This Row],[Size]]</f>
        <v>NA</v>
      </c>
      <c r="P815" s="10" t="str">
        <f t="shared" si="24"/>
        <v>Air Jordan|Basketball|NA</v>
      </c>
      <c r="Q815" s="11" t="str">
        <f>Cleaned_Data[[#This Row],[Order_Date]]</f>
        <v/>
      </c>
      <c r="R815" s="10" t="str">
        <f>Cleaned_Data[[#This Row],[Region]]</f>
        <v>Mumbai</v>
      </c>
      <c r="S815" s="10" t="str">
        <f>Cleaned_Data[[#This Row],[Sales_Channel]]</f>
        <v>Online</v>
      </c>
      <c r="T815" s="10" t="str">
        <f>Cleaned_Data[[#This Row],[Gender_Category]]</f>
        <v>Kids</v>
      </c>
      <c r="U815" t="str">
        <f t="shared" si="25"/>
        <v>Not Found</v>
      </c>
      <c r="V815" s="10"/>
      <c r="W815" s="10"/>
    </row>
    <row r="816" spans="1:23" x14ac:dyDescent="0.3">
      <c r="A816" s="10" t="s">
        <v>1135</v>
      </c>
      <c r="B816" s="10">
        <f>Cleaned_Data[[#This Row],[Order_ID]]</f>
        <v>2856</v>
      </c>
      <c r="C816" s="10" t="str">
        <f>_xlfn.XLOOKUP(P816,Dim_Product!$E$2:$E$221,Dim_Product!$A$2:$A$221,"Not Found")</f>
        <v>PK-22</v>
      </c>
      <c r="D816" s="10" t="str">
        <f>_xlfn.XLOOKUP(Table5[[#This Row],[Order_Date]],Table8[Date],Table8[Date_Key],"Not Found")</f>
        <v>DK-440</v>
      </c>
      <c r="E816" s="10" t="str">
        <f>_xlfn.XLOOKUP(R816,Table4[Region],Table4[Region_Key])</f>
        <v>RK-06</v>
      </c>
      <c r="F816" s="10" t="str">
        <f>_xlfn.XLOOKUP(S816,Table6[Sales_Channel],Table6[Channel_Key])</f>
        <v>CK-01</v>
      </c>
      <c r="G816" s="10" t="str">
        <f>_xlfn.XLOOKUP(T816,Table7[Gender_Category],Table7[Gender_Key])</f>
        <v>GK-01</v>
      </c>
      <c r="H816" s="10">
        <f>Cleaned_Data[[#This Row],[Units_Sold]]</f>
        <v>2</v>
      </c>
      <c r="I816" s="10">
        <f>Cleaned_Data[[#This Row],[MRP]]</f>
        <v>6110.0300000000007</v>
      </c>
      <c r="J816" s="10">
        <f>Cleaned_Data[[#This Row],[Discount_Applied]]</f>
        <v>0</v>
      </c>
      <c r="K816" s="10">
        <f>Cleaned_Data[[#This Row],[Revenue]]</f>
        <v>0</v>
      </c>
      <c r="L816" s="10">
        <f>Cleaned_Data[[#This Row],[Profit]]</f>
        <v>3137.85</v>
      </c>
      <c r="M816" s="10" t="str">
        <f>Cleaned_Data[[#This Row],[Product_Name]]</f>
        <v>Kyrie Flytrap</v>
      </c>
      <c r="N816" s="10" t="str">
        <f>Cleaned_Data[[#This Row],[Product_Line]]</f>
        <v>Basketball</v>
      </c>
      <c r="O816" s="10" t="str">
        <f>Cleaned_Data[[#This Row],[Size]]</f>
        <v>M</v>
      </c>
      <c r="P816" s="10" t="str">
        <f t="shared" si="24"/>
        <v>Kyrie Flytrap|Basketball|M</v>
      </c>
      <c r="Q816" s="11">
        <f>Cleaned_Data[[#This Row],[Order_Date]]</f>
        <v>45572</v>
      </c>
      <c r="R816" s="10" t="str">
        <f>Cleaned_Data[[#This Row],[Region]]</f>
        <v>Kolkata</v>
      </c>
      <c r="S816" s="10" t="str">
        <f>Cleaned_Data[[#This Row],[Sales_Channel]]</f>
        <v>Online</v>
      </c>
      <c r="T816" s="10" t="str">
        <f>Cleaned_Data[[#This Row],[Gender_Category]]</f>
        <v>Kids</v>
      </c>
      <c r="U816" t="str">
        <f t="shared" si="25"/>
        <v>DK-440</v>
      </c>
      <c r="V816" s="10"/>
      <c r="W816" s="10"/>
    </row>
    <row r="817" spans="1:23" x14ac:dyDescent="0.3">
      <c r="A817" s="10" t="s">
        <v>1136</v>
      </c>
      <c r="B817" s="10">
        <f>Cleaned_Data[[#This Row],[Order_ID]]</f>
        <v>2857</v>
      </c>
      <c r="C817" s="10" t="str">
        <f>_xlfn.XLOOKUP(P817,Dim_Product!$E$2:$E$221,Dim_Product!$A$2:$A$221,"Not Found")</f>
        <v>PK-133</v>
      </c>
      <c r="D817" s="10" t="str">
        <f>_xlfn.XLOOKUP(Table5[[#This Row],[Order_Date]],Table8[Date],Table8[Date_Key],"Not Found")</f>
        <v>Not Found</v>
      </c>
      <c r="E817" s="10" t="str">
        <f>_xlfn.XLOOKUP(R817,Table4[Region],Table4[Region_Key])</f>
        <v>RK-06</v>
      </c>
      <c r="F817" s="10" t="str">
        <f>_xlfn.XLOOKUP(S817,Table6[Sales_Channel],Table6[Channel_Key])</f>
        <v>CK-01</v>
      </c>
      <c r="G817" s="10" t="str">
        <f>_xlfn.XLOOKUP(T817,Table7[Gender_Category],Table7[Gender_Key])</f>
        <v>GK-02</v>
      </c>
      <c r="H817" s="10">
        <f>Cleaned_Data[[#This Row],[Units_Sold]]</f>
        <v>2</v>
      </c>
      <c r="I817" s="10">
        <f>Cleaned_Data[[#This Row],[MRP]]</f>
        <v>4105.4399999999996</v>
      </c>
      <c r="J817" s="10">
        <f>Cleaned_Data[[#This Row],[Discount_Applied]]</f>
        <v>0.73</v>
      </c>
      <c r="K817" s="10">
        <f>Cleaned_Data[[#This Row],[Revenue]]</f>
        <v>0</v>
      </c>
      <c r="L817" s="10">
        <f>Cleaned_Data[[#This Row],[Profit]]</f>
        <v>3197.09</v>
      </c>
      <c r="M817" s="10" t="str">
        <f>Cleaned_Data[[#This Row],[Product_Name]]</f>
        <v>React Infinity</v>
      </c>
      <c r="N817" s="10" t="str">
        <f>Cleaned_Data[[#This Row],[Product_Line]]</f>
        <v>Running</v>
      </c>
      <c r="O817" s="10" t="str">
        <f>Cleaned_Data[[#This Row],[Size]]</f>
        <v>10</v>
      </c>
      <c r="P817" s="10" t="str">
        <f t="shared" si="24"/>
        <v>React Infinity|Running|10</v>
      </c>
      <c r="Q817" s="11" t="str">
        <f>Cleaned_Data[[#This Row],[Order_Date]]</f>
        <v/>
      </c>
      <c r="R817" s="10" t="str">
        <f>Cleaned_Data[[#This Row],[Region]]</f>
        <v>Kolkata</v>
      </c>
      <c r="S817" s="10" t="str">
        <f>Cleaned_Data[[#This Row],[Sales_Channel]]</f>
        <v>Online</v>
      </c>
      <c r="T817" s="10" t="str">
        <f>Cleaned_Data[[#This Row],[Gender_Category]]</f>
        <v>Women</v>
      </c>
      <c r="U817" t="str">
        <f t="shared" si="25"/>
        <v>Not Found</v>
      </c>
      <c r="V817" s="10"/>
      <c r="W817" s="10"/>
    </row>
    <row r="818" spans="1:23" x14ac:dyDescent="0.3">
      <c r="A818" s="10" t="s">
        <v>1137</v>
      </c>
      <c r="B818" s="10">
        <f>Cleaned_Data[[#This Row],[Order_ID]]</f>
        <v>2858</v>
      </c>
      <c r="C818" s="10" t="str">
        <f>_xlfn.XLOOKUP(P818,Dim_Product!$E$2:$E$221,Dim_Product!$A$2:$A$221,"Not Found")</f>
        <v>PK-145</v>
      </c>
      <c r="D818" s="10" t="str">
        <f>_xlfn.XLOOKUP(Table5[[#This Row],[Order_Date]],Table8[Date],Table8[Date_Key],"Not Found")</f>
        <v>DK-547</v>
      </c>
      <c r="E818" s="10" t="str">
        <f>_xlfn.XLOOKUP(R818,Table4[Region],Table4[Region_Key])</f>
        <v>RK-04</v>
      </c>
      <c r="F818" s="10" t="str">
        <f>_xlfn.XLOOKUP(S818,Table6[Sales_Channel],Table6[Channel_Key])</f>
        <v>CK-02</v>
      </c>
      <c r="G818" s="10" t="str">
        <f>_xlfn.XLOOKUP(T818,Table7[Gender_Category],Table7[Gender_Key])</f>
        <v>GK-01</v>
      </c>
      <c r="H818" s="10">
        <f>Cleaned_Data[[#This Row],[Units_Sold]]</f>
        <v>0</v>
      </c>
      <c r="I818" s="10">
        <f>Cleaned_Data[[#This Row],[MRP]]</f>
        <v>6110.0300000000007</v>
      </c>
      <c r="J818" s="10">
        <f>Cleaned_Data[[#This Row],[Discount_Applied]]</f>
        <v>0.6</v>
      </c>
      <c r="K818" s="10">
        <f>Cleaned_Data[[#This Row],[Revenue]]</f>
        <v>0</v>
      </c>
      <c r="L818" s="10">
        <f>Cleaned_Data[[#This Row],[Profit]]</f>
        <v>2847.01</v>
      </c>
      <c r="M818" s="10" t="str">
        <f>Cleaned_Data[[#This Row],[Product_Name]]</f>
        <v>Air Force 1</v>
      </c>
      <c r="N818" s="10" t="str">
        <f>Cleaned_Data[[#This Row],[Product_Line]]</f>
        <v>Lifestyle</v>
      </c>
      <c r="O818" s="10" t="str">
        <f>Cleaned_Data[[#This Row],[Size]]</f>
        <v>NA</v>
      </c>
      <c r="P818" s="10" t="str">
        <f t="shared" si="24"/>
        <v>Air Force 1|Lifestyle|NA</v>
      </c>
      <c r="Q818" s="11">
        <f>Cleaned_Data[[#This Row],[Order_Date]]</f>
        <v>45679</v>
      </c>
      <c r="R818" s="10" t="str">
        <f>Cleaned_Data[[#This Row],[Region]]</f>
        <v>Pune</v>
      </c>
      <c r="S818" s="10" t="str">
        <f>Cleaned_Data[[#This Row],[Sales_Channel]]</f>
        <v>Retail</v>
      </c>
      <c r="T818" s="10" t="str">
        <f>Cleaned_Data[[#This Row],[Gender_Category]]</f>
        <v>Kids</v>
      </c>
      <c r="U818" t="str">
        <f t="shared" si="25"/>
        <v>DK-547</v>
      </c>
      <c r="V818" s="10"/>
      <c r="W818" s="10"/>
    </row>
    <row r="819" spans="1:23" x14ac:dyDescent="0.3">
      <c r="A819" s="10" t="s">
        <v>1138</v>
      </c>
      <c r="B819" s="10">
        <f>Cleaned_Data[[#This Row],[Order_ID]]</f>
        <v>2859</v>
      </c>
      <c r="C819" s="10" t="str">
        <f>_xlfn.XLOOKUP(P819,Dim_Product!$E$2:$E$221,Dim_Product!$A$2:$A$221,"Not Found")</f>
        <v>PK-147</v>
      </c>
      <c r="D819" s="10" t="str">
        <f>_xlfn.XLOOKUP(Table5[[#This Row],[Order_Date]],Table8[Date],Table8[Date_Key],"Not Found")</f>
        <v>DK-449</v>
      </c>
      <c r="E819" s="10" t="str">
        <f>_xlfn.XLOOKUP(R819,Table4[Region],Table4[Region_Key])</f>
        <v>RK-04</v>
      </c>
      <c r="F819" s="10" t="str">
        <f>_xlfn.XLOOKUP(S819,Table6[Sales_Channel],Table6[Channel_Key])</f>
        <v>CK-01</v>
      </c>
      <c r="G819" s="10" t="str">
        <f>_xlfn.XLOOKUP(T819,Table7[Gender_Category],Table7[Gender_Key])</f>
        <v>GK-02</v>
      </c>
      <c r="H819" s="10">
        <f>Cleaned_Data[[#This Row],[Units_Sold]]</f>
        <v>2</v>
      </c>
      <c r="I819" s="10">
        <f>Cleaned_Data[[#This Row],[MRP]]</f>
        <v>6110.0300000000007</v>
      </c>
      <c r="J819" s="10">
        <f>Cleaned_Data[[#This Row],[Discount_Applied]]</f>
        <v>0</v>
      </c>
      <c r="K819" s="10">
        <f>Cleaned_Data[[#This Row],[Revenue]]</f>
        <v>0</v>
      </c>
      <c r="L819" s="10">
        <f>Cleaned_Data[[#This Row],[Profit]]</f>
        <v>566.34</v>
      </c>
      <c r="M819" s="10" t="str">
        <f>Cleaned_Data[[#This Row],[Product_Name]]</f>
        <v>Air Force 1</v>
      </c>
      <c r="N819" s="10" t="str">
        <f>Cleaned_Data[[#This Row],[Product_Line]]</f>
        <v>Lifestyle</v>
      </c>
      <c r="O819" s="10" t="str">
        <f>Cleaned_Data[[#This Row],[Size]]</f>
        <v>7</v>
      </c>
      <c r="P819" s="10" t="str">
        <f t="shared" si="24"/>
        <v>Air Force 1|Lifestyle|7</v>
      </c>
      <c r="Q819" s="11">
        <f>Cleaned_Data[[#This Row],[Order_Date]]</f>
        <v>45581</v>
      </c>
      <c r="R819" s="10" t="str">
        <f>Cleaned_Data[[#This Row],[Region]]</f>
        <v>Pune</v>
      </c>
      <c r="S819" s="10" t="str">
        <f>Cleaned_Data[[#This Row],[Sales_Channel]]</f>
        <v>Online</v>
      </c>
      <c r="T819" s="10" t="str">
        <f>Cleaned_Data[[#This Row],[Gender_Category]]</f>
        <v>Women</v>
      </c>
      <c r="U819" t="str">
        <f t="shared" si="25"/>
        <v>DK-449</v>
      </c>
      <c r="V819" s="10"/>
      <c r="W819" s="10"/>
    </row>
    <row r="820" spans="1:23" x14ac:dyDescent="0.3">
      <c r="A820" s="10" t="s">
        <v>1139</v>
      </c>
      <c r="B820" s="10">
        <f>Cleaned_Data[[#This Row],[Order_ID]]</f>
        <v>2860</v>
      </c>
      <c r="C820" s="10" t="str">
        <f>_xlfn.XLOOKUP(P820,Dim_Product!$E$2:$E$221,Dim_Product!$A$2:$A$221,"Not Found")</f>
        <v>PK-44</v>
      </c>
      <c r="D820" s="10" t="str">
        <f>_xlfn.XLOOKUP(Table5[[#This Row],[Order_Date]],Table8[Date],Table8[Date_Key],"Not Found")</f>
        <v>DK-653</v>
      </c>
      <c r="E820" s="10" t="str">
        <f>_xlfn.XLOOKUP(R820,Table4[Region],Table4[Region_Key])</f>
        <v>RK-02</v>
      </c>
      <c r="F820" s="10" t="str">
        <f>_xlfn.XLOOKUP(S820,Table6[Sales_Channel],Table6[Channel_Key])</f>
        <v>CK-02</v>
      </c>
      <c r="G820" s="10" t="str">
        <f>_xlfn.XLOOKUP(T820,Table7[Gender_Category],Table7[Gender_Key])</f>
        <v>GK-01</v>
      </c>
      <c r="H820" s="10">
        <f>Cleaned_Data[[#This Row],[Units_Sold]]</f>
        <v>-1</v>
      </c>
      <c r="I820" s="10">
        <f>Cleaned_Data[[#This Row],[MRP]]</f>
        <v>7568.04</v>
      </c>
      <c r="J820" s="10">
        <f>Cleaned_Data[[#This Row],[Discount_Applied]]</f>
        <v>0</v>
      </c>
      <c r="K820" s="10">
        <f>Cleaned_Data[[#This Row],[Revenue]]</f>
        <v>0</v>
      </c>
      <c r="L820" s="10">
        <f>Cleaned_Data[[#This Row],[Profit]]</f>
        <v>1365.3</v>
      </c>
      <c r="M820" s="10" t="str">
        <f>Cleaned_Data[[#This Row],[Product_Name]]</f>
        <v>Air Force 1</v>
      </c>
      <c r="N820" s="10" t="str">
        <f>Cleaned_Data[[#This Row],[Product_Line]]</f>
        <v>Lifestyle</v>
      </c>
      <c r="O820" s="10" t="str">
        <f>Cleaned_Data[[#This Row],[Size]]</f>
        <v>XL</v>
      </c>
      <c r="P820" s="10" t="str">
        <f t="shared" si="24"/>
        <v>Air Force 1|Lifestyle|XL</v>
      </c>
      <c r="Q820" s="11">
        <f>Cleaned_Data[[#This Row],[Order_Date]]</f>
        <v>45785</v>
      </c>
      <c r="R820" s="10" t="str">
        <f>Cleaned_Data[[#This Row],[Region]]</f>
        <v>Hyderabad</v>
      </c>
      <c r="S820" s="10" t="str">
        <f>Cleaned_Data[[#This Row],[Sales_Channel]]</f>
        <v>Retail</v>
      </c>
      <c r="T820" s="10" t="str">
        <f>Cleaned_Data[[#This Row],[Gender_Category]]</f>
        <v>Kids</v>
      </c>
      <c r="U820" t="str">
        <f t="shared" si="25"/>
        <v>DK-653</v>
      </c>
      <c r="V820" s="10"/>
      <c r="W820" s="10"/>
    </row>
    <row r="821" spans="1:23" x14ac:dyDescent="0.3">
      <c r="A821" s="10" t="s">
        <v>1140</v>
      </c>
      <c r="B821" s="10">
        <f>Cleaned_Data[[#This Row],[Order_ID]]</f>
        <v>2861</v>
      </c>
      <c r="C821" s="10" t="str">
        <f>_xlfn.XLOOKUP(P821,Dim_Product!$E$2:$E$221,Dim_Product!$A$2:$A$221,"Not Found")</f>
        <v>PK-64</v>
      </c>
      <c r="D821" s="10" t="str">
        <f>_xlfn.XLOOKUP(Table5[[#This Row],[Order_Date]],Table8[Date],Table8[Date_Key],"Not Found")</f>
        <v>DK-545</v>
      </c>
      <c r="E821" s="10" t="str">
        <f>_xlfn.XLOOKUP(R821,Table4[Region],Table4[Region_Key])</f>
        <v>RK-04</v>
      </c>
      <c r="F821" s="10" t="str">
        <f>_xlfn.XLOOKUP(S821,Table6[Sales_Channel],Table6[Channel_Key])</f>
        <v>CK-01</v>
      </c>
      <c r="G821" s="10" t="str">
        <f>_xlfn.XLOOKUP(T821,Table7[Gender_Category],Table7[Gender_Key])</f>
        <v>GK-01</v>
      </c>
      <c r="H821" s="10">
        <f>Cleaned_Data[[#This Row],[Units_Sold]]</f>
        <v>0</v>
      </c>
      <c r="I821" s="10">
        <f>Cleaned_Data[[#This Row],[MRP]]</f>
        <v>6110.0300000000007</v>
      </c>
      <c r="J821" s="10">
        <f>Cleaned_Data[[#This Row],[Discount_Applied]]</f>
        <v>0</v>
      </c>
      <c r="K821" s="10">
        <f>Cleaned_Data[[#This Row],[Revenue]]</f>
        <v>0</v>
      </c>
      <c r="L821" s="10">
        <f>Cleaned_Data[[#This Row],[Profit]]</f>
        <v>650.99</v>
      </c>
      <c r="M821" s="10" t="str">
        <f>Cleaned_Data[[#This Row],[Product_Name]]</f>
        <v>ZoomX Invincible</v>
      </c>
      <c r="N821" s="10" t="str">
        <f>Cleaned_Data[[#This Row],[Product_Line]]</f>
        <v>Training</v>
      </c>
      <c r="O821" s="10" t="str">
        <f>Cleaned_Data[[#This Row],[Size]]</f>
        <v>XL</v>
      </c>
      <c r="P821" s="10" t="str">
        <f t="shared" si="24"/>
        <v>ZoomX Invincible|Training|XL</v>
      </c>
      <c r="Q821" s="11">
        <f>Cleaned_Data[[#This Row],[Order_Date]]</f>
        <v>45677</v>
      </c>
      <c r="R821" s="10" t="str">
        <f>Cleaned_Data[[#This Row],[Region]]</f>
        <v>Pune</v>
      </c>
      <c r="S821" s="10" t="str">
        <f>Cleaned_Data[[#This Row],[Sales_Channel]]</f>
        <v>Online</v>
      </c>
      <c r="T821" s="10" t="str">
        <f>Cleaned_Data[[#This Row],[Gender_Category]]</f>
        <v>Kids</v>
      </c>
      <c r="U821" t="str">
        <f t="shared" si="25"/>
        <v>DK-545</v>
      </c>
      <c r="V821" s="10"/>
      <c r="W821" s="10"/>
    </row>
    <row r="822" spans="1:23" x14ac:dyDescent="0.3">
      <c r="A822" s="10" t="s">
        <v>1141</v>
      </c>
      <c r="B822" s="10">
        <f>Cleaned_Data[[#This Row],[Order_ID]]</f>
        <v>2862</v>
      </c>
      <c r="C822" s="10" t="str">
        <f>_xlfn.XLOOKUP(P822,Dim_Product!$E$2:$E$221,Dim_Product!$A$2:$A$221,"Not Found")</f>
        <v>PK-172</v>
      </c>
      <c r="D822" s="10" t="str">
        <f>_xlfn.XLOOKUP(Table5[[#This Row],[Order_Date]],Table8[Date],Table8[Date_Key],"Not Found")</f>
        <v>DK-377</v>
      </c>
      <c r="E822" s="10" t="str">
        <f>_xlfn.XLOOKUP(R822,Table4[Region],Table4[Region_Key])</f>
        <v>RK-05</v>
      </c>
      <c r="F822" s="10" t="str">
        <f>_xlfn.XLOOKUP(S822,Table6[Sales_Channel],Table6[Channel_Key])</f>
        <v>CK-02</v>
      </c>
      <c r="G822" s="10" t="str">
        <f>_xlfn.XLOOKUP(T822,Table7[Gender_Category],Table7[Gender_Key])</f>
        <v>GK-01</v>
      </c>
      <c r="H822" s="10">
        <f>Cleaned_Data[[#This Row],[Units_Sold]]</f>
        <v>4</v>
      </c>
      <c r="I822" s="10">
        <f>Cleaned_Data[[#This Row],[MRP]]</f>
        <v>7940.29</v>
      </c>
      <c r="J822" s="10">
        <f>Cleaned_Data[[#This Row],[Discount_Applied]]</f>
        <v>0</v>
      </c>
      <c r="K822" s="10">
        <f>Cleaned_Data[[#This Row],[Revenue]]</f>
        <v>-635.22</v>
      </c>
      <c r="L822" s="10">
        <f>Cleaned_Data[[#This Row],[Profit]]</f>
        <v>1803.25</v>
      </c>
      <c r="M822" s="10" t="str">
        <f>Cleaned_Data[[#This Row],[Product_Name]]</f>
        <v>Phantom GT</v>
      </c>
      <c r="N822" s="10" t="str">
        <f>Cleaned_Data[[#This Row],[Product_Line]]</f>
        <v>Soccer</v>
      </c>
      <c r="O822" s="10" t="str">
        <f>Cleaned_Data[[#This Row],[Size]]</f>
        <v>9</v>
      </c>
      <c r="P822" s="10" t="str">
        <f t="shared" si="24"/>
        <v>Phantom GT|Soccer|9</v>
      </c>
      <c r="Q822" s="11">
        <f>Cleaned_Data[[#This Row],[Order_Date]]</f>
        <v>45509</v>
      </c>
      <c r="R822" s="10" t="str">
        <f>Cleaned_Data[[#This Row],[Region]]</f>
        <v>Delhi</v>
      </c>
      <c r="S822" s="10" t="str">
        <f>Cleaned_Data[[#This Row],[Sales_Channel]]</f>
        <v>Retail</v>
      </c>
      <c r="T822" s="10" t="str">
        <f>Cleaned_Data[[#This Row],[Gender_Category]]</f>
        <v>Kids</v>
      </c>
      <c r="U822" t="str">
        <f t="shared" si="25"/>
        <v>DK-377</v>
      </c>
      <c r="V822" s="10"/>
      <c r="W822" s="10"/>
    </row>
    <row r="823" spans="1:23" x14ac:dyDescent="0.3">
      <c r="A823" s="10" t="s">
        <v>1142</v>
      </c>
      <c r="B823" s="10">
        <f>Cleaned_Data[[#This Row],[Order_ID]]</f>
        <v>2863</v>
      </c>
      <c r="C823" s="10" t="str">
        <f>_xlfn.XLOOKUP(P823,Dim_Product!$E$2:$E$221,Dim_Product!$A$2:$A$221,"Not Found")</f>
        <v>PK-117</v>
      </c>
      <c r="D823" s="10" t="str">
        <f>_xlfn.XLOOKUP(Table5[[#This Row],[Order_Date]],Table8[Date],Table8[Date_Key],"Not Found")</f>
        <v>DK-623</v>
      </c>
      <c r="E823" s="10" t="str">
        <f>_xlfn.XLOOKUP(R823,Table4[Region],Table4[Region_Key])</f>
        <v>RK-04</v>
      </c>
      <c r="F823" s="10" t="str">
        <f>_xlfn.XLOOKUP(S823,Table6[Sales_Channel],Table6[Channel_Key])</f>
        <v>CK-02</v>
      </c>
      <c r="G823" s="10" t="str">
        <f>_xlfn.XLOOKUP(T823,Table7[Gender_Category],Table7[Gender_Key])</f>
        <v>GK-02</v>
      </c>
      <c r="H823" s="10">
        <f>Cleaned_Data[[#This Row],[Units_Sold]]</f>
        <v>2</v>
      </c>
      <c r="I823" s="10">
        <f>Cleaned_Data[[#This Row],[MRP]]</f>
        <v>8609.77</v>
      </c>
      <c r="J823" s="10">
        <f>Cleaned_Data[[#This Row],[Discount_Applied]]</f>
        <v>0</v>
      </c>
      <c r="K823" s="10">
        <f>Cleaned_Data[[#This Row],[Revenue]]</f>
        <v>0</v>
      </c>
      <c r="L823" s="10">
        <f>Cleaned_Data[[#This Row],[Profit]]</f>
        <v>-711.07</v>
      </c>
      <c r="M823" s="10" t="str">
        <f>Cleaned_Data[[#This Row],[Product_Name]]</f>
        <v>Metcon 7</v>
      </c>
      <c r="N823" s="10" t="str">
        <f>Cleaned_Data[[#This Row],[Product_Line]]</f>
        <v>Training</v>
      </c>
      <c r="O823" s="10" t="str">
        <f>Cleaned_Data[[#This Row],[Size]]</f>
        <v>6</v>
      </c>
      <c r="P823" s="10" t="str">
        <f t="shared" si="24"/>
        <v>Metcon 7|Training|6</v>
      </c>
      <c r="Q823" s="11">
        <f>Cleaned_Data[[#This Row],[Order_Date]]</f>
        <v>45755</v>
      </c>
      <c r="R823" s="10" t="str">
        <f>Cleaned_Data[[#This Row],[Region]]</f>
        <v>Pune</v>
      </c>
      <c r="S823" s="10" t="str">
        <f>Cleaned_Data[[#This Row],[Sales_Channel]]</f>
        <v>Retail</v>
      </c>
      <c r="T823" s="10" t="str">
        <f>Cleaned_Data[[#This Row],[Gender_Category]]</f>
        <v>Women</v>
      </c>
      <c r="U823" t="str">
        <f t="shared" si="25"/>
        <v>DK-623</v>
      </c>
      <c r="V823" s="10"/>
      <c r="W823" s="10"/>
    </row>
    <row r="824" spans="1:23" x14ac:dyDescent="0.3">
      <c r="A824" s="10" t="s">
        <v>1143</v>
      </c>
      <c r="B824" s="10">
        <f>Cleaned_Data[[#This Row],[Order_ID]]</f>
        <v>2864</v>
      </c>
      <c r="C824" s="10" t="str">
        <f>_xlfn.XLOOKUP(P824,Dim_Product!$E$2:$E$221,Dim_Product!$A$2:$A$221,"Not Found")</f>
        <v>PK-84</v>
      </c>
      <c r="D824" s="10" t="str">
        <f>_xlfn.XLOOKUP(Table5[[#This Row],[Order_Date]],Table8[Date],Table8[Date_Key],"Not Found")</f>
        <v>DK-716</v>
      </c>
      <c r="E824" s="10" t="str">
        <f>_xlfn.XLOOKUP(R824,Table4[Region],Table4[Region_Key])</f>
        <v>RK-01</v>
      </c>
      <c r="F824" s="10" t="str">
        <f>_xlfn.XLOOKUP(S824,Table6[Sales_Channel],Table6[Channel_Key])</f>
        <v>CK-01</v>
      </c>
      <c r="G824" s="10" t="str">
        <f>_xlfn.XLOOKUP(T824,Table7[Gender_Category],Table7[Gender_Key])</f>
        <v>GK-01</v>
      </c>
      <c r="H824" s="10">
        <f>Cleaned_Data[[#This Row],[Units_Sold]]</f>
        <v>-1</v>
      </c>
      <c r="I824" s="10">
        <f>Cleaned_Data[[#This Row],[MRP]]</f>
        <v>6445.79</v>
      </c>
      <c r="J824" s="10">
        <f>Cleaned_Data[[#This Row],[Discount_Applied]]</f>
        <v>0.45</v>
      </c>
      <c r="K824" s="10">
        <f>Cleaned_Data[[#This Row],[Revenue]]</f>
        <v>-3545.18</v>
      </c>
      <c r="L824" s="10">
        <f>Cleaned_Data[[#This Row],[Profit]]</f>
        <v>1534.89</v>
      </c>
      <c r="M824" s="10" t="str">
        <f>Cleaned_Data[[#This Row],[Product_Name]]</f>
        <v>Tiempo Legend</v>
      </c>
      <c r="N824" s="10" t="str">
        <f>Cleaned_Data[[#This Row],[Product_Line]]</f>
        <v>Soccer</v>
      </c>
      <c r="O824" s="10" t="str">
        <f>Cleaned_Data[[#This Row],[Size]]</f>
        <v>NA</v>
      </c>
      <c r="P824" s="10" t="str">
        <f t="shared" si="24"/>
        <v>Tiempo Legend|Soccer|NA</v>
      </c>
      <c r="Q824" s="11">
        <f>Cleaned_Data[[#This Row],[Order_Date]]</f>
        <v>45848</v>
      </c>
      <c r="R824" s="10" t="str">
        <f>Cleaned_Data[[#This Row],[Region]]</f>
        <v>Bangalore</v>
      </c>
      <c r="S824" s="10" t="str">
        <f>Cleaned_Data[[#This Row],[Sales_Channel]]</f>
        <v>Online</v>
      </c>
      <c r="T824" s="10" t="str">
        <f>Cleaned_Data[[#This Row],[Gender_Category]]</f>
        <v>Kids</v>
      </c>
      <c r="U824" t="str">
        <f t="shared" si="25"/>
        <v>DK-716</v>
      </c>
      <c r="V824" s="10"/>
      <c r="W824" s="10"/>
    </row>
    <row r="825" spans="1:23" x14ac:dyDescent="0.3">
      <c r="A825" s="10" t="s">
        <v>1144</v>
      </c>
      <c r="B825" s="10">
        <f>Cleaned_Data[[#This Row],[Order_ID]]</f>
        <v>2865</v>
      </c>
      <c r="C825" s="10" t="str">
        <f>_xlfn.XLOOKUP(P825,Dim_Product!$E$2:$E$221,Dim_Product!$A$2:$A$221,"Not Found")</f>
        <v>PK-47</v>
      </c>
      <c r="D825" s="10" t="str">
        <f>_xlfn.XLOOKUP(Table5[[#This Row],[Order_Date]],Table8[Date],Table8[Date_Key],"Not Found")</f>
        <v>DK-368</v>
      </c>
      <c r="E825" s="10" t="str">
        <f>_xlfn.XLOOKUP(R825,Table4[Region],Table4[Region_Key])</f>
        <v>RK-06</v>
      </c>
      <c r="F825" s="10" t="str">
        <f>_xlfn.XLOOKUP(S825,Table6[Sales_Channel],Table6[Channel_Key])</f>
        <v>CK-02</v>
      </c>
      <c r="G825" s="10" t="str">
        <f>_xlfn.XLOOKUP(T825,Table7[Gender_Category],Table7[Gender_Key])</f>
        <v>GK-02</v>
      </c>
      <c r="H825" s="10">
        <f>Cleaned_Data[[#This Row],[Units_Sold]]</f>
        <v>1</v>
      </c>
      <c r="I825" s="10">
        <f>Cleaned_Data[[#This Row],[MRP]]</f>
        <v>6110.0300000000007</v>
      </c>
      <c r="J825" s="10">
        <f>Cleaned_Data[[#This Row],[Discount_Applied]]</f>
        <v>0.71</v>
      </c>
      <c r="K825" s="10">
        <f>Cleaned_Data[[#This Row],[Revenue]]</f>
        <v>0</v>
      </c>
      <c r="L825" s="10">
        <f>Cleaned_Data[[#This Row],[Profit]]</f>
        <v>-94.06</v>
      </c>
      <c r="M825" s="10" t="str">
        <f>Cleaned_Data[[#This Row],[Product_Name]]</f>
        <v>Phantom GT</v>
      </c>
      <c r="N825" s="10" t="str">
        <f>Cleaned_Data[[#This Row],[Product_Line]]</f>
        <v>Soccer</v>
      </c>
      <c r="O825" s="10" t="str">
        <f>Cleaned_Data[[#This Row],[Size]]</f>
        <v>NA</v>
      </c>
      <c r="P825" s="10" t="str">
        <f t="shared" si="24"/>
        <v>Phantom GT|Soccer|NA</v>
      </c>
      <c r="Q825" s="11">
        <f>Cleaned_Data[[#This Row],[Order_Date]]</f>
        <v>45500</v>
      </c>
      <c r="R825" s="10" t="str">
        <f>Cleaned_Data[[#This Row],[Region]]</f>
        <v>Kolkata</v>
      </c>
      <c r="S825" s="10" t="str">
        <f>Cleaned_Data[[#This Row],[Sales_Channel]]</f>
        <v>Retail</v>
      </c>
      <c r="T825" s="10" t="str">
        <f>Cleaned_Data[[#This Row],[Gender_Category]]</f>
        <v>Women</v>
      </c>
      <c r="U825" t="str">
        <f t="shared" si="25"/>
        <v>DK-368</v>
      </c>
      <c r="V825" s="10"/>
      <c r="W825" s="10"/>
    </row>
    <row r="826" spans="1:23" x14ac:dyDescent="0.3">
      <c r="A826" s="10" t="s">
        <v>1145</v>
      </c>
      <c r="B826" s="10">
        <f>Cleaned_Data[[#This Row],[Order_ID]]</f>
        <v>2866</v>
      </c>
      <c r="C826" s="10" t="str">
        <f>_xlfn.XLOOKUP(P826,Dim_Product!$E$2:$E$221,Dim_Product!$A$2:$A$221,"Not Found")</f>
        <v>PK-102</v>
      </c>
      <c r="D826" s="10" t="str">
        <f>_xlfn.XLOOKUP(Table5[[#This Row],[Order_Date]],Table8[Date],Table8[Date_Key],"Not Found")</f>
        <v>DK-466</v>
      </c>
      <c r="E826" s="10" t="str">
        <f>_xlfn.XLOOKUP(R826,Table4[Region],Table4[Region_Key])</f>
        <v>RK-04</v>
      </c>
      <c r="F826" s="10" t="str">
        <f>_xlfn.XLOOKUP(S826,Table6[Sales_Channel],Table6[Channel_Key])</f>
        <v>CK-01</v>
      </c>
      <c r="G826" s="10" t="str">
        <f>_xlfn.XLOOKUP(T826,Table7[Gender_Category],Table7[Gender_Key])</f>
        <v>GK-01</v>
      </c>
      <c r="H826" s="10">
        <f>Cleaned_Data[[#This Row],[Units_Sold]]</f>
        <v>2</v>
      </c>
      <c r="I826" s="10">
        <f>Cleaned_Data[[#This Row],[MRP]]</f>
        <v>6110.0300000000007</v>
      </c>
      <c r="J826" s="10">
        <f>Cleaned_Data[[#This Row],[Discount_Applied]]</f>
        <v>0</v>
      </c>
      <c r="K826" s="10">
        <f>Cleaned_Data[[#This Row],[Revenue]]</f>
        <v>0</v>
      </c>
      <c r="L826" s="10">
        <f>Cleaned_Data[[#This Row],[Profit]]</f>
        <v>273.27999999999997</v>
      </c>
      <c r="M826" s="10" t="str">
        <f>Cleaned_Data[[#This Row],[Product_Name]]</f>
        <v>SuperRep Go</v>
      </c>
      <c r="N826" s="10" t="str">
        <f>Cleaned_Data[[#This Row],[Product_Line]]</f>
        <v>Training</v>
      </c>
      <c r="O826" s="10" t="str">
        <f>Cleaned_Data[[#This Row],[Size]]</f>
        <v>11</v>
      </c>
      <c r="P826" s="10" t="str">
        <f t="shared" si="24"/>
        <v>SuperRep Go|Training|11</v>
      </c>
      <c r="Q826" s="11">
        <f>Cleaned_Data[[#This Row],[Order_Date]]</f>
        <v>45598</v>
      </c>
      <c r="R826" s="10" t="str">
        <f>Cleaned_Data[[#This Row],[Region]]</f>
        <v>Pune</v>
      </c>
      <c r="S826" s="10" t="str">
        <f>Cleaned_Data[[#This Row],[Sales_Channel]]</f>
        <v>Online</v>
      </c>
      <c r="T826" s="10" t="str">
        <f>Cleaned_Data[[#This Row],[Gender_Category]]</f>
        <v>Kids</v>
      </c>
      <c r="U826" t="str">
        <f t="shared" si="25"/>
        <v>DK-466</v>
      </c>
      <c r="V826" s="10"/>
      <c r="W826" s="10"/>
    </row>
    <row r="827" spans="1:23" x14ac:dyDescent="0.3">
      <c r="A827" s="10" t="s">
        <v>1146</v>
      </c>
      <c r="B827" s="10">
        <f>Cleaned_Data[[#This Row],[Order_ID]]</f>
        <v>2867</v>
      </c>
      <c r="C827" s="10" t="str">
        <f>_xlfn.XLOOKUP(P827,Dim_Product!$E$2:$E$221,Dim_Product!$A$2:$A$221,"Not Found")</f>
        <v>PK-173</v>
      </c>
      <c r="D827" s="10" t="str">
        <f>_xlfn.XLOOKUP(Table5[[#This Row],[Order_Date]],Table8[Date],Table8[Date_Key],"Not Found")</f>
        <v>Not Found</v>
      </c>
      <c r="E827" s="10" t="str">
        <f>_xlfn.XLOOKUP(R827,Table4[Region],Table4[Region_Key])</f>
        <v>RK-02</v>
      </c>
      <c r="F827" s="10" t="str">
        <f>_xlfn.XLOOKUP(S827,Table6[Sales_Channel],Table6[Channel_Key])</f>
        <v>CK-01</v>
      </c>
      <c r="G827" s="10" t="str">
        <f>_xlfn.XLOOKUP(T827,Table7[Gender_Category],Table7[Gender_Key])</f>
        <v>GK-03</v>
      </c>
      <c r="H827" s="10">
        <f>Cleaned_Data[[#This Row],[Units_Sold]]</f>
        <v>1</v>
      </c>
      <c r="I827" s="10">
        <f>Cleaned_Data[[#This Row],[MRP]]</f>
        <v>9936.58</v>
      </c>
      <c r="J827" s="10">
        <f>Cleaned_Data[[#This Row],[Discount_Applied]]</f>
        <v>0</v>
      </c>
      <c r="K827" s="10">
        <f>Cleaned_Data[[#This Row],[Revenue]]</f>
        <v>0</v>
      </c>
      <c r="L827" s="10">
        <f>Cleaned_Data[[#This Row],[Profit]]</f>
        <v>3190.43</v>
      </c>
      <c r="M827" s="10" t="str">
        <f>Cleaned_Data[[#This Row],[Product_Name]]</f>
        <v>Mercurial Superfly</v>
      </c>
      <c r="N827" s="10" t="str">
        <f>Cleaned_Data[[#This Row],[Product_Line]]</f>
        <v>Soccer</v>
      </c>
      <c r="O827" s="10" t="str">
        <f>Cleaned_Data[[#This Row],[Size]]</f>
        <v>11</v>
      </c>
      <c r="P827" s="10" t="str">
        <f t="shared" si="24"/>
        <v>Mercurial Superfly|Soccer|11</v>
      </c>
      <c r="Q827" s="11" t="str">
        <f>Cleaned_Data[[#This Row],[Order_Date]]</f>
        <v/>
      </c>
      <c r="R827" s="10" t="str">
        <f>Cleaned_Data[[#This Row],[Region]]</f>
        <v>Hyderabad</v>
      </c>
      <c r="S827" s="10" t="str">
        <f>Cleaned_Data[[#This Row],[Sales_Channel]]</f>
        <v>Online</v>
      </c>
      <c r="T827" s="10" t="str">
        <f>Cleaned_Data[[#This Row],[Gender_Category]]</f>
        <v>Men</v>
      </c>
      <c r="U827" t="str">
        <f t="shared" si="25"/>
        <v>Not Found</v>
      </c>
      <c r="V827" s="10"/>
      <c r="W827" s="10"/>
    </row>
    <row r="828" spans="1:23" x14ac:dyDescent="0.3">
      <c r="A828" s="10" t="s">
        <v>1147</v>
      </c>
      <c r="B828" s="10">
        <f>Cleaned_Data[[#This Row],[Order_ID]]</f>
        <v>2868</v>
      </c>
      <c r="C828" s="10" t="str">
        <f>_xlfn.XLOOKUP(P828,Dim_Product!$E$2:$E$221,Dim_Product!$A$2:$A$221,"Not Found")</f>
        <v>PK-67</v>
      </c>
      <c r="D828" s="10" t="str">
        <f>_xlfn.XLOOKUP(Table5[[#This Row],[Order_Date]],Table8[Date],Table8[Date_Key],"Not Found")</f>
        <v>Not Found</v>
      </c>
      <c r="E828" s="10" t="str">
        <f>_xlfn.XLOOKUP(R828,Table4[Region],Table4[Region_Key])</f>
        <v>RK-05</v>
      </c>
      <c r="F828" s="10" t="str">
        <f>_xlfn.XLOOKUP(S828,Table6[Sales_Channel],Table6[Channel_Key])</f>
        <v>CK-02</v>
      </c>
      <c r="G828" s="10" t="str">
        <f>_xlfn.XLOOKUP(T828,Table7[Gender_Category],Table7[Gender_Key])</f>
        <v>GK-02</v>
      </c>
      <c r="H828" s="10">
        <f>Cleaned_Data[[#This Row],[Units_Sold]]</f>
        <v>2</v>
      </c>
      <c r="I828" s="10">
        <f>Cleaned_Data[[#This Row],[MRP]]</f>
        <v>7379.45</v>
      </c>
      <c r="J828" s="10">
        <f>Cleaned_Data[[#This Row],[Discount_Applied]]</f>
        <v>0</v>
      </c>
      <c r="K828" s="10">
        <f>Cleaned_Data[[#This Row],[Revenue]]</f>
        <v>0</v>
      </c>
      <c r="L828" s="10">
        <f>Cleaned_Data[[#This Row],[Profit]]</f>
        <v>-688.14</v>
      </c>
      <c r="M828" s="10" t="str">
        <f>Cleaned_Data[[#This Row],[Product_Name]]</f>
        <v>React Infinity</v>
      </c>
      <c r="N828" s="10" t="str">
        <f>Cleaned_Data[[#This Row],[Product_Line]]</f>
        <v>Running</v>
      </c>
      <c r="O828" s="10" t="str">
        <f>Cleaned_Data[[#This Row],[Size]]</f>
        <v>M</v>
      </c>
      <c r="P828" s="10" t="str">
        <f t="shared" si="24"/>
        <v>React Infinity|Running|M</v>
      </c>
      <c r="Q828" s="11" t="str">
        <f>Cleaned_Data[[#This Row],[Order_Date]]</f>
        <v/>
      </c>
      <c r="R828" s="10" t="str">
        <f>Cleaned_Data[[#This Row],[Region]]</f>
        <v>Delhi</v>
      </c>
      <c r="S828" s="10" t="str">
        <f>Cleaned_Data[[#This Row],[Sales_Channel]]</f>
        <v>Retail</v>
      </c>
      <c r="T828" s="10" t="str">
        <f>Cleaned_Data[[#This Row],[Gender_Category]]</f>
        <v>Women</v>
      </c>
      <c r="U828" t="str">
        <f t="shared" si="25"/>
        <v>Not Found</v>
      </c>
      <c r="V828" s="10"/>
      <c r="W828" s="10"/>
    </row>
    <row r="829" spans="1:23" x14ac:dyDescent="0.3">
      <c r="A829" s="10" t="s">
        <v>1148</v>
      </c>
      <c r="B829" s="10">
        <f>Cleaned_Data[[#This Row],[Order_ID]]</f>
        <v>2869</v>
      </c>
      <c r="C829" s="10" t="str">
        <f>_xlfn.XLOOKUP(P829,Dim_Product!$E$2:$E$221,Dim_Product!$A$2:$A$221,"Not Found")</f>
        <v>PK-03</v>
      </c>
      <c r="D829" s="10" t="str">
        <f>_xlfn.XLOOKUP(Table5[[#This Row],[Order_Date]],Table8[Date],Table8[Date_Key],"Not Found")</f>
        <v>DK-552</v>
      </c>
      <c r="E829" s="10" t="str">
        <f>_xlfn.XLOOKUP(R829,Table4[Region],Table4[Region_Key])</f>
        <v>RK-04</v>
      </c>
      <c r="F829" s="10" t="str">
        <f>_xlfn.XLOOKUP(S829,Table6[Sales_Channel],Table6[Channel_Key])</f>
        <v>CK-01</v>
      </c>
      <c r="G829" s="10" t="str">
        <f>_xlfn.XLOOKUP(T829,Table7[Gender_Category],Table7[Gender_Key])</f>
        <v>GK-01</v>
      </c>
      <c r="H829" s="10">
        <f>Cleaned_Data[[#This Row],[Units_Sold]]</f>
        <v>4</v>
      </c>
      <c r="I829" s="10">
        <f>Cleaned_Data[[#This Row],[MRP]]</f>
        <v>6110.0300000000007</v>
      </c>
      <c r="J829" s="10">
        <f>Cleaned_Data[[#This Row],[Discount_Applied]]</f>
        <v>0</v>
      </c>
      <c r="K829" s="10">
        <f>Cleaned_Data[[#This Row],[Revenue]]</f>
        <v>0</v>
      </c>
      <c r="L829" s="10">
        <f>Cleaned_Data[[#This Row],[Profit]]</f>
        <v>1550.3</v>
      </c>
      <c r="M829" s="10" t="str">
        <f>Cleaned_Data[[#This Row],[Product_Name]]</f>
        <v>Premier III</v>
      </c>
      <c r="N829" s="10" t="str">
        <f>Cleaned_Data[[#This Row],[Product_Line]]</f>
        <v>Soccer</v>
      </c>
      <c r="O829" s="10" t="str">
        <f>Cleaned_Data[[#This Row],[Size]]</f>
        <v>M</v>
      </c>
      <c r="P829" s="10" t="str">
        <f t="shared" si="24"/>
        <v>Premier III|Soccer|M</v>
      </c>
      <c r="Q829" s="11">
        <f>Cleaned_Data[[#This Row],[Order_Date]]</f>
        <v>45684</v>
      </c>
      <c r="R829" s="10" t="str">
        <f>Cleaned_Data[[#This Row],[Region]]</f>
        <v>Pune</v>
      </c>
      <c r="S829" s="10" t="str">
        <f>Cleaned_Data[[#This Row],[Sales_Channel]]</f>
        <v>Online</v>
      </c>
      <c r="T829" s="10" t="str">
        <f>Cleaned_Data[[#This Row],[Gender_Category]]</f>
        <v>Kids</v>
      </c>
      <c r="U829" t="str">
        <f t="shared" si="25"/>
        <v>DK-552</v>
      </c>
      <c r="V829" s="10"/>
      <c r="W829" s="10"/>
    </row>
    <row r="830" spans="1:23" x14ac:dyDescent="0.3">
      <c r="A830" s="10" t="s">
        <v>1149</v>
      </c>
      <c r="B830" s="10">
        <f>Cleaned_Data[[#This Row],[Order_ID]]</f>
        <v>2870</v>
      </c>
      <c r="C830" s="10" t="str">
        <f>_xlfn.XLOOKUP(P830,Dim_Product!$E$2:$E$221,Dim_Product!$A$2:$A$221,"Not Found")</f>
        <v>PK-58</v>
      </c>
      <c r="D830" s="10" t="str">
        <f>_xlfn.XLOOKUP(Table5[[#This Row],[Order_Date]],Table8[Date],Table8[Date_Key],"Not Found")</f>
        <v>DK-408</v>
      </c>
      <c r="E830" s="10" t="str">
        <f>_xlfn.XLOOKUP(R830,Table4[Region],Table4[Region_Key])</f>
        <v>RK-05</v>
      </c>
      <c r="F830" s="10" t="str">
        <f>_xlfn.XLOOKUP(S830,Table6[Sales_Channel],Table6[Channel_Key])</f>
        <v>CK-02</v>
      </c>
      <c r="G830" s="10" t="str">
        <f>_xlfn.XLOOKUP(T830,Table7[Gender_Category],Table7[Gender_Key])</f>
        <v>GK-01</v>
      </c>
      <c r="H830" s="10">
        <f>Cleaned_Data[[#This Row],[Units_Sold]]</f>
        <v>1</v>
      </c>
      <c r="I830" s="10">
        <f>Cleaned_Data[[#This Row],[MRP]]</f>
        <v>9633.68</v>
      </c>
      <c r="J830" s="10">
        <f>Cleaned_Data[[#This Row],[Discount_Applied]]</f>
        <v>0</v>
      </c>
      <c r="K830" s="10">
        <f>Cleaned_Data[[#This Row],[Revenue]]</f>
        <v>0</v>
      </c>
      <c r="L830" s="10">
        <f>Cleaned_Data[[#This Row],[Profit]]</f>
        <v>771.96</v>
      </c>
      <c r="M830" s="10" t="str">
        <f>Cleaned_Data[[#This Row],[Product_Name]]</f>
        <v>Metcon 7</v>
      </c>
      <c r="N830" s="10" t="str">
        <f>Cleaned_Data[[#This Row],[Product_Line]]</f>
        <v>Training</v>
      </c>
      <c r="O830" s="10" t="str">
        <f>Cleaned_Data[[#This Row],[Size]]</f>
        <v>M</v>
      </c>
      <c r="P830" s="10" t="str">
        <f t="shared" si="24"/>
        <v>Metcon 7|Training|M</v>
      </c>
      <c r="Q830" s="11">
        <f>Cleaned_Data[[#This Row],[Order_Date]]</f>
        <v>45540</v>
      </c>
      <c r="R830" s="10" t="str">
        <f>Cleaned_Data[[#This Row],[Region]]</f>
        <v>Delhi</v>
      </c>
      <c r="S830" s="10" t="str">
        <f>Cleaned_Data[[#This Row],[Sales_Channel]]</f>
        <v>Retail</v>
      </c>
      <c r="T830" s="10" t="str">
        <f>Cleaned_Data[[#This Row],[Gender_Category]]</f>
        <v>Kids</v>
      </c>
      <c r="U830" t="str">
        <f t="shared" si="25"/>
        <v>DK-408</v>
      </c>
      <c r="V830" s="10"/>
      <c r="W830" s="10"/>
    </row>
    <row r="831" spans="1:23" x14ac:dyDescent="0.3">
      <c r="A831" s="10" t="s">
        <v>1150</v>
      </c>
      <c r="B831" s="10">
        <f>Cleaned_Data[[#This Row],[Order_ID]]</f>
        <v>2871</v>
      </c>
      <c r="C831" s="10" t="str">
        <f>_xlfn.XLOOKUP(P831,Dim_Product!$E$2:$E$221,Dim_Product!$A$2:$A$221,"Not Found")</f>
        <v>PK-06</v>
      </c>
      <c r="D831" s="10" t="str">
        <f>_xlfn.XLOOKUP(Table5[[#This Row],[Order_Date]],Table8[Date],Table8[Date_Key],"Not Found")</f>
        <v>DK-358</v>
      </c>
      <c r="E831" s="10" t="str">
        <f>_xlfn.XLOOKUP(R831,Table4[Region],Table4[Region_Key])</f>
        <v>RK-01</v>
      </c>
      <c r="F831" s="10" t="str">
        <f>_xlfn.XLOOKUP(S831,Table6[Sales_Channel],Table6[Channel_Key])</f>
        <v>CK-02</v>
      </c>
      <c r="G831" s="10" t="str">
        <f>_xlfn.XLOOKUP(T831,Table7[Gender_Category],Table7[Gender_Key])</f>
        <v>GK-03</v>
      </c>
      <c r="H831" s="10">
        <f>Cleaned_Data[[#This Row],[Units_Sold]]</f>
        <v>1</v>
      </c>
      <c r="I831" s="10">
        <f>Cleaned_Data[[#This Row],[MRP]]</f>
        <v>2294.09</v>
      </c>
      <c r="J831" s="10">
        <f>Cleaned_Data[[#This Row],[Discount_Applied]]</f>
        <v>0</v>
      </c>
      <c r="K831" s="10">
        <f>Cleaned_Data[[#This Row],[Revenue]]</f>
        <v>0</v>
      </c>
      <c r="L831" s="10">
        <f>Cleaned_Data[[#This Row],[Profit]]</f>
        <v>1002.21</v>
      </c>
      <c r="M831" s="10" t="str">
        <f>Cleaned_Data[[#This Row],[Product_Name]]</f>
        <v>Flex Trainer</v>
      </c>
      <c r="N831" s="10" t="str">
        <f>Cleaned_Data[[#This Row],[Product_Line]]</f>
        <v>Training</v>
      </c>
      <c r="O831" s="10" t="str">
        <f>Cleaned_Data[[#This Row],[Size]]</f>
        <v>M</v>
      </c>
      <c r="P831" s="10" t="str">
        <f t="shared" si="24"/>
        <v>Flex Trainer|Training|M</v>
      </c>
      <c r="Q831" s="11">
        <f>Cleaned_Data[[#This Row],[Order_Date]]</f>
        <v>45490</v>
      </c>
      <c r="R831" s="10" t="str">
        <f>Cleaned_Data[[#This Row],[Region]]</f>
        <v>Bangalore</v>
      </c>
      <c r="S831" s="10" t="str">
        <f>Cleaned_Data[[#This Row],[Sales_Channel]]</f>
        <v>Retail</v>
      </c>
      <c r="T831" s="10" t="str">
        <f>Cleaned_Data[[#This Row],[Gender_Category]]</f>
        <v>Men</v>
      </c>
      <c r="U831" t="str">
        <f t="shared" si="25"/>
        <v>DK-358</v>
      </c>
      <c r="V831" s="10"/>
      <c r="W831" s="10"/>
    </row>
    <row r="832" spans="1:23" x14ac:dyDescent="0.3">
      <c r="A832" s="10" t="s">
        <v>1151</v>
      </c>
      <c r="B832" s="10">
        <f>Cleaned_Data[[#This Row],[Order_ID]]</f>
        <v>2872</v>
      </c>
      <c r="C832" s="10" t="str">
        <f>_xlfn.XLOOKUP(P832,Dim_Product!$E$2:$E$221,Dim_Product!$A$2:$A$221,"Not Found")</f>
        <v>PK-22</v>
      </c>
      <c r="D832" s="10" t="str">
        <f>_xlfn.XLOOKUP(Table5[[#This Row],[Order_Date]],Table8[Date],Table8[Date_Key],"Not Found")</f>
        <v>Not Found</v>
      </c>
      <c r="E832" s="10" t="str">
        <f>_xlfn.XLOOKUP(R832,Table4[Region],Table4[Region_Key])</f>
        <v>RK-06</v>
      </c>
      <c r="F832" s="10" t="str">
        <f>_xlfn.XLOOKUP(S832,Table6[Sales_Channel],Table6[Channel_Key])</f>
        <v>CK-01</v>
      </c>
      <c r="G832" s="10" t="str">
        <f>_xlfn.XLOOKUP(T832,Table7[Gender_Category],Table7[Gender_Key])</f>
        <v>GK-03</v>
      </c>
      <c r="H832" s="10">
        <f>Cleaned_Data[[#This Row],[Units_Sold]]</f>
        <v>2</v>
      </c>
      <c r="I832" s="10">
        <f>Cleaned_Data[[#This Row],[MRP]]</f>
        <v>3953.13</v>
      </c>
      <c r="J832" s="10">
        <f>Cleaned_Data[[#This Row],[Discount_Applied]]</f>
        <v>0</v>
      </c>
      <c r="K832" s="10">
        <f>Cleaned_Data[[#This Row],[Revenue]]</f>
        <v>0</v>
      </c>
      <c r="L832" s="10">
        <f>Cleaned_Data[[#This Row],[Profit]]</f>
        <v>3414.32</v>
      </c>
      <c r="M832" s="10" t="str">
        <f>Cleaned_Data[[#This Row],[Product_Name]]</f>
        <v>Kyrie Flytrap</v>
      </c>
      <c r="N832" s="10" t="str">
        <f>Cleaned_Data[[#This Row],[Product_Line]]</f>
        <v>Basketball</v>
      </c>
      <c r="O832" s="10" t="str">
        <f>Cleaned_Data[[#This Row],[Size]]</f>
        <v>M</v>
      </c>
      <c r="P832" s="10" t="str">
        <f t="shared" si="24"/>
        <v>Kyrie Flytrap|Basketball|M</v>
      </c>
      <c r="Q832" s="11" t="str">
        <f>Cleaned_Data[[#This Row],[Order_Date]]</f>
        <v/>
      </c>
      <c r="R832" s="10" t="str">
        <f>Cleaned_Data[[#This Row],[Region]]</f>
        <v>Kolkata</v>
      </c>
      <c r="S832" s="10" t="str">
        <f>Cleaned_Data[[#This Row],[Sales_Channel]]</f>
        <v>Online</v>
      </c>
      <c r="T832" s="10" t="str">
        <f>Cleaned_Data[[#This Row],[Gender_Category]]</f>
        <v>Men</v>
      </c>
      <c r="U832" t="str">
        <f t="shared" si="25"/>
        <v>Not Found</v>
      </c>
      <c r="V832" s="10"/>
      <c r="W832" s="10"/>
    </row>
    <row r="833" spans="1:23" x14ac:dyDescent="0.3">
      <c r="A833" s="10" t="s">
        <v>1152</v>
      </c>
      <c r="B833" s="10">
        <f>Cleaned_Data[[#This Row],[Order_ID]]</f>
        <v>2873</v>
      </c>
      <c r="C833" s="10" t="str">
        <f>_xlfn.XLOOKUP(P833,Dim_Product!$E$2:$E$221,Dim_Product!$A$2:$A$221,"Not Found")</f>
        <v>PK-130</v>
      </c>
      <c r="D833" s="10" t="str">
        <f>_xlfn.XLOOKUP(Table5[[#This Row],[Order_Date]],Table8[Date],Table8[Date_Key],"Not Found")</f>
        <v>DK-474</v>
      </c>
      <c r="E833" s="10" t="str">
        <f>_xlfn.XLOOKUP(R833,Table4[Region],Table4[Region_Key])</f>
        <v>RK-01</v>
      </c>
      <c r="F833" s="10" t="str">
        <f>_xlfn.XLOOKUP(S833,Table6[Sales_Channel],Table6[Channel_Key])</f>
        <v>CK-02</v>
      </c>
      <c r="G833" s="10" t="str">
        <f>_xlfn.XLOOKUP(T833,Table7[Gender_Category],Table7[Gender_Key])</f>
        <v>GK-02</v>
      </c>
      <c r="H833" s="10">
        <f>Cleaned_Data[[#This Row],[Units_Sold]]</f>
        <v>2</v>
      </c>
      <c r="I833" s="10">
        <f>Cleaned_Data[[#This Row],[MRP]]</f>
        <v>9050.52</v>
      </c>
      <c r="J833" s="10">
        <f>Cleaned_Data[[#This Row],[Discount_Applied]]</f>
        <v>0.86</v>
      </c>
      <c r="K833" s="10">
        <f>Cleaned_Data[[#This Row],[Revenue]]</f>
        <v>0</v>
      </c>
      <c r="L833" s="10">
        <f>Cleaned_Data[[#This Row],[Profit]]</f>
        <v>3364.79</v>
      </c>
      <c r="M833" s="10" t="str">
        <f>Cleaned_Data[[#This Row],[Product_Name]]</f>
        <v>Air Zoom</v>
      </c>
      <c r="N833" s="10" t="str">
        <f>Cleaned_Data[[#This Row],[Product_Line]]</f>
        <v>Running</v>
      </c>
      <c r="O833" s="10" t="str">
        <f>Cleaned_Data[[#This Row],[Size]]</f>
        <v>NA</v>
      </c>
      <c r="P833" s="10" t="str">
        <f t="shared" si="24"/>
        <v>Air Zoom|Running|NA</v>
      </c>
      <c r="Q833" s="11">
        <f>Cleaned_Data[[#This Row],[Order_Date]]</f>
        <v>45606</v>
      </c>
      <c r="R833" s="10" t="str">
        <f>Cleaned_Data[[#This Row],[Region]]</f>
        <v>Bangalore</v>
      </c>
      <c r="S833" s="10" t="str">
        <f>Cleaned_Data[[#This Row],[Sales_Channel]]</f>
        <v>Retail</v>
      </c>
      <c r="T833" s="10" t="str">
        <f>Cleaned_Data[[#This Row],[Gender_Category]]</f>
        <v>Women</v>
      </c>
      <c r="U833" t="str">
        <f t="shared" si="25"/>
        <v>DK-474</v>
      </c>
      <c r="V833" s="10"/>
      <c r="W833" s="10"/>
    </row>
    <row r="834" spans="1:23" x14ac:dyDescent="0.3">
      <c r="A834" s="10" t="s">
        <v>1153</v>
      </c>
      <c r="B834" s="10">
        <f>Cleaned_Data[[#This Row],[Order_ID]]</f>
        <v>2874</v>
      </c>
      <c r="C834" s="10" t="str">
        <f>_xlfn.XLOOKUP(P834,Dim_Product!$E$2:$E$221,Dim_Product!$A$2:$A$221,"Not Found")</f>
        <v>PK-60</v>
      </c>
      <c r="D834" s="10" t="str">
        <f>_xlfn.XLOOKUP(Table5[[#This Row],[Order_Date]],Table8[Date],Table8[Date_Key],"Not Found")</f>
        <v>DK-297</v>
      </c>
      <c r="E834" s="10" t="str">
        <f>_xlfn.XLOOKUP(R834,Table4[Region],Table4[Region_Key])</f>
        <v>RK-05</v>
      </c>
      <c r="F834" s="10" t="str">
        <f>_xlfn.XLOOKUP(S834,Table6[Sales_Channel],Table6[Channel_Key])</f>
        <v>CK-02</v>
      </c>
      <c r="G834" s="10" t="str">
        <f>_xlfn.XLOOKUP(T834,Table7[Gender_Category],Table7[Gender_Key])</f>
        <v>GK-02</v>
      </c>
      <c r="H834" s="10">
        <f>Cleaned_Data[[#This Row],[Units_Sold]]</f>
        <v>2</v>
      </c>
      <c r="I834" s="10">
        <f>Cleaned_Data[[#This Row],[MRP]]</f>
        <v>6110.0300000000007</v>
      </c>
      <c r="J834" s="10">
        <f>Cleaned_Data[[#This Row],[Discount_Applied]]</f>
        <v>0.01</v>
      </c>
      <c r="K834" s="10">
        <f>Cleaned_Data[[#This Row],[Revenue]]</f>
        <v>0</v>
      </c>
      <c r="L834" s="10">
        <f>Cleaned_Data[[#This Row],[Profit]]</f>
        <v>-109.71</v>
      </c>
      <c r="M834" s="10" t="str">
        <f>Cleaned_Data[[#This Row],[Product_Name]]</f>
        <v>Mercurial Superfly</v>
      </c>
      <c r="N834" s="10" t="str">
        <f>Cleaned_Data[[#This Row],[Product_Line]]</f>
        <v>Soccer</v>
      </c>
      <c r="O834" s="10" t="str">
        <f>Cleaned_Data[[#This Row],[Size]]</f>
        <v>L</v>
      </c>
      <c r="P834" s="10" t="str">
        <f t="shared" si="24"/>
        <v>Mercurial Superfly|Soccer|L</v>
      </c>
      <c r="Q834" s="11">
        <f>Cleaned_Data[[#This Row],[Order_Date]]</f>
        <v>45429</v>
      </c>
      <c r="R834" s="10" t="str">
        <f>Cleaned_Data[[#This Row],[Region]]</f>
        <v>Delhi</v>
      </c>
      <c r="S834" s="10" t="str">
        <f>Cleaned_Data[[#This Row],[Sales_Channel]]</f>
        <v>Retail</v>
      </c>
      <c r="T834" s="10" t="str">
        <f>Cleaned_Data[[#This Row],[Gender_Category]]</f>
        <v>Women</v>
      </c>
      <c r="U834" t="str">
        <f t="shared" si="25"/>
        <v>DK-297</v>
      </c>
      <c r="V834" s="10"/>
      <c r="W834" s="10"/>
    </row>
    <row r="835" spans="1:23" x14ac:dyDescent="0.3">
      <c r="A835" s="10" t="s">
        <v>1154</v>
      </c>
      <c r="B835" s="10">
        <f>Cleaned_Data[[#This Row],[Order_ID]]</f>
        <v>2875</v>
      </c>
      <c r="C835" s="10" t="str">
        <f>_xlfn.XLOOKUP(P835,Dim_Product!$E$2:$E$221,Dim_Product!$A$2:$A$221,"Not Found")</f>
        <v>PK-110</v>
      </c>
      <c r="D835" s="10" t="str">
        <f>_xlfn.XLOOKUP(Table5[[#This Row],[Order_Date]],Table8[Date],Table8[Date_Key],"Not Found")</f>
        <v>DK-544</v>
      </c>
      <c r="E835" s="10" t="str">
        <f>_xlfn.XLOOKUP(R835,Table4[Region],Table4[Region_Key])</f>
        <v>RK-01</v>
      </c>
      <c r="F835" s="10" t="str">
        <f>_xlfn.XLOOKUP(S835,Table6[Sales_Channel],Table6[Channel_Key])</f>
        <v>CK-02</v>
      </c>
      <c r="G835" s="10" t="str">
        <f>_xlfn.XLOOKUP(T835,Table7[Gender_Category],Table7[Gender_Key])</f>
        <v>GK-02</v>
      </c>
      <c r="H835" s="10">
        <f>Cleaned_Data[[#This Row],[Units_Sold]]</f>
        <v>4</v>
      </c>
      <c r="I835" s="10">
        <f>Cleaned_Data[[#This Row],[MRP]]</f>
        <v>7401.53</v>
      </c>
      <c r="J835" s="10">
        <f>Cleaned_Data[[#This Row],[Discount_Applied]]</f>
        <v>0</v>
      </c>
      <c r="K835" s="10">
        <f>Cleaned_Data[[#This Row],[Revenue]]</f>
        <v>0</v>
      </c>
      <c r="L835" s="10">
        <f>Cleaned_Data[[#This Row],[Profit]]</f>
        <v>1559.28</v>
      </c>
      <c r="M835" s="10" t="str">
        <f>Cleaned_Data[[#This Row],[Product_Name]]</f>
        <v>Dunk Low</v>
      </c>
      <c r="N835" s="10" t="str">
        <f>Cleaned_Data[[#This Row],[Product_Line]]</f>
        <v>Lifestyle</v>
      </c>
      <c r="O835" s="10" t="str">
        <f>Cleaned_Data[[#This Row],[Size]]</f>
        <v>L</v>
      </c>
      <c r="P835" s="10" t="str">
        <f t="shared" ref="P835:P898" si="26">TRIM(M835)&amp;"|"&amp;TRIM(N835)&amp;"|"&amp;TRIM(O835)</f>
        <v>Dunk Low|Lifestyle|L</v>
      </c>
      <c r="Q835" s="11">
        <f>Cleaned_Data[[#This Row],[Order_Date]]</f>
        <v>45676</v>
      </c>
      <c r="R835" s="10" t="str">
        <f>Cleaned_Data[[#This Row],[Region]]</f>
        <v>Bangalore</v>
      </c>
      <c r="S835" s="10" t="str">
        <f>Cleaned_Data[[#This Row],[Sales_Channel]]</f>
        <v>Retail</v>
      </c>
      <c r="T835" s="10" t="str">
        <f>Cleaned_Data[[#This Row],[Gender_Category]]</f>
        <v>Women</v>
      </c>
      <c r="U835" t="str">
        <f t="shared" ref="U835:U898" si="27">IF(D835="",0,D835)</f>
        <v>DK-544</v>
      </c>
      <c r="V835" s="10"/>
      <c r="W835" s="10"/>
    </row>
    <row r="836" spans="1:23" x14ac:dyDescent="0.3">
      <c r="A836" s="10" t="s">
        <v>1155</v>
      </c>
      <c r="B836" s="10">
        <f>Cleaned_Data[[#This Row],[Order_ID]]</f>
        <v>2876</v>
      </c>
      <c r="C836" s="10" t="str">
        <f>_xlfn.XLOOKUP(P836,Dim_Product!$E$2:$E$221,Dim_Product!$A$2:$A$221,"Not Found")</f>
        <v>PK-69</v>
      </c>
      <c r="D836" s="10" t="str">
        <f>_xlfn.XLOOKUP(Table5[[#This Row],[Order_Date]],Table8[Date],Table8[Date_Key],"Not Found")</f>
        <v>DK-408</v>
      </c>
      <c r="E836" s="10" t="str">
        <f>_xlfn.XLOOKUP(R836,Table4[Region],Table4[Region_Key])</f>
        <v>RK-02</v>
      </c>
      <c r="F836" s="10" t="str">
        <f>_xlfn.XLOOKUP(S836,Table6[Sales_Channel],Table6[Channel_Key])</f>
        <v>CK-02</v>
      </c>
      <c r="G836" s="10" t="str">
        <f>_xlfn.XLOOKUP(T836,Table7[Gender_Category],Table7[Gender_Key])</f>
        <v>GK-01</v>
      </c>
      <c r="H836" s="10">
        <f>Cleaned_Data[[#This Row],[Units_Sold]]</f>
        <v>2</v>
      </c>
      <c r="I836" s="10">
        <f>Cleaned_Data[[#This Row],[MRP]]</f>
        <v>6110.0300000000007</v>
      </c>
      <c r="J836" s="10">
        <f>Cleaned_Data[[#This Row],[Discount_Applied]]</f>
        <v>0</v>
      </c>
      <c r="K836" s="10">
        <f>Cleaned_Data[[#This Row],[Revenue]]</f>
        <v>0</v>
      </c>
      <c r="L836" s="10">
        <f>Cleaned_Data[[#This Row],[Profit]]</f>
        <v>-94.98</v>
      </c>
      <c r="M836" s="10" t="str">
        <f>Cleaned_Data[[#This Row],[Product_Name]]</f>
        <v>Waffle One</v>
      </c>
      <c r="N836" s="10" t="str">
        <f>Cleaned_Data[[#This Row],[Product_Line]]</f>
        <v>Lifestyle</v>
      </c>
      <c r="O836" s="10" t="str">
        <f>Cleaned_Data[[#This Row],[Size]]</f>
        <v>NA</v>
      </c>
      <c r="P836" s="10" t="str">
        <f t="shared" si="26"/>
        <v>Waffle One|Lifestyle|NA</v>
      </c>
      <c r="Q836" s="11">
        <f>Cleaned_Data[[#This Row],[Order_Date]]</f>
        <v>45540</v>
      </c>
      <c r="R836" s="10" t="str">
        <f>Cleaned_Data[[#This Row],[Region]]</f>
        <v>Hyderabad</v>
      </c>
      <c r="S836" s="10" t="str">
        <f>Cleaned_Data[[#This Row],[Sales_Channel]]</f>
        <v>Retail</v>
      </c>
      <c r="T836" s="10" t="str">
        <f>Cleaned_Data[[#This Row],[Gender_Category]]</f>
        <v>Kids</v>
      </c>
      <c r="U836" t="str">
        <f t="shared" si="27"/>
        <v>DK-408</v>
      </c>
      <c r="V836" s="10"/>
      <c r="W836" s="10"/>
    </row>
    <row r="837" spans="1:23" x14ac:dyDescent="0.3">
      <c r="A837" s="10" t="s">
        <v>1156</v>
      </c>
      <c r="B837" s="10">
        <f>Cleaned_Data[[#This Row],[Order_ID]]</f>
        <v>2877</v>
      </c>
      <c r="C837" s="10" t="str">
        <f>_xlfn.XLOOKUP(P837,Dim_Product!$E$2:$E$221,Dim_Product!$A$2:$A$221,"Not Found")</f>
        <v>PK-59</v>
      </c>
      <c r="D837" s="10" t="str">
        <f>_xlfn.XLOOKUP(Table5[[#This Row],[Order_Date]],Table8[Date],Table8[Date_Key],"Not Found")</f>
        <v>DK-440</v>
      </c>
      <c r="E837" s="10" t="str">
        <f>_xlfn.XLOOKUP(R837,Table4[Region],Table4[Region_Key])</f>
        <v>RK-06</v>
      </c>
      <c r="F837" s="10" t="str">
        <f>_xlfn.XLOOKUP(S837,Table6[Sales_Channel],Table6[Channel_Key])</f>
        <v>CK-02</v>
      </c>
      <c r="G837" s="10" t="str">
        <f>_xlfn.XLOOKUP(T837,Table7[Gender_Category],Table7[Gender_Key])</f>
        <v>GK-02</v>
      </c>
      <c r="H837" s="10">
        <f>Cleaned_Data[[#This Row],[Units_Sold]]</f>
        <v>2</v>
      </c>
      <c r="I837" s="10">
        <f>Cleaned_Data[[#This Row],[MRP]]</f>
        <v>6110.0300000000007</v>
      </c>
      <c r="J837" s="10">
        <f>Cleaned_Data[[#This Row],[Discount_Applied]]</f>
        <v>0</v>
      </c>
      <c r="K837" s="10">
        <f>Cleaned_Data[[#This Row],[Revenue]]</f>
        <v>0</v>
      </c>
      <c r="L837" s="10">
        <f>Cleaned_Data[[#This Row],[Profit]]</f>
        <v>3327.04</v>
      </c>
      <c r="M837" s="10" t="str">
        <f>Cleaned_Data[[#This Row],[Product_Name]]</f>
        <v>Kyrie Flytrap</v>
      </c>
      <c r="N837" s="10" t="str">
        <f>Cleaned_Data[[#This Row],[Product_Line]]</f>
        <v>Basketball</v>
      </c>
      <c r="O837" s="10" t="str">
        <f>Cleaned_Data[[#This Row],[Size]]</f>
        <v>NA</v>
      </c>
      <c r="P837" s="10" t="str">
        <f t="shared" si="26"/>
        <v>Kyrie Flytrap|Basketball|NA</v>
      </c>
      <c r="Q837" s="11">
        <f>Cleaned_Data[[#This Row],[Order_Date]]</f>
        <v>45572</v>
      </c>
      <c r="R837" s="10" t="str">
        <f>Cleaned_Data[[#This Row],[Region]]</f>
        <v>Kolkata</v>
      </c>
      <c r="S837" s="10" t="str">
        <f>Cleaned_Data[[#This Row],[Sales_Channel]]</f>
        <v>Retail</v>
      </c>
      <c r="T837" s="10" t="str">
        <f>Cleaned_Data[[#This Row],[Gender_Category]]</f>
        <v>Women</v>
      </c>
      <c r="U837" t="str">
        <f t="shared" si="27"/>
        <v>DK-440</v>
      </c>
      <c r="V837" s="10"/>
      <c r="W837" s="10"/>
    </row>
    <row r="838" spans="1:23" x14ac:dyDescent="0.3">
      <c r="A838" s="10" t="s">
        <v>1157</v>
      </c>
      <c r="B838" s="10">
        <f>Cleaned_Data[[#This Row],[Order_ID]]</f>
        <v>2878</v>
      </c>
      <c r="C838" s="10" t="str">
        <f>_xlfn.XLOOKUP(P838,Dim_Product!$E$2:$E$221,Dim_Product!$A$2:$A$221,"Not Found")</f>
        <v>PK-81</v>
      </c>
      <c r="D838" s="10" t="str">
        <f>_xlfn.XLOOKUP(Table5[[#This Row],[Order_Date]],Table8[Date],Table8[Date_Key],"Not Found")</f>
        <v>DK-728</v>
      </c>
      <c r="E838" s="10" t="str">
        <f>_xlfn.XLOOKUP(R838,Table4[Region],Table4[Region_Key])</f>
        <v>RK-02</v>
      </c>
      <c r="F838" s="10" t="str">
        <f>_xlfn.XLOOKUP(S838,Table6[Sales_Channel],Table6[Channel_Key])</f>
        <v>CK-02</v>
      </c>
      <c r="G838" s="10" t="str">
        <f>_xlfn.XLOOKUP(T838,Table7[Gender_Category],Table7[Gender_Key])</f>
        <v>GK-02</v>
      </c>
      <c r="H838" s="10">
        <f>Cleaned_Data[[#This Row],[Units_Sold]]</f>
        <v>2</v>
      </c>
      <c r="I838" s="10">
        <f>Cleaned_Data[[#This Row],[MRP]]</f>
        <v>9213.58</v>
      </c>
      <c r="J838" s="10">
        <f>Cleaned_Data[[#This Row],[Discount_Applied]]</f>
        <v>0</v>
      </c>
      <c r="K838" s="10">
        <f>Cleaned_Data[[#This Row],[Revenue]]</f>
        <v>0</v>
      </c>
      <c r="L838" s="10">
        <f>Cleaned_Data[[#This Row],[Profit]]</f>
        <v>3968.86</v>
      </c>
      <c r="M838" s="10" t="str">
        <f>Cleaned_Data[[#This Row],[Product_Name]]</f>
        <v>ZoomX Invincible</v>
      </c>
      <c r="N838" s="10" t="str">
        <f>Cleaned_Data[[#This Row],[Product_Line]]</f>
        <v>Training</v>
      </c>
      <c r="O838" s="10" t="str">
        <f>Cleaned_Data[[#This Row],[Size]]</f>
        <v>M</v>
      </c>
      <c r="P838" s="10" t="str">
        <f t="shared" si="26"/>
        <v>ZoomX Invincible|Training|M</v>
      </c>
      <c r="Q838" s="11">
        <f>Cleaned_Data[[#This Row],[Order_Date]]</f>
        <v>45860</v>
      </c>
      <c r="R838" s="10" t="str">
        <f>Cleaned_Data[[#This Row],[Region]]</f>
        <v>Hyderabad</v>
      </c>
      <c r="S838" s="10" t="str">
        <f>Cleaned_Data[[#This Row],[Sales_Channel]]</f>
        <v>Retail</v>
      </c>
      <c r="T838" s="10" t="str">
        <f>Cleaned_Data[[#This Row],[Gender_Category]]</f>
        <v>Women</v>
      </c>
      <c r="U838" t="str">
        <f t="shared" si="27"/>
        <v>DK-728</v>
      </c>
      <c r="V838" s="10"/>
      <c r="W838" s="10"/>
    </row>
    <row r="839" spans="1:23" x14ac:dyDescent="0.3">
      <c r="A839" s="10" t="s">
        <v>1158</v>
      </c>
      <c r="B839" s="10">
        <f>Cleaned_Data[[#This Row],[Order_ID]]</f>
        <v>2879</v>
      </c>
      <c r="C839" s="10" t="str">
        <f>_xlfn.XLOOKUP(P839,Dim_Product!$E$2:$E$221,Dim_Product!$A$2:$A$221,"Not Found")</f>
        <v>PK-68</v>
      </c>
      <c r="D839" s="10" t="str">
        <f>_xlfn.XLOOKUP(Table5[[#This Row],[Order_Date]],Table8[Date],Table8[Date_Key],"Not Found")</f>
        <v>Not Found</v>
      </c>
      <c r="E839" s="10" t="str">
        <f>_xlfn.XLOOKUP(R839,Table4[Region],Table4[Region_Key])</f>
        <v>RK-01</v>
      </c>
      <c r="F839" s="10" t="str">
        <f>_xlfn.XLOOKUP(S839,Table6[Sales_Channel],Table6[Channel_Key])</f>
        <v>CK-02</v>
      </c>
      <c r="G839" s="10" t="str">
        <f>_xlfn.XLOOKUP(T839,Table7[Gender_Category],Table7[Gender_Key])</f>
        <v>GK-01</v>
      </c>
      <c r="H839" s="10">
        <f>Cleaned_Data[[#This Row],[Units_Sold]]</f>
        <v>2</v>
      </c>
      <c r="I839" s="10">
        <f>Cleaned_Data[[#This Row],[MRP]]</f>
        <v>2831.62</v>
      </c>
      <c r="J839" s="10">
        <f>Cleaned_Data[[#This Row],[Discount_Applied]]</f>
        <v>0</v>
      </c>
      <c r="K839" s="10">
        <f>Cleaned_Data[[#This Row],[Revenue]]</f>
        <v>0</v>
      </c>
      <c r="L839" s="10">
        <f>Cleaned_Data[[#This Row],[Profit]]</f>
        <v>1053.25</v>
      </c>
      <c r="M839" s="10" t="str">
        <f>Cleaned_Data[[#This Row],[Product_Name]]</f>
        <v>Zoom Freak</v>
      </c>
      <c r="N839" s="10" t="str">
        <f>Cleaned_Data[[#This Row],[Product_Line]]</f>
        <v>Basketball</v>
      </c>
      <c r="O839" s="10" t="str">
        <f>Cleaned_Data[[#This Row],[Size]]</f>
        <v>M</v>
      </c>
      <c r="P839" s="10" t="str">
        <f t="shared" si="26"/>
        <v>Zoom Freak|Basketball|M</v>
      </c>
      <c r="Q839" s="11" t="str">
        <f>Cleaned_Data[[#This Row],[Order_Date]]</f>
        <v/>
      </c>
      <c r="R839" s="10" t="str">
        <f>Cleaned_Data[[#This Row],[Region]]</f>
        <v>Bangalore</v>
      </c>
      <c r="S839" s="10" t="str">
        <f>Cleaned_Data[[#This Row],[Sales_Channel]]</f>
        <v>Retail</v>
      </c>
      <c r="T839" s="10" t="str">
        <f>Cleaned_Data[[#This Row],[Gender_Category]]</f>
        <v>Kids</v>
      </c>
      <c r="U839" t="str">
        <f t="shared" si="27"/>
        <v>Not Found</v>
      </c>
      <c r="V839" s="10"/>
      <c r="W839" s="10"/>
    </row>
    <row r="840" spans="1:23" x14ac:dyDescent="0.3">
      <c r="A840" s="10" t="s">
        <v>1159</v>
      </c>
      <c r="B840" s="10">
        <f>Cleaned_Data[[#This Row],[Order_ID]]</f>
        <v>2880</v>
      </c>
      <c r="C840" s="10" t="str">
        <f>_xlfn.XLOOKUP(P840,Dim_Product!$E$2:$E$221,Dim_Product!$A$2:$A$221,"Not Found")</f>
        <v>PK-16</v>
      </c>
      <c r="D840" s="10" t="str">
        <f>_xlfn.XLOOKUP(Table5[[#This Row],[Order_Date]],Table8[Date],Table8[Date_Key],"Not Found")</f>
        <v>DK-533</v>
      </c>
      <c r="E840" s="10" t="str">
        <f>_xlfn.XLOOKUP(R840,Table4[Region],Table4[Region_Key])</f>
        <v>RK-05</v>
      </c>
      <c r="F840" s="10" t="str">
        <f>_xlfn.XLOOKUP(S840,Table6[Sales_Channel],Table6[Channel_Key])</f>
        <v>CK-02</v>
      </c>
      <c r="G840" s="10" t="str">
        <f>_xlfn.XLOOKUP(T840,Table7[Gender_Category],Table7[Gender_Key])</f>
        <v>GK-01</v>
      </c>
      <c r="H840" s="10">
        <f>Cleaned_Data[[#This Row],[Units_Sold]]</f>
        <v>0</v>
      </c>
      <c r="I840" s="10">
        <f>Cleaned_Data[[#This Row],[MRP]]</f>
        <v>8132.33</v>
      </c>
      <c r="J840" s="10">
        <f>Cleaned_Data[[#This Row],[Discount_Applied]]</f>
        <v>0.63</v>
      </c>
      <c r="K840" s="10">
        <f>Cleaned_Data[[#This Row],[Revenue]]</f>
        <v>0</v>
      </c>
      <c r="L840" s="10">
        <f>Cleaned_Data[[#This Row],[Profit]]</f>
        <v>191.67</v>
      </c>
      <c r="M840" s="10" t="str">
        <f>Cleaned_Data[[#This Row],[Product_Name]]</f>
        <v>Air Jordan</v>
      </c>
      <c r="N840" s="10" t="str">
        <f>Cleaned_Data[[#This Row],[Product_Line]]</f>
        <v>Basketball</v>
      </c>
      <c r="O840" s="10" t="str">
        <f>Cleaned_Data[[#This Row],[Size]]</f>
        <v>9</v>
      </c>
      <c r="P840" s="10" t="str">
        <f t="shared" si="26"/>
        <v>Air Jordan|Basketball|9</v>
      </c>
      <c r="Q840" s="11">
        <f>Cleaned_Data[[#This Row],[Order_Date]]</f>
        <v>45665</v>
      </c>
      <c r="R840" s="10" t="str">
        <f>Cleaned_Data[[#This Row],[Region]]</f>
        <v>Delhi</v>
      </c>
      <c r="S840" s="10" t="str">
        <f>Cleaned_Data[[#This Row],[Sales_Channel]]</f>
        <v>Retail</v>
      </c>
      <c r="T840" s="10" t="str">
        <f>Cleaned_Data[[#This Row],[Gender_Category]]</f>
        <v>Kids</v>
      </c>
      <c r="U840" t="str">
        <f t="shared" si="27"/>
        <v>DK-533</v>
      </c>
      <c r="V840" s="10"/>
      <c r="W840" s="10"/>
    </row>
    <row r="841" spans="1:23" x14ac:dyDescent="0.3">
      <c r="A841" s="10" t="s">
        <v>1160</v>
      </c>
      <c r="B841" s="10">
        <f>Cleaned_Data[[#This Row],[Order_ID]]</f>
        <v>2882</v>
      </c>
      <c r="C841" s="10" t="str">
        <f>_xlfn.XLOOKUP(P841,Dim_Product!$E$2:$E$221,Dim_Product!$A$2:$A$221,"Not Found")</f>
        <v>PK-174</v>
      </c>
      <c r="D841" s="10" t="str">
        <f>_xlfn.XLOOKUP(Table5[[#This Row],[Order_Date]],Table8[Date],Table8[Date_Key],"Not Found")</f>
        <v>DK-587</v>
      </c>
      <c r="E841" s="10" t="str">
        <f>_xlfn.XLOOKUP(R841,Table4[Region],Table4[Region_Key])</f>
        <v>RK-06</v>
      </c>
      <c r="F841" s="10" t="str">
        <f>_xlfn.XLOOKUP(S841,Table6[Sales_Channel],Table6[Channel_Key])</f>
        <v>CK-02</v>
      </c>
      <c r="G841" s="10" t="str">
        <f>_xlfn.XLOOKUP(T841,Table7[Gender_Category],Table7[Gender_Key])</f>
        <v>GK-03</v>
      </c>
      <c r="H841" s="10">
        <f>Cleaned_Data[[#This Row],[Units_Sold]]</f>
        <v>2</v>
      </c>
      <c r="I841" s="10">
        <f>Cleaned_Data[[#This Row],[MRP]]</f>
        <v>6110.0300000000007</v>
      </c>
      <c r="J841" s="10">
        <f>Cleaned_Data[[#This Row],[Discount_Applied]]</f>
        <v>0.9</v>
      </c>
      <c r="K841" s="10">
        <f>Cleaned_Data[[#This Row],[Revenue]]</f>
        <v>0</v>
      </c>
      <c r="L841" s="10">
        <f>Cleaned_Data[[#This Row],[Profit]]</f>
        <v>-127.44</v>
      </c>
      <c r="M841" s="10" t="str">
        <f>Cleaned_Data[[#This Row],[Product_Name]]</f>
        <v>Metcon 7</v>
      </c>
      <c r="N841" s="10" t="str">
        <f>Cleaned_Data[[#This Row],[Product_Line]]</f>
        <v>Training</v>
      </c>
      <c r="O841" s="10" t="str">
        <f>Cleaned_Data[[#This Row],[Size]]</f>
        <v>9</v>
      </c>
      <c r="P841" s="10" t="str">
        <f t="shared" si="26"/>
        <v>Metcon 7|Training|9</v>
      </c>
      <c r="Q841" s="11">
        <f>Cleaned_Data[[#This Row],[Order_Date]]</f>
        <v>45719</v>
      </c>
      <c r="R841" s="10" t="str">
        <f>Cleaned_Data[[#This Row],[Region]]</f>
        <v>Kolkata</v>
      </c>
      <c r="S841" s="10" t="str">
        <f>Cleaned_Data[[#This Row],[Sales_Channel]]</f>
        <v>Retail</v>
      </c>
      <c r="T841" s="10" t="str">
        <f>Cleaned_Data[[#This Row],[Gender_Category]]</f>
        <v>Men</v>
      </c>
      <c r="U841" t="str">
        <f t="shared" si="27"/>
        <v>DK-587</v>
      </c>
      <c r="V841" s="10"/>
      <c r="W841" s="10"/>
    </row>
    <row r="842" spans="1:23" x14ac:dyDescent="0.3">
      <c r="A842" s="10" t="s">
        <v>1161</v>
      </c>
      <c r="B842" s="10">
        <f>Cleaned_Data[[#This Row],[Order_ID]]</f>
        <v>2883</v>
      </c>
      <c r="C842" s="10" t="str">
        <f>_xlfn.XLOOKUP(P842,Dim_Product!$E$2:$E$221,Dim_Product!$A$2:$A$221,"Not Found")</f>
        <v>PK-28</v>
      </c>
      <c r="D842" s="10" t="str">
        <f>_xlfn.XLOOKUP(Table5[[#This Row],[Order_Date]],Table8[Date],Table8[Date_Key],"Not Found")</f>
        <v>DK-492</v>
      </c>
      <c r="E842" s="10" t="str">
        <f>_xlfn.XLOOKUP(R842,Table4[Region],Table4[Region_Key])</f>
        <v>RK-05</v>
      </c>
      <c r="F842" s="10" t="str">
        <f>_xlfn.XLOOKUP(S842,Table6[Sales_Channel],Table6[Channel_Key])</f>
        <v>CK-01</v>
      </c>
      <c r="G842" s="10" t="str">
        <f>_xlfn.XLOOKUP(T842,Table7[Gender_Category],Table7[Gender_Key])</f>
        <v>GK-01</v>
      </c>
      <c r="H842" s="10">
        <f>Cleaned_Data[[#This Row],[Units_Sold]]</f>
        <v>2</v>
      </c>
      <c r="I842" s="10">
        <f>Cleaned_Data[[#This Row],[MRP]]</f>
        <v>6110.0300000000007</v>
      </c>
      <c r="J842" s="10">
        <f>Cleaned_Data[[#This Row],[Discount_Applied]]</f>
        <v>0</v>
      </c>
      <c r="K842" s="10">
        <f>Cleaned_Data[[#This Row],[Revenue]]</f>
        <v>0</v>
      </c>
      <c r="L842" s="10">
        <f>Cleaned_Data[[#This Row],[Profit]]</f>
        <v>1627.33</v>
      </c>
      <c r="M842" s="10" t="str">
        <f>Cleaned_Data[[#This Row],[Product_Name]]</f>
        <v>Premier III</v>
      </c>
      <c r="N842" s="10" t="str">
        <f>Cleaned_Data[[#This Row],[Product_Line]]</f>
        <v>Soccer</v>
      </c>
      <c r="O842" s="10" t="str">
        <f>Cleaned_Data[[#This Row],[Size]]</f>
        <v>NA</v>
      </c>
      <c r="P842" s="10" t="str">
        <f t="shared" si="26"/>
        <v>Premier III|Soccer|NA</v>
      </c>
      <c r="Q842" s="11">
        <f>Cleaned_Data[[#This Row],[Order_Date]]</f>
        <v>45624</v>
      </c>
      <c r="R842" s="10" t="str">
        <f>Cleaned_Data[[#This Row],[Region]]</f>
        <v>Delhi</v>
      </c>
      <c r="S842" s="10" t="str">
        <f>Cleaned_Data[[#This Row],[Sales_Channel]]</f>
        <v>Online</v>
      </c>
      <c r="T842" s="10" t="str">
        <f>Cleaned_Data[[#This Row],[Gender_Category]]</f>
        <v>Kids</v>
      </c>
      <c r="U842" t="str">
        <f t="shared" si="27"/>
        <v>DK-492</v>
      </c>
      <c r="V842" s="10"/>
      <c r="W842" s="10"/>
    </row>
    <row r="843" spans="1:23" x14ac:dyDescent="0.3">
      <c r="A843" s="10" t="s">
        <v>1162</v>
      </c>
      <c r="B843" s="10">
        <f>Cleaned_Data[[#This Row],[Order_ID]]</f>
        <v>2884</v>
      </c>
      <c r="C843" s="10" t="str">
        <f>_xlfn.XLOOKUP(P843,Dim_Product!$E$2:$E$221,Dim_Product!$A$2:$A$221,"Not Found")</f>
        <v>PK-33</v>
      </c>
      <c r="D843" s="10" t="str">
        <f>_xlfn.XLOOKUP(Table5[[#This Row],[Order_Date]],Table8[Date],Table8[Date_Key],"Not Found")</f>
        <v>Not Found</v>
      </c>
      <c r="E843" s="10" t="str">
        <f>_xlfn.XLOOKUP(R843,Table4[Region],Table4[Region_Key])</f>
        <v>RK-02</v>
      </c>
      <c r="F843" s="10" t="str">
        <f>_xlfn.XLOOKUP(S843,Table6[Sales_Channel],Table6[Channel_Key])</f>
        <v>CK-01</v>
      </c>
      <c r="G843" s="10" t="str">
        <f>_xlfn.XLOOKUP(T843,Table7[Gender_Category],Table7[Gender_Key])</f>
        <v>GK-01</v>
      </c>
      <c r="H843" s="10">
        <f>Cleaned_Data[[#This Row],[Units_Sold]]</f>
        <v>2</v>
      </c>
      <c r="I843" s="10">
        <f>Cleaned_Data[[#This Row],[MRP]]</f>
        <v>9897</v>
      </c>
      <c r="J843" s="10">
        <f>Cleaned_Data[[#This Row],[Discount_Applied]]</f>
        <v>0</v>
      </c>
      <c r="K843" s="10">
        <f>Cleaned_Data[[#This Row],[Revenue]]</f>
        <v>0</v>
      </c>
      <c r="L843" s="10">
        <f>Cleaned_Data[[#This Row],[Profit]]</f>
        <v>-156.47</v>
      </c>
      <c r="M843" s="10" t="str">
        <f>Cleaned_Data[[#This Row],[Product_Name]]</f>
        <v>Pegasus Turbo</v>
      </c>
      <c r="N843" s="10" t="str">
        <f>Cleaned_Data[[#This Row],[Product_Line]]</f>
        <v>Running</v>
      </c>
      <c r="O843" s="10" t="str">
        <f>Cleaned_Data[[#This Row],[Size]]</f>
        <v>7</v>
      </c>
      <c r="P843" s="10" t="str">
        <f t="shared" si="26"/>
        <v>Pegasus Turbo|Running|7</v>
      </c>
      <c r="Q843" s="11" t="str">
        <f>Cleaned_Data[[#This Row],[Order_Date]]</f>
        <v/>
      </c>
      <c r="R843" s="10" t="str">
        <f>Cleaned_Data[[#This Row],[Region]]</f>
        <v>Hyderabad</v>
      </c>
      <c r="S843" s="10" t="str">
        <f>Cleaned_Data[[#This Row],[Sales_Channel]]</f>
        <v>Online</v>
      </c>
      <c r="T843" s="10" t="str">
        <f>Cleaned_Data[[#This Row],[Gender_Category]]</f>
        <v>Kids</v>
      </c>
      <c r="U843" t="str">
        <f t="shared" si="27"/>
        <v>Not Found</v>
      </c>
      <c r="V843" s="10"/>
      <c r="W843" s="10"/>
    </row>
    <row r="844" spans="1:23" x14ac:dyDescent="0.3">
      <c r="A844" s="10" t="s">
        <v>1163</v>
      </c>
      <c r="B844" s="10">
        <f>Cleaned_Data[[#This Row],[Order_ID]]</f>
        <v>2885</v>
      </c>
      <c r="C844" s="10" t="str">
        <f>_xlfn.XLOOKUP(P844,Dim_Product!$E$2:$E$221,Dim_Product!$A$2:$A$221,"Not Found")</f>
        <v>PK-23</v>
      </c>
      <c r="D844" s="10" t="str">
        <f>_xlfn.XLOOKUP(Table5[[#This Row],[Order_Date]],Table8[Date],Table8[Date_Key],"Not Found")</f>
        <v>DK-544</v>
      </c>
      <c r="E844" s="10" t="str">
        <f>_xlfn.XLOOKUP(R844,Table4[Region],Table4[Region_Key])</f>
        <v>RK-06</v>
      </c>
      <c r="F844" s="10" t="str">
        <f>_xlfn.XLOOKUP(S844,Table6[Sales_Channel],Table6[Channel_Key])</f>
        <v>CK-02</v>
      </c>
      <c r="G844" s="10" t="str">
        <f>_xlfn.XLOOKUP(T844,Table7[Gender_Category],Table7[Gender_Key])</f>
        <v>GK-02</v>
      </c>
      <c r="H844" s="10">
        <f>Cleaned_Data[[#This Row],[Units_Sold]]</f>
        <v>0</v>
      </c>
      <c r="I844" s="10">
        <f>Cleaned_Data[[#This Row],[MRP]]</f>
        <v>7671.31</v>
      </c>
      <c r="J844" s="10">
        <f>Cleaned_Data[[#This Row],[Discount_Applied]]</f>
        <v>0</v>
      </c>
      <c r="K844" s="10">
        <f>Cleaned_Data[[#This Row],[Revenue]]</f>
        <v>0</v>
      </c>
      <c r="L844" s="10">
        <f>Cleaned_Data[[#This Row],[Profit]]</f>
        <v>3394.27</v>
      </c>
      <c r="M844" s="10" t="str">
        <f>Cleaned_Data[[#This Row],[Product_Name]]</f>
        <v>Blazer Mid</v>
      </c>
      <c r="N844" s="10" t="str">
        <f>Cleaned_Data[[#This Row],[Product_Line]]</f>
        <v>Lifestyle</v>
      </c>
      <c r="O844" s="10" t="str">
        <f>Cleaned_Data[[#This Row],[Size]]</f>
        <v>XL</v>
      </c>
      <c r="P844" s="10" t="str">
        <f t="shared" si="26"/>
        <v>Blazer Mid|Lifestyle|XL</v>
      </c>
      <c r="Q844" s="11">
        <f>Cleaned_Data[[#This Row],[Order_Date]]</f>
        <v>45676</v>
      </c>
      <c r="R844" s="10" t="str">
        <f>Cleaned_Data[[#This Row],[Region]]</f>
        <v>Kolkata</v>
      </c>
      <c r="S844" s="10" t="str">
        <f>Cleaned_Data[[#This Row],[Sales_Channel]]</f>
        <v>Retail</v>
      </c>
      <c r="T844" s="10" t="str">
        <f>Cleaned_Data[[#This Row],[Gender_Category]]</f>
        <v>Women</v>
      </c>
      <c r="U844" t="str">
        <f t="shared" si="27"/>
        <v>DK-544</v>
      </c>
      <c r="V844" s="10"/>
      <c r="W844" s="10"/>
    </row>
    <row r="845" spans="1:23" x14ac:dyDescent="0.3">
      <c r="A845" s="10" t="s">
        <v>1164</v>
      </c>
      <c r="B845" s="10">
        <f>Cleaned_Data[[#This Row],[Order_ID]]</f>
        <v>2886</v>
      </c>
      <c r="C845" s="10" t="str">
        <f>_xlfn.XLOOKUP(P845,Dim_Product!$E$2:$E$221,Dim_Product!$A$2:$A$221,"Not Found")</f>
        <v>PK-61</v>
      </c>
      <c r="D845" s="10" t="str">
        <f>_xlfn.XLOOKUP(Table5[[#This Row],[Order_Date]],Table8[Date],Table8[Date_Key],"Not Found")</f>
        <v>DK-640</v>
      </c>
      <c r="E845" s="10" t="str">
        <f>_xlfn.XLOOKUP(R845,Table4[Region],Table4[Region_Key])</f>
        <v>RK-04</v>
      </c>
      <c r="F845" s="10" t="str">
        <f>_xlfn.XLOOKUP(S845,Table6[Sales_Channel],Table6[Channel_Key])</f>
        <v>CK-02</v>
      </c>
      <c r="G845" s="10" t="str">
        <f>_xlfn.XLOOKUP(T845,Table7[Gender_Category],Table7[Gender_Key])</f>
        <v>GK-01</v>
      </c>
      <c r="H845" s="10">
        <f>Cleaned_Data[[#This Row],[Units_Sold]]</f>
        <v>0</v>
      </c>
      <c r="I845" s="10">
        <f>Cleaned_Data[[#This Row],[MRP]]</f>
        <v>8164.32</v>
      </c>
      <c r="J845" s="10">
        <f>Cleaned_Data[[#This Row],[Discount_Applied]]</f>
        <v>0.94</v>
      </c>
      <c r="K845" s="10">
        <f>Cleaned_Data[[#This Row],[Revenue]]</f>
        <v>0</v>
      </c>
      <c r="L845" s="10">
        <f>Cleaned_Data[[#This Row],[Profit]]</f>
        <v>286.3</v>
      </c>
      <c r="M845" s="10" t="str">
        <f>Cleaned_Data[[#This Row],[Product_Name]]</f>
        <v>Free RN</v>
      </c>
      <c r="N845" s="10" t="str">
        <f>Cleaned_Data[[#This Row],[Product_Line]]</f>
        <v>Running</v>
      </c>
      <c r="O845" s="10" t="str">
        <f>Cleaned_Data[[#This Row],[Size]]</f>
        <v>XL</v>
      </c>
      <c r="P845" s="10" t="str">
        <f t="shared" si="26"/>
        <v>Free RN|Running|XL</v>
      </c>
      <c r="Q845" s="11">
        <f>Cleaned_Data[[#This Row],[Order_Date]]</f>
        <v>45772</v>
      </c>
      <c r="R845" s="10" t="str">
        <f>Cleaned_Data[[#This Row],[Region]]</f>
        <v>Pune</v>
      </c>
      <c r="S845" s="10" t="str">
        <f>Cleaned_Data[[#This Row],[Sales_Channel]]</f>
        <v>Retail</v>
      </c>
      <c r="T845" s="10" t="str">
        <f>Cleaned_Data[[#This Row],[Gender_Category]]</f>
        <v>Kids</v>
      </c>
      <c r="U845" t="str">
        <f t="shared" si="27"/>
        <v>DK-640</v>
      </c>
      <c r="V845" s="10"/>
      <c r="W845" s="10"/>
    </row>
    <row r="846" spans="1:23" x14ac:dyDescent="0.3">
      <c r="A846" s="10" t="s">
        <v>1165</v>
      </c>
      <c r="B846" s="10">
        <f>Cleaned_Data[[#This Row],[Order_ID]]</f>
        <v>2887</v>
      </c>
      <c r="C846" s="10" t="str">
        <f>_xlfn.XLOOKUP(P846,Dim_Product!$E$2:$E$221,Dim_Product!$A$2:$A$221,"Not Found")</f>
        <v>PK-09</v>
      </c>
      <c r="D846" s="10" t="str">
        <f>_xlfn.XLOOKUP(Table5[[#This Row],[Order_Date]],Table8[Date],Table8[Date_Key],"Not Found")</f>
        <v>Not Found</v>
      </c>
      <c r="E846" s="10" t="str">
        <f>_xlfn.XLOOKUP(R846,Table4[Region],Table4[Region_Key])</f>
        <v>RK-02</v>
      </c>
      <c r="F846" s="10" t="str">
        <f>_xlfn.XLOOKUP(S846,Table6[Sales_Channel],Table6[Channel_Key])</f>
        <v>CK-01</v>
      </c>
      <c r="G846" s="10" t="str">
        <f>_xlfn.XLOOKUP(T846,Table7[Gender_Category],Table7[Gender_Key])</f>
        <v>GK-02</v>
      </c>
      <c r="H846" s="10">
        <f>Cleaned_Data[[#This Row],[Units_Sold]]</f>
        <v>2</v>
      </c>
      <c r="I846" s="10">
        <f>Cleaned_Data[[#This Row],[MRP]]</f>
        <v>9292.33</v>
      </c>
      <c r="J846" s="10">
        <f>Cleaned_Data[[#This Row],[Discount_Applied]]</f>
        <v>0</v>
      </c>
      <c r="K846" s="10">
        <f>Cleaned_Data[[#This Row],[Revenue]]</f>
        <v>0</v>
      </c>
      <c r="L846" s="10">
        <f>Cleaned_Data[[#This Row],[Profit]]</f>
        <v>3747.95</v>
      </c>
      <c r="M846" s="10" t="str">
        <f>Cleaned_Data[[#This Row],[Product_Name]]</f>
        <v>Waffle One</v>
      </c>
      <c r="N846" s="10" t="str">
        <f>Cleaned_Data[[#This Row],[Product_Line]]</f>
        <v>Lifestyle</v>
      </c>
      <c r="O846" s="10" t="str">
        <f>Cleaned_Data[[#This Row],[Size]]</f>
        <v>L</v>
      </c>
      <c r="P846" s="10" t="str">
        <f t="shared" si="26"/>
        <v>Waffle One|Lifestyle|L</v>
      </c>
      <c r="Q846" s="11" t="str">
        <f>Cleaned_Data[[#This Row],[Order_Date]]</f>
        <v/>
      </c>
      <c r="R846" s="10" t="str">
        <f>Cleaned_Data[[#This Row],[Region]]</f>
        <v>Hyderabad</v>
      </c>
      <c r="S846" s="10" t="str">
        <f>Cleaned_Data[[#This Row],[Sales_Channel]]</f>
        <v>Online</v>
      </c>
      <c r="T846" s="10" t="str">
        <f>Cleaned_Data[[#This Row],[Gender_Category]]</f>
        <v>Women</v>
      </c>
      <c r="U846" t="str">
        <f t="shared" si="27"/>
        <v>Not Found</v>
      </c>
      <c r="V846" s="10"/>
      <c r="W846" s="10"/>
    </row>
    <row r="847" spans="1:23" x14ac:dyDescent="0.3">
      <c r="A847" s="10" t="s">
        <v>1166</v>
      </c>
      <c r="B847" s="10">
        <f>Cleaned_Data[[#This Row],[Order_ID]]</f>
        <v>2888</v>
      </c>
      <c r="C847" s="10" t="str">
        <f>_xlfn.XLOOKUP(P847,Dim_Product!$E$2:$E$221,Dim_Product!$A$2:$A$221,"Not Found")</f>
        <v>PK-42</v>
      </c>
      <c r="D847" s="10" t="str">
        <f>_xlfn.XLOOKUP(Table5[[#This Row],[Order_Date]],Table8[Date],Table8[Date_Key],"Not Found")</f>
        <v>DK-98</v>
      </c>
      <c r="E847" s="10" t="str">
        <f>_xlfn.XLOOKUP(R847,Table4[Region],Table4[Region_Key])</f>
        <v>RK-04</v>
      </c>
      <c r="F847" s="10" t="str">
        <f>_xlfn.XLOOKUP(S847,Table6[Sales_Channel],Table6[Channel_Key])</f>
        <v>CK-01</v>
      </c>
      <c r="G847" s="10" t="str">
        <f>_xlfn.XLOOKUP(T847,Table7[Gender_Category],Table7[Gender_Key])</f>
        <v>GK-01</v>
      </c>
      <c r="H847" s="10">
        <f>Cleaned_Data[[#This Row],[Units_Sold]]</f>
        <v>2</v>
      </c>
      <c r="I847" s="10">
        <f>Cleaned_Data[[#This Row],[MRP]]</f>
        <v>8956.73</v>
      </c>
      <c r="J847" s="10">
        <f>Cleaned_Data[[#This Row],[Discount_Applied]]</f>
        <v>0</v>
      </c>
      <c r="K847" s="10">
        <f>Cleaned_Data[[#This Row],[Revenue]]</f>
        <v>0</v>
      </c>
      <c r="L847" s="10">
        <f>Cleaned_Data[[#This Row],[Profit]]</f>
        <v>2320.4899999999998</v>
      </c>
      <c r="M847" s="10" t="str">
        <f>Cleaned_Data[[#This Row],[Product_Name]]</f>
        <v>Air Zoom</v>
      </c>
      <c r="N847" s="10" t="str">
        <f>Cleaned_Data[[#This Row],[Product_Line]]</f>
        <v>Running</v>
      </c>
      <c r="O847" s="10" t="str">
        <f>Cleaned_Data[[#This Row],[Size]]</f>
        <v>L</v>
      </c>
      <c r="P847" s="10" t="str">
        <f t="shared" si="26"/>
        <v>Air Zoom|Running|L</v>
      </c>
      <c r="Q847" s="11">
        <f>Cleaned_Data[[#This Row],[Order_Date]]</f>
        <v>45230</v>
      </c>
      <c r="R847" s="10" t="str">
        <f>Cleaned_Data[[#This Row],[Region]]</f>
        <v>Pune</v>
      </c>
      <c r="S847" s="10" t="str">
        <f>Cleaned_Data[[#This Row],[Sales_Channel]]</f>
        <v>Online</v>
      </c>
      <c r="T847" s="10" t="str">
        <f>Cleaned_Data[[#This Row],[Gender_Category]]</f>
        <v>Kids</v>
      </c>
      <c r="U847" t="str">
        <f t="shared" si="27"/>
        <v>DK-98</v>
      </c>
      <c r="V847" s="10"/>
      <c r="W847" s="10"/>
    </row>
    <row r="848" spans="1:23" x14ac:dyDescent="0.3">
      <c r="A848" s="10" t="s">
        <v>1167</v>
      </c>
      <c r="B848" s="10">
        <f>Cleaned_Data[[#This Row],[Order_ID]]</f>
        <v>2889</v>
      </c>
      <c r="C848" s="10" t="str">
        <f>_xlfn.XLOOKUP(P848,Dim_Product!$E$2:$E$221,Dim_Product!$A$2:$A$221,"Not Found")</f>
        <v>PK-68</v>
      </c>
      <c r="D848" s="10" t="str">
        <f>_xlfn.XLOOKUP(Table5[[#This Row],[Order_Date]],Table8[Date],Table8[Date_Key],"Not Found")</f>
        <v>DK-462</v>
      </c>
      <c r="E848" s="10" t="str">
        <f>_xlfn.XLOOKUP(R848,Table4[Region],Table4[Region_Key])</f>
        <v>RK-02</v>
      </c>
      <c r="F848" s="10" t="str">
        <f>_xlfn.XLOOKUP(S848,Table6[Sales_Channel],Table6[Channel_Key])</f>
        <v>CK-01</v>
      </c>
      <c r="G848" s="10" t="str">
        <f>_xlfn.XLOOKUP(T848,Table7[Gender_Category],Table7[Gender_Key])</f>
        <v>GK-02</v>
      </c>
      <c r="H848" s="10">
        <f>Cleaned_Data[[#This Row],[Units_Sold]]</f>
        <v>2</v>
      </c>
      <c r="I848" s="10">
        <f>Cleaned_Data[[#This Row],[MRP]]</f>
        <v>6110.0300000000007</v>
      </c>
      <c r="J848" s="10">
        <f>Cleaned_Data[[#This Row],[Discount_Applied]]</f>
        <v>0</v>
      </c>
      <c r="K848" s="10">
        <f>Cleaned_Data[[#This Row],[Revenue]]</f>
        <v>0</v>
      </c>
      <c r="L848" s="10">
        <f>Cleaned_Data[[#This Row],[Profit]]</f>
        <v>2447.88</v>
      </c>
      <c r="M848" s="10" t="str">
        <f>Cleaned_Data[[#This Row],[Product_Name]]</f>
        <v>Zoom Freak</v>
      </c>
      <c r="N848" s="10" t="str">
        <f>Cleaned_Data[[#This Row],[Product_Line]]</f>
        <v>Basketball</v>
      </c>
      <c r="O848" s="10" t="str">
        <f>Cleaned_Data[[#This Row],[Size]]</f>
        <v>M</v>
      </c>
      <c r="P848" s="10" t="str">
        <f t="shared" si="26"/>
        <v>Zoom Freak|Basketball|M</v>
      </c>
      <c r="Q848" s="11">
        <f>Cleaned_Data[[#This Row],[Order_Date]]</f>
        <v>45594</v>
      </c>
      <c r="R848" s="10" t="str">
        <f>Cleaned_Data[[#This Row],[Region]]</f>
        <v>Hyderabad</v>
      </c>
      <c r="S848" s="10" t="str">
        <f>Cleaned_Data[[#This Row],[Sales_Channel]]</f>
        <v>Online</v>
      </c>
      <c r="T848" s="10" t="str">
        <f>Cleaned_Data[[#This Row],[Gender_Category]]</f>
        <v>Women</v>
      </c>
      <c r="U848" t="str">
        <f t="shared" si="27"/>
        <v>DK-462</v>
      </c>
      <c r="V848" s="10"/>
      <c r="W848" s="10"/>
    </row>
    <row r="849" spans="1:23" x14ac:dyDescent="0.3">
      <c r="A849" s="10" t="s">
        <v>1168</v>
      </c>
      <c r="B849" s="10">
        <f>Cleaned_Data[[#This Row],[Order_ID]]</f>
        <v>2890</v>
      </c>
      <c r="C849" s="10" t="str">
        <f>_xlfn.XLOOKUP(P849,Dim_Product!$E$2:$E$221,Dim_Product!$A$2:$A$221,"Not Found")</f>
        <v>PK-95</v>
      </c>
      <c r="D849" s="10" t="str">
        <f>_xlfn.XLOOKUP(Table5[[#This Row],[Order_Date]],Table8[Date],Table8[Date_Key],"Not Found")</f>
        <v>DK-480</v>
      </c>
      <c r="E849" s="10" t="str">
        <f>_xlfn.XLOOKUP(R849,Table4[Region],Table4[Region_Key])</f>
        <v>RK-01</v>
      </c>
      <c r="F849" s="10" t="str">
        <f>_xlfn.XLOOKUP(S849,Table6[Sales_Channel],Table6[Channel_Key])</f>
        <v>CK-02</v>
      </c>
      <c r="G849" s="10" t="str">
        <f>_xlfn.XLOOKUP(T849,Table7[Gender_Category],Table7[Gender_Key])</f>
        <v>GK-03</v>
      </c>
      <c r="H849" s="10">
        <f>Cleaned_Data[[#This Row],[Units_Sold]]</f>
        <v>2</v>
      </c>
      <c r="I849" s="10">
        <f>Cleaned_Data[[#This Row],[MRP]]</f>
        <v>6110.0300000000007</v>
      </c>
      <c r="J849" s="10">
        <f>Cleaned_Data[[#This Row],[Discount_Applied]]</f>
        <v>0</v>
      </c>
      <c r="K849" s="10">
        <f>Cleaned_Data[[#This Row],[Revenue]]</f>
        <v>0</v>
      </c>
      <c r="L849" s="10">
        <f>Cleaned_Data[[#This Row],[Profit]]</f>
        <v>-147.78</v>
      </c>
      <c r="M849" s="10" t="str">
        <f>Cleaned_Data[[#This Row],[Product_Name]]</f>
        <v>Phantom GT</v>
      </c>
      <c r="N849" s="10" t="str">
        <f>Cleaned_Data[[#This Row],[Product_Line]]</f>
        <v>Soccer</v>
      </c>
      <c r="O849" s="10" t="str">
        <f>Cleaned_Data[[#This Row],[Size]]</f>
        <v>L</v>
      </c>
      <c r="P849" s="10" t="str">
        <f t="shared" si="26"/>
        <v>Phantom GT|Soccer|L</v>
      </c>
      <c r="Q849" s="11">
        <f>Cleaned_Data[[#This Row],[Order_Date]]</f>
        <v>45612</v>
      </c>
      <c r="R849" s="10" t="str">
        <f>Cleaned_Data[[#This Row],[Region]]</f>
        <v>Bangalore</v>
      </c>
      <c r="S849" s="10" t="str">
        <f>Cleaned_Data[[#This Row],[Sales_Channel]]</f>
        <v>Retail</v>
      </c>
      <c r="T849" s="10" t="str">
        <f>Cleaned_Data[[#This Row],[Gender_Category]]</f>
        <v>Men</v>
      </c>
      <c r="U849" t="str">
        <f t="shared" si="27"/>
        <v>DK-480</v>
      </c>
      <c r="V849" s="10"/>
      <c r="W849" s="10"/>
    </row>
    <row r="850" spans="1:23" x14ac:dyDescent="0.3">
      <c r="A850" s="10" t="s">
        <v>1169</v>
      </c>
      <c r="B850" s="10">
        <f>Cleaned_Data[[#This Row],[Order_ID]]</f>
        <v>2891</v>
      </c>
      <c r="C850" s="10" t="str">
        <f>_xlfn.XLOOKUP(P850,Dim_Product!$E$2:$E$221,Dim_Product!$A$2:$A$221,"Not Found")</f>
        <v>PK-130</v>
      </c>
      <c r="D850" s="10" t="str">
        <f>_xlfn.XLOOKUP(Table5[[#This Row],[Order_Date]],Table8[Date],Table8[Date_Key],"Not Found")</f>
        <v>DK-386</v>
      </c>
      <c r="E850" s="10" t="str">
        <f>_xlfn.XLOOKUP(R850,Table4[Region],Table4[Region_Key])</f>
        <v>RK-02</v>
      </c>
      <c r="F850" s="10" t="str">
        <f>_xlfn.XLOOKUP(S850,Table6[Sales_Channel],Table6[Channel_Key])</f>
        <v>CK-02</v>
      </c>
      <c r="G850" s="10" t="str">
        <f>_xlfn.XLOOKUP(T850,Table7[Gender_Category],Table7[Gender_Key])</f>
        <v>GK-02</v>
      </c>
      <c r="H850" s="10">
        <f>Cleaned_Data[[#This Row],[Units_Sold]]</f>
        <v>0</v>
      </c>
      <c r="I850" s="10">
        <f>Cleaned_Data[[#This Row],[MRP]]</f>
        <v>6110.0300000000007</v>
      </c>
      <c r="J850" s="10">
        <f>Cleaned_Data[[#This Row],[Discount_Applied]]</f>
        <v>0</v>
      </c>
      <c r="K850" s="10">
        <f>Cleaned_Data[[#This Row],[Revenue]]</f>
        <v>0</v>
      </c>
      <c r="L850" s="10">
        <f>Cleaned_Data[[#This Row],[Profit]]</f>
        <v>439.35</v>
      </c>
      <c r="M850" s="10" t="str">
        <f>Cleaned_Data[[#This Row],[Product_Name]]</f>
        <v>Air Zoom</v>
      </c>
      <c r="N850" s="10" t="str">
        <f>Cleaned_Data[[#This Row],[Product_Line]]</f>
        <v>Running</v>
      </c>
      <c r="O850" s="10" t="str">
        <f>Cleaned_Data[[#This Row],[Size]]</f>
        <v>NA</v>
      </c>
      <c r="P850" s="10" t="str">
        <f t="shared" si="26"/>
        <v>Air Zoom|Running|NA</v>
      </c>
      <c r="Q850" s="11">
        <f>Cleaned_Data[[#This Row],[Order_Date]]</f>
        <v>45518</v>
      </c>
      <c r="R850" s="10" t="str">
        <f>Cleaned_Data[[#This Row],[Region]]</f>
        <v>Hyderabad</v>
      </c>
      <c r="S850" s="10" t="str">
        <f>Cleaned_Data[[#This Row],[Sales_Channel]]</f>
        <v>Retail</v>
      </c>
      <c r="T850" s="10" t="str">
        <f>Cleaned_Data[[#This Row],[Gender_Category]]</f>
        <v>Women</v>
      </c>
      <c r="U850" t="str">
        <f t="shared" si="27"/>
        <v>DK-386</v>
      </c>
      <c r="V850" s="10"/>
      <c r="W850" s="10"/>
    </row>
    <row r="851" spans="1:23" x14ac:dyDescent="0.3">
      <c r="A851" s="10" t="s">
        <v>1170</v>
      </c>
      <c r="B851" s="10">
        <f>Cleaned_Data[[#This Row],[Order_ID]]</f>
        <v>2892</v>
      </c>
      <c r="C851" s="10" t="str">
        <f>_xlfn.XLOOKUP(P851,Dim_Product!$E$2:$E$221,Dim_Product!$A$2:$A$221,"Not Found")</f>
        <v>PK-116</v>
      </c>
      <c r="D851" s="10" t="str">
        <f>_xlfn.XLOOKUP(Table5[[#This Row],[Order_Date]],Table8[Date],Table8[Date_Key],"Not Found")</f>
        <v>DK-366</v>
      </c>
      <c r="E851" s="10" t="str">
        <f>_xlfn.XLOOKUP(R851,Table4[Region],Table4[Region_Key])</f>
        <v>RK-01</v>
      </c>
      <c r="F851" s="10" t="str">
        <f>_xlfn.XLOOKUP(S851,Table6[Sales_Channel],Table6[Channel_Key])</f>
        <v>CK-01</v>
      </c>
      <c r="G851" s="10" t="str">
        <f>_xlfn.XLOOKUP(T851,Table7[Gender_Category],Table7[Gender_Key])</f>
        <v>GK-02</v>
      </c>
      <c r="H851" s="10">
        <f>Cleaned_Data[[#This Row],[Units_Sold]]</f>
        <v>4</v>
      </c>
      <c r="I851" s="10">
        <f>Cleaned_Data[[#This Row],[MRP]]</f>
        <v>6110.0300000000007</v>
      </c>
      <c r="J851" s="10">
        <f>Cleaned_Data[[#This Row],[Discount_Applied]]</f>
        <v>0</v>
      </c>
      <c r="K851" s="10">
        <f>Cleaned_Data[[#This Row],[Revenue]]</f>
        <v>0</v>
      </c>
      <c r="L851" s="10">
        <f>Cleaned_Data[[#This Row],[Profit]]</f>
        <v>-1195.79</v>
      </c>
      <c r="M851" s="10" t="str">
        <f>Cleaned_Data[[#This Row],[Product_Name]]</f>
        <v>Free RN</v>
      </c>
      <c r="N851" s="10" t="str">
        <f>Cleaned_Data[[#This Row],[Product_Line]]</f>
        <v>Running</v>
      </c>
      <c r="O851" s="10" t="str">
        <f>Cleaned_Data[[#This Row],[Size]]</f>
        <v>M</v>
      </c>
      <c r="P851" s="10" t="str">
        <f t="shared" si="26"/>
        <v>Free RN|Running|M</v>
      </c>
      <c r="Q851" s="11">
        <f>Cleaned_Data[[#This Row],[Order_Date]]</f>
        <v>45498</v>
      </c>
      <c r="R851" s="10" t="str">
        <f>Cleaned_Data[[#This Row],[Region]]</f>
        <v>Bangalore</v>
      </c>
      <c r="S851" s="10" t="str">
        <f>Cleaned_Data[[#This Row],[Sales_Channel]]</f>
        <v>Online</v>
      </c>
      <c r="T851" s="10" t="str">
        <f>Cleaned_Data[[#This Row],[Gender_Category]]</f>
        <v>Women</v>
      </c>
      <c r="U851" t="str">
        <f t="shared" si="27"/>
        <v>DK-366</v>
      </c>
      <c r="V851" s="10"/>
      <c r="W851" s="10"/>
    </row>
    <row r="852" spans="1:23" x14ac:dyDescent="0.3">
      <c r="A852" s="10" t="s">
        <v>1171</v>
      </c>
      <c r="B852" s="10">
        <f>Cleaned_Data[[#This Row],[Order_ID]]</f>
        <v>2893</v>
      </c>
      <c r="C852" s="10" t="str">
        <f>_xlfn.XLOOKUP(P852,Dim_Product!$E$2:$E$221,Dim_Product!$A$2:$A$221,"Not Found")</f>
        <v>PK-133</v>
      </c>
      <c r="D852" s="10" t="str">
        <f>_xlfn.XLOOKUP(Table5[[#This Row],[Order_Date]],Table8[Date],Table8[Date_Key],"Not Found")</f>
        <v>DK-474</v>
      </c>
      <c r="E852" s="10" t="str">
        <f>_xlfn.XLOOKUP(R852,Table4[Region],Table4[Region_Key])</f>
        <v>RK-05</v>
      </c>
      <c r="F852" s="10" t="str">
        <f>_xlfn.XLOOKUP(S852,Table6[Sales_Channel],Table6[Channel_Key])</f>
        <v>CK-02</v>
      </c>
      <c r="G852" s="10" t="str">
        <f>_xlfn.XLOOKUP(T852,Table7[Gender_Category],Table7[Gender_Key])</f>
        <v>GK-02</v>
      </c>
      <c r="H852" s="10">
        <f>Cleaned_Data[[#This Row],[Units_Sold]]</f>
        <v>1</v>
      </c>
      <c r="I852" s="10">
        <f>Cleaned_Data[[#This Row],[MRP]]</f>
        <v>6110.0300000000007</v>
      </c>
      <c r="J852" s="10">
        <f>Cleaned_Data[[#This Row],[Discount_Applied]]</f>
        <v>0.61</v>
      </c>
      <c r="K852" s="10">
        <f>Cleaned_Data[[#This Row],[Revenue]]</f>
        <v>0</v>
      </c>
      <c r="L852" s="10">
        <f>Cleaned_Data[[#This Row],[Profit]]</f>
        <v>780.43</v>
      </c>
      <c r="M852" s="10" t="str">
        <f>Cleaned_Data[[#This Row],[Product_Name]]</f>
        <v>React Infinity</v>
      </c>
      <c r="N852" s="10" t="str">
        <f>Cleaned_Data[[#This Row],[Product_Line]]</f>
        <v>Running</v>
      </c>
      <c r="O852" s="10" t="str">
        <f>Cleaned_Data[[#This Row],[Size]]</f>
        <v>10</v>
      </c>
      <c r="P852" s="10" t="str">
        <f t="shared" si="26"/>
        <v>React Infinity|Running|10</v>
      </c>
      <c r="Q852" s="11">
        <f>Cleaned_Data[[#This Row],[Order_Date]]</f>
        <v>45606</v>
      </c>
      <c r="R852" s="10" t="str">
        <f>Cleaned_Data[[#This Row],[Region]]</f>
        <v>Delhi</v>
      </c>
      <c r="S852" s="10" t="str">
        <f>Cleaned_Data[[#This Row],[Sales_Channel]]</f>
        <v>Retail</v>
      </c>
      <c r="T852" s="10" t="str">
        <f>Cleaned_Data[[#This Row],[Gender_Category]]</f>
        <v>Women</v>
      </c>
      <c r="U852" t="str">
        <f t="shared" si="27"/>
        <v>DK-474</v>
      </c>
      <c r="V852" s="10"/>
      <c r="W852" s="10"/>
    </row>
    <row r="853" spans="1:23" x14ac:dyDescent="0.3">
      <c r="A853" s="10" t="s">
        <v>1172</v>
      </c>
      <c r="B853" s="10">
        <f>Cleaned_Data[[#This Row],[Order_ID]]</f>
        <v>2894</v>
      </c>
      <c r="C853" s="10" t="str">
        <f>_xlfn.XLOOKUP(P853,Dim_Product!$E$2:$E$221,Dim_Product!$A$2:$A$221,"Not Found")</f>
        <v>PK-119</v>
      </c>
      <c r="D853" s="10" t="str">
        <f>_xlfn.XLOOKUP(Table5[[#This Row],[Order_Date]],Table8[Date],Table8[Date_Key],"Not Found")</f>
        <v>DK-522</v>
      </c>
      <c r="E853" s="10" t="str">
        <f>_xlfn.XLOOKUP(R853,Table4[Region],Table4[Region_Key])</f>
        <v>RK-02</v>
      </c>
      <c r="F853" s="10" t="str">
        <f>_xlfn.XLOOKUP(S853,Table6[Sales_Channel],Table6[Channel_Key])</f>
        <v>CK-02</v>
      </c>
      <c r="G853" s="10" t="str">
        <f>_xlfn.XLOOKUP(T853,Table7[Gender_Category],Table7[Gender_Key])</f>
        <v>GK-02</v>
      </c>
      <c r="H853" s="10">
        <f>Cleaned_Data[[#This Row],[Units_Sold]]</f>
        <v>2</v>
      </c>
      <c r="I853" s="10">
        <f>Cleaned_Data[[#This Row],[MRP]]</f>
        <v>6110.0300000000007</v>
      </c>
      <c r="J853" s="10">
        <f>Cleaned_Data[[#This Row],[Discount_Applied]]</f>
        <v>0</v>
      </c>
      <c r="K853" s="10">
        <f>Cleaned_Data[[#This Row],[Revenue]]</f>
        <v>0</v>
      </c>
      <c r="L853" s="10">
        <f>Cleaned_Data[[#This Row],[Profit]]</f>
        <v>1796.17</v>
      </c>
      <c r="M853" s="10" t="str">
        <f>Cleaned_Data[[#This Row],[Product_Name]]</f>
        <v>Air Force 1</v>
      </c>
      <c r="N853" s="10" t="str">
        <f>Cleaned_Data[[#This Row],[Product_Line]]</f>
        <v>Lifestyle</v>
      </c>
      <c r="O853" s="10" t="str">
        <f>Cleaned_Data[[#This Row],[Size]]</f>
        <v>L</v>
      </c>
      <c r="P853" s="10" t="str">
        <f t="shared" si="26"/>
        <v>Air Force 1|Lifestyle|L</v>
      </c>
      <c r="Q853" s="11">
        <f>Cleaned_Data[[#This Row],[Order_Date]]</f>
        <v>45654</v>
      </c>
      <c r="R853" s="10" t="str">
        <f>Cleaned_Data[[#This Row],[Region]]</f>
        <v>Hyderabad</v>
      </c>
      <c r="S853" s="10" t="str">
        <f>Cleaned_Data[[#This Row],[Sales_Channel]]</f>
        <v>Retail</v>
      </c>
      <c r="T853" s="10" t="str">
        <f>Cleaned_Data[[#This Row],[Gender_Category]]</f>
        <v>Women</v>
      </c>
      <c r="U853" t="str">
        <f t="shared" si="27"/>
        <v>DK-522</v>
      </c>
      <c r="V853" s="10"/>
      <c r="W853" s="10"/>
    </row>
    <row r="854" spans="1:23" x14ac:dyDescent="0.3">
      <c r="A854" s="10" t="s">
        <v>1173</v>
      </c>
      <c r="B854" s="10">
        <f>Cleaned_Data[[#This Row],[Order_ID]]</f>
        <v>2895</v>
      </c>
      <c r="C854" s="10" t="str">
        <f>_xlfn.XLOOKUP(P854,Dim_Product!$E$2:$E$221,Dim_Product!$A$2:$A$221,"Not Found")</f>
        <v>PK-89</v>
      </c>
      <c r="D854" s="10" t="str">
        <f>_xlfn.XLOOKUP(Table5[[#This Row],[Order_Date]],Table8[Date],Table8[Date_Key],"Not Found")</f>
        <v>Not Found</v>
      </c>
      <c r="E854" s="10" t="str">
        <f>_xlfn.XLOOKUP(R854,Table4[Region],Table4[Region_Key])</f>
        <v>RK-04</v>
      </c>
      <c r="F854" s="10" t="str">
        <f>_xlfn.XLOOKUP(S854,Table6[Sales_Channel],Table6[Channel_Key])</f>
        <v>CK-01</v>
      </c>
      <c r="G854" s="10" t="str">
        <f>_xlfn.XLOOKUP(T854,Table7[Gender_Category],Table7[Gender_Key])</f>
        <v>GK-01</v>
      </c>
      <c r="H854" s="10">
        <f>Cleaned_Data[[#This Row],[Units_Sold]]</f>
        <v>3</v>
      </c>
      <c r="I854" s="10">
        <f>Cleaned_Data[[#This Row],[MRP]]</f>
        <v>6110.0300000000007</v>
      </c>
      <c r="J854" s="10">
        <f>Cleaned_Data[[#This Row],[Discount_Applied]]</f>
        <v>0</v>
      </c>
      <c r="K854" s="10">
        <f>Cleaned_Data[[#This Row],[Revenue]]</f>
        <v>0</v>
      </c>
      <c r="L854" s="10">
        <f>Cleaned_Data[[#This Row],[Profit]]</f>
        <v>677.85</v>
      </c>
      <c r="M854" s="10" t="str">
        <f>Cleaned_Data[[#This Row],[Product_Name]]</f>
        <v>React Infinity</v>
      </c>
      <c r="N854" s="10" t="str">
        <f>Cleaned_Data[[#This Row],[Product_Line]]</f>
        <v>Running</v>
      </c>
      <c r="O854" s="10" t="str">
        <f>Cleaned_Data[[#This Row],[Size]]</f>
        <v>NA</v>
      </c>
      <c r="P854" s="10" t="str">
        <f t="shared" si="26"/>
        <v>React Infinity|Running|NA</v>
      </c>
      <c r="Q854" s="11" t="str">
        <f>Cleaned_Data[[#This Row],[Order_Date]]</f>
        <v/>
      </c>
      <c r="R854" s="10" t="str">
        <f>Cleaned_Data[[#This Row],[Region]]</f>
        <v>Pune</v>
      </c>
      <c r="S854" s="10" t="str">
        <f>Cleaned_Data[[#This Row],[Sales_Channel]]</f>
        <v>Online</v>
      </c>
      <c r="T854" s="10" t="str">
        <f>Cleaned_Data[[#This Row],[Gender_Category]]</f>
        <v>Kids</v>
      </c>
      <c r="U854" t="str">
        <f t="shared" si="27"/>
        <v>Not Found</v>
      </c>
      <c r="V854" s="10"/>
      <c r="W854" s="10"/>
    </row>
    <row r="855" spans="1:23" x14ac:dyDescent="0.3">
      <c r="A855" s="10" t="s">
        <v>1174</v>
      </c>
      <c r="B855" s="10">
        <f>Cleaned_Data[[#This Row],[Order_ID]]</f>
        <v>2896</v>
      </c>
      <c r="C855" s="10" t="str">
        <f>_xlfn.XLOOKUP(P855,Dim_Product!$E$2:$E$221,Dim_Product!$A$2:$A$221,"Not Found")</f>
        <v>PK-101</v>
      </c>
      <c r="D855" s="10" t="str">
        <f>_xlfn.XLOOKUP(Table5[[#This Row],[Order_Date]],Table8[Date],Table8[Date_Key],"Not Found")</f>
        <v>DK-562</v>
      </c>
      <c r="E855" s="10" t="str">
        <f>_xlfn.XLOOKUP(R855,Table4[Region],Table4[Region_Key])</f>
        <v>RK-05</v>
      </c>
      <c r="F855" s="10" t="str">
        <f>_xlfn.XLOOKUP(S855,Table6[Sales_Channel],Table6[Channel_Key])</f>
        <v>CK-01</v>
      </c>
      <c r="G855" s="10" t="str">
        <f>_xlfn.XLOOKUP(T855,Table7[Gender_Category],Table7[Gender_Key])</f>
        <v>GK-01</v>
      </c>
      <c r="H855" s="10">
        <f>Cleaned_Data[[#This Row],[Units_Sold]]</f>
        <v>2</v>
      </c>
      <c r="I855" s="10">
        <f>Cleaned_Data[[#This Row],[MRP]]</f>
        <v>6252.51</v>
      </c>
      <c r="J855" s="10">
        <f>Cleaned_Data[[#This Row],[Discount_Applied]]</f>
        <v>0.47</v>
      </c>
      <c r="K855" s="10">
        <f>Cleaned_Data[[#This Row],[Revenue]]</f>
        <v>0</v>
      </c>
      <c r="L855" s="10">
        <f>Cleaned_Data[[#This Row],[Profit]]</f>
        <v>-1104.33</v>
      </c>
      <c r="M855" s="10" t="str">
        <f>Cleaned_Data[[#This Row],[Product_Name]]</f>
        <v>SuperRep Go</v>
      </c>
      <c r="N855" s="10" t="str">
        <f>Cleaned_Data[[#This Row],[Product_Line]]</f>
        <v>Training</v>
      </c>
      <c r="O855" s="10" t="str">
        <f>Cleaned_Data[[#This Row],[Size]]</f>
        <v>7</v>
      </c>
      <c r="P855" s="10" t="str">
        <f t="shared" si="26"/>
        <v>SuperRep Go|Training|7</v>
      </c>
      <c r="Q855" s="11">
        <f>Cleaned_Data[[#This Row],[Order_Date]]</f>
        <v>45694</v>
      </c>
      <c r="R855" s="10" t="str">
        <f>Cleaned_Data[[#This Row],[Region]]</f>
        <v>Delhi</v>
      </c>
      <c r="S855" s="10" t="str">
        <f>Cleaned_Data[[#This Row],[Sales_Channel]]</f>
        <v>Online</v>
      </c>
      <c r="T855" s="10" t="str">
        <f>Cleaned_Data[[#This Row],[Gender_Category]]</f>
        <v>Kids</v>
      </c>
      <c r="U855" t="str">
        <f t="shared" si="27"/>
        <v>DK-562</v>
      </c>
      <c r="V855" s="10"/>
      <c r="W855" s="10"/>
    </row>
    <row r="856" spans="1:23" x14ac:dyDescent="0.3">
      <c r="A856" s="10" t="s">
        <v>1175</v>
      </c>
      <c r="B856" s="10">
        <f>Cleaned_Data[[#This Row],[Order_ID]]</f>
        <v>2897</v>
      </c>
      <c r="C856" s="10" t="str">
        <f>_xlfn.XLOOKUP(P856,Dim_Product!$E$2:$E$221,Dim_Product!$A$2:$A$221,"Not Found")</f>
        <v>PK-69</v>
      </c>
      <c r="D856" s="10" t="str">
        <f>_xlfn.XLOOKUP(Table5[[#This Row],[Order_Date]],Table8[Date],Table8[Date_Key],"Not Found")</f>
        <v>DK-105</v>
      </c>
      <c r="E856" s="10" t="str">
        <f>_xlfn.XLOOKUP(R856,Table4[Region],Table4[Region_Key])</f>
        <v>RK-06</v>
      </c>
      <c r="F856" s="10" t="str">
        <f>_xlfn.XLOOKUP(S856,Table6[Sales_Channel],Table6[Channel_Key])</f>
        <v>CK-02</v>
      </c>
      <c r="G856" s="10" t="str">
        <f>_xlfn.XLOOKUP(T856,Table7[Gender_Category],Table7[Gender_Key])</f>
        <v>GK-03</v>
      </c>
      <c r="H856" s="10">
        <f>Cleaned_Data[[#This Row],[Units_Sold]]</f>
        <v>1</v>
      </c>
      <c r="I856" s="10">
        <f>Cleaned_Data[[#This Row],[MRP]]</f>
        <v>6110.0300000000007</v>
      </c>
      <c r="J856" s="10">
        <f>Cleaned_Data[[#This Row],[Discount_Applied]]</f>
        <v>0.11</v>
      </c>
      <c r="K856" s="10">
        <f>Cleaned_Data[[#This Row],[Revenue]]</f>
        <v>0</v>
      </c>
      <c r="L856" s="10">
        <f>Cleaned_Data[[#This Row],[Profit]]</f>
        <v>221.95</v>
      </c>
      <c r="M856" s="10" t="str">
        <f>Cleaned_Data[[#This Row],[Product_Name]]</f>
        <v>Waffle One</v>
      </c>
      <c r="N856" s="10" t="str">
        <f>Cleaned_Data[[#This Row],[Product_Line]]</f>
        <v>Lifestyle</v>
      </c>
      <c r="O856" s="10" t="str">
        <f>Cleaned_Data[[#This Row],[Size]]</f>
        <v>NA</v>
      </c>
      <c r="P856" s="10" t="str">
        <f t="shared" si="26"/>
        <v>Waffle One|Lifestyle|NA</v>
      </c>
      <c r="Q856" s="11">
        <f>Cleaned_Data[[#This Row],[Order_Date]]</f>
        <v>45237</v>
      </c>
      <c r="R856" s="10" t="str">
        <f>Cleaned_Data[[#This Row],[Region]]</f>
        <v>Kolkata</v>
      </c>
      <c r="S856" s="10" t="str">
        <f>Cleaned_Data[[#This Row],[Sales_Channel]]</f>
        <v>Retail</v>
      </c>
      <c r="T856" s="10" t="str">
        <f>Cleaned_Data[[#This Row],[Gender_Category]]</f>
        <v>Men</v>
      </c>
      <c r="U856" t="str">
        <f t="shared" si="27"/>
        <v>DK-105</v>
      </c>
      <c r="V856" s="10"/>
      <c r="W856" s="10"/>
    </row>
    <row r="857" spans="1:23" x14ac:dyDescent="0.3">
      <c r="A857" s="10" t="s">
        <v>1176</v>
      </c>
      <c r="B857" s="10">
        <f>Cleaned_Data[[#This Row],[Order_ID]]</f>
        <v>2898</v>
      </c>
      <c r="C857" s="10" t="str">
        <f>_xlfn.XLOOKUP(P857,Dim_Product!$E$2:$E$221,Dim_Product!$A$2:$A$221,"Not Found")</f>
        <v>PK-135</v>
      </c>
      <c r="D857" s="10" t="str">
        <f>_xlfn.XLOOKUP(Table5[[#This Row],[Order_Date]],Table8[Date],Table8[Date_Key],"Not Found")</f>
        <v>DK-635</v>
      </c>
      <c r="E857" s="10" t="str">
        <f>_xlfn.XLOOKUP(R857,Table4[Region],Table4[Region_Key])</f>
        <v>RK-06</v>
      </c>
      <c r="F857" s="10" t="str">
        <f>_xlfn.XLOOKUP(S857,Table6[Sales_Channel],Table6[Channel_Key])</f>
        <v>CK-02</v>
      </c>
      <c r="G857" s="10" t="str">
        <f>_xlfn.XLOOKUP(T857,Table7[Gender_Category],Table7[Gender_Key])</f>
        <v>GK-02</v>
      </c>
      <c r="H857" s="10">
        <f>Cleaned_Data[[#This Row],[Units_Sold]]</f>
        <v>1</v>
      </c>
      <c r="I857" s="10">
        <f>Cleaned_Data[[#This Row],[MRP]]</f>
        <v>6110.0300000000007</v>
      </c>
      <c r="J857" s="10">
        <f>Cleaned_Data[[#This Row],[Discount_Applied]]</f>
        <v>0</v>
      </c>
      <c r="K857" s="10">
        <f>Cleaned_Data[[#This Row],[Revenue]]</f>
        <v>0</v>
      </c>
      <c r="L857" s="10">
        <f>Cleaned_Data[[#This Row],[Profit]]</f>
        <v>-744.45</v>
      </c>
      <c r="M857" s="10" t="str">
        <f>Cleaned_Data[[#This Row],[Product_Name]]</f>
        <v>Free RN</v>
      </c>
      <c r="N857" s="10" t="str">
        <f>Cleaned_Data[[#This Row],[Product_Line]]</f>
        <v>Running</v>
      </c>
      <c r="O857" s="10" t="str">
        <f>Cleaned_Data[[#This Row],[Size]]</f>
        <v>6</v>
      </c>
      <c r="P857" s="10" t="str">
        <f t="shared" si="26"/>
        <v>Free RN|Running|6</v>
      </c>
      <c r="Q857" s="11">
        <f>Cleaned_Data[[#This Row],[Order_Date]]</f>
        <v>45767</v>
      </c>
      <c r="R857" s="10" t="str">
        <f>Cleaned_Data[[#This Row],[Region]]</f>
        <v>Kolkata</v>
      </c>
      <c r="S857" s="10" t="str">
        <f>Cleaned_Data[[#This Row],[Sales_Channel]]</f>
        <v>Retail</v>
      </c>
      <c r="T857" s="10" t="str">
        <f>Cleaned_Data[[#This Row],[Gender_Category]]</f>
        <v>Women</v>
      </c>
      <c r="U857" t="str">
        <f t="shared" si="27"/>
        <v>DK-635</v>
      </c>
      <c r="V857" s="10"/>
      <c r="W857" s="10"/>
    </row>
    <row r="858" spans="1:23" x14ac:dyDescent="0.3">
      <c r="A858" s="10" t="s">
        <v>1177</v>
      </c>
      <c r="B858" s="10">
        <f>Cleaned_Data[[#This Row],[Order_ID]]</f>
        <v>2899</v>
      </c>
      <c r="C858" s="10" t="str">
        <f>_xlfn.XLOOKUP(P858,Dim_Product!$E$2:$E$221,Dim_Product!$A$2:$A$221,"Not Found")</f>
        <v>PK-48</v>
      </c>
      <c r="D858" s="10" t="str">
        <f>_xlfn.XLOOKUP(Table5[[#This Row],[Order_Date]],Table8[Date],Table8[Date_Key],"Not Found")</f>
        <v>DK-79</v>
      </c>
      <c r="E858" s="10" t="str">
        <f>_xlfn.XLOOKUP(R858,Table4[Region],Table4[Region_Key])</f>
        <v>RK-03</v>
      </c>
      <c r="F858" s="10" t="str">
        <f>_xlfn.XLOOKUP(S858,Table6[Sales_Channel],Table6[Channel_Key])</f>
        <v>CK-01</v>
      </c>
      <c r="G858" s="10" t="str">
        <f>_xlfn.XLOOKUP(T858,Table7[Gender_Category],Table7[Gender_Key])</f>
        <v>GK-03</v>
      </c>
      <c r="H858" s="10">
        <f>Cleaned_Data[[#This Row],[Units_Sold]]</f>
        <v>3</v>
      </c>
      <c r="I858" s="10">
        <f>Cleaned_Data[[#This Row],[MRP]]</f>
        <v>6531.36</v>
      </c>
      <c r="J858" s="10">
        <f>Cleaned_Data[[#This Row],[Discount_Applied]]</f>
        <v>0</v>
      </c>
      <c r="K858" s="10">
        <f>Cleaned_Data[[#This Row],[Revenue]]</f>
        <v>0</v>
      </c>
      <c r="L858" s="10">
        <f>Cleaned_Data[[#This Row],[Profit]]</f>
        <v>-91.78</v>
      </c>
      <c r="M858" s="10" t="str">
        <f>Cleaned_Data[[#This Row],[Product_Name]]</f>
        <v>LeBron 20</v>
      </c>
      <c r="N858" s="10" t="str">
        <f>Cleaned_Data[[#This Row],[Product_Line]]</f>
        <v>Basketball</v>
      </c>
      <c r="O858" s="10" t="str">
        <f>Cleaned_Data[[#This Row],[Size]]</f>
        <v>L</v>
      </c>
      <c r="P858" s="10" t="str">
        <f t="shared" si="26"/>
        <v>LeBron 20|Basketball|L</v>
      </c>
      <c r="Q858" s="11">
        <f>Cleaned_Data[[#This Row],[Order_Date]]</f>
        <v>45211</v>
      </c>
      <c r="R858" s="10" t="str">
        <f>Cleaned_Data[[#This Row],[Region]]</f>
        <v>Mumbai</v>
      </c>
      <c r="S858" s="10" t="str">
        <f>Cleaned_Data[[#This Row],[Sales_Channel]]</f>
        <v>Online</v>
      </c>
      <c r="T858" s="10" t="str">
        <f>Cleaned_Data[[#This Row],[Gender_Category]]</f>
        <v>Men</v>
      </c>
      <c r="U858" t="str">
        <f t="shared" si="27"/>
        <v>DK-79</v>
      </c>
      <c r="V858" s="10"/>
      <c r="W858" s="10"/>
    </row>
    <row r="859" spans="1:23" x14ac:dyDescent="0.3">
      <c r="A859" s="10" t="s">
        <v>1178</v>
      </c>
      <c r="B859" s="10">
        <f>Cleaned_Data[[#This Row],[Order_ID]]</f>
        <v>2902</v>
      </c>
      <c r="C859" s="10" t="str">
        <f>_xlfn.XLOOKUP(P859,Dim_Product!$E$2:$E$221,Dim_Product!$A$2:$A$221,"Not Found")</f>
        <v>PK-175</v>
      </c>
      <c r="D859" s="10" t="str">
        <f>_xlfn.XLOOKUP(Table5[[#This Row],[Order_Date]],Table8[Date],Table8[Date_Key],"Not Found")</f>
        <v>DK-397</v>
      </c>
      <c r="E859" s="10" t="str">
        <f>_xlfn.XLOOKUP(R859,Table4[Region],Table4[Region_Key])</f>
        <v>RK-06</v>
      </c>
      <c r="F859" s="10" t="str">
        <f>_xlfn.XLOOKUP(S859,Table6[Sales_Channel],Table6[Channel_Key])</f>
        <v>CK-02</v>
      </c>
      <c r="G859" s="10" t="str">
        <f>_xlfn.XLOOKUP(T859,Table7[Gender_Category],Table7[Gender_Key])</f>
        <v>GK-01</v>
      </c>
      <c r="H859" s="10">
        <f>Cleaned_Data[[#This Row],[Units_Sold]]</f>
        <v>2</v>
      </c>
      <c r="I859" s="10">
        <f>Cleaned_Data[[#This Row],[MRP]]</f>
        <v>8138.68</v>
      </c>
      <c r="J859" s="10">
        <f>Cleaned_Data[[#This Row],[Discount_Applied]]</f>
        <v>0</v>
      </c>
      <c r="K859" s="10">
        <f>Cleaned_Data[[#This Row],[Revenue]]</f>
        <v>0</v>
      </c>
      <c r="L859" s="10">
        <f>Cleaned_Data[[#This Row],[Profit]]</f>
        <v>2604.35</v>
      </c>
      <c r="M859" s="10" t="str">
        <f>Cleaned_Data[[#This Row],[Product_Name]]</f>
        <v>Kyrie Flytrap</v>
      </c>
      <c r="N859" s="10" t="str">
        <f>Cleaned_Data[[#This Row],[Product_Line]]</f>
        <v>Basketball</v>
      </c>
      <c r="O859" s="10" t="str">
        <f>Cleaned_Data[[#This Row],[Size]]</f>
        <v>10</v>
      </c>
      <c r="P859" s="10" t="str">
        <f t="shared" si="26"/>
        <v>Kyrie Flytrap|Basketball|10</v>
      </c>
      <c r="Q859" s="11">
        <f>Cleaned_Data[[#This Row],[Order_Date]]</f>
        <v>45529</v>
      </c>
      <c r="R859" s="10" t="str">
        <f>Cleaned_Data[[#This Row],[Region]]</f>
        <v>Kolkata</v>
      </c>
      <c r="S859" s="10" t="str">
        <f>Cleaned_Data[[#This Row],[Sales_Channel]]</f>
        <v>Retail</v>
      </c>
      <c r="T859" s="10" t="str">
        <f>Cleaned_Data[[#This Row],[Gender_Category]]</f>
        <v>Kids</v>
      </c>
      <c r="U859" t="str">
        <f t="shared" si="27"/>
        <v>DK-397</v>
      </c>
      <c r="V859" s="10"/>
      <c r="W859" s="10"/>
    </row>
    <row r="860" spans="1:23" x14ac:dyDescent="0.3">
      <c r="A860" s="10" t="s">
        <v>1179</v>
      </c>
      <c r="B860" s="10">
        <f>Cleaned_Data[[#This Row],[Order_ID]]</f>
        <v>2903</v>
      </c>
      <c r="C860" s="10" t="str">
        <f>_xlfn.XLOOKUP(P860,Dim_Product!$E$2:$E$221,Dim_Product!$A$2:$A$221,"Not Found")</f>
        <v>PK-122</v>
      </c>
      <c r="D860" s="10" t="str">
        <f>_xlfn.XLOOKUP(Table5[[#This Row],[Order_Date]],Table8[Date],Table8[Date_Key],"Not Found")</f>
        <v>DK-459</v>
      </c>
      <c r="E860" s="10" t="str">
        <f>_xlfn.XLOOKUP(R860,Table4[Region],Table4[Region_Key])</f>
        <v>RK-05</v>
      </c>
      <c r="F860" s="10" t="str">
        <f>_xlfn.XLOOKUP(S860,Table6[Sales_Channel],Table6[Channel_Key])</f>
        <v>CK-02</v>
      </c>
      <c r="G860" s="10" t="str">
        <f>_xlfn.XLOOKUP(T860,Table7[Gender_Category],Table7[Gender_Key])</f>
        <v>GK-03</v>
      </c>
      <c r="H860" s="10">
        <f>Cleaned_Data[[#This Row],[Units_Sold]]</f>
        <v>2</v>
      </c>
      <c r="I860" s="10">
        <f>Cleaned_Data[[#This Row],[MRP]]</f>
        <v>2735.54</v>
      </c>
      <c r="J860" s="10">
        <f>Cleaned_Data[[#This Row],[Discount_Applied]]</f>
        <v>0</v>
      </c>
      <c r="K860" s="10">
        <f>Cleaned_Data[[#This Row],[Revenue]]</f>
        <v>0</v>
      </c>
      <c r="L860" s="10">
        <f>Cleaned_Data[[#This Row],[Profit]]</f>
        <v>2944.26</v>
      </c>
      <c r="M860" s="10" t="str">
        <f>Cleaned_Data[[#This Row],[Product_Name]]</f>
        <v>Phantom GT</v>
      </c>
      <c r="N860" s="10" t="str">
        <f>Cleaned_Data[[#This Row],[Product_Line]]</f>
        <v>Soccer</v>
      </c>
      <c r="O860" s="10" t="str">
        <f>Cleaned_Data[[#This Row],[Size]]</f>
        <v>M</v>
      </c>
      <c r="P860" s="10" t="str">
        <f t="shared" si="26"/>
        <v>Phantom GT|Soccer|M</v>
      </c>
      <c r="Q860" s="11">
        <f>Cleaned_Data[[#This Row],[Order_Date]]</f>
        <v>45591</v>
      </c>
      <c r="R860" s="10" t="str">
        <f>Cleaned_Data[[#This Row],[Region]]</f>
        <v>Delhi</v>
      </c>
      <c r="S860" s="10" t="str">
        <f>Cleaned_Data[[#This Row],[Sales_Channel]]</f>
        <v>Retail</v>
      </c>
      <c r="T860" s="10" t="str">
        <f>Cleaned_Data[[#This Row],[Gender_Category]]</f>
        <v>Men</v>
      </c>
      <c r="U860" t="str">
        <f t="shared" si="27"/>
        <v>DK-459</v>
      </c>
      <c r="V860" s="10"/>
      <c r="W860" s="10"/>
    </row>
    <row r="861" spans="1:23" x14ac:dyDescent="0.3">
      <c r="A861" s="10" t="s">
        <v>1180</v>
      </c>
      <c r="B861" s="10">
        <f>Cleaned_Data[[#This Row],[Order_ID]]</f>
        <v>2904</v>
      </c>
      <c r="C861" s="10" t="str">
        <f>_xlfn.XLOOKUP(P861,Dim_Product!$E$2:$E$221,Dim_Product!$A$2:$A$221,"Not Found")</f>
        <v>PK-163</v>
      </c>
      <c r="D861" s="10" t="str">
        <f>_xlfn.XLOOKUP(Table5[[#This Row],[Order_Date]],Table8[Date],Table8[Date_Key],"Not Found")</f>
        <v>Not Found</v>
      </c>
      <c r="E861" s="10" t="str">
        <f>_xlfn.XLOOKUP(R861,Table4[Region],Table4[Region_Key])</f>
        <v>RK-01</v>
      </c>
      <c r="F861" s="10" t="str">
        <f>_xlfn.XLOOKUP(S861,Table6[Sales_Channel],Table6[Channel_Key])</f>
        <v>CK-01</v>
      </c>
      <c r="G861" s="10" t="str">
        <f>_xlfn.XLOOKUP(T861,Table7[Gender_Category],Table7[Gender_Key])</f>
        <v>GK-02</v>
      </c>
      <c r="H861" s="10">
        <f>Cleaned_Data[[#This Row],[Units_Sold]]</f>
        <v>2</v>
      </c>
      <c r="I861" s="10">
        <f>Cleaned_Data[[#This Row],[MRP]]</f>
        <v>8644.67</v>
      </c>
      <c r="J861" s="10">
        <f>Cleaned_Data[[#This Row],[Discount_Applied]]</f>
        <v>0.54</v>
      </c>
      <c r="K861" s="10">
        <f>Cleaned_Data[[#This Row],[Revenue]]</f>
        <v>7953.1</v>
      </c>
      <c r="L861" s="10">
        <f>Cleaned_Data[[#This Row],[Profit]]</f>
        <v>2711.75</v>
      </c>
      <c r="M861" s="10" t="str">
        <f>Cleaned_Data[[#This Row],[Product_Name]]</f>
        <v>Tiempo Legend</v>
      </c>
      <c r="N861" s="10" t="str">
        <f>Cleaned_Data[[#This Row],[Product_Line]]</f>
        <v>Soccer</v>
      </c>
      <c r="O861" s="10" t="str">
        <f>Cleaned_Data[[#This Row],[Size]]</f>
        <v>9</v>
      </c>
      <c r="P861" s="10" t="str">
        <f t="shared" si="26"/>
        <v>Tiempo Legend|Soccer|9</v>
      </c>
      <c r="Q861" s="11" t="str">
        <f>Cleaned_Data[[#This Row],[Order_Date]]</f>
        <v/>
      </c>
      <c r="R861" s="10" t="str">
        <f>Cleaned_Data[[#This Row],[Region]]</f>
        <v>Bangalore</v>
      </c>
      <c r="S861" s="10" t="str">
        <f>Cleaned_Data[[#This Row],[Sales_Channel]]</f>
        <v>Online</v>
      </c>
      <c r="T861" s="10" t="str">
        <f>Cleaned_Data[[#This Row],[Gender_Category]]</f>
        <v>Women</v>
      </c>
      <c r="U861" t="str">
        <f t="shared" si="27"/>
        <v>Not Found</v>
      </c>
      <c r="V861" s="10"/>
      <c r="W861" s="10"/>
    </row>
    <row r="862" spans="1:23" x14ac:dyDescent="0.3">
      <c r="A862" s="10" t="s">
        <v>1181</v>
      </c>
      <c r="B862" s="10">
        <f>Cleaned_Data[[#This Row],[Order_ID]]</f>
        <v>2905</v>
      </c>
      <c r="C862" s="10" t="str">
        <f>_xlfn.XLOOKUP(P862,Dim_Product!$E$2:$E$221,Dim_Product!$A$2:$A$221,"Not Found")</f>
        <v>PK-67</v>
      </c>
      <c r="D862" s="10" t="str">
        <f>_xlfn.XLOOKUP(Table5[[#This Row],[Order_Date]],Table8[Date],Table8[Date_Key],"Not Found")</f>
        <v>DK-622</v>
      </c>
      <c r="E862" s="10" t="str">
        <f>_xlfn.XLOOKUP(R862,Table4[Region],Table4[Region_Key])</f>
        <v>RK-02</v>
      </c>
      <c r="F862" s="10" t="str">
        <f>_xlfn.XLOOKUP(S862,Table6[Sales_Channel],Table6[Channel_Key])</f>
        <v>CK-02</v>
      </c>
      <c r="G862" s="10" t="str">
        <f>_xlfn.XLOOKUP(T862,Table7[Gender_Category],Table7[Gender_Key])</f>
        <v>GK-03</v>
      </c>
      <c r="H862" s="10">
        <f>Cleaned_Data[[#This Row],[Units_Sold]]</f>
        <v>2</v>
      </c>
      <c r="I862" s="10">
        <f>Cleaned_Data[[#This Row],[MRP]]</f>
        <v>5762.39</v>
      </c>
      <c r="J862" s="10">
        <f>Cleaned_Data[[#This Row],[Discount_Applied]]</f>
        <v>0</v>
      </c>
      <c r="K862" s="10">
        <f>Cleaned_Data[[#This Row],[Revenue]]</f>
        <v>0</v>
      </c>
      <c r="L862" s="10">
        <f>Cleaned_Data[[#This Row],[Profit]]</f>
        <v>-584.1</v>
      </c>
      <c r="M862" s="10" t="str">
        <f>Cleaned_Data[[#This Row],[Product_Name]]</f>
        <v>React Infinity</v>
      </c>
      <c r="N862" s="10" t="str">
        <f>Cleaned_Data[[#This Row],[Product_Line]]</f>
        <v>Running</v>
      </c>
      <c r="O862" s="10" t="str">
        <f>Cleaned_Data[[#This Row],[Size]]</f>
        <v>M</v>
      </c>
      <c r="P862" s="10" t="str">
        <f t="shared" si="26"/>
        <v>React Infinity|Running|M</v>
      </c>
      <c r="Q862" s="11">
        <f>Cleaned_Data[[#This Row],[Order_Date]]</f>
        <v>45754</v>
      </c>
      <c r="R862" s="10" t="str">
        <f>Cleaned_Data[[#This Row],[Region]]</f>
        <v>Hyderabad</v>
      </c>
      <c r="S862" s="10" t="str">
        <f>Cleaned_Data[[#This Row],[Sales_Channel]]</f>
        <v>Retail</v>
      </c>
      <c r="T862" s="10" t="str">
        <f>Cleaned_Data[[#This Row],[Gender_Category]]</f>
        <v>Men</v>
      </c>
      <c r="U862" t="str">
        <f t="shared" si="27"/>
        <v>DK-622</v>
      </c>
      <c r="V862" s="10"/>
      <c r="W862" s="10"/>
    </row>
    <row r="863" spans="1:23" x14ac:dyDescent="0.3">
      <c r="A863" s="10" t="s">
        <v>1182</v>
      </c>
      <c r="B863" s="10">
        <f>Cleaned_Data[[#This Row],[Order_ID]]</f>
        <v>2906</v>
      </c>
      <c r="C863" s="10" t="str">
        <f>_xlfn.XLOOKUP(P863,Dim_Product!$E$2:$E$221,Dim_Product!$A$2:$A$221,"Not Found")</f>
        <v>PK-154</v>
      </c>
      <c r="D863" s="10" t="str">
        <f>_xlfn.XLOOKUP(Table5[[#This Row],[Order_Date]],Table8[Date],Table8[Date_Key],"Not Found")</f>
        <v>DK-635</v>
      </c>
      <c r="E863" s="10" t="str">
        <f>_xlfn.XLOOKUP(R863,Table4[Region],Table4[Region_Key])</f>
        <v>RK-05</v>
      </c>
      <c r="F863" s="10" t="str">
        <f>_xlfn.XLOOKUP(S863,Table6[Sales_Channel],Table6[Channel_Key])</f>
        <v>CK-02</v>
      </c>
      <c r="G863" s="10" t="str">
        <f>_xlfn.XLOOKUP(T863,Table7[Gender_Category],Table7[Gender_Key])</f>
        <v>GK-02</v>
      </c>
      <c r="H863" s="10">
        <f>Cleaned_Data[[#This Row],[Units_Sold]]</f>
        <v>1</v>
      </c>
      <c r="I863" s="10">
        <f>Cleaned_Data[[#This Row],[MRP]]</f>
        <v>6110.0300000000007</v>
      </c>
      <c r="J863" s="10">
        <f>Cleaned_Data[[#This Row],[Discount_Applied]]</f>
        <v>0</v>
      </c>
      <c r="K863" s="10">
        <f>Cleaned_Data[[#This Row],[Revenue]]</f>
        <v>0</v>
      </c>
      <c r="L863" s="10">
        <f>Cleaned_Data[[#This Row],[Profit]]</f>
        <v>-291.45</v>
      </c>
      <c r="M863" s="10" t="str">
        <f>Cleaned_Data[[#This Row],[Product_Name]]</f>
        <v>Waffle One</v>
      </c>
      <c r="N863" s="10" t="str">
        <f>Cleaned_Data[[#This Row],[Product_Line]]</f>
        <v>Lifestyle</v>
      </c>
      <c r="O863" s="10" t="str">
        <f>Cleaned_Data[[#This Row],[Size]]</f>
        <v>7</v>
      </c>
      <c r="P863" s="10" t="str">
        <f t="shared" si="26"/>
        <v>Waffle One|Lifestyle|7</v>
      </c>
      <c r="Q863" s="11">
        <f>Cleaned_Data[[#This Row],[Order_Date]]</f>
        <v>45767</v>
      </c>
      <c r="R863" s="10" t="str">
        <f>Cleaned_Data[[#This Row],[Region]]</f>
        <v>Delhi</v>
      </c>
      <c r="S863" s="10" t="str">
        <f>Cleaned_Data[[#This Row],[Sales_Channel]]</f>
        <v>Retail</v>
      </c>
      <c r="T863" s="10" t="str">
        <f>Cleaned_Data[[#This Row],[Gender_Category]]</f>
        <v>Women</v>
      </c>
      <c r="U863" t="str">
        <f t="shared" si="27"/>
        <v>DK-635</v>
      </c>
      <c r="V863" s="10"/>
      <c r="W863" s="10"/>
    </row>
    <row r="864" spans="1:23" x14ac:dyDescent="0.3">
      <c r="A864" s="10" t="s">
        <v>1183</v>
      </c>
      <c r="B864" s="10">
        <f>Cleaned_Data[[#This Row],[Order_ID]]</f>
        <v>2907</v>
      </c>
      <c r="C864" s="10" t="str">
        <f>_xlfn.XLOOKUP(P864,Dim_Product!$E$2:$E$221,Dim_Product!$A$2:$A$221,"Not Found")</f>
        <v>PK-100</v>
      </c>
      <c r="D864" s="10" t="str">
        <f>_xlfn.XLOOKUP(Table5[[#This Row],[Order_Date]],Table8[Date],Table8[Date_Key],"Not Found")</f>
        <v>DK-475</v>
      </c>
      <c r="E864" s="10" t="str">
        <f>_xlfn.XLOOKUP(R864,Table4[Region],Table4[Region_Key])</f>
        <v>RK-06</v>
      </c>
      <c r="F864" s="10" t="str">
        <f>_xlfn.XLOOKUP(S864,Table6[Sales_Channel],Table6[Channel_Key])</f>
        <v>CK-02</v>
      </c>
      <c r="G864" s="10" t="str">
        <f>_xlfn.XLOOKUP(T864,Table7[Gender_Category],Table7[Gender_Key])</f>
        <v>GK-03</v>
      </c>
      <c r="H864" s="10">
        <f>Cleaned_Data[[#This Row],[Units_Sold]]</f>
        <v>2</v>
      </c>
      <c r="I864" s="10">
        <f>Cleaned_Data[[#This Row],[MRP]]</f>
        <v>8432.5</v>
      </c>
      <c r="J864" s="10">
        <f>Cleaned_Data[[#This Row],[Discount_Applied]]</f>
        <v>0</v>
      </c>
      <c r="K864" s="10">
        <f>Cleaned_Data[[#This Row],[Revenue]]</f>
        <v>0</v>
      </c>
      <c r="L864" s="10">
        <f>Cleaned_Data[[#This Row],[Profit]]</f>
        <v>3790.63</v>
      </c>
      <c r="M864" s="10" t="str">
        <f>Cleaned_Data[[#This Row],[Product_Name]]</f>
        <v>Premier III</v>
      </c>
      <c r="N864" s="10" t="str">
        <f>Cleaned_Data[[#This Row],[Product_Line]]</f>
        <v>Soccer</v>
      </c>
      <c r="O864" s="10" t="str">
        <f>Cleaned_Data[[#This Row],[Size]]</f>
        <v>L</v>
      </c>
      <c r="P864" s="10" t="str">
        <f t="shared" si="26"/>
        <v>Premier III|Soccer|L</v>
      </c>
      <c r="Q864" s="11">
        <f>Cleaned_Data[[#This Row],[Order_Date]]</f>
        <v>45607</v>
      </c>
      <c r="R864" s="10" t="str">
        <f>Cleaned_Data[[#This Row],[Region]]</f>
        <v>Kolkata</v>
      </c>
      <c r="S864" s="10" t="str">
        <f>Cleaned_Data[[#This Row],[Sales_Channel]]</f>
        <v>Retail</v>
      </c>
      <c r="T864" s="10" t="str">
        <f>Cleaned_Data[[#This Row],[Gender_Category]]</f>
        <v>Men</v>
      </c>
      <c r="U864" t="str">
        <f t="shared" si="27"/>
        <v>DK-475</v>
      </c>
      <c r="V864" s="10"/>
      <c r="W864" s="10"/>
    </row>
    <row r="865" spans="1:23" x14ac:dyDescent="0.3">
      <c r="A865" s="10" t="s">
        <v>1184</v>
      </c>
      <c r="B865" s="10">
        <f>Cleaned_Data[[#This Row],[Order_ID]]</f>
        <v>2908</v>
      </c>
      <c r="C865" s="10" t="str">
        <f>_xlfn.XLOOKUP(P865,Dim_Product!$E$2:$E$221,Dim_Product!$A$2:$A$221,"Not Found")</f>
        <v>PK-118</v>
      </c>
      <c r="D865" s="10" t="str">
        <f>_xlfn.XLOOKUP(Table5[[#This Row],[Order_Date]],Table8[Date],Table8[Date_Key],"Not Found")</f>
        <v>DK-487</v>
      </c>
      <c r="E865" s="10" t="str">
        <f>_xlfn.XLOOKUP(R865,Table4[Region],Table4[Region_Key])</f>
        <v>RK-02</v>
      </c>
      <c r="F865" s="10" t="str">
        <f>_xlfn.XLOOKUP(S865,Table6[Sales_Channel],Table6[Channel_Key])</f>
        <v>CK-02</v>
      </c>
      <c r="G865" s="10" t="str">
        <f>_xlfn.XLOOKUP(T865,Table7[Gender_Category],Table7[Gender_Key])</f>
        <v>GK-03</v>
      </c>
      <c r="H865" s="10">
        <f>Cleaned_Data[[#This Row],[Units_Sold]]</f>
        <v>2</v>
      </c>
      <c r="I865" s="10">
        <f>Cleaned_Data[[#This Row],[MRP]]</f>
        <v>6110.0300000000007</v>
      </c>
      <c r="J865" s="10">
        <f>Cleaned_Data[[#This Row],[Discount_Applied]]</f>
        <v>0.53</v>
      </c>
      <c r="K865" s="10">
        <f>Cleaned_Data[[#This Row],[Revenue]]</f>
        <v>0</v>
      </c>
      <c r="L865" s="10">
        <f>Cleaned_Data[[#This Row],[Profit]]</f>
        <v>-74</v>
      </c>
      <c r="M865" s="10" t="str">
        <f>Cleaned_Data[[#This Row],[Product_Name]]</f>
        <v>Pegasus Turbo</v>
      </c>
      <c r="N865" s="10" t="str">
        <f>Cleaned_Data[[#This Row],[Product_Line]]</f>
        <v>Running</v>
      </c>
      <c r="O865" s="10" t="str">
        <f>Cleaned_Data[[#This Row],[Size]]</f>
        <v>M</v>
      </c>
      <c r="P865" s="10" t="str">
        <f t="shared" si="26"/>
        <v>Pegasus Turbo|Running|M</v>
      </c>
      <c r="Q865" s="11">
        <f>Cleaned_Data[[#This Row],[Order_Date]]</f>
        <v>45619</v>
      </c>
      <c r="R865" s="10" t="str">
        <f>Cleaned_Data[[#This Row],[Region]]</f>
        <v>Hyderabad</v>
      </c>
      <c r="S865" s="10" t="str">
        <f>Cleaned_Data[[#This Row],[Sales_Channel]]</f>
        <v>Retail</v>
      </c>
      <c r="T865" s="10" t="str">
        <f>Cleaned_Data[[#This Row],[Gender_Category]]</f>
        <v>Men</v>
      </c>
      <c r="U865" t="str">
        <f t="shared" si="27"/>
        <v>DK-487</v>
      </c>
      <c r="V865" s="10"/>
      <c r="W865" s="10"/>
    </row>
    <row r="866" spans="1:23" x14ac:dyDescent="0.3">
      <c r="A866" s="10" t="s">
        <v>1185</v>
      </c>
      <c r="B866" s="10">
        <f>Cleaned_Data[[#This Row],[Order_ID]]</f>
        <v>2909</v>
      </c>
      <c r="C866" s="10" t="str">
        <f>_xlfn.XLOOKUP(P866,Dim_Product!$E$2:$E$221,Dim_Product!$A$2:$A$221,"Not Found")</f>
        <v>PK-90</v>
      </c>
      <c r="D866" s="10" t="str">
        <f>_xlfn.XLOOKUP(Table5[[#This Row],[Order_Date]],Table8[Date],Table8[Date_Key],"Not Found")</f>
        <v>DK-607</v>
      </c>
      <c r="E866" s="10" t="str">
        <f>_xlfn.XLOOKUP(R866,Table4[Region],Table4[Region_Key])</f>
        <v>RK-04</v>
      </c>
      <c r="F866" s="10" t="str">
        <f>_xlfn.XLOOKUP(S866,Table6[Sales_Channel],Table6[Channel_Key])</f>
        <v>CK-02</v>
      </c>
      <c r="G866" s="10" t="str">
        <f>_xlfn.XLOOKUP(T866,Table7[Gender_Category],Table7[Gender_Key])</f>
        <v>GK-02</v>
      </c>
      <c r="H866" s="10">
        <f>Cleaned_Data[[#This Row],[Units_Sold]]</f>
        <v>2</v>
      </c>
      <c r="I866" s="10">
        <f>Cleaned_Data[[#This Row],[MRP]]</f>
        <v>7617.75</v>
      </c>
      <c r="J866" s="10">
        <f>Cleaned_Data[[#This Row],[Discount_Applied]]</f>
        <v>0.33</v>
      </c>
      <c r="K866" s="10">
        <f>Cleaned_Data[[#This Row],[Revenue]]</f>
        <v>0</v>
      </c>
      <c r="L866" s="10">
        <f>Cleaned_Data[[#This Row],[Profit]]</f>
        <v>-186.9</v>
      </c>
      <c r="M866" s="10" t="str">
        <f>Cleaned_Data[[#This Row],[Product_Name]]</f>
        <v>Air Zoom</v>
      </c>
      <c r="N866" s="10" t="str">
        <f>Cleaned_Data[[#This Row],[Product_Line]]</f>
        <v>Running</v>
      </c>
      <c r="O866" s="10" t="str">
        <f>Cleaned_Data[[#This Row],[Size]]</f>
        <v>XL</v>
      </c>
      <c r="P866" s="10" t="str">
        <f t="shared" si="26"/>
        <v>Air Zoom|Running|XL</v>
      </c>
      <c r="Q866" s="11">
        <f>Cleaned_Data[[#This Row],[Order_Date]]</f>
        <v>45739</v>
      </c>
      <c r="R866" s="10" t="str">
        <f>Cleaned_Data[[#This Row],[Region]]</f>
        <v>Pune</v>
      </c>
      <c r="S866" s="10" t="str">
        <f>Cleaned_Data[[#This Row],[Sales_Channel]]</f>
        <v>Retail</v>
      </c>
      <c r="T866" s="10" t="str">
        <f>Cleaned_Data[[#This Row],[Gender_Category]]</f>
        <v>Women</v>
      </c>
      <c r="U866" t="str">
        <f t="shared" si="27"/>
        <v>DK-607</v>
      </c>
      <c r="V866" s="10"/>
      <c r="W866" s="10"/>
    </row>
    <row r="867" spans="1:23" x14ac:dyDescent="0.3">
      <c r="A867" s="10" t="s">
        <v>1186</v>
      </c>
      <c r="B867" s="10">
        <f>Cleaned_Data[[#This Row],[Order_ID]]</f>
        <v>2910</v>
      </c>
      <c r="C867" s="10" t="str">
        <f>_xlfn.XLOOKUP(P867,Dim_Product!$E$2:$E$221,Dim_Product!$A$2:$A$221,"Not Found")</f>
        <v>PK-109</v>
      </c>
      <c r="D867" s="10" t="str">
        <f>_xlfn.XLOOKUP(Table5[[#This Row],[Order_Date]],Table8[Date],Table8[Date_Key],"Not Found")</f>
        <v>DK-510</v>
      </c>
      <c r="E867" s="10" t="str">
        <f>_xlfn.XLOOKUP(R867,Table4[Region],Table4[Region_Key])</f>
        <v>RK-01</v>
      </c>
      <c r="F867" s="10" t="str">
        <f>_xlfn.XLOOKUP(S867,Table6[Sales_Channel],Table6[Channel_Key])</f>
        <v>CK-02</v>
      </c>
      <c r="G867" s="10" t="str">
        <f>_xlfn.XLOOKUP(T867,Table7[Gender_Category],Table7[Gender_Key])</f>
        <v>GK-01</v>
      </c>
      <c r="H867" s="10">
        <f>Cleaned_Data[[#This Row],[Units_Sold]]</f>
        <v>2</v>
      </c>
      <c r="I867" s="10">
        <f>Cleaned_Data[[#This Row],[MRP]]</f>
        <v>6110.0300000000007</v>
      </c>
      <c r="J867" s="10">
        <f>Cleaned_Data[[#This Row],[Discount_Applied]]</f>
        <v>0.49</v>
      </c>
      <c r="K867" s="10">
        <f>Cleaned_Data[[#This Row],[Revenue]]</f>
        <v>0</v>
      </c>
      <c r="L867" s="10">
        <f>Cleaned_Data[[#This Row],[Profit]]</f>
        <v>1818.49</v>
      </c>
      <c r="M867" s="10" t="str">
        <f>Cleaned_Data[[#This Row],[Product_Name]]</f>
        <v>Flex Trainer</v>
      </c>
      <c r="N867" s="10" t="str">
        <f>Cleaned_Data[[#This Row],[Product_Line]]</f>
        <v>Training</v>
      </c>
      <c r="O867" s="10" t="str">
        <f>Cleaned_Data[[#This Row],[Size]]</f>
        <v>9</v>
      </c>
      <c r="P867" s="10" t="str">
        <f t="shared" si="26"/>
        <v>Flex Trainer|Training|9</v>
      </c>
      <c r="Q867" s="11">
        <f>Cleaned_Data[[#This Row],[Order_Date]]</f>
        <v>45642</v>
      </c>
      <c r="R867" s="10" t="str">
        <f>Cleaned_Data[[#This Row],[Region]]</f>
        <v>Bangalore</v>
      </c>
      <c r="S867" s="10" t="str">
        <f>Cleaned_Data[[#This Row],[Sales_Channel]]</f>
        <v>Retail</v>
      </c>
      <c r="T867" s="10" t="str">
        <f>Cleaned_Data[[#This Row],[Gender_Category]]</f>
        <v>Kids</v>
      </c>
      <c r="U867" t="str">
        <f t="shared" si="27"/>
        <v>DK-510</v>
      </c>
      <c r="V867" s="10"/>
      <c r="W867" s="10"/>
    </row>
    <row r="868" spans="1:23" x14ac:dyDescent="0.3">
      <c r="A868" s="10" t="s">
        <v>1187</v>
      </c>
      <c r="B868" s="10">
        <f>Cleaned_Data[[#This Row],[Order_ID]]</f>
        <v>2911</v>
      </c>
      <c r="C868" s="10" t="str">
        <f>_xlfn.XLOOKUP(P868,Dim_Product!$E$2:$E$221,Dim_Product!$A$2:$A$221,"Not Found")</f>
        <v>PK-68</v>
      </c>
      <c r="D868" s="10" t="str">
        <f>_xlfn.XLOOKUP(Table5[[#This Row],[Order_Date]],Table8[Date],Table8[Date_Key],"Not Found")</f>
        <v>DK-534</v>
      </c>
      <c r="E868" s="10" t="str">
        <f>_xlfn.XLOOKUP(R868,Table4[Region],Table4[Region_Key])</f>
        <v>RK-03</v>
      </c>
      <c r="F868" s="10" t="str">
        <f>_xlfn.XLOOKUP(S868,Table6[Sales_Channel],Table6[Channel_Key])</f>
        <v>CK-02</v>
      </c>
      <c r="G868" s="10" t="str">
        <f>_xlfn.XLOOKUP(T868,Table7[Gender_Category],Table7[Gender_Key])</f>
        <v>GK-01</v>
      </c>
      <c r="H868" s="10">
        <f>Cleaned_Data[[#This Row],[Units_Sold]]</f>
        <v>2</v>
      </c>
      <c r="I868" s="10">
        <f>Cleaned_Data[[#This Row],[MRP]]</f>
        <v>6110.0300000000007</v>
      </c>
      <c r="J868" s="10">
        <f>Cleaned_Data[[#This Row],[Discount_Applied]]</f>
        <v>0</v>
      </c>
      <c r="K868" s="10">
        <f>Cleaned_Data[[#This Row],[Revenue]]</f>
        <v>0</v>
      </c>
      <c r="L868" s="10">
        <f>Cleaned_Data[[#This Row],[Profit]]</f>
        <v>927.88</v>
      </c>
      <c r="M868" s="10" t="str">
        <f>Cleaned_Data[[#This Row],[Product_Name]]</f>
        <v>Zoom Freak</v>
      </c>
      <c r="N868" s="10" t="str">
        <f>Cleaned_Data[[#This Row],[Product_Line]]</f>
        <v>Basketball</v>
      </c>
      <c r="O868" s="10" t="str">
        <f>Cleaned_Data[[#This Row],[Size]]</f>
        <v>M</v>
      </c>
      <c r="P868" s="10" t="str">
        <f t="shared" si="26"/>
        <v>Zoom Freak|Basketball|M</v>
      </c>
      <c r="Q868" s="11">
        <f>Cleaned_Data[[#This Row],[Order_Date]]</f>
        <v>45666</v>
      </c>
      <c r="R868" s="10" t="str">
        <f>Cleaned_Data[[#This Row],[Region]]</f>
        <v>Mumbai</v>
      </c>
      <c r="S868" s="10" t="str">
        <f>Cleaned_Data[[#This Row],[Sales_Channel]]</f>
        <v>Retail</v>
      </c>
      <c r="T868" s="10" t="str">
        <f>Cleaned_Data[[#This Row],[Gender_Category]]</f>
        <v>Kids</v>
      </c>
      <c r="U868" t="str">
        <f t="shared" si="27"/>
        <v>DK-534</v>
      </c>
      <c r="V868" s="10"/>
      <c r="W868" s="10"/>
    </row>
    <row r="869" spans="1:23" x14ac:dyDescent="0.3">
      <c r="A869" s="10" t="s">
        <v>1188</v>
      </c>
      <c r="B869" s="10">
        <f>Cleaned_Data[[#This Row],[Order_ID]]</f>
        <v>2912</v>
      </c>
      <c r="C869" s="10" t="str">
        <f>_xlfn.XLOOKUP(P869,Dim_Product!$E$2:$E$221,Dim_Product!$A$2:$A$221,"Not Found")</f>
        <v>PK-05</v>
      </c>
      <c r="D869" s="10" t="str">
        <f>_xlfn.XLOOKUP(Table5[[#This Row],[Order_Date]],Table8[Date],Table8[Date_Key],"Not Found")</f>
        <v>DK-576</v>
      </c>
      <c r="E869" s="10" t="str">
        <f>_xlfn.XLOOKUP(R869,Table4[Region],Table4[Region_Key])</f>
        <v>RK-01</v>
      </c>
      <c r="F869" s="10" t="str">
        <f>_xlfn.XLOOKUP(S869,Table6[Sales_Channel],Table6[Channel_Key])</f>
        <v>CK-01</v>
      </c>
      <c r="G869" s="10" t="str">
        <f>_xlfn.XLOOKUP(T869,Table7[Gender_Category],Table7[Gender_Key])</f>
        <v>GK-01</v>
      </c>
      <c r="H869" s="10">
        <f>Cleaned_Data[[#This Row],[Units_Sold]]</f>
        <v>2</v>
      </c>
      <c r="I869" s="10">
        <f>Cleaned_Data[[#This Row],[MRP]]</f>
        <v>9839.6299999999992</v>
      </c>
      <c r="J869" s="10">
        <f>Cleaned_Data[[#This Row],[Discount_Applied]]</f>
        <v>0.98</v>
      </c>
      <c r="K869" s="10">
        <f>Cleaned_Data[[#This Row],[Revenue]]</f>
        <v>393.59</v>
      </c>
      <c r="L869" s="10">
        <f>Cleaned_Data[[#This Row],[Profit]]</f>
        <v>1218.22</v>
      </c>
      <c r="M869" s="10" t="str">
        <f>Cleaned_Data[[#This Row],[Product_Name]]</f>
        <v>React Infinity</v>
      </c>
      <c r="N869" s="10" t="str">
        <f>Cleaned_Data[[#This Row],[Product_Line]]</f>
        <v>Running</v>
      </c>
      <c r="O869" s="10" t="str">
        <f>Cleaned_Data[[#This Row],[Size]]</f>
        <v>XL</v>
      </c>
      <c r="P869" s="10" t="str">
        <f t="shared" si="26"/>
        <v>React Infinity|Running|XL</v>
      </c>
      <c r="Q869" s="11">
        <f>Cleaned_Data[[#This Row],[Order_Date]]</f>
        <v>45708</v>
      </c>
      <c r="R869" s="10" t="str">
        <f>Cleaned_Data[[#This Row],[Region]]</f>
        <v>Bangalore</v>
      </c>
      <c r="S869" s="10" t="str">
        <f>Cleaned_Data[[#This Row],[Sales_Channel]]</f>
        <v>Online</v>
      </c>
      <c r="T869" s="10" t="str">
        <f>Cleaned_Data[[#This Row],[Gender_Category]]</f>
        <v>Kids</v>
      </c>
      <c r="U869" t="str">
        <f t="shared" si="27"/>
        <v>DK-576</v>
      </c>
      <c r="V869" s="10"/>
      <c r="W869" s="10"/>
    </row>
    <row r="870" spans="1:23" x14ac:dyDescent="0.3">
      <c r="A870" s="10" t="s">
        <v>1189</v>
      </c>
      <c r="B870" s="10">
        <f>Cleaned_Data[[#This Row],[Order_ID]]</f>
        <v>2913</v>
      </c>
      <c r="C870" s="10" t="str">
        <f>_xlfn.XLOOKUP(P870,Dim_Product!$E$2:$E$221,Dim_Product!$A$2:$A$221,"Not Found")</f>
        <v>PK-62</v>
      </c>
      <c r="D870" s="10" t="str">
        <f>_xlfn.XLOOKUP(Table5[[#This Row],[Order_Date]],Table8[Date],Table8[Date_Key],"Not Found")</f>
        <v>DK-456</v>
      </c>
      <c r="E870" s="10" t="str">
        <f>_xlfn.XLOOKUP(R870,Table4[Region],Table4[Region_Key])</f>
        <v>RK-04</v>
      </c>
      <c r="F870" s="10" t="str">
        <f>_xlfn.XLOOKUP(S870,Table6[Sales_Channel],Table6[Channel_Key])</f>
        <v>CK-01</v>
      </c>
      <c r="G870" s="10" t="str">
        <f>_xlfn.XLOOKUP(T870,Table7[Gender_Category],Table7[Gender_Key])</f>
        <v>GK-02</v>
      </c>
      <c r="H870" s="10">
        <f>Cleaned_Data[[#This Row],[Units_Sold]]</f>
        <v>2</v>
      </c>
      <c r="I870" s="10">
        <f>Cleaned_Data[[#This Row],[MRP]]</f>
        <v>6110.0300000000007</v>
      </c>
      <c r="J870" s="10">
        <f>Cleaned_Data[[#This Row],[Discount_Applied]]</f>
        <v>0.3</v>
      </c>
      <c r="K870" s="10">
        <f>Cleaned_Data[[#This Row],[Revenue]]</f>
        <v>0</v>
      </c>
      <c r="L870" s="10">
        <f>Cleaned_Data[[#This Row],[Profit]]</f>
        <v>-1036.78</v>
      </c>
      <c r="M870" s="10" t="str">
        <f>Cleaned_Data[[#This Row],[Product_Name]]</f>
        <v>Dunk Low</v>
      </c>
      <c r="N870" s="10" t="str">
        <f>Cleaned_Data[[#This Row],[Product_Line]]</f>
        <v>Lifestyle</v>
      </c>
      <c r="O870" s="10" t="str">
        <f>Cleaned_Data[[#This Row],[Size]]</f>
        <v>8</v>
      </c>
      <c r="P870" s="10" t="str">
        <f t="shared" si="26"/>
        <v>Dunk Low|Lifestyle|8</v>
      </c>
      <c r="Q870" s="11">
        <f>Cleaned_Data[[#This Row],[Order_Date]]</f>
        <v>45588</v>
      </c>
      <c r="R870" s="10" t="str">
        <f>Cleaned_Data[[#This Row],[Region]]</f>
        <v>Pune</v>
      </c>
      <c r="S870" s="10" t="str">
        <f>Cleaned_Data[[#This Row],[Sales_Channel]]</f>
        <v>Online</v>
      </c>
      <c r="T870" s="10" t="str">
        <f>Cleaned_Data[[#This Row],[Gender_Category]]</f>
        <v>Women</v>
      </c>
      <c r="U870" t="str">
        <f t="shared" si="27"/>
        <v>DK-456</v>
      </c>
      <c r="V870" s="10"/>
      <c r="W870" s="10"/>
    </row>
    <row r="871" spans="1:23" x14ac:dyDescent="0.3">
      <c r="A871" s="10" t="s">
        <v>1190</v>
      </c>
      <c r="B871" s="10">
        <f>Cleaned_Data[[#This Row],[Order_ID]]</f>
        <v>2914</v>
      </c>
      <c r="C871" s="10" t="str">
        <f>_xlfn.XLOOKUP(P871,Dim_Product!$E$2:$E$221,Dim_Product!$A$2:$A$221,"Not Found")</f>
        <v>PK-18</v>
      </c>
      <c r="D871" s="10" t="str">
        <f>_xlfn.XLOOKUP(Table5[[#This Row],[Order_Date]],Table8[Date],Table8[Date_Key],"Not Found")</f>
        <v>DK-367</v>
      </c>
      <c r="E871" s="10" t="str">
        <f>_xlfn.XLOOKUP(R871,Table4[Region],Table4[Region_Key])</f>
        <v>RK-03</v>
      </c>
      <c r="F871" s="10" t="str">
        <f>_xlfn.XLOOKUP(S871,Table6[Sales_Channel],Table6[Channel_Key])</f>
        <v>CK-01</v>
      </c>
      <c r="G871" s="10" t="str">
        <f>_xlfn.XLOOKUP(T871,Table7[Gender_Category],Table7[Gender_Key])</f>
        <v>GK-03</v>
      </c>
      <c r="H871" s="10">
        <f>Cleaned_Data[[#This Row],[Units_Sold]]</f>
        <v>2</v>
      </c>
      <c r="I871" s="10">
        <f>Cleaned_Data[[#This Row],[MRP]]</f>
        <v>7603.38</v>
      </c>
      <c r="J871" s="10">
        <f>Cleaned_Data[[#This Row],[Discount_Applied]]</f>
        <v>0</v>
      </c>
      <c r="K871" s="10">
        <f>Cleaned_Data[[#This Row],[Revenue]]</f>
        <v>0</v>
      </c>
      <c r="L871" s="10">
        <f>Cleaned_Data[[#This Row],[Profit]]</f>
        <v>-950.86</v>
      </c>
      <c r="M871" s="10" t="str">
        <f>Cleaned_Data[[#This Row],[Product_Name]]</f>
        <v>Tiempo Legend</v>
      </c>
      <c r="N871" s="10" t="str">
        <f>Cleaned_Data[[#This Row],[Product_Line]]</f>
        <v>Soccer</v>
      </c>
      <c r="O871" s="10" t="str">
        <f>Cleaned_Data[[#This Row],[Size]]</f>
        <v>L</v>
      </c>
      <c r="P871" s="10" t="str">
        <f t="shared" si="26"/>
        <v>Tiempo Legend|Soccer|L</v>
      </c>
      <c r="Q871" s="11">
        <f>Cleaned_Data[[#This Row],[Order_Date]]</f>
        <v>45499</v>
      </c>
      <c r="R871" s="10" t="str">
        <f>Cleaned_Data[[#This Row],[Region]]</f>
        <v>Mumbai</v>
      </c>
      <c r="S871" s="10" t="str">
        <f>Cleaned_Data[[#This Row],[Sales_Channel]]</f>
        <v>Online</v>
      </c>
      <c r="T871" s="10" t="str">
        <f>Cleaned_Data[[#This Row],[Gender_Category]]</f>
        <v>Men</v>
      </c>
      <c r="U871" t="str">
        <f t="shared" si="27"/>
        <v>DK-367</v>
      </c>
      <c r="V871" s="10"/>
      <c r="W871" s="10"/>
    </row>
    <row r="872" spans="1:23" x14ac:dyDescent="0.3">
      <c r="A872" s="10" t="s">
        <v>1191</v>
      </c>
      <c r="B872" s="10">
        <f>Cleaned_Data[[#This Row],[Order_ID]]</f>
        <v>2915</v>
      </c>
      <c r="C872" s="10" t="str">
        <f>_xlfn.XLOOKUP(P872,Dim_Product!$E$2:$E$221,Dim_Product!$A$2:$A$221,"Not Found")</f>
        <v>PK-99</v>
      </c>
      <c r="D872" s="10" t="str">
        <f>_xlfn.XLOOKUP(Table5[[#This Row],[Order_Date]],Table8[Date],Table8[Date_Key],"Not Found")</f>
        <v>DK-438</v>
      </c>
      <c r="E872" s="10" t="str">
        <f>_xlfn.XLOOKUP(R872,Table4[Region],Table4[Region_Key])</f>
        <v>RK-03</v>
      </c>
      <c r="F872" s="10" t="str">
        <f>_xlfn.XLOOKUP(S872,Table6[Sales_Channel],Table6[Channel_Key])</f>
        <v>CK-02</v>
      </c>
      <c r="G872" s="10" t="str">
        <f>_xlfn.XLOOKUP(T872,Table7[Gender_Category],Table7[Gender_Key])</f>
        <v>GK-03</v>
      </c>
      <c r="H872" s="10">
        <f>Cleaned_Data[[#This Row],[Units_Sold]]</f>
        <v>1</v>
      </c>
      <c r="I872" s="10">
        <f>Cleaned_Data[[#This Row],[MRP]]</f>
        <v>4994.83</v>
      </c>
      <c r="J872" s="10">
        <f>Cleaned_Data[[#This Row],[Discount_Applied]]</f>
        <v>0</v>
      </c>
      <c r="K872" s="10">
        <f>Cleaned_Data[[#This Row],[Revenue]]</f>
        <v>0</v>
      </c>
      <c r="L872" s="10">
        <f>Cleaned_Data[[#This Row],[Profit]]</f>
        <v>629.34</v>
      </c>
      <c r="M872" s="10" t="str">
        <f>Cleaned_Data[[#This Row],[Product_Name]]</f>
        <v>Kyrie Flytrap</v>
      </c>
      <c r="N872" s="10" t="str">
        <f>Cleaned_Data[[#This Row],[Product_Line]]</f>
        <v>Basketball</v>
      </c>
      <c r="O872" s="10" t="str">
        <f>Cleaned_Data[[#This Row],[Size]]</f>
        <v>XL</v>
      </c>
      <c r="P872" s="10" t="str">
        <f t="shared" si="26"/>
        <v>Kyrie Flytrap|Basketball|XL</v>
      </c>
      <c r="Q872" s="11">
        <f>Cleaned_Data[[#This Row],[Order_Date]]</f>
        <v>45570</v>
      </c>
      <c r="R872" s="10" t="str">
        <f>Cleaned_Data[[#This Row],[Region]]</f>
        <v>Mumbai</v>
      </c>
      <c r="S872" s="10" t="str">
        <f>Cleaned_Data[[#This Row],[Sales_Channel]]</f>
        <v>Retail</v>
      </c>
      <c r="T872" s="10" t="str">
        <f>Cleaned_Data[[#This Row],[Gender_Category]]</f>
        <v>Men</v>
      </c>
      <c r="U872" t="str">
        <f t="shared" si="27"/>
        <v>DK-438</v>
      </c>
      <c r="V872" s="10"/>
      <c r="W872" s="10"/>
    </row>
    <row r="873" spans="1:23" x14ac:dyDescent="0.3">
      <c r="A873" s="10" t="s">
        <v>1192</v>
      </c>
      <c r="B873" s="10">
        <f>Cleaned_Data[[#This Row],[Order_ID]]</f>
        <v>2916</v>
      </c>
      <c r="C873" s="10" t="str">
        <f>_xlfn.XLOOKUP(P873,Dim_Product!$E$2:$E$221,Dim_Product!$A$2:$A$221,"Not Found")</f>
        <v>PK-23</v>
      </c>
      <c r="D873" s="10" t="str">
        <f>_xlfn.XLOOKUP(Table5[[#This Row],[Order_Date]],Table8[Date],Table8[Date_Key],"Not Found")</f>
        <v>DK-728</v>
      </c>
      <c r="E873" s="10" t="str">
        <f>_xlfn.XLOOKUP(R873,Table4[Region],Table4[Region_Key])</f>
        <v>RK-02</v>
      </c>
      <c r="F873" s="10" t="str">
        <f>_xlfn.XLOOKUP(S873,Table6[Sales_Channel],Table6[Channel_Key])</f>
        <v>CK-02</v>
      </c>
      <c r="G873" s="10" t="str">
        <f>_xlfn.XLOOKUP(T873,Table7[Gender_Category],Table7[Gender_Key])</f>
        <v>GK-01</v>
      </c>
      <c r="H873" s="10">
        <f>Cleaned_Data[[#This Row],[Units_Sold]]</f>
        <v>2</v>
      </c>
      <c r="I873" s="10">
        <f>Cleaned_Data[[#This Row],[MRP]]</f>
        <v>6110.0300000000007</v>
      </c>
      <c r="J873" s="10">
        <f>Cleaned_Data[[#This Row],[Discount_Applied]]</f>
        <v>0</v>
      </c>
      <c r="K873" s="10">
        <f>Cleaned_Data[[#This Row],[Revenue]]</f>
        <v>0</v>
      </c>
      <c r="L873" s="10">
        <f>Cleaned_Data[[#This Row],[Profit]]</f>
        <v>-1121.25</v>
      </c>
      <c r="M873" s="10" t="str">
        <f>Cleaned_Data[[#This Row],[Product_Name]]</f>
        <v>Blazer Mid</v>
      </c>
      <c r="N873" s="10" t="str">
        <f>Cleaned_Data[[#This Row],[Product_Line]]</f>
        <v>Lifestyle</v>
      </c>
      <c r="O873" s="10" t="str">
        <f>Cleaned_Data[[#This Row],[Size]]</f>
        <v>XL</v>
      </c>
      <c r="P873" s="10" t="str">
        <f t="shared" si="26"/>
        <v>Blazer Mid|Lifestyle|XL</v>
      </c>
      <c r="Q873" s="11">
        <f>Cleaned_Data[[#This Row],[Order_Date]]</f>
        <v>45860</v>
      </c>
      <c r="R873" s="10" t="str">
        <f>Cleaned_Data[[#This Row],[Region]]</f>
        <v>Hyderabad</v>
      </c>
      <c r="S873" s="10" t="str">
        <f>Cleaned_Data[[#This Row],[Sales_Channel]]</f>
        <v>Retail</v>
      </c>
      <c r="T873" s="10" t="str">
        <f>Cleaned_Data[[#This Row],[Gender_Category]]</f>
        <v>Kids</v>
      </c>
      <c r="U873" t="str">
        <f t="shared" si="27"/>
        <v>DK-728</v>
      </c>
      <c r="V873" s="10"/>
      <c r="W873" s="10"/>
    </row>
    <row r="874" spans="1:23" x14ac:dyDescent="0.3">
      <c r="A874" s="10" t="s">
        <v>1193</v>
      </c>
      <c r="B874" s="10">
        <f>Cleaned_Data[[#This Row],[Order_ID]]</f>
        <v>2917</v>
      </c>
      <c r="C874" s="10" t="str">
        <f>_xlfn.XLOOKUP(P874,Dim_Product!$E$2:$E$221,Dim_Product!$A$2:$A$221,"Not Found")</f>
        <v>PK-47</v>
      </c>
      <c r="D874" s="10" t="str">
        <f>_xlfn.XLOOKUP(Table5[[#This Row],[Order_Date]],Table8[Date],Table8[Date_Key],"Not Found")</f>
        <v>DK-167</v>
      </c>
      <c r="E874" s="10" t="str">
        <f>_xlfn.XLOOKUP(R874,Table4[Region],Table4[Region_Key])</f>
        <v>RK-01</v>
      </c>
      <c r="F874" s="10" t="str">
        <f>_xlfn.XLOOKUP(S874,Table6[Sales_Channel],Table6[Channel_Key])</f>
        <v>CK-02</v>
      </c>
      <c r="G874" s="10" t="str">
        <f>_xlfn.XLOOKUP(T874,Table7[Gender_Category],Table7[Gender_Key])</f>
        <v>GK-03</v>
      </c>
      <c r="H874" s="10">
        <f>Cleaned_Data[[#This Row],[Units_Sold]]</f>
        <v>1</v>
      </c>
      <c r="I874" s="10">
        <f>Cleaned_Data[[#This Row],[MRP]]</f>
        <v>3204.72</v>
      </c>
      <c r="J874" s="10">
        <f>Cleaned_Data[[#This Row],[Discount_Applied]]</f>
        <v>0</v>
      </c>
      <c r="K874" s="10">
        <f>Cleaned_Data[[#This Row],[Revenue]]</f>
        <v>0</v>
      </c>
      <c r="L874" s="10">
        <f>Cleaned_Data[[#This Row],[Profit]]</f>
        <v>1916.14</v>
      </c>
      <c r="M874" s="10" t="str">
        <f>Cleaned_Data[[#This Row],[Product_Name]]</f>
        <v>Phantom GT</v>
      </c>
      <c r="N874" s="10" t="str">
        <f>Cleaned_Data[[#This Row],[Product_Line]]</f>
        <v>Soccer</v>
      </c>
      <c r="O874" s="10" t="str">
        <f>Cleaned_Data[[#This Row],[Size]]</f>
        <v>NA</v>
      </c>
      <c r="P874" s="10" t="str">
        <f t="shared" si="26"/>
        <v>Phantom GT|Soccer|NA</v>
      </c>
      <c r="Q874" s="11">
        <f>Cleaned_Data[[#This Row],[Order_Date]]</f>
        <v>45299</v>
      </c>
      <c r="R874" s="10" t="str">
        <f>Cleaned_Data[[#This Row],[Region]]</f>
        <v>Bangalore</v>
      </c>
      <c r="S874" s="10" t="str">
        <f>Cleaned_Data[[#This Row],[Sales_Channel]]</f>
        <v>Retail</v>
      </c>
      <c r="T874" s="10" t="str">
        <f>Cleaned_Data[[#This Row],[Gender_Category]]</f>
        <v>Men</v>
      </c>
      <c r="U874" t="str">
        <f t="shared" si="27"/>
        <v>DK-167</v>
      </c>
      <c r="V874" s="10"/>
      <c r="W874" s="10"/>
    </row>
    <row r="875" spans="1:23" x14ac:dyDescent="0.3">
      <c r="A875" s="10" t="s">
        <v>1194</v>
      </c>
      <c r="B875" s="10">
        <f>Cleaned_Data[[#This Row],[Order_ID]]</f>
        <v>2918</v>
      </c>
      <c r="C875" s="10" t="str">
        <f>_xlfn.XLOOKUP(P875,Dim_Product!$E$2:$E$221,Dim_Product!$A$2:$A$221,"Not Found")</f>
        <v>PK-01</v>
      </c>
      <c r="D875" s="10" t="str">
        <f>_xlfn.XLOOKUP(Table5[[#This Row],[Order_Date]],Table8[Date],Table8[Date_Key],"Not Found")</f>
        <v>Not Found</v>
      </c>
      <c r="E875" s="10" t="str">
        <f>_xlfn.XLOOKUP(R875,Table4[Region],Table4[Region_Key])</f>
        <v>RK-03</v>
      </c>
      <c r="F875" s="10" t="str">
        <f>_xlfn.XLOOKUP(S875,Table6[Sales_Channel],Table6[Channel_Key])</f>
        <v>CK-02</v>
      </c>
      <c r="G875" s="10" t="str">
        <f>_xlfn.XLOOKUP(T875,Table7[Gender_Category],Table7[Gender_Key])</f>
        <v>GK-03</v>
      </c>
      <c r="H875" s="10">
        <f>Cleaned_Data[[#This Row],[Units_Sold]]</f>
        <v>2</v>
      </c>
      <c r="I875" s="10">
        <f>Cleaned_Data[[#This Row],[MRP]]</f>
        <v>6110.0300000000007</v>
      </c>
      <c r="J875" s="10">
        <f>Cleaned_Data[[#This Row],[Discount_Applied]]</f>
        <v>0</v>
      </c>
      <c r="K875" s="10">
        <f>Cleaned_Data[[#This Row],[Revenue]]</f>
        <v>0</v>
      </c>
      <c r="L875" s="10">
        <f>Cleaned_Data[[#This Row],[Profit]]</f>
        <v>1398.13</v>
      </c>
      <c r="M875" s="10" t="str">
        <f>Cleaned_Data[[#This Row],[Product_Name]]</f>
        <v>SuperRep Go</v>
      </c>
      <c r="N875" s="10" t="str">
        <f>Cleaned_Data[[#This Row],[Product_Line]]</f>
        <v>Training</v>
      </c>
      <c r="O875" s="10" t="str">
        <f>Cleaned_Data[[#This Row],[Size]]</f>
        <v>M</v>
      </c>
      <c r="P875" s="10" t="str">
        <f t="shared" si="26"/>
        <v>SuperRep Go|Training|M</v>
      </c>
      <c r="Q875" s="11" t="str">
        <f>Cleaned_Data[[#This Row],[Order_Date]]</f>
        <v/>
      </c>
      <c r="R875" s="10" t="str">
        <f>Cleaned_Data[[#This Row],[Region]]</f>
        <v>Mumbai</v>
      </c>
      <c r="S875" s="10" t="str">
        <f>Cleaned_Data[[#This Row],[Sales_Channel]]</f>
        <v>Retail</v>
      </c>
      <c r="T875" s="10" t="str">
        <f>Cleaned_Data[[#This Row],[Gender_Category]]</f>
        <v>Men</v>
      </c>
      <c r="U875" t="str">
        <f t="shared" si="27"/>
        <v>Not Found</v>
      </c>
      <c r="V875" s="10"/>
      <c r="W875" s="10"/>
    </row>
    <row r="876" spans="1:23" x14ac:dyDescent="0.3">
      <c r="A876" s="10" t="s">
        <v>1195</v>
      </c>
      <c r="B876" s="10">
        <f>Cleaned_Data[[#This Row],[Order_ID]]</f>
        <v>2919</v>
      </c>
      <c r="C876" s="10" t="str">
        <f>_xlfn.XLOOKUP(P876,Dim_Product!$E$2:$E$221,Dim_Product!$A$2:$A$221,"Not Found")</f>
        <v>PK-03</v>
      </c>
      <c r="D876" s="10" t="str">
        <f>_xlfn.XLOOKUP(Table5[[#This Row],[Order_Date]],Table8[Date],Table8[Date_Key],"Not Found")</f>
        <v>DK-223</v>
      </c>
      <c r="E876" s="10" t="str">
        <f>_xlfn.XLOOKUP(R876,Table4[Region],Table4[Region_Key])</f>
        <v>RK-01</v>
      </c>
      <c r="F876" s="10" t="str">
        <f>_xlfn.XLOOKUP(S876,Table6[Sales_Channel],Table6[Channel_Key])</f>
        <v>CK-02</v>
      </c>
      <c r="G876" s="10" t="str">
        <f>_xlfn.XLOOKUP(T876,Table7[Gender_Category],Table7[Gender_Key])</f>
        <v>GK-03</v>
      </c>
      <c r="H876" s="10">
        <f>Cleaned_Data[[#This Row],[Units_Sold]]</f>
        <v>2</v>
      </c>
      <c r="I876" s="10">
        <f>Cleaned_Data[[#This Row],[MRP]]</f>
        <v>7323.53</v>
      </c>
      <c r="J876" s="10">
        <f>Cleaned_Data[[#This Row],[Discount_Applied]]</f>
        <v>0</v>
      </c>
      <c r="K876" s="10">
        <f>Cleaned_Data[[#This Row],[Revenue]]</f>
        <v>0</v>
      </c>
      <c r="L876" s="10">
        <f>Cleaned_Data[[#This Row],[Profit]]</f>
        <v>488.37</v>
      </c>
      <c r="M876" s="10" t="str">
        <f>Cleaned_Data[[#This Row],[Product_Name]]</f>
        <v>Premier III</v>
      </c>
      <c r="N876" s="10" t="str">
        <f>Cleaned_Data[[#This Row],[Product_Line]]</f>
        <v>Soccer</v>
      </c>
      <c r="O876" s="10" t="str">
        <f>Cleaned_Data[[#This Row],[Size]]</f>
        <v>M</v>
      </c>
      <c r="P876" s="10" t="str">
        <f t="shared" si="26"/>
        <v>Premier III|Soccer|M</v>
      </c>
      <c r="Q876" s="11">
        <f>Cleaned_Data[[#This Row],[Order_Date]]</f>
        <v>45355</v>
      </c>
      <c r="R876" s="10" t="str">
        <f>Cleaned_Data[[#This Row],[Region]]</f>
        <v>Bangalore</v>
      </c>
      <c r="S876" s="10" t="str">
        <f>Cleaned_Data[[#This Row],[Sales_Channel]]</f>
        <v>Retail</v>
      </c>
      <c r="T876" s="10" t="str">
        <f>Cleaned_Data[[#This Row],[Gender_Category]]</f>
        <v>Men</v>
      </c>
      <c r="U876" t="str">
        <f t="shared" si="27"/>
        <v>DK-223</v>
      </c>
      <c r="V876" s="10"/>
      <c r="W876" s="10"/>
    </row>
    <row r="877" spans="1:23" x14ac:dyDescent="0.3">
      <c r="A877" s="10" t="s">
        <v>1196</v>
      </c>
      <c r="B877" s="10">
        <f>Cleaned_Data[[#This Row],[Order_ID]]</f>
        <v>2920</v>
      </c>
      <c r="C877" s="10" t="str">
        <f>_xlfn.XLOOKUP(P877,Dim_Product!$E$2:$E$221,Dim_Product!$A$2:$A$221,"Not Found")</f>
        <v>PK-136</v>
      </c>
      <c r="D877" s="10" t="str">
        <f>_xlfn.XLOOKUP(Table5[[#This Row],[Order_Date]],Table8[Date],Table8[Date_Key],"Not Found")</f>
        <v>DK-419</v>
      </c>
      <c r="E877" s="10" t="str">
        <f>_xlfn.XLOOKUP(R877,Table4[Region],Table4[Region_Key])</f>
        <v>RK-06</v>
      </c>
      <c r="F877" s="10" t="str">
        <f>_xlfn.XLOOKUP(S877,Table6[Sales_Channel],Table6[Channel_Key])</f>
        <v>CK-02</v>
      </c>
      <c r="G877" s="10" t="str">
        <f>_xlfn.XLOOKUP(T877,Table7[Gender_Category],Table7[Gender_Key])</f>
        <v>GK-01</v>
      </c>
      <c r="H877" s="10">
        <f>Cleaned_Data[[#This Row],[Units_Sold]]</f>
        <v>2</v>
      </c>
      <c r="I877" s="10">
        <f>Cleaned_Data[[#This Row],[MRP]]</f>
        <v>5891.32</v>
      </c>
      <c r="J877" s="10">
        <f>Cleaned_Data[[#This Row],[Discount_Applied]]</f>
        <v>0</v>
      </c>
      <c r="K877" s="10">
        <f>Cleaned_Data[[#This Row],[Revenue]]</f>
        <v>-2120.88</v>
      </c>
      <c r="L877" s="10">
        <f>Cleaned_Data[[#This Row],[Profit]]</f>
        <v>345.7</v>
      </c>
      <c r="M877" s="10" t="str">
        <f>Cleaned_Data[[#This Row],[Product_Name]]</f>
        <v>Mercurial Superfly</v>
      </c>
      <c r="N877" s="10" t="str">
        <f>Cleaned_Data[[#This Row],[Product_Line]]</f>
        <v>Soccer</v>
      </c>
      <c r="O877" s="10" t="str">
        <f>Cleaned_Data[[#This Row],[Size]]</f>
        <v>9</v>
      </c>
      <c r="P877" s="10" t="str">
        <f t="shared" si="26"/>
        <v>Mercurial Superfly|Soccer|9</v>
      </c>
      <c r="Q877" s="11">
        <f>Cleaned_Data[[#This Row],[Order_Date]]</f>
        <v>45551</v>
      </c>
      <c r="R877" s="10" t="str">
        <f>Cleaned_Data[[#This Row],[Region]]</f>
        <v>Kolkata</v>
      </c>
      <c r="S877" s="10" t="str">
        <f>Cleaned_Data[[#This Row],[Sales_Channel]]</f>
        <v>Retail</v>
      </c>
      <c r="T877" s="10" t="str">
        <f>Cleaned_Data[[#This Row],[Gender_Category]]</f>
        <v>Kids</v>
      </c>
      <c r="U877" t="str">
        <f t="shared" si="27"/>
        <v>DK-419</v>
      </c>
      <c r="V877" s="10"/>
      <c r="W877" s="10"/>
    </row>
    <row r="878" spans="1:23" x14ac:dyDescent="0.3">
      <c r="A878" s="10" t="s">
        <v>1197</v>
      </c>
      <c r="B878" s="10">
        <f>Cleaned_Data[[#This Row],[Order_ID]]</f>
        <v>2921</v>
      </c>
      <c r="C878" s="10" t="str">
        <f>_xlfn.XLOOKUP(P878,Dim_Product!$E$2:$E$221,Dim_Product!$A$2:$A$221,"Not Found")</f>
        <v>PK-58</v>
      </c>
      <c r="D878" s="10" t="str">
        <f>_xlfn.XLOOKUP(Table5[[#This Row],[Order_Date]],Table8[Date],Table8[Date_Key],"Not Found")</f>
        <v>DK-393</v>
      </c>
      <c r="E878" s="10" t="str">
        <f>_xlfn.XLOOKUP(R878,Table4[Region],Table4[Region_Key])</f>
        <v>RK-01</v>
      </c>
      <c r="F878" s="10" t="str">
        <f>_xlfn.XLOOKUP(S878,Table6[Sales_Channel],Table6[Channel_Key])</f>
        <v>CK-02</v>
      </c>
      <c r="G878" s="10" t="str">
        <f>_xlfn.XLOOKUP(T878,Table7[Gender_Category],Table7[Gender_Key])</f>
        <v>GK-01</v>
      </c>
      <c r="H878" s="10">
        <f>Cleaned_Data[[#This Row],[Units_Sold]]</f>
        <v>2</v>
      </c>
      <c r="I878" s="10">
        <f>Cleaned_Data[[#This Row],[MRP]]</f>
        <v>9092.33</v>
      </c>
      <c r="J878" s="10">
        <f>Cleaned_Data[[#This Row],[Discount_Applied]]</f>
        <v>0.39</v>
      </c>
      <c r="K878" s="10">
        <f>Cleaned_Data[[#This Row],[Revenue]]</f>
        <v>0</v>
      </c>
      <c r="L878" s="10">
        <f>Cleaned_Data[[#This Row],[Profit]]</f>
        <v>2826.57</v>
      </c>
      <c r="M878" s="10" t="str">
        <f>Cleaned_Data[[#This Row],[Product_Name]]</f>
        <v>Metcon 7</v>
      </c>
      <c r="N878" s="10" t="str">
        <f>Cleaned_Data[[#This Row],[Product_Line]]</f>
        <v>Training</v>
      </c>
      <c r="O878" s="10" t="str">
        <f>Cleaned_Data[[#This Row],[Size]]</f>
        <v>M</v>
      </c>
      <c r="P878" s="10" t="str">
        <f t="shared" si="26"/>
        <v>Metcon 7|Training|M</v>
      </c>
      <c r="Q878" s="11">
        <f>Cleaned_Data[[#This Row],[Order_Date]]</f>
        <v>45525</v>
      </c>
      <c r="R878" s="10" t="str">
        <f>Cleaned_Data[[#This Row],[Region]]</f>
        <v>Bangalore</v>
      </c>
      <c r="S878" s="10" t="str">
        <f>Cleaned_Data[[#This Row],[Sales_Channel]]</f>
        <v>Retail</v>
      </c>
      <c r="T878" s="10" t="str">
        <f>Cleaned_Data[[#This Row],[Gender_Category]]</f>
        <v>Kids</v>
      </c>
      <c r="U878" t="str">
        <f t="shared" si="27"/>
        <v>DK-393</v>
      </c>
      <c r="V878" s="10"/>
      <c r="W878" s="10"/>
    </row>
    <row r="879" spans="1:23" x14ac:dyDescent="0.3">
      <c r="A879" s="10" t="s">
        <v>1198</v>
      </c>
      <c r="B879" s="10">
        <f>Cleaned_Data[[#This Row],[Order_ID]]</f>
        <v>2922</v>
      </c>
      <c r="C879" s="10" t="str">
        <f>_xlfn.XLOOKUP(P879,Dim_Product!$E$2:$E$221,Dim_Product!$A$2:$A$221,"Not Found")</f>
        <v>PK-142</v>
      </c>
      <c r="D879" s="10" t="str">
        <f>_xlfn.XLOOKUP(Table5[[#This Row],[Order_Date]],Table8[Date],Table8[Date_Key],"Not Found")</f>
        <v>DK-502</v>
      </c>
      <c r="E879" s="10" t="str">
        <f>_xlfn.XLOOKUP(R879,Table4[Region],Table4[Region_Key])</f>
        <v>RK-06</v>
      </c>
      <c r="F879" s="10" t="str">
        <f>_xlfn.XLOOKUP(S879,Table6[Sales_Channel],Table6[Channel_Key])</f>
        <v>CK-01</v>
      </c>
      <c r="G879" s="10" t="str">
        <f>_xlfn.XLOOKUP(T879,Table7[Gender_Category],Table7[Gender_Key])</f>
        <v>GK-01</v>
      </c>
      <c r="H879" s="10">
        <f>Cleaned_Data[[#This Row],[Units_Sold]]</f>
        <v>2</v>
      </c>
      <c r="I879" s="10">
        <f>Cleaned_Data[[#This Row],[MRP]]</f>
        <v>6110.0300000000007</v>
      </c>
      <c r="J879" s="10">
        <f>Cleaned_Data[[#This Row],[Discount_Applied]]</f>
        <v>0</v>
      </c>
      <c r="K879" s="10">
        <f>Cleaned_Data[[#This Row],[Revenue]]</f>
        <v>0</v>
      </c>
      <c r="L879" s="10">
        <f>Cleaned_Data[[#This Row],[Profit]]</f>
        <v>3495.67</v>
      </c>
      <c r="M879" s="10" t="str">
        <f>Cleaned_Data[[#This Row],[Product_Name]]</f>
        <v>Tiempo Legend</v>
      </c>
      <c r="N879" s="10" t="str">
        <f>Cleaned_Data[[#This Row],[Product_Line]]</f>
        <v>Soccer</v>
      </c>
      <c r="O879" s="10" t="str">
        <f>Cleaned_Data[[#This Row],[Size]]</f>
        <v>XL</v>
      </c>
      <c r="P879" s="10" t="str">
        <f t="shared" si="26"/>
        <v>Tiempo Legend|Soccer|XL</v>
      </c>
      <c r="Q879" s="11">
        <f>Cleaned_Data[[#This Row],[Order_Date]]</f>
        <v>45634</v>
      </c>
      <c r="R879" s="10" t="str">
        <f>Cleaned_Data[[#This Row],[Region]]</f>
        <v>Kolkata</v>
      </c>
      <c r="S879" s="10" t="str">
        <f>Cleaned_Data[[#This Row],[Sales_Channel]]</f>
        <v>Online</v>
      </c>
      <c r="T879" s="10" t="str">
        <f>Cleaned_Data[[#This Row],[Gender_Category]]</f>
        <v>Kids</v>
      </c>
      <c r="U879" t="str">
        <f t="shared" si="27"/>
        <v>DK-502</v>
      </c>
      <c r="V879" s="10"/>
      <c r="W879" s="10"/>
    </row>
    <row r="880" spans="1:23" x14ac:dyDescent="0.3">
      <c r="A880" s="10" t="s">
        <v>1199</v>
      </c>
      <c r="B880" s="10">
        <f>Cleaned_Data[[#This Row],[Order_ID]]</f>
        <v>2923</v>
      </c>
      <c r="C880" s="10" t="str">
        <f>_xlfn.XLOOKUP(P880,Dim_Product!$E$2:$E$221,Dim_Product!$A$2:$A$221,"Not Found")</f>
        <v>PK-80</v>
      </c>
      <c r="D880" s="10" t="str">
        <f>_xlfn.XLOOKUP(Table5[[#This Row],[Order_Date]],Table8[Date],Table8[Date_Key],"Not Found")</f>
        <v>Not Found</v>
      </c>
      <c r="E880" s="10" t="str">
        <f>_xlfn.XLOOKUP(R880,Table4[Region],Table4[Region_Key])</f>
        <v>RK-03</v>
      </c>
      <c r="F880" s="10" t="str">
        <f>_xlfn.XLOOKUP(S880,Table6[Sales_Channel],Table6[Channel_Key])</f>
        <v>CK-01</v>
      </c>
      <c r="G880" s="10" t="str">
        <f>_xlfn.XLOOKUP(T880,Table7[Gender_Category],Table7[Gender_Key])</f>
        <v>GK-02</v>
      </c>
      <c r="H880" s="10">
        <f>Cleaned_Data[[#This Row],[Units_Sold]]</f>
        <v>2</v>
      </c>
      <c r="I880" s="10">
        <f>Cleaned_Data[[#This Row],[MRP]]</f>
        <v>6991.93</v>
      </c>
      <c r="J880" s="10">
        <f>Cleaned_Data[[#This Row],[Discount_Applied]]</f>
        <v>0</v>
      </c>
      <c r="K880" s="10">
        <f>Cleaned_Data[[#This Row],[Revenue]]</f>
        <v>0</v>
      </c>
      <c r="L880" s="10">
        <f>Cleaned_Data[[#This Row],[Profit]]</f>
        <v>-371.76</v>
      </c>
      <c r="M880" s="10" t="str">
        <f>Cleaned_Data[[#This Row],[Product_Name]]</f>
        <v>Metcon 7</v>
      </c>
      <c r="N880" s="10" t="str">
        <f>Cleaned_Data[[#This Row],[Product_Line]]</f>
        <v>Training</v>
      </c>
      <c r="O880" s="10" t="str">
        <f>Cleaned_Data[[#This Row],[Size]]</f>
        <v>XL</v>
      </c>
      <c r="P880" s="10" t="str">
        <f t="shared" si="26"/>
        <v>Metcon 7|Training|XL</v>
      </c>
      <c r="Q880" s="11" t="str">
        <f>Cleaned_Data[[#This Row],[Order_Date]]</f>
        <v/>
      </c>
      <c r="R880" s="10" t="str">
        <f>Cleaned_Data[[#This Row],[Region]]</f>
        <v>Mumbai</v>
      </c>
      <c r="S880" s="10" t="str">
        <f>Cleaned_Data[[#This Row],[Sales_Channel]]</f>
        <v>Online</v>
      </c>
      <c r="T880" s="10" t="str">
        <f>Cleaned_Data[[#This Row],[Gender_Category]]</f>
        <v>Women</v>
      </c>
      <c r="U880" t="str">
        <f t="shared" si="27"/>
        <v>Not Found</v>
      </c>
      <c r="V880" s="10"/>
      <c r="W880" s="10"/>
    </row>
    <row r="881" spans="1:23" x14ac:dyDescent="0.3">
      <c r="A881" s="10" t="s">
        <v>1200</v>
      </c>
      <c r="B881" s="10">
        <f>Cleaned_Data[[#This Row],[Order_ID]]</f>
        <v>2924</v>
      </c>
      <c r="C881" s="10" t="str">
        <f>_xlfn.XLOOKUP(P881,Dim_Product!$E$2:$E$221,Dim_Product!$A$2:$A$221,"Not Found")</f>
        <v>PK-66</v>
      </c>
      <c r="D881" s="10" t="str">
        <f>_xlfn.XLOOKUP(Table5[[#This Row],[Order_Date]],Table8[Date],Table8[Date_Key],"Not Found")</f>
        <v>DK-559</v>
      </c>
      <c r="E881" s="10" t="str">
        <f>_xlfn.XLOOKUP(R881,Table4[Region],Table4[Region_Key])</f>
        <v>RK-01</v>
      </c>
      <c r="F881" s="10" t="str">
        <f>_xlfn.XLOOKUP(S881,Table6[Sales_Channel],Table6[Channel_Key])</f>
        <v>CK-02</v>
      </c>
      <c r="G881" s="10" t="str">
        <f>_xlfn.XLOOKUP(T881,Table7[Gender_Category],Table7[Gender_Key])</f>
        <v>GK-02</v>
      </c>
      <c r="H881" s="10">
        <f>Cleaned_Data[[#This Row],[Units_Sold]]</f>
        <v>2</v>
      </c>
      <c r="I881" s="10">
        <f>Cleaned_Data[[#This Row],[MRP]]</f>
        <v>8776.01</v>
      </c>
      <c r="J881" s="10">
        <f>Cleaned_Data[[#This Row],[Discount_Applied]]</f>
        <v>0</v>
      </c>
      <c r="K881" s="10">
        <f>Cleaned_Data[[#This Row],[Revenue]]</f>
        <v>0</v>
      </c>
      <c r="L881" s="10">
        <f>Cleaned_Data[[#This Row],[Profit]]</f>
        <v>-71.05</v>
      </c>
      <c r="M881" s="10" t="str">
        <f>Cleaned_Data[[#This Row],[Product_Name]]</f>
        <v>LeBron 20</v>
      </c>
      <c r="N881" s="10" t="str">
        <f>Cleaned_Data[[#This Row],[Product_Line]]</f>
        <v>Basketball</v>
      </c>
      <c r="O881" s="10" t="str">
        <f>Cleaned_Data[[#This Row],[Size]]</f>
        <v>XL</v>
      </c>
      <c r="P881" s="10" t="str">
        <f t="shared" si="26"/>
        <v>LeBron 20|Basketball|XL</v>
      </c>
      <c r="Q881" s="11">
        <f>Cleaned_Data[[#This Row],[Order_Date]]</f>
        <v>45691</v>
      </c>
      <c r="R881" s="10" t="str">
        <f>Cleaned_Data[[#This Row],[Region]]</f>
        <v>Bangalore</v>
      </c>
      <c r="S881" s="10" t="str">
        <f>Cleaned_Data[[#This Row],[Sales_Channel]]</f>
        <v>Retail</v>
      </c>
      <c r="T881" s="10" t="str">
        <f>Cleaned_Data[[#This Row],[Gender_Category]]</f>
        <v>Women</v>
      </c>
      <c r="U881" t="str">
        <f t="shared" si="27"/>
        <v>DK-559</v>
      </c>
      <c r="V881" s="10"/>
      <c r="W881" s="10"/>
    </row>
    <row r="882" spans="1:23" x14ac:dyDescent="0.3">
      <c r="A882" s="10" t="s">
        <v>1201</v>
      </c>
      <c r="B882" s="10">
        <f>Cleaned_Data[[#This Row],[Order_ID]]</f>
        <v>2927</v>
      </c>
      <c r="C882" s="10" t="str">
        <f>_xlfn.XLOOKUP(P882,Dim_Product!$E$2:$E$221,Dim_Product!$A$2:$A$221,"Not Found")</f>
        <v>PK-10</v>
      </c>
      <c r="D882" s="10" t="str">
        <f>_xlfn.XLOOKUP(Table5[[#This Row],[Order_Date]],Table8[Date],Table8[Date_Key],"Not Found")</f>
        <v>DK-664</v>
      </c>
      <c r="E882" s="10" t="str">
        <f>_xlfn.XLOOKUP(R882,Table4[Region],Table4[Region_Key])</f>
        <v>RK-03</v>
      </c>
      <c r="F882" s="10" t="str">
        <f>_xlfn.XLOOKUP(S882,Table6[Sales_Channel],Table6[Channel_Key])</f>
        <v>CK-02</v>
      </c>
      <c r="G882" s="10" t="str">
        <f>_xlfn.XLOOKUP(T882,Table7[Gender_Category],Table7[Gender_Key])</f>
        <v>GK-03</v>
      </c>
      <c r="H882" s="10">
        <f>Cleaned_Data[[#This Row],[Units_Sold]]</f>
        <v>2</v>
      </c>
      <c r="I882" s="10">
        <f>Cleaned_Data[[#This Row],[MRP]]</f>
        <v>6316.75</v>
      </c>
      <c r="J882" s="10">
        <f>Cleaned_Data[[#This Row],[Discount_Applied]]</f>
        <v>0</v>
      </c>
      <c r="K882" s="10">
        <f>Cleaned_Data[[#This Row],[Revenue]]</f>
        <v>0</v>
      </c>
      <c r="L882" s="10">
        <f>Cleaned_Data[[#This Row],[Profit]]</f>
        <v>1560.89</v>
      </c>
      <c r="M882" s="10" t="str">
        <f>Cleaned_Data[[#This Row],[Product_Name]]</f>
        <v>Flex Trainer</v>
      </c>
      <c r="N882" s="10" t="str">
        <f>Cleaned_Data[[#This Row],[Product_Line]]</f>
        <v>Training</v>
      </c>
      <c r="O882" s="10" t="str">
        <f>Cleaned_Data[[#This Row],[Size]]</f>
        <v>L</v>
      </c>
      <c r="P882" s="10" t="str">
        <f t="shared" si="26"/>
        <v>Flex Trainer|Training|L</v>
      </c>
      <c r="Q882" s="11">
        <f>Cleaned_Data[[#This Row],[Order_Date]]</f>
        <v>45796</v>
      </c>
      <c r="R882" s="10" t="str">
        <f>Cleaned_Data[[#This Row],[Region]]</f>
        <v>Mumbai</v>
      </c>
      <c r="S882" s="10" t="str">
        <f>Cleaned_Data[[#This Row],[Sales_Channel]]</f>
        <v>Retail</v>
      </c>
      <c r="T882" s="10" t="str">
        <f>Cleaned_Data[[#This Row],[Gender_Category]]</f>
        <v>Men</v>
      </c>
      <c r="U882" t="str">
        <f t="shared" si="27"/>
        <v>DK-664</v>
      </c>
      <c r="V882" s="10"/>
      <c r="W882" s="10"/>
    </row>
    <row r="883" spans="1:23" x14ac:dyDescent="0.3">
      <c r="A883" s="10" t="s">
        <v>1202</v>
      </c>
      <c r="B883" s="10">
        <f>Cleaned_Data[[#This Row],[Order_ID]]</f>
        <v>2928</v>
      </c>
      <c r="C883" s="10" t="str">
        <f>_xlfn.XLOOKUP(P883,Dim_Product!$E$2:$E$221,Dim_Product!$A$2:$A$221,"Not Found")</f>
        <v>PK-124</v>
      </c>
      <c r="D883" s="10" t="str">
        <f>_xlfn.XLOOKUP(Table5[[#This Row],[Order_Date]],Table8[Date],Table8[Date_Key],"Not Found")</f>
        <v>DK-706</v>
      </c>
      <c r="E883" s="10" t="str">
        <f>_xlfn.XLOOKUP(R883,Table4[Region],Table4[Region_Key])</f>
        <v>RK-05</v>
      </c>
      <c r="F883" s="10" t="str">
        <f>_xlfn.XLOOKUP(S883,Table6[Sales_Channel],Table6[Channel_Key])</f>
        <v>CK-01</v>
      </c>
      <c r="G883" s="10" t="str">
        <f>_xlfn.XLOOKUP(T883,Table7[Gender_Category],Table7[Gender_Key])</f>
        <v>GK-02</v>
      </c>
      <c r="H883" s="10">
        <f>Cleaned_Data[[#This Row],[Units_Sold]]</f>
        <v>3</v>
      </c>
      <c r="I883" s="10">
        <f>Cleaned_Data[[#This Row],[MRP]]</f>
        <v>6110.0300000000007</v>
      </c>
      <c r="J883" s="10">
        <f>Cleaned_Data[[#This Row],[Discount_Applied]]</f>
        <v>0</v>
      </c>
      <c r="K883" s="10">
        <f>Cleaned_Data[[#This Row],[Revenue]]</f>
        <v>0</v>
      </c>
      <c r="L883" s="10">
        <f>Cleaned_Data[[#This Row],[Profit]]</f>
        <v>-1064.8599999999999</v>
      </c>
      <c r="M883" s="10" t="str">
        <f>Cleaned_Data[[#This Row],[Product_Name]]</f>
        <v>Waffle One</v>
      </c>
      <c r="N883" s="10" t="str">
        <f>Cleaned_Data[[#This Row],[Product_Line]]</f>
        <v>Lifestyle</v>
      </c>
      <c r="O883" s="10" t="str">
        <f>Cleaned_Data[[#This Row],[Size]]</f>
        <v>6</v>
      </c>
      <c r="P883" s="10" t="str">
        <f t="shared" si="26"/>
        <v>Waffle One|Lifestyle|6</v>
      </c>
      <c r="Q883" s="11">
        <f>Cleaned_Data[[#This Row],[Order_Date]]</f>
        <v>45838</v>
      </c>
      <c r="R883" s="10" t="str">
        <f>Cleaned_Data[[#This Row],[Region]]</f>
        <v>Delhi</v>
      </c>
      <c r="S883" s="10" t="str">
        <f>Cleaned_Data[[#This Row],[Sales_Channel]]</f>
        <v>Online</v>
      </c>
      <c r="T883" s="10" t="str">
        <f>Cleaned_Data[[#This Row],[Gender_Category]]</f>
        <v>Women</v>
      </c>
      <c r="U883" t="str">
        <f t="shared" si="27"/>
        <v>DK-706</v>
      </c>
      <c r="V883" s="10"/>
      <c r="W883" s="10"/>
    </row>
    <row r="884" spans="1:23" x14ac:dyDescent="0.3">
      <c r="A884" s="10" t="s">
        <v>1203</v>
      </c>
      <c r="B884" s="10">
        <f>Cleaned_Data[[#This Row],[Order_ID]]</f>
        <v>2929</v>
      </c>
      <c r="C884" s="10" t="str">
        <f>_xlfn.XLOOKUP(P884,Dim_Product!$E$2:$E$221,Dim_Product!$A$2:$A$221,"Not Found")</f>
        <v>PK-02</v>
      </c>
      <c r="D884" s="10" t="str">
        <f>_xlfn.XLOOKUP(Table5[[#This Row],[Order_Date]],Table8[Date],Table8[Date_Key],"Not Found")</f>
        <v>Not Found</v>
      </c>
      <c r="E884" s="10" t="str">
        <f>_xlfn.XLOOKUP(R884,Table4[Region],Table4[Region_Key])</f>
        <v>RK-02</v>
      </c>
      <c r="F884" s="10" t="str">
        <f>_xlfn.XLOOKUP(S884,Table6[Sales_Channel],Table6[Channel_Key])</f>
        <v>CK-02</v>
      </c>
      <c r="G884" s="10" t="str">
        <f>_xlfn.XLOOKUP(T884,Table7[Gender_Category],Table7[Gender_Key])</f>
        <v>GK-01</v>
      </c>
      <c r="H884" s="10">
        <f>Cleaned_Data[[#This Row],[Units_Sold]]</f>
        <v>2</v>
      </c>
      <c r="I884" s="10">
        <f>Cleaned_Data[[#This Row],[MRP]]</f>
        <v>6589.95</v>
      </c>
      <c r="J884" s="10">
        <f>Cleaned_Data[[#This Row],[Discount_Applied]]</f>
        <v>0</v>
      </c>
      <c r="K884" s="10">
        <f>Cleaned_Data[[#This Row],[Revenue]]</f>
        <v>0</v>
      </c>
      <c r="L884" s="10">
        <f>Cleaned_Data[[#This Row],[Profit]]</f>
        <v>157.26</v>
      </c>
      <c r="M884" s="10" t="str">
        <f>Cleaned_Data[[#This Row],[Product_Name]]</f>
        <v>Tiempo Legend</v>
      </c>
      <c r="N884" s="10" t="str">
        <f>Cleaned_Data[[#This Row],[Product_Line]]</f>
        <v>Soccer</v>
      </c>
      <c r="O884" s="10" t="str">
        <f>Cleaned_Data[[#This Row],[Size]]</f>
        <v>M</v>
      </c>
      <c r="P884" s="10" t="str">
        <f t="shared" si="26"/>
        <v>Tiempo Legend|Soccer|M</v>
      </c>
      <c r="Q884" s="11" t="str">
        <f>Cleaned_Data[[#This Row],[Order_Date]]</f>
        <v/>
      </c>
      <c r="R884" s="10" t="str">
        <f>Cleaned_Data[[#This Row],[Region]]</f>
        <v>Hyderabad</v>
      </c>
      <c r="S884" s="10" t="str">
        <f>Cleaned_Data[[#This Row],[Sales_Channel]]</f>
        <v>Retail</v>
      </c>
      <c r="T884" s="10" t="str">
        <f>Cleaned_Data[[#This Row],[Gender_Category]]</f>
        <v>Kids</v>
      </c>
      <c r="U884" t="str">
        <f t="shared" si="27"/>
        <v>Not Found</v>
      </c>
      <c r="V884" s="10"/>
      <c r="W884" s="10"/>
    </row>
    <row r="885" spans="1:23" x14ac:dyDescent="0.3">
      <c r="A885" s="10" t="s">
        <v>1204</v>
      </c>
      <c r="B885" s="10">
        <f>Cleaned_Data[[#This Row],[Order_ID]]</f>
        <v>2930</v>
      </c>
      <c r="C885" s="10" t="str">
        <f>_xlfn.XLOOKUP(P885,Dim_Product!$E$2:$E$221,Dim_Product!$A$2:$A$221,"Not Found")</f>
        <v>PK-53</v>
      </c>
      <c r="D885" s="10" t="str">
        <f>_xlfn.XLOOKUP(Table5[[#This Row],[Order_Date]],Table8[Date],Table8[Date_Key],"Not Found")</f>
        <v>DK-608</v>
      </c>
      <c r="E885" s="10" t="str">
        <f>_xlfn.XLOOKUP(R885,Table4[Region],Table4[Region_Key])</f>
        <v>RK-01</v>
      </c>
      <c r="F885" s="10" t="str">
        <f>_xlfn.XLOOKUP(S885,Table6[Sales_Channel],Table6[Channel_Key])</f>
        <v>CK-02</v>
      </c>
      <c r="G885" s="10" t="str">
        <f>_xlfn.XLOOKUP(T885,Table7[Gender_Category],Table7[Gender_Key])</f>
        <v>GK-02</v>
      </c>
      <c r="H885" s="10">
        <f>Cleaned_Data[[#This Row],[Units_Sold]]</f>
        <v>2</v>
      </c>
      <c r="I885" s="10">
        <f>Cleaned_Data[[#This Row],[MRP]]</f>
        <v>6110.0300000000007</v>
      </c>
      <c r="J885" s="10">
        <f>Cleaned_Data[[#This Row],[Discount_Applied]]</f>
        <v>0.56999999999999995</v>
      </c>
      <c r="K885" s="10">
        <f>Cleaned_Data[[#This Row],[Revenue]]</f>
        <v>0</v>
      </c>
      <c r="L885" s="10">
        <f>Cleaned_Data[[#This Row],[Profit]]</f>
        <v>819.42</v>
      </c>
      <c r="M885" s="10" t="str">
        <f>Cleaned_Data[[#This Row],[Product_Name]]</f>
        <v>Air Jordan</v>
      </c>
      <c r="N885" s="10" t="str">
        <f>Cleaned_Data[[#This Row],[Product_Line]]</f>
        <v>Basketball</v>
      </c>
      <c r="O885" s="10" t="str">
        <f>Cleaned_Data[[#This Row],[Size]]</f>
        <v>L</v>
      </c>
      <c r="P885" s="10" t="str">
        <f t="shared" si="26"/>
        <v>Air Jordan|Basketball|L</v>
      </c>
      <c r="Q885" s="11">
        <f>Cleaned_Data[[#This Row],[Order_Date]]</f>
        <v>45740</v>
      </c>
      <c r="R885" s="10" t="str">
        <f>Cleaned_Data[[#This Row],[Region]]</f>
        <v>Bangalore</v>
      </c>
      <c r="S885" s="10" t="str">
        <f>Cleaned_Data[[#This Row],[Sales_Channel]]</f>
        <v>Retail</v>
      </c>
      <c r="T885" s="10" t="str">
        <f>Cleaned_Data[[#This Row],[Gender_Category]]</f>
        <v>Women</v>
      </c>
      <c r="U885" t="str">
        <f t="shared" si="27"/>
        <v>DK-608</v>
      </c>
      <c r="V885" s="10"/>
      <c r="W885" s="10"/>
    </row>
    <row r="886" spans="1:23" x14ac:dyDescent="0.3">
      <c r="A886" s="10" t="s">
        <v>1205</v>
      </c>
      <c r="B886" s="10">
        <f>Cleaned_Data[[#This Row],[Order_ID]]</f>
        <v>2931</v>
      </c>
      <c r="C886" s="10" t="str">
        <f>_xlfn.XLOOKUP(P886,Dim_Product!$E$2:$E$221,Dim_Product!$A$2:$A$221,"Not Found")</f>
        <v>PK-176</v>
      </c>
      <c r="D886" s="10" t="str">
        <f>_xlfn.XLOOKUP(Table5[[#This Row],[Order_Date]],Table8[Date],Table8[Date_Key],"Not Found")</f>
        <v>DK-655</v>
      </c>
      <c r="E886" s="10" t="str">
        <f>_xlfn.XLOOKUP(R886,Table4[Region],Table4[Region_Key])</f>
        <v>RK-04</v>
      </c>
      <c r="F886" s="10" t="str">
        <f>_xlfn.XLOOKUP(S886,Table6[Sales_Channel],Table6[Channel_Key])</f>
        <v>CK-02</v>
      </c>
      <c r="G886" s="10" t="str">
        <f>_xlfn.XLOOKUP(T886,Table7[Gender_Category],Table7[Gender_Key])</f>
        <v>GK-03</v>
      </c>
      <c r="H886" s="10">
        <f>Cleaned_Data[[#This Row],[Units_Sold]]</f>
        <v>2</v>
      </c>
      <c r="I886" s="10">
        <f>Cleaned_Data[[#This Row],[MRP]]</f>
        <v>6110.0300000000007</v>
      </c>
      <c r="J886" s="10">
        <f>Cleaned_Data[[#This Row],[Discount_Applied]]</f>
        <v>0</v>
      </c>
      <c r="K886" s="10">
        <f>Cleaned_Data[[#This Row],[Revenue]]</f>
        <v>0</v>
      </c>
      <c r="L886" s="10">
        <f>Cleaned_Data[[#This Row],[Profit]]</f>
        <v>3751.45</v>
      </c>
      <c r="M886" s="10" t="str">
        <f>Cleaned_Data[[#This Row],[Product_Name]]</f>
        <v>Zoom Freak</v>
      </c>
      <c r="N886" s="10" t="str">
        <f>Cleaned_Data[[#This Row],[Product_Line]]</f>
        <v>Basketball</v>
      </c>
      <c r="O886" s="10" t="str">
        <f>Cleaned_Data[[#This Row],[Size]]</f>
        <v>7</v>
      </c>
      <c r="P886" s="10" t="str">
        <f t="shared" si="26"/>
        <v>Zoom Freak|Basketball|7</v>
      </c>
      <c r="Q886" s="11">
        <f>Cleaned_Data[[#This Row],[Order_Date]]</f>
        <v>45787</v>
      </c>
      <c r="R886" s="10" t="str">
        <f>Cleaned_Data[[#This Row],[Region]]</f>
        <v>Pune</v>
      </c>
      <c r="S886" s="10" t="str">
        <f>Cleaned_Data[[#This Row],[Sales_Channel]]</f>
        <v>Retail</v>
      </c>
      <c r="T886" s="10" t="str">
        <f>Cleaned_Data[[#This Row],[Gender_Category]]</f>
        <v>Men</v>
      </c>
      <c r="U886" t="str">
        <f t="shared" si="27"/>
        <v>DK-655</v>
      </c>
      <c r="V886" s="10"/>
      <c r="W886" s="10"/>
    </row>
    <row r="887" spans="1:23" x14ac:dyDescent="0.3">
      <c r="A887" s="10" t="s">
        <v>1206</v>
      </c>
      <c r="B887" s="10">
        <f>Cleaned_Data[[#This Row],[Order_ID]]</f>
        <v>2932</v>
      </c>
      <c r="C887" s="10" t="str">
        <f>_xlfn.XLOOKUP(P887,Dim_Product!$E$2:$E$221,Dim_Product!$A$2:$A$221,"Not Found")</f>
        <v>PK-39</v>
      </c>
      <c r="D887" s="10" t="str">
        <f>_xlfn.XLOOKUP(Table5[[#This Row],[Order_Date]],Table8[Date],Table8[Date_Key],"Not Found")</f>
        <v>Not Found</v>
      </c>
      <c r="E887" s="10" t="str">
        <f>_xlfn.XLOOKUP(R887,Table4[Region],Table4[Region_Key])</f>
        <v>RK-01</v>
      </c>
      <c r="F887" s="10" t="str">
        <f>_xlfn.XLOOKUP(S887,Table6[Sales_Channel],Table6[Channel_Key])</f>
        <v>CK-01</v>
      </c>
      <c r="G887" s="10" t="str">
        <f>_xlfn.XLOOKUP(T887,Table7[Gender_Category],Table7[Gender_Key])</f>
        <v>GK-01</v>
      </c>
      <c r="H887" s="10">
        <f>Cleaned_Data[[#This Row],[Units_Sold]]</f>
        <v>0</v>
      </c>
      <c r="I887" s="10">
        <f>Cleaned_Data[[#This Row],[MRP]]</f>
        <v>6110.0300000000007</v>
      </c>
      <c r="J887" s="10">
        <f>Cleaned_Data[[#This Row],[Discount_Applied]]</f>
        <v>0.35</v>
      </c>
      <c r="K887" s="10">
        <f>Cleaned_Data[[#This Row],[Revenue]]</f>
        <v>0</v>
      </c>
      <c r="L887" s="10">
        <f>Cleaned_Data[[#This Row],[Profit]]</f>
        <v>-427.86</v>
      </c>
      <c r="M887" s="10" t="str">
        <f>Cleaned_Data[[#This Row],[Product_Name]]</f>
        <v>Air Zoom</v>
      </c>
      <c r="N887" s="10" t="str">
        <f>Cleaned_Data[[#This Row],[Product_Line]]</f>
        <v>Running</v>
      </c>
      <c r="O887" s="10" t="str">
        <f>Cleaned_Data[[#This Row],[Size]]</f>
        <v>12</v>
      </c>
      <c r="P887" s="10" t="str">
        <f t="shared" si="26"/>
        <v>Air Zoom|Running|12</v>
      </c>
      <c r="Q887" s="11" t="str">
        <f>Cleaned_Data[[#This Row],[Order_Date]]</f>
        <v/>
      </c>
      <c r="R887" s="10" t="str">
        <f>Cleaned_Data[[#This Row],[Region]]</f>
        <v>Bangalore</v>
      </c>
      <c r="S887" s="10" t="str">
        <f>Cleaned_Data[[#This Row],[Sales_Channel]]</f>
        <v>Online</v>
      </c>
      <c r="T887" s="10" t="str">
        <f>Cleaned_Data[[#This Row],[Gender_Category]]</f>
        <v>Kids</v>
      </c>
      <c r="U887" t="str">
        <f t="shared" si="27"/>
        <v>Not Found</v>
      </c>
      <c r="V887" s="10"/>
      <c r="W887" s="10"/>
    </row>
    <row r="888" spans="1:23" x14ac:dyDescent="0.3">
      <c r="A888" s="10" t="s">
        <v>1207</v>
      </c>
      <c r="B888" s="10">
        <f>Cleaned_Data[[#This Row],[Order_ID]]</f>
        <v>2933</v>
      </c>
      <c r="C888" s="10" t="str">
        <f>_xlfn.XLOOKUP(P888,Dim_Product!$E$2:$E$221,Dim_Product!$A$2:$A$221,"Not Found")</f>
        <v>PK-112</v>
      </c>
      <c r="D888" s="10" t="str">
        <f>_xlfn.XLOOKUP(Table5[[#This Row],[Order_Date]],Table8[Date],Table8[Date_Key],"Not Found")</f>
        <v>DK-391</v>
      </c>
      <c r="E888" s="10" t="str">
        <f>_xlfn.XLOOKUP(R888,Table4[Region],Table4[Region_Key])</f>
        <v>RK-02</v>
      </c>
      <c r="F888" s="10" t="str">
        <f>_xlfn.XLOOKUP(S888,Table6[Sales_Channel],Table6[Channel_Key])</f>
        <v>CK-02</v>
      </c>
      <c r="G888" s="10" t="str">
        <f>_xlfn.XLOOKUP(T888,Table7[Gender_Category],Table7[Gender_Key])</f>
        <v>GK-02</v>
      </c>
      <c r="H888" s="10">
        <f>Cleaned_Data[[#This Row],[Units_Sold]]</f>
        <v>2</v>
      </c>
      <c r="I888" s="10">
        <f>Cleaned_Data[[#This Row],[MRP]]</f>
        <v>9501.17</v>
      </c>
      <c r="J888" s="10">
        <f>Cleaned_Data[[#This Row],[Discount_Applied]]</f>
        <v>0</v>
      </c>
      <c r="K888" s="10">
        <f>Cleaned_Data[[#This Row],[Revenue]]</f>
        <v>0</v>
      </c>
      <c r="L888" s="10">
        <f>Cleaned_Data[[#This Row],[Profit]]</f>
        <v>1069.32</v>
      </c>
      <c r="M888" s="10" t="str">
        <f>Cleaned_Data[[#This Row],[Product_Name]]</f>
        <v>ZoomX Invincible</v>
      </c>
      <c r="N888" s="10" t="str">
        <f>Cleaned_Data[[#This Row],[Product_Line]]</f>
        <v>Training</v>
      </c>
      <c r="O888" s="10" t="str">
        <f>Cleaned_Data[[#This Row],[Size]]</f>
        <v>NA</v>
      </c>
      <c r="P888" s="10" t="str">
        <f t="shared" si="26"/>
        <v>ZoomX Invincible|Training|NA</v>
      </c>
      <c r="Q888" s="11">
        <f>Cleaned_Data[[#This Row],[Order_Date]]</f>
        <v>45523</v>
      </c>
      <c r="R888" s="10" t="str">
        <f>Cleaned_Data[[#This Row],[Region]]</f>
        <v>Hyderabad</v>
      </c>
      <c r="S888" s="10" t="str">
        <f>Cleaned_Data[[#This Row],[Sales_Channel]]</f>
        <v>Retail</v>
      </c>
      <c r="T888" s="10" t="str">
        <f>Cleaned_Data[[#This Row],[Gender_Category]]</f>
        <v>Women</v>
      </c>
      <c r="U888" t="str">
        <f t="shared" si="27"/>
        <v>DK-391</v>
      </c>
      <c r="V888" s="10"/>
      <c r="W888" s="10"/>
    </row>
    <row r="889" spans="1:23" x14ac:dyDescent="0.3">
      <c r="A889" s="10" t="s">
        <v>1208</v>
      </c>
      <c r="B889" s="10">
        <f>Cleaned_Data[[#This Row],[Order_ID]]</f>
        <v>2934</v>
      </c>
      <c r="C889" s="10" t="str">
        <f>_xlfn.XLOOKUP(P889,Dim_Product!$E$2:$E$221,Dim_Product!$A$2:$A$221,"Not Found")</f>
        <v>PK-66</v>
      </c>
      <c r="D889" s="10" t="str">
        <f>_xlfn.XLOOKUP(Table5[[#This Row],[Order_Date]],Table8[Date],Table8[Date_Key],"Not Found")</f>
        <v>DK-215</v>
      </c>
      <c r="E889" s="10" t="str">
        <f>_xlfn.XLOOKUP(R889,Table4[Region],Table4[Region_Key])</f>
        <v>RK-03</v>
      </c>
      <c r="F889" s="10" t="str">
        <f>_xlfn.XLOOKUP(S889,Table6[Sales_Channel],Table6[Channel_Key])</f>
        <v>CK-01</v>
      </c>
      <c r="G889" s="10" t="str">
        <f>_xlfn.XLOOKUP(T889,Table7[Gender_Category],Table7[Gender_Key])</f>
        <v>GK-02</v>
      </c>
      <c r="H889" s="10">
        <f>Cleaned_Data[[#This Row],[Units_Sold]]</f>
        <v>-1</v>
      </c>
      <c r="I889" s="10">
        <f>Cleaned_Data[[#This Row],[MRP]]</f>
        <v>2370.91</v>
      </c>
      <c r="J889" s="10">
        <f>Cleaned_Data[[#This Row],[Discount_Applied]]</f>
        <v>0</v>
      </c>
      <c r="K889" s="10">
        <f>Cleaned_Data[[#This Row],[Revenue]]</f>
        <v>0</v>
      </c>
      <c r="L889" s="10">
        <f>Cleaned_Data[[#This Row],[Profit]]</f>
        <v>3043.95</v>
      </c>
      <c r="M889" s="10" t="str">
        <f>Cleaned_Data[[#This Row],[Product_Name]]</f>
        <v>LeBron 20</v>
      </c>
      <c r="N889" s="10" t="str">
        <f>Cleaned_Data[[#This Row],[Product_Line]]</f>
        <v>Basketball</v>
      </c>
      <c r="O889" s="10" t="str">
        <f>Cleaned_Data[[#This Row],[Size]]</f>
        <v>XL</v>
      </c>
      <c r="P889" s="10" t="str">
        <f t="shared" si="26"/>
        <v>LeBron 20|Basketball|XL</v>
      </c>
      <c r="Q889" s="11">
        <f>Cleaned_Data[[#This Row],[Order_Date]]</f>
        <v>45347</v>
      </c>
      <c r="R889" s="10" t="str">
        <f>Cleaned_Data[[#This Row],[Region]]</f>
        <v>Mumbai</v>
      </c>
      <c r="S889" s="10" t="str">
        <f>Cleaned_Data[[#This Row],[Sales_Channel]]</f>
        <v>Online</v>
      </c>
      <c r="T889" s="10" t="str">
        <f>Cleaned_Data[[#This Row],[Gender_Category]]</f>
        <v>Women</v>
      </c>
      <c r="U889" t="str">
        <f t="shared" si="27"/>
        <v>DK-215</v>
      </c>
      <c r="V889" s="10"/>
      <c r="W889" s="10"/>
    </row>
    <row r="890" spans="1:23" x14ac:dyDescent="0.3">
      <c r="A890" s="10" t="s">
        <v>1209</v>
      </c>
      <c r="B890" s="10">
        <f>Cleaned_Data[[#This Row],[Order_ID]]</f>
        <v>2935</v>
      </c>
      <c r="C890" s="10" t="str">
        <f>_xlfn.XLOOKUP(P890,Dim_Product!$E$2:$E$221,Dim_Product!$A$2:$A$221,"Not Found")</f>
        <v>PK-110</v>
      </c>
      <c r="D890" s="10" t="str">
        <f>_xlfn.XLOOKUP(Table5[[#This Row],[Order_Date]],Table8[Date],Table8[Date_Key],"Not Found")</f>
        <v>DK-700</v>
      </c>
      <c r="E890" s="10" t="str">
        <f>_xlfn.XLOOKUP(R890,Table4[Region],Table4[Region_Key])</f>
        <v>RK-02</v>
      </c>
      <c r="F890" s="10" t="str">
        <f>_xlfn.XLOOKUP(S890,Table6[Sales_Channel],Table6[Channel_Key])</f>
        <v>CK-01</v>
      </c>
      <c r="G890" s="10" t="str">
        <f>_xlfn.XLOOKUP(T890,Table7[Gender_Category],Table7[Gender_Key])</f>
        <v>GK-03</v>
      </c>
      <c r="H890" s="10">
        <f>Cleaned_Data[[#This Row],[Units_Sold]]</f>
        <v>4</v>
      </c>
      <c r="I890" s="10">
        <f>Cleaned_Data[[#This Row],[MRP]]</f>
        <v>6110.0300000000007</v>
      </c>
      <c r="J890" s="10">
        <f>Cleaned_Data[[#This Row],[Discount_Applied]]</f>
        <v>0</v>
      </c>
      <c r="K890" s="10">
        <f>Cleaned_Data[[#This Row],[Revenue]]</f>
        <v>0</v>
      </c>
      <c r="L890" s="10">
        <f>Cleaned_Data[[#This Row],[Profit]]</f>
        <v>478.07</v>
      </c>
      <c r="M890" s="10" t="str">
        <f>Cleaned_Data[[#This Row],[Product_Name]]</f>
        <v>Dunk Low</v>
      </c>
      <c r="N890" s="10" t="str">
        <f>Cleaned_Data[[#This Row],[Product_Line]]</f>
        <v>Lifestyle</v>
      </c>
      <c r="O890" s="10" t="str">
        <f>Cleaned_Data[[#This Row],[Size]]</f>
        <v>L</v>
      </c>
      <c r="P890" s="10" t="str">
        <f t="shared" si="26"/>
        <v>Dunk Low|Lifestyle|L</v>
      </c>
      <c r="Q890" s="11">
        <f>Cleaned_Data[[#This Row],[Order_Date]]</f>
        <v>45832</v>
      </c>
      <c r="R890" s="10" t="str">
        <f>Cleaned_Data[[#This Row],[Region]]</f>
        <v>Hyderabad</v>
      </c>
      <c r="S890" s="10" t="str">
        <f>Cleaned_Data[[#This Row],[Sales_Channel]]</f>
        <v>Online</v>
      </c>
      <c r="T890" s="10" t="str">
        <f>Cleaned_Data[[#This Row],[Gender_Category]]</f>
        <v>Men</v>
      </c>
      <c r="U890" t="str">
        <f t="shared" si="27"/>
        <v>DK-700</v>
      </c>
      <c r="V890" s="10"/>
      <c r="W890" s="10"/>
    </row>
    <row r="891" spans="1:23" x14ac:dyDescent="0.3">
      <c r="A891" s="10" t="s">
        <v>1210</v>
      </c>
      <c r="B891" s="10">
        <f>Cleaned_Data[[#This Row],[Order_ID]]</f>
        <v>2936</v>
      </c>
      <c r="C891" s="10" t="str">
        <f>_xlfn.XLOOKUP(P891,Dim_Product!$E$2:$E$221,Dim_Product!$A$2:$A$221,"Not Found")</f>
        <v>PK-70</v>
      </c>
      <c r="D891" s="10" t="str">
        <f>_xlfn.XLOOKUP(Table5[[#This Row],[Order_Date]],Table8[Date],Table8[Date_Key],"Not Found")</f>
        <v>DK-404</v>
      </c>
      <c r="E891" s="10" t="str">
        <f>_xlfn.XLOOKUP(R891,Table4[Region],Table4[Region_Key])</f>
        <v>RK-04</v>
      </c>
      <c r="F891" s="10" t="str">
        <f>_xlfn.XLOOKUP(S891,Table6[Sales_Channel],Table6[Channel_Key])</f>
        <v>CK-02</v>
      </c>
      <c r="G891" s="10" t="str">
        <f>_xlfn.XLOOKUP(T891,Table7[Gender_Category],Table7[Gender_Key])</f>
        <v>GK-02</v>
      </c>
      <c r="H891" s="10">
        <f>Cleaned_Data[[#This Row],[Units_Sold]]</f>
        <v>1</v>
      </c>
      <c r="I891" s="10">
        <f>Cleaned_Data[[#This Row],[MRP]]</f>
        <v>6496.58</v>
      </c>
      <c r="J891" s="10">
        <f>Cleaned_Data[[#This Row],[Discount_Applied]]</f>
        <v>0.28999999999999998</v>
      </c>
      <c r="K891" s="10">
        <f>Cleaned_Data[[#This Row],[Revenue]]</f>
        <v>4612.57</v>
      </c>
      <c r="L891" s="10">
        <f>Cleaned_Data[[#This Row],[Profit]]</f>
        <v>1933.1</v>
      </c>
      <c r="M891" s="10" t="str">
        <f>Cleaned_Data[[#This Row],[Product_Name]]</f>
        <v>Flex Trainer</v>
      </c>
      <c r="N891" s="10" t="str">
        <f>Cleaned_Data[[#This Row],[Product_Line]]</f>
        <v>Training</v>
      </c>
      <c r="O891" s="10" t="str">
        <f>Cleaned_Data[[#This Row],[Size]]</f>
        <v>XL</v>
      </c>
      <c r="P891" s="10" t="str">
        <f t="shared" si="26"/>
        <v>Flex Trainer|Training|XL</v>
      </c>
      <c r="Q891" s="11">
        <f>Cleaned_Data[[#This Row],[Order_Date]]</f>
        <v>45536</v>
      </c>
      <c r="R891" s="10" t="str">
        <f>Cleaned_Data[[#This Row],[Region]]</f>
        <v>Pune</v>
      </c>
      <c r="S891" s="10" t="str">
        <f>Cleaned_Data[[#This Row],[Sales_Channel]]</f>
        <v>Retail</v>
      </c>
      <c r="T891" s="10" t="str">
        <f>Cleaned_Data[[#This Row],[Gender_Category]]</f>
        <v>Women</v>
      </c>
      <c r="U891" t="str">
        <f t="shared" si="27"/>
        <v>DK-404</v>
      </c>
      <c r="V891" s="10"/>
      <c r="W891" s="10"/>
    </row>
    <row r="892" spans="1:23" x14ac:dyDescent="0.3">
      <c r="A892" s="10" t="s">
        <v>1211</v>
      </c>
      <c r="B892" s="10">
        <f>Cleaned_Data[[#This Row],[Order_ID]]</f>
        <v>2937</v>
      </c>
      <c r="C892" s="10" t="str">
        <f>_xlfn.XLOOKUP(P892,Dim_Product!$E$2:$E$221,Dim_Product!$A$2:$A$221,"Not Found")</f>
        <v>PK-140</v>
      </c>
      <c r="D892" s="10" t="str">
        <f>_xlfn.XLOOKUP(Table5[[#This Row],[Order_Date]],Table8[Date],Table8[Date_Key],"Not Found")</f>
        <v>DK-668</v>
      </c>
      <c r="E892" s="10" t="str">
        <f>_xlfn.XLOOKUP(R892,Table4[Region],Table4[Region_Key])</f>
        <v>RK-05</v>
      </c>
      <c r="F892" s="10" t="str">
        <f>_xlfn.XLOOKUP(S892,Table6[Sales_Channel],Table6[Channel_Key])</f>
        <v>CK-01</v>
      </c>
      <c r="G892" s="10" t="str">
        <f>_xlfn.XLOOKUP(T892,Table7[Gender_Category],Table7[Gender_Key])</f>
        <v>GK-02</v>
      </c>
      <c r="H892" s="10">
        <f>Cleaned_Data[[#This Row],[Units_Sold]]</f>
        <v>2</v>
      </c>
      <c r="I892" s="10">
        <f>Cleaned_Data[[#This Row],[MRP]]</f>
        <v>6110.0300000000007</v>
      </c>
      <c r="J892" s="10">
        <f>Cleaned_Data[[#This Row],[Discount_Applied]]</f>
        <v>0</v>
      </c>
      <c r="K892" s="10">
        <f>Cleaned_Data[[#This Row],[Revenue]]</f>
        <v>0</v>
      </c>
      <c r="L892" s="10">
        <f>Cleaned_Data[[#This Row],[Profit]]</f>
        <v>1558.24</v>
      </c>
      <c r="M892" s="10" t="str">
        <f>Cleaned_Data[[#This Row],[Product_Name]]</f>
        <v>Metcon 7</v>
      </c>
      <c r="N892" s="10" t="str">
        <f>Cleaned_Data[[#This Row],[Product_Line]]</f>
        <v>Training</v>
      </c>
      <c r="O892" s="10" t="str">
        <f>Cleaned_Data[[#This Row],[Size]]</f>
        <v>8</v>
      </c>
      <c r="P892" s="10" t="str">
        <f t="shared" si="26"/>
        <v>Metcon 7|Training|8</v>
      </c>
      <c r="Q892" s="11">
        <f>Cleaned_Data[[#This Row],[Order_Date]]</f>
        <v>45800</v>
      </c>
      <c r="R892" s="10" t="str">
        <f>Cleaned_Data[[#This Row],[Region]]</f>
        <v>Delhi</v>
      </c>
      <c r="S892" s="10" t="str">
        <f>Cleaned_Data[[#This Row],[Sales_Channel]]</f>
        <v>Online</v>
      </c>
      <c r="T892" s="10" t="str">
        <f>Cleaned_Data[[#This Row],[Gender_Category]]</f>
        <v>Women</v>
      </c>
      <c r="U892" t="str">
        <f t="shared" si="27"/>
        <v>DK-668</v>
      </c>
      <c r="V892" s="10"/>
      <c r="W892" s="10"/>
    </row>
    <row r="893" spans="1:23" x14ac:dyDescent="0.3">
      <c r="A893" s="10" t="s">
        <v>1212</v>
      </c>
      <c r="B893" s="10">
        <f>Cleaned_Data[[#This Row],[Order_ID]]</f>
        <v>2938</v>
      </c>
      <c r="C893" s="10" t="str">
        <f>_xlfn.XLOOKUP(P893,Dim_Product!$E$2:$E$221,Dim_Product!$A$2:$A$221,"Not Found")</f>
        <v>PK-95</v>
      </c>
      <c r="D893" s="10" t="str">
        <f>_xlfn.XLOOKUP(Table5[[#This Row],[Order_Date]],Table8[Date],Table8[Date_Key],"Not Found")</f>
        <v>Not Found</v>
      </c>
      <c r="E893" s="10" t="str">
        <f>_xlfn.XLOOKUP(R893,Table4[Region],Table4[Region_Key])</f>
        <v>RK-05</v>
      </c>
      <c r="F893" s="10" t="str">
        <f>_xlfn.XLOOKUP(S893,Table6[Sales_Channel],Table6[Channel_Key])</f>
        <v>CK-01</v>
      </c>
      <c r="G893" s="10" t="str">
        <f>_xlfn.XLOOKUP(T893,Table7[Gender_Category],Table7[Gender_Key])</f>
        <v>GK-01</v>
      </c>
      <c r="H893" s="10">
        <f>Cleaned_Data[[#This Row],[Units_Sold]]</f>
        <v>1</v>
      </c>
      <c r="I893" s="10">
        <f>Cleaned_Data[[#This Row],[MRP]]</f>
        <v>6110.0300000000007</v>
      </c>
      <c r="J893" s="10">
        <f>Cleaned_Data[[#This Row],[Discount_Applied]]</f>
        <v>0</v>
      </c>
      <c r="K893" s="10">
        <f>Cleaned_Data[[#This Row],[Revenue]]</f>
        <v>0</v>
      </c>
      <c r="L893" s="10">
        <f>Cleaned_Data[[#This Row],[Profit]]</f>
        <v>2596.64</v>
      </c>
      <c r="M893" s="10" t="str">
        <f>Cleaned_Data[[#This Row],[Product_Name]]</f>
        <v>Phantom GT</v>
      </c>
      <c r="N893" s="10" t="str">
        <f>Cleaned_Data[[#This Row],[Product_Line]]</f>
        <v>Soccer</v>
      </c>
      <c r="O893" s="10" t="str">
        <f>Cleaned_Data[[#This Row],[Size]]</f>
        <v>L</v>
      </c>
      <c r="P893" s="10" t="str">
        <f t="shared" si="26"/>
        <v>Phantom GT|Soccer|L</v>
      </c>
      <c r="Q893" s="11" t="str">
        <f>Cleaned_Data[[#This Row],[Order_Date]]</f>
        <v/>
      </c>
      <c r="R893" s="10" t="str">
        <f>Cleaned_Data[[#This Row],[Region]]</f>
        <v>Delhi</v>
      </c>
      <c r="S893" s="10" t="str">
        <f>Cleaned_Data[[#This Row],[Sales_Channel]]</f>
        <v>Online</v>
      </c>
      <c r="T893" s="10" t="str">
        <f>Cleaned_Data[[#This Row],[Gender_Category]]</f>
        <v>Kids</v>
      </c>
      <c r="U893" t="str">
        <f t="shared" si="27"/>
        <v>Not Found</v>
      </c>
      <c r="V893" s="10"/>
      <c r="W893" s="10"/>
    </row>
    <row r="894" spans="1:23" x14ac:dyDescent="0.3">
      <c r="A894" s="10" t="s">
        <v>1213</v>
      </c>
      <c r="B894" s="10">
        <f>Cleaned_Data[[#This Row],[Order_ID]]</f>
        <v>2939</v>
      </c>
      <c r="C894" s="10" t="str">
        <f>_xlfn.XLOOKUP(P894,Dim_Product!$E$2:$E$221,Dim_Product!$A$2:$A$221,"Not Found")</f>
        <v>PK-41</v>
      </c>
      <c r="D894" s="10" t="str">
        <f>_xlfn.XLOOKUP(Table5[[#This Row],[Order_Date]],Table8[Date],Table8[Date_Key],"Not Found")</f>
        <v>DK-488</v>
      </c>
      <c r="E894" s="10" t="str">
        <f>_xlfn.XLOOKUP(R894,Table4[Region],Table4[Region_Key])</f>
        <v>RK-03</v>
      </c>
      <c r="F894" s="10" t="str">
        <f>_xlfn.XLOOKUP(S894,Table6[Sales_Channel],Table6[Channel_Key])</f>
        <v>CK-02</v>
      </c>
      <c r="G894" s="10" t="str">
        <f>_xlfn.XLOOKUP(T894,Table7[Gender_Category],Table7[Gender_Key])</f>
        <v>GK-02</v>
      </c>
      <c r="H894" s="10">
        <f>Cleaned_Data[[#This Row],[Units_Sold]]</f>
        <v>4</v>
      </c>
      <c r="I894" s="10">
        <f>Cleaned_Data[[#This Row],[MRP]]</f>
        <v>6858.76</v>
      </c>
      <c r="J894" s="10">
        <f>Cleaned_Data[[#This Row],[Discount_Applied]]</f>
        <v>0</v>
      </c>
      <c r="K894" s="10">
        <f>Cleaned_Data[[#This Row],[Revenue]]</f>
        <v>0</v>
      </c>
      <c r="L894" s="10">
        <f>Cleaned_Data[[#This Row],[Profit]]</f>
        <v>639.03</v>
      </c>
      <c r="M894" s="10" t="str">
        <f>Cleaned_Data[[#This Row],[Product_Name]]</f>
        <v>Air Jordan</v>
      </c>
      <c r="N894" s="10" t="str">
        <f>Cleaned_Data[[#This Row],[Product_Line]]</f>
        <v>Basketball</v>
      </c>
      <c r="O894" s="10" t="str">
        <f>Cleaned_Data[[#This Row],[Size]]</f>
        <v>XL</v>
      </c>
      <c r="P894" s="10" t="str">
        <f t="shared" si="26"/>
        <v>Air Jordan|Basketball|XL</v>
      </c>
      <c r="Q894" s="11">
        <f>Cleaned_Data[[#This Row],[Order_Date]]</f>
        <v>45620</v>
      </c>
      <c r="R894" s="10" t="str">
        <f>Cleaned_Data[[#This Row],[Region]]</f>
        <v>Mumbai</v>
      </c>
      <c r="S894" s="10" t="str">
        <f>Cleaned_Data[[#This Row],[Sales_Channel]]</f>
        <v>Retail</v>
      </c>
      <c r="T894" s="10" t="str">
        <f>Cleaned_Data[[#This Row],[Gender_Category]]</f>
        <v>Women</v>
      </c>
      <c r="U894" t="str">
        <f t="shared" si="27"/>
        <v>DK-488</v>
      </c>
      <c r="V894" s="10"/>
      <c r="W894" s="10"/>
    </row>
    <row r="895" spans="1:23" x14ac:dyDescent="0.3">
      <c r="A895" s="10" t="s">
        <v>1214</v>
      </c>
      <c r="B895" s="10">
        <f>Cleaned_Data[[#This Row],[Order_ID]]</f>
        <v>2940</v>
      </c>
      <c r="C895" s="10" t="str">
        <f>_xlfn.XLOOKUP(P895,Dim_Product!$E$2:$E$221,Dim_Product!$A$2:$A$221,"Not Found")</f>
        <v>PK-100</v>
      </c>
      <c r="D895" s="10" t="str">
        <f>_xlfn.XLOOKUP(Table5[[#This Row],[Order_Date]],Table8[Date],Table8[Date_Key],"Not Found")</f>
        <v>DK-616</v>
      </c>
      <c r="E895" s="10" t="str">
        <f>_xlfn.XLOOKUP(R895,Table4[Region],Table4[Region_Key])</f>
        <v>RK-02</v>
      </c>
      <c r="F895" s="10" t="str">
        <f>_xlfn.XLOOKUP(S895,Table6[Sales_Channel],Table6[Channel_Key])</f>
        <v>CK-02</v>
      </c>
      <c r="G895" s="10" t="str">
        <f>_xlfn.XLOOKUP(T895,Table7[Gender_Category],Table7[Gender_Key])</f>
        <v>GK-02</v>
      </c>
      <c r="H895" s="10">
        <f>Cleaned_Data[[#This Row],[Units_Sold]]</f>
        <v>-1</v>
      </c>
      <c r="I895" s="10">
        <f>Cleaned_Data[[#This Row],[MRP]]</f>
        <v>8412.43</v>
      </c>
      <c r="J895" s="10">
        <f>Cleaned_Data[[#This Row],[Discount_Applied]]</f>
        <v>0</v>
      </c>
      <c r="K895" s="10">
        <f>Cleaned_Data[[#This Row],[Revenue]]</f>
        <v>0</v>
      </c>
      <c r="L895" s="10">
        <f>Cleaned_Data[[#This Row],[Profit]]</f>
        <v>-344.67</v>
      </c>
      <c r="M895" s="10" t="str">
        <f>Cleaned_Data[[#This Row],[Product_Name]]</f>
        <v>Premier III</v>
      </c>
      <c r="N895" s="10" t="str">
        <f>Cleaned_Data[[#This Row],[Product_Line]]</f>
        <v>Soccer</v>
      </c>
      <c r="O895" s="10" t="str">
        <f>Cleaned_Data[[#This Row],[Size]]</f>
        <v>L</v>
      </c>
      <c r="P895" s="10" t="str">
        <f t="shared" si="26"/>
        <v>Premier III|Soccer|L</v>
      </c>
      <c r="Q895" s="11">
        <f>Cleaned_Data[[#This Row],[Order_Date]]</f>
        <v>45748</v>
      </c>
      <c r="R895" s="10" t="str">
        <f>Cleaned_Data[[#This Row],[Region]]</f>
        <v>Hyderabad</v>
      </c>
      <c r="S895" s="10" t="str">
        <f>Cleaned_Data[[#This Row],[Sales_Channel]]</f>
        <v>Retail</v>
      </c>
      <c r="T895" s="10" t="str">
        <f>Cleaned_Data[[#This Row],[Gender_Category]]</f>
        <v>Women</v>
      </c>
      <c r="U895" t="str">
        <f t="shared" si="27"/>
        <v>DK-616</v>
      </c>
      <c r="V895" s="10"/>
      <c r="W895" s="10"/>
    </row>
    <row r="896" spans="1:23" x14ac:dyDescent="0.3">
      <c r="A896" s="10" t="s">
        <v>1215</v>
      </c>
      <c r="B896" s="10">
        <f>Cleaned_Data[[#This Row],[Order_ID]]</f>
        <v>2941</v>
      </c>
      <c r="C896" s="10" t="str">
        <f>_xlfn.XLOOKUP(P896,Dim_Product!$E$2:$E$221,Dim_Product!$A$2:$A$221,"Not Found")</f>
        <v>PK-23</v>
      </c>
      <c r="D896" s="10" t="str">
        <f>_xlfn.XLOOKUP(Table5[[#This Row],[Order_Date]],Table8[Date],Table8[Date_Key],"Not Found")</f>
        <v>DK-484</v>
      </c>
      <c r="E896" s="10" t="str">
        <f>_xlfn.XLOOKUP(R896,Table4[Region],Table4[Region_Key])</f>
        <v>RK-06</v>
      </c>
      <c r="F896" s="10" t="str">
        <f>_xlfn.XLOOKUP(S896,Table6[Sales_Channel],Table6[Channel_Key])</f>
        <v>CK-02</v>
      </c>
      <c r="G896" s="10" t="str">
        <f>_xlfn.XLOOKUP(T896,Table7[Gender_Category],Table7[Gender_Key])</f>
        <v>GK-03</v>
      </c>
      <c r="H896" s="10">
        <f>Cleaned_Data[[#This Row],[Units_Sold]]</f>
        <v>-1</v>
      </c>
      <c r="I896" s="10">
        <f>Cleaned_Data[[#This Row],[MRP]]</f>
        <v>9331.65</v>
      </c>
      <c r="J896" s="10">
        <f>Cleaned_Data[[#This Row],[Discount_Applied]]</f>
        <v>0</v>
      </c>
      <c r="K896" s="10">
        <f>Cleaned_Data[[#This Row],[Revenue]]</f>
        <v>0</v>
      </c>
      <c r="L896" s="10">
        <f>Cleaned_Data[[#This Row],[Profit]]</f>
        <v>492.35</v>
      </c>
      <c r="M896" s="10" t="str">
        <f>Cleaned_Data[[#This Row],[Product_Name]]</f>
        <v>Blazer Mid</v>
      </c>
      <c r="N896" s="10" t="str">
        <f>Cleaned_Data[[#This Row],[Product_Line]]</f>
        <v>Lifestyle</v>
      </c>
      <c r="O896" s="10" t="str">
        <f>Cleaned_Data[[#This Row],[Size]]</f>
        <v>XL</v>
      </c>
      <c r="P896" s="10" t="str">
        <f t="shared" si="26"/>
        <v>Blazer Mid|Lifestyle|XL</v>
      </c>
      <c r="Q896" s="11">
        <f>Cleaned_Data[[#This Row],[Order_Date]]</f>
        <v>45616</v>
      </c>
      <c r="R896" s="10" t="str">
        <f>Cleaned_Data[[#This Row],[Region]]</f>
        <v>Kolkata</v>
      </c>
      <c r="S896" s="10" t="str">
        <f>Cleaned_Data[[#This Row],[Sales_Channel]]</f>
        <v>Retail</v>
      </c>
      <c r="T896" s="10" t="str">
        <f>Cleaned_Data[[#This Row],[Gender_Category]]</f>
        <v>Men</v>
      </c>
      <c r="U896" t="str">
        <f t="shared" si="27"/>
        <v>DK-484</v>
      </c>
      <c r="V896" s="10"/>
      <c r="W896" s="10"/>
    </row>
    <row r="897" spans="1:23" x14ac:dyDescent="0.3">
      <c r="A897" s="10" t="s">
        <v>1216</v>
      </c>
      <c r="B897" s="10">
        <f>Cleaned_Data[[#This Row],[Order_ID]]</f>
        <v>2942</v>
      </c>
      <c r="C897" s="10" t="str">
        <f>_xlfn.XLOOKUP(P897,Dim_Product!$E$2:$E$221,Dim_Product!$A$2:$A$221,"Not Found")</f>
        <v>PK-43</v>
      </c>
      <c r="D897" s="10" t="str">
        <f>_xlfn.XLOOKUP(Table5[[#This Row],[Order_Date]],Table8[Date],Table8[Date_Key],"Not Found")</f>
        <v>DK-375</v>
      </c>
      <c r="E897" s="10" t="str">
        <f>_xlfn.XLOOKUP(R897,Table4[Region],Table4[Region_Key])</f>
        <v>RK-01</v>
      </c>
      <c r="F897" s="10" t="str">
        <f>_xlfn.XLOOKUP(S897,Table6[Sales_Channel],Table6[Channel_Key])</f>
        <v>CK-01</v>
      </c>
      <c r="G897" s="10" t="str">
        <f>_xlfn.XLOOKUP(T897,Table7[Gender_Category],Table7[Gender_Key])</f>
        <v>GK-02</v>
      </c>
      <c r="H897" s="10">
        <f>Cleaned_Data[[#This Row],[Units_Sold]]</f>
        <v>4</v>
      </c>
      <c r="I897" s="10">
        <f>Cleaned_Data[[#This Row],[MRP]]</f>
        <v>5222.3900000000003</v>
      </c>
      <c r="J897" s="10">
        <f>Cleaned_Data[[#This Row],[Discount_Applied]]</f>
        <v>0.56999999999999995</v>
      </c>
      <c r="K897" s="10">
        <f>Cleaned_Data[[#This Row],[Revenue]]</f>
        <v>8982.51</v>
      </c>
      <c r="L897" s="10">
        <f>Cleaned_Data[[#This Row],[Profit]]</f>
        <v>-68.53</v>
      </c>
      <c r="M897" s="10" t="str">
        <f>Cleaned_Data[[#This Row],[Product_Name]]</f>
        <v>Flex Trainer</v>
      </c>
      <c r="N897" s="10" t="str">
        <f>Cleaned_Data[[#This Row],[Product_Line]]</f>
        <v>Training</v>
      </c>
      <c r="O897" s="10" t="str">
        <f>Cleaned_Data[[#This Row],[Size]]</f>
        <v>10</v>
      </c>
      <c r="P897" s="10" t="str">
        <f t="shared" si="26"/>
        <v>Flex Trainer|Training|10</v>
      </c>
      <c r="Q897" s="11">
        <f>Cleaned_Data[[#This Row],[Order_Date]]</f>
        <v>45507</v>
      </c>
      <c r="R897" s="10" t="str">
        <f>Cleaned_Data[[#This Row],[Region]]</f>
        <v>Bangalore</v>
      </c>
      <c r="S897" s="10" t="str">
        <f>Cleaned_Data[[#This Row],[Sales_Channel]]</f>
        <v>Online</v>
      </c>
      <c r="T897" s="10" t="str">
        <f>Cleaned_Data[[#This Row],[Gender_Category]]</f>
        <v>Women</v>
      </c>
      <c r="U897" t="str">
        <f t="shared" si="27"/>
        <v>DK-375</v>
      </c>
      <c r="V897" s="10"/>
      <c r="W897" s="10"/>
    </row>
    <row r="898" spans="1:23" x14ac:dyDescent="0.3">
      <c r="A898" s="10" t="s">
        <v>1217</v>
      </c>
      <c r="B898" s="10">
        <f>Cleaned_Data[[#This Row],[Order_ID]]</f>
        <v>2943</v>
      </c>
      <c r="C898" s="10" t="str">
        <f>_xlfn.XLOOKUP(P898,Dim_Product!$E$2:$E$221,Dim_Product!$A$2:$A$221,"Not Found")</f>
        <v>PK-101</v>
      </c>
      <c r="D898" s="10" t="str">
        <f>_xlfn.XLOOKUP(Table5[[#This Row],[Order_Date]],Table8[Date],Table8[Date_Key],"Not Found")</f>
        <v>DK-571</v>
      </c>
      <c r="E898" s="10" t="str">
        <f>_xlfn.XLOOKUP(R898,Table4[Region],Table4[Region_Key])</f>
        <v>RK-03</v>
      </c>
      <c r="F898" s="10" t="str">
        <f>_xlfn.XLOOKUP(S898,Table6[Sales_Channel],Table6[Channel_Key])</f>
        <v>CK-02</v>
      </c>
      <c r="G898" s="10" t="str">
        <f>_xlfn.XLOOKUP(T898,Table7[Gender_Category],Table7[Gender_Key])</f>
        <v>GK-02</v>
      </c>
      <c r="H898" s="10">
        <f>Cleaned_Data[[#This Row],[Units_Sold]]</f>
        <v>-1</v>
      </c>
      <c r="I898" s="10">
        <f>Cleaned_Data[[#This Row],[MRP]]</f>
        <v>3390</v>
      </c>
      <c r="J898" s="10">
        <f>Cleaned_Data[[#This Row],[Discount_Applied]]</f>
        <v>0</v>
      </c>
      <c r="K898" s="10">
        <f>Cleaned_Data[[#This Row],[Revenue]]</f>
        <v>0</v>
      </c>
      <c r="L898" s="10">
        <f>Cleaned_Data[[#This Row],[Profit]]</f>
        <v>-429.78</v>
      </c>
      <c r="M898" s="10" t="str">
        <f>Cleaned_Data[[#This Row],[Product_Name]]</f>
        <v>SuperRep Go</v>
      </c>
      <c r="N898" s="10" t="str">
        <f>Cleaned_Data[[#This Row],[Product_Line]]</f>
        <v>Training</v>
      </c>
      <c r="O898" s="10" t="str">
        <f>Cleaned_Data[[#This Row],[Size]]</f>
        <v>7</v>
      </c>
      <c r="P898" s="10" t="str">
        <f t="shared" si="26"/>
        <v>SuperRep Go|Training|7</v>
      </c>
      <c r="Q898" s="11">
        <f>Cleaned_Data[[#This Row],[Order_Date]]</f>
        <v>45703</v>
      </c>
      <c r="R898" s="10" t="str">
        <f>Cleaned_Data[[#This Row],[Region]]</f>
        <v>Mumbai</v>
      </c>
      <c r="S898" s="10" t="str">
        <f>Cleaned_Data[[#This Row],[Sales_Channel]]</f>
        <v>Retail</v>
      </c>
      <c r="T898" s="10" t="str">
        <f>Cleaned_Data[[#This Row],[Gender_Category]]</f>
        <v>Women</v>
      </c>
      <c r="U898" t="str">
        <f t="shared" si="27"/>
        <v>DK-571</v>
      </c>
      <c r="V898" s="10"/>
      <c r="W898" s="10"/>
    </row>
    <row r="899" spans="1:23" x14ac:dyDescent="0.3">
      <c r="A899" s="10" t="s">
        <v>1218</v>
      </c>
      <c r="B899" s="10">
        <f>Cleaned_Data[[#This Row],[Order_ID]]</f>
        <v>2944</v>
      </c>
      <c r="C899" s="10" t="str">
        <f>_xlfn.XLOOKUP(P899,Dim_Product!$E$2:$E$221,Dim_Product!$A$2:$A$221,"Not Found")</f>
        <v>PK-112</v>
      </c>
      <c r="D899" s="10" t="str">
        <f>_xlfn.XLOOKUP(Table5[[#This Row],[Order_Date]],Table8[Date],Table8[Date_Key],"Not Found")</f>
        <v>Not Found</v>
      </c>
      <c r="E899" s="10" t="str">
        <f>_xlfn.XLOOKUP(R899,Table4[Region],Table4[Region_Key])</f>
        <v>RK-04</v>
      </c>
      <c r="F899" s="10" t="str">
        <f>_xlfn.XLOOKUP(S899,Table6[Sales_Channel],Table6[Channel_Key])</f>
        <v>CK-02</v>
      </c>
      <c r="G899" s="10" t="str">
        <f>_xlfn.XLOOKUP(T899,Table7[Gender_Category],Table7[Gender_Key])</f>
        <v>GK-02</v>
      </c>
      <c r="H899" s="10">
        <f>Cleaned_Data[[#This Row],[Units_Sold]]</f>
        <v>2</v>
      </c>
      <c r="I899" s="10">
        <f>Cleaned_Data[[#This Row],[MRP]]</f>
        <v>9738.93</v>
      </c>
      <c r="J899" s="10">
        <f>Cleaned_Data[[#This Row],[Discount_Applied]]</f>
        <v>0</v>
      </c>
      <c r="K899" s="10">
        <f>Cleaned_Data[[#This Row],[Revenue]]</f>
        <v>0</v>
      </c>
      <c r="L899" s="10">
        <f>Cleaned_Data[[#This Row],[Profit]]</f>
        <v>261.36</v>
      </c>
      <c r="M899" s="10" t="str">
        <f>Cleaned_Data[[#This Row],[Product_Name]]</f>
        <v>ZoomX Invincible</v>
      </c>
      <c r="N899" s="10" t="str">
        <f>Cleaned_Data[[#This Row],[Product_Line]]</f>
        <v>Training</v>
      </c>
      <c r="O899" s="10" t="str">
        <f>Cleaned_Data[[#This Row],[Size]]</f>
        <v>NA</v>
      </c>
      <c r="P899" s="10" t="str">
        <f t="shared" ref="P899:P962" si="28">TRIM(M899)&amp;"|"&amp;TRIM(N899)&amp;"|"&amp;TRIM(O899)</f>
        <v>ZoomX Invincible|Training|NA</v>
      </c>
      <c r="Q899" s="11" t="str">
        <f>Cleaned_Data[[#This Row],[Order_Date]]</f>
        <v/>
      </c>
      <c r="R899" s="10" t="str">
        <f>Cleaned_Data[[#This Row],[Region]]</f>
        <v>Pune</v>
      </c>
      <c r="S899" s="10" t="str">
        <f>Cleaned_Data[[#This Row],[Sales_Channel]]</f>
        <v>Retail</v>
      </c>
      <c r="T899" s="10" t="str">
        <f>Cleaned_Data[[#This Row],[Gender_Category]]</f>
        <v>Women</v>
      </c>
      <c r="U899" t="str">
        <f t="shared" ref="U899:U962" si="29">IF(D899="",0,D899)</f>
        <v>Not Found</v>
      </c>
      <c r="V899" s="10"/>
      <c r="W899" s="10"/>
    </row>
    <row r="900" spans="1:23" x14ac:dyDescent="0.3">
      <c r="A900" s="10" t="s">
        <v>1219</v>
      </c>
      <c r="B900" s="10">
        <f>Cleaned_Data[[#This Row],[Order_ID]]</f>
        <v>2945</v>
      </c>
      <c r="C900" s="10" t="str">
        <f>_xlfn.XLOOKUP(P900,Dim_Product!$E$2:$E$221,Dim_Product!$A$2:$A$221,"Not Found")</f>
        <v>PK-66</v>
      </c>
      <c r="D900" s="10" t="str">
        <f>_xlfn.XLOOKUP(Table5[[#This Row],[Order_Date]],Table8[Date],Table8[Date_Key],"Not Found")</f>
        <v>Not Found</v>
      </c>
      <c r="E900" s="10" t="str">
        <f>_xlfn.XLOOKUP(R900,Table4[Region],Table4[Region_Key])</f>
        <v>RK-03</v>
      </c>
      <c r="F900" s="10" t="str">
        <f>_xlfn.XLOOKUP(S900,Table6[Sales_Channel],Table6[Channel_Key])</f>
        <v>CK-01</v>
      </c>
      <c r="G900" s="10" t="str">
        <f>_xlfn.XLOOKUP(T900,Table7[Gender_Category],Table7[Gender_Key])</f>
        <v>GK-01</v>
      </c>
      <c r="H900" s="10">
        <f>Cleaned_Data[[#This Row],[Units_Sold]]</f>
        <v>-1</v>
      </c>
      <c r="I900" s="10">
        <f>Cleaned_Data[[#This Row],[MRP]]</f>
        <v>3519.94</v>
      </c>
      <c r="J900" s="10">
        <f>Cleaned_Data[[#This Row],[Discount_Applied]]</f>
        <v>0</v>
      </c>
      <c r="K900" s="10">
        <f>Cleaned_Data[[#This Row],[Revenue]]</f>
        <v>0</v>
      </c>
      <c r="L900" s="10">
        <f>Cleaned_Data[[#This Row],[Profit]]</f>
        <v>3456.5</v>
      </c>
      <c r="M900" s="10" t="str">
        <f>Cleaned_Data[[#This Row],[Product_Name]]</f>
        <v>LeBron 20</v>
      </c>
      <c r="N900" s="10" t="str">
        <f>Cleaned_Data[[#This Row],[Product_Line]]</f>
        <v>Basketball</v>
      </c>
      <c r="O900" s="10" t="str">
        <f>Cleaned_Data[[#This Row],[Size]]</f>
        <v>XL</v>
      </c>
      <c r="P900" s="10" t="str">
        <f t="shared" si="28"/>
        <v>LeBron 20|Basketball|XL</v>
      </c>
      <c r="Q900" s="11" t="str">
        <f>Cleaned_Data[[#This Row],[Order_Date]]</f>
        <v/>
      </c>
      <c r="R900" s="10" t="str">
        <f>Cleaned_Data[[#This Row],[Region]]</f>
        <v>Mumbai</v>
      </c>
      <c r="S900" s="10" t="str">
        <f>Cleaned_Data[[#This Row],[Sales_Channel]]</f>
        <v>Online</v>
      </c>
      <c r="T900" s="10" t="str">
        <f>Cleaned_Data[[#This Row],[Gender_Category]]</f>
        <v>Kids</v>
      </c>
      <c r="U900" t="str">
        <f t="shared" si="29"/>
        <v>Not Found</v>
      </c>
      <c r="V900" s="10"/>
      <c r="W900" s="10"/>
    </row>
    <row r="901" spans="1:23" x14ac:dyDescent="0.3">
      <c r="A901" s="10" t="s">
        <v>1220</v>
      </c>
      <c r="B901" s="10">
        <f>Cleaned_Data[[#This Row],[Order_ID]]</f>
        <v>2946</v>
      </c>
      <c r="C901" s="10" t="str">
        <f>_xlfn.XLOOKUP(P901,Dim_Product!$E$2:$E$221,Dim_Product!$A$2:$A$221,"Not Found")</f>
        <v>PK-61</v>
      </c>
      <c r="D901" s="10" t="str">
        <f>_xlfn.XLOOKUP(Table5[[#This Row],[Order_Date]],Table8[Date],Table8[Date_Key],"Not Found")</f>
        <v>DK-662</v>
      </c>
      <c r="E901" s="10" t="str">
        <f>_xlfn.XLOOKUP(R901,Table4[Region],Table4[Region_Key])</f>
        <v>RK-01</v>
      </c>
      <c r="F901" s="10" t="str">
        <f>_xlfn.XLOOKUP(S901,Table6[Sales_Channel],Table6[Channel_Key])</f>
        <v>CK-02</v>
      </c>
      <c r="G901" s="10" t="str">
        <f>_xlfn.XLOOKUP(T901,Table7[Gender_Category],Table7[Gender_Key])</f>
        <v>GK-01</v>
      </c>
      <c r="H901" s="10">
        <f>Cleaned_Data[[#This Row],[Units_Sold]]</f>
        <v>2</v>
      </c>
      <c r="I901" s="10">
        <f>Cleaned_Data[[#This Row],[MRP]]</f>
        <v>5691.68</v>
      </c>
      <c r="J901" s="10">
        <f>Cleaned_Data[[#This Row],[Discount_Applied]]</f>
        <v>0.62</v>
      </c>
      <c r="K901" s="10">
        <f>Cleaned_Data[[#This Row],[Revenue]]</f>
        <v>0</v>
      </c>
      <c r="L901" s="10">
        <f>Cleaned_Data[[#This Row],[Profit]]</f>
        <v>3129.43</v>
      </c>
      <c r="M901" s="10" t="str">
        <f>Cleaned_Data[[#This Row],[Product_Name]]</f>
        <v>Free RN</v>
      </c>
      <c r="N901" s="10" t="str">
        <f>Cleaned_Data[[#This Row],[Product_Line]]</f>
        <v>Running</v>
      </c>
      <c r="O901" s="10" t="str">
        <f>Cleaned_Data[[#This Row],[Size]]</f>
        <v>XL</v>
      </c>
      <c r="P901" s="10" t="str">
        <f t="shared" si="28"/>
        <v>Free RN|Running|XL</v>
      </c>
      <c r="Q901" s="11">
        <f>Cleaned_Data[[#This Row],[Order_Date]]</f>
        <v>45794</v>
      </c>
      <c r="R901" s="10" t="str">
        <f>Cleaned_Data[[#This Row],[Region]]</f>
        <v>Bangalore</v>
      </c>
      <c r="S901" s="10" t="str">
        <f>Cleaned_Data[[#This Row],[Sales_Channel]]</f>
        <v>Retail</v>
      </c>
      <c r="T901" s="10" t="str">
        <f>Cleaned_Data[[#This Row],[Gender_Category]]</f>
        <v>Kids</v>
      </c>
      <c r="U901" t="str">
        <f t="shared" si="29"/>
        <v>DK-662</v>
      </c>
      <c r="V901" s="10"/>
      <c r="W901" s="10"/>
    </row>
    <row r="902" spans="1:23" x14ac:dyDescent="0.3">
      <c r="A902" s="10" t="s">
        <v>1221</v>
      </c>
      <c r="B902" s="10">
        <f>Cleaned_Data[[#This Row],[Order_ID]]</f>
        <v>2947</v>
      </c>
      <c r="C902" s="10" t="str">
        <f>_xlfn.XLOOKUP(P902,Dim_Product!$E$2:$E$221,Dim_Product!$A$2:$A$221,"Not Found")</f>
        <v>PK-23</v>
      </c>
      <c r="D902" s="10" t="str">
        <f>_xlfn.XLOOKUP(Table5[[#This Row],[Order_Date]],Table8[Date],Table8[Date_Key],"Not Found")</f>
        <v>DK-63</v>
      </c>
      <c r="E902" s="10" t="str">
        <f>_xlfn.XLOOKUP(R902,Table4[Region],Table4[Region_Key])</f>
        <v>RK-03</v>
      </c>
      <c r="F902" s="10" t="str">
        <f>_xlfn.XLOOKUP(S902,Table6[Sales_Channel],Table6[Channel_Key])</f>
        <v>CK-01</v>
      </c>
      <c r="G902" s="10" t="str">
        <f>_xlfn.XLOOKUP(T902,Table7[Gender_Category],Table7[Gender_Key])</f>
        <v>GK-02</v>
      </c>
      <c r="H902" s="10">
        <f>Cleaned_Data[[#This Row],[Units_Sold]]</f>
        <v>2</v>
      </c>
      <c r="I902" s="10">
        <f>Cleaned_Data[[#This Row],[MRP]]</f>
        <v>4113.4799999999996</v>
      </c>
      <c r="J902" s="10">
        <f>Cleaned_Data[[#This Row],[Discount_Applied]]</f>
        <v>0.38</v>
      </c>
      <c r="K902" s="10">
        <f>Cleaned_Data[[#This Row],[Revenue]]</f>
        <v>0</v>
      </c>
      <c r="L902" s="10">
        <f>Cleaned_Data[[#This Row],[Profit]]</f>
        <v>1604.63</v>
      </c>
      <c r="M902" s="10" t="str">
        <f>Cleaned_Data[[#This Row],[Product_Name]]</f>
        <v>Blazer Mid</v>
      </c>
      <c r="N902" s="10" t="str">
        <f>Cleaned_Data[[#This Row],[Product_Line]]</f>
        <v>Lifestyle</v>
      </c>
      <c r="O902" s="10" t="str">
        <f>Cleaned_Data[[#This Row],[Size]]</f>
        <v>XL</v>
      </c>
      <c r="P902" s="10" t="str">
        <f t="shared" si="28"/>
        <v>Blazer Mid|Lifestyle|XL</v>
      </c>
      <c r="Q902" s="11">
        <f>Cleaned_Data[[#This Row],[Order_Date]]</f>
        <v>45195</v>
      </c>
      <c r="R902" s="10" t="str">
        <f>Cleaned_Data[[#This Row],[Region]]</f>
        <v>Mumbai</v>
      </c>
      <c r="S902" s="10" t="str">
        <f>Cleaned_Data[[#This Row],[Sales_Channel]]</f>
        <v>Online</v>
      </c>
      <c r="T902" s="10" t="str">
        <f>Cleaned_Data[[#This Row],[Gender_Category]]</f>
        <v>Women</v>
      </c>
      <c r="U902" t="str">
        <f t="shared" si="29"/>
        <v>DK-63</v>
      </c>
      <c r="V902" s="10"/>
      <c r="W902" s="10"/>
    </row>
    <row r="903" spans="1:23" x14ac:dyDescent="0.3">
      <c r="A903" s="10" t="s">
        <v>1222</v>
      </c>
      <c r="B903" s="10">
        <f>Cleaned_Data[[#This Row],[Order_ID]]</f>
        <v>2948</v>
      </c>
      <c r="C903" s="10" t="str">
        <f>_xlfn.XLOOKUP(P903,Dim_Product!$E$2:$E$221,Dim_Product!$A$2:$A$221,"Not Found")</f>
        <v>PK-134</v>
      </c>
      <c r="D903" s="10" t="str">
        <f>_xlfn.XLOOKUP(Table5[[#This Row],[Order_Date]],Table8[Date],Table8[Date_Key],"Not Found")</f>
        <v>Not Found</v>
      </c>
      <c r="E903" s="10" t="str">
        <f>_xlfn.XLOOKUP(R903,Table4[Region],Table4[Region_Key])</f>
        <v>RK-06</v>
      </c>
      <c r="F903" s="10" t="str">
        <f>_xlfn.XLOOKUP(S903,Table6[Sales_Channel],Table6[Channel_Key])</f>
        <v>CK-01</v>
      </c>
      <c r="G903" s="10" t="str">
        <f>_xlfn.XLOOKUP(T903,Table7[Gender_Category],Table7[Gender_Key])</f>
        <v>GK-03</v>
      </c>
      <c r="H903" s="10">
        <f>Cleaned_Data[[#This Row],[Units_Sold]]</f>
        <v>0</v>
      </c>
      <c r="I903" s="10">
        <f>Cleaned_Data[[#This Row],[MRP]]</f>
        <v>6110.0300000000007</v>
      </c>
      <c r="J903" s="10">
        <f>Cleaned_Data[[#This Row],[Discount_Applied]]</f>
        <v>0.16</v>
      </c>
      <c r="K903" s="10">
        <f>Cleaned_Data[[#This Row],[Revenue]]</f>
        <v>0</v>
      </c>
      <c r="L903" s="10">
        <f>Cleaned_Data[[#This Row],[Profit]]</f>
        <v>1708.88</v>
      </c>
      <c r="M903" s="10" t="str">
        <f>Cleaned_Data[[#This Row],[Product_Name]]</f>
        <v>Kyrie Flytrap</v>
      </c>
      <c r="N903" s="10" t="str">
        <f>Cleaned_Data[[#This Row],[Product_Line]]</f>
        <v>Basketball</v>
      </c>
      <c r="O903" s="10" t="str">
        <f>Cleaned_Data[[#This Row],[Size]]</f>
        <v>6</v>
      </c>
      <c r="P903" s="10" t="str">
        <f t="shared" si="28"/>
        <v>Kyrie Flytrap|Basketball|6</v>
      </c>
      <c r="Q903" s="11" t="str">
        <f>Cleaned_Data[[#This Row],[Order_Date]]</f>
        <v/>
      </c>
      <c r="R903" s="10" t="str">
        <f>Cleaned_Data[[#This Row],[Region]]</f>
        <v>Kolkata</v>
      </c>
      <c r="S903" s="10" t="str">
        <f>Cleaned_Data[[#This Row],[Sales_Channel]]</f>
        <v>Online</v>
      </c>
      <c r="T903" s="10" t="str">
        <f>Cleaned_Data[[#This Row],[Gender_Category]]</f>
        <v>Men</v>
      </c>
      <c r="U903" t="str">
        <f t="shared" si="29"/>
        <v>Not Found</v>
      </c>
      <c r="V903" s="10"/>
      <c r="W903" s="10"/>
    </row>
    <row r="904" spans="1:23" x14ac:dyDescent="0.3">
      <c r="A904" s="10" t="s">
        <v>1223</v>
      </c>
      <c r="B904" s="10">
        <f>Cleaned_Data[[#This Row],[Order_ID]]</f>
        <v>2949</v>
      </c>
      <c r="C904" s="10" t="str">
        <f>_xlfn.XLOOKUP(P904,Dim_Product!$E$2:$E$221,Dim_Product!$A$2:$A$221,"Not Found")</f>
        <v>PK-67</v>
      </c>
      <c r="D904" s="10" t="str">
        <f>_xlfn.XLOOKUP(Table5[[#This Row],[Order_Date]],Table8[Date],Table8[Date_Key],"Not Found")</f>
        <v>DK-658</v>
      </c>
      <c r="E904" s="10" t="str">
        <f>_xlfn.XLOOKUP(R904,Table4[Region],Table4[Region_Key])</f>
        <v>RK-05</v>
      </c>
      <c r="F904" s="10" t="str">
        <f>_xlfn.XLOOKUP(S904,Table6[Sales_Channel],Table6[Channel_Key])</f>
        <v>CK-01</v>
      </c>
      <c r="G904" s="10" t="str">
        <f>_xlfn.XLOOKUP(T904,Table7[Gender_Category],Table7[Gender_Key])</f>
        <v>GK-03</v>
      </c>
      <c r="H904" s="10">
        <f>Cleaned_Data[[#This Row],[Units_Sold]]</f>
        <v>2</v>
      </c>
      <c r="I904" s="10">
        <f>Cleaned_Data[[#This Row],[MRP]]</f>
        <v>6110.0300000000007</v>
      </c>
      <c r="J904" s="10">
        <f>Cleaned_Data[[#This Row],[Discount_Applied]]</f>
        <v>0.49</v>
      </c>
      <c r="K904" s="10">
        <f>Cleaned_Data[[#This Row],[Revenue]]</f>
        <v>0</v>
      </c>
      <c r="L904" s="10">
        <f>Cleaned_Data[[#This Row],[Profit]]</f>
        <v>698.79</v>
      </c>
      <c r="M904" s="10" t="str">
        <f>Cleaned_Data[[#This Row],[Product_Name]]</f>
        <v>React Infinity</v>
      </c>
      <c r="N904" s="10" t="str">
        <f>Cleaned_Data[[#This Row],[Product_Line]]</f>
        <v>Running</v>
      </c>
      <c r="O904" s="10" t="str">
        <f>Cleaned_Data[[#This Row],[Size]]</f>
        <v>M</v>
      </c>
      <c r="P904" s="10" t="str">
        <f t="shared" si="28"/>
        <v>React Infinity|Running|M</v>
      </c>
      <c r="Q904" s="11">
        <f>Cleaned_Data[[#This Row],[Order_Date]]</f>
        <v>45790</v>
      </c>
      <c r="R904" s="10" t="str">
        <f>Cleaned_Data[[#This Row],[Region]]</f>
        <v>Delhi</v>
      </c>
      <c r="S904" s="10" t="str">
        <f>Cleaned_Data[[#This Row],[Sales_Channel]]</f>
        <v>Online</v>
      </c>
      <c r="T904" s="10" t="str">
        <f>Cleaned_Data[[#This Row],[Gender_Category]]</f>
        <v>Men</v>
      </c>
      <c r="U904" t="str">
        <f t="shared" si="29"/>
        <v>DK-658</v>
      </c>
      <c r="V904" s="10"/>
      <c r="W904" s="10"/>
    </row>
    <row r="905" spans="1:23" x14ac:dyDescent="0.3">
      <c r="A905" s="10" t="s">
        <v>1224</v>
      </c>
      <c r="B905" s="10">
        <f>Cleaned_Data[[#This Row],[Order_ID]]</f>
        <v>2950</v>
      </c>
      <c r="C905" s="10" t="str">
        <f>_xlfn.XLOOKUP(P905,Dim_Product!$E$2:$E$221,Dim_Product!$A$2:$A$221,"Not Found")</f>
        <v>PK-67</v>
      </c>
      <c r="D905" s="10" t="str">
        <f>_xlfn.XLOOKUP(Table5[[#This Row],[Order_Date]],Table8[Date],Table8[Date_Key],"Not Found")</f>
        <v>DK-408</v>
      </c>
      <c r="E905" s="10" t="str">
        <f>_xlfn.XLOOKUP(R905,Table4[Region],Table4[Region_Key])</f>
        <v>RK-04</v>
      </c>
      <c r="F905" s="10" t="str">
        <f>_xlfn.XLOOKUP(S905,Table6[Sales_Channel],Table6[Channel_Key])</f>
        <v>CK-01</v>
      </c>
      <c r="G905" s="10" t="str">
        <f>_xlfn.XLOOKUP(T905,Table7[Gender_Category],Table7[Gender_Key])</f>
        <v>GK-02</v>
      </c>
      <c r="H905" s="10">
        <f>Cleaned_Data[[#This Row],[Units_Sold]]</f>
        <v>2</v>
      </c>
      <c r="I905" s="10">
        <f>Cleaned_Data[[#This Row],[MRP]]</f>
        <v>9151.36</v>
      </c>
      <c r="J905" s="10">
        <f>Cleaned_Data[[#This Row],[Discount_Applied]]</f>
        <v>0</v>
      </c>
      <c r="K905" s="10">
        <f>Cleaned_Data[[#This Row],[Revenue]]</f>
        <v>0</v>
      </c>
      <c r="L905" s="10">
        <f>Cleaned_Data[[#This Row],[Profit]]</f>
        <v>2540.27</v>
      </c>
      <c r="M905" s="10" t="str">
        <f>Cleaned_Data[[#This Row],[Product_Name]]</f>
        <v>React Infinity</v>
      </c>
      <c r="N905" s="10" t="str">
        <f>Cleaned_Data[[#This Row],[Product_Line]]</f>
        <v>Running</v>
      </c>
      <c r="O905" s="10" t="str">
        <f>Cleaned_Data[[#This Row],[Size]]</f>
        <v>M</v>
      </c>
      <c r="P905" s="10" t="str">
        <f t="shared" si="28"/>
        <v>React Infinity|Running|M</v>
      </c>
      <c r="Q905" s="11">
        <f>Cleaned_Data[[#This Row],[Order_Date]]</f>
        <v>45540</v>
      </c>
      <c r="R905" s="10" t="str">
        <f>Cleaned_Data[[#This Row],[Region]]</f>
        <v>Pune</v>
      </c>
      <c r="S905" s="10" t="str">
        <f>Cleaned_Data[[#This Row],[Sales_Channel]]</f>
        <v>Online</v>
      </c>
      <c r="T905" s="10" t="str">
        <f>Cleaned_Data[[#This Row],[Gender_Category]]</f>
        <v>Women</v>
      </c>
      <c r="U905" t="str">
        <f t="shared" si="29"/>
        <v>DK-408</v>
      </c>
      <c r="V905" s="10"/>
      <c r="W905" s="10"/>
    </row>
    <row r="906" spans="1:23" x14ac:dyDescent="0.3">
      <c r="A906" s="10" t="s">
        <v>1225</v>
      </c>
      <c r="B906" s="10">
        <f>Cleaned_Data[[#This Row],[Order_ID]]</f>
        <v>2952</v>
      </c>
      <c r="C906" s="10" t="str">
        <f>_xlfn.XLOOKUP(P906,Dim_Product!$E$2:$E$221,Dim_Product!$A$2:$A$221,"Not Found")</f>
        <v>PK-21</v>
      </c>
      <c r="D906" s="10" t="str">
        <f>_xlfn.XLOOKUP(Table5[[#This Row],[Order_Date]],Table8[Date],Table8[Date_Key],"Not Found")</f>
        <v>DK-644</v>
      </c>
      <c r="E906" s="10" t="str">
        <f>_xlfn.XLOOKUP(R906,Table4[Region],Table4[Region_Key])</f>
        <v>RK-06</v>
      </c>
      <c r="F906" s="10" t="str">
        <f>_xlfn.XLOOKUP(S906,Table6[Sales_Channel],Table6[Channel_Key])</f>
        <v>CK-02</v>
      </c>
      <c r="G906" s="10" t="str">
        <f>_xlfn.XLOOKUP(T906,Table7[Gender_Category],Table7[Gender_Key])</f>
        <v>GK-01</v>
      </c>
      <c r="H906" s="10">
        <f>Cleaned_Data[[#This Row],[Units_Sold]]</f>
        <v>2</v>
      </c>
      <c r="I906" s="10">
        <f>Cleaned_Data[[#This Row],[MRP]]</f>
        <v>5443.44</v>
      </c>
      <c r="J906" s="10">
        <f>Cleaned_Data[[#This Row],[Discount_Applied]]</f>
        <v>0</v>
      </c>
      <c r="K906" s="10">
        <f>Cleaned_Data[[#This Row],[Revenue]]</f>
        <v>0</v>
      </c>
      <c r="L906" s="10">
        <f>Cleaned_Data[[#This Row],[Profit]]</f>
        <v>2237.39</v>
      </c>
      <c r="M906" s="10" t="str">
        <f>Cleaned_Data[[#This Row],[Product_Name]]</f>
        <v>SuperRep Go</v>
      </c>
      <c r="N906" s="10" t="str">
        <f>Cleaned_Data[[#This Row],[Product_Line]]</f>
        <v>Training</v>
      </c>
      <c r="O906" s="10" t="str">
        <f>Cleaned_Data[[#This Row],[Size]]</f>
        <v>XL</v>
      </c>
      <c r="P906" s="10" t="str">
        <f t="shared" si="28"/>
        <v>SuperRep Go|Training|XL</v>
      </c>
      <c r="Q906" s="11">
        <f>Cleaned_Data[[#This Row],[Order_Date]]</f>
        <v>45776</v>
      </c>
      <c r="R906" s="10" t="str">
        <f>Cleaned_Data[[#This Row],[Region]]</f>
        <v>Kolkata</v>
      </c>
      <c r="S906" s="10" t="str">
        <f>Cleaned_Data[[#This Row],[Sales_Channel]]</f>
        <v>Retail</v>
      </c>
      <c r="T906" s="10" t="str">
        <f>Cleaned_Data[[#This Row],[Gender_Category]]</f>
        <v>Kids</v>
      </c>
      <c r="U906" t="str">
        <f t="shared" si="29"/>
        <v>DK-644</v>
      </c>
      <c r="V906" s="10"/>
      <c r="W906" s="10"/>
    </row>
    <row r="907" spans="1:23" x14ac:dyDescent="0.3">
      <c r="A907" s="10" t="s">
        <v>1226</v>
      </c>
      <c r="B907" s="10">
        <f>Cleaned_Data[[#This Row],[Order_ID]]</f>
        <v>2954</v>
      </c>
      <c r="C907" s="10" t="str">
        <f>_xlfn.XLOOKUP(P907,Dim_Product!$E$2:$E$221,Dim_Product!$A$2:$A$221,"Not Found")</f>
        <v>PK-10</v>
      </c>
      <c r="D907" s="10" t="str">
        <f>_xlfn.XLOOKUP(Table5[[#This Row],[Order_Date]],Table8[Date],Table8[Date_Key],"Not Found")</f>
        <v>DK-721</v>
      </c>
      <c r="E907" s="10" t="str">
        <f>_xlfn.XLOOKUP(R907,Table4[Region],Table4[Region_Key])</f>
        <v>RK-04</v>
      </c>
      <c r="F907" s="10" t="str">
        <f>_xlfn.XLOOKUP(S907,Table6[Sales_Channel],Table6[Channel_Key])</f>
        <v>CK-02</v>
      </c>
      <c r="G907" s="10" t="str">
        <f>_xlfn.XLOOKUP(T907,Table7[Gender_Category],Table7[Gender_Key])</f>
        <v>GK-02</v>
      </c>
      <c r="H907" s="10">
        <f>Cleaned_Data[[#This Row],[Units_Sold]]</f>
        <v>-1</v>
      </c>
      <c r="I907" s="10">
        <f>Cleaned_Data[[#This Row],[MRP]]</f>
        <v>4709.79</v>
      </c>
      <c r="J907" s="10">
        <f>Cleaned_Data[[#This Row],[Discount_Applied]]</f>
        <v>0</v>
      </c>
      <c r="K907" s="10">
        <f>Cleaned_Data[[#This Row],[Revenue]]</f>
        <v>0</v>
      </c>
      <c r="L907" s="10">
        <f>Cleaned_Data[[#This Row],[Profit]]</f>
        <v>3397.29</v>
      </c>
      <c r="M907" s="10" t="str">
        <f>Cleaned_Data[[#This Row],[Product_Name]]</f>
        <v>Flex Trainer</v>
      </c>
      <c r="N907" s="10" t="str">
        <f>Cleaned_Data[[#This Row],[Product_Line]]</f>
        <v>Training</v>
      </c>
      <c r="O907" s="10" t="str">
        <f>Cleaned_Data[[#This Row],[Size]]</f>
        <v>L</v>
      </c>
      <c r="P907" s="10" t="str">
        <f t="shared" si="28"/>
        <v>Flex Trainer|Training|L</v>
      </c>
      <c r="Q907" s="11">
        <f>Cleaned_Data[[#This Row],[Order_Date]]</f>
        <v>45853</v>
      </c>
      <c r="R907" s="10" t="str">
        <f>Cleaned_Data[[#This Row],[Region]]</f>
        <v>Pune</v>
      </c>
      <c r="S907" s="10" t="str">
        <f>Cleaned_Data[[#This Row],[Sales_Channel]]</f>
        <v>Retail</v>
      </c>
      <c r="T907" s="10" t="str">
        <f>Cleaned_Data[[#This Row],[Gender_Category]]</f>
        <v>Women</v>
      </c>
      <c r="U907" t="str">
        <f t="shared" si="29"/>
        <v>DK-721</v>
      </c>
      <c r="V907" s="10"/>
      <c r="W907" s="10"/>
    </row>
    <row r="908" spans="1:23" x14ac:dyDescent="0.3">
      <c r="A908" s="10" t="s">
        <v>1227</v>
      </c>
      <c r="B908" s="10">
        <f>Cleaned_Data[[#This Row],[Order_ID]]</f>
        <v>2955</v>
      </c>
      <c r="C908" s="10" t="str">
        <f>_xlfn.XLOOKUP(P908,Dim_Product!$E$2:$E$221,Dim_Product!$A$2:$A$221,"Not Found")</f>
        <v>PK-66</v>
      </c>
      <c r="D908" s="10" t="str">
        <f>_xlfn.XLOOKUP(Table5[[#This Row],[Order_Date]],Table8[Date],Table8[Date_Key],"Not Found")</f>
        <v>DK-397</v>
      </c>
      <c r="E908" s="10" t="str">
        <f>_xlfn.XLOOKUP(R908,Table4[Region],Table4[Region_Key])</f>
        <v>RK-06</v>
      </c>
      <c r="F908" s="10" t="str">
        <f>_xlfn.XLOOKUP(S908,Table6[Sales_Channel],Table6[Channel_Key])</f>
        <v>CK-02</v>
      </c>
      <c r="G908" s="10" t="str">
        <f>_xlfn.XLOOKUP(T908,Table7[Gender_Category],Table7[Gender_Key])</f>
        <v>GK-01</v>
      </c>
      <c r="H908" s="10">
        <f>Cleaned_Data[[#This Row],[Units_Sold]]</f>
        <v>2</v>
      </c>
      <c r="I908" s="10">
        <f>Cleaned_Data[[#This Row],[MRP]]</f>
        <v>9846.09</v>
      </c>
      <c r="J908" s="10">
        <f>Cleaned_Data[[#This Row],[Discount_Applied]]</f>
        <v>0.12</v>
      </c>
      <c r="K908" s="10">
        <f>Cleaned_Data[[#This Row],[Revenue]]</f>
        <v>0</v>
      </c>
      <c r="L908" s="10">
        <f>Cleaned_Data[[#This Row],[Profit]]</f>
        <v>2250.9299999999998</v>
      </c>
      <c r="M908" s="10" t="str">
        <f>Cleaned_Data[[#This Row],[Product_Name]]</f>
        <v>LeBron 20</v>
      </c>
      <c r="N908" s="10" t="str">
        <f>Cleaned_Data[[#This Row],[Product_Line]]</f>
        <v>Basketball</v>
      </c>
      <c r="O908" s="10" t="str">
        <f>Cleaned_Data[[#This Row],[Size]]</f>
        <v>XL</v>
      </c>
      <c r="P908" s="10" t="str">
        <f t="shared" si="28"/>
        <v>LeBron 20|Basketball|XL</v>
      </c>
      <c r="Q908" s="11">
        <f>Cleaned_Data[[#This Row],[Order_Date]]</f>
        <v>45529</v>
      </c>
      <c r="R908" s="10" t="str">
        <f>Cleaned_Data[[#This Row],[Region]]</f>
        <v>Kolkata</v>
      </c>
      <c r="S908" s="10" t="str">
        <f>Cleaned_Data[[#This Row],[Sales_Channel]]</f>
        <v>Retail</v>
      </c>
      <c r="T908" s="10" t="str">
        <f>Cleaned_Data[[#This Row],[Gender_Category]]</f>
        <v>Kids</v>
      </c>
      <c r="U908" t="str">
        <f t="shared" si="29"/>
        <v>DK-397</v>
      </c>
      <c r="V908" s="10"/>
      <c r="W908" s="10"/>
    </row>
    <row r="909" spans="1:23" x14ac:dyDescent="0.3">
      <c r="A909" s="10" t="s">
        <v>1228</v>
      </c>
      <c r="B909" s="10">
        <f>Cleaned_Data[[#This Row],[Order_ID]]</f>
        <v>2956</v>
      </c>
      <c r="C909" s="10" t="str">
        <f>_xlfn.XLOOKUP(P909,Dim_Product!$E$2:$E$221,Dim_Product!$A$2:$A$221,"Not Found")</f>
        <v>PK-112</v>
      </c>
      <c r="D909" s="10" t="str">
        <f>_xlfn.XLOOKUP(Table5[[#This Row],[Order_Date]],Table8[Date],Table8[Date_Key],"Not Found")</f>
        <v>DK-215</v>
      </c>
      <c r="E909" s="10" t="str">
        <f>_xlfn.XLOOKUP(R909,Table4[Region],Table4[Region_Key])</f>
        <v>RK-03</v>
      </c>
      <c r="F909" s="10" t="str">
        <f>_xlfn.XLOOKUP(S909,Table6[Sales_Channel],Table6[Channel_Key])</f>
        <v>CK-01</v>
      </c>
      <c r="G909" s="10" t="str">
        <f>_xlfn.XLOOKUP(T909,Table7[Gender_Category],Table7[Gender_Key])</f>
        <v>GK-01</v>
      </c>
      <c r="H909" s="10">
        <f>Cleaned_Data[[#This Row],[Units_Sold]]</f>
        <v>4</v>
      </c>
      <c r="I909" s="10">
        <f>Cleaned_Data[[#This Row],[MRP]]</f>
        <v>6110.0300000000007</v>
      </c>
      <c r="J909" s="10">
        <f>Cleaned_Data[[#This Row],[Discount_Applied]]</f>
        <v>0.86</v>
      </c>
      <c r="K909" s="10">
        <f>Cleaned_Data[[#This Row],[Revenue]]</f>
        <v>0</v>
      </c>
      <c r="L909" s="10">
        <f>Cleaned_Data[[#This Row],[Profit]]</f>
        <v>3144.87</v>
      </c>
      <c r="M909" s="10" t="str">
        <f>Cleaned_Data[[#This Row],[Product_Name]]</f>
        <v>ZoomX Invincible</v>
      </c>
      <c r="N909" s="10" t="str">
        <f>Cleaned_Data[[#This Row],[Product_Line]]</f>
        <v>Training</v>
      </c>
      <c r="O909" s="10" t="str">
        <f>Cleaned_Data[[#This Row],[Size]]</f>
        <v>NA</v>
      </c>
      <c r="P909" s="10" t="str">
        <f t="shared" si="28"/>
        <v>ZoomX Invincible|Training|NA</v>
      </c>
      <c r="Q909" s="11">
        <f>Cleaned_Data[[#This Row],[Order_Date]]</f>
        <v>45347</v>
      </c>
      <c r="R909" s="10" t="str">
        <f>Cleaned_Data[[#This Row],[Region]]</f>
        <v>Mumbai</v>
      </c>
      <c r="S909" s="10" t="str">
        <f>Cleaned_Data[[#This Row],[Sales_Channel]]</f>
        <v>Online</v>
      </c>
      <c r="T909" s="10" t="str">
        <f>Cleaned_Data[[#This Row],[Gender_Category]]</f>
        <v>Kids</v>
      </c>
      <c r="U909" t="str">
        <f t="shared" si="29"/>
        <v>DK-215</v>
      </c>
      <c r="V909" s="10"/>
      <c r="W909" s="10"/>
    </row>
    <row r="910" spans="1:23" x14ac:dyDescent="0.3">
      <c r="A910" s="10" t="s">
        <v>1229</v>
      </c>
      <c r="B910" s="10">
        <f>Cleaned_Data[[#This Row],[Order_ID]]</f>
        <v>2957</v>
      </c>
      <c r="C910" s="10" t="str">
        <f>_xlfn.XLOOKUP(P910,Dim_Product!$E$2:$E$221,Dim_Product!$A$2:$A$221,"Not Found")</f>
        <v>PK-24</v>
      </c>
      <c r="D910" s="10" t="str">
        <f>_xlfn.XLOOKUP(Table5[[#This Row],[Order_Date]],Table8[Date],Table8[Date_Key],"Not Found")</f>
        <v>DK-486</v>
      </c>
      <c r="E910" s="10" t="str">
        <f>_xlfn.XLOOKUP(R910,Table4[Region],Table4[Region_Key])</f>
        <v>RK-06</v>
      </c>
      <c r="F910" s="10" t="str">
        <f>_xlfn.XLOOKUP(S910,Table6[Sales_Channel],Table6[Channel_Key])</f>
        <v>CK-01</v>
      </c>
      <c r="G910" s="10" t="str">
        <f>_xlfn.XLOOKUP(T910,Table7[Gender_Category],Table7[Gender_Key])</f>
        <v>GK-03</v>
      </c>
      <c r="H910" s="10">
        <f>Cleaned_Data[[#This Row],[Units_Sold]]</f>
        <v>2</v>
      </c>
      <c r="I910" s="10">
        <f>Cleaned_Data[[#This Row],[MRP]]</f>
        <v>5348.89</v>
      </c>
      <c r="J910" s="10">
        <f>Cleaned_Data[[#This Row],[Discount_Applied]]</f>
        <v>0.47</v>
      </c>
      <c r="K910" s="10">
        <f>Cleaned_Data[[#This Row],[Revenue]]</f>
        <v>0</v>
      </c>
      <c r="L910" s="10">
        <f>Cleaned_Data[[#This Row],[Profit]]</f>
        <v>753.26</v>
      </c>
      <c r="M910" s="10" t="str">
        <f>Cleaned_Data[[#This Row],[Product_Name]]</f>
        <v>Zoom Freak</v>
      </c>
      <c r="N910" s="10" t="str">
        <f>Cleaned_Data[[#This Row],[Product_Line]]</f>
        <v>Basketball</v>
      </c>
      <c r="O910" s="10" t="str">
        <f>Cleaned_Data[[#This Row],[Size]]</f>
        <v>XL</v>
      </c>
      <c r="P910" s="10" t="str">
        <f t="shared" si="28"/>
        <v>Zoom Freak|Basketball|XL</v>
      </c>
      <c r="Q910" s="11">
        <f>Cleaned_Data[[#This Row],[Order_Date]]</f>
        <v>45618</v>
      </c>
      <c r="R910" s="10" t="str">
        <f>Cleaned_Data[[#This Row],[Region]]</f>
        <v>Kolkata</v>
      </c>
      <c r="S910" s="10" t="str">
        <f>Cleaned_Data[[#This Row],[Sales_Channel]]</f>
        <v>Online</v>
      </c>
      <c r="T910" s="10" t="str">
        <f>Cleaned_Data[[#This Row],[Gender_Category]]</f>
        <v>Men</v>
      </c>
      <c r="U910" t="str">
        <f t="shared" si="29"/>
        <v>DK-486</v>
      </c>
      <c r="V910" s="10"/>
      <c r="W910" s="10"/>
    </row>
    <row r="911" spans="1:23" x14ac:dyDescent="0.3">
      <c r="A911" s="10" t="s">
        <v>1230</v>
      </c>
      <c r="B911" s="10">
        <f>Cleaned_Data[[#This Row],[Order_ID]]</f>
        <v>2958</v>
      </c>
      <c r="C911" s="10" t="str">
        <f>_xlfn.XLOOKUP(P911,Dim_Product!$E$2:$E$221,Dim_Product!$A$2:$A$221,"Not Found")</f>
        <v>PK-11</v>
      </c>
      <c r="D911" s="10" t="str">
        <f>_xlfn.XLOOKUP(Table5[[#This Row],[Order_Date]],Table8[Date],Table8[Date_Key],"Not Found")</f>
        <v>DK-392</v>
      </c>
      <c r="E911" s="10" t="str">
        <f>_xlfn.XLOOKUP(R911,Table4[Region],Table4[Region_Key])</f>
        <v>RK-03</v>
      </c>
      <c r="F911" s="10" t="str">
        <f>_xlfn.XLOOKUP(S911,Table6[Sales_Channel],Table6[Channel_Key])</f>
        <v>CK-01</v>
      </c>
      <c r="G911" s="10" t="str">
        <f>_xlfn.XLOOKUP(T911,Table7[Gender_Category],Table7[Gender_Key])</f>
        <v>GK-02</v>
      </c>
      <c r="H911" s="10">
        <f>Cleaned_Data[[#This Row],[Units_Sold]]</f>
        <v>4</v>
      </c>
      <c r="I911" s="10">
        <f>Cleaned_Data[[#This Row],[MRP]]</f>
        <v>7898.87</v>
      </c>
      <c r="J911" s="10">
        <f>Cleaned_Data[[#This Row],[Discount_Applied]]</f>
        <v>0</v>
      </c>
      <c r="K911" s="10">
        <f>Cleaned_Data[[#This Row],[Revenue]]</f>
        <v>0</v>
      </c>
      <c r="L911" s="10">
        <f>Cleaned_Data[[#This Row],[Profit]]</f>
        <v>1097.55</v>
      </c>
      <c r="M911" s="10" t="str">
        <f>Cleaned_Data[[#This Row],[Product_Name]]</f>
        <v>Blazer Mid</v>
      </c>
      <c r="N911" s="10" t="str">
        <f>Cleaned_Data[[#This Row],[Product_Line]]</f>
        <v>Lifestyle</v>
      </c>
      <c r="O911" s="10" t="str">
        <f>Cleaned_Data[[#This Row],[Size]]</f>
        <v>NA</v>
      </c>
      <c r="P911" s="10" t="str">
        <f t="shared" si="28"/>
        <v>Blazer Mid|Lifestyle|NA</v>
      </c>
      <c r="Q911" s="11">
        <f>Cleaned_Data[[#This Row],[Order_Date]]</f>
        <v>45524</v>
      </c>
      <c r="R911" s="10" t="str">
        <f>Cleaned_Data[[#This Row],[Region]]</f>
        <v>Mumbai</v>
      </c>
      <c r="S911" s="10" t="str">
        <f>Cleaned_Data[[#This Row],[Sales_Channel]]</f>
        <v>Online</v>
      </c>
      <c r="T911" s="10" t="str">
        <f>Cleaned_Data[[#This Row],[Gender_Category]]</f>
        <v>Women</v>
      </c>
      <c r="U911" t="str">
        <f t="shared" si="29"/>
        <v>DK-392</v>
      </c>
      <c r="V911" s="10"/>
      <c r="W911" s="10"/>
    </row>
    <row r="912" spans="1:23" x14ac:dyDescent="0.3">
      <c r="A912" s="10" t="s">
        <v>1231</v>
      </c>
      <c r="B912" s="10">
        <f>Cleaned_Data[[#This Row],[Order_ID]]</f>
        <v>2959</v>
      </c>
      <c r="C912" s="10" t="str">
        <f>_xlfn.XLOOKUP(P912,Dim_Product!$E$2:$E$221,Dim_Product!$A$2:$A$221,"Not Found")</f>
        <v>PK-01</v>
      </c>
      <c r="D912" s="10" t="str">
        <f>_xlfn.XLOOKUP(Table5[[#This Row],[Order_Date]],Table8[Date],Table8[Date_Key],"Not Found")</f>
        <v>DK-630</v>
      </c>
      <c r="E912" s="10" t="str">
        <f>_xlfn.XLOOKUP(R912,Table4[Region],Table4[Region_Key])</f>
        <v>RK-05</v>
      </c>
      <c r="F912" s="10" t="str">
        <f>_xlfn.XLOOKUP(S912,Table6[Sales_Channel],Table6[Channel_Key])</f>
        <v>CK-02</v>
      </c>
      <c r="G912" s="10" t="str">
        <f>_xlfn.XLOOKUP(T912,Table7[Gender_Category],Table7[Gender_Key])</f>
        <v>GK-02</v>
      </c>
      <c r="H912" s="10">
        <f>Cleaned_Data[[#This Row],[Units_Sold]]</f>
        <v>2</v>
      </c>
      <c r="I912" s="10">
        <f>Cleaned_Data[[#This Row],[MRP]]</f>
        <v>6110.0300000000007</v>
      </c>
      <c r="J912" s="10">
        <f>Cleaned_Data[[#This Row],[Discount_Applied]]</f>
        <v>0</v>
      </c>
      <c r="K912" s="10">
        <f>Cleaned_Data[[#This Row],[Revenue]]</f>
        <v>0</v>
      </c>
      <c r="L912" s="10">
        <f>Cleaned_Data[[#This Row],[Profit]]</f>
        <v>3166.22</v>
      </c>
      <c r="M912" s="10" t="str">
        <f>Cleaned_Data[[#This Row],[Product_Name]]</f>
        <v>SuperRep Go</v>
      </c>
      <c r="N912" s="10" t="str">
        <f>Cleaned_Data[[#This Row],[Product_Line]]</f>
        <v>Training</v>
      </c>
      <c r="O912" s="10" t="str">
        <f>Cleaned_Data[[#This Row],[Size]]</f>
        <v>M</v>
      </c>
      <c r="P912" s="10" t="str">
        <f t="shared" si="28"/>
        <v>SuperRep Go|Training|M</v>
      </c>
      <c r="Q912" s="11">
        <f>Cleaned_Data[[#This Row],[Order_Date]]</f>
        <v>45762</v>
      </c>
      <c r="R912" s="10" t="str">
        <f>Cleaned_Data[[#This Row],[Region]]</f>
        <v>Delhi</v>
      </c>
      <c r="S912" s="10" t="str">
        <f>Cleaned_Data[[#This Row],[Sales_Channel]]</f>
        <v>Retail</v>
      </c>
      <c r="T912" s="10" t="str">
        <f>Cleaned_Data[[#This Row],[Gender_Category]]</f>
        <v>Women</v>
      </c>
      <c r="U912" t="str">
        <f t="shared" si="29"/>
        <v>DK-630</v>
      </c>
      <c r="V912" s="10"/>
      <c r="W912" s="10"/>
    </row>
    <row r="913" spans="1:23" x14ac:dyDescent="0.3">
      <c r="A913" s="10" t="s">
        <v>1232</v>
      </c>
      <c r="B913" s="10">
        <f>Cleaned_Data[[#This Row],[Order_ID]]</f>
        <v>2960</v>
      </c>
      <c r="C913" s="10" t="str">
        <f>_xlfn.XLOOKUP(P913,Dim_Product!$E$2:$E$221,Dim_Product!$A$2:$A$221,"Not Found")</f>
        <v>PK-81</v>
      </c>
      <c r="D913" s="10" t="str">
        <f>_xlfn.XLOOKUP(Table5[[#This Row],[Order_Date]],Table8[Date],Table8[Date_Key],"Not Found")</f>
        <v>DK-93</v>
      </c>
      <c r="E913" s="10" t="str">
        <f>_xlfn.XLOOKUP(R913,Table4[Region],Table4[Region_Key])</f>
        <v>RK-02</v>
      </c>
      <c r="F913" s="10" t="str">
        <f>_xlfn.XLOOKUP(S913,Table6[Sales_Channel],Table6[Channel_Key])</f>
        <v>CK-02</v>
      </c>
      <c r="G913" s="10" t="str">
        <f>_xlfn.XLOOKUP(T913,Table7[Gender_Category],Table7[Gender_Key])</f>
        <v>GK-03</v>
      </c>
      <c r="H913" s="10">
        <f>Cleaned_Data[[#This Row],[Units_Sold]]</f>
        <v>2</v>
      </c>
      <c r="I913" s="10">
        <f>Cleaned_Data[[#This Row],[MRP]]</f>
        <v>6110.0300000000007</v>
      </c>
      <c r="J913" s="10">
        <f>Cleaned_Data[[#This Row],[Discount_Applied]]</f>
        <v>0</v>
      </c>
      <c r="K913" s="10">
        <f>Cleaned_Data[[#This Row],[Revenue]]</f>
        <v>0</v>
      </c>
      <c r="L913" s="10">
        <f>Cleaned_Data[[#This Row],[Profit]]</f>
        <v>2620.9299999999998</v>
      </c>
      <c r="M913" s="10" t="str">
        <f>Cleaned_Data[[#This Row],[Product_Name]]</f>
        <v>ZoomX Invincible</v>
      </c>
      <c r="N913" s="10" t="str">
        <f>Cleaned_Data[[#This Row],[Product_Line]]</f>
        <v>Training</v>
      </c>
      <c r="O913" s="10" t="str">
        <f>Cleaned_Data[[#This Row],[Size]]</f>
        <v>M</v>
      </c>
      <c r="P913" s="10" t="str">
        <f t="shared" si="28"/>
        <v>ZoomX Invincible|Training|M</v>
      </c>
      <c r="Q913" s="11">
        <f>Cleaned_Data[[#This Row],[Order_Date]]</f>
        <v>45225</v>
      </c>
      <c r="R913" s="10" t="str">
        <f>Cleaned_Data[[#This Row],[Region]]</f>
        <v>Hyderabad</v>
      </c>
      <c r="S913" s="10" t="str">
        <f>Cleaned_Data[[#This Row],[Sales_Channel]]</f>
        <v>Retail</v>
      </c>
      <c r="T913" s="10" t="str">
        <f>Cleaned_Data[[#This Row],[Gender_Category]]</f>
        <v>Men</v>
      </c>
      <c r="U913" t="str">
        <f t="shared" si="29"/>
        <v>DK-93</v>
      </c>
      <c r="V913" s="10"/>
      <c r="W913" s="10"/>
    </row>
    <row r="914" spans="1:23" x14ac:dyDescent="0.3">
      <c r="A914" s="10" t="s">
        <v>1233</v>
      </c>
      <c r="B914" s="10">
        <f>Cleaned_Data[[#This Row],[Order_ID]]</f>
        <v>2961</v>
      </c>
      <c r="C914" s="10" t="str">
        <f>_xlfn.XLOOKUP(P914,Dim_Product!$E$2:$E$221,Dim_Product!$A$2:$A$221,"Not Found")</f>
        <v>PK-142</v>
      </c>
      <c r="D914" s="10" t="str">
        <f>_xlfn.XLOOKUP(Table5[[#This Row],[Order_Date]],Table8[Date],Table8[Date_Key],"Not Found")</f>
        <v>DK-226</v>
      </c>
      <c r="E914" s="10" t="str">
        <f>_xlfn.XLOOKUP(R914,Table4[Region],Table4[Region_Key])</f>
        <v>RK-03</v>
      </c>
      <c r="F914" s="10" t="str">
        <f>_xlfn.XLOOKUP(S914,Table6[Sales_Channel],Table6[Channel_Key])</f>
        <v>CK-02</v>
      </c>
      <c r="G914" s="10" t="str">
        <f>_xlfn.XLOOKUP(T914,Table7[Gender_Category],Table7[Gender_Key])</f>
        <v>GK-01</v>
      </c>
      <c r="H914" s="10">
        <f>Cleaned_Data[[#This Row],[Units_Sold]]</f>
        <v>2</v>
      </c>
      <c r="I914" s="10">
        <f>Cleaned_Data[[#This Row],[MRP]]</f>
        <v>6110.0300000000007</v>
      </c>
      <c r="J914" s="10">
        <f>Cleaned_Data[[#This Row],[Discount_Applied]]</f>
        <v>0</v>
      </c>
      <c r="K914" s="10">
        <f>Cleaned_Data[[#This Row],[Revenue]]</f>
        <v>0</v>
      </c>
      <c r="L914" s="10">
        <f>Cleaned_Data[[#This Row],[Profit]]</f>
        <v>665.39</v>
      </c>
      <c r="M914" s="10" t="str">
        <f>Cleaned_Data[[#This Row],[Product_Name]]</f>
        <v>Tiempo Legend</v>
      </c>
      <c r="N914" s="10" t="str">
        <f>Cleaned_Data[[#This Row],[Product_Line]]</f>
        <v>Soccer</v>
      </c>
      <c r="O914" s="10" t="str">
        <f>Cleaned_Data[[#This Row],[Size]]</f>
        <v>XL</v>
      </c>
      <c r="P914" s="10" t="str">
        <f t="shared" si="28"/>
        <v>Tiempo Legend|Soccer|XL</v>
      </c>
      <c r="Q914" s="11">
        <f>Cleaned_Data[[#This Row],[Order_Date]]</f>
        <v>45358</v>
      </c>
      <c r="R914" s="10" t="str">
        <f>Cleaned_Data[[#This Row],[Region]]</f>
        <v>Mumbai</v>
      </c>
      <c r="S914" s="10" t="str">
        <f>Cleaned_Data[[#This Row],[Sales_Channel]]</f>
        <v>Retail</v>
      </c>
      <c r="T914" s="10" t="str">
        <f>Cleaned_Data[[#This Row],[Gender_Category]]</f>
        <v>Kids</v>
      </c>
      <c r="U914" t="str">
        <f t="shared" si="29"/>
        <v>DK-226</v>
      </c>
      <c r="V914" s="10"/>
      <c r="W914" s="10"/>
    </row>
    <row r="915" spans="1:23" x14ac:dyDescent="0.3">
      <c r="A915" s="10" t="s">
        <v>1234</v>
      </c>
      <c r="B915" s="10">
        <f>Cleaned_Data[[#This Row],[Order_ID]]</f>
        <v>2962</v>
      </c>
      <c r="C915" s="10" t="str">
        <f>_xlfn.XLOOKUP(P915,Dim_Product!$E$2:$E$221,Dim_Product!$A$2:$A$221,"Not Found")</f>
        <v>PK-177</v>
      </c>
      <c r="D915" s="10" t="str">
        <f>_xlfn.XLOOKUP(Table5[[#This Row],[Order_Date]],Table8[Date],Table8[Date_Key],"Not Found")</f>
        <v>DK-701</v>
      </c>
      <c r="E915" s="10" t="str">
        <f>_xlfn.XLOOKUP(R915,Table4[Region],Table4[Region_Key])</f>
        <v>RK-02</v>
      </c>
      <c r="F915" s="10" t="str">
        <f>_xlfn.XLOOKUP(S915,Table6[Sales_Channel],Table6[Channel_Key])</f>
        <v>CK-01</v>
      </c>
      <c r="G915" s="10" t="str">
        <f>_xlfn.XLOOKUP(T915,Table7[Gender_Category],Table7[Gender_Key])</f>
        <v>GK-02</v>
      </c>
      <c r="H915" s="10">
        <f>Cleaned_Data[[#This Row],[Units_Sold]]</f>
        <v>-1</v>
      </c>
      <c r="I915" s="10">
        <f>Cleaned_Data[[#This Row],[MRP]]</f>
        <v>2446.23</v>
      </c>
      <c r="J915" s="10">
        <f>Cleaned_Data[[#This Row],[Discount_Applied]]</f>
        <v>0</v>
      </c>
      <c r="K915" s="10">
        <f>Cleaned_Data[[#This Row],[Revenue]]</f>
        <v>0</v>
      </c>
      <c r="L915" s="10">
        <f>Cleaned_Data[[#This Row],[Profit]]</f>
        <v>727.92</v>
      </c>
      <c r="M915" s="10" t="str">
        <f>Cleaned_Data[[#This Row],[Product_Name]]</f>
        <v>Air Force 1</v>
      </c>
      <c r="N915" s="10" t="str">
        <f>Cleaned_Data[[#This Row],[Product_Line]]</f>
        <v>Lifestyle</v>
      </c>
      <c r="O915" s="10" t="str">
        <f>Cleaned_Data[[#This Row],[Size]]</f>
        <v>9</v>
      </c>
      <c r="P915" s="10" t="str">
        <f t="shared" si="28"/>
        <v>Air Force 1|Lifestyle|9</v>
      </c>
      <c r="Q915" s="11">
        <f>Cleaned_Data[[#This Row],[Order_Date]]</f>
        <v>45833</v>
      </c>
      <c r="R915" s="10" t="str">
        <f>Cleaned_Data[[#This Row],[Region]]</f>
        <v>Hyderabad</v>
      </c>
      <c r="S915" s="10" t="str">
        <f>Cleaned_Data[[#This Row],[Sales_Channel]]</f>
        <v>Online</v>
      </c>
      <c r="T915" s="10" t="str">
        <f>Cleaned_Data[[#This Row],[Gender_Category]]</f>
        <v>Women</v>
      </c>
      <c r="U915" t="str">
        <f t="shared" si="29"/>
        <v>DK-701</v>
      </c>
      <c r="V915" s="10"/>
      <c r="W915" s="10"/>
    </row>
    <row r="916" spans="1:23" x14ac:dyDescent="0.3">
      <c r="A916" s="10" t="s">
        <v>1235</v>
      </c>
      <c r="B916" s="10">
        <f>Cleaned_Data[[#This Row],[Order_ID]]</f>
        <v>2963</v>
      </c>
      <c r="C916" s="10" t="str">
        <f>_xlfn.XLOOKUP(P916,Dim_Product!$E$2:$E$221,Dim_Product!$A$2:$A$221,"Not Found")</f>
        <v>PK-70</v>
      </c>
      <c r="D916" s="10" t="str">
        <f>_xlfn.XLOOKUP(Table5[[#This Row],[Order_Date]],Table8[Date],Table8[Date_Key],"Not Found")</f>
        <v>DK-609</v>
      </c>
      <c r="E916" s="10" t="str">
        <f>_xlfn.XLOOKUP(R916,Table4[Region],Table4[Region_Key])</f>
        <v>RK-01</v>
      </c>
      <c r="F916" s="10" t="str">
        <f>_xlfn.XLOOKUP(S916,Table6[Sales_Channel],Table6[Channel_Key])</f>
        <v>CK-02</v>
      </c>
      <c r="G916" s="10" t="str">
        <f>_xlfn.XLOOKUP(T916,Table7[Gender_Category],Table7[Gender_Key])</f>
        <v>GK-01</v>
      </c>
      <c r="H916" s="10">
        <f>Cleaned_Data[[#This Row],[Units_Sold]]</f>
        <v>2</v>
      </c>
      <c r="I916" s="10">
        <f>Cleaned_Data[[#This Row],[MRP]]</f>
        <v>6110.0300000000007</v>
      </c>
      <c r="J916" s="10">
        <f>Cleaned_Data[[#This Row],[Discount_Applied]]</f>
        <v>0</v>
      </c>
      <c r="K916" s="10">
        <f>Cleaned_Data[[#This Row],[Revenue]]</f>
        <v>0</v>
      </c>
      <c r="L916" s="10">
        <f>Cleaned_Data[[#This Row],[Profit]]</f>
        <v>1172.3900000000001</v>
      </c>
      <c r="M916" s="10" t="str">
        <f>Cleaned_Data[[#This Row],[Product_Name]]</f>
        <v>Flex Trainer</v>
      </c>
      <c r="N916" s="10" t="str">
        <f>Cleaned_Data[[#This Row],[Product_Line]]</f>
        <v>Training</v>
      </c>
      <c r="O916" s="10" t="str">
        <f>Cleaned_Data[[#This Row],[Size]]</f>
        <v>XL</v>
      </c>
      <c r="P916" s="10" t="str">
        <f t="shared" si="28"/>
        <v>Flex Trainer|Training|XL</v>
      </c>
      <c r="Q916" s="11">
        <f>Cleaned_Data[[#This Row],[Order_Date]]</f>
        <v>45741</v>
      </c>
      <c r="R916" s="10" t="str">
        <f>Cleaned_Data[[#This Row],[Region]]</f>
        <v>Bangalore</v>
      </c>
      <c r="S916" s="10" t="str">
        <f>Cleaned_Data[[#This Row],[Sales_Channel]]</f>
        <v>Retail</v>
      </c>
      <c r="T916" s="10" t="str">
        <f>Cleaned_Data[[#This Row],[Gender_Category]]</f>
        <v>Kids</v>
      </c>
      <c r="U916" t="str">
        <f t="shared" si="29"/>
        <v>DK-609</v>
      </c>
      <c r="V916" s="10"/>
      <c r="W916" s="10"/>
    </row>
    <row r="917" spans="1:23" x14ac:dyDescent="0.3">
      <c r="A917" s="10" t="s">
        <v>1236</v>
      </c>
      <c r="B917" s="10">
        <f>Cleaned_Data[[#This Row],[Order_ID]]</f>
        <v>2964</v>
      </c>
      <c r="C917" s="10" t="str">
        <f>_xlfn.XLOOKUP(P917,Dim_Product!$E$2:$E$221,Dim_Product!$A$2:$A$221,"Not Found")</f>
        <v>PK-31</v>
      </c>
      <c r="D917" s="10" t="str">
        <f>_xlfn.XLOOKUP(Table5[[#This Row],[Order_Date]],Table8[Date],Table8[Date_Key],"Not Found")</f>
        <v>Not Found</v>
      </c>
      <c r="E917" s="10" t="str">
        <f>_xlfn.XLOOKUP(R917,Table4[Region],Table4[Region_Key])</f>
        <v>RK-03</v>
      </c>
      <c r="F917" s="10" t="str">
        <f>_xlfn.XLOOKUP(S917,Table6[Sales_Channel],Table6[Channel_Key])</f>
        <v>CK-01</v>
      </c>
      <c r="G917" s="10" t="str">
        <f>_xlfn.XLOOKUP(T917,Table7[Gender_Category],Table7[Gender_Key])</f>
        <v>GK-01</v>
      </c>
      <c r="H917" s="10">
        <f>Cleaned_Data[[#This Row],[Units_Sold]]</f>
        <v>-1</v>
      </c>
      <c r="I917" s="10">
        <f>Cleaned_Data[[#This Row],[MRP]]</f>
        <v>6110.0300000000007</v>
      </c>
      <c r="J917" s="10">
        <f>Cleaned_Data[[#This Row],[Discount_Applied]]</f>
        <v>0</v>
      </c>
      <c r="K917" s="10">
        <f>Cleaned_Data[[#This Row],[Revenue]]</f>
        <v>0</v>
      </c>
      <c r="L917" s="10">
        <f>Cleaned_Data[[#This Row],[Profit]]</f>
        <v>995.42</v>
      </c>
      <c r="M917" s="10" t="str">
        <f>Cleaned_Data[[#This Row],[Product_Name]]</f>
        <v>Zoom Freak</v>
      </c>
      <c r="N917" s="10" t="str">
        <f>Cleaned_Data[[#This Row],[Product_Line]]</f>
        <v>Basketball</v>
      </c>
      <c r="O917" s="10" t="str">
        <f>Cleaned_Data[[#This Row],[Size]]</f>
        <v>NA</v>
      </c>
      <c r="P917" s="10" t="str">
        <f t="shared" si="28"/>
        <v>Zoom Freak|Basketball|NA</v>
      </c>
      <c r="Q917" s="11" t="str">
        <f>Cleaned_Data[[#This Row],[Order_Date]]</f>
        <v/>
      </c>
      <c r="R917" s="10" t="str">
        <f>Cleaned_Data[[#This Row],[Region]]</f>
        <v>Mumbai</v>
      </c>
      <c r="S917" s="10" t="str">
        <f>Cleaned_Data[[#This Row],[Sales_Channel]]</f>
        <v>Online</v>
      </c>
      <c r="T917" s="10" t="str">
        <f>Cleaned_Data[[#This Row],[Gender_Category]]</f>
        <v>Kids</v>
      </c>
      <c r="U917" t="str">
        <f t="shared" si="29"/>
        <v>Not Found</v>
      </c>
      <c r="V917" s="10"/>
      <c r="W917" s="10"/>
    </row>
    <row r="918" spans="1:23" x14ac:dyDescent="0.3">
      <c r="A918" s="10" t="s">
        <v>1237</v>
      </c>
      <c r="B918" s="10">
        <f>Cleaned_Data[[#This Row],[Order_ID]]</f>
        <v>2965</v>
      </c>
      <c r="C918" s="10" t="str">
        <f>_xlfn.XLOOKUP(P918,Dim_Product!$E$2:$E$221,Dim_Product!$A$2:$A$221,"Not Found")</f>
        <v>PK-80</v>
      </c>
      <c r="D918" s="10" t="str">
        <f>_xlfn.XLOOKUP(Table5[[#This Row],[Order_Date]],Table8[Date],Table8[Date_Key],"Not Found")</f>
        <v>DK-377</v>
      </c>
      <c r="E918" s="10" t="str">
        <f>_xlfn.XLOOKUP(R918,Table4[Region],Table4[Region_Key])</f>
        <v>RK-01</v>
      </c>
      <c r="F918" s="10" t="str">
        <f>_xlfn.XLOOKUP(S918,Table6[Sales_Channel],Table6[Channel_Key])</f>
        <v>CK-02</v>
      </c>
      <c r="G918" s="10" t="str">
        <f>_xlfn.XLOOKUP(T918,Table7[Gender_Category],Table7[Gender_Key])</f>
        <v>GK-03</v>
      </c>
      <c r="H918" s="10">
        <f>Cleaned_Data[[#This Row],[Units_Sold]]</f>
        <v>2</v>
      </c>
      <c r="I918" s="10">
        <f>Cleaned_Data[[#This Row],[MRP]]</f>
        <v>2171.48</v>
      </c>
      <c r="J918" s="10">
        <f>Cleaned_Data[[#This Row],[Discount_Applied]]</f>
        <v>0</v>
      </c>
      <c r="K918" s="10">
        <f>Cleaned_Data[[#This Row],[Revenue]]</f>
        <v>0</v>
      </c>
      <c r="L918" s="10">
        <f>Cleaned_Data[[#This Row],[Profit]]</f>
        <v>3079.48</v>
      </c>
      <c r="M918" s="10" t="str">
        <f>Cleaned_Data[[#This Row],[Product_Name]]</f>
        <v>Metcon 7</v>
      </c>
      <c r="N918" s="10" t="str">
        <f>Cleaned_Data[[#This Row],[Product_Line]]</f>
        <v>Training</v>
      </c>
      <c r="O918" s="10" t="str">
        <f>Cleaned_Data[[#This Row],[Size]]</f>
        <v>XL</v>
      </c>
      <c r="P918" s="10" t="str">
        <f t="shared" si="28"/>
        <v>Metcon 7|Training|XL</v>
      </c>
      <c r="Q918" s="11">
        <f>Cleaned_Data[[#This Row],[Order_Date]]</f>
        <v>45509</v>
      </c>
      <c r="R918" s="10" t="str">
        <f>Cleaned_Data[[#This Row],[Region]]</f>
        <v>Bangalore</v>
      </c>
      <c r="S918" s="10" t="str">
        <f>Cleaned_Data[[#This Row],[Sales_Channel]]</f>
        <v>Retail</v>
      </c>
      <c r="T918" s="10" t="str">
        <f>Cleaned_Data[[#This Row],[Gender_Category]]</f>
        <v>Men</v>
      </c>
      <c r="U918" t="str">
        <f t="shared" si="29"/>
        <v>DK-377</v>
      </c>
      <c r="V918" s="10"/>
      <c r="W918" s="10"/>
    </row>
    <row r="919" spans="1:23" x14ac:dyDescent="0.3">
      <c r="A919" s="10" t="s">
        <v>1238</v>
      </c>
      <c r="B919" s="10">
        <f>Cleaned_Data[[#This Row],[Order_ID]]</f>
        <v>2966</v>
      </c>
      <c r="C919" s="10" t="str">
        <f>_xlfn.XLOOKUP(P919,Dim_Product!$E$2:$E$221,Dim_Product!$A$2:$A$221,"Not Found")</f>
        <v>PK-178</v>
      </c>
      <c r="D919" s="10" t="str">
        <f>_xlfn.XLOOKUP(Table5[[#This Row],[Order_Date]],Table8[Date],Table8[Date_Key],"Not Found")</f>
        <v>DK-515</v>
      </c>
      <c r="E919" s="10" t="str">
        <f>_xlfn.XLOOKUP(R919,Table4[Region],Table4[Region_Key])</f>
        <v>RK-04</v>
      </c>
      <c r="F919" s="10" t="str">
        <f>_xlfn.XLOOKUP(S919,Table6[Sales_Channel],Table6[Channel_Key])</f>
        <v>CK-01</v>
      </c>
      <c r="G919" s="10" t="str">
        <f>_xlfn.XLOOKUP(T919,Table7[Gender_Category],Table7[Gender_Key])</f>
        <v>GK-01</v>
      </c>
      <c r="H919" s="10">
        <f>Cleaned_Data[[#This Row],[Units_Sold]]</f>
        <v>3</v>
      </c>
      <c r="I919" s="10">
        <f>Cleaned_Data[[#This Row],[MRP]]</f>
        <v>6110.0300000000007</v>
      </c>
      <c r="J919" s="10">
        <f>Cleaned_Data[[#This Row],[Discount_Applied]]</f>
        <v>0</v>
      </c>
      <c r="K919" s="10">
        <f>Cleaned_Data[[#This Row],[Revenue]]</f>
        <v>0</v>
      </c>
      <c r="L919" s="10">
        <f>Cleaned_Data[[#This Row],[Profit]]</f>
        <v>333.36</v>
      </c>
      <c r="M919" s="10" t="str">
        <f>Cleaned_Data[[#This Row],[Product_Name]]</f>
        <v>Flex Trainer</v>
      </c>
      <c r="N919" s="10" t="str">
        <f>Cleaned_Data[[#This Row],[Product_Line]]</f>
        <v>Training</v>
      </c>
      <c r="O919" s="10" t="str">
        <f>Cleaned_Data[[#This Row],[Size]]</f>
        <v>8</v>
      </c>
      <c r="P919" s="10" t="str">
        <f t="shared" si="28"/>
        <v>Flex Trainer|Training|8</v>
      </c>
      <c r="Q919" s="11">
        <f>Cleaned_Data[[#This Row],[Order_Date]]</f>
        <v>45647</v>
      </c>
      <c r="R919" s="10" t="str">
        <f>Cleaned_Data[[#This Row],[Region]]</f>
        <v>Pune</v>
      </c>
      <c r="S919" s="10" t="str">
        <f>Cleaned_Data[[#This Row],[Sales_Channel]]</f>
        <v>Online</v>
      </c>
      <c r="T919" s="10" t="str">
        <f>Cleaned_Data[[#This Row],[Gender_Category]]</f>
        <v>Kids</v>
      </c>
      <c r="U919" t="str">
        <f t="shared" si="29"/>
        <v>DK-515</v>
      </c>
      <c r="V919" s="10"/>
      <c r="W919" s="10"/>
    </row>
    <row r="920" spans="1:23" x14ac:dyDescent="0.3">
      <c r="A920" s="10" t="s">
        <v>1239</v>
      </c>
      <c r="B920" s="10">
        <f>Cleaned_Data[[#This Row],[Order_ID]]</f>
        <v>2968</v>
      </c>
      <c r="C920" s="10" t="str">
        <f>_xlfn.XLOOKUP(P920,Dim_Product!$E$2:$E$221,Dim_Product!$A$2:$A$221,"Not Found")</f>
        <v>PK-70</v>
      </c>
      <c r="D920" s="10" t="str">
        <f>_xlfn.XLOOKUP(Table5[[#This Row],[Order_Date]],Table8[Date],Table8[Date_Key],"Not Found")</f>
        <v>DK-471</v>
      </c>
      <c r="E920" s="10" t="str">
        <f>_xlfn.XLOOKUP(R920,Table4[Region],Table4[Region_Key])</f>
        <v>RK-01</v>
      </c>
      <c r="F920" s="10" t="str">
        <f>_xlfn.XLOOKUP(S920,Table6[Sales_Channel],Table6[Channel_Key])</f>
        <v>CK-02</v>
      </c>
      <c r="G920" s="10" t="str">
        <f>_xlfn.XLOOKUP(T920,Table7[Gender_Category],Table7[Gender_Key])</f>
        <v>GK-01</v>
      </c>
      <c r="H920" s="10">
        <f>Cleaned_Data[[#This Row],[Units_Sold]]</f>
        <v>2</v>
      </c>
      <c r="I920" s="10">
        <f>Cleaned_Data[[#This Row],[MRP]]</f>
        <v>5283.1</v>
      </c>
      <c r="J920" s="10">
        <f>Cleaned_Data[[#This Row],[Discount_Applied]]</f>
        <v>0</v>
      </c>
      <c r="K920" s="10">
        <f>Cleaned_Data[[#This Row],[Revenue]]</f>
        <v>0</v>
      </c>
      <c r="L920" s="10">
        <f>Cleaned_Data[[#This Row],[Profit]]</f>
        <v>575.73</v>
      </c>
      <c r="M920" s="10" t="str">
        <f>Cleaned_Data[[#This Row],[Product_Name]]</f>
        <v>Flex Trainer</v>
      </c>
      <c r="N920" s="10" t="str">
        <f>Cleaned_Data[[#This Row],[Product_Line]]</f>
        <v>Training</v>
      </c>
      <c r="O920" s="10" t="str">
        <f>Cleaned_Data[[#This Row],[Size]]</f>
        <v>XL</v>
      </c>
      <c r="P920" s="10" t="str">
        <f t="shared" si="28"/>
        <v>Flex Trainer|Training|XL</v>
      </c>
      <c r="Q920" s="11">
        <f>Cleaned_Data[[#This Row],[Order_Date]]</f>
        <v>45603</v>
      </c>
      <c r="R920" s="10" t="str">
        <f>Cleaned_Data[[#This Row],[Region]]</f>
        <v>Bangalore</v>
      </c>
      <c r="S920" s="10" t="str">
        <f>Cleaned_Data[[#This Row],[Sales_Channel]]</f>
        <v>Retail</v>
      </c>
      <c r="T920" s="10" t="str">
        <f>Cleaned_Data[[#This Row],[Gender_Category]]</f>
        <v>Kids</v>
      </c>
      <c r="U920" t="str">
        <f t="shared" si="29"/>
        <v>DK-471</v>
      </c>
      <c r="V920" s="10"/>
      <c r="W920" s="10"/>
    </row>
    <row r="921" spans="1:23" x14ac:dyDescent="0.3">
      <c r="A921" s="10" t="s">
        <v>1240</v>
      </c>
      <c r="B921" s="10">
        <f>Cleaned_Data[[#This Row],[Order_ID]]</f>
        <v>2969</v>
      </c>
      <c r="C921" s="10" t="str">
        <f>_xlfn.XLOOKUP(P921,Dim_Product!$E$2:$E$221,Dim_Product!$A$2:$A$221,"Not Found")</f>
        <v>PK-81</v>
      </c>
      <c r="D921" s="10" t="str">
        <f>_xlfn.XLOOKUP(Table5[[#This Row],[Order_Date]],Table8[Date],Table8[Date_Key],"Not Found")</f>
        <v>DK-616</v>
      </c>
      <c r="E921" s="10" t="str">
        <f>_xlfn.XLOOKUP(R921,Table4[Region],Table4[Region_Key])</f>
        <v>RK-04</v>
      </c>
      <c r="F921" s="10" t="str">
        <f>_xlfn.XLOOKUP(S921,Table6[Sales_Channel],Table6[Channel_Key])</f>
        <v>CK-01</v>
      </c>
      <c r="G921" s="10" t="str">
        <f>_xlfn.XLOOKUP(T921,Table7[Gender_Category],Table7[Gender_Key])</f>
        <v>GK-03</v>
      </c>
      <c r="H921" s="10">
        <f>Cleaned_Data[[#This Row],[Units_Sold]]</f>
        <v>2</v>
      </c>
      <c r="I921" s="10">
        <f>Cleaned_Data[[#This Row],[MRP]]</f>
        <v>6110.0300000000007</v>
      </c>
      <c r="J921" s="10">
        <f>Cleaned_Data[[#This Row],[Discount_Applied]]</f>
        <v>0</v>
      </c>
      <c r="K921" s="10">
        <f>Cleaned_Data[[#This Row],[Revenue]]</f>
        <v>0</v>
      </c>
      <c r="L921" s="10">
        <f>Cleaned_Data[[#This Row],[Profit]]</f>
        <v>2323.02</v>
      </c>
      <c r="M921" s="10" t="str">
        <f>Cleaned_Data[[#This Row],[Product_Name]]</f>
        <v>ZoomX Invincible</v>
      </c>
      <c r="N921" s="10" t="str">
        <f>Cleaned_Data[[#This Row],[Product_Line]]</f>
        <v>Training</v>
      </c>
      <c r="O921" s="10" t="str">
        <f>Cleaned_Data[[#This Row],[Size]]</f>
        <v>M</v>
      </c>
      <c r="P921" s="10" t="str">
        <f t="shared" si="28"/>
        <v>ZoomX Invincible|Training|M</v>
      </c>
      <c r="Q921" s="11">
        <f>Cleaned_Data[[#This Row],[Order_Date]]</f>
        <v>45748</v>
      </c>
      <c r="R921" s="10" t="str">
        <f>Cleaned_Data[[#This Row],[Region]]</f>
        <v>Pune</v>
      </c>
      <c r="S921" s="10" t="str">
        <f>Cleaned_Data[[#This Row],[Sales_Channel]]</f>
        <v>Online</v>
      </c>
      <c r="T921" s="10" t="str">
        <f>Cleaned_Data[[#This Row],[Gender_Category]]</f>
        <v>Men</v>
      </c>
      <c r="U921" t="str">
        <f t="shared" si="29"/>
        <v>DK-616</v>
      </c>
      <c r="V921" s="10"/>
      <c r="W921" s="10"/>
    </row>
    <row r="922" spans="1:23" x14ac:dyDescent="0.3">
      <c r="A922" s="10" t="s">
        <v>1241</v>
      </c>
      <c r="B922" s="10">
        <f>Cleaned_Data[[#This Row],[Order_ID]]</f>
        <v>2970</v>
      </c>
      <c r="C922" s="10" t="str">
        <f>_xlfn.XLOOKUP(P922,Dim_Product!$E$2:$E$221,Dim_Product!$A$2:$A$221,"Not Found")</f>
        <v>PK-14</v>
      </c>
      <c r="D922" s="10" t="str">
        <f>_xlfn.XLOOKUP(Table5[[#This Row],[Order_Date]],Table8[Date],Table8[Date_Key],"Not Found")</f>
        <v>Not Found</v>
      </c>
      <c r="E922" s="10" t="str">
        <f>_xlfn.XLOOKUP(R922,Table4[Region],Table4[Region_Key])</f>
        <v>RK-01</v>
      </c>
      <c r="F922" s="10" t="str">
        <f>_xlfn.XLOOKUP(S922,Table6[Sales_Channel],Table6[Channel_Key])</f>
        <v>CK-01</v>
      </c>
      <c r="G922" s="10" t="str">
        <f>_xlfn.XLOOKUP(T922,Table7[Gender_Category],Table7[Gender_Key])</f>
        <v>GK-03</v>
      </c>
      <c r="H922" s="10">
        <f>Cleaned_Data[[#This Row],[Units_Sold]]</f>
        <v>2</v>
      </c>
      <c r="I922" s="10">
        <f>Cleaned_Data[[#This Row],[MRP]]</f>
        <v>6110.0300000000007</v>
      </c>
      <c r="J922" s="10">
        <f>Cleaned_Data[[#This Row],[Discount_Applied]]</f>
        <v>0</v>
      </c>
      <c r="K922" s="10">
        <f>Cleaned_Data[[#This Row],[Revenue]]</f>
        <v>0</v>
      </c>
      <c r="L922" s="10">
        <f>Cleaned_Data[[#This Row],[Profit]]</f>
        <v>-617.91</v>
      </c>
      <c r="M922" s="10" t="str">
        <f>Cleaned_Data[[#This Row],[Product_Name]]</f>
        <v>Air Jordan</v>
      </c>
      <c r="N922" s="10" t="str">
        <f>Cleaned_Data[[#This Row],[Product_Line]]</f>
        <v>Basketball</v>
      </c>
      <c r="O922" s="10" t="str">
        <f>Cleaned_Data[[#This Row],[Size]]</f>
        <v>NA</v>
      </c>
      <c r="P922" s="10" t="str">
        <f t="shared" si="28"/>
        <v>Air Jordan|Basketball|NA</v>
      </c>
      <c r="Q922" s="11" t="str">
        <f>Cleaned_Data[[#This Row],[Order_Date]]</f>
        <v/>
      </c>
      <c r="R922" s="10" t="str">
        <f>Cleaned_Data[[#This Row],[Region]]</f>
        <v>Bangalore</v>
      </c>
      <c r="S922" s="10" t="str">
        <f>Cleaned_Data[[#This Row],[Sales_Channel]]</f>
        <v>Online</v>
      </c>
      <c r="T922" s="10" t="str">
        <f>Cleaned_Data[[#This Row],[Gender_Category]]</f>
        <v>Men</v>
      </c>
      <c r="U922" t="str">
        <f t="shared" si="29"/>
        <v>Not Found</v>
      </c>
      <c r="V922" s="10"/>
      <c r="W922" s="10"/>
    </row>
    <row r="923" spans="1:23" x14ac:dyDescent="0.3">
      <c r="A923" s="10" t="s">
        <v>1242</v>
      </c>
      <c r="B923" s="10">
        <f>Cleaned_Data[[#This Row],[Order_ID]]</f>
        <v>2971</v>
      </c>
      <c r="C923" s="10" t="str">
        <f>_xlfn.XLOOKUP(P923,Dim_Product!$E$2:$E$221,Dim_Product!$A$2:$A$221,"Not Found")</f>
        <v>PK-106</v>
      </c>
      <c r="D923" s="10" t="str">
        <f>_xlfn.XLOOKUP(Table5[[#This Row],[Order_Date]],Table8[Date],Table8[Date_Key],"Not Found")</f>
        <v>DK-538</v>
      </c>
      <c r="E923" s="10" t="str">
        <f>_xlfn.XLOOKUP(R923,Table4[Region],Table4[Region_Key])</f>
        <v>RK-04</v>
      </c>
      <c r="F923" s="10" t="str">
        <f>_xlfn.XLOOKUP(S923,Table6[Sales_Channel],Table6[Channel_Key])</f>
        <v>CK-01</v>
      </c>
      <c r="G923" s="10" t="str">
        <f>_xlfn.XLOOKUP(T923,Table7[Gender_Category],Table7[Gender_Key])</f>
        <v>GK-02</v>
      </c>
      <c r="H923" s="10">
        <f>Cleaned_Data[[#This Row],[Units_Sold]]</f>
        <v>2</v>
      </c>
      <c r="I923" s="10">
        <f>Cleaned_Data[[#This Row],[MRP]]</f>
        <v>9330.31</v>
      </c>
      <c r="J923" s="10">
        <f>Cleaned_Data[[#This Row],[Discount_Applied]]</f>
        <v>0</v>
      </c>
      <c r="K923" s="10">
        <f>Cleaned_Data[[#This Row],[Revenue]]</f>
        <v>0</v>
      </c>
      <c r="L923" s="10">
        <f>Cleaned_Data[[#This Row],[Profit]]</f>
        <v>-610.6</v>
      </c>
      <c r="M923" s="10" t="str">
        <f>Cleaned_Data[[#This Row],[Product_Name]]</f>
        <v>Dunk Low</v>
      </c>
      <c r="N923" s="10" t="str">
        <f>Cleaned_Data[[#This Row],[Product_Line]]</f>
        <v>Lifestyle</v>
      </c>
      <c r="O923" s="10" t="str">
        <f>Cleaned_Data[[#This Row],[Size]]</f>
        <v>NA</v>
      </c>
      <c r="P923" s="10" t="str">
        <f t="shared" si="28"/>
        <v>Dunk Low|Lifestyle|NA</v>
      </c>
      <c r="Q923" s="11">
        <f>Cleaned_Data[[#This Row],[Order_Date]]</f>
        <v>45670</v>
      </c>
      <c r="R923" s="10" t="str">
        <f>Cleaned_Data[[#This Row],[Region]]</f>
        <v>Pune</v>
      </c>
      <c r="S923" s="10" t="str">
        <f>Cleaned_Data[[#This Row],[Sales_Channel]]</f>
        <v>Online</v>
      </c>
      <c r="T923" s="10" t="str">
        <f>Cleaned_Data[[#This Row],[Gender_Category]]</f>
        <v>Women</v>
      </c>
      <c r="U923" t="str">
        <f t="shared" si="29"/>
        <v>DK-538</v>
      </c>
      <c r="V923" s="10"/>
      <c r="W923" s="10"/>
    </row>
    <row r="924" spans="1:23" x14ac:dyDescent="0.3">
      <c r="A924" s="10" t="s">
        <v>1243</v>
      </c>
      <c r="B924" s="10">
        <f>Cleaned_Data[[#This Row],[Order_ID]]</f>
        <v>2972</v>
      </c>
      <c r="C924" s="10" t="str">
        <f>_xlfn.XLOOKUP(P924,Dim_Product!$E$2:$E$221,Dim_Product!$A$2:$A$221,"Not Found")</f>
        <v>PK-122</v>
      </c>
      <c r="D924" s="10" t="str">
        <f>_xlfn.XLOOKUP(Table5[[#This Row],[Order_Date]],Table8[Date],Table8[Date_Key],"Not Found")</f>
        <v>DK-541</v>
      </c>
      <c r="E924" s="10" t="str">
        <f>_xlfn.XLOOKUP(R924,Table4[Region],Table4[Region_Key])</f>
        <v>RK-06</v>
      </c>
      <c r="F924" s="10" t="str">
        <f>_xlfn.XLOOKUP(S924,Table6[Sales_Channel],Table6[Channel_Key])</f>
        <v>CK-01</v>
      </c>
      <c r="G924" s="10" t="str">
        <f>_xlfn.XLOOKUP(T924,Table7[Gender_Category],Table7[Gender_Key])</f>
        <v>GK-02</v>
      </c>
      <c r="H924" s="10">
        <f>Cleaned_Data[[#This Row],[Units_Sold]]</f>
        <v>2</v>
      </c>
      <c r="I924" s="10">
        <f>Cleaned_Data[[#This Row],[MRP]]</f>
        <v>6110.0300000000007</v>
      </c>
      <c r="J924" s="10">
        <f>Cleaned_Data[[#This Row],[Discount_Applied]]</f>
        <v>0</v>
      </c>
      <c r="K924" s="10">
        <f>Cleaned_Data[[#This Row],[Revenue]]</f>
        <v>0</v>
      </c>
      <c r="L924" s="10">
        <f>Cleaned_Data[[#This Row],[Profit]]</f>
        <v>1995.69</v>
      </c>
      <c r="M924" s="10" t="str">
        <f>Cleaned_Data[[#This Row],[Product_Name]]</f>
        <v>Phantom GT</v>
      </c>
      <c r="N924" s="10" t="str">
        <f>Cleaned_Data[[#This Row],[Product_Line]]</f>
        <v>Soccer</v>
      </c>
      <c r="O924" s="10" t="str">
        <f>Cleaned_Data[[#This Row],[Size]]</f>
        <v>M</v>
      </c>
      <c r="P924" s="10" t="str">
        <f t="shared" si="28"/>
        <v>Phantom GT|Soccer|M</v>
      </c>
      <c r="Q924" s="11">
        <f>Cleaned_Data[[#This Row],[Order_Date]]</f>
        <v>45673</v>
      </c>
      <c r="R924" s="10" t="str">
        <f>Cleaned_Data[[#This Row],[Region]]</f>
        <v>Kolkata</v>
      </c>
      <c r="S924" s="10" t="str">
        <f>Cleaned_Data[[#This Row],[Sales_Channel]]</f>
        <v>Online</v>
      </c>
      <c r="T924" s="10" t="str">
        <f>Cleaned_Data[[#This Row],[Gender_Category]]</f>
        <v>Women</v>
      </c>
      <c r="U924" t="str">
        <f t="shared" si="29"/>
        <v>DK-541</v>
      </c>
      <c r="V924" s="10"/>
      <c r="W924" s="10"/>
    </row>
    <row r="925" spans="1:23" x14ac:dyDescent="0.3">
      <c r="A925" s="10" t="s">
        <v>1244</v>
      </c>
      <c r="B925" s="10">
        <f>Cleaned_Data[[#This Row],[Order_ID]]</f>
        <v>2973</v>
      </c>
      <c r="C925" s="10" t="str">
        <f>_xlfn.XLOOKUP(P925,Dim_Product!$E$2:$E$221,Dim_Product!$A$2:$A$221,"Not Found")</f>
        <v>PK-27</v>
      </c>
      <c r="D925" s="10" t="str">
        <f>_xlfn.XLOOKUP(Table5[[#This Row],[Order_Date]],Table8[Date],Table8[Date_Key],"Not Found")</f>
        <v>Not Found</v>
      </c>
      <c r="E925" s="10" t="str">
        <f>_xlfn.XLOOKUP(R925,Table4[Region],Table4[Region_Key])</f>
        <v>RK-01</v>
      </c>
      <c r="F925" s="10" t="str">
        <f>_xlfn.XLOOKUP(S925,Table6[Sales_Channel],Table6[Channel_Key])</f>
        <v>CK-01</v>
      </c>
      <c r="G925" s="10" t="str">
        <f>_xlfn.XLOOKUP(T925,Table7[Gender_Category],Table7[Gender_Key])</f>
        <v>GK-01</v>
      </c>
      <c r="H925" s="10">
        <f>Cleaned_Data[[#This Row],[Units_Sold]]</f>
        <v>2</v>
      </c>
      <c r="I925" s="10">
        <f>Cleaned_Data[[#This Row],[MRP]]</f>
        <v>3347.42</v>
      </c>
      <c r="J925" s="10">
        <f>Cleaned_Data[[#This Row],[Discount_Applied]]</f>
        <v>0</v>
      </c>
      <c r="K925" s="10">
        <f>Cleaned_Data[[#This Row],[Revenue]]</f>
        <v>0</v>
      </c>
      <c r="L925" s="10">
        <f>Cleaned_Data[[#This Row],[Profit]]</f>
        <v>2234.16</v>
      </c>
      <c r="M925" s="10" t="str">
        <f>Cleaned_Data[[#This Row],[Product_Name]]</f>
        <v>Phantom GT</v>
      </c>
      <c r="N925" s="10" t="str">
        <f>Cleaned_Data[[#This Row],[Product_Line]]</f>
        <v>Soccer</v>
      </c>
      <c r="O925" s="10" t="str">
        <f>Cleaned_Data[[#This Row],[Size]]</f>
        <v>XL</v>
      </c>
      <c r="P925" s="10" t="str">
        <f t="shared" si="28"/>
        <v>Phantom GT|Soccer|XL</v>
      </c>
      <c r="Q925" s="11" t="str">
        <f>Cleaned_Data[[#This Row],[Order_Date]]</f>
        <v/>
      </c>
      <c r="R925" s="10" t="str">
        <f>Cleaned_Data[[#This Row],[Region]]</f>
        <v>Bangalore</v>
      </c>
      <c r="S925" s="10" t="str">
        <f>Cleaned_Data[[#This Row],[Sales_Channel]]</f>
        <v>Online</v>
      </c>
      <c r="T925" s="10" t="str">
        <f>Cleaned_Data[[#This Row],[Gender_Category]]</f>
        <v>Kids</v>
      </c>
      <c r="U925" t="str">
        <f t="shared" si="29"/>
        <v>Not Found</v>
      </c>
      <c r="V925" s="10"/>
      <c r="W925" s="10"/>
    </row>
    <row r="926" spans="1:23" x14ac:dyDescent="0.3">
      <c r="A926" s="10" t="s">
        <v>1245</v>
      </c>
      <c r="B926" s="10">
        <f>Cleaned_Data[[#This Row],[Order_ID]]</f>
        <v>2974</v>
      </c>
      <c r="C926" s="10" t="str">
        <f>_xlfn.XLOOKUP(P926,Dim_Product!$E$2:$E$221,Dim_Product!$A$2:$A$221,"Not Found")</f>
        <v>PK-86</v>
      </c>
      <c r="D926" s="10" t="str">
        <f>_xlfn.XLOOKUP(Table5[[#This Row],[Order_Date]],Table8[Date],Table8[Date_Key],"Not Found")</f>
        <v>Not Found</v>
      </c>
      <c r="E926" s="10" t="str">
        <f>_xlfn.XLOOKUP(R926,Table4[Region],Table4[Region_Key])</f>
        <v>RK-01</v>
      </c>
      <c r="F926" s="10" t="str">
        <f>_xlfn.XLOOKUP(S926,Table6[Sales_Channel],Table6[Channel_Key])</f>
        <v>CK-01</v>
      </c>
      <c r="G926" s="10" t="str">
        <f>_xlfn.XLOOKUP(T926,Table7[Gender_Category],Table7[Gender_Key])</f>
        <v>GK-03</v>
      </c>
      <c r="H926" s="10">
        <f>Cleaned_Data[[#This Row],[Units_Sold]]</f>
        <v>3</v>
      </c>
      <c r="I926" s="10">
        <f>Cleaned_Data[[#This Row],[MRP]]</f>
        <v>6110.0300000000007</v>
      </c>
      <c r="J926" s="10">
        <f>Cleaned_Data[[#This Row],[Discount_Applied]]</f>
        <v>0</v>
      </c>
      <c r="K926" s="10">
        <f>Cleaned_Data[[#This Row],[Revenue]]</f>
        <v>0</v>
      </c>
      <c r="L926" s="10">
        <f>Cleaned_Data[[#This Row],[Profit]]</f>
        <v>-29.28</v>
      </c>
      <c r="M926" s="10" t="str">
        <f>Cleaned_Data[[#This Row],[Product_Name]]</f>
        <v>Pegasus Turbo</v>
      </c>
      <c r="N926" s="10" t="str">
        <f>Cleaned_Data[[#This Row],[Product_Line]]</f>
        <v>Running</v>
      </c>
      <c r="O926" s="10" t="str">
        <f>Cleaned_Data[[#This Row],[Size]]</f>
        <v>NA</v>
      </c>
      <c r="P926" s="10" t="str">
        <f t="shared" si="28"/>
        <v>Pegasus Turbo|Running|NA</v>
      </c>
      <c r="Q926" s="11" t="str">
        <f>Cleaned_Data[[#This Row],[Order_Date]]</f>
        <v/>
      </c>
      <c r="R926" s="10" t="str">
        <f>Cleaned_Data[[#This Row],[Region]]</f>
        <v>Bangalore</v>
      </c>
      <c r="S926" s="10" t="str">
        <f>Cleaned_Data[[#This Row],[Sales_Channel]]</f>
        <v>Online</v>
      </c>
      <c r="T926" s="10" t="str">
        <f>Cleaned_Data[[#This Row],[Gender_Category]]</f>
        <v>Men</v>
      </c>
      <c r="U926" t="str">
        <f t="shared" si="29"/>
        <v>Not Found</v>
      </c>
      <c r="V926" s="10"/>
      <c r="W926" s="10"/>
    </row>
    <row r="927" spans="1:23" x14ac:dyDescent="0.3">
      <c r="A927" s="10" t="s">
        <v>1246</v>
      </c>
      <c r="B927" s="10">
        <f>Cleaned_Data[[#This Row],[Order_ID]]</f>
        <v>2975</v>
      </c>
      <c r="C927" s="10" t="str">
        <f>_xlfn.XLOOKUP(P927,Dim_Product!$E$2:$E$221,Dim_Product!$A$2:$A$221,"Not Found")</f>
        <v>PK-120</v>
      </c>
      <c r="D927" s="10" t="str">
        <f>_xlfn.XLOOKUP(Table5[[#This Row],[Order_Date]],Table8[Date],Table8[Date_Key],"Not Found")</f>
        <v>Not Found</v>
      </c>
      <c r="E927" s="10" t="str">
        <f>_xlfn.XLOOKUP(R927,Table4[Region],Table4[Region_Key])</f>
        <v>RK-05</v>
      </c>
      <c r="F927" s="10" t="str">
        <f>_xlfn.XLOOKUP(S927,Table6[Sales_Channel],Table6[Channel_Key])</f>
        <v>CK-01</v>
      </c>
      <c r="G927" s="10" t="str">
        <f>_xlfn.XLOOKUP(T927,Table7[Gender_Category],Table7[Gender_Key])</f>
        <v>GK-01</v>
      </c>
      <c r="H927" s="10">
        <f>Cleaned_Data[[#This Row],[Units_Sold]]</f>
        <v>1</v>
      </c>
      <c r="I927" s="10">
        <f>Cleaned_Data[[#This Row],[MRP]]</f>
        <v>5037.43</v>
      </c>
      <c r="J927" s="10">
        <f>Cleaned_Data[[#This Row],[Discount_Applied]]</f>
        <v>0</v>
      </c>
      <c r="K927" s="10">
        <f>Cleaned_Data[[#This Row],[Revenue]]</f>
        <v>0</v>
      </c>
      <c r="L927" s="10">
        <f>Cleaned_Data[[#This Row],[Profit]]</f>
        <v>3279.17</v>
      </c>
      <c r="M927" s="10" t="str">
        <f>Cleaned_Data[[#This Row],[Product_Name]]</f>
        <v>Mercurial Superfly</v>
      </c>
      <c r="N927" s="10" t="str">
        <f>Cleaned_Data[[#This Row],[Product_Line]]</f>
        <v>Soccer</v>
      </c>
      <c r="O927" s="10" t="str">
        <f>Cleaned_Data[[#This Row],[Size]]</f>
        <v>10</v>
      </c>
      <c r="P927" s="10" t="str">
        <f t="shared" si="28"/>
        <v>Mercurial Superfly|Soccer|10</v>
      </c>
      <c r="Q927" s="11" t="str">
        <f>Cleaned_Data[[#This Row],[Order_Date]]</f>
        <v/>
      </c>
      <c r="R927" s="10" t="str">
        <f>Cleaned_Data[[#This Row],[Region]]</f>
        <v>Delhi</v>
      </c>
      <c r="S927" s="10" t="str">
        <f>Cleaned_Data[[#This Row],[Sales_Channel]]</f>
        <v>Online</v>
      </c>
      <c r="T927" s="10" t="str">
        <f>Cleaned_Data[[#This Row],[Gender_Category]]</f>
        <v>Kids</v>
      </c>
      <c r="U927" t="str">
        <f t="shared" si="29"/>
        <v>Not Found</v>
      </c>
      <c r="V927" s="10"/>
      <c r="W927" s="10"/>
    </row>
    <row r="928" spans="1:23" x14ac:dyDescent="0.3">
      <c r="A928" s="10" t="s">
        <v>1247</v>
      </c>
      <c r="B928" s="10">
        <f>Cleaned_Data[[#This Row],[Order_ID]]</f>
        <v>2976</v>
      </c>
      <c r="C928" s="10" t="str">
        <f>_xlfn.XLOOKUP(P928,Dim_Product!$E$2:$E$221,Dim_Product!$A$2:$A$221,"Not Found")</f>
        <v>PK-86</v>
      </c>
      <c r="D928" s="10" t="str">
        <f>_xlfn.XLOOKUP(Table5[[#This Row],[Order_Date]],Table8[Date],Table8[Date_Key],"Not Found")</f>
        <v>DK-434</v>
      </c>
      <c r="E928" s="10" t="str">
        <f>_xlfn.XLOOKUP(R928,Table4[Region],Table4[Region_Key])</f>
        <v>RK-02</v>
      </c>
      <c r="F928" s="10" t="str">
        <f>_xlfn.XLOOKUP(S928,Table6[Sales_Channel],Table6[Channel_Key])</f>
        <v>CK-02</v>
      </c>
      <c r="G928" s="10" t="str">
        <f>_xlfn.XLOOKUP(T928,Table7[Gender_Category],Table7[Gender_Key])</f>
        <v>GK-03</v>
      </c>
      <c r="H928" s="10">
        <f>Cleaned_Data[[#This Row],[Units_Sold]]</f>
        <v>2</v>
      </c>
      <c r="I928" s="10">
        <f>Cleaned_Data[[#This Row],[MRP]]</f>
        <v>6703.48</v>
      </c>
      <c r="J928" s="10">
        <f>Cleaned_Data[[#This Row],[Discount_Applied]]</f>
        <v>0</v>
      </c>
      <c r="K928" s="10">
        <f>Cleaned_Data[[#This Row],[Revenue]]</f>
        <v>0</v>
      </c>
      <c r="L928" s="10">
        <f>Cleaned_Data[[#This Row],[Profit]]</f>
        <v>2966.44</v>
      </c>
      <c r="M928" s="10" t="str">
        <f>Cleaned_Data[[#This Row],[Product_Name]]</f>
        <v>Pegasus Turbo</v>
      </c>
      <c r="N928" s="10" t="str">
        <f>Cleaned_Data[[#This Row],[Product_Line]]</f>
        <v>Running</v>
      </c>
      <c r="O928" s="10" t="str">
        <f>Cleaned_Data[[#This Row],[Size]]</f>
        <v>NA</v>
      </c>
      <c r="P928" s="10" t="str">
        <f t="shared" si="28"/>
        <v>Pegasus Turbo|Running|NA</v>
      </c>
      <c r="Q928" s="11">
        <f>Cleaned_Data[[#This Row],[Order_Date]]</f>
        <v>45566</v>
      </c>
      <c r="R928" s="10" t="str">
        <f>Cleaned_Data[[#This Row],[Region]]</f>
        <v>Hyderabad</v>
      </c>
      <c r="S928" s="10" t="str">
        <f>Cleaned_Data[[#This Row],[Sales_Channel]]</f>
        <v>Retail</v>
      </c>
      <c r="T928" s="10" t="str">
        <f>Cleaned_Data[[#This Row],[Gender_Category]]</f>
        <v>Men</v>
      </c>
      <c r="U928" t="str">
        <f t="shared" si="29"/>
        <v>DK-434</v>
      </c>
      <c r="V928" s="10"/>
      <c r="W928" s="10"/>
    </row>
    <row r="929" spans="1:23" x14ac:dyDescent="0.3">
      <c r="A929" s="10" t="s">
        <v>1248</v>
      </c>
      <c r="B929" s="10">
        <f>Cleaned_Data[[#This Row],[Order_ID]]</f>
        <v>2977</v>
      </c>
      <c r="C929" s="10" t="str">
        <f>_xlfn.XLOOKUP(P929,Dim_Product!$E$2:$E$221,Dim_Product!$A$2:$A$221,"Not Found")</f>
        <v>PK-166</v>
      </c>
      <c r="D929" s="10" t="str">
        <f>_xlfn.XLOOKUP(Table5[[#This Row],[Order_Date]],Table8[Date],Table8[Date_Key],"Not Found")</f>
        <v>Not Found</v>
      </c>
      <c r="E929" s="10" t="str">
        <f>_xlfn.XLOOKUP(R929,Table4[Region],Table4[Region_Key])</f>
        <v>RK-06</v>
      </c>
      <c r="F929" s="10" t="str">
        <f>_xlfn.XLOOKUP(S929,Table6[Sales_Channel],Table6[Channel_Key])</f>
        <v>CK-01</v>
      </c>
      <c r="G929" s="10" t="str">
        <f>_xlfn.XLOOKUP(T929,Table7[Gender_Category],Table7[Gender_Key])</f>
        <v>GK-01</v>
      </c>
      <c r="H929" s="10">
        <f>Cleaned_Data[[#This Row],[Units_Sold]]</f>
        <v>3</v>
      </c>
      <c r="I929" s="10">
        <f>Cleaned_Data[[#This Row],[MRP]]</f>
        <v>2959.26</v>
      </c>
      <c r="J929" s="10">
        <f>Cleaned_Data[[#This Row],[Discount_Applied]]</f>
        <v>0.37</v>
      </c>
      <c r="K929" s="10">
        <f>Cleaned_Data[[#This Row],[Revenue]]</f>
        <v>5593</v>
      </c>
      <c r="L929" s="10">
        <f>Cleaned_Data[[#This Row],[Profit]]</f>
        <v>-821.76</v>
      </c>
      <c r="M929" s="10" t="str">
        <f>Cleaned_Data[[#This Row],[Product_Name]]</f>
        <v>ZoomX Invincible</v>
      </c>
      <c r="N929" s="10" t="str">
        <f>Cleaned_Data[[#This Row],[Product_Line]]</f>
        <v>Training</v>
      </c>
      <c r="O929" s="10" t="str">
        <f>Cleaned_Data[[#This Row],[Size]]</f>
        <v>8</v>
      </c>
      <c r="P929" s="10" t="str">
        <f t="shared" si="28"/>
        <v>ZoomX Invincible|Training|8</v>
      </c>
      <c r="Q929" s="11" t="str">
        <f>Cleaned_Data[[#This Row],[Order_Date]]</f>
        <v/>
      </c>
      <c r="R929" s="10" t="str">
        <f>Cleaned_Data[[#This Row],[Region]]</f>
        <v>Kolkata</v>
      </c>
      <c r="S929" s="10" t="str">
        <f>Cleaned_Data[[#This Row],[Sales_Channel]]</f>
        <v>Online</v>
      </c>
      <c r="T929" s="10" t="str">
        <f>Cleaned_Data[[#This Row],[Gender_Category]]</f>
        <v>Kids</v>
      </c>
      <c r="U929" t="str">
        <f t="shared" si="29"/>
        <v>Not Found</v>
      </c>
      <c r="V929" s="10"/>
      <c r="W929" s="10"/>
    </row>
    <row r="930" spans="1:23" x14ac:dyDescent="0.3">
      <c r="A930" s="10" t="s">
        <v>1249</v>
      </c>
      <c r="B930" s="10">
        <f>Cleaned_Data[[#This Row],[Order_ID]]</f>
        <v>2978</v>
      </c>
      <c r="C930" s="10" t="str">
        <f>_xlfn.XLOOKUP(P930,Dim_Product!$E$2:$E$221,Dim_Product!$A$2:$A$221,"Not Found")</f>
        <v>PK-130</v>
      </c>
      <c r="D930" s="10" t="str">
        <f>_xlfn.XLOOKUP(Table5[[#This Row],[Order_Date]],Table8[Date],Table8[Date_Key],"Not Found")</f>
        <v>DK-410</v>
      </c>
      <c r="E930" s="10" t="str">
        <f>_xlfn.XLOOKUP(R930,Table4[Region],Table4[Region_Key])</f>
        <v>RK-06</v>
      </c>
      <c r="F930" s="10" t="str">
        <f>_xlfn.XLOOKUP(S930,Table6[Sales_Channel],Table6[Channel_Key])</f>
        <v>CK-02</v>
      </c>
      <c r="G930" s="10" t="str">
        <f>_xlfn.XLOOKUP(T930,Table7[Gender_Category],Table7[Gender_Key])</f>
        <v>GK-02</v>
      </c>
      <c r="H930" s="10">
        <f>Cleaned_Data[[#This Row],[Units_Sold]]</f>
        <v>2</v>
      </c>
      <c r="I930" s="10">
        <f>Cleaned_Data[[#This Row],[MRP]]</f>
        <v>6110.0300000000007</v>
      </c>
      <c r="J930" s="10">
        <f>Cleaned_Data[[#This Row],[Discount_Applied]]</f>
        <v>0</v>
      </c>
      <c r="K930" s="10">
        <f>Cleaned_Data[[#This Row],[Revenue]]</f>
        <v>0</v>
      </c>
      <c r="L930" s="10">
        <f>Cleaned_Data[[#This Row],[Profit]]</f>
        <v>-581.26</v>
      </c>
      <c r="M930" s="10" t="str">
        <f>Cleaned_Data[[#This Row],[Product_Name]]</f>
        <v>Air Zoom</v>
      </c>
      <c r="N930" s="10" t="str">
        <f>Cleaned_Data[[#This Row],[Product_Line]]</f>
        <v>Running</v>
      </c>
      <c r="O930" s="10" t="str">
        <f>Cleaned_Data[[#This Row],[Size]]</f>
        <v>NA</v>
      </c>
      <c r="P930" s="10" t="str">
        <f t="shared" si="28"/>
        <v>Air Zoom|Running|NA</v>
      </c>
      <c r="Q930" s="11">
        <f>Cleaned_Data[[#This Row],[Order_Date]]</f>
        <v>45542</v>
      </c>
      <c r="R930" s="10" t="str">
        <f>Cleaned_Data[[#This Row],[Region]]</f>
        <v>Kolkata</v>
      </c>
      <c r="S930" s="10" t="str">
        <f>Cleaned_Data[[#This Row],[Sales_Channel]]</f>
        <v>Retail</v>
      </c>
      <c r="T930" s="10" t="str">
        <f>Cleaned_Data[[#This Row],[Gender_Category]]</f>
        <v>Women</v>
      </c>
      <c r="U930" t="str">
        <f t="shared" si="29"/>
        <v>DK-410</v>
      </c>
      <c r="V930" s="10"/>
      <c r="W930" s="10"/>
    </row>
    <row r="931" spans="1:23" x14ac:dyDescent="0.3">
      <c r="A931" s="10" t="s">
        <v>1250</v>
      </c>
      <c r="B931" s="10">
        <f>Cleaned_Data[[#This Row],[Order_ID]]</f>
        <v>2979</v>
      </c>
      <c r="C931" s="10" t="str">
        <f>_xlfn.XLOOKUP(P931,Dim_Product!$E$2:$E$221,Dim_Product!$A$2:$A$221,"Not Found")</f>
        <v>PK-75</v>
      </c>
      <c r="D931" s="10" t="str">
        <f>_xlfn.XLOOKUP(Table5[[#This Row],[Order_Date]],Table8[Date],Table8[Date_Key],"Not Found")</f>
        <v>DK-251</v>
      </c>
      <c r="E931" s="10" t="str">
        <f>_xlfn.XLOOKUP(R931,Table4[Region],Table4[Region_Key])</f>
        <v>RK-01</v>
      </c>
      <c r="F931" s="10" t="str">
        <f>_xlfn.XLOOKUP(S931,Table6[Sales_Channel],Table6[Channel_Key])</f>
        <v>CK-02</v>
      </c>
      <c r="G931" s="10" t="str">
        <f>_xlfn.XLOOKUP(T931,Table7[Gender_Category],Table7[Gender_Key])</f>
        <v>GK-03</v>
      </c>
      <c r="H931" s="10">
        <f>Cleaned_Data[[#This Row],[Units_Sold]]</f>
        <v>2</v>
      </c>
      <c r="I931" s="10">
        <f>Cleaned_Data[[#This Row],[MRP]]</f>
        <v>6110.0300000000007</v>
      </c>
      <c r="J931" s="10">
        <f>Cleaned_Data[[#This Row],[Discount_Applied]]</f>
        <v>0</v>
      </c>
      <c r="K931" s="10">
        <f>Cleaned_Data[[#This Row],[Revenue]]</f>
        <v>0</v>
      </c>
      <c r="L931" s="10">
        <f>Cleaned_Data[[#This Row],[Profit]]</f>
        <v>762.54</v>
      </c>
      <c r="M931" s="10" t="str">
        <f>Cleaned_Data[[#This Row],[Product_Name]]</f>
        <v>Mercurial Superfly</v>
      </c>
      <c r="N931" s="10" t="str">
        <f>Cleaned_Data[[#This Row],[Product_Line]]</f>
        <v>Soccer</v>
      </c>
      <c r="O931" s="10" t="str">
        <f>Cleaned_Data[[#This Row],[Size]]</f>
        <v>NA</v>
      </c>
      <c r="P931" s="10" t="str">
        <f t="shared" si="28"/>
        <v>Mercurial Superfly|Soccer|NA</v>
      </c>
      <c r="Q931" s="11">
        <f>Cleaned_Data[[#This Row],[Order_Date]]</f>
        <v>45383</v>
      </c>
      <c r="R931" s="10" t="str">
        <f>Cleaned_Data[[#This Row],[Region]]</f>
        <v>Bangalore</v>
      </c>
      <c r="S931" s="10" t="str">
        <f>Cleaned_Data[[#This Row],[Sales_Channel]]</f>
        <v>Retail</v>
      </c>
      <c r="T931" s="10" t="str">
        <f>Cleaned_Data[[#This Row],[Gender_Category]]</f>
        <v>Men</v>
      </c>
      <c r="U931" t="str">
        <f t="shared" si="29"/>
        <v>DK-251</v>
      </c>
      <c r="V931" s="10"/>
      <c r="W931" s="10"/>
    </row>
    <row r="932" spans="1:23" x14ac:dyDescent="0.3">
      <c r="A932" s="10" t="s">
        <v>1251</v>
      </c>
      <c r="B932" s="10">
        <f>Cleaned_Data[[#This Row],[Order_ID]]</f>
        <v>2980</v>
      </c>
      <c r="C932" s="10" t="str">
        <f>_xlfn.XLOOKUP(P932,Dim_Product!$E$2:$E$221,Dim_Product!$A$2:$A$221,"Not Found")</f>
        <v>PK-46</v>
      </c>
      <c r="D932" s="10" t="str">
        <f>_xlfn.XLOOKUP(Table5[[#This Row],[Order_Date]],Table8[Date],Table8[Date_Key],"Not Found")</f>
        <v>DK-514</v>
      </c>
      <c r="E932" s="10" t="str">
        <f>_xlfn.XLOOKUP(R932,Table4[Region],Table4[Region_Key])</f>
        <v>RK-01</v>
      </c>
      <c r="F932" s="10" t="str">
        <f>_xlfn.XLOOKUP(S932,Table6[Sales_Channel],Table6[Channel_Key])</f>
        <v>CK-02</v>
      </c>
      <c r="G932" s="10" t="str">
        <f>_xlfn.XLOOKUP(T932,Table7[Gender_Category],Table7[Gender_Key])</f>
        <v>GK-02</v>
      </c>
      <c r="H932" s="10">
        <f>Cleaned_Data[[#This Row],[Units_Sold]]</f>
        <v>4</v>
      </c>
      <c r="I932" s="10">
        <f>Cleaned_Data[[#This Row],[MRP]]</f>
        <v>8899.81</v>
      </c>
      <c r="J932" s="10">
        <f>Cleaned_Data[[#This Row],[Discount_Applied]]</f>
        <v>0</v>
      </c>
      <c r="K932" s="10">
        <f>Cleaned_Data[[#This Row],[Revenue]]</f>
        <v>0</v>
      </c>
      <c r="L932" s="10">
        <f>Cleaned_Data[[#This Row],[Profit]]</f>
        <v>3075.35</v>
      </c>
      <c r="M932" s="10" t="str">
        <f>Cleaned_Data[[#This Row],[Product_Name]]</f>
        <v>React Infinity</v>
      </c>
      <c r="N932" s="10" t="str">
        <f>Cleaned_Data[[#This Row],[Product_Line]]</f>
        <v>Running</v>
      </c>
      <c r="O932" s="10" t="str">
        <f>Cleaned_Data[[#This Row],[Size]]</f>
        <v>L</v>
      </c>
      <c r="P932" s="10" t="str">
        <f t="shared" si="28"/>
        <v>React Infinity|Running|L</v>
      </c>
      <c r="Q932" s="11">
        <f>Cleaned_Data[[#This Row],[Order_Date]]</f>
        <v>45646</v>
      </c>
      <c r="R932" s="10" t="str">
        <f>Cleaned_Data[[#This Row],[Region]]</f>
        <v>Bangalore</v>
      </c>
      <c r="S932" s="10" t="str">
        <f>Cleaned_Data[[#This Row],[Sales_Channel]]</f>
        <v>Retail</v>
      </c>
      <c r="T932" s="10" t="str">
        <f>Cleaned_Data[[#This Row],[Gender_Category]]</f>
        <v>Women</v>
      </c>
      <c r="U932" t="str">
        <f t="shared" si="29"/>
        <v>DK-514</v>
      </c>
      <c r="V932" s="10"/>
      <c r="W932" s="10"/>
    </row>
    <row r="933" spans="1:23" x14ac:dyDescent="0.3">
      <c r="A933" s="10" t="s">
        <v>1252</v>
      </c>
      <c r="B933" s="10">
        <f>Cleaned_Data[[#This Row],[Order_ID]]</f>
        <v>2981</v>
      </c>
      <c r="C933" s="10" t="str">
        <f>_xlfn.XLOOKUP(P933,Dim_Product!$E$2:$E$221,Dim_Product!$A$2:$A$221,"Not Found")</f>
        <v>PK-03</v>
      </c>
      <c r="D933" s="10" t="str">
        <f>_xlfn.XLOOKUP(Table5[[#This Row],[Order_Date]],Table8[Date],Table8[Date_Key],"Not Found")</f>
        <v>DK-31</v>
      </c>
      <c r="E933" s="10" t="str">
        <f>_xlfn.XLOOKUP(R933,Table4[Region],Table4[Region_Key])</f>
        <v>RK-04</v>
      </c>
      <c r="F933" s="10" t="str">
        <f>_xlfn.XLOOKUP(S933,Table6[Sales_Channel],Table6[Channel_Key])</f>
        <v>CK-02</v>
      </c>
      <c r="G933" s="10" t="str">
        <f>_xlfn.XLOOKUP(T933,Table7[Gender_Category],Table7[Gender_Key])</f>
        <v>GK-01</v>
      </c>
      <c r="H933" s="10">
        <f>Cleaned_Data[[#This Row],[Units_Sold]]</f>
        <v>4</v>
      </c>
      <c r="I933" s="10">
        <f>Cleaned_Data[[#This Row],[MRP]]</f>
        <v>5185.5200000000004</v>
      </c>
      <c r="J933" s="10">
        <f>Cleaned_Data[[#This Row],[Discount_Applied]]</f>
        <v>0</v>
      </c>
      <c r="K933" s="10">
        <f>Cleaned_Data[[#This Row],[Revenue]]</f>
        <v>0</v>
      </c>
      <c r="L933" s="10">
        <f>Cleaned_Data[[#This Row],[Profit]]</f>
        <v>2777.67</v>
      </c>
      <c r="M933" s="10" t="str">
        <f>Cleaned_Data[[#This Row],[Product_Name]]</f>
        <v>Premier III</v>
      </c>
      <c r="N933" s="10" t="str">
        <f>Cleaned_Data[[#This Row],[Product_Line]]</f>
        <v>Soccer</v>
      </c>
      <c r="O933" s="10" t="str">
        <f>Cleaned_Data[[#This Row],[Size]]</f>
        <v>M</v>
      </c>
      <c r="P933" s="10" t="str">
        <f t="shared" si="28"/>
        <v>Premier III|Soccer|M</v>
      </c>
      <c r="Q933" s="11">
        <f>Cleaned_Data[[#This Row],[Order_Date]]</f>
        <v>45163</v>
      </c>
      <c r="R933" s="10" t="str">
        <f>Cleaned_Data[[#This Row],[Region]]</f>
        <v>Pune</v>
      </c>
      <c r="S933" s="10" t="str">
        <f>Cleaned_Data[[#This Row],[Sales_Channel]]</f>
        <v>Retail</v>
      </c>
      <c r="T933" s="10" t="str">
        <f>Cleaned_Data[[#This Row],[Gender_Category]]</f>
        <v>Kids</v>
      </c>
      <c r="U933" t="str">
        <f t="shared" si="29"/>
        <v>DK-31</v>
      </c>
      <c r="V933" s="10"/>
      <c r="W933" s="10"/>
    </row>
    <row r="934" spans="1:23" x14ac:dyDescent="0.3">
      <c r="A934" s="10" t="s">
        <v>1253</v>
      </c>
      <c r="B934" s="10">
        <f>Cleaned_Data[[#This Row],[Order_ID]]</f>
        <v>2982</v>
      </c>
      <c r="C934" s="10" t="str">
        <f>_xlfn.XLOOKUP(P934,Dim_Product!$E$2:$E$221,Dim_Product!$A$2:$A$221,"Not Found")</f>
        <v>PK-110</v>
      </c>
      <c r="D934" s="10" t="str">
        <f>_xlfn.XLOOKUP(Table5[[#This Row],[Order_Date]],Table8[Date],Table8[Date_Key],"Not Found")</f>
        <v>DK-585</v>
      </c>
      <c r="E934" s="10" t="str">
        <f>_xlfn.XLOOKUP(R934,Table4[Region],Table4[Region_Key])</f>
        <v>RK-06</v>
      </c>
      <c r="F934" s="10" t="str">
        <f>_xlfn.XLOOKUP(S934,Table6[Sales_Channel],Table6[Channel_Key])</f>
        <v>CK-01</v>
      </c>
      <c r="G934" s="10" t="str">
        <f>_xlfn.XLOOKUP(T934,Table7[Gender_Category],Table7[Gender_Key])</f>
        <v>GK-03</v>
      </c>
      <c r="H934" s="10">
        <f>Cleaned_Data[[#This Row],[Units_Sold]]</f>
        <v>2</v>
      </c>
      <c r="I934" s="10">
        <f>Cleaned_Data[[#This Row],[MRP]]</f>
        <v>6110.0300000000007</v>
      </c>
      <c r="J934" s="10">
        <f>Cleaned_Data[[#This Row],[Discount_Applied]]</f>
        <v>0.54</v>
      </c>
      <c r="K934" s="10">
        <f>Cleaned_Data[[#This Row],[Revenue]]</f>
        <v>0</v>
      </c>
      <c r="L934" s="10">
        <f>Cleaned_Data[[#This Row],[Profit]]</f>
        <v>1541.73</v>
      </c>
      <c r="M934" s="10" t="str">
        <f>Cleaned_Data[[#This Row],[Product_Name]]</f>
        <v>Dunk Low</v>
      </c>
      <c r="N934" s="10" t="str">
        <f>Cleaned_Data[[#This Row],[Product_Line]]</f>
        <v>Lifestyle</v>
      </c>
      <c r="O934" s="10" t="str">
        <f>Cleaned_Data[[#This Row],[Size]]</f>
        <v>L</v>
      </c>
      <c r="P934" s="10" t="str">
        <f t="shared" si="28"/>
        <v>Dunk Low|Lifestyle|L</v>
      </c>
      <c r="Q934" s="11">
        <f>Cleaned_Data[[#This Row],[Order_Date]]</f>
        <v>45717</v>
      </c>
      <c r="R934" s="10" t="str">
        <f>Cleaned_Data[[#This Row],[Region]]</f>
        <v>Kolkata</v>
      </c>
      <c r="S934" s="10" t="str">
        <f>Cleaned_Data[[#This Row],[Sales_Channel]]</f>
        <v>Online</v>
      </c>
      <c r="T934" s="10" t="str">
        <f>Cleaned_Data[[#This Row],[Gender_Category]]</f>
        <v>Men</v>
      </c>
      <c r="U934" t="str">
        <f t="shared" si="29"/>
        <v>DK-585</v>
      </c>
      <c r="V934" s="10"/>
      <c r="W934" s="10"/>
    </row>
    <row r="935" spans="1:23" x14ac:dyDescent="0.3">
      <c r="A935" s="10" t="s">
        <v>1254</v>
      </c>
      <c r="B935" s="10">
        <f>Cleaned_Data[[#This Row],[Order_ID]]</f>
        <v>2983</v>
      </c>
      <c r="C935" s="10" t="str">
        <f>_xlfn.XLOOKUP(P935,Dim_Product!$E$2:$E$221,Dim_Product!$A$2:$A$221,"Not Found")</f>
        <v>PK-57</v>
      </c>
      <c r="D935" s="10" t="str">
        <f>_xlfn.XLOOKUP(Table5[[#This Row],[Order_Date]],Table8[Date],Table8[Date_Key],"Not Found")</f>
        <v>DK-263</v>
      </c>
      <c r="E935" s="10" t="str">
        <f>_xlfn.XLOOKUP(R935,Table4[Region],Table4[Region_Key])</f>
        <v>RK-01</v>
      </c>
      <c r="F935" s="10" t="str">
        <f>_xlfn.XLOOKUP(S935,Table6[Sales_Channel],Table6[Channel_Key])</f>
        <v>CK-02</v>
      </c>
      <c r="G935" s="10" t="str">
        <f>_xlfn.XLOOKUP(T935,Table7[Gender_Category],Table7[Gender_Key])</f>
        <v>GK-02</v>
      </c>
      <c r="H935" s="10">
        <f>Cleaned_Data[[#This Row],[Units_Sold]]</f>
        <v>2</v>
      </c>
      <c r="I935" s="10">
        <f>Cleaned_Data[[#This Row],[MRP]]</f>
        <v>8203.7999999999993</v>
      </c>
      <c r="J935" s="10">
        <f>Cleaned_Data[[#This Row],[Discount_Applied]]</f>
        <v>0.03</v>
      </c>
      <c r="K935" s="10">
        <f>Cleaned_Data[[#This Row],[Revenue]]</f>
        <v>0</v>
      </c>
      <c r="L935" s="10">
        <f>Cleaned_Data[[#This Row],[Profit]]</f>
        <v>2968.2</v>
      </c>
      <c r="M935" s="10" t="str">
        <f>Cleaned_Data[[#This Row],[Product_Name]]</f>
        <v>Pegasus Turbo</v>
      </c>
      <c r="N935" s="10" t="str">
        <f>Cleaned_Data[[#This Row],[Product_Line]]</f>
        <v>Running</v>
      </c>
      <c r="O935" s="10" t="str">
        <f>Cleaned_Data[[#This Row],[Size]]</f>
        <v>XL</v>
      </c>
      <c r="P935" s="10" t="str">
        <f t="shared" si="28"/>
        <v>Pegasus Turbo|Running|XL</v>
      </c>
      <c r="Q935" s="11">
        <f>Cleaned_Data[[#This Row],[Order_Date]]</f>
        <v>45395</v>
      </c>
      <c r="R935" s="10" t="str">
        <f>Cleaned_Data[[#This Row],[Region]]</f>
        <v>Bangalore</v>
      </c>
      <c r="S935" s="10" t="str">
        <f>Cleaned_Data[[#This Row],[Sales_Channel]]</f>
        <v>Retail</v>
      </c>
      <c r="T935" s="10" t="str">
        <f>Cleaned_Data[[#This Row],[Gender_Category]]</f>
        <v>Women</v>
      </c>
      <c r="U935" t="str">
        <f t="shared" si="29"/>
        <v>DK-263</v>
      </c>
      <c r="V935" s="10"/>
      <c r="W935" s="10"/>
    </row>
    <row r="936" spans="1:23" x14ac:dyDescent="0.3">
      <c r="A936" s="10" t="s">
        <v>1255</v>
      </c>
      <c r="B936" s="10">
        <f>Cleaned_Data[[#This Row],[Order_ID]]</f>
        <v>2984</v>
      </c>
      <c r="C936" s="10" t="str">
        <f>_xlfn.XLOOKUP(P936,Dim_Product!$E$2:$E$221,Dim_Product!$A$2:$A$221,"Not Found")</f>
        <v>PK-27</v>
      </c>
      <c r="D936" s="10" t="str">
        <f>_xlfn.XLOOKUP(Table5[[#This Row],[Order_Date]],Table8[Date],Table8[Date_Key],"Not Found")</f>
        <v>DK-233</v>
      </c>
      <c r="E936" s="10" t="str">
        <f>_xlfn.XLOOKUP(R936,Table4[Region],Table4[Region_Key])</f>
        <v>RK-06</v>
      </c>
      <c r="F936" s="10" t="str">
        <f>_xlfn.XLOOKUP(S936,Table6[Sales_Channel],Table6[Channel_Key])</f>
        <v>CK-01</v>
      </c>
      <c r="G936" s="10" t="str">
        <f>_xlfn.XLOOKUP(T936,Table7[Gender_Category],Table7[Gender_Key])</f>
        <v>GK-03</v>
      </c>
      <c r="H936" s="10">
        <f>Cleaned_Data[[#This Row],[Units_Sold]]</f>
        <v>2</v>
      </c>
      <c r="I936" s="10">
        <f>Cleaned_Data[[#This Row],[MRP]]</f>
        <v>4343.12</v>
      </c>
      <c r="J936" s="10">
        <f>Cleaned_Data[[#This Row],[Discount_Applied]]</f>
        <v>0</v>
      </c>
      <c r="K936" s="10">
        <f>Cleaned_Data[[#This Row],[Revenue]]</f>
        <v>0</v>
      </c>
      <c r="L936" s="10">
        <f>Cleaned_Data[[#This Row],[Profit]]</f>
        <v>3073.4</v>
      </c>
      <c r="M936" s="10" t="str">
        <f>Cleaned_Data[[#This Row],[Product_Name]]</f>
        <v>Phantom GT</v>
      </c>
      <c r="N936" s="10" t="str">
        <f>Cleaned_Data[[#This Row],[Product_Line]]</f>
        <v>Soccer</v>
      </c>
      <c r="O936" s="10" t="str">
        <f>Cleaned_Data[[#This Row],[Size]]</f>
        <v>XL</v>
      </c>
      <c r="P936" s="10" t="str">
        <f t="shared" si="28"/>
        <v>Phantom GT|Soccer|XL</v>
      </c>
      <c r="Q936" s="11">
        <f>Cleaned_Data[[#This Row],[Order_Date]]</f>
        <v>45365</v>
      </c>
      <c r="R936" s="10" t="str">
        <f>Cleaned_Data[[#This Row],[Region]]</f>
        <v>Kolkata</v>
      </c>
      <c r="S936" s="10" t="str">
        <f>Cleaned_Data[[#This Row],[Sales_Channel]]</f>
        <v>Online</v>
      </c>
      <c r="T936" s="10" t="str">
        <f>Cleaned_Data[[#This Row],[Gender_Category]]</f>
        <v>Men</v>
      </c>
      <c r="U936" t="str">
        <f t="shared" si="29"/>
        <v>DK-233</v>
      </c>
      <c r="V936" s="10"/>
      <c r="W936" s="10"/>
    </row>
    <row r="937" spans="1:23" x14ac:dyDescent="0.3">
      <c r="A937" s="10" t="s">
        <v>1256</v>
      </c>
      <c r="B937" s="10">
        <f>Cleaned_Data[[#This Row],[Order_ID]]</f>
        <v>2985</v>
      </c>
      <c r="C937" s="10" t="str">
        <f>_xlfn.XLOOKUP(P937,Dim_Product!$E$2:$E$221,Dim_Product!$A$2:$A$221,"Not Found")</f>
        <v>PK-34</v>
      </c>
      <c r="D937" s="10" t="str">
        <f>_xlfn.XLOOKUP(Table5[[#This Row],[Order_Date]],Table8[Date],Table8[Date_Key],"Not Found")</f>
        <v>DK-293</v>
      </c>
      <c r="E937" s="10" t="str">
        <f>_xlfn.XLOOKUP(R937,Table4[Region],Table4[Region_Key])</f>
        <v>RK-01</v>
      </c>
      <c r="F937" s="10" t="str">
        <f>_xlfn.XLOOKUP(S937,Table6[Sales_Channel],Table6[Channel_Key])</f>
        <v>CK-01</v>
      </c>
      <c r="G937" s="10" t="str">
        <f>_xlfn.XLOOKUP(T937,Table7[Gender_Category],Table7[Gender_Key])</f>
        <v>GK-01</v>
      </c>
      <c r="H937" s="10">
        <f>Cleaned_Data[[#This Row],[Units_Sold]]</f>
        <v>2</v>
      </c>
      <c r="I937" s="10">
        <f>Cleaned_Data[[#This Row],[MRP]]</f>
        <v>8996.0499999999993</v>
      </c>
      <c r="J937" s="10">
        <f>Cleaned_Data[[#This Row],[Discount_Applied]]</f>
        <v>0.48</v>
      </c>
      <c r="K937" s="10">
        <f>Cleaned_Data[[#This Row],[Revenue]]</f>
        <v>0</v>
      </c>
      <c r="L937" s="10">
        <f>Cleaned_Data[[#This Row],[Profit]]</f>
        <v>3419.45</v>
      </c>
      <c r="M937" s="10" t="str">
        <f>Cleaned_Data[[#This Row],[Product_Name]]</f>
        <v>Free RN</v>
      </c>
      <c r="N937" s="10" t="str">
        <f>Cleaned_Data[[#This Row],[Product_Line]]</f>
        <v>Running</v>
      </c>
      <c r="O937" s="10" t="str">
        <f>Cleaned_Data[[#This Row],[Size]]</f>
        <v>NA</v>
      </c>
      <c r="P937" s="10" t="str">
        <f t="shared" si="28"/>
        <v>Free RN|Running|NA</v>
      </c>
      <c r="Q937" s="11">
        <f>Cleaned_Data[[#This Row],[Order_Date]]</f>
        <v>45425</v>
      </c>
      <c r="R937" s="10" t="str">
        <f>Cleaned_Data[[#This Row],[Region]]</f>
        <v>Bangalore</v>
      </c>
      <c r="S937" s="10" t="str">
        <f>Cleaned_Data[[#This Row],[Sales_Channel]]</f>
        <v>Online</v>
      </c>
      <c r="T937" s="10" t="str">
        <f>Cleaned_Data[[#This Row],[Gender_Category]]</f>
        <v>Kids</v>
      </c>
      <c r="U937" t="str">
        <f t="shared" si="29"/>
        <v>DK-293</v>
      </c>
      <c r="V937" s="10"/>
      <c r="W937" s="10"/>
    </row>
    <row r="938" spans="1:23" x14ac:dyDescent="0.3">
      <c r="A938" s="10" t="s">
        <v>1257</v>
      </c>
      <c r="B938" s="10">
        <f>Cleaned_Data[[#This Row],[Order_ID]]</f>
        <v>2986</v>
      </c>
      <c r="C938" s="10" t="str">
        <f>_xlfn.XLOOKUP(P938,Dim_Product!$E$2:$E$221,Dim_Product!$A$2:$A$221,"Not Found")</f>
        <v>PK-87</v>
      </c>
      <c r="D938" s="10" t="str">
        <f>_xlfn.XLOOKUP(Table5[[#This Row],[Order_Date]],Table8[Date],Table8[Date_Key],"Not Found")</f>
        <v>DK-372</v>
      </c>
      <c r="E938" s="10" t="str">
        <f>_xlfn.XLOOKUP(R938,Table4[Region],Table4[Region_Key])</f>
        <v>RK-04</v>
      </c>
      <c r="F938" s="10" t="str">
        <f>_xlfn.XLOOKUP(S938,Table6[Sales_Channel],Table6[Channel_Key])</f>
        <v>CK-01</v>
      </c>
      <c r="G938" s="10" t="str">
        <f>_xlfn.XLOOKUP(T938,Table7[Gender_Category],Table7[Gender_Key])</f>
        <v>GK-01</v>
      </c>
      <c r="H938" s="10">
        <f>Cleaned_Data[[#This Row],[Units_Sold]]</f>
        <v>2</v>
      </c>
      <c r="I938" s="10">
        <f>Cleaned_Data[[#This Row],[MRP]]</f>
        <v>6877.77</v>
      </c>
      <c r="J938" s="10">
        <f>Cleaned_Data[[#This Row],[Discount_Applied]]</f>
        <v>0.09</v>
      </c>
      <c r="K938" s="10">
        <f>Cleaned_Data[[#This Row],[Revenue]]</f>
        <v>0</v>
      </c>
      <c r="L938" s="10">
        <f>Cleaned_Data[[#This Row],[Profit]]</f>
        <v>2303.27</v>
      </c>
      <c r="M938" s="10" t="str">
        <f>Cleaned_Data[[#This Row],[Product_Name]]</f>
        <v>LeBron 20</v>
      </c>
      <c r="N938" s="10" t="str">
        <f>Cleaned_Data[[#This Row],[Product_Line]]</f>
        <v>Basketball</v>
      </c>
      <c r="O938" s="10" t="str">
        <f>Cleaned_Data[[#This Row],[Size]]</f>
        <v>M</v>
      </c>
      <c r="P938" s="10" t="str">
        <f t="shared" si="28"/>
        <v>LeBron 20|Basketball|M</v>
      </c>
      <c r="Q938" s="11">
        <f>Cleaned_Data[[#This Row],[Order_Date]]</f>
        <v>45504</v>
      </c>
      <c r="R938" s="10" t="str">
        <f>Cleaned_Data[[#This Row],[Region]]</f>
        <v>Pune</v>
      </c>
      <c r="S938" s="10" t="str">
        <f>Cleaned_Data[[#This Row],[Sales_Channel]]</f>
        <v>Online</v>
      </c>
      <c r="T938" s="10" t="str">
        <f>Cleaned_Data[[#This Row],[Gender_Category]]</f>
        <v>Kids</v>
      </c>
      <c r="U938" t="str">
        <f t="shared" si="29"/>
        <v>DK-372</v>
      </c>
      <c r="V938" s="10"/>
      <c r="W938" s="10"/>
    </row>
    <row r="939" spans="1:23" x14ac:dyDescent="0.3">
      <c r="A939" s="10" t="s">
        <v>1258</v>
      </c>
      <c r="B939" s="10">
        <f>Cleaned_Data[[#This Row],[Order_ID]]</f>
        <v>2987</v>
      </c>
      <c r="C939" s="10" t="str">
        <f>_xlfn.XLOOKUP(P939,Dim_Product!$E$2:$E$221,Dim_Product!$A$2:$A$221,"Not Found")</f>
        <v>PK-100</v>
      </c>
      <c r="D939" s="10" t="str">
        <f>_xlfn.XLOOKUP(Table5[[#This Row],[Order_Date]],Table8[Date],Table8[Date_Key],"Not Found")</f>
        <v>Not Found</v>
      </c>
      <c r="E939" s="10" t="str">
        <f>_xlfn.XLOOKUP(R939,Table4[Region],Table4[Region_Key])</f>
        <v>RK-04</v>
      </c>
      <c r="F939" s="10" t="str">
        <f>_xlfn.XLOOKUP(S939,Table6[Sales_Channel],Table6[Channel_Key])</f>
        <v>CK-01</v>
      </c>
      <c r="G939" s="10" t="str">
        <f>_xlfn.XLOOKUP(T939,Table7[Gender_Category],Table7[Gender_Key])</f>
        <v>GK-02</v>
      </c>
      <c r="H939" s="10">
        <f>Cleaned_Data[[#This Row],[Units_Sold]]</f>
        <v>2</v>
      </c>
      <c r="I939" s="10">
        <f>Cleaned_Data[[#This Row],[MRP]]</f>
        <v>6110.0300000000007</v>
      </c>
      <c r="J939" s="10">
        <f>Cleaned_Data[[#This Row],[Discount_Applied]]</f>
        <v>0</v>
      </c>
      <c r="K939" s="10">
        <f>Cleaned_Data[[#This Row],[Revenue]]</f>
        <v>0</v>
      </c>
      <c r="L939" s="10">
        <f>Cleaned_Data[[#This Row],[Profit]]</f>
        <v>2365.6999999999998</v>
      </c>
      <c r="M939" s="10" t="str">
        <f>Cleaned_Data[[#This Row],[Product_Name]]</f>
        <v>Premier III</v>
      </c>
      <c r="N939" s="10" t="str">
        <f>Cleaned_Data[[#This Row],[Product_Line]]</f>
        <v>Soccer</v>
      </c>
      <c r="O939" s="10" t="str">
        <f>Cleaned_Data[[#This Row],[Size]]</f>
        <v>L</v>
      </c>
      <c r="P939" s="10" t="str">
        <f t="shared" si="28"/>
        <v>Premier III|Soccer|L</v>
      </c>
      <c r="Q939" s="11" t="str">
        <f>Cleaned_Data[[#This Row],[Order_Date]]</f>
        <v/>
      </c>
      <c r="R939" s="10" t="str">
        <f>Cleaned_Data[[#This Row],[Region]]</f>
        <v>Pune</v>
      </c>
      <c r="S939" s="10" t="str">
        <f>Cleaned_Data[[#This Row],[Sales_Channel]]</f>
        <v>Online</v>
      </c>
      <c r="T939" s="10" t="str">
        <f>Cleaned_Data[[#This Row],[Gender_Category]]</f>
        <v>Women</v>
      </c>
      <c r="U939" t="str">
        <f t="shared" si="29"/>
        <v>Not Found</v>
      </c>
      <c r="V939" s="10"/>
      <c r="W939" s="10"/>
    </row>
    <row r="940" spans="1:23" x14ac:dyDescent="0.3">
      <c r="A940" s="10" t="s">
        <v>1259</v>
      </c>
      <c r="B940" s="10">
        <f>Cleaned_Data[[#This Row],[Order_ID]]</f>
        <v>2989</v>
      </c>
      <c r="C940" s="10" t="str">
        <f>_xlfn.XLOOKUP(P940,Dim_Product!$E$2:$E$221,Dim_Product!$A$2:$A$221,"Not Found")</f>
        <v>PK-08</v>
      </c>
      <c r="D940" s="10" t="str">
        <f>_xlfn.XLOOKUP(Table5[[#This Row],[Order_Date]],Table8[Date],Table8[Date_Key],"Not Found")</f>
        <v>DK-539</v>
      </c>
      <c r="E940" s="10" t="str">
        <f>_xlfn.XLOOKUP(R940,Table4[Region],Table4[Region_Key])</f>
        <v>RK-01</v>
      </c>
      <c r="F940" s="10" t="str">
        <f>_xlfn.XLOOKUP(S940,Table6[Sales_Channel],Table6[Channel_Key])</f>
        <v>CK-01</v>
      </c>
      <c r="G940" s="10" t="str">
        <f>_xlfn.XLOOKUP(T940,Table7[Gender_Category],Table7[Gender_Key])</f>
        <v>GK-03</v>
      </c>
      <c r="H940" s="10">
        <f>Cleaned_Data[[#This Row],[Units_Sold]]</f>
        <v>1</v>
      </c>
      <c r="I940" s="10">
        <f>Cleaned_Data[[#This Row],[MRP]]</f>
        <v>6429.61</v>
      </c>
      <c r="J940" s="10">
        <f>Cleaned_Data[[#This Row],[Discount_Applied]]</f>
        <v>0</v>
      </c>
      <c r="K940" s="10">
        <f>Cleaned_Data[[#This Row],[Revenue]]</f>
        <v>0</v>
      </c>
      <c r="L940" s="10">
        <f>Cleaned_Data[[#This Row],[Profit]]</f>
        <v>2459.52</v>
      </c>
      <c r="M940" s="10" t="str">
        <f>Cleaned_Data[[#This Row],[Product_Name]]</f>
        <v>Mercurial Superfly</v>
      </c>
      <c r="N940" s="10" t="str">
        <f>Cleaned_Data[[#This Row],[Product_Line]]</f>
        <v>Soccer</v>
      </c>
      <c r="O940" s="10" t="str">
        <f>Cleaned_Data[[#This Row],[Size]]</f>
        <v>M</v>
      </c>
      <c r="P940" s="10" t="str">
        <f t="shared" si="28"/>
        <v>Mercurial Superfly|Soccer|M</v>
      </c>
      <c r="Q940" s="11">
        <f>Cleaned_Data[[#This Row],[Order_Date]]</f>
        <v>45671</v>
      </c>
      <c r="R940" s="10" t="str">
        <f>Cleaned_Data[[#This Row],[Region]]</f>
        <v>Bangalore</v>
      </c>
      <c r="S940" s="10" t="str">
        <f>Cleaned_Data[[#This Row],[Sales_Channel]]</f>
        <v>Online</v>
      </c>
      <c r="T940" s="10" t="str">
        <f>Cleaned_Data[[#This Row],[Gender_Category]]</f>
        <v>Men</v>
      </c>
      <c r="U940" t="str">
        <f t="shared" si="29"/>
        <v>DK-539</v>
      </c>
      <c r="V940" s="10"/>
      <c r="W940" s="10"/>
    </row>
    <row r="941" spans="1:23" x14ac:dyDescent="0.3">
      <c r="A941" s="10" t="s">
        <v>1260</v>
      </c>
      <c r="B941" s="10">
        <f>Cleaned_Data[[#This Row],[Order_ID]]</f>
        <v>2990</v>
      </c>
      <c r="C941" s="10" t="str">
        <f>_xlfn.XLOOKUP(P941,Dim_Product!$E$2:$E$221,Dim_Product!$A$2:$A$221,"Not Found")</f>
        <v>PK-99</v>
      </c>
      <c r="D941" s="10" t="str">
        <f>_xlfn.XLOOKUP(Table5[[#This Row],[Order_Date]],Table8[Date],Table8[Date_Key],"Not Found")</f>
        <v>Not Found</v>
      </c>
      <c r="E941" s="10" t="str">
        <f>_xlfn.XLOOKUP(R941,Table4[Region],Table4[Region_Key])</f>
        <v>RK-01</v>
      </c>
      <c r="F941" s="10" t="str">
        <f>_xlfn.XLOOKUP(S941,Table6[Sales_Channel],Table6[Channel_Key])</f>
        <v>CK-02</v>
      </c>
      <c r="G941" s="10" t="str">
        <f>_xlfn.XLOOKUP(T941,Table7[Gender_Category],Table7[Gender_Key])</f>
        <v>GK-01</v>
      </c>
      <c r="H941" s="10">
        <f>Cleaned_Data[[#This Row],[Units_Sold]]</f>
        <v>2</v>
      </c>
      <c r="I941" s="10">
        <f>Cleaned_Data[[#This Row],[MRP]]</f>
        <v>2601.9899999999998</v>
      </c>
      <c r="J941" s="10">
        <f>Cleaned_Data[[#This Row],[Discount_Applied]]</f>
        <v>0</v>
      </c>
      <c r="K941" s="10">
        <f>Cleaned_Data[[#This Row],[Revenue]]</f>
        <v>0</v>
      </c>
      <c r="L941" s="10">
        <f>Cleaned_Data[[#This Row],[Profit]]</f>
        <v>570.47</v>
      </c>
      <c r="M941" s="10" t="str">
        <f>Cleaned_Data[[#This Row],[Product_Name]]</f>
        <v>Kyrie Flytrap</v>
      </c>
      <c r="N941" s="10" t="str">
        <f>Cleaned_Data[[#This Row],[Product_Line]]</f>
        <v>Basketball</v>
      </c>
      <c r="O941" s="10" t="str">
        <f>Cleaned_Data[[#This Row],[Size]]</f>
        <v>XL</v>
      </c>
      <c r="P941" s="10" t="str">
        <f t="shared" si="28"/>
        <v>Kyrie Flytrap|Basketball|XL</v>
      </c>
      <c r="Q941" s="11" t="str">
        <f>Cleaned_Data[[#This Row],[Order_Date]]</f>
        <v/>
      </c>
      <c r="R941" s="10" t="str">
        <f>Cleaned_Data[[#This Row],[Region]]</f>
        <v>Bangalore</v>
      </c>
      <c r="S941" s="10" t="str">
        <f>Cleaned_Data[[#This Row],[Sales_Channel]]</f>
        <v>Retail</v>
      </c>
      <c r="T941" s="10" t="str">
        <f>Cleaned_Data[[#This Row],[Gender_Category]]</f>
        <v>Kids</v>
      </c>
      <c r="U941" t="str">
        <f t="shared" si="29"/>
        <v>Not Found</v>
      </c>
      <c r="V941" s="10"/>
      <c r="W941" s="10"/>
    </row>
    <row r="942" spans="1:23" x14ac:dyDescent="0.3">
      <c r="A942" s="10" t="s">
        <v>1261</v>
      </c>
      <c r="B942" s="10">
        <f>Cleaned_Data[[#This Row],[Order_ID]]</f>
        <v>2991</v>
      </c>
      <c r="C942" s="10" t="str">
        <f>_xlfn.XLOOKUP(P942,Dim_Product!$E$2:$E$221,Dim_Product!$A$2:$A$221,"Not Found")</f>
        <v>PK-01</v>
      </c>
      <c r="D942" s="10" t="str">
        <f>_xlfn.XLOOKUP(Table5[[#This Row],[Order_Date]],Table8[Date],Table8[Date_Key],"Not Found")</f>
        <v>DK-651</v>
      </c>
      <c r="E942" s="10" t="str">
        <f>_xlfn.XLOOKUP(R942,Table4[Region],Table4[Region_Key])</f>
        <v>RK-04</v>
      </c>
      <c r="F942" s="10" t="str">
        <f>_xlfn.XLOOKUP(S942,Table6[Sales_Channel],Table6[Channel_Key])</f>
        <v>CK-02</v>
      </c>
      <c r="G942" s="10" t="str">
        <f>_xlfn.XLOOKUP(T942,Table7[Gender_Category],Table7[Gender_Key])</f>
        <v>GK-03</v>
      </c>
      <c r="H942" s="10">
        <f>Cleaned_Data[[#This Row],[Units_Sold]]</f>
        <v>2</v>
      </c>
      <c r="I942" s="10">
        <f>Cleaned_Data[[#This Row],[MRP]]</f>
        <v>4004.4</v>
      </c>
      <c r="J942" s="10">
        <f>Cleaned_Data[[#This Row],[Discount_Applied]]</f>
        <v>0</v>
      </c>
      <c r="K942" s="10">
        <f>Cleaned_Data[[#This Row],[Revenue]]</f>
        <v>0</v>
      </c>
      <c r="L942" s="10">
        <f>Cleaned_Data[[#This Row],[Profit]]</f>
        <v>3772.99</v>
      </c>
      <c r="M942" s="10" t="str">
        <f>Cleaned_Data[[#This Row],[Product_Name]]</f>
        <v>SuperRep Go</v>
      </c>
      <c r="N942" s="10" t="str">
        <f>Cleaned_Data[[#This Row],[Product_Line]]</f>
        <v>Training</v>
      </c>
      <c r="O942" s="10" t="str">
        <f>Cleaned_Data[[#This Row],[Size]]</f>
        <v>M</v>
      </c>
      <c r="P942" s="10" t="str">
        <f t="shared" si="28"/>
        <v>SuperRep Go|Training|M</v>
      </c>
      <c r="Q942" s="11">
        <f>Cleaned_Data[[#This Row],[Order_Date]]</f>
        <v>45783</v>
      </c>
      <c r="R942" s="10" t="str">
        <f>Cleaned_Data[[#This Row],[Region]]</f>
        <v>Pune</v>
      </c>
      <c r="S942" s="10" t="str">
        <f>Cleaned_Data[[#This Row],[Sales_Channel]]</f>
        <v>Retail</v>
      </c>
      <c r="T942" s="10" t="str">
        <f>Cleaned_Data[[#This Row],[Gender_Category]]</f>
        <v>Men</v>
      </c>
      <c r="U942" t="str">
        <f t="shared" si="29"/>
        <v>DK-651</v>
      </c>
      <c r="V942" s="10"/>
      <c r="W942" s="10"/>
    </row>
    <row r="943" spans="1:23" x14ac:dyDescent="0.3">
      <c r="A943" s="10" t="s">
        <v>1262</v>
      </c>
      <c r="B943" s="10">
        <f>Cleaned_Data[[#This Row],[Order_ID]]</f>
        <v>2992</v>
      </c>
      <c r="C943" s="10" t="str">
        <f>_xlfn.XLOOKUP(P943,Dim_Product!$E$2:$E$221,Dim_Product!$A$2:$A$221,"Not Found")</f>
        <v>PK-100</v>
      </c>
      <c r="D943" s="10" t="str">
        <f>_xlfn.XLOOKUP(Table5[[#This Row],[Order_Date]],Table8[Date],Table8[Date_Key],"Not Found")</f>
        <v>DK-647</v>
      </c>
      <c r="E943" s="10" t="str">
        <f>_xlfn.XLOOKUP(R943,Table4[Region],Table4[Region_Key])</f>
        <v>RK-06</v>
      </c>
      <c r="F943" s="10" t="str">
        <f>_xlfn.XLOOKUP(S943,Table6[Sales_Channel],Table6[Channel_Key])</f>
        <v>CK-01</v>
      </c>
      <c r="G943" s="10" t="str">
        <f>_xlfn.XLOOKUP(T943,Table7[Gender_Category],Table7[Gender_Key])</f>
        <v>GK-03</v>
      </c>
      <c r="H943" s="10">
        <f>Cleaned_Data[[#This Row],[Units_Sold]]</f>
        <v>2</v>
      </c>
      <c r="I943" s="10">
        <f>Cleaned_Data[[#This Row],[MRP]]</f>
        <v>6110.0300000000007</v>
      </c>
      <c r="J943" s="10">
        <f>Cleaned_Data[[#This Row],[Discount_Applied]]</f>
        <v>0</v>
      </c>
      <c r="K943" s="10">
        <f>Cleaned_Data[[#This Row],[Revenue]]</f>
        <v>0</v>
      </c>
      <c r="L943" s="10">
        <f>Cleaned_Data[[#This Row],[Profit]]</f>
        <v>2276.9899999999998</v>
      </c>
      <c r="M943" s="10" t="str">
        <f>Cleaned_Data[[#This Row],[Product_Name]]</f>
        <v>Premier III</v>
      </c>
      <c r="N943" s="10" t="str">
        <f>Cleaned_Data[[#This Row],[Product_Line]]</f>
        <v>Soccer</v>
      </c>
      <c r="O943" s="10" t="str">
        <f>Cleaned_Data[[#This Row],[Size]]</f>
        <v>L</v>
      </c>
      <c r="P943" s="10" t="str">
        <f t="shared" si="28"/>
        <v>Premier III|Soccer|L</v>
      </c>
      <c r="Q943" s="11">
        <f>Cleaned_Data[[#This Row],[Order_Date]]</f>
        <v>45779</v>
      </c>
      <c r="R943" s="10" t="str">
        <f>Cleaned_Data[[#This Row],[Region]]</f>
        <v>Kolkata</v>
      </c>
      <c r="S943" s="10" t="str">
        <f>Cleaned_Data[[#This Row],[Sales_Channel]]</f>
        <v>Online</v>
      </c>
      <c r="T943" s="10" t="str">
        <f>Cleaned_Data[[#This Row],[Gender_Category]]</f>
        <v>Men</v>
      </c>
      <c r="U943" t="str">
        <f t="shared" si="29"/>
        <v>DK-647</v>
      </c>
      <c r="V943" s="10"/>
      <c r="W943" s="10"/>
    </row>
    <row r="944" spans="1:23" x14ac:dyDescent="0.3">
      <c r="A944" s="10" t="s">
        <v>1263</v>
      </c>
      <c r="B944" s="10">
        <f>Cleaned_Data[[#This Row],[Order_ID]]</f>
        <v>2993</v>
      </c>
      <c r="C944" s="10" t="str">
        <f>_xlfn.XLOOKUP(P944,Dim_Product!$E$2:$E$221,Dim_Product!$A$2:$A$221,"Not Found")</f>
        <v>PK-03</v>
      </c>
      <c r="D944" s="10" t="str">
        <f>_xlfn.XLOOKUP(Table5[[#This Row],[Order_Date]],Table8[Date],Table8[Date_Key],"Not Found")</f>
        <v>DK-631</v>
      </c>
      <c r="E944" s="10" t="str">
        <f>_xlfn.XLOOKUP(R944,Table4[Region],Table4[Region_Key])</f>
        <v>RK-02</v>
      </c>
      <c r="F944" s="10" t="str">
        <f>_xlfn.XLOOKUP(S944,Table6[Sales_Channel],Table6[Channel_Key])</f>
        <v>CK-02</v>
      </c>
      <c r="G944" s="10" t="str">
        <f>_xlfn.XLOOKUP(T944,Table7[Gender_Category],Table7[Gender_Key])</f>
        <v>GK-03</v>
      </c>
      <c r="H944" s="10">
        <f>Cleaned_Data[[#This Row],[Units_Sold]]</f>
        <v>4</v>
      </c>
      <c r="I944" s="10">
        <f>Cleaned_Data[[#This Row],[MRP]]</f>
        <v>6110.0300000000007</v>
      </c>
      <c r="J944" s="10">
        <f>Cleaned_Data[[#This Row],[Discount_Applied]]</f>
        <v>0</v>
      </c>
      <c r="K944" s="10">
        <f>Cleaned_Data[[#This Row],[Revenue]]</f>
        <v>0</v>
      </c>
      <c r="L944" s="10">
        <f>Cleaned_Data[[#This Row],[Profit]]</f>
        <v>1770.74</v>
      </c>
      <c r="M944" s="10" t="str">
        <f>Cleaned_Data[[#This Row],[Product_Name]]</f>
        <v>Premier III</v>
      </c>
      <c r="N944" s="10" t="str">
        <f>Cleaned_Data[[#This Row],[Product_Line]]</f>
        <v>Soccer</v>
      </c>
      <c r="O944" s="10" t="str">
        <f>Cleaned_Data[[#This Row],[Size]]</f>
        <v>M</v>
      </c>
      <c r="P944" s="10" t="str">
        <f t="shared" si="28"/>
        <v>Premier III|Soccer|M</v>
      </c>
      <c r="Q944" s="11">
        <f>Cleaned_Data[[#This Row],[Order_Date]]</f>
        <v>45763</v>
      </c>
      <c r="R944" s="10" t="str">
        <f>Cleaned_Data[[#This Row],[Region]]</f>
        <v>Hyderabad</v>
      </c>
      <c r="S944" s="10" t="str">
        <f>Cleaned_Data[[#This Row],[Sales_Channel]]</f>
        <v>Retail</v>
      </c>
      <c r="T944" s="10" t="str">
        <f>Cleaned_Data[[#This Row],[Gender_Category]]</f>
        <v>Men</v>
      </c>
      <c r="U944" t="str">
        <f t="shared" si="29"/>
        <v>DK-631</v>
      </c>
      <c r="V944" s="10"/>
      <c r="W944" s="10"/>
    </row>
    <row r="945" spans="1:23" x14ac:dyDescent="0.3">
      <c r="A945" s="10" t="s">
        <v>1264</v>
      </c>
      <c r="B945" s="10">
        <f>Cleaned_Data[[#This Row],[Order_ID]]</f>
        <v>2994</v>
      </c>
      <c r="C945" s="10" t="str">
        <f>_xlfn.XLOOKUP(P945,Dim_Product!$E$2:$E$221,Dim_Product!$A$2:$A$221,"Not Found")</f>
        <v>PK-179</v>
      </c>
      <c r="D945" s="10" t="str">
        <f>_xlfn.XLOOKUP(Table5[[#This Row],[Order_Date]],Table8[Date],Table8[Date_Key],"Not Found")</f>
        <v>DK-442</v>
      </c>
      <c r="E945" s="10" t="str">
        <f>_xlfn.XLOOKUP(R945,Table4[Region],Table4[Region_Key])</f>
        <v>RK-03</v>
      </c>
      <c r="F945" s="10" t="str">
        <f>_xlfn.XLOOKUP(S945,Table6[Sales_Channel],Table6[Channel_Key])</f>
        <v>CK-02</v>
      </c>
      <c r="G945" s="10" t="str">
        <f>_xlfn.XLOOKUP(T945,Table7[Gender_Category],Table7[Gender_Key])</f>
        <v>GK-02</v>
      </c>
      <c r="H945" s="10">
        <f>Cleaned_Data[[#This Row],[Units_Sold]]</f>
        <v>2</v>
      </c>
      <c r="I945" s="10">
        <f>Cleaned_Data[[#This Row],[MRP]]</f>
        <v>2932.39</v>
      </c>
      <c r="J945" s="10">
        <f>Cleaned_Data[[#This Row],[Discount_Applied]]</f>
        <v>0.98</v>
      </c>
      <c r="K945" s="10">
        <f>Cleaned_Data[[#This Row],[Revenue]]</f>
        <v>0</v>
      </c>
      <c r="L945" s="10">
        <f>Cleaned_Data[[#This Row],[Profit]]</f>
        <v>2962.69</v>
      </c>
      <c r="M945" s="10" t="str">
        <f>Cleaned_Data[[#This Row],[Product_Name]]</f>
        <v>Air Force 1</v>
      </c>
      <c r="N945" s="10" t="str">
        <f>Cleaned_Data[[#This Row],[Product_Line]]</f>
        <v>Lifestyle</v>
      </c>
      <c r="O945" s="10" t="str">
        <f>Cleaned_Data[[#This Row],[Size]]</f>
        <v>11</v>
      </c>
      <c r="P945" s="10" t="str">
        <f t="shared" si="28"/>
        <v>Air Force 1|Lifestyle|11</v>
      </c>
      <c r="Q945" s="11">
        <f>Cleaned_Data[[#This Row],[Order_Date]]</f>
        <v>45574</v>
      </c>
      <c r="R945" s="10" t="str">
        <f>Cleaned_Data[[#This Row],[Region]]</f>
        <v>Mumbai</v>
      </c>
      <c r="S945" s="10" t="str">
        <f>Cleaned_Data[[#This Row],[Sales_Channel]]</f>
        <v>Retail</v>
      </c>
      <c r="T945" s="10" t="str">
        <f>Cleaned_Data[[#This Row],[Gender_Category]]</f>
        <v>Women</v>
      </c>
      <c r="U945" t="str">
        <f t="shared" si="29"/>
        <v>DK-442</v>
      </c>
      <c r="V945" s="10"/>
      <c r="W945" s="10"/>
    </row>
    <row r="946" spans="1:23" x14ac:dyDescent="0.3">
      <c r="A946" s="10" t="s">
        <v>1265</v>
      </c>
      <c r="B946" s="10">
        <f>Cleaned_Data[[#This Row],[Order_ID]]</f>
        <v>2995</v>
      </c>
      <c r="C946" s="10" t="str">
        <f>_xlfn.XLOOKUP(P946,Dim_Product!$E$2:$E$221,Dim_Product!$A$2:$A$221,"Not Found")</f>
        <v>PK-04</v>
      </c>
      <c r="D946" s="10" t="str">
        <f>_xlfn.XLOOKUP(Table5[[#This Row],[Order_Date]],Table8[Date],Table8[Date_Key],"Not Found")</f>
        <v>DK-439</v>
      </c>
      <c r="E946" s="10" t="str">
        <f>_xlfn.XLOOKUP(R946,Table4[Region],Table4[Region_Key])</f>
        <v>RK-05</v>
      </c>
      <c r="F946" s="10" t="str">
        <f>_xlfn.XLOOKUP(S946,Table6[Sales_Channel],Table6[Channel_Key])</f>
        <v>CK-01</v>
      </c>
      <c r="G946" s="10" t="str">
        <f>_xlfn.XLOOKUP(T946,Table7[Gender_Category],Table7[Gender_Key])</f>
        <v>GK-01</v>
      </c>
      <c r="H946" s="10">
        <f>Cleaned_Data[[#This Row],[Units_Sold]]</f>
        <v>2</v>
      </c>
      <c r="I946" s="10">
        <f>Cleaned_Data[[#This Row],[MRP]]</f>
        <v>8679.9699999999993</v>
      </c>
      <c r="J946" s="10">
        <f>Cleaned_Data[[#This Row],[Discount_Applied]]</f>
        <v>0</v>
      </c>
      <c r="K946" s="10">
        <f>Cleaned_Data[[#This Row],[Revenue]]</f>
        <v>0</v>
      </c>
      <c r="L946" s="10">
        <f>Cleaned_Data[[#This Row],[Profit]]</f>
        <v>-651.61</v>
      </c>
      <c r="M946" s="10" t="str">
        <f>Cleaned_Data[[#This Row],[Product_Name]]</f>
        <v>Blazer Mid</v>
      </c>
      <c r="N946" s="10" t="str">
        <f>Cleaned_Data[[#This Row],[Product_Line]]</f>
        <v>Lifestyle</v>
      </c>
      <c r="O946" s="10" t="str">
        <f>Cleaned_Data[[#This Row],[Size]]</f>
        <v>L</v>
      </c>
      <c r="P946" s="10" t="str">
        <f t="shared" si="28"/>
        <v>Blazer Mid|Lifestyle|L</v>
      </c>
      <c r="Q946" s="11">
        <f>Cleaned_Data[[#This Row],[Order_Date]]</f>
        <v>45571</v>
      </c>
      <c r="R946" s="10" t="str">
        <f>Cleaned_Data[[#This Row],[Region]]</f>
        <v>Delhi</v>
      </c>
      <c r="S946" s="10" t="str">
        <f>Cleaned_Data[[#This Row],[Sales_Channel]]</f>
        <v>Online</v>
      </c>
      <c r="T946" s="10" t="str">
        <f>Cleaned_Data[[#This Row],[Gender_Category]]</f>
        <v>Kids</v>
      </c>
      <c r="U946" t="str">
        <f t="shared" si="29"/>
        <v>DK-439</v>
      </c>
      <c r="V946" s="10"/>
      <c r="W946" s="10"/>
    </row>
    <row r="947" spans="1:23" x14ac:dyDescent="0.3">
      <c r="A947" s="10" t="s">
        <v>1266</v>
      </c>
      <c r="B947" s="10">
        <f>Cleaned_Data[[#This Row],[Order_ID]]</f>
        <v>2996</v>
      </c>
      <c r="C947" s="10" t="str">
        <f>_xlfn.XLOOKUP(P947,Dim_Product!$E$2:$E$221,Dim_Product!$A$2:$A$221,"Not Found")</f>
        <v>PK-180</v>
      </c>
      <c r="D947" s="10" t="str">
        <f>_xlfn.XLOOKUP(Table5[[#This Row],[Order_Date]],Table8[Date],Table8[Date_Key],"Not Found")</f>
        <v>Not Found</v>
      </c>
      <c r="E947" s="10" t="str">
        <f>_xlfn.XLOOKUP(R947,Table4[Region],Table4[Region_Key])</f>
        <v>RK-04</v>
      </c>
      <c r="F947" s="10" t="str">
        <f>_xlfn.XLOOKUP(S947,Table6[Sales_Channel],Table6[Channel_Key])</f>
        <v>CK-01</v>
      </c>
      <c r="G947" s="10" t="str">
        <f>_xlfn.XLOOKUP(T947,Table7[Gender_Category],Table7[Gender_Key])</f>
        <v>GK-02</v>
      </c>
      <c r="H947" s="10">
        <f>Cleaned_Data[[#This Row],[Units_Sold]]</f>
        <v>2</v>
      </c>
      <c r="I947" s="10">
        <f>Cleaned_Data[[#This Row],[MRP]]</f>
        <v>6110.0300000000007</v>
      </c>
      <c r="J947" s="10">
        <f>Cleaned_Data[[#This Row],[Discount_Applied]]</f>
        <v>0</v>
      </c>
      <c r="K947" s="10">
        <f>Cleaned_Data[[#This Row],[Revenue]]</f>
        <v>0</v>
      </c>
      <c r="L947" s="10">
        <f>Cleaned_Data[[#This Row],[Profit]]</f>
        <v>3753.82</v>
      </c>
      <c r="M947" s="10" t="str">
        <f>Cleaned_Data[[#This Row],[Product_Name]]</f>
        <v>Air Jordan</v>
      </c>
      <c r="N947" s="10" t="str">
        <f>Cleaned_Data[[#This Row],[Product_Line]]</f>
        <v>Basketball</v>
      </c>
      <c r="O947" s="10" t="str">
        <f>Cleaned_Data[[#This Row],[Size]]</f>
        <v>11</v>
      </c>
      <c r="P947" s="10" t="str">
        <f t="shared" si="28"/>
        <v>Air Jordan|Basketball|11</v>
      </c>
      <c r="Q947" s="11" t="str">
        <f>Cleaned_Data[[#This Row],[Order_Date]]</f>
        <v/>
      </c>
      <c r="R947" s="10" t="str">
        <f>Cleaned_Data[[#This Row],[Region]]</f>
        <v>Pune</v>
      </c>
      <c r="S947" s="10" t="str">
        <f>Cleaned_Data[[#This Row],[Sales_Channel]]</f>
        <v>Online</v>
      </c>
      <c r="T947" s="10" t="str">
        <f>Cleaned_Data[[#This Row],[Gender_Category]]</f>
        <v>Women</v>
      </c>
      <c r="U947" t="str">
        <f t="shared" si="29"/>
        <v>Not Found</v>
      </c>
      <c r="V947" s="10"/>
      <c r="W947" s="10"/>
    </row>
    <row r="948" spans="1:23" x14ac:dyDescent="0.3">
      <c r="A948" s="10" t="s">
        <v>1267</v>
      </c>
      <c r="B948" s="10">
        <f>Cleaned_Data[[#This Row],[Order_ID]]</f>
        <v>2998</v>
      </c>
      <c r="C948" s="10" t="str">
        <f>_xlfn.XLOOKUP(P948,Dim_Product!$E$2:$E$221,Dim_Product!$A$2:$A$221,"Not Found")</f>
        <v>PK-51</v>
      </c>
      <c r="D948" s="10" t="str">
        <f>_xlfn.XLOOKUP(Table5[[#This Row],[Order_Date]],Table8[Date],Table8[Date_Key],"Not Found")</f>
        <v>Not Found</v>
      </c>
      <c r="E948" s="10" t="str">
        <f>_xlfn.XLOOKUP(R948,Table4[Region],Table4[Region_Key])</f>
        <v>RK-05</v>
      </c>
      <c r="F948" s="10" t="str">
        <f>_xlfn.XLOOKUP(S948,Table6[Sales_Channel],Table6[Channel_Key])</f>
        <v>CK-01</v>
      </c>
      <c r="G948" s="10" t="str">
        <f>_xlfn.XLOOKUP(T948,Table7[Gender_Category],Table7[Gender_Key])</f>
        <v>GK-02</v>
      </c>
      <c r="H948" s="10">
        <f>Cleaned_Data[[#This Row],[Units_Sold]]</f>
        <v>2</v>
      </c>
      <c r="I948" s="10">
        <f>Cleaned_Data[[#This Row],[MRP]]</f>
        <v>8835.27</v>
      </c>
      <c r="J948" s="10">
        <f>Cleaned_Data[[#This Row],[Discount_Applied]]</f>
        <v>0.76</v>
      </c>
      <c r="K948" s="10">
        <f>Cleaned_Data[[#This Row],[Revenue]]</f>
        <v>0</v>
      </c>
      <c r="L948" s="10">
        <f>Cleaned_Data[[#This Row],[Profit]]</f>
        <v>1637.2</v>
      </c>
      <c r="M948" s="10" t="str">
        <f>Cleaned_Data[[#This Row],[Product_Name]]</f>
        <v>Flex Trainer</v>
      </c>
      <c r="N948" s="10" t="str">
        <f>Cleaned_Data[[#This Row],[Product_Line]]</f>
        <v>Training</v>
      </c>
      <c r="O948" s="10" t="str">
        <f>Cleaned_Data[[#This Row],[Size]]</f>
        <v>NA</v>
      </c>
      <c r="P948" s="10" t="str">
        <f t="shared" si="28"/>
        <v>Flex Trainer|Training|NA</v>
      </c>
      <c r="Q948" s="11" t="str">
        <f>Cleaned_Data[[#This Row],[Order_Date]]</f>
        <v/>
      </c>
      <c r="R948" s="10" t="str">
        <f>Cleaned_Data[[#This Row],[Region]]</f>
        <v>Delhi</v>
      </c>
      <c r="S948" s="10" t="str">
        <f>Cleaned_Data[[#This Row],[Sales_Channel]]</f>
        <v>Online</v>
      </c>
      <c r="T948" s="10" t="str">
        <f>Cleaned_Data[[#This Row],[Gender_Category]]</f>
        <v>Women</v>
      </c>
      <c r="U948" t="str">
        <f t="shared" si="29"/>
        <v>Not Found</v>
      </c>
      <c r="V948" s="10"/>
      <c r="W948" s="10"/>
    </row>
    <row r="949" spans="1:23" x14ac:dyDescent="0.3">
      <c r="A949" s="10" t="s">
        <v>1268</v>
      </c>
      <c r="B949" s="10">
        <f>Cleaned_Data[[#This Row],[Order_ID]]</f>
        <v>3000</v>
      </c>
      <c r="C949" s="10" t="str">
        <f>_xlfn.XLOOKUP(P949,Dim_Product!$E$2:$E$221,Dim_Product!$A$2:$A$221,"Not Found")</f>
        <v>PK-116</v>
      </c>
      <c r="D949" s="10" t="str">
        <f>_xlfn.XLOOKUP(Table5[[#This Row],[Order_Date]],Table8[Date],Table8[Date_Key],"Not Found")</f>
        <v>DK-498</v>
      </c>
      <c r="E949" s="10" t="str">
        <f>_xlfn.XLOOKUP(R949,Table4[Region],Table4[Region_Key])</f>
        <v>RK-03</v>
      </c>
      <c r="F949" s="10" t="str">
        <f>_xlfn.XLOOKUP(S949,Table6[Sales_Channel],Table6[Channel_Key])</f>
        <v>CK-02</v>
      </c>
      <c r="G949" s="10" t="str">
        <f>_xlfn.XLOOKUP(T949,Table7[Gender_Category],Table7[Gender_Key])</f>
        <v>GK-01</v>
      </c>
      <c r="H949" s="10">
        <f>Cleaned_Data[[#This Row],[Units_Sold]]</f>
        <v>1</v>
      </c>
      <c r="I949" s="10">
        <f>Cleaned_Data[[#This Row],[MRP]]</f>
        <v>6110.0300000000007</v>
      </c>
      <c r="J949" s="10">
        <f>Cleaned_Data[[#This Row],[Discount_Applied]]</f>
        <v>0</v>
      </c>
      <c r="K949" s="10">
        <f>Cleaned_Data[[#This Row],[Revenue]]</f>
        <v>0</v>
      </c>
      <c r="L949" s="10">
        <f>Cleaned_Data[[#This Row],[Profit]]</f>
        <v>-1110.6199999999999</v>
      </c>
      <c r="M949" s="10" t="str">
        <f>Cleaned_Data[[#This Row],[Product_Name]]</f>
        <v>Free RN</v>
      </c>
      <c r="N949" s="10" t="str">
        <f>Cleaned_Data[[#This Row],[Product_Line]]</f>
        <v>Running</v>
      </c>
      <c r="O949" s="10" t="str">
        <f>Cleaned_Data[[#This Row],[Size]]</f>
        <v>M</v>
      </c>
      <c r="P949" s="10" t="str">
        <f t="shared" si="28"/>
        <v>Free RN|Running|M</v>
      </c>
      <c r="Q949" s="11">
        <f>Cleaned_Data[[#This Row],[Order_Date]]</f>
        <v>45630</v>
      </c>
      <c r="R949" s="10" t="str">
        <f>Cleaned_Data[[#This Row],[Region]]</f>
        <v>Mumbai</v>
      </c>
      <c r="S949" s="10" t="str">
        <f>Cleaned_Data[[#This Row],[Sales_Channel]]</f>
        <v>Retail</v>
      </c>
      <c r="T949" s="10" t="str">
        <f>Cleaned_Data[[#This Row],[Gender_Category]]</f>
        <v>Kids</v>
      </c>
      <c r="U949" t="str">
        <f t="shared" si="29"/>
        <v>DK-498</v>
      </c>
      <c r="V949" s="10"/>
      <c r="W949" s="10"/>
    </row>
    <row r="950" spans="1:23" x14ac:dyDescent="0.3">
      <c r="A950" s="10" t="s">
        <v>1269</v>
      </c>
      <c r="B950" s="10">
        <f>Cleaned_Data[[#This Row],[Order_ID]]</f>
        <v>3001</v>
      </c>
      <c r="C950" s="10" t="str">
        <f>_xlfn.XLOOKUP(P950,Dim_Product!$E$2:$E$221,Dim_Product!$A$2:$A$221,"Not Found")</f>
        <v>PK-100</v>
      </c>
      <c r="D950" s="10" t="str">
        <f>_xlfn.XLOOKUP(Table5[[#This Row],[Order_Date]],Table8[Date],Table8[Date_Key],"Not Found")</f>
        <v>DK-634</v>
      </c>
      <c r="E950" s="10" t="str">
        <f>_xlfn.XLOOKUP(R950,Table4[Region],Table4[Region_Key])</f>
        <v>RK-05</v>
      </c>
      <c r="F950" s="10" t="str">
        <f>_xlfn.XLOOKUP(S950,Table6[Sales_Channel],Table6[Channel_Key])</f>
        <v>CK-01</v>
      </c>
      <c r="G950" s="10" t="str">
        <f>_xlfn.XLOOKUP(T950,Table7[Gender_Category],Table7[Gender_Key])</f>
        <v>GK-03</v>
      </c>
      <c r="H950" s="10">
        <f>Cleaned_Data[[#This Row],[Units_Sold]]</f>
        <v>2</v>
      </c>
      <c r="I950" s="10">
        <f>Cleaned_Data[[#This Row],[MRP]]</f>
        <v>6110.0300000000007</v>
      </c>
      <c r="J950" s="10">
        <f>Cleaned_Data[[#This Row],[Discount_Applied]]</f>
        <v>0</v>
      </c>
      <c r="K950" s="10">
        <f>Cleaned_Data[[#This Row],[Revenue]]</f>
        <v>0</v>
      </c>
      <c r="L950" s="10">
        <f>Cleaned_Data[[#This Row],[Profit]]</f>
        <v>-362.26</v>
      </c>
      <c r="M950" s="10" t="str">
        <f>Cleaned_Data[[#This Row],[Product_Name]]</f>
        <v>Premier III</v>
      </c>
      <c r="N950" s="10" t="str">
        <f>Cleaned_Data[[#This Row],[Product_Line]]</f>
        <v>Soccer</v>
      </c>
      <c r="O950" s="10" t="str">
        <f>Cleaned_Data[[#This Row],[Size]]</f>
        <v>L</v>
      </c>
      <c r="P950" s="10" t="str">
        <f t="shared" si="28"/>
        <v>Premier III|Soccer|L</v>
      </c>
      <c r="Q950" s="11">
        <f>Cleaned_Data[[#This Row],[Order_Date]]</f>
        <v>45766</v>
      </c>
      <c r="R950" s="10" t="str">
        <f>Cleaned_Data[[#This Row],[Region]]</f>
        <v>Delhi</v>
      </c>
      <c r="S950" s="10" t="str">
        <f>Cleaned_Data[[#This Row],[Sales_Channel]]</f>
        <v>Online</v>
      </c>
      <c r="T950" s="10" t="str">
        <f>Cleaned_Data[[#This Row],[Gender_Category]]</f>
        <v>Men</v>
      </c>
      <c r="U950" t="str">
        <f t="shared" si="29"/>
        <v>DK-634</v>
      </c>
      <c r="V950" s="10"/>
      <c r="W950" s="10"/>
    </row>
    <row r="951" spans="1:23" x14ac:dyDescent="0.3">
      <c r="A951" s="10" t="s">
        <v>1270</v>
      </c>
      <c r="B951" s="10">
        <f>Cleaned_Data[[#This Row],[Order_ID]]</f>
        <v>3002</v>
      </c>
      <c r="C951" s="10" t="str">
        <f>_xlfn.XLOOKUP(P951,Dim_Product!$E$2:$E$221,Dim_Product!$A$2:$A$221,"Not Found")</f>
        <v>PK-69</v>
      </c>
      <c r="D951" s="10" t="str">
        <f>_xlfn.XLOOKUP(Table5[[#This Row],[Order_Date]],Table8[Date],Table8[Date_Key],"Not Found")</f>
        <v>DK-711</v>
      </c>
      <c r="E951" s="10" t="str">
        <f>_xlfn.XLOOKUP(R951,Table4[Region],Table4[Region_Key])</f>
        <v>RK-05</v>
      </c>
      <c r="F951" s="10" t="str">
        <f>_xlfn.XLOOKUP(S951,Table6[Sales_Channel],Table6[Channel_Key])</f>
        <v>CK-02</v>
      </c>
      <c r="G951" s="10" t="str">
        <f>_xlfn.XLOOKUP(T951,Table7[Gender_Category],Table7[Gender_Key])</f>
        <v>GK-02</v>
      </c>
      <c r="H951" s="10">
        <f>Cleaned_Data[[#This Row],[Units_Sold]]</f>
        <v>4</v>
      </c>
      <c r="I951" s="10">
        <f>Cleaned_Data[[#This Row],[MRP]]</f>
        <v>6110.0300000000007</v>
      </c>
      <c r="J951" s="10">
        <f>Cleaned_Data[[#This Row],[Discount_Applied]]</f>
        <v>0</v>
      </c>
      <c r="K951" s="10">
        <f>Cleaned_Data[[#This Row],[Revenue]]</f>
        <v>0</v>
      </c>
      <c r="L951" s="10">
        <f>Cleaned_Data[[#This Row],[Profit]]</f>
        <v>3535.87</v>
      </c>
      <c r="M951" s="10" t="str">
        <f>Cleaned_Data[[#This Row],[Product_Name]]</f>
        <v>Waffle One</v>
      </c>
      <c r="N951" s="10" t="str">
        <f>Cleaned_Data[[#This Row],[Product_Line]]</f>
        <v>Lifestyle</v>
      </c>
      <c r="O951" s="10" t="str">
        <f>Cleaned_Data[[#This Row],[Size]]</f>
        <v>NA</v>
      </c>
      <c r="P951" s="10" t="str">
        <f t="shared" si="28"/>
        <v>Waffle One|Lifestyle|NA</v>
      </c>
      <c r="Q951" s="11">
        <f>Cleaned_Data[[#This Row],[Order_Date]]</f>
        <v>45843</v>
      </c>
      <c r="R951" s="10" t="str">
        <f>Cleaned_Data[[#This Row],[Region]]</f>
        <v>Delhi</v>
      </c>
      <c r="S951" s="10" t="str">
        <f>Cleaned_Data[[#This Row],[Sales_Channel]]</f>
        <v>Retail</v>
      </c>
      <c r="T951" s="10" t="str">
        <f>Cleaned_Data[[#This Row],[Gender_Category]]</f>
        <v>Women</v>
      </c>
      <c r="U951" t="str">
        <f t="shared" si="29"/>
        <v>DK-711</v>
      </c>
      <c r="V951" s="10"/>
      <c r="W951" s="10"/>
    </row>
    <row r="952" spans="1:23" x14ac:dyDescent="0.3">
      <c r="A952" s="10" t="s">
        <v>1271</v>
      </c>
      <c r="B952" s="10">
        <f>Cleaned_Data[[#This Row],[Order_ID]]</f>
        <v>3003</v>
      </c>
      <c r="C952" s="10" t="str">
        <f>_xlfn.XLOOKUP(P952,Dim_Product!$E$2:$E$221,Dim_Product!$A$2:$A$221,"Not Found")</f>
        <v>PK-24</v>
      </c>
      <c r="D952" s="10" t="str">
        <f>_xlfn.XLOOKUP(Table5[[#This Row],[Order_Date]],Table8[Date],Table8[Date_Key],"Not Found")</f>
        <v>Not Found</v>
      </c>
      <c r="E952" s="10" t="str">
        <f>_xlfn.XLOOKUP(R952,Table4[Region],Table4[Region_Key])</f>
        <v>RK-01</v>
      </c>
      <c r="F952" s="10" t="str">
        <f>_xlfn.XLOOKUP(S952,Table6[Sales_Channel],Table6[Channel_Key])</f>
        <v>CK-01</v>
      </c>
      <c r="G952" s="10" t="str">
        <f>_xlfn.XLOOKUP(T952,Table7[Gender_Category],Table7[Gender_Key])</f>
        <v>GK-03</v>
      </c>
      <c r="H952" s="10">
        <f>Cleaned_Data[[#This Row],[Units_Sold]]</f>
        <v>2</v>
      </c>
      <c r="I952" s="10">
        <f>Cleaned_Data[[#This Row],[MRP]]</f>
        <v>6110.0300000000007</v>
      </c>
      <c r="J952" s="10">
        <f>Cleaned_Data[[#This Row],[Discount_Applied]]</f>
        <v>0</v>
      </c>
      <c r="K952" s="10">
        <f>Cleaned_Data[[#This Row],[Revenue]]</f>
        <v>0</v>
      </c>
      <c r="L952" s="10">
        <f>Cleaned_Data[[#This Row],[Profit]]</f>
        <v>-646.26</v>
      </c>
      <c r="M952" s="10" t="str">
        <f>Cleaned_Data[[#This Row],[Product_Name]]</f>
        <v>Zoom Freak</v>
      </c>
      <c r="N952" s="10" t="str">
        <f>Cleaned_Data[[#This Row],[Product_Line]]</f>
        <v>Basketball</v>
      </c>
      <c r="O952" s="10" t="str">
        <f>Cleaned_Data[[#This Row],[Size]]</f>
        <v>XL</v>
      </c>
      <c r="P952" s="10" t="str">
        <f t="shared" si="28"/>
        <v>Zoom Freak|Basketball|XL</v>
      </c>
      <c r="Q952" s="11" t="str">
        <f>Cleaned_Data[[#This Row],[Order_Date]]</f>
        <v/>
      </c>
      <c r="R952" s="10" t="str">
        <f>Cleaned_Data[[#This Row],[Region]]</f>
        <v>Bangalore</v>
      </c>
      <c r="S952" s="10" t="str">
        <f>Cleaned_Data[[#This Row],[Sales_Channel]]</f>
        <v>Online</v>
      </c>
      <c r="T952" s="10" t="str">
        <f>Cleaned_Data[[#This Row],[Gender_Category]]</f>
        <v>Men</v>
      </c>
      <c r="U952" t="str">
        <f t="shared" si="29"/>
        <v>Not Found</v>
      </c>
      <c r="V952" s="10"/>
      <c r="W952" s="10"/>
    </row>
    <row r="953" spans="1:23" x14ac:dyDescent="0.3">
      <c r="A953" s="10" t="s">
        <v>1272</v>
      </c>
      <c r="B953" s="10">
        <f>Cleaned_Data[[#This Row],[Order_ID]]</f>
        <v>3004</v>
      </c>
      <c r="C953" s="10" t="str">
        <f>_xlfn.XLOOKUP(P953,Dim_Product!$E$2:$E$221,Dim_Product!$A$2:$A$221,"Not Found")</f>
        <v>PK-64</v>
      </c>
      <c r="D953" s="10" t="str">
        <f>_xlfn.XLOOKUP(Table5[[#This Row],[Order_Date]],Table8[Date],Table8[Date_Key],"Not Found")</f>
        <v>Not Found</v>
      </c>
      <c r="E953" s="10" t="str">
        <f>_xlfn.XLOOKUP(R953,Table4[Region],Table4[Region_Key])</f>
        <v>RK-04</v>
      </c>
      <c r="F953" s="10" t="str">
        <f>_xlfn.XLOOKUP(S953,Table6[Sales_Channel],Table6[Channel_Key])</f>
        <v>CK-02</v>
      </c>
      <c r="G953" s="10" t="str">
        <f>_xlfn.XLOOKUP(T953,Table7[Gender_Category],Table7[Gender_Key])</f>
        <v>GK-03</v>
      </c>
      <c r="H953" s="10">
        <f>Cleaned_Data[[#This Row],[Units_Sold]]</f>
        <v>2</v>
      </c>
      <c r="I953" s="10">
        <f>Cleaned_Data[[#This Row],[MRP]]</f>
        <v>6897.68</v>
      </c>
      <c r="J953" s="10">
        <f>Cleaned_Data[[#This Row],[Discount_Applied]]</f>
        <v>0</v>
      </c>
      <c r="K953" s="10">
        <f>Cleaned_Data[[#This Row],[Revenue]]</f>
        <v>0</v>
      </c>
      <c r="L953" s="10">
        <f>Cleaned_Data[[#This Row],[Profit]]</f>
        <v>2708.1</v>
      </c>
      <c r="M953" s="10" t="str">
        <f>Cleaned_Data[[#This Row],[Product_Name]]</f>
        <v>ZoomX Invincible</v>
      </c>
      <c r="N953" s="10" t="str">
        <f>Cleaned_Data[[#This Row],[Product_Line]]</f>
        <v>Training</v>
      </c>
      <c r="O953" s="10" t="str">
        <f>Cleaned_Data[[#This Row],[Size]]</f>
        <v>XL</v>
      </c>
      <c r="P953" s="10" t="str">
        <f t="shared" si="28"/>
        <v>ZoomX Invincible|Training|XL</v>
      </c>
      <c r="Q953" s="11" t="str">
        <f>Cleaned_Data[[#This Row],[Order_Date]]</f>
        <v/>
      </c>
      <c r="R953" s="10" t="str">
        <f>Cleaned_Data[[#This Row],[Region]]</f>
        <v>Pune</v>
      </c>
      <c r="S953" s="10" t="str">
        <f>Cleaned_Data[[#This Row],[Sales_Channel]]</f>
        <v>Retail</v>
      </c>
      <c r="T953" s="10" t="str">
        <f>Cleaned_Data[[#This Row],[Gender_Category]]</f>
        <v>Men</v>
      </c>
      <c r="U953" t="str">
        <f t="shared" si="29"/>
        <v>Not Found</v>
      </c>
      <c r="V953" s="10"/>
      <c r="W953" s="10"/>
    </row>
    <row r="954" spans="1:23" x14ac:dyDescent="0.3">
      <c r="A954" s="10" t="s">
        <v>1273</v>
      </c>
      <c r="B954" s="10">
        <f>Cleaned_Data[[#This Row],[Order_ID]]</f>
        <v>3005</v>
      </c>
      <c r="C954" s="10" t="str">
        <f>_xlfn.XLOOKUP(P954,Dim_Product!$E$2:$E$221,Dim_Product!$A$2:$A$221,"Not Found")</f>
        <v>PK-78</v>
      </c>
      <c r="D954" s="10" t="str">
        <f>_xlfn.XLOOKUP(Table5[[#This Row],[Order_Date]],Table8[Date],Table8[Date_Key],"Not Found")</f>
        <v>DK-416</v>
      </c>
      <c r="E954" s="10" t="str">
        <f>_xlfn.XLOOKUP(R954,Table4[Region],Table4[Region_Key])</f>
        <v>RK-05</v>
      </c>
      <c r="F954" s="10" t="str">
        <f>_xlfn.XLOOKUP(S954,Table6[Sales_Channel],Table6[Channel_Key])</f>
        <v>CK-01</v>
      </c>
      <c r="G954" s="10" t="str">
        <f>_xlfn.XLOOKUP(T954,Table7[Gender_Category],Table7[Gender_Key])</f>
        <v>GK-02</v>
      </c>
      <c r="H954" s="10">
        <f>Cleaned_Data[[#This Row],[Units_Sold]]</f>
        <v>2</v>
      </c>
      <c r="I954" s="10">
        <f>Cleaned_Data[[#This Row],[MRP]]</f>
        <v>6110.0300000000007</v>
      </c>
      <c r="J954" s="10">
        <f>Cleaned_Data[[#This Row],[Discount_Applied]]</f>
        <v>0.19</v>
      </c>
      <c r="K954" s="10">
        <f>Cleaned_Data[[#This Row],[Revenue]]</f>
        <v>0</v>
      </c>
      <c r="L954" s="10">
        <f>Cleaned_Data[[#This Row],[Profit]]</f>
        <v>3295.17</v>
      </c>
      <c r="M954" s="10" t="str">
        <f>Cleaned_Data[[#This Row],[Product_Name]]</f>
        <v>Zoom Freak</v>
      </c>
      <c r="N954" s="10" t="str">
        <f>Cleaned_Data[[#This Row],[Product_Line]]</f>
        <v>Basketball</v>
      </c>
      <c r="O954" s="10" t="str">
        <f>Cleaned_Data[[#This Row],[Size]]</f>
        <v>9</v>
      </c>
      <c r="P954" s="10" t="str">
        <f t="shared" si="28"/>
        <v>Zoom Freak|Basketball|9</v>
      </c>
      <c r="Q954" s="11">
        <f>Cleaned_Data[[#This Row],[Order_Date]]</f>
        <v>45548</v>
      </c>
      <c r="R954" s="10" t="str">
        <f>Cleaned_Data[[#This Row],[Region]]</f>
        <v>Delhi</v>
      </c>
      <c r="S954" s="10" t="str">
        <f>Cleaned_Data[[#This Row],[Sales_Channel]]</f>
        <v>Online</v>
      </c>
      <c r="T954" s="10" t="str">
        <f>Cleaned_Data[[#This Row],[Gender_Category]]</f>
        <v>Women</v>
      </c>
      <c r="U954" t="str">
        <f t="shared" si="29"/>
        <v>DK-416</v>
      </c>
      <c r="V954" s="10"/>
      <c r="W954" s="10"/>
    </row>
    <row r="955" spans="1:23" x14ac:dyDescent="0.3">
      <c r="A955" s="10" t="s">
        <v>1274</v>
      </c>
      <c r="B955" s="10">
        <f>Cleaned_Data[[#This Row],[Order_ID]]</f>
        <v>3006</v>
      </c>
      <c r="C955" s="10" t="str">
        <f>_xlfn.XLOOKUP(P955,Dim_Product!$E$2:$E$221,Dim_Product!$A$2:$A$221,"Not Found")</f>
        <v>PK-91</v>
      </c>
      <c r="D955" s="10" t="str">
        <f>_xlfn.XLOOKUP(Table5[[#This Row],[Order_Date]],Table8[Date],Table8[Date_Key],"Not Found")</f>
        <v>DK-498</v>
      </c>
      <c r="E955" s="10" t="str">
        <f>_xlfn.XLOOKUP(R955,Table4[Region],Table4[Region_Key])</f>
        <v>RK-04</v>
      </c>
      <c r="F955" s="10" t="str">
        <f>_xlfn.XLOOKUP(S955,Table6[Sales_Channel],Table6[Channel_Key])</f>
        <v>CK-01</v>
      </c>
      <c r="G955" s="10" t="str">
        <f>_xlfn.XLOOKUP(T955,Table7[Gender_Category],Table7[Gender_Key])</f>
        <v>GK-01</v>
      </c>
      <c r="H955" s="10">
        <f>Cleaned_Data[[#This Row],[Units_Sold]]</f>
        <v>4</v>
      </c>
      <c r="I955" s="10">
        <f>Cleaned_Data[[#This Row],[MRP]]</f>
        <v>6110.0300000000007</v>
      </c>
      <c r="J955" s="10">
        <f>Cleaned_Data[[#This Row],[Discount_Applied]]</f>
        <v>0.89</v>
      </c>
      <c r="K955" s="10">
        <f>Cleaned_Data[[#This Row],[Revenue]]</f>
        <v>0</v>
      </c>
      <c r="L955" s="10">
        <f>Cleaned_Data[[#This Row],[Profit]]</f>
        <v>1932.88</v>
      </c>
      <c r="M955" s="10" t="str">
        <f>Cleaned_Data[[#This Row],[Product_Name]]</f>
        <v>Blazer Mid</v>
      </c>
      <c r="N955" s="10" t="str">
        <f>Cleaned_Data[[#This Row],[Product_Line]]</f>
        <v>Lifestyle</v>
      </c>
      <c r="O955" s="10" t="str">
        <f>Cleaned_Data[[#This Row],[Size]]</f>
        <v>8</v>
      </c>
      <c r="P955" s="10" t="str">
        <f t="shared" si="28"/>
        <v>Blazer Mid|Lifestyle|8</v>
      </c>
      <c r="Q955" s="11">
        <f>Cleaned_Data[[#This Row],[Order_Date]]</f>
        <v>45630</v>
      </c>
      <c r="R955" s="10" t="str">
        <f>Cleaned_Data[[#This Row],[Region]]</f>
        <v>Pune</v>
      </c>
      <c r="S955" s="10" t="str">
        <f>Cleaned_Data[[#This Row],[Sales_Channel]]</f>
        <v>Online</v>
      </c>
      <c r="T955" s="10" t="str">
        <f>Cleaned_Data[[#This Row],[Gender_Category]]</f>
        <v>Kids</v>
      </c>
      <c r="U955" t="str">
        <f t="shared" si="29"/>
        <v>DK-498</v>
      </c>
      <c r="V955" s="10"/>
      <c r="W955" s="10"/>
    </row>
    <row r="956" spans="1:23" x14ac:dyDescent="0.3">
      <c r="A956" s="10" t="s">
        <v>1275</v>
      </c>
      <c r="B956" s="10">
        <f>Cleaned_Data[[#This Row],[Order_ID]]</f>
        <v>3007</v>
      </c>
      <c r="C956" s="10" t="str">
        <f>_xlfn.XLOOKUP(P956,Dim_Product!$E$2:$E$221,Dim_Product!$A$2:$A$221,"Not Found")</f>
        <v>PK-35</v>
      </c>
      <c r="D956" s="10" t="str">
        <f>_xlfn.XLOOKUP(Table5[[#This Row],[Order_Date]],Table8[Date],Table8[Date_Key],"Not Found")</f>
        <v>Not Found</v>
      </c>
      <c r="E956" s="10" t="str">
        <f>_xlfn.XLOOKUP(R956,Table4[Region],Table4[Region_Key])</f>
        <v>RK-01</v>
      </c>
      <c r="F956" s="10" t="str">
        <f>_xlfn.XLOOKUP(S956,Table6[Sales_Channel],Table6[Channel_Key])</f>
        <v>CK-01</v>
      </c>
      <c r="G956" s="10" t="str">
        <f>_xlfn.XLOOKUP(T956,Table7[Gender_Category],Table7[Gender_Key])</f>
        <v>GK-02</v>
      </c>
      <c r="H956" s="10">
        <f>Cleaned_Data[[#This Row],[Units_Sold]]</f>
        <v>1</v>
      </c>
      <c r="I956" s="10">
        <f>Cleaned_Data[[#This Row],[MRP]]</f>
        <v>7680.16</v>
      </c>
      <c r="J956" s="10">
        <f>Cleaned_Data[[#This Row],[Discount_Applied]]</f>
        <v>0</v>
      </c>
      <c r="K956" s="10">
        <f>Cleaned_Data[[#This Row],[Revenue]]</f>
        <v>-1766.44</v>
      </c>
      <c r="L956" s="10">
        <f>Cleaned_Data[[#This Row],[Profit]]</f>
        <v>-1076.72</v>
      </c>
      <c r="M956" s="10" t="str">
        <f>Cleaned_Data[[#This Row],[Product_Name]]</f>
        <v>Tiempo Legend</v>
      </c>
      <c r="N956" s="10" t="str">
        <f>Cleaned_Data[[#This Row],[Product_Line]]</f>
        <v>Soccer</v>
      </c>
      <c r="O956" s="10" t="str">
        <f>Cleaned_Data[[#This Row],[Size]]</f>
        <v>12</v>
      </c>
      <c r="P956" s="10" t="str">
        <f t="shared" si="28"/>
        <v>Tiempo Legend|Soccer|12</v>
      </c>
      <c r="Q956" s="11" t="str">
        <f>Cleaned_Data[[#This Row],[Order_Date]]</f>
        <v/>
      </c>
      <c r="R956" s="10" t="str">
        <f>Cleaned_Data[[#This Row],[Region]]</f>
        <v>Bangalore</v>
      </c>
      <c r="S956" s="10" t="str">
        <f>Cleaned_Data[[#This Row],[Sales_Channel]]</f>
        <v>Online</v>
      </c>
      <c r="T956" s="10" t="str">
        <f>Cleaned_Data[[#This Row],[Gender_Category]]</f>
        <v>Women</v>
      </c>
      <c r="U956" t="str">
        <f t="shared" si="29"/>
        <v>Not Found</v>
      </c>
      <c r="V956" s="10"/>
      <c r="W956" s="10"/>
    </row>
    <row r="957" spans="1:23" x14ac:dyDescent="0.3">
      <c r="A957" s="10" t="s">
        <v>1276</v>
      </c>
      <c r="B957" s="10">
        <f>Cleaned_Data[[#This Row],[Order_ID]]</f>
        <v>3008</v>
      </c>
      <c r="C957" s="10" t="str">
        <f>_xlfn.XLOOKUP(P957,Dim_Product!$E$2:$E$221,Dim_Product!$A$2:$A$221,"Not Found")</f>
        <v>PK-47</v>
      </c>
      <c r="D957" s="10" t="str">
        <f>_xlfn.XLOOKUP(Table5[[#This Row],[Order_Date]],Table8[Date],Table8[Date_Key],"Not Found")</f>
        <v>DK-371</v>
      </c>
      <c r="E957" s="10" t="str">
        <f>_xlfn.XLOOKUP(R957,Table4[Region],Table4[Region_Key])</f>
        <v>RK-04</v>
      </c>
      <c r="F957" s="10" t="str">
        <f>_xlfn.XLOOKUP(S957,Table6[Sales_Channel],Table6[Channel_Key])</f>
        <v>CK-01</v>
      </c>
      <c r="G957" s="10" t="str">
        <f>_xlfn.XLOOKUP(T957,Table7[Gender_Category],Table7[Gender_Key])</f>
        <v>GK-03</v>
      </c>
      <c r="H957" s="10">
        <f>Cleaned_Data[[#This Row],[Units_Sold]]</f>
        <v>2</v>
      </c>
      <c r="I957" s="10">
        <f>Cleaned_Data[[#This Row],[MRP]]</f>
        <v>6110.0300000000007</v>
      </c>
      <c r="J957" s="10">
        <f>Cleaned_Data[[#This Row],[Discount_Applied]]</f>
        <v>0.28000000000000003</v>
      </c>
      <c r="K957" s="10">
        <f>Cleaned_Data[[#This Row],[Revenue]]</f>
        <v>0</v>
      </c>
      <c r="L957" s="10">
        <f>Cleaned_Data[[#This Row],[Profit]]</f>
        <v>401.12</v>
      </c>
      <c r="M957" s="10" t="str">
        <f>Cleaned_Data[[#This Row],[Product_Name]]</f>
        <v>Phantom GT</v>
      </c>
      <c r="N957" s="10" t="str">
        <f>Cleaned_Data[[#This Row],[Product_Line]]</f>
        <v>Soccer</v>
      </c>
      <c r="O957" s="10" t="str">
        <f>Cleaned_Data[[#This Row],[Size]]</f>
        <v>NA</v>
      </c>
      <c r="P957" s="10" t="str">
        <f t="shared" si="28"/>
        <v>Phantom GT|Soccer|NA</v>
      </c>
      <c r="Q957" s="11">
        <f>Cleaned_Data[[#This Row],[Order_Date]]</f>
        <v>45503</v>
      </c>
      <c r="R957" s="10" t="str">
        <f>Cleaned_Data[[#This Row],[Region]]</f>
        <v>Pune</v>
      </c>
      <c r="S957" s="10" t="str">
        <f>Cleaned_Data[[#This Row],[Sales_Channel]]</f>
        <v>Online</v>
      </c>
      <c r="T957" s="10" t="str">
        <f>Cleaned_Data[[#This Row],[Gender_Category]]</f>
        <v>Men</v>
      </c>
      <c r="U957" t="str">
        <f t="shared" si="29"/>
        <v>DK-371</v>
      </c>
      <c r="V957" s="10"/>
      <c r="W957" s="10"/>
    </row>
    <row r="958" spans="1:23" x14ac:dyDescent="0.3">
      <c r="A958" s="10" t="s">
        <v>1277</v>
      </c>
      <c r="B958" s="10">
        <f>Cleaned_Data[[#This Row],[Order_ID]]</f>
        <v>3009</v>
      </c>
      <c r="C958" s="10" t="str">
        <f>_xlfn.XLOOKUP(P958,Dim_Product!$E$2:$E$221,Dim_Product!$A$2:$A$221,"Not Found")</f>
        <v>PK-09</v>
      </c>
      <c r="D958" s="10" t="str">
        <f>_xlfn.XLOOKUP(Table5[[#This Row],[Order_Date]],Table8[Date],Table8[Date_Key],"Not Found")</f>
        <v>DK-296</v>
      </c>
      <c r="E958" s="10" t="str">
        <f>_xlfn.XLOOKUP(R958,Table4[Region],Table4[Region_Key])</f>
        <v>RK-01</v>
      </c>
      <c r="F958" s="10" t="str">
        <f>_xlfn.XLOOKUP(S958,Table6[Sales_Channel],Table6[Channel_Key])</f>
        <v>CK-01</v>
      </c>
      <c r="G958" s="10" t="str">
        <f>_xlfn.XLOOKUP(T958,Table7[Gender_Category],Table7[Gender_Key])</f>
        <v>GK-03</v>
      </c>
      <c r="H958" s="10">
        <f>Cleaned_Data[[#This Row],[Units_Sold]]</f>
        <v>2</v>
      </c>
      <c r="I958" s="10">
        <f>Cleaned_Data[[#This Row],[MRP]]</f>
        <v>6110.0300000000007</v>
      </c>
      <c r="J958" s="10">
        <f>Cleaned_Data[[#This Row],[Discount_Applied]]</f>
        <v>0</v>
      </c>
      <c r="K958" s="10">
        <f>Cleaned_Data[[#This Row],[Revenue]]</f>
        <v>0</v>
      </c>
      <c r="L958" s="10">
        <f>Cleaned_Data[[#This Row],[Profit]]</f>
        <v>3724.01</v>
      </c>
      <c r="M958" s="10" t="str">
        <f>Cleaned_Data[[#This Row],[Product_Name]]</f>
        <v>Waffle One</v>
      </c>
      <c r="N958" s="10" t="str">
        <f>Cleaned_Data[[#This Row],[Product_Line]]</f>
        <v>Lifestyle</v>
      </c>
      <c r="O958" s="10" t="str">
        <f>Cleaned_Data[[#This Row],[Size]]</f>
        <v>L</v>
      </c>
      <c r="P958" s="10" t="str">
        <f t="shared" si="28"/>
        <v>Waffle One|Lifestyle|L</v>
      </c>
      <c r="Q958" s="11">
        <f>Cleaned_Data[[#This Row],[Order_Date]]</f>
        <v>45428</v>
      </c>
      <c r="R958" s="10" t="str">
        <f>Cleaned_Data[[#This Row],[Region]]</f>
        <v>Bangalore</v>
      </c>
      <c r="S958" s="10" t="str">
        <f>Cleaned_Data[[#This Row],[Sales_Channel]]</f>
        <v>Online</v>
      </c>
      <c r="T958" s="10" t="str">
        <f>Cleaned_Data[[#This Row],[Gender_Category]]</f>
        <v>Men</v>
      </c>
      <c r="U958" t="str">
        <f t="shared" si="29"/>
        <v>DK-296</v>
      </c>
      <c r="V958" s="10"/>
      <c r="W958" s="10"/>
    </row>
    <row r="959" spans="1:23" x14ac:dyDescent="0.3">
      <c r="A959" s="10" t="s">
        <v>1278</v>
      </c>
      <c r="B959" s="10">
        <f>Cleaned_Data[[#This Row],[Order_ID]]</f>
        <v>3010</v>
      </c>
      <c r="C959" s="10" t="str">
        <f>_xlfn.XLOOKUP(P959,Dim_Product!$E$2:$E$221,Dim_Product!$A$2:$A$221,"Not Found")</f>
        <v>PK-84</v>
      </c>
      <c r="D959" s="10" t="str">
        <f>_xlfn.XLOOKUP(Table5[[#This Row],[Order_Date]],Table8[Date],Table8[Date_Key],"Not Found")</f>
        <v>DK-483</v>
      </c>
      <c r="E959" s="10" t="str">
        <f>_xlfn.XLOOKUP(R959,Table4[Region],Table4[Region_Key])</f>
        <v>RK-04</v>
      </c>
      <c r="F959" s="10" t="str">
        <f>_xlfn.XLOOKUP(S959,Table6[Sales_Channel],Table6[Channel_Key])</f>
        <v>CK-01</v>
      </c>
      <c r="G959" s="10" t="str">
        <f>_xlfn.XLOOKUP(T959,Table7[Gender_Category],Table7[Gender_Key])</f>
        <v>GK-02</v>
      </c>
      <c r="H959" s="10">
        <f>Cleaned_Data[[#This Row],[Units_Sold]]</f>
        <v>2</v>
      </c>
      <c r="I959" s="10">
        <f>Cleaned_Data[[#This Row],[MRP]]</f>
        <v>6110.0300000000007</v>
      </c>
      <c r="J959" s="10">
        <f>Cleaned_Data[[#This Row],[Discount_Applied]]</f>
        <v>0</v>
      </c>
      <c r="K959" s="10">
        <f>Cleaned_Data[[#This Row],[Revenue]]</f>
        <v>0</v>
      </c>
      <c r="L959" s="10">
        <f>Cleaned_Data[[#This Row],[Profit]]</f>
        <v>-311.32</v>
      </c>
      <c r="M959" s="10" t="str">
        <f>Cleaned_Data[[#This Row],[Product_Name]]</f>
        <v>Tiempo Legend</v>
      </c>
      <c r="N959" s="10" t="str">
        <f>Cleaned_Data[[#This Row],[Product_Line]]</f>
        <v>Soccer</v>
      </c>
      <c r="O959" s="10" t="str">
        <f>Cleaned_Data[[#This Row],[Size]]</f>
        <v>NA</v>
      </c>
      <c r="P959" s="10" t="str">
        <f t="shared" si="28"/>
        <v>Tiempo Legend|Soccer|NA</v>
      </c>
      <c r="Q959" s="11">
        <f>Cleaned_Data[[#This Row],[Order_Date]]</f>
        <v>45615</v>
      </c>
      <c r="R959" s="10" t="str">
        <f>Cleaned_Data[[#This Row],[Region]]</f>
        <v>Pune</v>
      </c>
      <c r="S959" s="10" t="str">
        <f>Cleaned_Data[[#This Row],[Sales_Channel]]</f>
        <v>Online</v>
      </c>
      <c r="T959" s="10" t="str">
        <f>Cleaned_Data[[#This Row],[Gender_Category]]</f>
        <v>Women</v>
      </c>
      <c r="U959" t="str">
        <f t="shared" si="29"/>
        <v>DK-483</v>
      </c>
      <c r="V959" s="10"/>
      <c r="W959" s="10"/>
    </row>
    <row r="960" spans="1:23" x14ac:dyDescent="0.3">
      <c r="A960" s="10" t="s">
        <v>1279</v>
      </c>
      <c r="B960" s="10">
        <f>Cleaned_Data[[#This Row],[Order_ID]]</f>
        <v>3011</v>
      </c>
      <c r="C960" s="10" t="str">
        <f>_xlfn.XLOOKUP(P960,Dim_Product!$E$2:$E$221,Dim_Product!$A$2:$A$221,"Not Found")</f>
        <v>PK-33</v>
      </c>
      <c r="D960" s="10" t="str">
        <f>_xlfn.XLOOKUP(Table5[[#This Row],[Order_Date]],Table8[Date],Table8[Date_Key],"Not Found")</f>
        <v>DK-652</v>
      </c>
      <c r="E960" s="10" t="str">
        <f>_xlfn.XLOOKUP(R960,Table4[Region],Table4[Region_Key])</f>
        <v>RK-02</v>
      </c>
      <c r="F960" s="10" t="str">
        <f>_xlfn.XLOOKUP(S960,Table6[Sales_Channel],Table6[Channel_Key])</f>
        <v>CK-02</v>
      </c>
      <c r="G960" s="10" t="str">
        <f>_xlfn.XLOOKUP(T960,Table7[Gender_Category],Table7[Gender_Key])</f>
        <v>GK-02</v>
      </c>
      <c r="H960" s="10">
        <f>Cleaned_Data[[#This Row],[Units_Sold]]</f>
        <v>1</v>
      </c>
      <c r="I960" s="10">
        <f>Cleaned_Data[[#This Row],[MRP]]</f>
        <v>6110.0300000000007</v>
      </c>
      <c r="J960" s="10">
        <f>Cleaned_Data[[#This Row],[Discount_Applied]]</f>
        <v>0.5</v>
      </c>
      <c r="K960" s="10">
        <f>Cleaned_Data[[#This Row],[Revenue]]</f>
        <v>0</v>
      </c>
      <c r="L960" s="10">
        <f>Cleaned_Data[[#This Row],[Profit]]</f>
        <v>3074.24</v>
      </c>
      <c r="M960" s="10" t="str">
        <f>Cleaned_Data[[#This Row],[Product_Name]]</f>
        <v>Pegasus Turbo</v>
      </c>
      <c r="N960" s="10" t="str">
        <f>Cleaned_Data[[#This Row],[Product_Line]]</f>
        <v>Running</v>
      </c>
      <c r="O960" s="10" t="str">
        <f>Cleaned_Data[[#This Row],[Size]]</f>
        <v>7</v>
      </c>
      <c r="P960" s="10" t="str">
        <f t="shared" si="28"/>
        <v>Pegasus Turbo|Running|7</v>
      </c>
      <c r="Q960" s="11">
        <f>Cleaned_Data[[#This Row],[Order_Date]]</f>
        <v>45784</v>
      </c>
      <c r="R960" s="10" t="str">
        <f>Cleaned_Data[[#This Row],[Region]]</f>
        <v>Hyderabad</v>
      </c>
      <c r="S960" s="10" t="str">
        <f>Cleaned_Data[[#This Row],[Sales_Channel]]</f>
        <v>Retail</v>
      </c>
      <c r="T960" s="10" t="str">
        <f>Cleaned_Data[[#This Row],[Gender_Category]]</f>
        <v>Women</v>
      </c>
      <c r="U960" t="str">
        <f t="shared" si="29"/>
        <v>DK-652</v>
      </c>
      <c r="V960" s="10"/>
      <c r="W960" s="10"/>
    </row>
    <row r="961" spans="1:23" x14ac:dyDescent="0.3">
      <c r="A961" s="10" t="s">
        <v>1280</v>
      </c>
      <c r="B961" s="10">
        <f>Cleaned_Data[[#This Row],[Order_ID]]</f>
        <v>3012</v>
      </c>
      <c r="C961" s="10" t="str">
        <f>_xlfn.XLOOKUP(P961,Dim_Product!$E$2:$E$221,Dim_Product!$A$2:$A$221,"Not Found")</f>
        <v>PK-04</v>
      </c>
      <c r="D961" s="10" t="str">
        <f>_xlfn.XLOOKUP(Table5[[#This Row],[Order_Date]],Table8[Date],Table8[Date_Key],"Not Found")</f>
        <v>Not Found</v>
      </c>
      <c r="E961" s="10" t="str">
        <f>_xlfn.XLOOKUP(R961,Table4[Region],Table4[Region_Key])</f>
        <v>RK-02</v>
      </c>
      <c r="F961" s="10" t="str">
        <f>_xlfn.XLOOKUP(S961,Table6[Sales_Channel],Table6[Channel_Key])</f>
        <v>CK-02</v>
      </c>
      <c r="G961" s="10" t="str">
        <f>_xlfn.XLOOKUP(T961,Table7[Gender_Category],Table7[Gender_Key])</f>
        <v>GK-03</v>
      </c>
      <c r="H961" s="10">
        <f>Cleaned_Data[[#This Row],[Units_Sold]]</f>
        <v>2</v>
      </c>
      <c r="I961" s="10">
        <f>Cleaned_Data[[#This Row],[MRP]]</f>
        <v>3758.51</v>
      </c>
      <c r="J961" s="10">
        <f>Cleaned_Data[[#This Row],[Discount_Applied]]</f>
        <v>0</v>
      </c>
      <c r="K961" s="10">
        <f>Cleaned_Data[[#This Row],[Revenue]]</f>
        <v>0</v>
      </c>
      <c r="L961" s="10">
        <f>Cleaned_Data[[#This Row],[Profit]]</f>
        <v>94.77</v>
      </c>
      <c r="M961" s="10" t="str">
        <f>Cleaned_Data[[#This Row],[Product_Name]]</f>
        <v>Blazer Mid</v>
      </c>
      <c r="N961" s="10" t="str">
        <f>Cleaned_Data[[#This Row],[Product_Line]]</f>
        <v>Lifestyle</v>
      </c>
      <c r="O961" s="10" t="str">
        <f>Cleaned_Data[[#This Row],[Size]]</f>
        <v>L</v>
      </c>
      <c r="P961" s="10" t="str">
        <f t="shared" si="28"/>
        <v>Blazer Mid|Lifestyle|L</v>
      </c>
      <c r="Q961" s="11" t="str">
        <f>Cleaned_Data[[#This Row],[Order_Date]]</f>
        <v/>
      </c>
      <c r="R961" s="10" t="str">
        <f>Cleaned_Data[[#This Row],[Region]]</f>
        <v>Hyderabad</v>
      </c>
      <c r="S961" s="10" t="str">
        <f>Cleaned_Data[[#This Row],[Sales_Channel]]</f>
        <v>Retail</v>
      </c>
      <c r="T961" s="10" t="str">
        <f>Cleaned_Data[[#This Row],[Gender_Category]]</f>
        <v>Men</v>
      </c>
      <c r="U961" t="str">
        <f t="shared" si="29"/>
        <v>Not Found</v>
      </c>
      <c r="V961" s="10"/>
      <c r="W961" s="10"/>
    </row>
    <row r="962" spans="1:23" x14ac:dyDescent="0.3">
      <c r="A962" s="10" t="s">
        <v>1281</v>
      </c>
      <c r="B962" s="10">
        <f>Cleaned_Data[[#This Row],[Order_ID]]</f>
        <v>3013</v>
      </c>
      <c r="C962" s="10" t="str">
        <f>_xlfn.XLOOKUP(P962,Dim_Product!$E$2:$E$221,Dim_Product!$A$2:$A$221,"Not Found")</f>
        <v>PK-24</v>
      </c>
      <c r="D962" s="10" t="str">
        <f>_xlfn.XLOOKUP(Table5[[#This Row],[Order_Date]],Table8[Date],Table8[Date_Key],"Not Found")</f>
        <v>Not Found</v>
      </c>
      <c r="E962" s="10" t="str">
        <f>_xlfn.XLOOKUP(R962,Table4[Region],Table4[Region_Key])</f>
        <v>RK-06</v>
      </c>
      <c r="F962" s="10" t="str">
        <f>_xlfn.XLOOKUP(S962,Table6[Sales_Channel],Table6[Channel_Key])</f>
        <v>CK-02</v>
      </c>
      <c r="G962" s="10" t="str">
        <f>_xlfn.XLOOKUP(T962,Table7[Gender_Category],Table7[Gender_Key])</f>
        <v>GK-01</v>
      </c>
      <c r="H962" s="10">
        <f>Cleaned_Data[[#This Row],[Units_Sold]]</f>
        <v>4</v>
      </c>
      <c r="I962" s="10">
        <f>Cleaned_Data[[#This Row],[MRP]]</f>
        <v>6110.0300000000007</v>
      </c>
      <c r="J962" s="10">
        <f>Cleaned_Data[[#This Row],[Discount_Applied]]</f>
        <v>0.96</v>
      </c>
      <c r="K962" s="10">
        <f>Cleaned_Data[[#This Row],[Revenue]]</f>
        <v>0</v>
      </c>
      <c r="L962" s="10">
        <f>Cleaned_Data[[#This Row],[Profit]]</f>
        <v>1039.0899999999999</v>
      </c>
      <c r="M962" s="10" t="str">
        <f>Cleaned_Data[[#This Row],[Product_Name]]</f>
        <v>Zoom Freak</v>
      </c>
      <c r="N962" s="10" t="str">
        <f>Cleaned_Data[[#This Row],[Product_Line]]</f>
        <v>Basketball</v>
      </c>
      <c r="O962" s="10" t="str">
        <f>Cleaned_Data[[#This Row],[Size]]</f>
        <v>XL</v>
      </c>
      <c r="P962" s="10" t="str">
        <f t="shared" si="28"/>
        <v>Zoom Freak|Basketball|XL</v>
      </c>
      <c r="Q962" s="11" t="str">
        <f>Cleaned_Data[[#This Row],[Order_Date]]</f>
        <v/>
      </c>
      <c r="R962" s="10" t="str">
        <f>Cleaned_Data[[#This Row],[Region]]</f>
        <v>Kolkata</v>
      </c>
      <c r="S962" s="10" t="str">
        <f>Cleaned_Data[[#This Row],[Sales_Channel]]</f>
        <v>Retail</v>
      </c>
      <c r="T962" s="10" t="str">
        <f>Cleaned_Data[[#This Row],[Gender_Category]]</f>
        <v>Kids</v>
      </c>
      <c r="U962" t="str">
        <f t="shared" si="29"/>
        <v>Not Found</v>
      </c>
      <c r="V962" s="10"/>
      <c r="W962" s="10"/>
    </row>
    <row r="963" spans="1:23" x14ac:dyDescent="0.3">
      <c r="A963" s="10" t="s">
        <v>1282</v>
      </c>
      <c r="B963" s="10">
        <f>Cleaned_Data[[#This Row],[Order_ID]]</f>
        <v>3014</v>
      </c>
      <c r="C963" s="10" t="str">
        <f>_xlfn.XLOOKUP(P963,Dim_Product!$E$2:$E$221,Dim_Product!$A$2:$A$221,"Not Found")</f>
        <v>PK-130</v>
      </c>
      <c r="D963" s="10" t="str">
        <f>_xlfn.XLOOKUP(Table5[[#This Row],[Order_Date]],Table8[Date],Table8[Date_Key],"Not Found")</f>
        <v>DK-485</v>
      </c>
      <c r="E963" s="10" t="str">
        <f>_xlfn.XLOOKUP(R963,Table4[Region],Table4[Region_Key])</f>
        <v>RK-02</v>
      </c>
      <c r="F963" s="10" t="str">
        <f>_xlfn.XLOOKUP(S963,Table6[Sales_Channel],Table6[Channel_Key])</f>
        <v>CK-02</v>
      </c>
      <c r="G963" s="10" t="str">
        <f>_xlfn.XLOOKUP(T963,Table7[Gender_Category],Table7[Gender_Key])</f>
        <v>GK-03</v>
      </c>
      <c r="H963" s="10">
        <f>Cleaned_Data[[#This Row],[Units_Sold]]</f>
        <v>0</v>
      </c>
      <c r="I963" s="10">
        <f>Cleaned_Data[[#This Row],[MRP]]</f>
        <v>6110.0300000000007</v>
      </c>
      <c r="J963" s="10">
        <f>Cleaned_Data[[#This Row],[Discount_Applied]]</f>
        <v>0</v>
      </c>
      <c r="K963" s="10">
        <f>Cleaned_Data[[#This Row],[Revenue]]</f>
        <v>0</v>
      </c>
      <c r="L963" s="10">
        <f>Cleaned_Data[[#This Row],[Profit]]</f>
        <v>-1004.97</v>
      </c>
      <c r="M963" s="10" t="str">
        <f>Cleaned_Data[[#This Row],[Product_Name]]</f>
        <v>Air Zoom</v>
      </c>
      <c r="N963" s="10" t="str">
        <f>Cleaned_Data[[#This Row],[Product_Line]]</f>
        <v>Running</v>
      </c>
      <c r="O963" s="10" t="str">
        <f>Cleaned_Data[[#This Row],[Size]]</f>
        <v>NA</v>
      </c>
      <c r="P963" s="10" t="str">
        <f t="shared" ref="P963:P1026" si="30">TRIM(M963)&amp;"|"&amp;TRIM(N963)&amp;"|"&amp;TRIM(O963)</f>
        <v>Air Zoom|Running|NA</v>
      </c>
      <c r="Q963" s="11">
        <f>Cleaned_Data[[#This Row],[Order_Date]]</f>
        <v>45617</v>
      </c>
      <c r="R963" s="10" t="str">
        <f>Cleaned_Data[[#This Row],[Region]]</f>
        <v>Hyderabad</v>
      </c>
      <c r="S963" s="10" t="str">
        <f>Cleaned_Data[[#This Row],[Sales_Channel]]</f>
        <v>Retail</v>
      </c>
      <c r="T963" s="10" t="str">
        <f>Cleaned_Data[[#This Row],[Gender_Category]]</f>
        <v>Men</v>
      </c>
      <c r="U963" t="str">
        <f t="shared" ref="U963:U1026" si="31">IF(D963="",0,D963)</f>
        <v>DK-485</v>
      </c>
      <c r="V963" s="10"/>
      <c r="W963" s="10"/>
    </row>
    <row r="964" spans="1:23" x14ac:dyDescent="0.3">
      <c r="A964" s="10" t="s">
        <v>1283</v>
      </c>
      <c r="B964" s="10">
        <f>Cleaned_Data[[#This Row],[Order_ID]]</f>
        <v>3015</v>
      </c>
      <c r="C964" s="10" t="str">
        <f>_xlfn.XLOOKUP(P964,Dim_Product!$E$2:$E$221,Dim_Product!$A$2:$A$221,"Not Found")</f>
        <v>PK-89</v>
      </c>
      <c r="D964" s="10" t="str">
        <f>_xlfn.XLOOKUP(Table5[[#This Row],[Order_Date]],Table8[Date],Table8[Date_Key],"Not Found")</f>
        <v>Not Found</v>
      </c>
      <c r="E964" s="10" t="str">
        <f>_xlfn.XLOOKUP(R964,Table4[Region],Table4[Region_Key])</f>
        <v>RK-06</v>
      </c>
      <c r="F964" s="10" t="str">
        <f>_xlfn.XLOOKUP(S964,Table6[Sales_Channel],Table6[Channel_Key])</f>
        <v>CK-01</v>
      </c>
      <c r="G964" s="10" t="str">
        <f>_xlfn.XLOOKUP(T964,Table7[Gender_Category],Table7[Gender_Key])</f>
        <v>GK-02</v>
      </c>
      <c r="H964" s="10">
        <f>Cleaned_Data[[#This Row],[Units_Sold]]</f>
        <v>-1</v>
      </c>
      <c r="I964" s="10">
        <f>Cleaned_Data[[#This Row],[MRP]]</f>
        <v>6110.0300000000007</v>
      </c>
      <c r="J964" s="10">
        <f>Cleaned_Data[[#This Row],[Discount_Applied]]</f>
        <v>0</v>
      </c>
      <c r="K964" s="10">
        <f>Cleaned_Data[[#This Row],[Revenue]]</f>
        <v>0</v>
      </c>
      <c r="L964" s="10">
        <f>Cleaned_Data[[#This Row],[Profit]]</f>
        <v>2688.31</v>
      </c>
      <c r="M964" s="10" t="str">
        <f>Cleaned_Data[[#This Row],[Product_Name]]</f>
        <v>React Infinity</v>
      </c>
      <c r="N964" s="10" t="str">
        <f>Cleaned_Data[[#This Row],[Product_Line]]</f>
        <v>Running</v>
      </c>
      <c r="O964" s="10" t="str">
        <f>Cleaned_Data[[#This Row],[Size]]</f>
        <v>NA</v>
      </c>
      <c r="P964" s="10" t="str">
        <f t="shared" si="30"/>
        <v>React Infinity|Running|NA</v>
      </c>
      <c r="Q964" s="11" t="str">
        <f>Cleaned_Data[[#This Row],[Order_Date]]</f>
        <v/>
      </c>
      <c r="R964" s="10" t="str">
        <f>Cleaned_Data[[#This Row],[Region]]</f>
        <v>Kolkata</v>
      </c>
      <c r="S964" s="10" t="str">
        <f>Cleaned_Data[[#This Row],[Sales_Channel]]</f>
        <v>Online</v>
      </c>
      <c r="T964" s="10" t="str">
        <f>Cleaned_Data[[#This Row],[Gender_Category]]</f>
        <v>Women</v>
      </c>
      <c r="U964" t="str">
        <f t="shared" si="31"/>
        <v>Not Found</v>
      </c>
      <c r="V964" s="10"/>
      <c r="W964" s="10"/>
    </row>
    <row r="965" spans="1:23" x14ac:dyDescent="0.3">
      <c r="A965" s="10" t="s">
        <v>1284</v>
      </c>
      <c r="B965" s="10">
        <f>Cleaned_Data[[#This Row],[Order_ID]]</f>
        <v>3016</v>
      </c>
      <c r="C965" s="10" t="str">
        <f>_xlfn.XLOOKUP(P965,Dim_Product!$E$2:$E$221,Dim_Product!$A$2:$A$221,"Not Found")</f>
        <v>PK-114</v>
      </c>
      <c r="D965" s="10" t="str">
        <f>_xlfn.XLOOKUP(Table5[[#This Row],[Order_Date]],Table8[Date],Table8[Date_Key],"Not Found")</f>
        <v>DK-686</v>
      </c>
      <c r="E965" s="10" t="str">
        <f>_xlfn.XLOOKUP(R965,Table4[Region],Table4[Region_Key])</f>
        <v>RK-01</v>
      </c>
      <c r="F965" s="10" t="str">
        <f>_xlfn.XLOOKUP(S965,Table6[Sales_Channel],Table6[Channel_Key])</f>
        <v>CK-02</v>
      </c>
      <c r="G965" s="10" t="str">
        <f>_xlfn.XLOOKUP(T965,Table7[Gender_Category],Table7[Gender_Key])</f>
        <v>GK-02</v>
      </c>
      <c r="H965" s="10">
        <f>Cleaned_Data[[#This Row],[Units_Sold]]</f>
        <v>0</v>
      </c>
      <c r="I965" s="10">
        <f>Cleaned_Data[[#This Row],[MRP]]</f>
        <v>8931.44</v>
      </c>
      <c r="J965" s="10">
        <f>Cleaned_Data[[#This Row],[Discount_Applied]]</f>
        <v>0</v>
      </c>
      <c r="K965" s="10">
        <f>Cleaned_Data[[#This Row],[Revenue]]</f>
        <v>0</v>
      </c>
      <c r="L965" s="10">
        <f>Cleaned_Data[[#This Row],[Profit]]</f>
        <v>868.59</v>
      </c>
      <c r="M965" s="10" t="str">
        <f>Cleaned_Data[[#This Row],[Product_Name]]</f>
        <v>Air Zoom</v>
      </c>
      <c r="N965" s="10" t="str">
        <f>Cleaned_Data[[#This Row],[Product_Line]]</f>
        <v>Running</v>
      </c>
      <c r="O965" s="10" t="str">
        <f>Cleaned_Data[[#This Row],[Size]]</f>
        <v>M</v>
      </c>
      <c r="P965" s="10" t="str">
        <f t="shared" si="30"/>
        <v>Air Zoom|Running|M</v>
      </c>
      <c r="Q965" s="11">
        <f>Cleaned_Data[[#This Row],[Order_Date]]</f>
        <v>45818</v>
      </c>
      <c r="R965" s="10" t="str">
        <f>Cleaned_Data[[#This Row],[Region]]</f>
        <v>Bangalore</v>
      </c>
      <c r="S965" s="10" t="str">
        <f>Cleaned_Data[[#This Row],[Sales_Channel]]</f>
        <v>Retail</v>
      </c>
      <c r="T965" s="10" t="str">
        <f>Cleaned_Data[[#This Row],[Gender_Category]]</f>
        <v>Women</v>
      </c>
      <c r="U965" t="str">
        <f t="shared" si="31"/>
        <v>DK-686</v>
      </c>
      <c r="V965" s="10"/>
      <c r="W965" s="10"/>
    </row>
    <row r="966" spans="1:23" x14ac:dyDescent="0.3">
      <c r="A966" s="10" t="s">
        <v>1285</v>
      </c>
      <c r="B966" s="10">
        <f>Cleaned_Data[[#This Row],[Order_ID]]</f>
        <v>3017</v>
      </c>
      <c r="C966" s="10" t="str">
        <f>_xlfn.XLOOKUP(P966,Dim_Product!$E$2:$E$221,Dim_Product!$A$2:$A$221,"Not Found")</f>
        <v>PK-181</v>
      </c>
      <c r="D966" s="10" t="str">
        <f>_xlfn.XLOOKUP(Table5[[#This Row],[Order_Date]],Table8[Date],Table8[Date_Key],"Not Found")</f>
        <v>DK-328</v>
      </c>
      <c r="E966" s="10" t="str">
        <f>_xlfn.XLOOKUP(R966,Table4[Region],Table4[Region_Key])</f>
        <v>RK-05</v>
      </c>
      <c r="F966" s="10" t="str">
        <f>_xlfn.XLOOKUP(S966,Table6[Sales_Channel],Table6[Channel_Key])</f>
        <v>CK-02</v>
      </c>
      <c r="G966" s="10" t="str">
        <f>_xlfn.XLOOKUP(T966,Table7[Gender_Category],Table7[Gender_Key])</f>
        <v>GK-02</v>
      </c>
      <c r="H966" s="10">
        <f>Cleaned_Data[[#This Row],[Units_Sold]]</f>
        <v>2</v>
      </c>
      <c r="I966" s="10">
        <f>Cleaned_Data[[#This Row],[MRP]]</f>
        <v>8240.15</v>
      </c>
      <c r="J966" s="10">
        <f>Cleaned_Data[[#This Row],[Discount_Applied]]</f>
        <v>0</v>
      </c>
      <c r="K966" s="10">
        <f>Cleaned_Data[[#This Row],[Revenue]]</f>
        <v>0</v>
      </c>
      <c r="L966" s="10">
        <f>Cleaned_Data[[#This Row],[Profit]]</f>
        <v>3355.12</v>
      </c>
      <c r="M966" s="10" t="str">
        <f>Cleaned_Data[[#This Row],[Product_Name]]</f>
        <v>LeBron 20</v>
      </c>
      <c r="N966" s="10" t="str">
        <f>Cleaned_Data[[#This Row],[Product_Line]]</f>
        <v>Basketball</v>
      </c>
      <c r="O966" s="10" t="str">
        <f>Cleaned_Data[[#This Row],[Size]]</f>
        <v>6</v>
      </c>
      <c r="P966" s="10" t="str">
        <f t="shared" si="30"/>
        <v>LeBron 20|Basketball|6</v>
      </c>
      <c r="Q966" s="11">
        <f>Cleaned_Data[[#This Row],[Order_Date]]</f>
        <v>45460</v>
      </c>
      <c r="R966" s="10" t="str">
        <f>Cleaned_Data[[#This Row],[Region]]</f>
        <v>Delhi</v>
      </c>
      <c r="S966" s="10" t="str">
        <f>Cleaned_Data[[#This Row],[Sales_Channel]]</f>
        <v>Retail</v>
      </c>
      <c r="T966" s="10" t="str">
        <f>Cleaned_Data[[#This Row],[Gender_Category]]</f>
        <v>Women</v>
      </c>
      <c r="U966" t="str">
        <f t="shared" si="31"/>
        <v>DK-328</v>
      </c>
      <c r="V966" s="10"/>
      <c r="W966" s="10"/>
    </row>
    <row r="967" spans="1:23" x14ac:dyDescent="0.3">
      <c r="A967" s="10" t="s">
        <v>1286</v>
      </c>
      <c r="B967" s="10">
        <f>Cleaned_Data[[#This Row],[Order_ID]]</f>
        <v>3018</v>
      </c>
      <c r="C967" s="10" t="str">
        <f>_xlfn.XLOOKUP(P967,Dim_Product!$E$2:$E$221,Dim_Product!$A$2:$A$221,"Not Found")</f>
        <v>PK-07</v>
      </c>
      <c r="D967" s="10" t="str">
        <f>_xlfn.XLOOKUP(Table5[[#This Row],[Order_Date]],Table8[Date],Table8[Date_Key],"Not Found")</f>
        <v>DK-643</v>
      </c>
      <c r="E967" s="10" t="str">
        <f>_xlfn.XLOOKUP(R967,Table4[Region],Table4[Region_Key])</f>
        <v>RK-06</v>
      </c>
      <c r="F967" s="10" t="str">
        <f>_xlfn.XLOOKUP(S967,Table6[Sales_Channel],Table6[Channel_Key])</f>
        <v>CK-02</v>
      </c>
      <c r="G967" s="10" t="str">
        <f>_xlfn.XLOOKUP(T967,Table7[Gender_Category],Table7[Gender_Key])</f>
        <v>GK-01</v>
      </c>
      <c r="H967" s="10">
        <f>Cleaned_Data[[#This Row],[Units_Sold]]</f>
        <v>2</v>
      </c>
      <c r="I967" s="10">
        <f>Cleaned_Data[[#This Row],[MRP]]</f>
        <v>6110.0300000000007</v>
      </c>
      <c r="J967" s="10">
        <f>Cleaned_Data[[#This Row],[Discount_Applied]]</f>
        <v>0</v>
      </c>
      <c r="K967" s="10">
        <f>Cleaned_Data[[#This Row],[Revenue]]</f>
        <v>0</v>
      </c>
      <c r="L967" s="10">
        <f>Cleaned_Data[[#This Row],[Profit]]</f>
        <v>3364.85</v>
      </c>
      <c r="M967" s="10" t="str">
        <f>Cleaned_Data[[#This Row],[Product_Name]]</f>
        <v>Premier III</v>
      </c>
      <c r="N967" s="10" t="str">
        <f>Cleaned_Data[[#This Row],[Product_Line]]</f>
        <v>Soccer</v>
      </c>
      <c r="O967" s="10" t="str">
        <f>Cleaned_Data[[#This Row],[Size]]</f>
        <v>11</v>
      </c>
      <c r="P967" s="10" t="str">
        <f t="shared" si="30"/>
        <v>Premier III|Soccer|11</v>
      </c>
      <c r="Q967" s="11">
        <f>Cleaned_Data[[#This Row],[Order_Date]]</f>
        <v>45775</v>
      </c>
      <c r="R967" s="10" t="str">
        <f>Cleaned_Data[[#This Row],[Region]]</f>
        <v>Kolkata</v>
      </c>
      <c r="S967" s="10" t="str">
        <f>Cleaned_Data[[#This Row],[Sales_Channel]]</f>
        <v>Retail</v>
      </c>
      <c r="T967" s="10" t="str">
        <f>Cleaned_Data[[#This Row],[Gender_Category]]</f>
        <v>Kids</v>
      </c>
      <c r="U967" t="str">
        <f t="shared" si="31"/>
        <v>DK-643</v>
      </c>
      <c r="V967" s="10"/>
      <c r="W967" s="10"/>
    </row>
    <row r="968" spans="1:23" x14ac:dyDescent="0.3">
      <c r="A968" s="10" t="s">
        <v>1287</v>
      </c>
      <c r="B968" s="10">
        <f>Cleaned_Data[[#This Row],[Order_ID]]</f>
        <v>3019</v>
      </c>
      <c r="C968" s="10" t="str">
        <f>_xlfn.XLOOKUP(P968,Dim_Product!$E$2:$E$221,Dim_Product!$A$2:$A$221,"Not Found")</f>
        <v>PK-61</v>
      </c>
      <c r="D968" s="10" t="str">
        <f>_xlfn.XLOOKUP(Table5[[#This Row],[Order_Date]],Table8[Date],Table8[Date_Key],"Not Found")</f>
        <v>DK-583</v>
      </c>
      <c r="E968" s="10" t="str">
        <f>_xlfn.XLOOKUP(R968,Table4[Region],Table4[Region_Key])</f>
        <v>RK-06</v>
      </c>
      <c r="F968" s="10" t="str">
        <f>_xlfn.XLOOKUP(S968,Table6[Sales_Channel],Table6[Channel_Key])</f>
        <v>CK-02</v>
      </c>
      <c r="G968" s="10" t="str">
        <f>_xlfn.XLOOKUP(T968,Table7[Gender_Category],Table7[Gender_Key])</f>
        <v>GK-02</v>
      </c>
      <c r="H968" s="10">
        <f>Cleaned_Data[[#This Row],[Units_Sold]]</f>
        <v>2</v>
      </c>
      <c r="I968" s="10">
        <f>Cleaned_Data[[#This Row],[MRP]]</f>
        <v>9942.61</v>
      </c>
      <c r="J968" s="10">
        <f>Cleaned_Data[[#This Row],[Discount_Applied]]</f>
        <v>0</v>
      </c>
      <c r="K968" s="10">
        <f>Cleaned_Data[[#This Row],[Revenue]]</f>
        <v>0</v>
      </c>
      <c r="L968" s="10">
        <f>Cleaned_Data[[#This Row],[Profit]]</f>
        <v>1316.3</v>
      </c>
      <c r="M968" s="10" t="str">
        <f>Cleaned_Data[[#This Row],[Product_Name]]</f>
        <v>Free RN</v>
      </c>
      <c r="N968" s="10" t="str">
        <f>Cleaned_Data[[#This Row],[Product_Line]]</f>
        <v>Running</v>
      </c>
      <c r="O968" s="10" t="str">
        <f>Cleaned_Data[[#This Row],[Size]]</f>
        <v>XL</v>
      </c>
      <c r="P968" s="10" t="str">
        <f t="shared" si="30"/>
        <v>Free RN|Running|XL</v>
      </c>
      <c r="Q968" s="11">
        <f>Cleaned_Data[[#This Row],[Order_Date]]</f>
        <v>45715</v>
      </c>
      <c r="R968" s="10" t="str">
        <f>Cleaned_Data[[#This Row],[Region]]</f>
        <v>Kolkata</v>
      </c>
      <c r="S968" s="10" t="str">
        <f>Cleaned_Data[[#This Row],[Sales_Channel]]</f>
        <v>Retail</v>
      </c>
      <c r="T968" s="10" t="str">
        <f>Cleaned_Data[[#This Row],[Gender_Category]]</f>
        <v>Women</v>
      </c>
      <c r="U968" t="str">
        <f t="shared" si="31"/>
        <v>DK-583</v>
      </c>
      <c r="V968" s="10"/>
      <c r="W968" s="10"/>
    </row>
    <row r="969" spans="1:23" x14ac:dyDescent="0.3">
      <c r="A969" s="10" t="s">
        <v>1288</v>
      </c>
      <c r="B969" s="10">
        <f>Cleaned_Data[[#This Row],[Order_ID]]</f>
        <v>3020</v>
      </c>
      <c r="C969" s="10" t="str">
        <f>_xlfn.XLOOKUP(P969,Dim_Product!$E$2:$E$221,Dim_Product!$A$2:$A$221,"Not Found")</f>
        <v>PK-110</v>
      </c>
      <c r="D969" s="10" t="str">
        <f>_xlfn.XLOOKUP(Table5[[#This Row],[Order_Date]],Table8[Date],Table8[Date_Key],"Not Found")</f>
        <v>Not Found</v>
      </c>
      <c r="E969" s="10" t="str">
        <f>_xlfn.XLOOKUP(R969,Table4[Region],Table4[Region_Key])</f>
        <v>RK-02</v>
      </c>
      <c r="F969" s="10" t="str">
        <f>_xlfn.XLOOKUP(S969,Table6[Sales_Channel],Table6[Channel_Key])</f>
        <v>CK-02</v>
      </c>
      <c r="G969" s="10" t="str">
        <f>_xlfn.XLOOKUP(T969,Table7[Gender_Category],Table7[Gender_Key])</f>
        <v>GK-01</v>
      </c>
      <c r="H969" s="10">
        <f>Cleaned_Data[[#This Row],[Units_Sold]]</f>
        <v>1</v>
      </c>
      <c r="I969" s="10">
        <f>Cleaned_Data[[#This Row],[MRP]]</f>
        <v>6153.37</v>
      </c>
      <c r="J969" s="10">
        <f>Cleaned_Data[[#This Row],[Discount_Applied]]</f>
        <v>0</v>
      </c>
      <c r="K969" s="10">
        <f>Cleaned_Data[[#This Row],[Revenue]]</f>
        <v>0</v>
      </c>
      <c r="L969" s="10">
        <f>Cleaned_Data[[#This Row],[Profit]]</f>
        <v>493.35</v>
      </c>
      <c r="M969" s="10" t="str">
        <f>Cleaned_Data[[#This Row],[Product_Name]]</f>
        <v>Dunk Low</v>
      </c>
      <c r="N969" s="10" t="str">
        <f>Cleaned_Data[[#This Row],[Product_Line]]</f>
        <v>Lifestyle</v>
      </c>
      <c r="O969" s="10" t="str">
        <f>Cleaned_Data[[#This Row],[Size]]</f>
        <v>L</v>
      </c>
      <c r="P969" s="10" t="str">
        <f t="shared" si="30"/>
        <v>Dunk Low|Lifestyle|L</v>
      </c>
      <c r="Q969" s="11" t="str">
        <f>Cleaned_Data[[#This Row],[Order_Date]]</f>
        <v/>
      </c>
      <c r="R969" s="10" t="str">
        <f>Cleaned_Data[[#This Row],[Region]]</f>
        <v>Hyderabad</v>
      </c>
      <c r="S969" s="10" t="str">
        <f>Cleaned_Data[[#This Row],[Sales_Channel]]</f>
        <v>Retail</v>
      </c>
      <c r="T969" s="10" t="str">
        <f>Cleaned_Data[[#This Row],[Gender_Category]]</f>
        <v>Kids</v>
      </c>
      <c r="U969" t="str">
        <f t="shared" si="31"/>
        <v>Not Found</v>
      </c>
      <c r="V969" s="10"/>
      <c r="W969" s="10"/>
    </row>
    <row r="970" spans="1:23" x14ac:dyDescent="0.3">
      <c r="A970" s="10" t="s">
        <v>1289</v>
      </c>
      <c r="B970" s="10">
        <f>Cleaned_Data[[#This Row],[Order_ID]]</f>
        <v>3021</v>
      </c>
      <c r="C970" s="10" t="str">
        <f>_xlfn.XLOOKUP(P970,Dim_Product!$E$2:$E$221,Dim_Product!$A$2:$A$221,"Not Found")</f>
        <v>PK-182</v>
      </c>
      <c r="D970" s="10" t="str">
        <f>_xlfn.XLOOKUP(Table5[[#This Row],[Order_Date]],Table8[Date],Table8[Date_Key],"Not Found")</f>
        <v>DK-549</v>
      </c>
      <c r="E970" s="10" t="str">
        <f>_xlfn.XLOOKUP(R970,Table4[Region],Table4[Region_Key])</f>
        <v>RK-02</v>
      </c>
      <c r="F970" s="10" t="str">
        <f>_xlfn.XLOOKUP(S970,Table6[Sales_Channel],Table6[Channel_Key])</f>
        <v>CK-02</v>
      </c>
      <c r="G970" s="10" t="str">
        <f>_xlfn.XLOOKUP(T970,Table7[Gender_Category],Table7[Gender_Key])</f>
        <v>GK-02</v>
      </c>
      <c r="H970" s="10">
        <f>Cleaned_Data[[#This Row],[Units_Sold]]</f>
        <v>4</v>
      </c>
      <c r="I970" s="10">
        <f>Cleaned_Data[[#This Row],[MRP]]</f>
        <v>6110.0300000000007</v>
      </c>
      <c r="J970" s="10">
        <f>Cleaned_Data[[#This Row],[Discount_Applied]]</f>
        <v>0.42</v>
      </c>
      <c r="K970" s="10">
        <f>Cleaned_Data[[#This Row],[Revenue]]</f>
        <v>0</v>
      </c>
      <c r="L970" s="10">
        <f>Cleaned_Data[[#This Row],[Profit]]</f>
        <v>3050.7</v>
      </c>
      <c r="M970" s="10" t="str">
        <f>Cleaned_Data[[#This Row],[Product_Name]]</f>
        <v>Mercurial Superfly</v>
      </c>
      <c r="N970" s="10" t="str">
        <f>Cleaned_Data[[#This Row],[Product_Line]]</f>
        <v>Soccer</v>
      </c>
      <c r="O970" s="10" t="str">
        <f>Cleaned_Data[[#This Row],[Size]]</f>
        <v>6</v>
      </c>
      <c r="P970" s="10" t="str">
        <f t="shared" si="30"/>
        <v>Mercurial Superfly|Soccer|6</v>
      </c>
      <c r="Q970" s="11">
        <f>Cleaned_Data[[#This Row],[Order_Date]]</f>
        <v>45681</v>
      </c>
      <c r="R970" s="10" t="str">
        <f>Cleaned_Data[[#This Row],[Region]]</f>
        <v>Hyderabad</v>
      </c>
      <c r="S970" s="10" t="str">
        <f>Cleaned_Data[[#This Row],[Sales_Channel]]</f>
        <v>Retail</v>
      </c>
      <c r="T970" s="10" t="str">
        <f>Cleaned_Data[[#This Row],[Gender_Category]]</f>
        <v>Women</v>
      </c>
      <c r="U970" t="str">
        <f t="shared" si="31"/>
        <v>DK-549</v>
      </c>
      <c r="V970" s="10"/>
      <c r="W970" s="10"/>
    </row>
    <row r="971" spans="1:23" x14ac:dyDescent="0.3">
      <c r="A971" s="10" t="s">
        <v>1290</v>
      </c>
      <c r="B971" s="10">
        <f>Cleaned_Data[[#This Row],[Order_ID]]</f>
        <v>3022</v>
      </c>
      <c r="C971" s="10" t="str">
        <f>_xlfn.XLOOKUP(P971,Dim_Product!$E$2:$E$221,Dim_Product!$A$2:$A$221,"Not Found")</f>
        <v>PK-55</v>
      </c>
      <c r="D971" s="10" t="str">
        <f>_xlfn.XLOOKUP(Table5[[#This Row],[Order_Date]],Table8[Date],Table8[Date_Key],"Not Found")</f>
        <v>DK-725</v>
      </c>
      <c r="E971" s="10" t="str">
        <f>_xlfn.XLOOKUP(R971,Table4[Region],Table4[Region_Key])</f>
        <v>RK-05</v>
      </c>
      <c r="F971" s="10" t="str">
        <f>_xlfn.XLOOKUP(S971,Table6[Sales_Channel],Table6[Channel_Key])</f>
        <v>CK-01</v>
      </c>
      <c r="G971" s="10" t="str">
        <f>_xlfn.XLOOKUP(T971,Table7[Gender_Category],Table7[Gender_Key])</f>
        <v>GK-01</v>
      </c>
      <c r="H971" s="10">
        <f>Cleaned_Data[[#This Row],[Units_Sold]]</f>
        <v>-1</v>
      </c>
      <c r="I971" s="10">
        <f>Cleaned_Data[[#This Row],[MRP]]</f>
        <v>4318.4799999999996</v>
      </c>
      <c r="J971" s="10">
        <f>Cleaned_Data[[#This Row],[Discount_Applied]]</f>
        <v>0</v>
      </c>
      <c r="K971" s="10">
        <f>Cleaned_Data[[#This Row],[Revenue]]</f>
        <v>0</v>
      </c>
      <c r="L971" s="10">
        <f>Cleaned_Data[[#This Row],[Profit]]</f>
        <v>271.37</v>
      </c>
      <c r="M971" s="10" t="str">
        <f>Cleaned_Data[[#This Row],[Product_Name]]</f>
        <v>ZoomX Invincible</v>
      </c>
      <c r="N971" s="10" t="str">
        <f>Cleaned_Data[[#This Row],[Product_Line]]</f>
        <v>Training</v>
      </c>
      <c r="O971" s="10" t="str">
        <f>Cleaned_Data[[#This Row],[Size]]</f>
        <v>L</v>
      </c>
      <c r="P971" s="10" t="str">
        <f t="shared" si="30"/>
        <v>ZoomX Invincible|Training|L</v>
      </c>
      <c r="Q971" s="11">
        <f>Cleaned_Data[[#This Row],[Order_Date]]</f>
        <v>45857</v>
      </c>
      <c r="R971" s="10" t="str">
        <f>Cleaned_Data[[#This Row],[Region]]</f>
        <v>Delhi</v>
      </c>
      <c r="S971" s="10" t="str">
        <f>Cleaned_Data[[#This Row],[Sales_Channel]]</f>
        <v>Online</v>
      </c>
      <c r="T971" s="10" t="str">
        <f>Cleaned_Data[[#This Row],[Gender_Category]]</f>
        <v>Kids</v>
      </c>
      <c r="U971" t="str">
        <f t="shared" si="31"/>
        <v>DK-725</v>
      </c>
      <c r="V971" s="10"/>
      <c r="W971" s="10"/>
    </row>
    <row r="972" spans="1:23" x14ac:dyDescent="0.3">
      <c r="A972" s="10" t="s">
        <v>1291</v>
      </c>
      <c r="B972" s="10">
        <f>Cleaned_Data[[#This Row],[Order_ID]]</f>
        <v>3023</v>
      </c>
      <c r="C972" s="10" t="str">
        <f>_xlfn.XLOOKUP(P972,Dim_Product!$E$2:$E$221,Dim_Product!$A$2:$A$221,"Not Found")</f>
        <v>PK-31</v>
      </c>
      <c r="D972" s="10" t="str">
        <f>_xlfn.XLOOKUP(Table5[[#This Row],[Order_Date]],Table8[Date],Table8[Date_Key],"Not Found")</f>
        <v>Not Found</v>
      </c>
      <c r="E972" s="10" t="str">
        <f>_xlfn.XLOOKUP(R972,Table4[Region],Table4[Region_Key])</f>
        <v>RK-05</v>
      </c>
      <c r="F972" s="10" t="str">
        <f>_xlfn.XLOOKUP(S972,Table6[Sales_Channel],Table6[Channel_Key])</f>
        <v>CK-02</v>
      </c>
      <c r="G972" s="10" t="str">
        <f>_xlfn.XLOOKUP(T972,Table7[Gender_Category],Table7[Gender_Key])</f>
        <v>GK-01</v>
      </c>
      <c r="H972" s="10">
        <f>Cleaned_Data[[#This Row],[Units_Sold]]</f>
        <v>2</v>
      </c>
      <c r="I972" s="10">
        <f>Cleaned_Data[[#This Row],[MRP]]</f>
        <v>2493.2800000000002</v>
      </c>
      <c r="J972" s="10">
        <f>Cleaned_Data[[#This Row],[Discount_Applied]]</f>
        <v>0</v>
      </c>
      <c r="K972" s="10">
        <f>Cleaned_Data[[#This Row],[Revenue]]</f>
        <v>0</v>
      </c>
      <c r="L972" s="10">
        <f>Cleaned_Data[[#This Row],[Profit]]</f>
        <v>708.93</v>
      </c>
      <c r="M972" s="10" t="str">
        <f>Cleaned_Data[[#This Row],[Product_Name]]</f>
        <v>Zoom Freak</v>
      </c>
      <c r="N972" s="10" t="str">
        <f>Cleaned_Data[[#This Row],[Product_Line]]</f>
        <v>Basketball</v>
      </c>
      <c r="O972" s="10" t="str">
        <f>Cleaned_Data[[#This Row],[Size]]</f>
        <v>NA</v>
      </c>
      <c r="P972" s="10" t="str">
        <f t="shared" si="30"/>
        <v>Zoom Freak|Basketball|NA</v>
      </c>
      <c r="Q972" s="11" t="str">
        <f>Cleaned_Data[[#This Row],[Order_Date]]</f>
        <v/>
      </c>
      <c r="R972" s="10" t="str">
        <f>Cleaned_Data[[#This Row],[Region]]</f>
        <v>Delhi</v>
      </c>
      <c r="S972" s="10" t="str">
        <f>Cleaned_Data[[#This Row],[Sales_Channel]]</f>
        <v>Retail</v>
      </c>
      <c r="T972" s="10" t="str">
        <f>Cleaned_Data[[#This Row],[Gender_Category]]</f>
        <v>Kids</v>
      </c>
      <c r="U972" t="str">
        <f t="shared" si="31"/>
        <v>Not Found</v>
      </c>
      <c r="V972" s="10"/>
      <c r="W972" s="10"/>
    </row>
    <row r="973" spans="1:23" x14ac:dyDescent="0.3">
      <c r="A973" s="10" t="s">
        <v>1292</v>
      </c>
      <c r="B973" s="10">
        <f>Cleaned_Data[[#This Row],[Order_ID]]</f>
        <v>3024</v>
      </c>
      <c r="C973" s="10" t="str">
        <f>_xlfn.XLOOKUP(P973,Dim_Product!$E$2:$E$221,Dim_Product!$A$2:$A$221,"Not Found")</f>
        <v>PK-34</v>
      </c>
      <c r="D973" s="10" t="str">
        <f>_xlfn.XLOOKUP(Table5[[#This Row],[Order_Date]],Table8[Date],Table8[Date_Key],"Not Found")</f>
        <v>DK-474</v>
      </c>
      <c r="E973" s="10" t="str">
        <f>_xlfn.XLOOKUP(R973,Table4[Region],Table4[Region_Key])</f>
        <v>RK-03</v>
      </c>
      <c r="F973" s="10" t="str">
        <f>_xlfn.XLOOKUP(S973,Table6[Sales_Channel],Table6[Channel_Key])</f>
        <v>CK-01</v>
      </c>
      <c r="G973" s="10" t="str">
        <f>_xlfn.XLOOKUP(T973,Table7[Gender_Category],Table7[Gender_Key])</f>
        <v>GK-01</v>
      </c>
      <c r="H973" s="10">
        <f>Cleaned_Data[[#This Row],[Units_Sold]]</f>
        <v>2</v>
      </c>
      <c r="I973" s="10">
        <f>Cleaned_Data[[#This Row],[MRP]]</f>
        <v>6110.0300000000007</v>
      </c>
      <c r="J973" s="10">
        <f>Cleaned_Data[[#This Row],[Discount_Applied]]</f>
        <v>0</v>
      </c>
      <c r="K973" s="10">
        <f>Cleaned_Data[[#This Row],[Revenue]]</f>
        <v>0</v>
      </c>
      <c r="L973" s="10">
        <f>Cleaned_Data[[#This Row],[Profit]]</f>
        <v>-687.3</v>
      </c>
      <c r="M973" s="10" t="str">
        <f>Cleaned_Data[[#This Row],[Product_Name]]</f>
        <v>Free RN</v>
      </c>
      <c r="N973" s="10" t="str">
        <f>Cleaned_Data[[#This Row],[Product_Line]]</f>
        <v>Running</v>
      </c>
      <c r="O973" s="10" t="str">
        <f>Cleaned_Data[[#This Row],[Size]]</f>
        <v>NA</v>
      </c>
      <c r="P973" s="10" t="str">
        <f t="shared" si="30"/>
        <v>Free RN|Running|NA</v>
      </c>
      <c r="Q973" s="11">
        <f>Cleaned_Data[[#This Row],[Order_Date]]</f>
        <v>45606</v>
      </c>
      <c r="R973" s="10" t="str">
        <f>Cleaned_Data[[#This Row],[Region]]</f>
        <v>Mumbai</v>
      </c>
      <c r="S973" s="10" t="str">
        <f>Cleaned_Data[[#This Row],[Sales_Channel]]</f>
        <v>Online</v>
      </c>
      <c r="T973" s="10" t="str">
        <f>Cleaned_Data[[#This Row],[Gender_Category]]</f>
        <v>Kids</v>
      </c>
      <c r="U973" t="str">
        <f t="shared" si="31"/>
        <v>DK-474</v>
      </c>
      <c r="V973" s="10"/>
      <c r="W973" s="10"/>
    </row>
    <row r="974" spans="1:23" x14ac:dyDescent="0.3">
      <c r="A974" s="10" t="s">
        <v>1293</v>
      </c>
      <c r="B974" s="10">
        <f>Cleaned_Data[[#This Row],[Order_ID]]</f>
        <v>3025</v>
      </c>
      <c r="C974" s="10" t="str">
        <f>_xlfn.XLOOKUP(P974,Dim_Product!$E$2:$E$221,Dim_Product!$A$2:$A$221,"Not Found")</f>
        <v>PK-04</v>
      </c>
      <c r="D974" s="10" t="str">
        <f>_xlfn.XLOOKUP(Table5[[#This Row],[Order_Date]],Table8[Date],Table8[Date_Key],"Not Found")</f>
        <v>DK-438</v>
      </c>
      <c r="E974" s="10" t="str">
        <f>_xlfn.XLOOKUP(R974,Table4[Region],Table4[Region_Key])</f>
        <v>RK-02</v>
      </c>
      <c r="F974" s="10" t="str">
        <f>_xlfn.XLOOKUP(S974,Table6[Sales_Channel],Table6[Channel_Key])</f>
        <v>CK-02</v>
      </c>
      <c r="G974" s="10" t="str">
        <f>_xlfn.XLOOKUP(T974,Table7[Gender_Category],Table7[Gender_Key])</f>
        <v>GK-01</v>
      </c>
      <c r="H974" s="10">
        <f>Cleaned_Data[[#This Row],[Units_Sold]]</f>
        <v>4</v>
      </c>
      <c r="I974" s="10">
        <f>Cleaned_Data[[#This Row],[MRP]]</f>
        <v>6110.0300000000007</v>
      </c>
      <c r="J974" s="10">
        <f>Cleaned_Data[[#This Row],[Discount_Applied]]</f>
        <v>0</v>
      </c>
      <c r="K974" s="10">
        <f>Cleaned_Data[[#This Row],[Revenue]]</f>
        <v>0</v>
      </c>
      <c r="L974" s="10">
        <f>Cleaned_Data[[#This Row],[Profit]]</f>
        <v>3005.88</v>
      </c>
      <c r="M974" s="10" t="str">
        <f>Cleaned_Data[[#This Row],[Product_Name]]</f>
        <v>Blazer Mid</v>
      </c>
      <c r="N974" s="10" t="str">
        <f>Cleaned_Data[[#This Row],[Product_Line]]</f>
        <v>Lifestyle</v>
      </c>
      <c r="O974" s="10" t="str">
        <f>Cleaned_Data[[#This Row],[Size]]</f>
        <v>L</v>
      </c>
      <c r="P974" s="10" t="str">
        <f t="shared" si="30"/>
        <v>Blazer Mid|Lifestyle|L</v>
      </c>
      <c r="Q974" s="11">
        <f>Cleaned_Data[[#This Row],[Order_Date]]</f>
        <v>45570</v>
      </c>
      <c r="R974" s="10" t="str">
        <f>Cleaned_Data[[#This Row],[Region]]</f>
        <v>Hyderabad</v>
      </c>
      <c r="S974" s="10" t="str">
        <f>Cleaned_Data[[#This Row],[Sales_Channel]]</f>
        <v>Retail</v>
      </c>
      <c r="T974" s="10" t="str">
        <f>Cleaned_Data[[#This Row],[Gender_Category]]</f>
        <v>Kids</v>
      </c>
      <c r="U974" t="str">
        <f t="shared" si="31"/>
        <v>DK-438</v>
      </c>
      <c r="V974" s="10"/>
      <c r="W974" s="10"/>
    </row>
    <row r="975" spans="1:23" x14ac:dyDescent="0.3">
      <c r="A975" s="10" t="s">
        <v>1294</v>
      </c>
      <c r="B975" s="10">
        <f>Cleaned_Data[[#This Row],[Order_ID]]</f>
        <v>3026</v>
      </c>
      <c r="C975" s="10" t="str">
        <f>_xlfn.XLOOKUP(P975,Dim_Product!$E$2:$E$221,Dim_Product!$A$2:$A$221,"Not Found")</f>
        <v>PK-183</v>
      </c>
      <c r="D975" s="10" t="str">
        <f>_xlfn.XLOOKUP(Table5[[#This Row],[Order_Date]],Table8[Date],Table8[Date_Key],"Not Found")</f>
        <v>DK-464</v>
      </c>
      <c r="E975" s="10" t="str">
        <f>_xlfn.XLOOKUP(R975,Table4[Region],Table4[Region_Key])</f>
        <v>RK-01</v>
      </c>
      <c r="F975" s="10" t="str">
        <f>_xlfn.XLOOKUP(S975,Table6[Sales_Channel],Table6[Channel_Key])</f>
        <v>CK-01</v>
      </c>
      <c r="G975" s="10" t="str">
        <f>_xlfn.XLOOKUP(T975,Table7[Gender_Category],Table7[Gender_Key])</f>
        <v>GK-02</v>
      </c>
      <c r="H975" s="10">
        <f>Cleaned_Data[[#This Row],[Units_Sold]]</f>
        <v>2</v>
      </c>
      <c r="I975" s="10">
        <f>Cleaned_Data[[#This Row],[MRP]]</f>
        <v>6110.0300000000007</v>
      </c>
      <c r="J975" s="10">
        <f>Cleaned_Data[[#This Row],[Discount_Applied]]</f>
        <v>0</v>
      </c>
      <c r="K975" s="10">
        <f>Cleaned_Data[[#This Row],[Revenue]]</f>
        <v>0</v>
      </c>
      <c r="L975" s="10">
        <f>Cleaned_Data[[#This Row],[Profit]]</f>
        <v>-127.25</v>
      </c>
      <c r="M975" s="10" t="str">
        <f>Cleaned_Data[[#This Row],[Product_Name]]</f>
        <v>Blazer Mid</v>
      </c>
      <c r="N975" s="10" t="str">
        <f>Cleaned_Data[[#This Row],[Product_Line]]</f>
        <v>Lifestyle</v>
      </c>
      <c r="O975" s="10" t="str">
        <f>Cleaned_Data[[#This Row],[Size]]</f>
        <v>10</v>
      </c>
      <c r="P975" s="10" t="str">
        <f t="shared" si="30"/>
        <v>Blazer Mid|Lifestyle|10</v>
      </c>
      <c r="Q975" s="11">
        <f>Cleaned_Data[[#This Row],[Order_Date]]</f>
        <v>45596</v>
      </c>
      <c r="R975" s="10" t="str">
        <f>Cleaned_Data[[#This Row],[Region]]</f>
        <v>Bangalore</v>
      </c>
      <c r="S975" s="10" t="str">
        <f>Cleaned_Data[[#This Row],[Sales_Channel]]</f>
        <v>Online</v>
      </c>
      <c r="T975" s="10" t="str">
        <f>Cleaned_Data[[#This Row],[Gender_Category]]</f>
        <v>Women</v>
      </c>
      <c r="U975" t="str">
        <f t="shared" si="31"/>
        <v>DK-464</v>
      </c>
      <c r="V975" s="10"/>
      <c r="W975" s="10"/>
    </row>
    <row r="976" spans="1:23" x14ac:dyDescent="0.3">
      <c r="A976" s="10" t="s">
        <v>1295</v>
      </c>
      <c r="B976" s="10">
        <f>Cleaned_Data[[#This Row],[Order_ID]]</f>
        <v>3027</v>
      </c>
      <c r="C976" s="10" t="str">
        <f>_xlfn.XLOOKUP(P976,Dim_Product!$E$2:$E$221,Dim_Product!$A$2:$A$221,"Not Found")</f>
        <v>PK-72</v>
      </c>
      <c r="D976" s="10" t="str">
        <f>_xlfn.XLOOKUP(Table5[[#This Row],[Order_Date]],Table8[Date],Table8[Date_Key],"Not Found")</f>
        <v>Not Found</v>
      </c>
      <c r="E976" s="10" t="str">
        <f>_xlfn.XLOOKUP(R976,Table4[Region],Table4[Region_Key])</f>
        <v>RK-05</v>
      </c>
      <c r="F976" s="10" t="str">
        <f>_xlfn.XLOOKUP(S976,Table6[Sales_Channel],Table6[Channel_Key])</f>
        <v>CK-02</v>
      </c>
      <c r="G976" s="10" t="str">
        <f>_xlfn.XLOOKUP(T976,Table7[Gender_Category],Table7[Gender_Key])</f>
        <v>GK-02</v>
      </c>
      <c r="H976" s="10">
        <f>Cleaned_Data[[#This Row],[Units_Sold]]</f>
        <v>2</v>
      </c>
      <c r="I976" s="10">
        <f>Cleaned_Data[[#This Row],[MRP]]</f>
        <v>9593.27</v>
      </c>
      <c r="J976" s="10">
        <f>Cleaned_Data[[#This Row],[Discount_Applied]]</f>
        <v>0</v>
      </c>
      <c r="K976" s="10">
        <f>Cleaned_Data[[#This Row],[Revenue]]</f>
        <v>0</v>
      </c>
      <c r="L976" s="10">
        <f>Cleaned_Data[[#This Row],[Profit]]</f>
        <v>-1038.79</v>
      </c>
      <c r="M976" s="10" t="str">
        <f>Cleaned_Data[[#This Row],[Product_Name]]</f>
        <v>SuperRep Go</v>
      </c>
      <c r="N976" s="10" t="str">
        <f>Cleaned_Data[[#This Row],[Product_Line]]</f>
        <v>Training</v>
      </c>
      <c r="O976" s="10" t="str">
        <f>Cleaned_Data[[#This Row],[Size]]</f>
        <v>L</v>
      </c>
      <c r="P976" s="10" t="str">
        <f t="shared" si="30"/>
        <v>SuperRep Go|Training|L</v>
      </c>
      <c r="Q976" s="11" t="str">
        <f>Cleaned_Data[[#This Row],[Order_Date]]</f>
        <v/>
      </c>
      <c r="R976" s="10" t="str">
        <f>Cleaned_Data[[#This Row],[Region]]</f>
        <v>Delhi</v>
      </c>
      <c r="S976" s="10" t="str">
        <f>Cleaned_Data[[#This Row],[Sales_Channel]]</f>
        <v>Retail</v>
      </c>
      <c r="T976" s="10" t="str">
        <f>Cleaned_Data[[#This Row],[Gender_Category]]</f>
        <v>Women</v>
      </c>
      <c r="U976" t="str">
        <f t="shared" si="31"/>
        <v>Not Found</v>
      </c>
      <c r="V976" s="10"/>
      <c r="W976" s="10"/>
    </row>
    <row r="977" spans="1:23" x14ac:dyDescent="0.3">
      <c r="A977" s="10" t="s">
        <v>1296</v>
      </c>
      <c r="B977" s="10">
        <f>Cleaned_Data[[#This Row],[Order_ID]]</f>
        <v>3028</v>
      </c>
      <c r="C977" s="10" t="str">
        <f>_xlfn.XLOOKUP(P977,Dim_Product!$E$2:$E$221,Dim_Product!$A$2:$A$221,"Not Found")</f>
        <v>PK-42</v>
      </c>
      <c r="D977" s="10" t="str">
        <f>_xlfn.XLOOKUP(Table5[[#This Row],[Order_Date]],Table8[Date],Table8[Date_Key],"Not Found")</f>
        <v>DK-474</v>
      </c>
      <c r="E977" s="10" t="str">
        <f>_xlfn.XLOOKUP(R977,Table4[Region],Table4[Region_Key])</f>
        <v>RK-06</v>
      </c>
      <c r="F977" s="10" t="str">
        <f>_xlfn.XLOOKUP(S977,Table6[Sales_Channel],Table6[Channel_Key])</f>
        <v>CK-02</v>
      </c>
      <c r="G977" s="10" t="str">
        <f>_xlfn.XLOOKUP(T977,Table7[Gender_Category],Table7[Gender_Key])</f>
        <v>GK-01</v>
      </c>
      <c r="H977" s="10">
        <f>Cleaned_Data[[#This Row],[Units_Sold]]</f>
        <v>4</v>
      </c>
      <c r="I977" s="10">
        <f>Cleaned_Data[[#This Row],[MRP]]</f>
        <v>5837.53</v>
      </c>
      <c r="J977" s="10">
        <f>Cleaned_Data[[#This Row],[Discount_Applied]]</f>
        <v>0</v>
      </c>
      <c r="K977" s="10">
        <f>Cleaned_Data[[#This Row],[Revenue]]</f>
        <v>0</v>
      </c>
      <c r="L977" s="10">
        <f>Cleaned_Data[[#This Row],[Profit]]</f>
        <v>-471.86</v>
      </c>
      <c r="M977" s="10" t="str">
        <f>Cleaned_Data[[#This Row],[Product_Name]]</f>
        <v>Air Zoom</v>
      </c>
      <c r="N977" s="10" t="str">
        <f>Cleaned_Data[[#This Row],[Product_Line]]</f>
        <v>Running</v>
      </c>
      <c r="O977" s="10" t="str">
        <f>Cleaned_Data[[#This Row],[Size]]</f>
        <v>L</v>
      </c>
      <c r="P977" s="10" t="str">
        <f t="shared" si="30"/>
        <v>Air Zoom|Running|L</v>
      </c>
      <c r="Q977" s="11">
        <f>Cleaned_Data[[#This Row],[Order_Date]]</f>
        <v>45606</v>
      </c>
      <c r="R977" s="10" t="str">
        <f>Cleaned_Data[[#This Row],[Region]]</f>
        <v>Kolkata</v>
      </c>
      <c r="S977" s="10" t="str">
        <f>Cleaned_Data[[#This Row],[Sales_Channel]]</f>
        <v>Retail</v>
      </c>
      <c r="T977" s="10" t="str">
        <f>Cleaned_Data[[#This Row],[Gender_Category]]</f>
        <v>Kids</v>
      </c>
      <c r="U977" t="str">
        <f t="shared" si="31"/>
        <v>DK-474</v>
      </c>
      <c r="V977" s="10"/>
      <c r="W977" s="10"/>
    </row>
    <row r="978" spans="1:23" x14ac:dyDescent="0.3">
      <c r="A978" s="10" t="s">
        <v>1297</v>
      </c>
      <c r="B978" s="10">
        <f>Cleaned_Data[[#This Row],[Order_ID]]</f>
        <v>3029</v>
      </c>
      <c r="C978" s="10" t="str">
        <f>_xlfn.XLOOKUP(P978,Dim_Product!$E$2:$E$221,Dim_Product!$A$2:$A$221,"Not Found")</f>
        <v>PK-81</v>
      </c>
      <c r="D978" s="10" t="str">
        <f>_xlfn.XLOOKUP(Table5[[#This Row],[Order_Date]],Table8[Date],Table8[Date_Key],"Not Found")</f>
        <v>DK-380</v>
      </c>
      <c r="E978" s="10" t="str">
        <f>_xlfn.XLOOKUP(R978,Table4[Region],Table4[Region_Key])</f>
        <v>RK-01</v>
      </c>
      <c r="F978" s="10" t="str">
        <f>_xlfn.XLOOKUP(S978,Table6[Sales_Channel],Table6[Channel_Key])</f>
        <v>CK-02</v>
      </c>
      <c r="G978" s="10" t="str">
        <f>_xlfn.XLOOKUP(T978,Table7[Gender_Category],Table7[Gender_Key])</f>
        <v>GK-01</v>
      </c>
      <c r="H978" s="10">
        <f>Cleaned_Data[[#This Row],[Units_Sold]]</f>
        <v>2</v>
      </c>
      <c r="I978" s="10">
        <f>Cleaned_Data[[#This Row],[MRP]]</f>
        <v>6110.0300000000007</v>
      </c>
      <c r="J978" s="10">
        <f>Cleaned_Data[[#This Row],[Discount_Applied]]</f>
        <v>0</v>
      </c>
      <c r="K978" s="10">
        <f>Cleaned_Data[[#This Row],[Revenue]]</f>
        <v>0</v>
      </c>
      <c r="L978" s="10">
        <f>Cleaned_Data[[#This Row],[Profit]]</f>
        <v>2696.49</v>
      </c>
      <c r="M978" s="10" t="str">
        <f>Cleaned_Data[[#This Row],[Product_Name]]</f>
        <v>ZoomX Invincible</v>
      </c>
      <c r="N978" s="10" t="str">
        <f>Cleaned_Data[[#This Row],[Product_Line]]</f>
        <v>Training</v>
      </c>
      <c r="O978" s="10" t="str">
        <f>Cleaned_Data[[#This Row],[Size]]</f>
        <v>M</v>
      </c>
      <c r="P978" s="10" t="str">
        <f t="shared" si="30"/>
        <v>ZoomX Invincible|Training|M</v>
      </c>
      <c r="Q978" s="11">
        <f>Cleaned_Data[[#This Row],[Order_Date]]</f>
        <v>45512</v>
      </c>
      <c r="R978" s="10" t="str">
        <f>Cleaned_Data[[#This Row],[Region]]</f>
        <v>Bangalore</v>
      </c>
      <c r="S978" s="10" t="str">
        <f>Cleaned_Data[[#This Row],[Sales_Channel]]</f>
        <v>Retail</v>
      </c>
      <c r="T978" s="10" t="str">
        <f>Cleaned_Data[[#This Row],[Gender_Category]]</f>
        <v>Kids</v>
      </c>
      <c r="U978" t="str">
        <f t="shared" si="31"/>
        <v>DK-380</v>
      </c>
      <c r="V978" s="10"/>
      <c r="W978" s="10"/>
    </row>
    <row r="979" spans="1:23" x14ac:dyDescent="0.3">
      <c r="A979" s="10" t="s">
        <v>1298</v>
      </c>
      <c r="B979" s="10">
        <f>Cleaned_Data[[#This Row],[Order_ID]]</f>
        <v>3030</v>
      </c>
      <c r="C979" s="10" t="str">
        <f>_xlfn.XLOOKUP(P979,Dim_Product!$E$2:$E$221,Dim_Product!$A$2:$A$221,"Not Found")</f>
        <v>PK-75</v>
      </c>
      <c r="D979" s="10" t="str">
        <f>_xlfn.XLOOKUP(Table5[[#This Row],[Order_Date]],Table8[Date],Table8[Date_Key],"Not Found")</f>
        <v>Not Found</v>
      </c>
      <c r="E979" s="10" t="str">
        <f>_xlfn.XLOOKUP(R979,Table4[Region],Table4[Region_Key])</f>
        <v>RK-06</v>
      </c>
      <c r="F979" s="10" t="str">
        <f>_xlfn.XLOOKUP(S979,Table6[Sales_Channel],Table6[Channel_Key])</f>
        <v>CK-01</v>
      </c>
      <c r="G979" s="10" t="str">
        <f>_xlfn.XLOOKUP(T979,Table7[Gender_Category],Table7[Gender_Key])</f>
        <v>GK-03</v>
      </c>
      <c r="H979" s="10">
        <f>Cleaned_Data[[#This Row],[Units_Sold]]</f>
        <v>3</v>
      </c>
      <c r="I979" s="10">
        <f>Cleaned_Data[[#This Row],[MRP]]</f>
        <v>6969.28</v>
      </c>
      <c r="J979" s="10">
        <f>Cleaned_Data[[#This Row],[Discount_Applied]]</f>
        <v>0.57999999999999996</v>
      </c>
      <c r="K979" s="10">
        <f>Cleaned_Data[[#This Row],[Revenue]]</f>
        <v>8781.2900000000009</v>
      </c>
      <c r="L979" s="10">
        <f>Cleaned_Data[[#This Row],[Profit]]</f>
        <v>98.19</v>
      </c>
      <c r="M979" s="10" t="str">
        <f>Cleaned_Data[[#This Row],[Product_Name]]</f>
        <v>Mercurial Superfly</v>
      </c>
      <c r="N979" s="10" t="str">
        <f>Cleaned_Data[[#This Row],[Product_Line]]</f>
        <v>Soccer</v>
      </c>
      <c r="O979" s="10" t="str">
        <f>Cleaned_Data[[#This Row],[Size]]</f>
        <v>NA</v>
      </c>
      <c r="P979" s="10" t="str">
        <f t="shared" si="30"/>
        <v>Mercurial Superfly|Soccer|NA</v>
      </c>
      <c r="Q979" s="11" t="str">
        <f>Cleaned_Data[[#This Row],[Order_Date]]</f>
        <v/>
      </c>
      <c r="R979" s="10" t="str">
        <f>Cleaned_Data[[#This Row],[Region]]</f>
        <v>Kolkata</v>
      </c>
      <c r="S979" s="10" t="str">
        <f>Cleaned_Data[[#This Row],[Sales_Channel]]</f>
        <v>Online</v>
      </c>
      <c r="T979" s="10" t="str">
        <f>Cleaned_Data[[#This Row],[Gender_Category]]</f>
        <v>Men</v>
      </c>
      <c r="U979" t="str">
        <f t="shared" si="31"/>
        <v>Not Found</v>
      </c>
      <c r="V979" s="10"/>
      <c r="W979" s="10"/>
    </row>
    <row r="980" spans="1:23" x14ac:dyDescent="0.3">
      <c r="A980" s="10" t="s">
        <v>1299</v>
      </c>
      <c r="B980" s="10">
        <f>Cleaned_Data[[#This Row],[Order_ID]]</f>
        <v>3031</v>
      </c>
      <c r="C980" s="10" t="str">
        <f>_xlfn.XLOOKUP(P980,Dim_Product!$E$2:$E$221,Dim_Product!$A$2:$A$221,"Not Found")</f>
        <v>PK-03</v>
      </c>
      <c r="D980" s="10" t="str">
        <f>_xlfn.XLOOKUP(Table5[[#This Row],[Order_Date]],Table8[Date],Table8[Date_Key],"Not Found")</f>
        <v>DK-629</v>
      </c>
      <c r="E980" s="10" t="str">
        <f>_xlfn.XLOOKUP(R980,Table4[Region],Table4[Region_Key])</f>
        <v>RK-06</v>
      </c>
      <c r="F980" s="10" t="str">
        <f>_xlfn.XLOOKUP(S980,Table6[Sales_Channel],Table6[Channel_Key])</f>
        <v>CK-01</v>
      </c>
      <c r="G980" s="10" t="str">
        <f>_xlfn.XLOOKUP(T980,Table7[Gender_Category],Table7[Gender_Key])</f>
        <v>GK-01</v>
      </c>
      <c r="H980" s="10">
        <f>Cleaned_Data[[#This Row],[Units_Sold]]</f>
        <v>4</v>
      </c>
      <c r="I980" s="10">
        <f>Cleaned_Data[[#This Row],[MRP]]</f>
        <v>8588.14</v>
      </c>
      <c r="J980" s="10">
        <f>Cleaned_Data[[#This Row],[Discount_Applied]]</f>
        <v>0</v>
      </c>
      <c r="K980" s="10">
        <f>Cleaned_Data[[#This Row],[Revenue]]</f>
        <v>0</v>
      </c>
      <c r="L980" s="10">
        <f>Cleaned_Data[[#This Row],[Profit]]</f>
        <v>-117.68</v>
      </c>
      <c r="M980" s="10" t="str">
        <f>Cleaned_Data[[#This Row],[Product_Name]]</f>
        <v>Premier III</v>
      </c>
      <c r="N980" s="10" t="str">
        <f>Cleaned_Data[[#This Row],[Product_Line]]</f>
        <v>Soccer</v>
      </c>
      <c r="O980" s="10" t="str">
        <f>Cleaned_Data[[#This Row],[Size]]</f>
        <v>M</v>
      </c>
      <c r="P980" s="10" t="str">
        <f t="shared" si="30"/>
        <v>Premier III|Soccer|M</v>
      </c>
      <c r="Q980" s="11">
        <f>Cleaned_Data[[#This Row],[Order_Date]]</f>
        <v>45761</v>
      </c>
      <c r="R980" s="10" t="str">
        <f>Cleaned_Data[[#This Row],[Region]]</f>
        <v>Kolkata</v>
      </c>
      <c r="S980" s="10" t="str">
        <f>Cleaned_Data[[#This Row],[Sales_Channel]]</f>
        <v>Online</v>
      </c>
      <c r="T980" s="10" t="str">
        <f>Cleaned_Data[[#This Row],[Gender_Category]]</f>
        <v>Kids</v>
      </c>
      <c r="U980" t="str">
        <f t="shared" si="31"/>
        <v>DK-629</v>
      </c>
      <c r="V980" s="10"/>
      <c r="W980" s="10"/>
    </row>
    <row r="981" spans="1:23" x14ac:dyDescent="0.3">
      <c r="A981" s="10" t="s">
        <v>1300</v>
      </c>
      <c r="B981" s="10">
        <f>Cleaned_Data[[#This Row],[Order_ID]]</f>
        <v>3032</v>
      </c>
      <c r="C981" s="10" t="str">
        <f>_xlfn.XLOOKUP(P981,Dim_Product!$E$2:$E$221,Dim_Product!$A$2:$A$221,"Not Found")</f>
        <v>PK-05</v>
      </c>
      <c r="D981" s="10" t="str">
        <f>_xlfn.XLOOKUP(Table5[[#This Row],[Order_Date]],Table8[Date],Table8[Date_Key],"Not Found")</f>
        <v>Not Found</v>
      </c>
      <c r="E981" s="10" t="str">
        <f>_xlfn.XLOOKUP(R981,Table4[Region],Table4[Region_Key])</f>
        <v>RK-03</v>
      </c>
      <c r="F981" s="10" t="str">
        <f>_xlfn.XLOOKUP(S981,Table6[Sales_Channel],Table6[Channel_Key])</f>
        <v>CK-01</v>
      </c>
      <c r="G981" s="10" t="str">
        <f>_xlfn.XLOOKUP(T981,Table7[Gender_Category],Table7[Gender_Key])</f>
        <v>GK-03</v>
      </c>
      <c r="H981" s="10">
        <f>Cleaned_Data[[#This Row],[Units_Sold]]</f>
        <v>0</v>
      </c>
      <c r="I981" s="10">
        <f>Cleaned_Data[[#This Row],[MRP]]</f>
        <v>6110.0300000000007</v>
      </c>
      <c r="J981" s="10">
        <f>Cleaned_Data[[#This Row],[Discount_Applied]]</f>
        <v>0</v>
      </c>
      <c r="K981" s="10">
        <f>Cleaned_Data[[#This Row],[Revenue]]</f>
        <v>0</v>
      </c>
      <c r="L981" s="10">
        <f>Cleaned_Data[[#This Row],[Profit]]</f>
        <v>450.75</v>
      </c>
      <c r="M981" s="10" t="str">
        <f>Cleaned_Data[[#This Row],[Product_Name]]</f>
        <v>React Infinity</v>
      </c>
      <c r="N981" s="10" t="str">
        <f>Cleaned_Data[[#This Row],[Product_Line]]</f>
        <v>Running</v>
      </c>
      <c r="O981" s="10" t="str">
        <f>Cleaned_Data[[#This Row],[Size]]</f>
        <v>XL</v>
      </c>
      <c r="P981" s="10" t="str">
        <f t="shared" si="30"/>
        <v>React Infinity|Running|XL</v>
      </c>
      <c r="Q981" s="11" t="str">
        <f>Cleaned_Data[[#This Row],[Order_Date]]</f>
        <v/>
      </c>
      <c r="R981" s="10" t="str">
        <f>Cleaned_Data[[#This Row],[Region]]</f>
        <v>Mumbai</v>
      </c>
      <c r="S981" s="10" t="str">
        <f>Cleaned_Data[[#This Row],[Sales_Channel]]</f>
        <v>Online</v>
      </c>
      <c r="T981" s="10" t="str">
        <f>Cleaned_Data[[#This Row],[Gender_Category]]</f>
        <v>Men</v>
      </c>
      <c r="U981" t="str">
        <f t="shared" si="31"/>
        <v>Not Found</v>
      </c>
      <c r="V981" s="10"/>
      <c r="W981" s="10"/>
    </row>
    <row r="982" spans="1:23" x14ac:dyDescent="0.3">
      <c r="A982" s="10" t="s">
        <v>1301</v>
      </c>
      <c r="B982" s="10">
        <f>Cleaned_Data[[#This Row],[Order_ID]]</f>
        <v>3033</v>
      </c>
      <c r="C982" s="10" t="str">
        <f>_xlfn.XLOOKUP(P982,Dim_Product!$E$2:$E$221,Dim_Product!$A$2:$A$221,"Not Found")</f>
        <v>PK-81</v>
      </c>
      <c r="D982" s="10" t="str">
        <f>_xlfn.XLOOKUP(Table5[[#This Row],[Order_Date]],Table8[Date],Table8[Date_Key],"Not Found")</f>
        <v>Not Found</v>
      </c>
      <c r="E982" s="10" t="str">
        <f>_xlfn.XLOOKUP(R982,Table4[Region],Table4[Region_Key])</f>
        <v>RK-02</v>
      </c>
      <c r="F982" s="10" t="str">
        <f>_xlfn.XLOOKUP(S982,Table6[Sales_Channel],Table6[Channel_Key])</f>
        <v>CK-02</v>
      </c>
      <c r="G982" s="10" t="str">
        <f>_xlfn.XLOOKUP(T982,Table7[Gender_Category],Table7[Gender_Key])</f>
        <v>GK-03</v>
      </c>
      <c r="H982" s="10">
        <f>Cleaned_Data[[#This Row],[Units_Sold]]</f>
        <v>2</v>
      </c>
      <c r="I982" s="10">
        <f>Cleaned_Data[[#This Row],[MRP]]</f>
        <v>9397.68</v>
      </c>
      <c r="J982" s="10">
        <f>Cleaned_Data[[#This Row],[Discount_Applied]]</f>
        <v>0.74</v>
      </c>
      <c r="K982" s="10">
        <f>Cleaned_Data[[#This Row],[Revenue]]</f>
        <v>0</v>
      </c>
      <c r="L982" s="10">
        <f>Cleaned_Data[[#This Row],[Profit]]</f>
        <v>313.58</v>
      </c>
      <c r="M982" s="10" t="str">
        <f>Cleaned_Data[[#This Row],[Product_Name]]</f>
        <v>ZoomX Invincible</v>
      </c>
      <c r="N982" s="10" t="str">
        <f>Cleaned_Data[[#This Row],[Product_Line]]</f>
        <v>Training</v>
      </c>
      <c r="O982" s="10" t="str">
        <f>Cleaned_Data[[#This Row],[Size]]</f>
        <v>M</v>
      </c>
      <c r="P982" s="10" t="str">
        <f t="shared" si="30"/>
        <v>ZoomX Invincible|Training|M</v>
      </c>
      <c r="Q982" s="11" t="str">
        <f>Cleaned_Data[[#This Row],[Order_Date]]</f>
        <v/>
      </c>
      <c r="R982" s="10" t="str">
        <f>Cleaned_Data[[#This Row],[Region]]</f>
        <v>Hyderabad</v>
      </c>
      <c r="S982" s="10" t="str">
        <f>Cleaned_Data[[#This Row],[Sales_Channel]]</f>
        <v>Retail</v>
      </c>
      <c r="T982" s="10" t="str">
        <f>Cleaned_Data[[#This Row],[Gender_Category]]</f>
        <v>Men</v>
      </c>
      <c r="U982" t="str">
        <f t="shared" si="31"/>
        <v>Not Found</v>
      </c>
      <c r="V982" s="10"/>
      <c r="W982" s="10"/>
    </row>
    <row r="983" spans="1:23" x14ac:dyDescent="0.3">
      <c r="A983" s="10" t="s">
        <v>1302</v>
      </c>
      <c r="B983" s="10">
        <f>Cleaned_Data[[#This Row],[Order_ID]]</f>
        <v>3034</v>
      </c>
      <c r="C983" s="10" t="str">
        <f>_xlfn.XLOOKUP(P983,Dim_Product!$E$2:$E$221,Dim_Product!$A$2:$A$221,"Not Found")</f>
        <v>PK-03</v>
      </c>
      <c r="D983" s="10" t="str">
        <f>_xlfn.XLOOKUP(Table5[[#This Row],[Order_Date]],Table8[Date],Table8[Date_Key],"Not Found")</f>
        <v>DK-535</v>
      </c>
      <c r="E983" s="10" t="str">
        <f>_xlfn.XLOOKUP(R983,Table4[Region],Table4[Region_Key])</f>
        <v>RK-04</v>
      </c>
      <c r="F983" s="10" t="str">
        <f>_xlfn.XLOOKUP(S983,Table6[Sales_Channel],Table6[Channel_Key])</f>
        <v>CK-01</v>
      </c>
      <c r="G983" s="10" t="str">
        <f>_xlfn.XLOOKUP(T983,Table7[Gender_Category],Table7[Gender_Key])</f>
        <v>GK-03</v>
      </c>
      <c r="H983" s="10">
        <f>Cleaned_Data[[#This Row],[Units_Sold]]</f>
        <v>2</v>
      </c>
      <c r="I983" s="10">
        <f>Cleaned_Data[[#This Row],[MRP]]</f>
        <v>6110.0300000000007</v>
      </c>
      <c r="J983" s="10">
        <f>Cleaned_Data[[#This Row],[Discount_Applied]]</f>
        <v>0.79</v>
      </c>
      <c r="K983" s="10">
        <f>Cleaned_Data[[#This Row],[Revenue]]</f>
        <v>0</v>
      </c>
      <c r="L983" s="10">
        <f>Cleaned_Data[[#This Row],[Profit]]</f>
        <v>460.06</v>
      </c>
      <c r="M983" s="10" t="str">
        <f>Cleaned_Data[[#This Row],[Product_Name]]</f>
        <v>Premier III</v>
      </c>
      <c r="N983" s="10" t="str">
        <f>Cleaned_Data[[#This Row],[Product_Line]]</f>
        <v>Soccer</v>
      </c>
      <c r="O983" s="10" t="str">
        <f>Cleaned_Data[[#This Row],[Size]]</f>
        <v>M</v>
      </c>
      <c r="P983" s="10" t="str">
        <f t="shared" si="30"/>
        <v>Premier III|Soccer|M</v>
      </c>
      <c r="Q983" s="11">
        <f>Cleaned_Data[[#This Row],[Order_Date]]</f>
        <v>45667</v>
      </c>
      <c r="R983" s="10" t="str">
        <f>Cleaned_Data[[#This Row],[Region]]</f>
        <v>Pune</v>
      </c>
      <c r="S983" s="10" t="str">
        <f>Cleaned_Data[[#This Row],[Sales_Channel]]</f>
        <v>Online</v>
      </c>
      <c r="T983" s="10" t="str">
        <f>Cleaned_Data[[#This Row],[Gender_Category]]</f>
        <v>Men</v>
      </c>
      <c r="U983" t="str">
        <f t="shared" si="31"/>
        <v>DK-535</v>
      </c>
      <c r="V983" s="10"/>
      <c r="W983" s="10"/>
    </row>
    <row r="984" spans="1:23" x14ac:dyDescent="0.3">
      <c r="A984" s="10" t="s">
        <v>1303</v>
      </c>
      <c r="B984" s="10">
        <f>Cleaned_Data[[#This Row],[Order_ID]]</f>
        <v>3035</v>
      </c>
      <c r="C984" s="10" t="str">
        <f>_xlfn.XLOOKUP(P984,Dim_Product!$E$2:$E$221,Dim_Product!$A$2:$A$221,"Not Found")</f>
        <v>PK-25</v>
      </c>
      <c r="D984" s="10" t="str">
        <f>_xlfn.XLOOKUP(Table5[[#This Row],[Order_Date]],Table8[Date],Table8[Date_Key],"Not Found")</f>
        <v>DK-683</v>
      </c>
      <c r="E984" s="10" t="str">
        <f>_xlfn.XLOOKUP(R984,Table4[Region],Table4[Region_Key])</f>
        <v>RK-02</v>
      </c>
      <c r="F984" s="10" t="str">
        <f>_xlfn.XLOOKUP(S984,Table6[Sales_Channel],Table6[Channel_Key])</f>
        <v>CK-02</v>
      </c>
      <c r="G984" s="10" t="str">
        <f>_xlfn.XLOOKUP(T984,Table7[Gender_Category],Table7[Gender_Key])</f>
        <v>GK-01</v>
      </c>
      <c r="H984" s="10">
        <f>Cleaned_Data[[#This Row],[Units_Sold]]</f>
        <v>4</v>
      </c>
      <c r="I984" s="10">
        <f>Cleaned_Data[[#This Row],[MRP]]</f>
        <v>9625.4699999999993</v>
      </c>
      <c r="J984" s="10">
        <f>Cleaned_Data[[#This Row],[Discount_Applied]]</f>
        <v>0</v>
      </c>
      <c r="K984" s="10">
        <f>Cleaned_Data[[#This Row],[Revenue]]</f>
        <v>0</v>
      </c>
      <c r="L984" s="10">
        <f>Cleaned_Data[[#This Row],[Profit]]</f>
        <v>-419.24</v>
      </c>
      <c r="M984" s="10" t="str">
        <f>Cleaned_Data[[#This Row],[Product_Name]]</f>
        <v>Flex Trainer</v>
      </c>
      <c r="N984" s="10" t="str">
        <f>Cleaned_Data[[#This Row],[Product_Line]]</f>
        <v>Training</v>
      </c>
      <c r="O984" s="10" t="str">
        <f>Cleaned_Data[[#This Row],[Size]]</f>
        <v>12</v>
      </c>
      <c r="P984" s="10" t="str">
        <f t="shared" si="30"/>
        <v>Flex Trainer|Training|12</v>
      </c>
      <c r="Q984" s="11">
        <f>Cleaned_Data[[#This Row],[Order_Date]]</f>
        <v>45815</v>
      </c>
      <c r="R984" s="10" t="str">
        <f>Cleaned_Data[[#This Row],[Region]]</f>
        <v>Hyderabad</v>
      </c>
      <c r="S984" s="10" t="str">
        <f>Cleaned_Data[[#This Row],[Sales_Channel]]</f>
        <v>Retail</v>
      </c>
      <c r="T984" s="10" t="str">
        <f>Cleaned_Data[[#This Row],[Gender_Category]]</f>
        <v>Kids</v>
      </c>
      <c r="U984" t="str">
        <f t="shared" si="31"/>
        <v>DK-683</v>
      </c>
      <c r="V984" s="10"/>
      <c r="W984" s="10"/>
    </row>
    <row r="985" spans="1:23" x14ac:dyDescent="0.3">
      <c r="A985" s="10" t="s">
        <v>1304</v>
      </c>
      <c r="B985" s="10">
        <f>Cleaned_Data[[#This Row],[Order_ID]]</f>
        <v>3036</v>
      </c>
      <c r="C985" s="10" t="str">
        <f>_xlfn.XLOOKUP(P985,Dim_Product!$E$2:$E$221,Dim_Product!$A$2:$A$221,"Not Found")</f>
        <v>PK-184</v>
      </c>
      <c r="D985" s="10" t="str">
        <f>_xlfn.XLOOKUP(Table5[[#This Row],[Order_Date]],Table8[Date],Table8[Date_Key],"Not Found")</f>
        <v>Not Found</v>
      </c>
      <c r="E985" s="10" t="str">
        <f>_xlfn.XLOOKUP(R985,Table4[Region],Table4[Region_Key])</f>
        <v>RK-02</v>
      </c>
      <c r="F985" s="10" t="str">
        <f>_xlfn.XLOOKUP(S985,Table6[Sales_Channel],Table6[Channel_Key])</f>
        <v>CK-02</v>
      </c>
      <c r="G985" s="10" t="str">
        <f>_xlfn.XLOOKUP(T985,Table7[Gender_Category],Table7[Gender_Key])</f>
        <v>GK-01</v>
      </c>
      <c r="H985" s="10">
        <f>Cleaned_Data[[#This Row],[Units_Sold]]</f>
        <v>2</v>
      </c>
      <c r="I985" s="10">
        <f>Cleaned_Data[[#This Row],[MRP]]</f>
        <v>2879.09</v>
      </c>
      <c r="J985" s="10">
        <f>Cleaned_Data[[#This Row],[Discount_Applied]]</f>
        <v>0</v>
      </c>
      <c r="K985" s="10">
        <f>Cleaned_Data[[#This Row],[Revenue]]</f>
        <v>0</v>
      </c>
      <c r="L985" s="10">
        <f>Cleaned_Data[[#This Row],[Profit]]</f>
        <v>1129.1099999999999</v>
      </c>
      <c r="M985" s="10" t="str">
        <f>Cleaned_Data[[#This Row],[Product_Name]]</f>
        <v>Dunk Low</v>
      </c>
      <c r="N985" s="10" t="str">
        <f>Cleaned_Data[[#This Row],[Product_Line]]</f>
        <v>Lifestyle</v>
      </c>
      <c r="O985" s="10" t="str">
        <f>Cleaned_Data[[#This Row],[Size]]</f>
        <v>11</v>
      </c>
      <c r="P985" s="10" t="str">
        <f t="shared" si="30"/>
        <v>Dunk Low|Lifestyle|11</v>
      </c>
      <c r="Q985" s="11" t="str">
        <f>Cleaned_Data[[#This Row],[Order_Date]]</f>
        <v/>
      </c>
      <c r="R985" s="10" t="str">
        <f>Cleaned_Data[[#This Row],[Region]]</f>
        <v>Hyderabad</v>
      </c>
      <c r="S985" s="10" t="str">
        <f>Cleaned_Data[[#This Row],[Sales_Channel]]</f>
        <v>Retail</v>
      </c>
      <c r="T985" s="10" t="str">
        <f>Cleaned_Data[[#This Row],[Gender_Category]]</f>
        <v>Kids</v>
      </c>
      <c r="U985" t="str">
        <f t="shared" si="31"/>
        <v>Not Found</v>
      </c>
      <c r="V985" s="10"/>
      <c r="W985" s="10"/>
    </row>
    <row r="986" spans="1:23" x14ac:dyDescent="0.3">
      <c r="A986" s="10" t="s">
        <v>1305</v>
      </c>
      <c r="B986" s="10">
        <f>Cleaned_Data[[#This Row],[Order_ID]]</f>
        <v>3038</v>
      </c>
      <c r="C986" s="10" t="str">
        <f>_xlfn.XLOOKUP(P986,Dim_Product!$E$2:$E$221,Dim_Product!$A$2:$A$221,"Not Found")</f>
        <v>PK-94</v>
      </c>
      <c r="D986" s="10" t="str">
        <f>_xlfn.XLOOKUP(Table5[[#This Row],[Order_Date]],Table8[Date],Table8[Date_Key],"Not Found")</f>
        <v>DK-409</v>
      </c>
      <c r="E986" s="10" t="str">
        <f>_xlfn.XLOOKUP(R986,Table4[Region],Table4[Region_Key])</f>
        <v>RK-05</v>
      </c>
      <c r="F986" s="10" t="str">
        <f>_xlfn.XLOOKUP(S986,Table6[Sales_Channel],Table6[Channel_Key])</f>
        <v>CK-02</v>
      </c>
      <c r="G986" s="10" t="str">
        <f>_xlfn.XLOOKUP(T986,Table7[Gender_Category],Table7[Gender_Key])</f>
        <v>GK-01</v>
      </c>
      <c r="H986" s="10">
        <f>Cleaned_Data[[#This Row],[Units_Sold]]</f>
        <v>0</v>
      </c>
      <c r="I986" s="10">
        <f>Cleaned_Data[[#This Row],[MRP]]</f>
        <v>4195.03</v>
      </c>
      <c r="J986" s="10">
        <f>Cleaned_Data[[#This Row],[Discount_Applied]]</f>
        <v>0</v>
      </c>
      <c r="K986" s="10">
        <f>Cleaned_Data[[#This Row],[Revenue]]</f>
        <v>0</v>
      </c>
      <c r="L986" s="10">
        <f>Cleaned_Data[[#This Row],[Profit]]</f>
        <v>1068.18</v>
      </c>
      <c r="M986" s="10" t="str">
        <f>Cleaned_Data[[#This Row],[Product_Name]]</f>
        <v>Air Force 1</v>
      </c>
      <c r="N986" s="10" t="str">
        <f>Cleaned_Data[[#This Row],[Product_Line]]</f>
        <v>Lifestyle</v>
      </c>
      <c r="O986" s="10" t="str">
        <f>Cleaned_Data[[#This Row],[Size]]</f>
        <v>M</v>
      </c>
      <c r="P986" s="10" t="str">
        <f t="shared" si="30"/>
        <v>Air Force 1|Lifestyle|M</v>
      </c>
      <c r="Q986" s="11">
        <f>Cleaned_Data[[#This Row],[Order_Date]]</f>
        <v>45541</v>
      </c>
      <c r="R986" s="10" t="str">
        <f>Cleaned_Data[[#This Row],[Region]]</f>
        <v>Delhi</v>
      </c>
      <c r="S986" s="10" t="str">
        <f>Cleaned_Data[[#This Row],[Sales_Channel]]</f>
        <v>Retail</v>
      </c>
      <c r="T986" s="10" t="str">
        <f>Cleaned_Data[[#This Row],[Gender_Category]]</f>
        <v>Kids</v>
      </c>
      <c r="U986" t="str">
        <f t="shared" si="31"/>
        <v>DK-409</v>
      </c>
      <c r="V986" s="10"/>
      <c r="W986" s="10"/>
    </row>
    <row r="987" spans="1:23" x14ac:dyDescent="0.3">
      <c r="A987" s="10" t="s">
        <v>1306</v>
      </c>
      <c r="B987" s="10">
        <f>Cleaned_Data[[#This Row],[Order_ID]]</f>
        <v>3039</v>
      </c>
      <c r="C987" s="10" t="str">
        <f>_xlfn.XLOOKUP(P987,Dim_Product!$E$2:$E$221,Dim_Product!$A$2:$A$221,"Not Found")</f>
        <v>PK-79</v>
      </c>
      <c r="D987" s="10" t="str">
        <f>_xlfn.XLOOKUP(Table5[[#This Row],[Order_Date]],Table8[Date],Table8[Date_Key],"Not Found")</f>
        <v>DK-296</v>
      </c>
      <c r="E987" s="10" t="str">
        <f>_xlfn.XLOOKUP(R987,Table4[Region],Table4[Region_Key])</f>
        <v>RK-04</v>
      </c>
      <c r="F987" s="10" t="str">
        <f>_xlfn.XLOOKUP(S987,Table6[Sales_Channel],Table6[Channel_Key])</f>
        <v>CK-01</v>
      </c>
      <c r="G987" s="10" t="str">
        <f>_xlfn.XLOOKUP(T987,Table7[Gender_Category],Table7[Gender_Key])</f>
        <v>GK-01</v>
      </c>
      <c r="H987" s="10">
        <f>Cleaned_Data[[#This Row],[Units_Sold]]</f>
        <v>2</v>
      </c>
      <c r="I987" s="10">
        <f>Cleaned_Data[[#This Row],[MRP]]</f>
        <v>5366.19</v>
      </c>
      <c r="J987" s="10">
        <f>Cleaned_Data[[#This Row],[Discount_Applied]]</f>
        <v>0</v>
      </c>
      <c r="K987" s="10">
        <f>Cleaned_Data[[#This Row],[Revenue]]</f>
        <v>0</v>
      </c>
      <c r="L987" s="10">
        <f>Cleaned_Data[[#This Row],[Profit]]</f>
        <v>638.29999999999995</v>
      </c>
      <c r="M987" s="10" t="str">
        <f>Cleaned_Data[[#This Row],[Product_Name]]</f>
        <v>Premier III</v>
      </c>
      <c r="N987" s="10" t="str">
        <f>Cleaned_Data[[#This Row],[Product_Line]]</f>
        <v>Soccer</v>
      </c>
      <c r="O987" s="10" t="str">
        <f>Cleaned_Data[[#This Row],[Size]]</f>
        <v>10</v>
      </c>
      <c r="P987" s="10" t="str">
        <f t="shared" si="30"/>
        <v>Premier III|Soccer|10</v>
      </c>
      <c r="Q987" s="11">
        <f>Cleaned_Data[[#This Row],[Order_Date]]</f>
        <v>45428</v>
      </c>
      <c r="R987" s="10" t="str">
        <f>Cleaned_Data[[#This Row],[Region]]</f>
        <v>Pune</v>
      </c>
      <c r="S987" s="10" t="str">
        <f>Cleaned_Data[[#This Row],[Sales_Channel]]</f>
        <v>Online</v>
      </c>
      <c r="T987" s="10" t="str">
        <f>Cleaned_Data[[#This Row],[Gender_Category]]</f>
        <v>Kids</v>
      </c>
      <c r="U987" t="str">
        <f t="shared" si="31"/>
        <v>DK-296</v>
      </c>
      <c r="V987" s="10"/>
      <c r="W987" s="10"/>
    </row>
    <row r="988" spans="1:23" x14ac:dyDescent="0.3">
      <c r="A988" s="10" t="s">
        <v>1307</v>
      </c>
      <c r="B988" s="10">
        <f>Cleaned_Data[[#This Row],[Order_ID]]</f>
        <v>3040</v>
      </c>
      <c r="C988" s="10" t="str">
        <f>_xlfn.XLOOKUP(P988,Dim_Product!$E$2:$E$221,Dim_Product!$A$2:$A$221,"Not Found")</f>
        <v>PK-96</v>
      </c>
      <c r="D988" s="10" t="str">
        <f>_xlfn.XLOOKUP(Table5[[#This Row],[Order_Date]],Table8[Date],Table8[Date_Key],"Not Found")</f>
        <v>DK-625</v>
      </c>
      <c r="E988" s="10" t="str">
        <f>_xlfn.XLOOKUP(R988,Table4[Region],Table4[Region_Key])</f>
        <v>RK-02</v>
      </c>
      <c r="F988" s="10" t="str">
        <f>_xlfn.XLOOKUP(S988,Table6[Sales_Channel],Table6[Channel_Key])</f>
        <v>CK-01</v>
      </c>
      <c r="G988" s="10" t="str">
        <f>_xlfn.XLOOKUP(T988,Table7[Gender_Category],Table7[Gender_Key])</f>
        <v>GK-02</v>
      </c>
      <c r="H988" s="10">
        <f>Cleaned_Data[[#This Row],[Units_Sold]]</f>
        <v>2</v>
      </c>
      <c r="I988" s="10">
        <f>Cleaned_Data[[#This Row],[MRP]]</f>
        <v>6110.0300000000007</v>
      </c>
      <c r="J988" s="10">
        <f>Cleaned_Data[[#This Row],[Discount_Applied]]</f>
        <v>0</v>
      </c>
      <c r="K988" s="10">
        <f>Cleaned_Data[[#This Row],[Revenue]]</f>
        <v>0</v>
      </c>
      <c r="L988" s="10">
        <f>Cleaned_Data[[#This Row],[Profit]]</f>
        <v>3833.04</v>
      </c>
      <c r="M988" s="10" t="str">
        <f>Cleaned_Data[[#This Row],[Product_Name]]</f>
        <v>Waffle One</v>
      </c>
      <c r="N988" s="10" t="str">
        <f>Cleaned_Data[[#This Row],[Product_Line]]</f>
        <v>Lifestyle</v>
      </c>
      <c r="O988" s="10" t="str">
        <f>Cleaned_Data[[#This Row],[Size]]</f>
        <v>XL</v>
      </c>
      <c r="P988" s="10" t="str">
        <f t="shared" si="30"/>
        <v>Waffle One|Lifestyle|XL</v>
      </c>
      <c r="Q988" s="11">
        <f>Cleaned_Data[[#This Row],[Order_Date]]</f>
        <v>45757</v>
      </c>
      <c r="R988" s="10" t="str">
        <f>Cleaned_Data[[#This Row],[Region]]</f>
        <v>Hyderabad</v>
      </c>
      <c r="S988" s="10" t="str">
        <f>Cleaned_Data[[#This Row],[Sales_Channel]]</f>
        <v>Online</v>
      </c>
      <c r="T988" s="10" t="str">
        <f>Cleaned_Data[[#This Row],[Gender_Category]]</f>
        <v>Women</v>
      </c>
      <c r="U988" t="str">
        <f t="shared" si="31"/>
        <v>DK-625</v>
      </c>
      <c r="V988" s="10"/>
      <c r="W988" s="10"/>
    </row>
    <row r="989" spans="1:23" x14ac:dyDescent="0.3">
      <c r="A989" s="10" t="s">
        <v>1308</v>
      </c>
      <c r="B989" s="10">
        <f>Cleaned_Data[[#This Row],[Order_ID]]</f>
        <v>3041</v>
      </c>
      <c r="C989" s="10" t="str">
        <f>_xlfn.XLOOKUP(P989,Dim_Product!$E$2:$E$221,Dim_Product!$A$2:$A$221,"Not Found")</f>
        <v>PK-115</v>
      </c>
      <c r="D989" s="10" t="str">
        <f>_xlfn.XLOOKUP(Table5[[#This Row],[Order_Date]],Table8[Date],Table8[Date_Key],"Not Found")</f>
        <v>DK-380</v>
      </c>
      <c r="E989" s="10" t="str">
        <f>_xlfn.XLOOKUP(R989,Table4[Region],Table4[Region_Key])</f>
        <v>RK-01</v>
      </c>
      <c r="F989" s="10" t="str">
        <f>_xlfn.XLOOKUP(S989,Table6[Sales_Channel],Table6[Channel_Key])</f>
        <v>CK-01</v>
      </c>
      <c r="G989" s="10" t="str">
        <f>_xlfn.XLOOKUP(T989,Table7[Gender_Category],Table7[Gender_Key])</f>
        <v>GK-01</v>
      </c>
      <c r="H989" s="10">
        <f>Cleaned_Data[[#This Row],[Units_Sold]]</f>
        <v>2</v>
      </c>
      <c r="I989" s="10">
        <f>Cleaned_Data[[#This Row],[MRP]]</f>
        <v>4884.55</v>
      </c>
      <c r="J989" s="10">
        <f>Cleaned_Data[[#This Row],[Discount_Applied]]</f>
        <v>0</v>
      </c>
      <c r="K989" s="10">
        <f>Cleaned_Data[[#This Row],[Revenue]]</f>
        <v>0</v>
      </c>
      <c r="L989" s="10">
        <f>Cleaned_Data[[#This Row],[Profit]]</f>
        <v>-1182.29</v>
      </c>
      <c r="M989" s="10" t="str">
        <f>Cleaned_Data[[#This Row],[Product_Name]]</f>
        <v>Waffle One</v>
      </c>
      <c r="N989" s="10" t="str">
        <f>Cleaned_Data[[#This Row],[Product_Line]]</f>
        <v>Lifestyle</v>
      </c>
      <c r="O989" s="10" t="str">
        <f>Cleaned_Data[[#This Row],[Size]]</f>
        <v>9</v>
      </c>
      <c r="P989" s="10" t="str">
        <f t="shared" si="30"/>
        <v>Waffle One|Lifestyle|9</v>
      </c>
      <c r="Q989" s="11">
        <f>Cleaned_Data[[#This Row],[Order_Date]]</f>
        <v>45512</v>
      </c>
      <c r="R989" s="10" t="str">
        <f>Cleaned_Data[[#This Row],[Region]]</f>
        <v>Bangalore</v>
      </c>
      <c r="S989" s="10" t="str">
        <f>Cleaned_Data[[#This Row],[Sales_Channel]]</f>
        <v>Online</v>
      </c>
      <c r="T989" s="10" t="str">
        <f>Cleaned_Data[[#This Row],[Gender_Category]]</f>
        <v>Kids</v>
      </c>
      <c r="U989" t="str">
        <f t="shared" si="31"/>
        <v>DK-380</v>
      </c>
      <c r="V989" s="10"/>
      <c r="W989" s="10"/>
    </row>
    <row r="990" spans="1:23" x14ac:dyDescent="0.3">
      <c r="A990" s="10" t="s">
        <v>1309</v>
      </c>
      <c r="B990" s="10">
        <f>Cleaned_Data[[#This Row],[Order_ID]]</f>
        <v>3042</v>
      </c>
      <c r="C990" s="10" t="str">
        <f>_xlfn.XLOOKUP(P990,Dim_Product!$E$2:$E$221,Dim_Product!$A$2:$A$221,"Not Found")</f>
        <v>PK-94</v>
      </c>
      <c r="D990" s="10" t="str">
        <f>_xlfn.XLOOKUP(Table5[[#This Row],[Order_Date]],Table8[Date],Table8[Date_Key],"Not Found")</f>
        <v>DK-367</v>
      </c>
      <c r="E990" s="10" t="str">
        <f>_xlfn.XLOOKUP(R990,Table4[Region],Table4[Region_Key])</f>
        <v>RK-05</v>
      </c>
      <c r="F990" s="10" t="str">
        <f>_xlfn.XLOOKUP(S990,Table6[Sales_Channel],Table6[Channel_Key])</f>
        <v>CK-01</v>
      </c>
      <c r="G990" s="10" t="str">
        <f>_xlfn.XLOOKUP(T990,Table7[Gender_Category],Table7[Gender_Key])</f>
        <v>GK-03</v>
      </c>
      <c r="H990" s="10">
        <f>Cleaned_Data[[#This Row],[Units_Sold]]</f>
        <v>1</v>
      </c>
      <c r="I990" s="10">
        <f>Cleaned_Data[[#This Row],[MRP]]</f>
        <v>6110.0300000000007</v>
      </c>
      <c r="J990" s="10">
        <f>Cleaned_Data[[#This Row],[Discount_Applied]]</f>
        <v>0</v>
      </c>
      <c r="K990" s="10">
        <f>Cleaned_Data[[#This Row],[Revenue]]</f>
        <v>0</v>
      </c>
      <c r="L990" s="10">
        <f>Cleaned_Data[[#This Row],[Profit]]</f>
        <v>3750.11</v>
      </c>
      <c r="M990" s="10" t="str">
        <f>Cleaned_Data[[#This Row],[Product_Name]]</f>
        <v>Air Force 1</v>
      </c>
      <c r="N990" s="10" t="str">
        <f>Cleaned_Data[[#This Row],[Product_Line]]</f>
        <v>Lifestyle</v>
      </c>
      <c r="O990" s="10" t="str">
        <f>Cleaned_Data[[#This Row],[Size]]</f>
        <v>M</v>
      </c>
      <c r="P990" s="10" t="str">
        <f t="shared" si="30"/>
        <v>Air Force 1|Lifestyle|M</v>
      </c>
      <c r="Q990" s="11">
        <f>Cleaned_Data[[#This Row],[Order_Date]]</f>
        <v>45499</v>
      </c>
      <c r="R990" s="10" t="str">
        <f>Cleaned_Data[[#This Row],[Region]]</f>
        <v>Delhi</v>
      </c>
      <c r="S990" s="10" t="str">
        <f>Cleaned_Data[[#This Row],[Sales_Channel]]</f>
        <v>Online</v>
      </c>
      <c r="T990" s="10" t="str">
        <f>Cleaned_Data[[#This Row],[Gender_Category]]</f>
        <v>Men</v>
      </c>
      <c r="U990" t="str">
        <f t="shared" si="31"/>
        <v>DK-367</v>
      </c>
      <c r="V990" s="10"/>
      <c r="W990" s="10"/>
    </row>
    <row r="991" spans="1:23" x14ac:dyDescent="0.3">
      <c r="A991" s="10" t="s">
        <v>1310</v>
      </c>
      <c r="B991" s="10">
        <f>Cleaned_Data[[#This Row],[Order_ID]]</f>
        <v>3043</v>
      </c>
      <c r="C991" s="10" t="str">
        <f>_xlfn.XLOOKUP(P991,Dim_Product!$E$2:$E$221,Dim_Product!$A$2:$A$221,"Not Found")</f>
        <v>PK-46</v>
      </c>
      <c r="D991" s="10" t="str">
        <f>_xlfn.XLOOKUP(Table5[[#This Row],[Order_Date]],Table8[Date],Table8[Date_Key],"Not Found")</f>
        <v>DK-204</v>
      </c>
      <c r="E991" s="10" t="str">
        <f>_xlfn.XLOOKUP(R991,Table4[Region],Table4[Region_Key])</f>
        <v>RK-05</v>
      </c>
      <c r="F991" s="10" t="str">
        <f>_xlfn.XLOOKUP(S991,Table6[Sales_Channel],Table6[Channel_Key])</f>
        <v>CK-02</v>
      </c>
      <c r="G991" s="10" t="str">
        <f>_xlfn.XLOOKUP(T991,Table7[Gender_Category],Table7[Gender_Key])</f>
        <v>GK-03</v>
      </c>
      <c r="H991" s="10">
        <f>Cleaned_Data[[#This Row],[Units_Sold]]</f>
        <v>2</v>
      </c>
      <c r="I991" s="10">
        <f>Cleaned_Data[[#This Row],[MRP]]</f>
        <v>6110.0300000000007</v>
      </c>
      <c r="J991" s="10">
        <f>Cleaned_Data[[#This Row],[Discount_Applied]]</f>
        <v>0</v>
      </c>
      <c r="K991" s="10">
        <f>Cleaned_Data[[#This Row],[Revenue]]</f>
        <v>0</v>
      </c>
      <c r="L991" s="10">
        <f>Cleaned_Data[[#This Row],[Profit]]</f>
        <v>147.79</v>
      </c>
      <c r="M991" s="10" t="str">
        <f>Cleaned_Data[[#This Row],[Product_Name]]</f>
        <v>React Infinity</v>
      </c>
      <c r="N991" s="10" t="str">
        <f>Cleaned_Data[[#This Row],[Product_Line]]</f>
        <v>Running</v>
      </c>
      <c r="O991" s="10" t="str">
        <f>Cleaned_Data[[#This Row],[Size]]</f>
        <v>L</v>
      </c>
      <c r="P991" s="10" t="str">
        <f t="shared" si="30"/>
        <v>React Infinity|Running|L</v>
      </c>
      <c r="Q991" s="11">
        <f>Cleaned_Data[[#This Row],[Order_Date]]</f>
        <v>45336</v>
      </c>
      <c r="R991" s="10" t="str">
        <f>Cleaned_Data[[#This Row],[Region]]</f>
        <v>Delhi</v>
      </c>
      <c r="S991" s="10" t="str">
        <f>Cleaned_Data[[#This Row],[Sales_Channel]]</f>
        <v>Retail</v>
      </c>
      <c r="T991" s="10" t="str">
        <f>Cleaned_Data[[#This Row],[Gender_Category]]</f>
        <v>Men</v>
      </c>
      <c r="U991" t="str">
        <f t="shared" si="31"/>
        <v>DK-204</v>
      </c>
      <c r="V991" s="10"/>
      <c r="W991" s="10"/>
    </row>
    <row r="992" spans="1:23" x14ac:dyDescent="0.3">
      <c r="A992" s="10" t="s">
        <v>1311</v>
      </c>
      <c r="B992" s="10">
        <f>Cleaned_Data[[#This Row],[Order_ID]]</f>
        <v>3044</v>
      </c>
      <c r="C992" s="10" t="str">
        <f>_xlfn.XLOOKUP(P992,Dim_Product!$E$2:$E$221,Dim_Product!$A$2:$A$221,"Not Found")</f>
        <v>PK-147</v>
      </c>
      <c r="D992" s="10" t="str">
        <f>_xlfn.XLOOKUP(Table5[[#This Row],[Order_Date]],Table8[Date],Table8[Date_Key],"Not Found")</f>
        <v>DK-426</v>
      </c>
      <c r="E992" s="10" t="str">
        <f>_xlfn.XLOOKUP(R992,Table4[Region],Table4[Region_Key])</f>
        <v>RK-02</v>
      </c>
      <c r="F992" s="10" t="str">
        <f>_xlfn.XLOOKUP(S992,Table6[Sales_Channel],Table6[Channel_Key])</f>
        <v>CK-02</v>
      </c>
      <c r="G992" s="10" t="str">
        <f>_xlfn.XLOOKUP(T992,Table7[Gender_Category],Table7[Gender_Key])</f>
        <v>GK-01</v>
      </c>
      <c r="H992" s="10">
        <f>Cleaned_Data[[#This Row],[Units_Sold]]</f>
        <v>3</v>
      </c>
      <c r="I992" s="10">
        <f>Cleaned_Data[[#This Row],[MRP]]</f>
        <v>4222.2</v>
      </c>
      <c r="J992" s="10">
        <f>Cleaned_Data[[#This Row],[Discount_Applied]]</f>
        <v>0</v>
      </c>
      <c r="K992" s="10">
        <f>Cleaned_Data[[#This Row],[Revenue]]</f>
        <v>0</v>
      </c>
      <c r="L992" s="10">
        <f>Cleaned_Data[[#This Row],[Profit]]</f>
        <v>931.4</v>
      </c>
      <c r="M992" s="10" t="str">
        <f>Cleaned_Data[[#This Row],[Product_Name]]</f>
        <v>Air Force 1</v>
      </c>
      <c r="N992" s="10" t="str">
        <f>Cleaned_Data[[#This Row],[Product_Line]]</f>
        <v>Lifestyle</v>
      </c>
      <c r="O992" s="10" t="str">
        <f>Cleaned_Data[[#This Row],[Size]]</f>
        <v>7</v>
      </c>
      <c r="P992" s="10" t="str">
        <f t="shared" si="30"/>
        <v>Air Force 1|Lifestyle|7</v>
      </c>
      <c r="Q992" s="11">
        <f>Cleaned_Data[[#This Row],[Order_Date]]</f>
        <v>45558</v>
      </c>
      <c r="R992" s="10" t="str">
        <f>Cleaned_Data[[#This Row],[Region]]</f>
        <v>Hyderabad</v>
      </c>
      <c r="S992" s="10" t="str">
        <f>Cleaned_Data[[#This Row],[Sales_Channel]]</f>
        <v>Retail</v>
      </c>
      <c r="T992" s="10" t="str">
        <f>Cleaned_Data[[#This Row],[Gender_Category]]</f>
        <v>Kids</v>
      </c>
      <c r="U992" t="str">
        <f t="shared" si="31"/>
        <v>DK-426</v>
      </c>
      <c r="V992" s="10"/>
      <c r="W992" s="10"/>
    </row>
    <row r="993" spans="1:23" x14ac:dyDescent="0.3">
      <c r="A993" s="10" t="s">
        <v>1312</v>
      </c>
      <c r="B993" s="10">
        <f>Cleaned_Data[[#This Row],[Order_ID]]</f>
        <v>3045</v>
      </c>
      <c r="C993" s="10" t="str">
        <f>_xlfn.XLOOKUP(P993,Dim_Product!$E$2:$E$221,Dim_Product!$A$2:$A$221,"Not Found")</f>
        <v>PK-37</v>
      </c>
      <c r="D993" s="10" t="str">
        <f>_xlfn.XLOOKUP(Table5[[#This Row],[Order_Date]],Table8[Date],Table8[Date_Key],"Not Found")</f>
        <v>Not Found</v>
      </c>
      <c r="E993" s="10" t="str">
        <f>_xlfn.XLOOKUP(R993,Table4[Region],Table4[Region_Key])</f>
        <v>RK-01</v>
      </c>
      <c r="F993" s="10" t="str">
        <f>_xlfn.XLOOKUP(S993,Table6[Sales_Channel],Table6[Channel_Key])</f>
        <v>CK-02</v>
      </c>
      <c r="G993" s="10" t="str">
        <f>_xlfn.XLOOKUP(T993,Table7[Gender_Category],Table7[Gender_Key])</f>
        <v>GK-01</v>
      </c>
      <c r="H993" s="10">
        <f>Cleaned_Data[[#This Row],[Units_Sold]]</f>
        <v>1</v>
      </c>
      <c r="I993" s="10">
        <f>Cleaned_Data[[#This Row],[MRP]]</f>
        <v>2196.1999999999998</v>
      </c>
      <c r="J993" s="10">
        <f>Cleaned_Data[[#This Row],[Discount_Applied]]</f>
        <v>0</v>
      </c>
      <c r="K993" s="10">
        <f>Cleaned_Data[[#This Row],[Revenue]]</f>
        <v>0</v>
      </c>
      <c r="L993" s="10">
        <f>Cleaned_Data[[#This Row],[Profit]]</f>
        <v>3809.54</v>
      </c>
      <c r="M993" s="10" t="str">
        <f>Cleaned_Data[[#This Row],[Product_Name]]</f>
        <v>Premier III</v>
      </c>
      <c r="N993" s="10" t="str">
        <f>Cleaned_Data[[#This Row],[Product_Line]]</f>
        <v>Soccer</v>
      </c>
      <c r="O993" s="10" t="str">
        <f>Cleaned_Data[[#This Row],[Size]]</f>
        <v>XL</v>
      </c>
      <c r="P993" s="10" t="str">
        <f t="shared" si="30"/>
        <v>Premier III|Soccer|XL</v>
      </c>
      <c r="Q993" s="11" t="str">
        <f>Cleaned_Data[[#This Row],[Order_Date]]</f>
        <v/>
      </c>
      <c r="R993" s="10" t="str">
        <f>Cleaned_Data[[#This Row],[Region]]</f>
        <v>Bangalore</v>
      </c>
      <c r="S993" s="10" t="str">
        <f>Cleaned_Data[[#This Row],[Sales_Channel]]</f>
        <v>Retail</v>
      </c>
      <c r="T993" s="10" t="str">
        <f>Cleaned_Data[[#This Row],[Gender_Category]]</f>
        <v>Kids</v>
      </c>
      <c r="U993" t="str">
        <f t="shared" si="31"/>
        <v>Not Found</v>
      </c>
      <c r="V993" s="10"/>
      <c r="W993" s="10"/>
    </row>
    <row r="994" spans="1:23" x14ac:dyDescent="0.3">
      <c r="A994" s="10" t="s">
        <v>1313</v>
      </c>
      <c r="B994" s="10">
        <f>Cleaned_Data[[#This Row],[Order_ID]]</f>
        <v>3046</v>
      </c>
      <c r="C994" s="10" t="str">
        <f>_xlfn.XLOOKUP(P994,Dim_Product!$E$2:$E$221,Dim_Product!$A$2:$A$221,"Not Found")</f>
        <v>PK-180</v>
      </c>
      <c r="D994" s="10" t="str">
        <f>_xlfn.XLOOKUP(Table5[[#This Row],[Order_Date]],Table8[Date],Table8[Date_Key],"Not Found")</f>
        <v>DK-457</v>
      </c>
      <c r="E994" s="10" t="str">
        <f>_xlfn.XLOOKUP(R994,Table4[Region],Table4[Region_Key])</f>
        <v>RK-01</v>
      </c>
      <c r="F994" s="10" t="str">
        <f>_xlfn.XLOOKUP(S994,Table6[Sales_Channel],Table6[Channel_Key])</f>
        <v>CK-01</v>
      </c>
      <c r="G994" s="10" t="str">
        <f>_xlfn.XLOOKUP(T994,Table7[Gender_Category],Table7[Gender_Key])</f>
        <v>GK-03</v>
      </c>
      <c r="H994" s="10">
        <f>Cleaned_Data[[#This Row],[Units_Sold]]</f>
        <v>2</v>
      </c>
      <c r="I994" s="10">
        <f>Cleaned_Data[[#This Row],[MRP]]</f>
        <v>4597.2299999999996</v>
      </c>
      <c r="J994" s="10">
        <f>Cleaned_Data[[#This Row],[Discount_Applied]]</f>
        <v>0</v>
      </c>
      <c r="K994" s="10">
        <f>Cleaned_Data[[#This Row],[Revenue]]</f>
        <v>0</v>
      </c>
      <c r="L994" s="10">
        <f>Cleaned_Data[[#This Row],[Profit]]</f>
        <v>3277.67</v>
      </c>
      <c r="M994" s="10" t="str">
        <f>Cleaned_Data[[#This Row],[Product_Name]]</f>
        <v>Air Jordan</v>
      </c>
      <c r="N994" s="10" t="str">
        <f>Cleaned_Data[[#This Row],[Product_Line]]</f>
        <v>Basketball</v>
      </c>
      <c r="O994" s="10" t="str">
        <f>Cleaned_Data[[#This Row],[Size]]</f>
        <v>11</v>
      </c>
      <c r="P994" s="10" t="str">
        <f t="shared" si="30"/>
        <v>Air Jordan|Basketball|11</v>
      </c>
      <c r="Q994" s="11">
        <f>Cleaned_Data[[#This Row],[Order_Date]]</f>
        <v>45589</v>
      </c>
      <c r="R994" s="10" t="str">
        <f>Cleaned_Data[[#This Row],[Region]]</f>
        <v>Bangalore</v>
      </c>
      <c r="S994" s="10" t="str">
        <f>Cleaned_Data[[#This Row],[Sales_Channel]]</f>
        <v>Online</v>
      </c>
      <c r="T994" s="10" t="str">
        <f>Cleaned_Data[[#This Row],[Gender_Category]]</f>
        <v>Men</v>
      </c>
      <c r="U994" t="str">
        <f t="shared" si="31"/>
        <v>DK-457</v>
      </c>
      <c r="V994" s="10"/>
      <c r="W994" s="10"/>
    </row>
    <row r="995" spans="1:23" x14ac:dyDescent="0.3">
      <c r="A995" s="10" t="s">
        <v>1314</v>
      </c>
      <c r="B995" s="10">
        <f>Cleaned_Data[[#This Row],[Order_ID]]</f>
        <v>3047</v>
      </c>
      <c r="C995" s="10" t="str">
        <f>_xlfn.XLOOKUP(P995,Dim_Product!$E$2:$E$221,Dim_Product!$A$2:$A$221,"Not Found")</f>
        <v>PK-59</v>
      </c>
      <c r="D995" s="10" t="str">
        <f>_xlfn.XLOOKUP(Table5[[#This Row],[Order_Date]],Table8[Date],Table8[Date_Key],"Not Found")</f>
        <v>DK-446</v>
      </c>
      <c r="E995" s="10" t="str">
        <f>_xlfn.XLOOKUP(R995,Table4[Region],Table4[Region_Key])</f>
        <v>RK-02</v>
      </c>
      <c r="F995" s="10" t="str">
        <f>_xlfn.XLOOKUP(S995,Table6[Sales_Channel],Table6[Channel_Key])</f>
        <v>CK-01</v>
      </c>
      <c r="G995" s="10" t="str">
        <f>_xlfn.XLOOKUP(T995,Table7[Gender_Category],Table7[Gender_Key])</f>
        <v>GK-02</v>
      </c>
      <c r="H995" s="10">
        <f>Cleaned_Data[[#This Row],[Units_Sold]]</f>
        <v>3</v>
      </c>
      <c r="I995" s="10">
        <f>Cleaned_Data[[#This Row],[MRP]]</f>
        <v>6175.84</v>
      </c>
      <c r="J995" s="10">
        <f>Cleaned_Data[[#This Row],[Discount_Applied]]</f>
        <v>0.9</v>
      </c>
      <c r="K995" s="10">
        <f>Cleaned_Data[[#This Row],[Revenue]]</f>
        <v>1852.75</v>
      </c>
      <c r="L995" s="10">
        <f>Cleaned_Data[[#This Row],[Profit]]</f>
        <v>-960.94</v>
      </c>
      <c r="M995" s="10" t="str">
        <f>Cleaned_Data[[#This Row],[Product_Name]]</f>
        <v>Kyrie Flytrap</v>
      </c>
      <c r="N995" s="10" t="str">
        <f>Cleaned_Data[[#This Row],[Product_Line]]</f>
        <v>Basketball</v>
      </c>
      <c r="O995" s="10" t="str">
        <f>Cleaned_Data[[#This Row],[Size]]</f>
        <v>NA</v>
      </c>
      <c r="P995" s="10" t="str">
        <f t="shared" si="30"/>
        <v>Kyrie Flytrap|Basketball|NA</v>
      </c>
      <c r="Q995" s="11">
        <f>Cleaned_Data[[#This Row],[Order_Date]]</f>
        <v>45578</v>
      </c>
      <c r="R995" s="10" t="str">
        <f>Cleaned_Data[[#This Row],[Region]]</f>
        <v>Hyderabad</v>
      </c>
      <c r="S995" s="10" t="str">
        <f>Cleaned_Data[[#This Row],[Sales_Channel]]</f>
        <v>Online</v>
      </c>
      <c r="T995" s="10" t="str">
        <f>Cleaned_Data[[#This Row],[Gender_Category]]</f>
        <v>Women</v>
      </c>
      <c r="U995" t="str">
        <f t="shared" si="31"/>
        <v>DK-446</v>
      </c>
      <c r="V995" s="10"/>
      <c r="W995" s="10"/>
    </row>
    <row r="996" spans="1:23" x14ac:dyDescent="0.3">
      <c r="A996" s="10" t="s">
        <v>1315</v>
      </c>
      <c r="B996" s="10">
        <f>Cleaned_Data[[#This Row],[Order_ID]]</f>
        <v>3048</v>
      </c>
      <c r="C996" s="10" t="str">
        <f>_xlfn.XLOOKUP(P996,Dim_Product!$E$2:$E$221,Dim_Product!$A$2:$A$221,"Not Found")</f>
        <v>PK-124</v>
      </c>
      <c r="D996" s="10" t="str">
        <f>_xlfn.XLOOKUP(Table5[[#This Row],[Order_Date]],Table8[Date],Table8[Date_Key],"Not Found")</f>
        <v>DK-501</v>
      </c>
      <c r="E996" s="10" t="str">
        <f>_xlfn.XLOOKUP(R996,Table4[Region],Table4[Region_Key])</f>
        <v>RK-02</v>
      </c>
      <c r="F996" s="10" t="str">
        <f>_xlfn.XLOOKUP(S996,Table6[Sales_Channel],Table6[Channel_Key])</f>
        <v>CK-02</v>
      </c>
      <c r="G996" s="10" t="str">
        <f>_xlfn.XLOOKUP(T996,Table7[Gender_Category],Table7[Gender_Key])</f>
        <v>GK-02</v>
      </c>
      <c r="H996" s="10">
        <f>Cleaned_Data[[#This Row],[Units_Sold]]</f>
        <v>1</v>
      </c>
      <c r="I996" s="10">
        <f>Cleaned_Data[[#This Row],[MRP]]</f>
        <v>6110.0300000000007</v>
      </c>
      <c r="J996" s="10">
        <f>Cleaned_Data[[#This Row],[Discount_Applied]]</f>
        <v>0.23</v>
      </c>
      <c r="K996" s="10">
        <f>Cleaned_Data[[#This Row],[Revenue]]</f>
        <v>0</v>
      </c>
      <c r="L996" s="10">
        <f>Cleaned_Data[[#This Row],[Profit]]</f>
        <v>517.16999999999996</v>
      </c>
      <c r="M996" s="10" t="str">
        <f>Cleaned_Data[[#This Row],[Product_Name]]</f>
        <v>Waffle One</v>
      </c>
      <c r="N996" s="10" t="str">
        <f>Cleaned_Data[[#This Row],[Product_Line]]</f>
        <v>Lifestyle</v>
      </c>
      <c r="O996" s="10" t="str">
        <f>Cleaned_Data[[#This Row],[Size]]</f>
        <v>6</v>
      </c>
      <c r="P996" s="10" t="str">
        <f t="shared" si="30"/>
        <v>Waffle One|Lifestyle|6</v>
      </c>
      <c r="Q996" s="11">
        <f>Cleaned_Data[[#This Row],[Order_Date]]</f>
        <v>45633</v>
      </c>
      <c r="R996" s="10" t="str">
        <f>Cleaned_Data[[#This Row],[Region]]</f>
        <v>Hyderabad</v>
      </c>
      <c r="S996" s="10" t="str">
        <f>Cleaned_Data[[#This Row],[Sales_Channel]]</f>
        <v>Retail</v>
      </c>
      <c r="T996" s="10" t="str">
        <f>Cleaned_Data[[#This Row],[Gender_Category]]</f>
        <v>Women</v>
      </c>
      <c r="U996" t="str">
        <f t="shared" si="31"/>
        <v>DK-501</v>
      </c>
      <c r="V996" s="10"/>
      <c r="W996" s="10"/>
    </row>
    <row r="997" spans="1:23" x14ac:dyDescent="0.3">
      <c r="A997" s="10" t="s">
        <v>1316</v>
      </c>
      <c r="B997" s="10">
        <f>Cleaned_Data[[#This Row],[Order_ID]]</f>
        <v>3049</v>
      </c>
      <c r="C997" s="10" t="str">
        <f>_xlfn.XLOOKUP(P997,Dim_Product!$E$2:$E$221,Dim_Product!$A$2:$A$221,"Not Found")</f>
        <v>PK-179</v>
      </c>
      <c r="D997" s="10" t="str">
        <f>_xlfn.XLOOKUP(Table5[[#This Row],[Order_Date]],Table8[Date],Table8[Date_Key],"Not Found")</f>
        <v>Not Found</v>
      </c>
      <c r="E997" s="10" t="str">
        <f>_xlfn.XLOOKUP(R997,Table4[Region],Table4[Region_Key])</f>
        <v>RK-04</v>
      </c>
      <c r="F997" s="10" t="str">
        <f>_xlfn.XLOOKUP(S997,Table6[Sales_Channel],Table6[Channel_Key])</f>
        <v>CK-01</v>
      </c>
      <c r="G997" s="10" t="str">
        <f>_xlfn.XLOOKUP(T997,Table7[Gender_Category],Table7[Gender_Key])</f>
        <v>GK-01</v>
      </c>
      <c r="H997" s="10">
        <f>Cleaned_Data[[#This Row],[Units_Sold]]</f>
        <v>2</v>
      </c>
      <c r="I997" s="10">
        <f>Cleaned_Data[[#This Row],[MRP]]</f>
        <v>6110.0300000000007</v>
      </c>
      <c r="J997" s="10">
        <f>Cleaned_Data[[#This Row],[Discount_Applied]]</f>
        <v>0</v>
      </c>
      <c r="K997" s="10">
        <f>Cleaned_Data[[#This Row],[Revenue]]</f>
        <v>0</v>
      </c>
      <c r="L997" s="10">
        <f>Cleaned_Data[[#This Row],[Profit]]</f>
        <v>-156.44999999999999</v>
      </c>
      <c r="M997" s="10" t="str">
        <f>Cleaned_Data[[#This Row],[Product_Name]]</f>
        <v>Air Force 1</v>
      </c>
      <c r="N997" s="10" t="str">
        <f>Cleaned_Data[[#This Row],[Product_Line]]</f>
        <v>Lifestyle</v>
      </c>
      <c r="O997" s="10" t="str">
        <f>Cleaned_Data[[#This Row],[Size]]</f>
        <v>11</v>
      </c>
      <c r="P997" s="10" t="str">
        <f t="shared" si="30"/>
        <v>Air Force 1|Lifestyle|11</v>
      </c>
      <c r="Q997" s="11" t="str">
        <f>Cleaned_Data[[#This Row],[Order_Date]]</f>
        <v/>
      </c>
      <c r="R997" s="10" t="str">
        <f>Cleaned_Data[[#This Row],[Region]]</f>
        <v>Pune</v>
      </c>
      <c r="S997" s="10" t="str">
        <f>Cleaned_Data[[#This Row],[Sales_Channel]]</f>
        <v>Online</v>
      </c>
      <c r="T997" s="10" t="str">
        <f>Cleaned_Data[[#This Row],[Gender_Category]]</f>
        <v>Kids</v>
      </c>
      <c r="U997" t="str">
        <f t="shared" si="31"/>
        <v>Not Found</v>
      </c>
      <c r="V997" s="10"/>
      <c r="W997" s="10"/>
    </row>
    <row r="998" spans="1:23" x14ac:dyDescent="0.3">
      <c r="A998" s="10" t="s">
        <v>1317</v>
      </c>
      <c r="B998" s="10">
        <f>Cleaned_Data[[#This Row],[Order_ID]]</f>
        <v>3050</v>
      </c>
      <c r="C998" s="10" t="str">
        <f>_xlfn.XLOOKUP(P998,Dim_Product!$E$2:$E$221,Dim_Product!$A$2:$A$221,"Not Found")</f>
        <v>PK-59</v>
      </c>
      <c r="D998" s="10" t="str">
        <f>_xlfn.XLOOKUP(Table5[[#This Row],[Order_Date]],Table8[Date],Table8[Date_Key],"Not Found")</f>
        <v>DK-707</v>
      </c>
      <c r="E998" s="10" t="str">
        <f>_xlfn.XLOOKUP(R998,Table4[Region],Table4[Region_Key])</f>
        <v>RK-05</v>
      </c>
      <c r="F998" s="10" t="str">
        <f>_xlfn.XLOOKUP(S998,Table6[Sales_Channel],Table6[Channel_Key])</f>
        <v>CK-01</v>
      </c>
      <c r="G998" s="10" t="str">
        <f>_xlfn.XLOOKUP(T998,Table7[Gender_Category],Table7[Gender_Key])</f>
        <v>GK-01</v>
      </c>
      <c r="H998" s="10">
        <f>Cleaned_Data[[#This Row],[Units_Sold]]</f>
        <v>4</v>
      </c>
      <c r="I998" s="10">
        <f>Cleaned_Data[[#This Row],[MRP]]</f>
        <v>6110.0300000000007</v>
      </c>
      <c r="J998" s="10">
        <f>Cleaned_Data[[#This Row],[Discount_Applied]]</f>
        <v>0</v>
      </c>
      <c r="K998" s="10">
        <f>Cleaned_Data[[#This Row],[Revenue]]</f>
        <v>0</v>
      </c>
      <c r="L998" s="10">
        <f>Cleaned_Data[[#This Row],[Profit]]</f>
        <v>205.25</v>
      </c>
      <c r="M998" s="10" t="str">
        <f>Cleaned_Data[[#This Row],[Product_Name]]</f>
        <v>Kyrie Flytrap</v>
      </c>
      <c r="N998" s="10" t="str">
        <f>Cleaned_Data[[#This Row],[Product_Line]]</f>
        <v>Basketball</v>
      </c>
      <c r="O998" s="10" t="str">
        <f>Cleaned_Data[[#This Row],[Size]]</f>
        <v>NA</v>
      </c>
      <c r="P998" s="10" t="str">
        <f t="shared" si="30"/>
        <v>Kyrie Flytrap|Basketball|NA</v>
      </c>
      <c r="Q998" s="11">
        <f>Cleaned_Data[[#This Row],[Order_Date]]</f>
        <v>45839</v>
      </c>
      <c r="R998" s="10" t="str">
        <f>Cleaned_Data[[#This Row],[Region]]</f>
        <v>Delhi</v>
      </c>
      <c r="S998" s="10" t="str">
        <f>Cleaned_Data[[#This Row],[Sales_Channel]]</f>
        <v>Online</v>
      </c>
      <c r="T998" s="10" t="str">
        <f>Cleaned_Data[[#This Row],[Gender_Category]]</f>
        <v>Kids</v>
      </c>
      <c r="U998" t="str">
        <f t="shared" si="31"/>
        <v>DK-707</v>
      </c>
      <c r="V998" s="10"/>
      <c r="W998" s="10"/>
    </row>
    <row r="999" spans="1:23" x14ac:dyDescent="0.3">
      <c r="A999" s="10" t="s">
        <v>1318</v>
      </c>
      <c r="B999" s="10">
        <f>Cleaned_Data[[#This Row],[Order_ID]]</f>
        <v>3051</v>
      </c>
      <c r="C999" s="10" t="str">
        <f>_xlfn.XLOOKUP(P999,Dim_Product!$E$2:$E$221,Dim_Product!$A$2:$A$221,"Not Found")</f>
        <v>PK-58</v>
      </c>
      <c r="D999" s="10" t="str">
        <f>_xlfn.XLOOKUP(Table5[[#This Row],[Order_Date]],Table8[Date],Table8[Date_Key],"Not Found")</f>
        <v>DK-446</v>
      </c>
      <c r="E999" s="10" t="str">
        <f>_xlfn.XLOOKUP(R999,Table4[Region],Table4[Region_Key])</f>
        <v>RK-01</v>
      </c>
      <c r="F999" s="10" t="str">
        <f>_xlfn.XLOOKUP(S999,Table6[Sales_Channel],Table6[Channel_Key])</f>
        <v>CK-01</v>
      </c>
      <c r="G999" s="10" t="str">
        <f>_xlfn.XLOOKUP(T999,Table7[Gender_Category],Table7[Gender_Key])</f>
        <v>GK-03</v>
      </c>
      <c r="H999" s="10">
        <f>Cleaned_Data[[#This Row],[Units_Sold]]</f>
        <v>2</v>
      </c>
      <c r="I999" s="10">
        <f>Cleaned_Data[[#This Row],[MRP]]</f>
        <v>6110.0300000000007</v>
      </c>
      <c r="J999" s="10">
        <f>Cleaned_Data[[#This Row],[Discount_Applied]]</f>
        <v>0</v>
      </c>
      <c r="K999" s="10">
        <f>Cleaned_Data[[#This Row],[Revenue]]</f>
        <v>0</v>
      </c>
      <c r="L999" s="10">
        <f>Cleaned_Data[[#This Row],[Profit]]</f>
        <v>166.42</v>
      </c>
      <c r="M999" s="10" t="str">
        <f>Cleaned_Data[[#This Row],[Product_Name]]</f>
        <v>Metcon 7</v>
      </c>
      <c r="N999" s="10" t="str">
        <f>Cleaned_Data[[#This Row],[Product_Line]]</f>
        <v>Training</v>
      </c>
      <c r="O999" s="10" t="str">
        <f>Cleaned_Data[[#This Row],[Size]]</f>
        <v>M</v>
      </c>
      <c r="P999" s="10" t="str">
        <f t="shared" si="30"/>
        <v>Metcon 7|Training|M</v>
      </c>
      <c r="Q999" s="11">
        <f>Cleaned_Data[[#This Row],[Order_Date]]</f>
        <v>45578</v>
      </c>
      <c r="R999" s="10" t="str">
        <f>Cleaned_Data[[#This Row],[Region]]</f>
        <v>Bangalore</v>
      </c>
      <c r="S999" s="10" t="str">
        <f>Cleaned_Data[[#This Row],[Sales_Channel]]</f>
        <v>Online</v>
      </c>
      <c r="T999" s="10" t="str">
        <f>Cleaned_Data[[#This Row],[Gender_Category]]</f>
        <v>Men</v>
      </c>
      <c r="U999" t="str">
        <f t="shared" si="31"/>
        <v>DK-446</v>
      </c>
      <c r="V999" s="10"/>
      <c r="W999" s="10"/>
    </row>
    <row r="1000" spans="1:23" x14ac:dyDescent="0.3">
      <c r="A1000" s="10" t="s">
        <v>1319</v>
      </c>
      <c r="B1000" s="10">
        <f>Cleaned_Data[[#This Row],[Order_ID]]</f>
        <v>3052</v>
      </c>
      <c r="C1000" s="10" t="str">
        <f>_xlfn.XLOOKUP(P1000,Dim_Product!$E$2:$E$221,Dim_Product!$A$2:$A$221,"Not Found")</f>
        <v>PK-67</v>
      </c>
      <c r="D1000" s="10" t="str">
        <f>_xlfn.XLOOKUP(Table5[[#This Row],[Order_Date]],Table8[Date],Table8[Date_Key],"Not Found")</f>
        <v>DK-681</v>
      </c>
      <c r="E1000" s="10" t="str">
        <f>_xlfn.XLOOKUP(R1000,Table4[Region],Table4[Region_Key])</f>
        <v>RK-05</v>
      </c>
      <c r="F1000" s="10" t="str">
        <f>_xlfn.XLOOKUP(S1000,Table6[Sales_Channel],Table6[Channel_Key])</f>
        <v>CK-01</v>
      </c>
      <c r="G1000" s="10" t="str">
        <f>_xlfn.XLOOKUP(T1000,Table7[Gender_Category],Table7[Gender_Key])</f>
        <v>GK-01</v>
      </c>
      <c r="H1000" s="10">
        <f>Cleaned_Data[[#This Row],[Units_Sold]]</f>
        <v>2</v>
      </c>
      <c r="I1000" s="10">
        <f>Cleaned_Data[[#This Row],[MRP]]</f>
        <v>9448.34</v>
      </c>
      <c r="J1000" s="10">
        <f>Cleaned_Data[[#This Row],[Discount_Applied]]</f>
        <v>0.78</v>
      </c>
      <c r="K1000" s="10">
        <f>Cleaned_Data[[#This Row],[Revenue]]</f>
        <v>0</v>
      </c>
      <c r="L1000" s="10">
        <f>Cleaned_Data[[#This Row],[Profit]]</f>
        <v>-871.1</v>
      </c>
      <c r="M1000" s="10" t="str">
        <f>Cleaned_Data[[#This Row],[Product_Name]]</f>
        <v>React Infinity</v>
      </c>
      <c r="N1000" s="10" t="str">
        <f>Cleaned_Data[[#This Row],[Product_Line]]</f>
        <v>Running</v>
      </c>
      <c r="O1000" s="10" t="str">
        <f>Cleaned_Data[[#This Row],[Size]]</f>
        <v>M</v>
      </c>
      <c r="P1000" s="10" t="str">
        <f t="shared" si="30"/>
        <v>React Infinity|Running|M</v>
      </c>
      <c r="Q1000" s="11">
        <f>Cleaned_Data[[#This Row],[Order_Date]]</f>
        <v>45813</v>
      </c>
      <c r="R1000" s="10" t="str">
        <f>Cleaned_Data[[#This Row],[Region]]</f>
        <v>Delhi</v>
      </c>
      <c r="S1000" s="10" t="str">
        <f>Cleaned_Data[[#This Row],[Sales_Channel]]</f>
        <v>Online</v>
      </c>
      <c r="T1000" s="10" t="str">
        <f>Cleaned_Data[[#This Row],[Gender_Category]]</f>
        <v>Kids</v>
      </c>
      <c r="U1000" t="str">
        <f t="shared" si="31"/>
        <v>DK-681</v>
      </c>
      <c r="V1000" s="10"/>
      <c r="W1000" s="10"/>
    </row>
    <row r="1001" spans="1:23" x14ac:dyDescent="0.3">
      <c r="A1001" s="10" t="s">
        <v>1320</v>
      </c>
      <c r="B1001" s="10">
        <f>Cleaned_Data[[#This Row],[Order_ID]]</f>
        <v>3053</v>
      </c>
      <c r="C1001" s="10" t="str">
        <f>_xlfn.XLOOKUP(P1001,Dim_Product!$E$2:$E$221,Dim_Product!$A$2:$A$221,"Not Found")</f>
        <v>PK-119</v>
      </c>
      <c r="D1001" s="10" t="str">
        <f>_xlfn.XLOOKUP(Table5[[#This Row],[Order_Date]],Table8[Date],Table8[Date_Key],"Not Found")</f>
        <v>Not Found</v>
      </c>
      <c r="E1001" s="10" t="str">
        <f>_xlfn.XLOOKUP(R1001,Table4[Region],Table4[Region_Key])</f>
        <v>RK-03</v>
      </c>
      <c r="F1001" s="10" t="str">
        <f>_xlfn.XLOOKUP(S1001,Table6[Sales_Channel],Table6[Channel_Key])</f>
        <v>CK-02</v>
      </c>
      <c r="G1001" s="10" t="str">
        <f>_xlfn.XLOOKUP(T1001,Table7[Gender_Category],Table7[Gender_Key])</f>
        <v>GK-02</v>
      </c>
      <c r="H1001" s="10">
        <f>Cleaned_Data[[#This Row],[Units_Sold]]</f>
        <v>2</v>
      </c>
      <c r="I1001" s="10">
        <f>Cleaned_Data[[#This Row],[MRP]]</f>
        <v>6323.09</v>
      </c>
      <c r="J1001" s="10">
        <f>Cleaned_Data[[#This Row],[Discount_Applied]]</f>
        <v>1</v>
      </c>
      <c r="K1001" s="10">
        <f>Cleaned_Data[[#This Row],[Revenue]]</f>
        <v>0</v>
      </c>
      <c r="L1001" s="10">
        <f>Cleaned_Data[[#This Row],[Profit]]</f>
        <v>1283.6199999999999</v>
      </c>
      <c r="M1001" s="10" t="str">
        <f>Cleaned_Data[[#This Row],[Product_Name]]</f>
        <v>Air Force 1</v>
      </c>
      <c r="N1001" s="10" t="str">
        <f>Cleaned_Data[[#This Row],[Product_Line]]</f>
        <v>Lifestyle</v>
      </c>
      <c r="O1001" s="10" t="str">
        <f>Cleaned_Data[[#This Row],[Size]]</f>
        <v>L</v>
      </c>
      <c r="P1001" s="10" t="str">
        <f t="shared" si="30"/>
        <v>Air Force 1|Lifestyle|L</v>
      </c>
      <c r="Q1001" s="11" t="str">
        <f>Cleaned_Data[[#This Row],[Order_Date]]</f>
        <v/>
      </c>
      <c r="R1001" s="10" t="str">
        <f>Cleaned_Data[[#This Row],[Region]]</f>
        <v>Mumbai</v>
      </c>
      <c r="S1001" s="10" t="str">
        <f>Cleaned_Data[[#This Row],[Sales_Channel]]</f>
        <v>Retail</v>
      </c>
      <c r="T1001" s="10" t="str">
        <f>Cleaned_Data[[#This Row],[Gender_Category]]</f>
        <v>Women</v>
      </c>
      <c r="U1001" t="str">
        <f t="shared" si="31"/>
        <v>Not Found</v>
      </c>
      <c r="V1001" s="10"/>
      <c r="W1001" s="10"/>
    </row>
    <row r="1002" spans="1:23" x14ac:dyDescent="0.3">
      <c r="A1002" s="10" t="s">
        <v>1321</v>
      </c>
      <c r="B1002" s="10">
        <f>Cleaned_Data[[#This Row],[Order_ID]]</f>
        <v>3054</v>
      </c>
      <c r="C1002" s="10" t="str">
        <f>_xlfn.XLOOKUP(P1002,Dim_Product!$E$2:$E$221,Dim_Product!$A$2:$A$221,"Not Found")</f>
        <v>PK-03</v>
      </c>
      <c r="D1002" s="10" t="str">
        <f>_xlfn.XLOOKUP(Table5[[#This Row],[Order_Date]],Table8[Date],Table8[Date_Key],"Not Found")</f>
        <v>Not Found</v>
      </c>
      <c r="E1002" s="10" t="str">
        <f>_xlfn.XLOOKUP(R1002,Table4[Region],Table4[Region_Key])</f>
        <v>RK-04</v>
      </c>
      <c r="F1002" s="10" t="str">
        <f>_xlfn.XLOOKUP(S1002,Table6[Sales_Channel],Table6[Channel_Key])</f>
        <v>CK-02</v>
      </c>
      <c r="G1002" s="10" t="str">
        <f>_xlfn.XLOOKUP(T1002,Table7[Gender_Category],Table7[Gender_Key])</f>
        <v>GK-03</v>
      </c>
      <c r="H1002" s="10">
        <f>Cleaned_Data[[#This Row],[Units_Sold]]</f>
        <v>2</v>
      </c>
      <c r="I1002" s="10">
        <f>Cleaned_Data[[#This Row],[MRP]]</f>
        <v>6667.47</v>
      </c>
      <c r="J1002" s="10">
        <f>Cleaned_Data[[#This Row],[Discount_Applied]]</f>
        <v>0</v>
      </c>
      <c r="K1002" s="10">
        <f>Cleaned_Data[[#This Row],[Revenue]]</f>
        <v>0</v>
      </c>
      <c r="L1002" s="10">
        <f>Cleaned_Data[[#This Row],[Profit]]</f>
        <v>-402.6</v>
      </c>
      <c r="M1002" s="10" t="str">
        <f>Cleaned_Data[[#This Row],[Product_Name]]</f>
        <v>Premier III</v>
      </c>
      <c r="N1002" s="10" t="str">
        <f>Cleaned_Data[[#This Row],[Product_Line]]</f>
        <v>Soccer</v>
      </c>
      <c r="O1002" s="10" t="str">
        <f>Cleaned_Data[[#This Row],[Size]]</f>
        <v>M</v>
      </c>
      <c r="P1002" s="10" t="str">
        <f t="shared" si="30"/>
        <v>Premier III|Soccer|M</v>
      </c>
      <c r="Q1002" s="11" t="str">
        <f>Cleaned_Data[[#This Row],[Order_Date]]</f>
        <v/>
      </c>
      <c r="R1002" s="10" t="str">
        <f>Cleaned_Data[[#This Row],[Region]]</f>
        <v>Pune</v>
      </c>
      <c r="S1002" s="10" t="str">
        <f>Cleaned_Data[[#This Row],[Sales_Channel]]</f>
        <v>Retail</v>
      </c>
      <c r="T1002" s="10" t="str">
        <f>Cleaned_Data[[#This Row],[Gender_Category]]</f>
        <v>Men</v>
      </c>
      <c r="U1002" t="str">
        <f t="shared" si="31"/>
        <v>Not Found</v>
      </c>
      <c r="V1002" s="10"/>
      <c r="W1002" s="10"/>
    </row>
    <row r="1003" spans="1:23" x14ac:dyDescent="0.3">
      <c r="A1003" s="10" t="s">
        <v>1322</v>
      </c>
      <c r="B1003" s="10">
        <f>Cleaned_Data[[#This Row],[Order_ID]]</f>
        <v>3056</v>
      </c>
      <c r="C1003" s="10" t="str">
        <f>_xlfn.XLOOKUP(P1003,Dim_Product!$E$2:$E$221,Dim_Product!$A$2:$A$221,"Not Found")</f>
        <v>PK-26</v>
      </c>
      <c r="D1003" s="10" t="str">
        <f>_xlfn.XLOOKUP(Table5[[#This Row],[Order_Date]],Table8[Date],Table8[Date_Key],"Not Found")</f>
        <v>DK-184</v>
      </c>
      <c r="E1003" s="10" t="str">
        <f>_xlfn.XLOOKUP(R1003,Table4[Region],Table4[Region_Key])</f>
        <v>RK-03</v>
      </c>
      <c r="F1003" s="10" t="str">
        <f>_xlfn.XLOOKUP(S1003,Table6[Sales_Channel],Table6[Channel_Key])</f>
        <v>CK-01</v>
      </c>
      <c r="G1003" s="10" t="str">
        <f>_xlfn.XLOOKUP(T1003,Table7[Gender_Category],Table7[Gender_Key])</f>
        <v>GK-03</v>
      </c>
      <c r="H1003" s="10">
        <f>Cleaned_Data[[#This Row],[Units_Sold]]</f>
        <v>2</v>
      </c>
      <c r="I1003" s="10">
        <f>Cleaned_Data[[#This Row],[MRP]]</f>
        <v>6110.0300000000007</v>
      </c>
      <c r="J1003" s="10">
        <f>Cleaned_Data[[#This Row],[Discount_Applied]]</f>
        <v>0</v>
      </c>
      <c r="K1003" s="10">
        <f>Cleaned_Data[[#This Row],[Revenue]]</f>
        <v>0</v>
      </c>
      <c r="L1003" s="10">
        <f>Cleaned_Data[[#This Row],[Profit]]</f>
        <v>544.14</v>
      </c>
      <c r="M1003" s="10" t="str">
        <f>Cleaned_Data[[#This Row],[Product_Name]]</f>
        <v>ZoomX Invincible</v>
      </c>
      <c r="N1003" s="10" t="str">
        <f>Cleaned_Data[[#This Row],[Product_Line]]</f>
        <v>Training</v>
      </c>
      <c r="O1003" s="10" t="str">
        <f>Cleaned_Data[[#This Row],[Size]]</f>
        <v>12</v>
      </c>
      <c r="P1003" s="10" t="str">
        <f t="shared" si="30"/>
        <v>ZoomX Invincible|Training|12</v>
      </c>
      <c r="Q1003" s="11">
        <f>Cleaned_Data[[#This Row],[Order_Date]]</f>
        <v>45316</v>
      </c>
      <c r="R1003" s="10" t="str">
        <f>Cleaned_Data[[#This Row],[Region]]</f>
        <v>Mumbai</v>
      </c>
      <c r="S1003" s="10" t="str">
        <f>Cleaned_Data[[#This Row],[Sales_Channel]]</f>
        <v>Online</v>
      </c>
      <c r="T1003" s="10" t="str">
        <f>Cleaned_Data[[#This Row],[Gender_Category]]</f>
        <v>Men</v>
      </c>
      <c r="U1003" t="str">
        <f t="shared" si="31"/>
        <v>DK-184</v>
      </c>
      <c r="V1003" s="10"/>
      <c r="W1003" s="10"/>
    </row>
    <row r="1004" spans="1:23" x14ac:dyDescent="0.3">
      <c r="A1004" s="10" t="s">
        <v>1323</v>
      </c>
      <c r="B1004" s="10">
        <f>Cleaned_Data[[#This Row],[Order_ID]]</f>
        <v>3057</v>
      </c>
      <c r="C1004" s="10" t="str">
        <f>_xlfn.XLOOKUP(P1004,Dim_Product!$E$2:$E$221,Dim_Product!$A$2:$A$221,"Not Found")</f>
        <v>PK-75</v>
      </c>
      <c r="D1004" s="10" t="str">
        <f>_xlfn.XLOOKUP(Table5[[#This Row],[Order_Date]],Table8[Date],Table8[Date_Key],"Not Found")</f>
        <v>DK-486</v>
      </c>
      <c r="E1004" s="10" t="str">
        <f>_xlfn.XLOOKUP(R1004,Table4[Region],Table4[Region_Key])</f>
        <v>RK-01</v>
      </c>
      <c r="F1004" s="10" t="str">
        <f>_xlfn.XLOOKUP(S1004,Table6[Sales_Channel],Table6[Channel_Key])</f>
        <v>CK-02</v>
      </c>
      <c r="G1004" s="10" t="str">
        <f>_xlfn.XLOOKUP(T1004,Table7[Gender_Category],Table7[Gender_Key])</f>
        <v>GK-02</v>
      </c>
      <c r="H1004" s="10">
        <f>Cleaned_Data[[#This Row],[Units_Sold]]</f>
        <v>2</v>
      </c>
      <c r="I1004" s="10">
        <f>Cleaned_Data[[#This Row],[MRP]]</f>
        <v>4244.95</v>
      </c>
      <c r="J1004" s="10">
        <f>Cleaned_Data[[#This Row],[Discount_Applied]]</f>
        <v>0</v>
      </c>
      <c r="K1004" s="10">
        <f>Cleaned_Data[[#This Row],[Revenue]]</f>
        <v>0</v>
      </c>
      <c r="L1004" s="10">
        <f>Cleaned_Data[[#This Row],[Profit]]</f>
        <v>3693.98</v>
      </c>
      <c r="M1004" s="10" t="str">
        <f>Cleaned_Data[[#This Row],[Product_Name]]</f>
        <v>Mercurial Superfly</v>
      </c>
      <c r="N1004" s="10" t="str">
        <f>Cleaned_Data[[#This Row],[Product_Line]]</f>
        <v>Soccer</v>
      </c>
      <c r="O1004" s="10" t="str">
        <f>Cleaned_Data[[#This Row],[Size]]</f>
        <v>NA</v>
      </c>
      <c r="P1004" s="10" t="str">
        <f t="shared" si="30"/>
        <v>Mercurial Superfly|Soccer|NA</v>
      </c>
      <c r="Q1004" s="11">
        <f>Cleaned_Data[[#This Row],[Order_Date]]</f>
        <v>45618</v>
      </c>
      <c r="R1004" s="10" t="str">
        <f>Cleaned_Data[[#This Row],[Region]]</f>
        <v>Bangalore</v>
      </c>
      <c r="S1004" s="10" t="str">
        <f>Cleaned_Data[[#This Row],[Sales_Channel]]</f>
        <v>Retail</v>
      </c>
      <c r="T1004" s="10" t="str">
        <f>Cleaned_Data[[#This Row],[Gender_Category]]</f>
        <v>Women</v>
      </c>
      <c r="U1004" t="str">
        <f t="shared" si="31"/>
        <v>DK-486</v>
      </c>
      <c r="V1004" s="10"/>
      <c r="W1004" s="10"/>
    </row>
    <row r="1005" spans="1:23" x14ac:dyDescent="0.3">
      <c r="A1005" s="10" t="s">
        <v>1324</v>
      </c>
      <c r="B1005" s="10">
        <f>Cleaned_Data[[#This Row],[Order_ID]]</f>
        <v>3058</v>
      </c>
      <c r="C1005" s="10" t="str">
        <f>_xlfn.XLOOKUP(P1005,Dim_Product!$E$2:$E$221,Dim_Product!$A$2:$A$221,"Not Found")</f>
        <v>PK-122</v>
      </c>
      <c r="D1005" s="10" t="str">
        <f>_xlfn.XLOOKUP(Table5[[#This Row],[Order_Date]],Table8[Date],Table8[Date_Key],"Not Found")</f>
        <v>DK-09</v>
      </c>
      <c r="E1005" s="10" t="str">
        <f>_xlfn.XLOOKUP(R1005,Table4[Region],Table4[Region_Key])</f>
        <v>RK-06</v>
      </c>
      <c r="F1005" s="10" t="str">
        <f>_xlfn.XLOOKUP(S1005,Table6[Sales_Channel],Table6[Channel_Key])</f>
        <v>CK-02</v>
      </c>
      <c r="G1005" s="10" t="str">
        <f>_xlfn.XLOOKUP(T1005,Table7[Gender_Category],Table7[Gender_Key])</f>
        <v>GK-03</v>
      </c>
      <c r="H1005" s="10">
        <f>Cleaned_Data[[#This Row],[Units_Sold]]</f>
        <v>-1</v>
      </c>
      <c r="I1005" s="10">
        <f>Cleaned_Data[[#This Row],[MRP]]</f>
        <v>8048.66</v>
      </c>
      <c r="J1005" s="10">
        <f>Cleaned_Data[[#This Row],[Discount_Applied]]</f>
        <v>0</v>
      </c>
      <c r="K1005" s="10">
        <f>Cleaned_Data[[#This Row],[Revenue]]</f>
        <v>0</v>
      </c>
      <c r="L1005" s="10">
        <f>Cleaned_Data[[#This Row],[Profit]]</f>
        <v>3860.59</v>
      </c>
      <c r="M1005" s="10" t="str">
        <f>Cleaned_Data[[#This Row],[Product_Name]]</f>
        <v>Phantom GT</v>
      </c>
      <c r="N1005" s="10" t="str">
        <f>Cleaned_Data[[#This Row],[Product_Line]]</f>
        <v>Soccer</v>
      </c>
      <c r="O1005" s="10" t="str">
        <f>Cleaned_Data[[#This Row],[Size]]</f>
        <v>M</v>
      </c>
      <c r="P1005" s="10" t="str">
        <f t="shared" si="30"/>
        <v>Phantom GT|Soccer|M</v>
      </c>
      <c r="Q1005" s="11">
        <f>Cleaned_Data[[#This Row],[Order_Date]]</f>
        <v>45141</v>
      </c>
      <c r="R1005" s="10" t="str">
        <f>Cleaned_Data[[#This Row],[Region]]</f>
        <v>Kolkata</v>
      </c>
      <c r="S1005" s="10" t="str">
        <f>Cleaned_Data[[#This Row],[Sales_Channel]]</f>
        <v>Retail</v>
      </c>
      <c r="T1005" s="10" t="str">
        <f>Cleaned_Data[[#This Row],[Gender_Category]]</f>
        <v>Men</v>
      </c>
      <c r="U1005" t="str">
        <f t="shared" si="31"/>
        <v>DK-09</v>
      </c>
      <c r="V1005" s="10"/>
      <c r="W1005" s="10"/>
    </row>
    <row r="1006" spans="1:23" x14ac:dyDescent="0.3">
      <c r="A1006" s="10" t="s">
        <v>1325</v>
      </c>
      <c r="B1006" s="10">
        <f>Cleaned_Data[[#This Row],[Order_ID]]</f>
        <v>3059</v>
      </c>
      <c r="C1006" s="10" t="str">
        <f>_xlfn.XLOOKUP(P1006,Dim_Product!$E$2:$E$221,Dim_Product!$A$2:$A$221,"Not Found")</f>
        <v>PK-46</v>
      </c>
      <c r="D1006" s="10" t="str">
        <f>_xlfn.XLOOKUP(Table5[[#This Row],[Order_Date]],Table8[Date],Table8[Date_Key],"Not Found")</f>
        <v>Not Found</v>
      </c>
      <c r="E1006" s="10" t="str">
        <f>_xlfn.XLOOKUP(R1006,Table4[Region],Table4[Region_Key])</f>
        <v>RK-02</v>
      </c>
      <c r="F1006" s="10" t="str">
        <f>_xlfn.XLOOKUP(S1006,Table6[Sales_Channel],Table6[Channel_Key])</f>
        <v>CK-01</v>
      </c>
      <c r="G1006" s="10" t="str">
        <f>_xlfn.XLOOKUP(T1006,Table7[Gender_Category],Table7[Gender_Key])</f>
        <v>GK-02</v>
      </c>
      <c r="H1006" s="10">
        <f>Cleaned_Data[[#This Row],[Units_Sold]]</f>
        <v>3</v>
      </c>
      <c r="I1006" s="10">
        <f>Cleaned_Data[[#This Row],[MRP]]</f>
        <v>6110.0300000000007</v>
      </c>
      <c r="J1006" s="10">
        <f>Cleaned_Data[[#This Row],[Discount_Applied]]</f>
        <v>1</v>
      </c>
      <c r="K1006" s="10">
        <f>Cleaned_Data[[#This Row],[Revenue]]</f>
        <v>0</v>
      </c>
      <c r="L1006" s="10">
        <f>Cleaned_Data[[#This Row],[Profit]]</f>
        <v>3692.43</v>
      </c>
      <c r="M1006" s="10" t="str">
        <f>Cleaned_Data[[#This Row],[Product_Name]]</f>
        <v>React Infinity</v>
      </c>
      <c r="N1006" s="10" t="str">
        <f>Cleaned_Data[[#This Row],[Product_Line]]</f>
        <v>Running</v>
      </c>
      <c r="O1006" s="10" t="str">
        <f>Cleaned_Data[[#This Row],[Size]]</f>
        <v>L</v>
      </c>
      <c r="P1006" s="10" t="str">
        <f t="shared" si="30"/>
        <v>React Infinity|Running|L</v>
      </c>
      <c r="Q1006" s="11" t="str">
        <f>Cleaned_Data[[#This Row],[Order_Date]]</f>
        <v/>
      </c>
      <c r="R1006" s="10" t="str">
        <f>Cleaned_Data[[#This Row],[Region]]</f>
        <v>Hyderabad</v>
      </c>
      <c r="S1006" s="10" t="str">
        <f>Cleaned_Data[[#This Row],[Sales_Channel]]</f>
        <v>Online</v>
      </c>
      <c r="T1006" s="10" t="str">
        <f>Cleaned_Data[[#This Row],[Gender_Category]]</f>
        <v>Women</v>
      </c>
      <c r="U1006" t="str">
        <f t="shared" si="31"/>
        <v>Not Found</v>
      </c>
      <c r="V1006" s="10"/>
      <c r="W1006" s="10"/>
    </row>
    <row r="1007" spans="1:23" x14ac:dyDescent="0.3">
      <c r="A1007" s="10" t="s">
        <v>1326</v>
      </c>
      <c r="B1007" s="10">
        <f>Cleaned_Data[[#This Row],[Order_ID]]</f>
        <v>3060</v>
      </c>
      <c r="C1007" s="10" t="str">
        <f>_xlfn.XLOOKUP(P1007,Dim_Product!$E$2:$E$221,Dim_Product!$A$2:$A$221,"Not Found")</f>
        <v>PK-19</v>
      </c>
      <c r="D1007" s="10" t="str">
        <f>_xlfn.XLOOKUP(Table5[[#This Row],[Order_Date]],Table8[Date],Table8[Date_Key],"Not Found")</f>
        <v>DK-638</v>
      </c>
      <c r="E1007" s="10" t="str">
        <f>_xlfn.XLOOKUP(R1007,Table4[Region],Table4[Region_Key])</f>
        <v>RK-01</v>
      </c>
      <c r="F1007" s="10" t="str">
        <f>_xlfn.XLOOKUP(S1007,Table6[Sales_Channel],Table6[Channel_Key])</f>
        <v>CK-02</v>
      </c>
      <c r="G1007" s="10" t="str">
        <f>_xlfn.XLOOKUP(T1007,Table7[Gender_Category],Table7[Gender_Key])</f>
        <v>GK-02</v>
      </c>
      <c r="H1007" s="10">
        <f>Cleaned_Data[[#This Row],[Units_Sold]]</f>
        <v>2</v>
      </c>
      <c r="I1007" s="10">
        <f>Cleaned_Data[[#This Row],[MRP]]</f>
        <v>6110.0300000000007</v>
      </c>
      <c r="J1007" s="10">
        <f>Cleaned_Data[[#This Row],[Discount_Applied]]</f>
        <v>0</v>
      </c>
      <c r="K1007" s="10">
        <f>Cleaned_Data[[#This Row],[Revenue]]</f>
        <v>0</v>
      </c>
      <c r="L1007" s="10">
        <f>Cleaned_Data[[#This Row],[Profit]]</f>
        <v>-1137.29</v>
      </c>
      <c r="M1007" s="10" t="str">
        <f>Cleaned_Data[[#This Row],[Product_Name]]</f>
        <v>Free RN</v>
      </c>
      <c r="N1007" s="10" t="str">
        <f>Cleaned_Data[[#This Row],[Product_Line]]</f>
        <v>Running</v>
      </c>
      <c r="O1007" s="10" t="str">
        <f>Cleaned_Data[[#This Row],[Size]]</f>
        <v>L</v>
      </c>
      <c r="P1007" s="10" t="str">
        <f t="shared" si="30"/>
        <v>Free RN|Running|L</v>
      </c>
      <c r="Q1007" s="11">
        <f>Cleaned_Data[[#This Row],[Order_Date]]</f>
        <v>45770</v>
      </c>
      <c r="R1007" s="10" t="str">
        <f>Cleaned_Data[[#This Row],[Region]]</f>
        <v>Bangalore</v>
      </c>
      <c r="S1007" s="10" t="str">
        <f>Cleaned_Data[[#This Row],[Sales_Channel]]</f>
        <v>Retail</v>
      </c>
      <c r="T1007" s="10" t="str">
        <f>Cleaned_Data[[#This Row],[Gender_Category]]</f>
        <v>Women</v>
      </c>
      <c r="U1007" t="str">
        <f t="shared" si="31"/>
        <v>DK-638</v>
      </c>
      <c r="V1007" s="10"/>
      <c r="W1007" s="10"/>
    </row>
    <row r="1008" spans="1:23" x14ac:dyDescent="0.3">
      <c r="A1008" s="10" t="s">
        <v>1327</v>
      </c>
      <c r="B1008" s="10">
        <f>Cleaned_Data[[#This Row],[Order_ID]]</f>
        <v>3061</v>
      </c>
      <c r="C1008" s="10" t="str">
        <f>_xlfn.XLOOKUP(P1008,Dim_Product!$E$2:$E$221,Dim_Product!$A$2:$A$221,"Not Found")</f>
        <v>PK-57</v>
      </c>
      <c r="D1008" s="10" t="str">
        <f>_xlfn.XLOOKUP(Table5[[#This Row],[Order_Date]],Table8[Date],Table8[Date_Key],"Not Found")</f>
        <v>Not Found</v>
      </c>
      <c r="E1008" s="10" t="str">
        <f>_xlfn.XLOOKUP(R1008,Table4[Region],Table4[Region_Key])</f>
        <v>RK-03</v>
      </c>
      <c r="F1008" s="10" t="str">
        <f>_xlfn.XLOOKUP(S1008,Table6[Sales_Channel],Table6[Channel_Key])</f>
        <v>CK-02</v>
      </c>
      <c r="G1008" s="10" t="str">
        <f>_xlfn.XLOOKUP(T1008,Table7[Gender_Category],Table7[Gender_Key])</f>
        <v>GK-01</v>
      </c>
      <c r="H1008" s="10">
        <f>Cleaned_Data[[#This Row],[Units_Sold]]</f>
        <v>2</v>
      </c>
      <c r="I1008" s="10">
        <f>Cleaned_Data[[#This Row],[MRP]]</f>
        <v>6110.0300000000007</v>
      </c>
      <c r="J1008" s="10">
        <f>Cleaned_Data[[#This Row],[Discount_Applied]]</f>
        <v>0</v>
      </c>
      <c r="K1008" s="10">
        <f>Cleaned_Data[[#This Row],[Revenue]]</f>
        <v>0</v>
      </c>
      <c r="L1008" s="10">
        <f>Cleaned_Data[[#This Row],[Profit]]</f>
        <v>-549.04999999999995</v>
      </c>
      <c r="M1008" s="10" t="str">
        <f>Cleaned_Data[[#This Row],[Product_Name]]</f>
        <v>Pegasus Turbo</v>
      </c>
      <c r="N1008" s="10" t="str">
        <f>Cleaned_Data[[#This Row],[Product_Line]]</f>
        <v>Running</v>
      </c>
      <c r="O1008" s="10" t="str">
        <f>Cleaned_Data[[#This Row],[Size]]</f>
        <v>XL</v>
      </c>
      <c r="P1008" s="10" t="str">
        <f t="shared" si="30"/>
        <v>Pegasus Turbo|Running|XL</v>
      </c>
      <c r="Q1008" s="11" t="str">
        <f>Cleaned_Data[[#This Row],[Order_Date]]</f>
        <v/>
      </c>
      <c r="R1008" s="10" t="str">
        <f>Cleaned_Data[[#This Row],[Region]]</f>
        <v>Mumbai</v>
      </c>
      <c r="S1008" s="10" t="str">
        <f>Cleaned_Data[[#This Row],[Sales_Channel]]</f>
        <v>Retail</v>
      </c>
      <c r="T1008" s="10" t="str">
        <f>Cleaned_Data[[#This Row],[Gender_Category]]</f>
        <v>Kids</v>
      </c>
      <c r="U1008" t="str">
        <f t="shared" si="31"/>
        <v>Not Found</v>
      </c>
      <c r="V1008" s="10"/>
      <c r="W1008" s="10"/>
    </row>
    <row r="1009" spans="1:23" x14ac:dyDescent="0.3">
      <c r="A1009" s="10" t="s">
        <v>1328</v>
      </c>
      <c r="B1009" s="10">
        <f>Cleaned_Data[[#This Row],[Order_ID]]</f>
        <v>3062</v>
      </c>
      <c r="C1009" s="10" t="str">
        <f>_xlfn.XLOOKUP(P1009,Dim_Product!$E$2:$E$221,Dim_Product!$A$2:$A$221,"Not Found")</f>
        <v>PK-47</v>
      </c>
      <c r="D1009" s="10" t="str">
        <f>_xlfn.XLOOKUP(Table5[[#This Row],[Order_Date]],Table8[Date],Table8[Date_Key],"Not Found")</f>
        <v>DK-675</v>
      </c>
      <c r="E1009" s="10" t="str">
        <f>_xlfn.XLOOKUP(R1009,Table4[Region],Table4[Region_Key])</f>
        <v>RK-03</v>
      </c>
      <c r="F1009" s="10" t="str">
        <f>_xlfn.XLOOKUP(S1009,Table6[Sales_Channel],Table6[Channel_Key])</f>
        <v>CK-02</v>
      </c>
      <c r="G1009" s="10" t="str">
        <f>_xlfn.XLOOKUP(T1009,Table7[Gender_Category],Table7[Gender_Key])</f>
        <v>GK-02</v>
      </c>
      <c r="H1009" s="10">
        <f>Cleaned_Data[[#This Row],[Units_Sold]]</f>
        <v>1</v>
      </c>
      <c r="I1009" s="10">
        <f>Cleaned_Data[[#This Row],[MRP]]</f>
        <v>6936.34</v>
      </c>
      <c r="J1009" s="10">
        <f>Cleaned_Data[[#This Row],[Discount_Applied]]</f>
        <v>0.46</v>
      </c>
      <c r="K1009" s="10">
        <f>Cleaned_Data[[#This Row],[Revenue]]</f>
        <v>3745.62</v>
      </c>
      <c r="L1009" s="10">
        <f>Cleaned_Data[[#This Row],[Profit]]</f>
        <v>1647.34</v>
      </c>
      <c r="M1009" s="10" t="str">
        <f>Cleaned_Data[[#This Row],[Product_Name]]</f>
        <v>Phantom GT</v>
      </c>
      <c r="N1009" s="10" t="str">
        <f>Cleaned_Data[[#This Row],[Product_Line]]</f>
        <v>Soccer</v>
      </c>
      <c r="O1009" s="10" t="str">
        <f>Cleaned_Data[[#This Row],[Size]]</f>
        <v>NA</v>
      </c>
      <c r="P1009" s="10" t="str">
        <f t="shared" si="30"/>
        <v>Phantom GT|Soccer|NA</v>
      </c>
      <c r="Q1009" s="11">
        <f>Cleaned_Data[[#This Row],[Order_Date]]</f>
        <v>45807</v>
      </c>
      <c r="R1009" s="10" t="str">
        <f>Cleaned_Data[[#This Row],[Region]]</f>
        <v>Mumbai</v>
      </c>
      <c r="S1009" s="10" t="str">
        <f>Cleaned_Data[[#This Row],[Sales_Channel]]</f>
        <v>Retail</v>
      </c>
      <c r="T1009" s="10" t="str">
        <f>Cleaned_Data[[#This Row],[Gender_Category]]</f>
        <v>Women</v>
      </c>
      <c r="U1009" t="str">
        <f t="shared" si="31"/>
        <v>DK-675</v>
      </c>
      <c r="V1009" s="10"/>
      <c r="W1009" s="10"/>
    </row>
    <row r="1010" spans="1:23" x14ac:dyDescent="0.3">
      <c r="A1010" s="10" t="s">
        <v>1329</v>
      </c>
      <c r="B1010" s="10">
        <f>Cleaned_Data[[#This Row],[Order_ID]]</f>
        <v>3063</v>
      </c>
      <c r="C1010" s="10" t="str">
        <f>_xlfn.XLOOKUP(P1010,Dim_Product!$E$2:$E$221,Dim_Product!$A$2:$A$221,"Not Found")</f>
        <v>PK-114</v>
      </c>
      <c r="D1010" s="10" t="str">
        <f>_xlfn.XLOOKUP(Table5[[#This Row],[Order_Date]],Table8[Date],Table8[Date_Key],"Not Found")</f>
        <v>Not Found</v>
      </c>
      <c r="E1010" s="10" t="str">
        <f>_xlfn.XLOOKUP(R1010,Table4[Region],Table4[Region_Key])</f>
        <v>RK-03</v>
      </c>
      <c r="F1010" s="10" t="str">
        <f>_xlfn.XLOOKUP(S1010,Table6[Sales_Channel],Table6[Channel_Key])</f>
        <v>CK-01</v>
      </c>
      <c r="G1010" s="10" t="str">
        <f>_xlfn.XLOOKUP(T1010,Table7[Gender_Category],Table7[Gender_Key])</f>
        <v>GK-01</v>
      </c>
      <c r="H1010" s="10">
        <f>Cleaned_Data[[#This Row],[Units_Sold]]</f>
        <v>2</v>
      </c>
      <c r="I1010" s="10">
        <f>Cleaned_Data[[#This Row],[MRP]]</f>
        <v>9676.61</v>
      </c>
      <c r="J1010" s="10">
        <f>Cleaned_Data[[#This Row],[Discount_Applied]]</f>
        <v>0</v>
      </c>
      <c r="K1010" s="10">
        <f>Cleaned_Data[[#This Row],[Revenue]]</f>
        <v>0</v>
      </c>
      <c r="L1010" s="10">
        <f>Cleaned_Data[[#This Row],[Profit]]</f>
        <v>3674.74</v>
      </c>
      <c r="M1010" s="10" t="str">
        <f>Cleaned_Data[[#This Row],[Product_Name]]</f>
        <v>Air Zoom</v>
      </c>
      <c r="N1010" s="10" t="str">
        <f>Cleaned_Data[[#This Row],[Product_Line]]</f>
        <v>Running</v>
      </c>
      <c r="O1010" s="10" t="str">
        <f>Cleaned_Data[[#This Row],[Size]]</f>
        <v>M</v>
      </c>
      <c r="P1010" s="10" t="str">
        <f t="shared" si="30"/>
        <v>Air Zoom|Running|M</v>
      </c>
      <c r="Q1010" s="11" t="str">
        <f>Cleaned_Data[[#This Row],[Order_Date]]</f>
        <v/>
      </c>
      <c r="R1010" s="10" t="str">
        <f>Cleaned_Data[[#This Row],[Region]]</f>
        <v>Mumbai</v>
      </c>
      <c r="S1010" s="10" t="str">
        <f>Cleaned_Data[[#This Row],[Sales_Channel]]</f>
        <v>Online</v>
      </c>
      <c r="T1010" s="10" t="str">
        <f>Cleaned_Data[[#This Row],[Gender_Category]]</f>
        <v>Kids</v>
      </c>
      <c r="U1010" t="str">
        <f t="shared" si="31"/>
        <v>Not Found</v>
      </c>
      <c r="V1010" s="10"/>
      <c r="W1010" s="10"/>
    </row>
    <row r="1011" spans="1:23" x14ac:dyDescent="0.3">
      <c r="A1011" s="10" t="s">
        <v>1330</v>
      </c>
      <c r="B1011" s="10">
        <f>Cleaned_Data[[#This Row],[Order_ID]]</f>
        <v>3064</v>
      </c>
      <c r="C1011" s="10" t="str">
        <f>_xlfn.XLOOKUP(P1011,Dim_Product!$E$2:$E$221,Dim_Product!$A$2:$A$221,"Not Found")</f>
        <v>PK-84</v>
      </c>
      <c r="D1011" s="10" t="str">
        <f>_xlfn.XLOOKUP(Table5[[#This Row],[Order_Date]],Table8[Date],Table8[Date_Key],"Not Found")</f>
        <v>DK-387</v>
      </c>
      <c r="E1011" s="10" t="str">
        <f>_xlfn.XLOOKUP(R1011,Table4[Region],Table4[Region_Key])</f>
        <v>RK-04</v>
      </c>
      <c r="F1011" s="10" t="str">
        <f>_xlfn.XLOOKUP(S1011,Table6[Sales_Channel],Table6[Channel_Key])</f>
        <v>CK-02</v>
      </c>
      <c r="G1011" s="10" t="str">
        <f>_xlfn.XLOOKUP(T1011,Table7[Gender_Category],Table7[Gender_Key])</f>
        <v>GK-03</v>
      </c>
      <c r="H1011" s="10">
        <f>Cleaned_Data[[#This Row],[Units_Sold]]</f>
        <v>2</v>
      </c>
      <c r="I1011" s="10">
        <f>Cleaned_Data[[#This Row],[MRP]]</f>
        <v>6041.3</v>
      </c>
      <c r="J1011" s="10">
        <f>Cleaned_Data[[#This Row],[Discount_Applied]]</f>
        <v>0</v>
      </c>
      <c r="K1011" s="10">
        <f>Cleaned_Data[[#This Row],[Revenue]]</f>
        <v>0</v>
      </c>
      <c r="L1011" s="10">
        <f>Cleaned_Data[[#This Row],[Profit]]</f>
        <v>-1048.54</v>
      </c>
      <c r="M1011" s="10" t="str">
        <f>Cleaned_Data[[#This Row],[Product_Name]]</f>
        <v>Tiempo Legend</v>
      </c>
      <c r="N1011" s="10" t="str">
        <f>Cleaned_Data[[#This Row],[Product_Line]]</f>
        <v>Soccer</v>
      </c>
      <c r="O1011" s="10" t="str">
        <f>Cleaned_Data[[#This Row],[Size]]</f>
        <v>NA</v>
      </c>
      <c r="P1011" s="10" t="str">
        <f t="shared" si="30"/>
        <v>Tiempo Legend|Soccer|NA</v>
      </c>
      <c r="Q1011" s="11">
        <f>Cleaned_Data[[#This Row],[Order_Date]]</f>
        <v>45519</v>
      </c>
      <c r="R1011" s="10" t="str">
        <f>Cleaned_Data[[#This Row],[Region]]</f>
        <v>Pune</v>
      </c>
      <c r="S1011" s="10" t="str">
        <f>Cleaned_Data[[#This Row],[Sales_Channel]]</f>
        <v>Retail</v>
      </c>
      <c r="T1011" s="10" t="str">
        <f>Cleaned_Data[[#This Row],[Gender_Category]]</f>
        <v>Men</v>
      </c>
      <c r="U1011" t="str">
        <f t="shared" si="31"/>
        <v>DK-387</v>
      </c>
      <c r="V1011" s="10"/>
      <c r="W1011" s="10"/>
    </row>
    <row r="1012" spans="1:23" x14ac:dyDescent="0.3">
      <c r="A1012" s="10" t="s">
        <v>1331</v>
      </c>
      <c r="B1012" s="10">
        <f>Cleaned_Data[[#This Row],[Order_ID]]</f>
        <v>3065</v>
      </c>
      <c r="C1012" s="10" t="str">
        <f>_xlfn.XLOOKUP(P1012,Dim_Product!$E$2:$E$221,Dim_Product!$A$2:$A$221,"Not Found")</f>
        <v>PK-185</v>
      </c>
      <c r="D1012" s="10" t="str">
        <f>_xlfn.XLOOKUP(Table5[[#This Row],[Order_Date]],Table8[Date],Table8[Date_Key],"Not Found")</f>
        <v>DK-650</v>
      </c>
      <c r="E1012" s="10" t="str">
        <f>_xlfn.XLOOKUP(R1012,Table4[Region],Table4[Region_Key])</f>
        <v>RK-06</v>
      </c>
      <c r="F1012" s="10" t="str">
        <f>_xlfn.XLOOKUP(S1012,Table6[Sales_Channel],Table6[Channel_Key])</f>
        <v>CK-01</v>
      </c>
      <c r="G1012" s="10" t="str">
        <f>_xlfn.XLOOKUP(T1012,Table7[Gender_Category],Table7[Gender_Key])</f>
        <v>GK-02</v>
      </c>
      <c r="H1012" s="10">
        <f>Cleaned_Data[[#This Row],[Units_Sold]]</f>
        <v>2</v>
      </c>
      <c r="I1012" s="10">
        <f>Cleaned_Data[[#This Row],[MRP]]</f>
        <v>6110.0300000000007</v>
      </c>
      <c r="J1012" s="10">
        <f>Cleaned_Data[[#This Row],[Discount_Applied]]</f>
        <v>0</v>
      </c>
      <c r="K1012" s="10">
        <f>Cleaned_Data[[#This Row],[Revenue]]</f>
        <v>0</v>
      </c>
      <c r="L1012" s="10">
        <f>Cleaned_Data[[#This Row],[Profit]]</f>
        <v>3909.92</v>
      </c>
      <c r="M1012" s="10" t="str">
        <f>Cleaned_Data[[#This Row],[Product_Name]]</f>
        <v>Free RN</v>
      </c>
      <c r="N1012" s="10" t="str">
        <f>Cleaned_Data[[#This Row],[Product_Line]]</f>
        <v>Running</v>
      </c>
      <c r="O1012" s="10" t="str">
        <f>Cleaned_Data[[#This Row],[Size]]</f>
        <v>12</v>
      </c>
      <c r="P1012" s="10" t="str">
        <f t="shared" si="30"/>
        <v>Free RN|Running|12</v>
      </c>
      <c r="Q1012" s="11">
        <f>Cleaned_Data[[#This Row],[Order_Date]]</f>
        <v>45782</v>
      </c>
      <c r="R1012" s="10" t="str">
        <f>Cleaned_Data[[#This Row],[Region]]</f>
        <v>Kolkata</v>
      </c>
      <c r="S1012" s="10" t="str">
        <f>Cleaned_Data[[#This Row],[Sales_Channel]]</f>
        <v>Online</v>
      </c>
      <c r="T1012" s="10" t="str">
        <f>Cleaned_Data[[#This Row],[Gender_Category]]</f>
        <v>Women</v>
      </c>
      <c r="U1012" t="str">
        <f t="shared" si="31"/>
        <v>DK-650</v>
      </c>
      <c r="V1012" s="10"/>
      <c r="W1012" s="10"/>
    </row>
    <row r="1013" spans="1:23" x14ac:dyDescent="0.3">
      <c r="A1013" s="10" t="s">
        <v>1332</v>
      </c>
      <c r="B1013" s="10">
        <f>Cleaned_Data[[#This Row],[Order_ID]]</f>
        <v>3066</v>
      </c>
      <c r="C1013" s="10" t="str">
        <f>_xlfn.XLOOKUP(P1013,Dim_Product!$E$2:$E$221,Dim_Product!$A$2:$A$221,"Not Found")</f>
        <v>PK-55</v>
      </c>
      <c r="D1013" s="10" t="str">
        <f>_xlfn.XLOOKUP(Table5[[#This Row],[Order_Date]],Table8[Date],Table8[Date_Key],"Not Found")</f>
        <v>Not Found</v>
      </c>
      <c r="E1013" s="10" t="str">
        <f>_xlfn.XLOOKUP(R1013,Table4[Region],Table4[Region_Key])</f>
        <v>RK-03</v>
      </c>
      <c r="F1013" s="10" t="str">
        <f>_xlfn.XLOOKUP(S1013,Table6[Sales_Channel],Table6[Channel_Key])</f>
        <v>CK-01</v>
      </c>
      <c r="G1013" s="10" t="str">
        <f>_xlfn.XLOOKUP(T1013,Table7[Gender_Category],Table7[Gender_Key])</f>
        <v>GK-01</v>
      </c>
      <c r="H1013" s="10">
        <f>Cleaned_Data[[#This Row],[Units_Sold]]</f>
        <v>2</v>
      </c>
      <c r="I1013" s="10">
        <f>Cleaned_Data[[#This Row],[MRP]]</f>
        <v>6110.0300000000007</v>
      </c>
      <c r="J1013" s="10">
        <f>Cleaned_Data[[#This Row],[Discount_Applied]]</f>
        <v>0</v>
      </c>
      <c r="K1013" s="10">
        <f>Cleaned_Data[[#This Row],[Revenue]]</f>
        <v>0</v>
      </c>
      <c r="L1013" s="10">
        <f>Cleaned_Data[[#This Row],[Profit]]</f>
        <v>1383.01</v>
      </c>
      <c r="M1013" s="10" t="str">
        <f>Cleaned_Data[[#This Row],[Product_Name]]</f>
        <v>ZoomX Invincible</v>
      </c>
      <c r="N1013" s="10" t="str">
        <f>Cleaned_Data[[#This Row],[Product_Line]]</f>
        <v>Training</v>
      </c>
      <c r="O1013" s="10" t="str">
        <f>Cleaned_Data[[#This Row],[Size]]</f>
        <v>L</v>
      </c>
      <c r="P1013" s="10" t="str">
        <f t="shared" si="30"/>
        <v>ZoomX Invincible|Training|L</v>
      </c>
      <c r="Q1013" s="11" t="str">
        <f>Cleaned_Data[[#This Row],[Order_Date]]</f>
        <v/>
      </c>
      <c r="R1013" s="10" t="str">
        <f>Cleaned_Data[[#This Row],[Region]]</f>
        <v>Mumbai</v>
      </c>
      <c r="S1013" s="10" t="str">
        <f>Cleaned_Data[[#This Row],[Sales_Channel]]</f>
        <v>Online</v>
      </c>
      <c r="T1013" s="10" t="str">
        <f>Cleaned_Data[[#This Row],[Gender_Category]]</f>
        <v>Kids</v>
      </c>
      <c r="U1013" t="str">
        <f t="shared" si="31"/>
        <v>Not Found</v>
      </c>
      <c r="V1013" s="10"/>
      <c r="W1013" s="10"/>
    </row>
    <row r="1014" spans="1:23" x14ac:dyDescent="0.3">
      <c r="A1014" s="10" t="s">
        <v>1333</v>
      </c>
      <c r="B1014" s="10">
        <f>Cleaned_Data[[#This Row],[Order_ID]]</f>
        <v>3067</v>
      </c>
      <c r="C1014" s="10" t="str">
        <f>_xlfn.XLOOKUP(P1014,Dim_Product!$E$2:$E$221,Dim_Product!$A$2:$A$221,"Not Found")</f>
        <v>PK-151</v>
      </c>
      <c r="D1014" s="10" t="str">
        <f>_xlfn.XLOOKUP(Table5[[#This Row],[Order_Date]],Table8[Date],Table8[Date_Key],"Not Found")</f>
        <v>Not Found</v>
      </c>
      <c r="E1014" s="10" t="str">
        <f>_xlfn.XLOOKUP(R1014,Table4[Region],Table4[Region_Key])</f>
        <v>RK-02</v>
      </c>
      <c r="F1014" s="10" t="str">
        <f>_xlfn.XLOOKUP(S1014,Table6[Sales_Channel],Table6[Channel_Key])</f>
        <v>CK-02</v>
      </c>
      <c r="G1014" s="10" t="str">
        <f>_xlfn.XLOOKUP(T1014,Table7[Gender_Category],Table7[Gender_Key])</f>
        <v>GK-03</v>
      </c>
      <c r="H1014" s="10">
        <f>Cleaned_Data[[#This Row],[Units_Sold]]</f>
        <v>4</v>
      </c>
      <c r="I1014" s="10">
        <f>Cleaned_Data[[#This Row],[MRP]]</f>
        <v>6110.0300000000007</v>
      </c>
      <c r="J1014" s="10">
        <f>Cleaned_Data[[#This Row],[Discount_Applied]]</f>
        <v>0</v>
      </c>
      <c r="K1014" s="10">
        <f>Cleaned_Data[[#This Row],[Revenue]]</f>
        <v>0</v>
      </c>
      <c r="L1014" s="10">
        <f>Cleaned_Data[[#This Row],[Profit]]</f>
        <v>1939.56</v>
      </c>
      <c r="M1014" s="10" t="str">
        <f>Cleaned_Data[[#This Row],[Product_Name]]</f>
        <v>Blazer Mid</v>
      </c>
      <c r="N1014" s="10" t="str">
        <f>Cleaned_Data[[#This Row],[Product_Line]]</f>
        <v>Lifestyle</v>
      </c>
      <c r="O1014" s="10" t="str">
        <f>Cleaned_Data[[#This Row],[Size]]</f>
        <v>9</v>
      </c>
      <c r="P1014" s="10" t="str">
        <f t="shared" si="30"/>
        <v>Blazer Mid|Lifestyle|9</v>
      </c>
      <c r="Q1014" s="11" t="str">
        <f>Cleaned_Data[[#This Row],[Order_Date]]</f>
        <v/>
      </c>
      <c r="R1014" s="10" t="str">
        <f>Cleaned_Data[[#This Row],[Region]]</f>
        <v>Hyderabad</v>
      </c>
      <c r="S1014" s="10" t="str">
        <f>Cleaned_Data[[#This Row],[Sales_Channel]]</f>
        <v>Retail</v>
      </c>
      <c r="T1014" s="10" t="str">
        <f>Cleaned_Data[[#This Row],[Gender_Category]]</f>
        <v>Men</v>
      </c>
      <c r="U1014" t="str">
        <f t="shared" si="31"/>
        <v>Not Found</v>
      </c>
      <c r="V1014" s="10"/>
      <c r="W1014" s="10"/>
    </row>
    <row r="1015" spans="1:23" x14ac:dyDescent="0.3">
      <c r="A1015" s="10" t="s">
        <v>1334</v>
      </c>
      <c r="B1015" s="10">
        <f>Cleaned_Data[[#This Row],[Order_ID]]</f>
        <v>3068</v>
      </c>
      <c r="C1015" s="10" t="str">
        <f>_xlfn.XLOOKUP(P1015,Dim_Product!$E$2:$E$221,Dim_Product!$A$2:$A$221,"Not Found")</f>
        <v>PK-119</v>
      </c>
      <c r="D1015" s="10" t="str">
        <f>_xlfn.XLOOKUP(Table5[[#This Row],[Order_Date]],Table8[Date],Table8[Date_Key],"Not Found")</f>
        <v>DK-692</v>
      </c>
      <c r="E1015" s="10" t="str">
        <f>_xlfn.XLOOKUP(R1015,Table4[Region],Table4[Region_Key])</f>
        <v>RK-05</v>
      </c>
      <c r="F1015" s="10" t="str">
        <f>_xlfn.XLOOKUP(S1015,Table6[Sales_Channel],Table6[Channel_Key])</f>
        <v>CK-01</v>
      </c>
      <c r="G1015" s="10" t="str">
        <f>_xlfn.XLOOKUP(T1015,Table7[Gender_Category],Table7[Gender_Key])</f>
        <v>GK-01</v>
      </c>
      <c r="H1015" s="10">
        <f>Cleaned_Data[[#This Row],[Units_Sold]]</f>
        <v>4</v>
      </c>
      <c r="I1015" s="10">
        <f>Cleaned_Data[[#This Row],[MRP]]</f>
        <v>4867.07</v>
      </c>
      <c r="J1015" s="10">
        <f>Cleaned_Data[[#This Row],[Discount_Applied]]</f>
        <v>0</v>
      </c>
      <c r="K1015" s="10">
        <f>Cleaned_Data[[#This Row],[Revenue]]</f>
        <v>-4088.34</v>
      </c>
      <c r="L1015" s="10">
        <f>Cleaned_Data[[#This Row],[Profit]]</f>
        <v>2863.56</v>
      </c>
      <c r="M1015" s="10" t="str">
        <f>Cleaned_Data[[#This Row],[Product_Name]]</f>
        <v>Air Force 1</v>
      </c>
      <c r="N1015" s="10" t="str">
        <f>Cleaned_Data[[#This Row],[Product_Line]]</f>
        <v>Lifestyle</v>
      </c>
      <c r="O1015" s="10" t="str">
        <f>Cleaned_Data[[#This Row],[Size]]</f>
        <v>L</v>
      </c>
      <c r="P1015" s="10" t="str">
        <f t="shared" si="30"/>
        <v>Air Force 1|Lifestyle|L</v>
      </c>
      <c r="Q1015" s="11">
        <f>Cleaned_Data[[#This Row],[Order_Date]]</f>
        <v>45824</v>
      </c>
      <c r="R1015" s="10" t="str">
        <f>Cleaned_Data[[#This Row],[Region]]</f>
        <v>Delhi</v>
      </c>
      <c r="S1015" s="10" t="str">
        <f>Cleaned_Data[[#This Row],[Sales_Channel]]</f>
        <v>Online</v>
      </c>
      <c r="T1015" s="10" t="str">
        <f>Cleaned_Data[[#This Row],[Gender_Category]]</f>
        <v>Kids</v>
      </c>
      <c r="U1015" t="str">
        <f t="shared" si="31"/>
        <v>DK-692</v>
      </c>
      <c r="V1015" s="10"/>
      <c r="W1015" s="10"/>
    </row>
    <row r="1016" spans="1:23" x14ac:dyDescent="0.3">
      <c r="A1016" s="10" t="s">
        <v>1335</v>
      </c>
      <c r="B1016" s="10">
        <f>Cleaned_Data[[#This Row],[Order_ID]]</f>
        <v>3069</v>
      </c>
      <c r="C1016" s="10" t="str">
        <f>_xlfn.XLOOKUP(P1016,Dim_Product!$E$2:$E$221,Dim_Product!$A$2:$A$221,"Not Found")</f>
        <v>PK-77</v>
      </c>
      <c r="D1016" s="10" t="str">
        <f>_xlfn.XLOOKUP(Table5[[#This Row],[Order_Date]],Table8[Date],Table8[Date_Key],"Not Found")</f>
        <v>DK-555</v>
      </c>
      <c r="E1016" s="10" t="str">
        <f>_xlfn.XLOOKUP(R1016,Table4[Region],Table4[Region_Key])</f>
        <v>RK-02</v>
      </c>
      <c r="F1016" s="10" t="str">
        <f>_xlfn.XLOOKUP(S1016,Table6[Sales_Channel],Table6[Channel_Key])</f>
        <v>CK-01</v>
      </c>
      <c r="G1016" s="10" t="str">
        <f>_xlfn.XLOOKUP(T1016,Table7[Gender_Category],Table7[Gender_Key])</f>
        <v>GK-03</v>
      </c>
      <c r="H1016" s="10">
        <f>Cleaned_Data[[#This Row],[Units_Sold]]</f>
        <v>1</v>
      </c>
      <c r="I1016" s="10">
        <f>Cleaned_Data[[#This Row],[MRP]]</f>
        <v>6110.0300000000007</v>
      </c>
      <c r="J1016" s="10">
        <f>Cleaned_Data[[#This Row],[Discount_Applied]]</f>
        <v>0</v>
      </c>
      <c r="K1016" s="10">
        <f>Cleaned_Data[[#This Row],[Revenue]]</f>
        <v>0</v>
      </c>
      <c r="L1016" s="10">
        <f>Cleaned_Data[[#This Row],[Profit]]</f>
        <v>-6.91</v>
      </c>
      <c r="M1016" s="10" t="str">
        <f>Cleaned_Data[[#This Row],[Product_Name]]</f>
        <v>Metcon 7</v>
      </c>
      <c r="N1016" s="10" t="str">
        <f>Cleaned_Data[[#This Row],[Product_Line]]</f>
        <v>Training</v>
      </c>
      <c r="O1016" s="10" t="str">
        <f>Cleaned_Data[[#This Row],[Size]]</f>
        <v>L</v>
      </c>
      <c r="P1016" s="10" t="str">
        <f t="shared" si="30"/>
        <v>Metcon 7|Training|L</v>
      </c>
      <c r="Q1016" s="11">
        <f>Cleaned_Data[[#This Row],[Order_Date]]</f>
        <v>45687</v>
      </c>
      <c r="R1016" s="10" t="str">
        <f>Cleaned_Data[[#This Row],[Region]]</f>
        <v>Hyderabad</v>
      </c>
      <c r="S1016" s="10" t="str">
        <f>Cleaned_Data[[#This Row],[Sales_Channel]]</f>
        <v>Online</v>
      </c>
      <c r="T1016" s="10" t="str">
        <f>Cleaned_Data[[#This Row],[Gender_Category]]</f>
        <v>Men</v>
      </c>
      <c r="U1016" t="str">
        <f t="shared" si="31"/>
        <v>DK-555</v>
      </c>
      <c r="V1016" s="10"/>
      <c r="W1016" s="10"/>
    </row>
    <row r="1017" spans="1:23" x14ac:dyDescent="0.3">
      <c r="A1017" s="10" t="s">
        <v>1336</v>
      </c>
      <c r="B1017" s="10">
        <f>Cleaned_Data[[#This Row],[Order_ID]]</f>
        <v>3070</v>
      </c>
      <c r="C1017" s="10" t="str">
        <f>_xlfn.XLOOKUP(P1017,Dim_Product!$E$2:$E$221,Dim_Product!$A$2:$A$221,"Not Found")</f>
        <v>PK-114</v>
      </c>
      <c r="D1017" s="10" t="str">
        <f>_xlfn.XLOOKUP(Table5[[#This Row],[Order_Date]],Table8[Date],Table8[Date_Key],"Not Found")</f>
        <v>Not Found</v>
      </c>
      <c r="E1017" s="10" t="str">
        <f>_xlfn.XLOOKUP(R1017,Table4[Region],Table4[Region_Key])</f>
        <v>RK-02</v>
      </c>
      <c r="F1017" s="10" t="str">
        <f>_xlfn.XLOOKUP(S1017,Table6[Sales_Channel],Table6[Channel_Key])</f>
        <v>CK-01</v>
      </c>
      <c r="G1017" s="10" t="str">
        <f>_xlfn.XLOOKUP(T1017,Table7[Gender_Category],Table7[Gender_Key])</f>
        <v>GK-02</v>
      </c>
      <c r="H1017" s="10">
        <f>Cleaned_Data[[#This Row],[Units_Sold]]</f>
        <v>2</v>
      </c>
      <c r="I1017" s="10">
        <f>Cleaned_Data[[#This Row],[MRP]]</f>
        <v>6737.19</v>
      </c>
      <c r="J1017" s="10">
        <f>Cleaned_Data[[#This Row],[Discount_Applied]]</f>
        <v>0</v>
      </c>
      <c r="K1017" s="10">
        <f>Cleaned_Data[[#This Row],[Revenue]]</f>
        <v>0</v>
      </c>
      <c r="L1017" s="10">
        <f>Cleaned_Data[[#This Row],[Profit]]</f>
        <v>2150.16</v>
      </c>
      <c r="M1017" s="10" t="str">
        <f>Cleaned_Data[[#This Row],[Product_Name]]</f>
        <v>Air Zoom</v>
      </c>
      <c r="N1017" s="10" t="str">
        <f>Cleaned_Data[[#This Row],[Product_Line]]</f>
        <v>Running</v>
      </c>
      <c r="O1017" s="10" t="str">
        <f>Cleaned_Data[[#This Row],[Size]]</f>
        <v>M</v>
      </c>
      <c r="P1017" s="10" t="str">
        <f t="shared" si="30"/>
        <v>Air Zoom|Running|M</v>
      </c>
      <c r="Q1017" s="11" t="str">
        <f>Cleaned_Data[[#This Row],[Order_Date]]</f>
        <v/>
      </c>
      <c r="R1017" s="10" t="str">
        <f>Cleaned_Data[[#This Row],[Region]]</f>
        <v>Hyderabad</v>
      </c>
      <c r="S1017" s="10" t="str">
        <f>Cleaned_Data[[#This Row],[Sales_Channel]]</f>
        <v>Online</v>
      </c>
      <c r="T1017" s="10" t="str">
        <f>Cleaned_Data[[#This Row],[Gender_Category]]</f>
        <v>Women</v>
      </c>
      <c r="U1017" t="str">
        <f t="shared" si="31"/>
        <v>Not Found</v>
      </c>
      <c r="V1017" s="10"/>
      <c r="W1017" s="10"/>
    </row>
    <row r="1018" spans="1:23" x14ac:dyDescent="0.3">
      <c r="A1018" s="10" t="s">
        <v>1337</v>
      </c>
      <c r="B1018" s="10">
        <f>Cleaned_Data[[#This Row],[Order_ID]]</f>
        <v>3071</v>
      </c>
      <c r="C1018" s="10" t="str">
        <f>_xlfn.XLOOKUP(P1018,Dim_Product!$E$2:$E$221,Dim_Product!$A$2:$A$221,"Not Found")</f>
        <v>PK-130</v>
      </c>
      <c r="D1018" s="10" t="str">
        <f>_xlfn.XLOOKUP(Table5[[#This Row],[Order_Date]],Table8[Date],Table8[Date_Key],"Not Found")</f>
        <v>DK-403</v>
      </c>
      <c r="E1018" s="10" t="str">
        <f>_xlfn.XLOOKUP(R1018,Table4[Region],Table4[Region_Key])</f>
        <v>RK-03</v>
      </c>
      <c r="F1018" s="10" t="str">
        <f>_xlfn.XLOOKUP(S1018,Table6[Sales_Channel],Table6[Channel_Key])</f>
        <v>CK-01</v>
      </c>
      <c r="G1018" s="10" t="str">
        <f>_xlfn.XLOOKUP(T1018,Table7[Gender_Category],Table7[Gender_Key])</f>
        <v>GK-02</v>
      </c>
      <c r="H1018" s="10">
        <f>Cleaned_Data[[#This Row],[Units_Sold]]</f>
        <v>2</v>
      </c>
      <c r="I1018" s="10">
        <f>Cleaned_Data[[#This Row],[MRP]]</f>
        <v>5081.53</v>
      </c>
      <c r="J1018" s="10">
        <f>Cleaned_Data[[#This Row],[Discount_Applied]]</f>
        <v>0</v>
      </c>
      <c r="K1018" s="10">
        <f>Cleaned_Data[[#This Row],[Revenue]]</f>
        <v>0</v>
      </c>
      <c r="L1018" s="10">
        <f>Cleaned_Data[[#This Row],[Profit]]</f>
        <v>-663.86</v>
      </c>
      <c r="M1018" s="10" t="str">
        <f>Cleaned_Data[[#This Row],[Product_Name]]</f>
        <v>Air Zoom</v>
      </c>
      <c r="N1018" s="10" t="str">
        <f>Cleaned_Data[[#This Row],[Product_Line]]</f>
        <v>Running</v>
      </c>
      <c r="O1018" s="10" t="str">
        <f>Cleaned_Data[[#This Row],[Size]]</f>
        <v>NA</v>
      </c>
      <c r="P1018" s="10" t="str">
        <f t="shared" si="30"/>
        <v>Air Zoom|Running|NA</v>
      </c>
      <c r="Q1018" s="11">
        <f>Cleaned_Data[[#This Row],[Order_Date]]</f>
        <v>45535</v>
      </c>
      <c r="R1018" s="10" t="str">
        <f>Cleaned_Data[[#This Row],[Region]]</f>
        <v>Mumbai</v>
      </c>
      <c r="S1018" s="10" t="str">
        <f>Cleaned_Data[[#This Row],[Sales_Channel]]</f>
        <v>Online</v>
      </c>
      <c r="T1018" s="10" t="str">
        <f>Cleaned_Data[[#This Row],[Gender_Category]]</f>
        <v>Women</v>
      </c>
      <c r="U1018" t="str">
        <f t="shared" si="31"/>
        <v>DK-403</v>
      </c>
      <c r="V1018" s="10"/>
      <c r="W1018" s="10"/>
    </row>
    <row r="1019" spans="1:23" x14ac:dyDescent="0.3">
      <c r="A1019" s="10" t="s">
        <v>1338</v>
      </c>
      <c r="B1019" s="10">
        <f>Cleaned_Data[[#This Row],[Order_ID]]</f>
        <v>3072</v>
      </c>
      <c r="C1019" s="10" t="str">
        <f>_xlfn.XLOOKUP(P1019,Dim_Product!$E$2:$E$221,Dim_Product!$A$2:$A$221,"Not Found")</f>
        <v>PK-109</v>
      </c>
      <c r="D1019" s="10" t="str">
        <f>_xlfn.XLOOKUP(Table5[[#This Row],[Order_Date]],Table8[Date],Table8[Date_Key],"Not Found")</f>
        <v>Not Found</v>
      </c>
      <c r="E1019" s="10" t="str">
        <f>_xlfn.XLOOKUP(R1019,Table4[Region],Table4[Region_Key])</f>
        <v>RK-03</v>
      </c>
      <c r="F1019" s="10" t="str">
        <f>_xlfn.XLOOKUP(S1019,Table6[Sales_Channel],Table6[Channel_Key])</f>
        <v>CK-02</v>
      </c>
      <c r="G1019" s="10" t="str">
        <f>_xlfn.XLOOKUP(T1019,Table7[Gender_Category],Table7[Gender_Key])</f>
        <v>GK-03</v>
      </c>
      <c r="H1019" s="10">
        <f>Cleaned_Data[[#This Row],[Units_Sold]]</f>
        <v>2</v>
      </c>
      <c r="I1019" s="10">
        <f>Cleaned_Data[[#This Row],[MRP]]</f>
        <v>6110.0300000000007</v>
      </c>
      <c r="J1019" s="10">
        <f>Cleaned_Data[[#This Row],[Discount_Applied]]</f>
        <v>0</v>
      </c>
      <c r="K1019" s="10">
        <f>Cleaned_Data[[#This Row],[Revenue]]</f>
        <v>0</v>
      </c>
      <c r="L1019" s="10">
        <f>Cleaned_Data[[#This Row],[Profit]]</f>
        <v>2621.5</v>
      </c>
      <c r="M1019" s="10" t="str">
        <f>Cleaned_Data[[#This Row],[Product_Name]]</f>
        <v>Flex Trainer</v>
      </c>
      <c r="N1019" s="10" t="str">
        <f>Cleaned_Data[[#This Row],[Product_Line]]</f>
        <v>Training</v>
      </c>
      <c r="O1019" s="10" t="str">
        <f>Cleaned_Data[[#This Row],[Size]]</f>
        <v>9</v>
      </c>
      <c r="P1019" s="10" t="str">
        <f t="shared" si="30"/>
        <v>Flex Trainer|Training|9</v>
      </c>
      <c r="Q1019" s="11" t="str">
        <f>Cleaned_Data[[#This Row],[Order_Date]]</f>
        <v/>
      </c>
      <c r="R1019" s="10" t="str">
        <f>Cleaned_Data[[#This Row],[Region]]</f>
        <v>Mumbai</v>
      </c>
      <c r="S1019" s="10" t="str">
        <f>Cleaned_Data[[#This Row],[Sales_Channel]]</f>
        <v>Retail</v>
      </c>
      <c r="T1019" s="10" t="str">
        <f>Cleaned_Data[[#This Row],[Gender_Category]]</f>
        <v>Men</v>
      </c>
      <c r="U1019" t="str">
        <f t="shared" si="31"/>
        <v>Not Found</v>
      </c>
      <c r="V1019" s="10"/>
      <c r="W1019" s="10"/>
    </row>
    <row r="1020" spans="1:23" x14ac:dyDescent="0.3">
      <c r="A1020" s="10" t="s">
        <v>1339</v>
      </c>
      <c r="B1020" s="10">
        <f>Cleaned_Data[[#This Row],[Order_ID]]</f>
        <v>3073</v>
      </c>
      <c r="C1020" s="10" t="str">
        <f>_xlfn.XLOOKUP(P1020,Dim_Product!$E$2:$E$221,Dim_Product!$A$2:$A$221,"Not Found")</f>
        <v>PK-112</v>
      </c>
      <c r="D1020" s="10" t="str">
        <f>_xlfn.XLOOKUP(Table5[[#This Row],[Order_Date]],Table8[Date],Table8[Date_Key],"Not Found")</f>
        <v>DK-394</v>
      </c>
      <c r="E1020" s="10" t="str">
        <f>_xlfn.XLOOKUP(R1020,Table4[Region],Table4[Region_Key])</f>
        <v>RK-03</v>
      </c>
      <c r="F1020" s="10" t="str">
        <f>_xlfn.XLOOKUP(S1020,Table6[Sales_Channel],Table6[Channel_Key])</f>
        <v>CK-02</v>
      </c>
      <c r="G1020" s="10" t="str">
        <f>_xlfn.XLOOKUP(T1020,Table7[Gender_Category],Table7[Gender_Key])</f>
        <v>GK-03</v>
      </c>
      <c r="H1020" s="10">
        <f>Cleaned_Data[[#This Row],[Units_Sold]]</f>
        <v>2</v>
      </c>
      <c r="I1020" s="10">
        <f>Cleaned_Data[[#This Row],[MRP]]</f>
        <v>6110.0300000000007</v>
      </c>
      <c r="J1020" s="10">
        <f>Cleaned_Data[[#This Row],[Discount_Applied]]</f>
        <v>0</v>
      </c>
      <c r="K1020" s="10">
        <f>Cleaned_Data[[#This Row],[Revenue]]</f>
        <v>0</v>
      </c>
      <c r="L1020" s="10">
        <f>Cleaned_Data[[#This Row],[Profit]]</f>
        <v>1992.12</v>
      </c>
      <c r="M1020" s="10" t="str">
        <f>Cleaned_Data[[#This Row],[Product_Name]]</f>
        <v>ZoomX Invincible</v>
      </c>
      <c r="N1020" s="10" t="str">
        <f>Cleaned_Data[[#This Row],[Product_Line]]</f>
        <v>Training</v>
      </c>
      <c r="O1020" s="10" t="str">
        <f>Cleaned_Data[[#This Row],[Size]]</f>
        <v>NA</v>
      </c>
      <c r="P1020" s="10" t="str">
        <f t="shared" si="30"/>
        <v>ZoomX Invincible|Training|NA</v>
      </c>
      <c r="Q1020" s="11">
        <f>Cleaned_Data[[#This Row],[Order_Date]]</f>
        <v>45526</v>
      </c>
      <c r="R1020" s="10" t="str">
        <f>Cleaned_Data[[#This Row],[Region]]</f>
        <v>Mumbai</v>
      </c>
      <c r="S1020" s="10" t="str">
        <f>Cleaned_Data[[#This Row],[Sales_Channel]]</f>
        <v>Retail</v>
      </c>
      <c r="T1020" s="10" t="str">
        <f>Cleaned_Data[[#This Row],[Gender_Category]]</f>
        <v>Men</v>
      </c>
      <c r="U1020" t="str">
        <f t="shared" si="31"/>
        <v>DK-394</v>
      </c>
      <c r="V1020" s="10"/>
      <c r="W1020" s="10"/>
    </row>
    <row r="1021" spans="1:23" x14ac:dyDescent="0.3">
      <c r="A1021" s="10" t="s">
        <v>1340</v>
      </c>
      <c r="B1021" s="10">
        <f>Cleaned_Data[[#This Row],[Order_ID]]</f>
        <v>3074</v>
      </c>
      <c r="C1021" s="10" t="str">
        <f>_xlfn.XLOOKUP(P1021,Dim_Product!$E$2:$E$221,Dim_Product!$A$2:$A$221,"Not Found")</f>
        <v>PK-116</v>
      </c>
      <c r="D1021" s="10" t="str">
        <f>_xlfn.XLOOKUP(Table5[[#This Row],[Order_Date]],Table8[Date],Table8[Date_Key],"Not Found")</f>
        <v>DK-147</v>
      </c>
      <c r="E1021" s="10" t="str">
        <f>_xlfn.XLOOKUP(R1021,Table4[Region],Table4[Region_Key])</f>
        <v>RK-02</v>
      </c>
      <c r="F1021" s="10" t="str">
        <f>_xlfn.XLOOKUP(S1021,Table6[Sales_Channel],Table6[Channel_Key])</f>
        <v>CK-01</v>
      </c>
      <c r="G1021" s="10" t="str">
        <f>_xlfn.XLOOKUP(T1021,Table7[Gender_Category],Table7[Gender_Key])</f>
        <v>GK-02</v>
      </c>
      <c r="H1021" s="10">
        <f>Cleaned_Data[[#This Row],[Units_Sold]]</f>
        <v>2</v>
      </c>
      <c r="I1021" s="10">
        <f>Cleaned_Data[[#This Row],[MRP]]</f>
        <v>6110.0300000000007</v>
      </c>
      <c r="J1021" s="10">
        <f>Cleaned_Data[[#This Row],[Discount_Applied]]</f>
        <v>0</v>
      </c>
      <c r="K1021" s="10">
        <f>Cleaned_Data[[#This Row],[Revenue]]</f>
        <v>0</v>
      </c>
      <c r="L1021" s="10">
        <f>Cleaned_Data[[#This Row],[Profit]]</f>
        <v>1216.3399999999999</v>
      </c>
      <c r="M1021" s="10" t="str">
        <f>Cleaned_Data[[#This Row],[Product_Name]]</f>
        <v>Free RN</v>
      </c>
      <c r="N1021" s="10" t="str">
        <f>Cleaned_Data[[#This Row],[Product_Line]]</f>
        <v>Running</v>
      </c>
      <c r="O1021" s="10" t="str">
        <f>Cleaned_Data[[#This Row],[Size]]</f>
        <v>M</v>
      </c>
      <c r="P1021" s="10" t="str">
        <f t="shared" si="30"/>
        <v>Free RN|Running|M</v>
      </c>
      <c r="Q1021" s="11">
        <f>Cleaned_Data[[#This Row],[Order_Date]]</f>
        <v>45279</v>
      </c>
      <c r="R1021" s="10" t="str">
        <f>Cleaned_Data[[#This Row],[Region]]</f>
        <v>Hyderabad</v>
      </c>
      <c r="S1021" s="10" t="str">
        <f>Cleaned_Data[[#This Row],[Sales_Channel]]</f>
        <v>Online</v>
      </c>
      <c r="T1021" s="10" t="str">
        <f>Cleaned_Data[[#This Row],[Gender_Category]]</f>
        <v>Women</v>
      </c>
      <c r="U1021" t="str">
        <f t="shared" si="31"/>
        <v>DK-147</v>
      </c>
      <c r="V1021" s="10"/>
      <c r="W1021" s="10"/>
    </row>
    <row r="1022" spans="1:23" x14ac:dyDescent="0.3">
      <c r="A1022" s="10" t="s">
        <v>1341</v>
      </c>
      <c r="B1022" s="10">
        <f>Cleaned_Data[[#This Row],[Order_ID]]</f>
        <v>3075</v>
      </c>
      <c r="C1022" s="10" t="str">
        <f>_xlfn.XLOOKUP(P1022,Dim_Product!$E$2:$E$221,Dim_Product!$A$2:$A$221,"Not Found")</f>
        <v>PK-100</v>
      </c>
      <c r="D1022" s="10" t="str">
        <f>_xlfn.XLOOKUP(Table5[[#This Row],[Order_Date]],Table8[Date],Table8[Date_Key],"Not Found")</f>
        <v>Not Found</v>
      </c>
      <c r="E1022" s="10" t="str">
        <f>_xlfn.XLOOKUP(R1022,Table4[Region],Table4[Region_Key])</f>
        <v>RK-03</v>
      </c>
      <c r="F1022" s="10" t="str">
        <f>_xlfn.XLOOKUP(S1022,Table6[Sales_Channel],Table6[Channel_Key])</f>
        <v>CK-02</v>
      </c>
      <c r="G1022" s="10" t="str">
        <f>_xlfn.XLOOKUP(T1022,Table7[Gender_Category],Table7[Gender_Key])</f>
        <v>GK-01</v>
      </c>
      <c r="H1022" s="10">
        <f>Cleaned_Data[[#This Row],[Units_Sold]]</f>
        <v>2</v>
      </c>
      <c r="I1022" s="10">
        <f>Cleaned_Data[[#This Row],[MRP]]</f>
        <v>6110.0300000000007</v>
      </c>
      <c r="J1022" s="10">
        <f>Cleaned_Data[[#This Row],[Discount_Applied]]</f>
        <v>0.91</v>
      </c>
      <c r="K1022" s="10">
        <f>Cleaned_Data[[#This Row],[Revenue]]</f>
        <v>0</v>
      </c>
      <c r="L1022" s="10">
        <f>Cleaned_Data[[#This Row],[Profit]]</f>
        <v>3594.94</v>
      </c>
      <c r="M1022" s="10" t="str">
        <f>Cleaned_Data[[#This Row],[Product_Name]]</f>
        <v>Premier III</v>
      </c>
      <c r="N1022" s="10" t="str">
        <f>Cleaned_Data[[#This Row],[Product_Line]]</f>
        <v>Soccer</v>
      </c>
      <c r="O1022" s="10" t="str">
        <f>Cleaned_Data[[#This Row],[Size]]</f>
        <v>L</v>
      </c>
      <c r="P1022" s="10" t="str">
        <f t="shared" si="30"/>
        <v>Premier III|Soccer|L</v>
      </c>
      <c r="Q1022" s="11" t="str">
        <f>Cleaned_Data[[#This Row],[Order_Date]]</f>
        <v/>
      </c>
      <c r="R1022" s="10" t="str">
        <f>Cleaned_Data[[#This Row],[Region]]</f>
        <v>Mumbai</v>
      </c>
      <c r="S1022" s="10" t="str">
        <f>Cleaned_Data[[#This Row],[Sales_Channel]]</f>
        <v>Retail</v>
      </c>
      <c r="T1022" s="10" t="str">
        <f>Cleaned_Data[[#This Row],[Gender_Category]]</f>
        <v>Kids</v>
      </c>
      <c r="U1022" t="str">
        <f t="shared" si="31"/>
        <v>Not Found</v>
      </c>
      <c r="V1022" s="10"/>
      <c r="W1022" s="10"/>
    </row>
    <row r="1023" spans="1:23" x14ac:dyDescent="0.3">
      <c r="A1023" s="10" t="s">
        <v>1342</v>
      </c>
      <c r="B1023" s="10">
        <f>Cleaned_Data[[#This Row],[Order_ID]]</f>
        <v>3077</v>
      </c>
      <c r="C1023" s="10" t="str">
        <f>_xlfn.XLOOKUP(P1023,Dim_Product!$E$2:$E$221,Dim_Product!$A$2:$A$221,"Not Found")</f>
        <v>PK-38</v>
      </c>
      <c r="D1023" s="10" t="str">
        <f>_xlfn.XLOOKUP(Table5[[#This Row],[Order_Date]],Table8[Date],Table8[Date_Key],"Not Found")</f>
        <v>DK-58</v>
      </c>
      <c r="E1023" s="10" t="str">
        <f>_xlfn.XLOOKUP(R1023,Table4[Region],Table4[Region_Key])</f>
        <v>RK-04</v>
      </c>
      <c r="F1023" s="10" t="str">
        <f>_xlfn.XLOOKUP(S1023,Table6[Sales_Channel],Table6[Channel_Key])</f>
        <v>CK-01</v>
      </c>
      <c r="G1023" s="10" t="str">
        <f>_xlfn.XLOOKUP(T1023,Table7[Gender_Category],Table7[Gender_Key])</f>
        <v>GK-03</v>
      </c>
      <c r="H1023" s="10">
        <f>Cleaned_Data[[#This Row],[Units_Sold]]</f>
        <v>2</v>
      </c>
      <c r="I1023" s="10">
        <f>Cleaned_Data[[#This Row],[MRP]]</f>
        <v>6110.0300000000007</v>
      </c>
      <c r="J1023" s="10">
        <f>Cleaned_Data[[#This Row],[Discount_Applied]]</f>
        <v>0.46</v>
      </c>
      <c r="K1023" s="10">
        <f>Cleaned_Data[[#This Row],[Revenue]]</f>
        <v>0</v>
      </c>
      <c r="L1023" s="10">
        <f>Cleaned_Data[[#This Row],[Profit]]</f>
        <v>3700.77</v>
      </c>
      <c r="M1023" s="10" t="str">
        <f>Cleaned_Data[[#This Row],[Product_Name]]</f>
        <v>Dunk Low</v>
      </c>
      <c r="N1023" s="10" t="str">
        <f>Cleaned_Data[[#This Row],[Product_Line]]</f>
        <v>Lifestyle</v>
      </c>
      <c r="O1023" s="10" t="str">
        <f>Cleaned_Data[[#This Row],[Size]]</f>
        <v>XL</v>
      </c>
      <c r="P1023" s="10" t="str">
        <f t="shared" si="30"/>
        <v>Dunk Low|Lifestyle|XL</v>
      </c>
      <c r="Q1023" s="11">
        <f>Cleaned_Data[[#This Row],[Order_Date]]</f>
        <v>45190</v>
      </c>
      <c r="R1023" s="10" t="str">
        <f>Cleaned_Data[[#This Row],[Region]]</f>
        <v>Pune</v>
      </c>
      <c r="S1023" s="10" t="str">
        <f>Cleaned_Data[[#This Row],[Sales_Channel]]</f>
        <v>Online</v>
      </c>
      <c r="T1023" s="10" t="str">
        <f>Cleaned_Data[[#This Row],[Gender_Category]]</f>
        <v>Men</v>
      </c>
      <c r="U1023" t="str">
        <f t="shared" si="31"/>
        <v>DK-58</v>
      </c>
      <c r="V1023" s="10"/>
      <c r="W1023" s="10"/>
    </row>
    <row r="1024" spans="1:23" x14ac:dyDescent="0.3">
      <c r="A1024" s="10" t="s">
        <v>1343</v>
      </c>
      <c r="B1024" s="10">
        <f>Cleaned_Data[[#This Row],[Order_ID]]</f>
        <v>3078</v>
      </c>
      <c r="C1024" s="10" t="str">
        <f>_xlfn.XLOOKUP(P1024,Dim_Product!$E$2:$E$221,Dim_Product!$A$2:$A$221,"Not Found")</f>
        <v>PK-116</v>
      </c>
      <c r="D1024" s="10" t="str">
        <f>_xlfn.XLOOKUP(Table5[[#This Row],[Order_Date]],Table8[Date],Table8[Date_Key],"Not Found")</f>
        <v>DK-659</v>
      </c>
      <c r="E1024" s="10" t="str">
        <f>_xlfn.XLOOKUP(R1024,Table4[Region],Table4[Region_Key])</f>
        <v>RK-05</v>
      </c>
      <c r="F1024" s="10" t="str">
        <f>_xlfn.XLOOKUP(S1024,Table6[Sales_Channel],Table6[Channel_Key])</f>
        <v>CK-01</v>
      </c>
      <c r="G1024" s="10" t="str">
        <f>_xlfn.XLOOKUP(T1024,Table7[Gender_Category],Table7[Gender_Key])</f>
        <v>GK-03</v>
      </c>
      <c r="H1024" s="10">
        <f>Cleaned_Data[[#This Row],[Units_Sold]]</f>
        <v>1</v>
      </c>
      <c r="I1024" s="10">
        <f>Cleaned_Data[[#This Row],[MRP]]</f>
        <v>2555.1799999999998</v>
      </c>
      <c r="J1024" s="10">
        <f>Cleaned_Data[[#This Row],[Discount_Applied]]</f>
        <v>0</v>
      </c>
      <c r="K1024" s="10">
        <f>Cleaned_Data[[#This Row],[Revenue]]</f>
        <v>0</v>
      </c>
      <c r="L1024" s="10">
        <f>Cleaned_Data[[#This Row],[Profit]]</f>
        <v>1820.38</v>
      </c>
      <c r="M1024" s="10" t="str">
        <f>Cleaned_Data[[#This Row],[Product_Name]]</f>
        <v>Free RN</v>
      </c>
      <c r="N1024" s="10" t="str">
        <f>Cleaned_Data[[#This Row],[Product_Line]]</f>
        <v>Running</v>
      </c>
      <c r="O1024" s="10" t="str">
        <f>Cleaned_Data[[#This Row],[Size]]</f>
        <v>M</v>
      </c>
      <c r="P1024" s="10" t="str">
        <f t="shared" si="30"/>
        <v>Free RN|Running|M</v>
      </c>
      <c r="Q1024" s="11">
        <f>Cleaned_Data[[#This Row],[Order_Date]]</f>
        <v>45791</v>
      </c>
      <c r="R1024" s="10" t="str">
        <f>Cleaned_Data[[#This Row],[Region]]</f>
        <v>Delhi</v>
      </c>
      <c r="S1024" s="10" t="str">
        <f>Cleaned_Data[[#This Row],[Sales_Channel]]</f>
        <v>Online</v>
      </c>
      <c r="T1024" s="10" t="str">
        <f>Cleaned_Data[[#This Row],[Gender_Category]]</f>
        <v>Men</v>
      </c>
      <c r="U1024" t="str">
        <f t="shared" si="31"/>
        <v>DK-659</v>
      </c>
      <c r="V1024" s="10"/>
      <c r="W1024" s="10"/>
    </row>
    <row r="1025" spans="1:23" x14ac:dyDescent="0.3">
      <c r="A1025" s="10" t="s">
        <v>1344</v>
      </c>
      <c r="B1025" s="10">
        <f>Cleaned_Data[[#This Row],[Order_ID]]</f>
        <v>3079</v>
      </c>
      <c r="C1025" s="10" t="str">
        <f>_xlfn.XLOOKUP(P1025,Dim_Product!$E$2:$E$221,Dim_Product!$A$2:$A$221,"Not Found")</f>
        <v>PK-46</v>
      </c>
      <c r="D1025" s="10" t="str">
        <f>_xlfn.XLOOKUP(Table5[[#This Row],[Order_Date]],Table8[Date],Table8[Date_Key],"Not Found")</f>
        <v>DK-299</v>
      </c>
      <c r="E1025" s="10" t="str">
        <f>_xlfn.XLOOKUP(R1025,Table4[Region],Table4[Region_Key])</f>
        <v>RK-01</v>
      </c>
      <c r="F1025" s="10" t="str">
        <f>_xlfn.XLOOKUP(S1025,Table6[Sales_Channel],Table6[Channel_Key])</f>
        <v>CK-02</v>
      </c>
      <c r="G1025" s="10" t="str">
        <f>_xlfn.XLOOKUP(T1025,Table7[Gender_Category],Table7[Gender_Key])</f>
        <v>GK-02</v>
      </c>
      <c r="H1025" s="10">
        <f>Cleaned_Data[[#This Row],[Units_Sold]]</f>
        <v>2</v>
      </c>
      <c r="I1025" s="10">
        <f>Cleaned_Data[[#This Row],[MRP]]</f>
        <v>6110.0300000000007</v>
      </c>
      <c r="J1025" s="10">
        <f>Cleaned_Data[[#This Row],[Discount_Applied]]</f>
        <v>0</v>
      </c>
      <c r="K1025" s="10">
        <f>Cleaned_Data[[#This Row],[Revenue]]</f>
        <v>0</v>
      </c>
      <c r="L1025" s="10">
        <f>Cleaned_Data[[#This Row],[Profit]]</f>
        <v>2815.43</v>
      </c>
      <c r="M1025" s="10" t="str">
        <f>Cleaned_Data[[#This Row],[Product_Name]]</f>
        <v>React Infinity</v>
      </c>
      <c r="N1025" s="10" t="str">
        <f>Cleaned_Data[[#This Row],[Product_Line]]</f>
        <v>Running</v>
      </c>
      <c r="O1025" s="10" t="str">
        <f>Cleaned_Data[[#This Row],[Size]]</f>
        <v>L</v>
      </c>
      <c r="P1025" s="10" t="str">
        <f t="shared" si="30"/>
        <v>React Infinity|Running|L</v>
      </c>
      <c r="Q1025" s="11">
        <f>Cleaned_Data[[#This Row],[Order_Date]]</f>
        <v>45431</v>
      </c>
      <c r="R1025" s="10" t="str">
        <f>Cleaned_Data[[#This Row],[Region]]</f>
        <v>Bangalore</v>
      </c>
      <c r="S1025" s="10" t="str">
        <f>Cleaned_Data[[#This Row],[Sales_Channel]]</f>
        <v>Retail</v>
      </c>
      <c r="T1025" s="10" t="str">
        <f>Cleaned_Data[[#This Row],[Gender_Category]]</f>
        <v>Women</v>
      </c>
      <c r="U1025" t="str">
        <f t="shared" si="31"/>
        <v>DK-299</v>
      </c>
      <c r="V1025" s="10"/>
      <c r="W1025" s="10"/>
    </row>
    <row r="1026" spans="1:23" x14ac:dyDescent="0.3">
      <c r="A1026" s="10" t="s">
        <v>1345</v>
      </c>
      <c r="B1026" s="10">
        <f>Cleaned_Data[[#This Row],[Order_ID]]</f>
        <v>3080</v>
      </c>
      <c r="C1026" s="10" t="str">
        <f>_xlfn.XLOOKUP(P1026,Dim_Product!$E$2:$E$221,Dim_Product!$A$2:$A$221,"Not Found")</f>
        <v>PK-42</v>
      </c>
      <c r="D1026" s="10" t="str">
        <f>_xlfn.XLOOKUP(Table5[[#This Row],[Order_Date]],Table8[Date],Table8[Date_Key],"Not Found")</f>
        <v>DK-501</v>
      </c>
      <c r="E1026" s="10" t="str">
        <f>_xlfn.XLOOKUP(R1026,Table4[Region],Table4[Region_Key])</f>
        <v>RK-02</v>
      </c>
      <c r="F1026" s="10" t="str">
        <f>_xlfn.XLOOKUP(S1026,Table6[Sales_Channel],Table6[Channel_Key])</f>
        <v>CK-01</v>
      </c>
      <c r="G1026" s="10" t="str">
        <f>_xlfn.XLOOKUP(T1026,Table7[Gender_Category],Table7[Gender_Key])</f>
        <v>GK-01</v>
      </c>
      <c r="H1026" s="10">
        <f>Cleaned_Data[[#This Row],[Units_Sold]]</f>
        <v>4</v>
      </c>
      <c r="I1026" s="10">
        <f>Cleaned_Data[[#This Row],[MRP]]</f>
        <v>3317.71</v>
      </c>
      <c r="J1026" s="10">
        <f>Cleaned_Data[[#This Row],[Discount_Applied]]</f>
        <v>0</v>
      </c>
      <c r="K1026" s="10">
        <f>Cleaned_Data[[#This Row],[Revenue]]</f>
        <v>0</v>
      </c>
      <c r="L1026" s="10">
        <f>Cleaned_Data[[#This Row],[Profit]]</f>
        <v>-198</v>
      </c>
      <c r="M1026" s="10" t="str">
        <f>Cleaned_Data[[#This Row],[Product_Name]]</f>
        <v>Air Zoom</v>
      </c>
      <c r="N1026" s="10" t="str">
        <f>Cleaned_Data[[#This Row],[Product_Line]]</f>
        <v>Running</v>
      </c>
      <c r="O1026" s="10" t="str">
        <f>Cleaned_Data[[#This Row],[Size]]</f>
        <v>L</v>
      </c>
      <c r="P1026" s="10" t="str">
        <f t="shared" si="30"/>
        <v>Air Zoom|Running|L</v>
      </c>
      <c r="Q1026" s="11">
        <f>Cleaned_Data[[#This Row],[Order_Date]]</f>
        <v>45633</v>
      </c>
      <c r="R1026" s="10" t="str">
        <f>Cleaned_Data[[#This Row],[Region]]</f>
        <v>Hyderabad</v>
      </c>
      <c r="S1026" s="10" t="str">
        <f>Cleaned_Data[[#This Row],[Sales_Channel]]</f>
        <v>Online</v>
      </c>
      <c r="T1026" s="10" t="str">
        <f>Cleaned_Data[[#This Row],[Gender_Category]]</f>
        <v>Kids</v>
      </c>
      <c r="U1026" t="str">
        <f t="shared" si="31"/>
        <v>DK-501</v>
      </c>
      <c r="V1026" s="10"/>
      <c r="W1026" s="10"/>
    </row>
    <row r="1027" spans="1:23" x14ac:dyDescent="0.3">
      <c r="A1027" s="10" t="s">
        <v>1346</v>
      </c>
      <c r="B1027" s="10">
        <f>Cleaned_Data[[#This Row],[Order_ID]]</f>
        <v>3081</v>
      </c>
      <c r="C1027" s="10" t="str">
        <f>_xlfn.XLOOKUP(P1027,Dim_Product!$E$2:$E$221,Dim_Product!$A$2:$A$221,"Not Found")</f>
        <v>PK-186</v>
      </c>
      <c r="D1027" s="10" t="str">
        <f>_xlfn.XLOOKUP(Table5[[#This Row],[Order_Date]],Table8[Date],Table8[Date_Key],"Not Found")</f>
        <v>DK-397</v>
      </c>
      <c r="E1027" s="10" t="str">
        <f>_xlfn.XLOOKUP(R1027,Table4[Region],Table4[Region_Key])</f>
        <v>RK-03</v>
      </c>
      <c r="F1027" s="10" t="str">
        <f>_xlfn.XLOOKUP(S1027,Table6[Sales_Channel],Table6[Channel_Key])</f>
        <v>CK-02</v>
      </c>
      <c r="G1027" s="10" t="str">
        <f>_xlfn.XLOOKUP(T1027,Table7[Gender_Category],Table7[Gender_Key])</f>
        <v>GK-01</v>
      </c>
      <c r="H1027" s="10">
        <f>Cleaned_Data[[#This Row],[Units_Sold]]</f>
        <v>2</v>
      </c>
      <c r="I1027" s="10">
        <f>Cleaned_Data[[#This Row],[MRP]]</f>
        <v>8442.39</v>
      </c>
      <c r="J1027" s="10">
        <f>Cleaned_Data[[#This Row],[Discount_Applied]]</f>
        <v>0</v>
      </c>
      <c r="K1027" s="10">
        <f>Cleaned_Data[[#This Row],[Revenue]]</f>
        <v>0</v>
      </c>
      <c r="L1027" s="10">
        <f>Cleaned_Data[[#This Row],[Profit]]</f>
        <v>3126.66</v>
      </c>
      <c r="M1027" s="10" t="str">
        <f>Cleaned_Data[[#This Row],[Product_Name]]</f>
        <v>Flex Trainer</v>
      </c>
      <c r="N1027" s="10" t="str">
        <f>Cleaned_Data[[#This Row],[Product_Line]]</f>
        <v>Training</v>
      </c>
      <c r="O1027" s="10" t="str">
        <f>Cleaned_Data[[#This Row],[Size]]</f>
        <v>6</v>
      </c>
      <c r="P1027" s="10" t="str">
        <f t="shared" ref="P1027:P1090" si="32">TRIM(M1027)&amp;"|"&amp;TRIM(N1027)&amp;"|"&amp;TRIM(O1027)</f>
        <v>Flex Trainer|Training|6</v>
      </c>
      <c r="Q1027" s="11">
        <f>Cleaned_Data[[#This Row],[Order_Date]]</f>
        <v>45529</v>
      </c>
      <c r="R1027" s="10" t="str">
        <f>Cleaned_Data[[#This Row],[Region]]</f>
        <v>Mumbai</v>
      </c>
      <c r="S1027" s="10" t="str">
        <f>Cleaned_Data[[#This Row],[Sales_Channel]]</f>
        <v>Retail</v>
      </c>
      <c r="T1027" s="10" t="str">
        <f>Cleaned_Data[[#This Row],[Gender_Category]]</f>
        <v>Kids</v>
      </c>
      <c r="U1027" t="str">
        <f t="shared" ref="U1027:U1090" si="33">IF(D1027="",0,D1027)</f>
        <v>DK-397</v>
      </c>
      <c r="V1027" s="10"/>
      <c r="W1027" s="10"/>
    </row>
    <row r="1028" spans="1:23" x14ac:dyDescent="0.3">
      <c r="A1028" s="10" t="s">
        <v>1347</v>
      </c>
      <c r="B1028" s="10">
        <f>Cleaned_Data[[#This Row],[Order_ID]]</f>
        <v>3082</v>
      </c>
      <c r="C1028" s="10" t="str">
        <f>_xlfn.XLOOKUP(P1028,Dim_Product!$E$2:$E$221,Dim_Product!$A$2:$A$221,"Not Found")</f>
        <v>PK-77</v>
      </c>
      <c r="D1028" s="10" t="str">
        <f>_xlfn.XLOOKUP(Table5[[#This Row],[Order_Date]],Table8[Date],Table8[Date_Key],"Not Found")</f>
        <v>DK-596</v>
      </c>
      <c r="E1028" s="10" t="str">
        <f>_xlfn.XLOOKUP(R1028,Table4[Region],Table4[Region_Key])</f>
        <v>RK-05</v>
      </c>
      <c r="F1028" s="10" t="str">
        <f>_xlfn.XLOOKUP(S1028,Table6[Sales_Channel],Table6[Channel_Key])</f>
        <v>CK-01</v>
      </c>
      <c r="G1028" s="10" t="str">
        <f>_xlfn.XLOOKUP(T1028,Table7[Gender_Category],Table7[Gender_Key])</f>
        <v>GK-03</v>
      </c>
      <c r="H1028" s="10">
        <f>Cleaned_Data[[#This Row],[Units_Sold]]</f>
        <v>-1</v>
      </c>
      <c r="I1028" s="10">
        <f>Cleaned_Data[[#This Row],[MRP]]</f>
        <v>6110.0300000000007</v>
      </c>
      <c r="J1028" s="10">
        <f>Cleaned_Data[[#This Row],[Discount_Applied]]</f>
        <v>0</v>
      </c>
      <c r="K1028" s="10">
        <f>Cleaned_Data[[#This Row],[Revenue]]</f>
        <v>0</v>
      </c>
      <c r="L1028" s="10">
        <f>Cleaned_Data[[#This Row],[Profit]]</f>
        <v>-65.959999999999994</v>
      </c>
      <c r="M1028" s="10" t="str">
        <f>Cleaned_Data[[#This Row],[Product_Name]]</f>
        <v>Metcon 7</v>
      </c>
      <c r="N1028" s="10" t="str">
        <f>Cleaned_Data[[#This Row],[Product_Line]]</f>
        <v>Training</v>
      </c>
      <c r="O1028" s="10" t="str">
        <f>Cleaned_Data[[#This Row],[Size]]</f>
        <v>L</v>
      </c>
      <c r="P1028" s="10" t="str">
        <f t="shared" si="32"/>
        <v>Metcon 7|Training|L</v>
      </c>
      <c r="Q1028" s="11">
        <f>Cleaned_Data[[#This Row],[Order_Date]]</f>
        <v>45728</v>
      </c>
      <c r="R1028" s="10" t="str">
        <f>Cleaned_Data[[#This Row],[Region]]</f>
        <v>Delhi</v>
      </c>
      <c r="S1028" s="10" t="str">
        <f>Cleaned_Data[[#This Row],[Sales_Channel]]</f>
        <v>Online</v>
      </c>
      <c r="T1028" s="10" t="str">
        <f>Cleaned_Data[[#This Row],[Gender_Category]]</f>
        <v>Men</v>
      </c>
      <c r="U1028" t="str">
        <f t="shared" si="33"/>
        <v>DK-596</v>
      </c>
      <c r="V1028" s="10"/>
      <c r="W1028" s="10"/>
    </row>
    <row r="1029" spans="1:23" x14ac:dyDescent="0.3">
      <c r="A1029" s="10" t="s">
        <v>1348</v>
      </c>
      <c r="B1029" s="10">
        <f>Cleaned_Data[[#This Row],[Order_ID]]</f>
        <v>3083</v>
      </c>
      <c r="C1029" s="10" t="str">
        <f>_xlfn.XLOOKUP(P1029,Dim_Product!$E$2:$E$221,Dim_Product!$A$2:$A$221,"Not Found")</f>
        <v>PK-64</v>
      </c>
      <c r="D1029" s="10" t="str">
        <f>_xlfn.XLOOKUP(Table5[[#This Row],[Order_Date]],Table8[Date],Table8[Date_Key],"Not Found")</f>
        <v>DK-458</v>
      </c>
      <c r="E1029" s="10" t="str">
        <f>_xlfn.XLOOKUP(R1029,Table4[Region],Table4[Region_Key])</f>
        <v>RK-05</v>
      </c>
      <c r="F1029" s="10" t="str">
        <f>_xlfn.XLOOKUP(S1029,Table6[Sales_Channel],Table6[Channel_Key])</f>
        <v>CK-02</v>
      </c>
      <c r="G1029" s="10" t="str">
        <f>_xlfn.XLOOKUP(T1029,Table7[Gender_Category],Table7[Gender_Key])</f>
        <v>GK-01</v>
      </c>
      <c r="H1029" s="10">
        <f>Cleaned_Data[[#This Row],[Units_Sold]]</f>
        <v>2</v>
      </c>
      <c r="I1029" s="10">
        <f>Cleaned_Data[[#This Row],[MRP]]</f>
        <v>8535.31</v>
      </c>
      <c r="J1029" s="10">
        <f>Cleaned_Data[[#This Row],[Discount_Applied]]</f>
        <v>0</v>
      </c>
      <c r="K1029" s="10">
        <f>Cleaned_Data[[#This Row],[Revenue]]</f>
        <v>0</v>
      </c>
      <c r="L1029" s="10">
        <f>Cleaned_Data[[#This Row],[Profit]]</f>
        <v>1159.57</v>
      </c>
      <c r="M1029" s="10" t="str">
        <f>Cleaned_Data[[#This Row],[Product_Name]]</f>
        <v>ZoomX Invincible</v>
      </c>
      <c r="N1029" s="10" t="str">
        <f>Cleaned_Data[[#This Row],[Product_Line]]</f>
        <v>Training</v>
      </c>
      <c r="O1029" s="10" t="str">
        <f>Cleaned_Data[[#This Row],[Size]]</f>
        <v>XL</v>
      </c>
      <c r="P1029" s="10" t="str">
        <f t="shared" si="32"/>
        <v>ZoomX Invincible|Training|XL</v>
      </c>
      <c r="Q1029" s="11">
        <f>Cleaned_Data[[#This Row],[Order_Date]]</f>
        <v>45590</v>
      </c>
      <c r="R1029" s="10" t="str">
        <f>Cleaned_Data[[#This Row],[Region]]</f>
        <v>Delhi</v>
      </c>
      <c r="S1029" s="10" t="str">
        <f>Cleaned_Data[[#This Row],[Sales_Channel]]</f>
        <v>Retail</v>
      </c>
      <c r="T1029" s="10" t="str">
        <f>Cleaned_Data[[#This Row],[Gender_Category]]</f>
        <v>Kids</v>
      </c>
      <c r="U1029" t="str">
        <f t="shared" si="33"/>
        <v>DK-458</v>
      </c>
      <c r="V1029" s="10"/>
      <c r="W1029" s="10"/>
    </row>
    <row r="1030" spans="1:23" x14ac:dyDescent="0.3">
      <c r="A1030" s="10" t="s">
        <v>1349</v>
      </c>
      <c r="B1030" s="10">
        <f>Cleaned_Data[[#This Row],[Order_ID]]</f>
        <v>3084</v>
      </c>
      <c r="C1030" s="10" t="str">
        <f>_xlfn.XLOOKUP(P1030,Dim_Product!$E$2:$E$221,Dim_Product!$A$2:$A$221,"Not Found")</f>
        <v>PK-04</v>
      </c>
      <c r="D1030" s="10" t="str">
        <f>_xlfn.XLOOKUP(Table5[[#This Row],[Order_Date]],Table8[Date],Table8[Date_Key],"Not Found")</f>
        <v>DK-554</v>
      </c>
      <c r="E1030" s="10" t="str">
        <f>_xlfn.XLOOKUP(R1030,Table4[Region],Table4[Region_Key])</f>
        <v>RK-04</v>
      </c>
      <c r="F1030" s="10" t="str">
        <f>_xlfn.XLOOKUP(S1030,Table6[Sales_Channel],Table6[Channel_Key])</f>
        <v>CK-02</v>
      </c>
      <c r="G1030" s="10" t="str">
        <f>_xlfn.XLOOKUP(T1030,Table7[Gender_Category],Table7[Gender_Key])</f>
        <v>GK-02</v>
      </c>
      <c r="H1030" s="10">
        <f>Cleaned_Data[[#This Row],[Units_Sold]]</f>
        <v>2</v>
      </c>
      <c r="I1030" s="10">
        <f>Cleaned_Data[[#This Row],[MRP]]</f>
        <v>8955.52</v>
      </c>
      <c r="J1030" s="10">
        <f>Cleaned_Data[[#This Row],[Discount_Applied]]</f>
        <v>0</v>
      </c>
      <c r="K1030" s="10">
        <f>Cleaned_Data[[#This Row],[Revenue]]</f>
        <v>0</v>
      </c>
      <c r="L1030" s="10">
        <f>Cleaned_Data[[#This Row],[Profit]]</f>
        <v>491.85</v>
      </c>
      <c r="M1030" s="10" t="str">
        <f>Cleaned_Data[[#This Row],[Product_Name]]</f>
        <v>Blazer Mid</v>
      </c>
      <c r="N1030" s="10" t="str">
        <f>Cleaned_Data[[#This Row],[Product_Line]]</f>
        <v>Lifestyle</v>
      </c>
      <c r="O1030" s="10" t="str">
        <f>Cleaned_Data[[#This Row],[Size]]</f>
        <v>L</v>
      </c>
      <c r="P1030" s="10" t="str">
        <f t="shared" si="32"/>
        <v>Blazer Mid|Lifestyle|L</v>
      </c>
      <c r="Q1030" s="11">
        <f>Cleaned_Data[[#This Row],[Order_Date]]</f>
        <v>45686</v>
      </c>
      <c r="R1030" s="10" t="str">
        <f>Cleaned_Data[[#This Row],[Region]]</f>
        <v>Pune</v>
      </c>
      <c r="S1030" s="10" t="str">
        <f>Cleaned_Data[[#This Row],[Sales_Channel]]</f>
        <v>Retail</v>
      </c>
      <c r="T1030" s="10" t="str">
        <f>Cleaned_Data[[#This Row],[Gender_Category]]</f>
        <v>Women</v>
      </c>
      <c r="U1030" t="str">
        <f t="shared" si="33"/>
        <v>DK-554</v>
      </c>
      <c r="V1030" s="10"/>
      <c r="W1030" s="10"/>
    </row>
    <row r="1031" spans="1:23" x14ac:dyDescent="0.3">
      <c r="A1031" s="10" t="s">
        <v>1350</v>
      </c>
      <c r="B1031" s="10">
        <f>Cleaned_Data[[#This Row],[Order_ID]]</f>
        <v>3085</v>
      </c>
      <c r="C1031" s="10" t="str">
        <f>_xlfn.XLOOKUP(P1031,Dim_Product!$E$2:$E$221,Dim_Product!$A$2:$A$221,"Not Found")</f>
        <v>PK-95</v>
      </c>
      <c r="D1031" s="10" t="str">
        <f>_xlfn.XLOOKUP(Table5[[#This Row],[Order_Date]],Table8[Date],Table8[Date_Key],"Not Found")</f>
        <v>Not Found</v>
      </c>
      <c r="E1031" s="10" t="str">
        <f>_xlfn.XLOOKUP(R1031,Table4[Region],Table4[Region_Key])</f>
        <v>RK-05</v>
      </c>
      <c r="F1031" s="10" t="str">
        <f>_xlfn.XLOOKUP(S1031,Table6[Sales_Channel],Table6[Channel_Key])</f>
        <v>CK-01</v>
      </c>
      <c r="G1031" s="10" t="str">
        <f>_xlfn.XLOOKUP(T1031,Table7[Gender_Category],Table7[Gender_Key])</f>
        <v>GK-03</v>
      </c>
      <c r="H1031" s="10">
        <f>Cleaned_Data[[#This Row],[Units_Sold]]</f>
        <v>2</v>
      </c>
      <c r="I1031" s="10">
        <f>Cleaned_Data[[#This Row],[MRP]]</f>
        <v>6110.0300000000007</v>
      </c>
      <c r="J1031" s="10">
        <f>Cleaned_Data[[#This Row],[Discount_Applied]]</f>
        <v>0</v>
      </c>
      <c r="K1031" s="10">
        <f>Cleaned_Data[[#This Row],[Revenue]]</f>
        <v>0</v>
      </c>
      <c r="L1031" s="10">
        <f>Cleaned_Data[[#This Row],[Profit]]</f>
        <v>2484.31</v>
      </c>
      <c r="M1031" s="10" t="str">
        <f>Cleaned_Data[[#This Row],[Product_Name]]</f>
        <v>Phantom GT</v>
      </c>
      <c r="N1031" s="10" t="str">
        <f>Cleaned_Data[[#This Row],[Product_Line]]</f>
        <v>Soccer</v>
      </c>
      <c r="O1031" s="10" t="str">
        <f>Cleaned_Data[[#This Row],[Size]]</f>
        <v>L</v>
      </c>
      <c r="P1031" s="10" t="str">
        <f t="shared" si="32"/>
        <v>Phantom GT|Soccer|L</v>
      </c>
      <c r="Q1031" s="11" t="str">
        <f>Cleaned_Data[[#This Row],[Order_Date]]</f>
        <v/>
      </c>
      <c r="R1031" s="10" t="str">
        <f>Cleaned_Data[[#This Row],[Region]]</f>
        <v>Delhi</v>
      </c>
      <c r="S1031" s="10" t="str">
        <f>Cleaned_Data[[#This Row],[Sales_Channel]]</f>
        <v>Online</v>
      </c>
      <c r="T1031" s="10" t="str">
        <f>Cleaned_Data[[#This Row],[Gender_Category]]</f>
        <v>Men</v>
      </c>
      <c r="U1031" t="str">
        <f t="shared" si="33"/>
        <v>Not Found</v>
      </c>
      <c r="V1031" s="10"/>
      <c r="W1031" s="10"/>
    </row>
    <row r="1032" spans="1:23" x14ac:dyDescent="0.3">
      <c r="A1032" s="10" t="s">
        <v>1351</v>
      </c>
      <c r="B1032" s="10">
        <f>Cleaned_Data[[#This Row],[Order_ID]]</f>
        <v>3086</v>
      </c>
      <c r="C1032" s="10" t="str">
        <f>_xlfn.XLOOKUP(P1032,Dim_Product!$E$2:$E$221,Dim_Product!$A$2:$A$221,"Not Found")</f>
        <v>PK-187</v>
      </c>
      <c r="D1032" s="10" t="str">
        <f>_xlfn.XLOOKUP(Table5[[#This Row],[Order_Date]],Table8[Date],Table8[Date_Key],"Not Found")</f>
        <v>DK-14</v>
      </c>
      <c r="E1032" s="10" t="str">
        <f>_xlfn.XLOOKUP(R1032,Table4[Region],Table4[Region_Key])</f>
        <v>RK-01</v>
      </c>
      <c r="F1032" s="10" t="str">
        <f>_xlfn.XLOOKUP(S1032,Table6[Sales_Channel],Table6[Channel_Key])</f>
        <v>CK-02</v>
      </c>
      <c r="G1032" s="10" t="str">
        <f>_xlfn.XLOOKUP(T1032,Table7[Gender_Category],Table7[Gender_Key])</f>
        <v>GK-01</v>
      </c>
      <c r="H1032" s="10">
        <f>Cleaned_Data[[#This Row],[Units_Sold]]</f>
        <v>-1</v>
      </c>
      <c r="I1032" s="10">
        <f>Cleaned_Data[[#This Row],[MRP]]</f>
        <v>6110.0300000000007</v>
      </c>
      <c r="J1032" s="10">
        <f>Cleaned_Data[[#This Row],[Discount_Applied]]</f>
        <v>0</v>
      </c>
      <c r="K1032" s="10">
        <f>Cleaned_Data[[#This Row],[Revenue]]</f>
        <v>0</v>
      </c>
      <c r="L1032" s="10">
        <f>Cleaned_Data[[#This Row],[Profit]]</f>
        <v>-592.41</v>
      </c>
      <c r="M1032" s="10" t="str">
        <f>Cleaned_Data[[#This Row],[Product_Name]]</f>
        <v>Kyrie Flytrap</v>
      </c>
      <c r="N1032" s="10" t="str">
        <f>Cleaned_Data[[#This Row],[Product_Line]]</f>
        <v>Basketball</v>
      </c>
      <c r="O1032" s="10" t="str">
        <f>Cleaned_Data[[#This Row],[Size]]</f>
        <v>9</v>
      </c>
      <c r="P1032" s="10" t="str">
        <f t="shared" si="32"/>
        <v>Kyrie Flytrap|Basketball|9</v>
      </c>
      <c r="Q1032" s="11">
        <f>Cleaned_Data[[#This Row],[Order_Date]]</f>
        <v>45146</v>
      </c>
      <c r="R1032" s="10" t="str">
        <f>Cleaned_Data[[#This Row],[Region]]</f>
        <v>Bangalore</v>
      </c>
      <c r="S1032" s="10" t="str">
        <f>Cleaned_Data[[#This Row],[Sales_Channel]]</f>
        <v>Retail</v>
      </c>
      <c r="T1032" s="10" t="str">
        <f>Cleaned_Data[[#This Row],[Gender_Category]]</f>
        <v>Kids</v>
      </c>
      <c r="U1032" t="str">
        <f t="shared" si="33"/>
        <v>DK-14</v>
      </c>
      <c r="V1032" s="10"/>
      <c r="W1032" s="10"/>
    </row>
    <row r="1033" spans="1:23" x14ac:dyDescent="0.3">
      <c r="A1033" s="10" t="s">
        <v>1352</v>
      </c>
      <c r="B1033" s="10">
        <f>Cleaned_Data[[#This Row],[Order_ID]]</f>
        <v>3087</v>
      </c>
      <c r="C1033" s="10" t="str">
        <f>_xlfn.XLOOKUP(P1033,Dim_Product!$E$2:$E$221,Dim_Product!$A$2:$A$221,"Not Found")</f>
        <v>PK-20</v>
      </c>
      <c r="D1033" s="10" t="str">
        <f>_xlfn.XLOOKUP(Table5[[#This Row],[Order_Date]],Table8[Date],Table8[Date_Key],"Not Found")</f>
        <v>DK-78</v>
      </c>
      <c r="E1033" s="10" t="str">
        <f>_xlfn.XLOOKUP(R1033,Table4[Region],Table4[Region_Key])</f>
        <v>RK-01</v>
      </c>
      <c r="F1033" s="10" t="str">
        <f>_xlfn.XLOOKUP(S1033,Table6[Sales_Channel],Table6[Channel_Key])</f>
        <v>CK-02</v>
      </c>
      <c r="G1033" s="10" t="str">
        <f>_xlfn.XLOOKUP(T1033,Table7[Gender_Category],Table7[Gender_Key])</f>
        <v>GK-01</v>
      </c>
      <c r="H1033" s="10">
        <f>Cleaned_Data[[#This Row],[Units_Sold]]</f>
        <v>3</v>
      </c>
      <c r="I1033" s="10">
        <f>Cleaned_Data[[#This Row],[MRP]]</f>
        <v>2765.77</v>
      </c>
      <c r="J1033" s="10">
        <f>Cleaned_Data[[#This Row],[Discount_Applied]]</f>
        <v>0</v>
      </c>
      <c r="K1033" s="10">
        <f>Cleaned_Data[[#This Row],[Revenue]]</f>
        <v>0</v>
      </c>
      <c r="L1033" s="10">
        <f>Cleaned_Data[[#This Row],[Profit]]</f>
        <v>2785.94</v>
      </c>
      <c r="M1033" s="10" t="str">
        <f>Cleaned_Data[[#This Row],[Product_Name]]</f>
        <v>Waffle One</v>
      </c>
      <c r="N1033" s="10" t="str">
        <f>Cleaned_Data[[#This Row],[Product_Line]]</f>
        <v>Lifestyle</v>
      </c>
      <c r="O1033" s="10" t="str">
        <f>Cleaned_Data[[#This Row],[Size]]</f>
        <v>M</v>
      </c>
      <c r="P1033" s="10" t="str">
        <f t="shared" si="32"/>
        <v>Waffle One|Lifestyle|M</v>
      </c>
      <c r="Q1033" s="11">
        <f>Cleaned_Data[[#This Row],[Order_Date]]</f>
        <v>45210</v>
      </c>
      <c r="R1033" s="10" t="str">
        <f>Cleaned_Data[[#This Row],[Region]]</f>
        <v>Bangalore</v>
      </c>
      <c r="S1033" s="10" t="str">
        <f>Cleaned_Data[[#This Row],[Sales_Channel]]</f>
        <v>Retail</v>
      </c>
      <c r="T1033" s="10" t="str">
        <f>Cleaned_Data[[#This Row],[Gender_Category]]</f>
        <v>Kids</v>
      </c>
      <c r="U1033" t="str">
        <f t="shared" si="33"/>
        <v>DK-78</v>
      </c>
      <c r="V1033" s="10"/>
      <c r="W1033" s="10"/>
    </row>
    <row r="1034" spans="1:23" x14ac:dyDescent="0.3">
      <c r="A1034" s="10" t="s">
        <v>1353</v>
      </c>
      <c r="B1034" s="10">
        <f>Cleaned_Data[[#This Row],[Order_ID]]</f>
        <v>3088</v>
      </c>
      <c r="C1034" s="10" t="str">
        <f>_xlfn.XLOOKUP(P1034,Dim_Product!$E$2:$E$221,Dim_Product!$A$2:$A$221,"Not Found")</f>
        <v>PK-64</v>
      </c>
      <c r="D1034" s="10" t="str">
        <f>_xlfn.XLOOKUP(Table5[[#This Row],[Order_Date]],Table8[Date],Table8[Date_Key],"Not Found")</f>
        <v>DK-541</v>
      </c>
      <c r="E1034" s="10" t="str">
        <f>_xlfn.XLOOKUP(R1034,Table4[Region],Table4[Region_Key])</f>
        <v>RK-05</v>
      </c>
      <c r="F1034" s="10" t="str">
        <f>_xlfn.XLOOKUP(S1034,Table6[Sales_Channel],Table6[Channel_Key])</f>
        <v>CK-01</v>
      </c>
      <c r="G1034" s="10" t="str">
        <f>_xlfn.XLOOKUP(T1034,Table7[Gender_Category],Table7[Gender_Key])</f>
        <v>GK-01</v>
      </c>
      <c r="H1034" s="10">
        <f>Cleaned_Data[[#This Row],[Units_Sold]]</f>
        <v>3</v>
      </c>
      <c r="I1034" s="10">
        <f>Cleaned_Data[[#This Row],[MRP]]</f>
        <v>6110.0300000000007</v>
      </c>
      <c r="J1034" s="10">
        <f>Cleaned_Data[[#This Row],[Discount_Applied]]</f>
        <v>0</v>
      </c>
      <c r="K1034" s="10">
        <f>Cleaned_Data[[#This Row],[Revenue]]</f>
        <v>0</v>
      </c>
      <c r="L1034" s="10">
        <f>Cleaned_Data[[#This Row],[Profit]]</f>
        <v>2418.7399999999998</v>
      </c>
      <c r="M1034" s="10" t="str">
        <f>Cleaned_Data[[#This Row],[Product_Name]]</f>
        <v>ZoomX Invincible</v>
      </c>
      <c r="N1034" s="10" t="str">
        <f>Cleaned_Data[[#This Row],[Product_Line]]</f>
        <v>Training</v>
      </c>
      <c r="O1034" s="10" t="str">
        <f>Cleaned_Data[[#This Row],[Size]]</f>
        <v>XL</v>
      </c>
      <c r="P1034" s="10" t="str">
        <f t="shared" si="32"/>
        <v>ZoomX Invincible|Training|XL</v>
      </c>
      <c r="Q1034" s="11">
        <f>Cleaned_Data[[#This Row],[Order_Date]]</f>
        <v>45673</v>
      </c>
      <c r="R1034" s="10" t="str">
        <f>Cleaned_Data[[#This Row],[Region]]</f>
        <v>Delhi</v>
      </c>
      <c r="S1034" s="10" t="str">
        <f>Cleaned_Data[[#This Row],[Sales_Channel]]</f>
        <v>Online</v>
      </c>
      <c r="T1034" s="10" t="str">
        <f>Cleaned_Data[[#This Row],[Gender_Category]]</f>
        <v>Kids</v>
      </c>
      <c r="U1034" t="str">
        <f t="shared" si="33"/>
        <v>DK-541</v>
      </c>
      <c r="V1034" s="10"/>
      <c r="W1034" s="10"/>
    </row>
    <row r="1035" spans="1:23" x14ac:dyDescent="0.3">
      <c r="A1035" s="10" t="s">
        <v>1354</v>
      </c>
      <c r="B1035" s="10">
        <f>Cleaned_Data[[#This Row],[Order_ID]]</f>
        <v>3089</v>
      </c>
      <c r="C1035" s="10" t="str">
        <f>_xlfn.XLOOKUP(P1035,Dim_Product!$E$2:$E$221,Dim_Product!$A$2:$A$221,"Not Found")</f>
        <v>PK-24</v>
      </c>
      <c r="D1035" s="10" t="str">
        <f>_xlfn.XLOOKUP(Table5[[#This Row],[Order_Date]],Table8[Date],Table8[Date_Key],"Not Found")</f>
        <v>DK-485</v>
      </c>
      <c r="E1035" s="10" t="str">
        <f>_xlfn.XLOOKUP(R1035,Table4[Region],Table4[Region_Key])</f>
        <v>RK-03</v>
      </c>
      <c r="F1035" s="10" t="str">
        <f>_xlfn.XLOOKUP(S1035,Table6[Sales_Channel],Table6[Channel_Key])</f>
        <v>CK-01</v>
      </c>
      <c r="G1035" s="10" t="str">
        <f>_xlfn.XLOOKUP(T1035,Table7[Gender_Category],Table7[Gender_Key])</f>
        <v>GK-02</v>
      </c>
      <c r="H1035" s="10">
        <f>Cleaned_Data[[#This Row],[Units_Sold]]</f>
        <v>2</v>
      </c>
      <c r="I1035" s="10">
        <f>Cleaned_Data[[#This Row],[MRP]]</f>
        <v>8399.35</v>
      </c>
      <c r="J1035" s="10">
        <f>Cleaned_Data[[#This Row],[Discount_Applied]]</f>
        <v>0</v>
      </c>
      <c r="K1035" s="10">
        <f>Cleaned_Data[[#This Row],[Revenue]]</f>
        <v>0</v>
      </c>
      <c r="L1035" s="10">
        <f>Cleaned_Data[[#This Row],[Profit]]</f>
        <v>2967.22</v>
      </c>
      <c r="M1035" s="10" t="str">
        <f>Cleaned_Data[[#This Row],[Product_Name]]</f>
        <v>Zoom Freak</v>
      </c>
      <c r="N1035" s="10" t="str">
        <f>Cleaned_Data[[#This Row],[Product_Line]]</f>
        <v>Basketball</v>
      </c>
      <c r="O1035" s="10" t="str">
        <f>Cleaned_Data[[#This Row],[Size]]</f>
        <v>XL</v>
      </c>
      <c r="P1035" s="10" t="str">
        <f t="shared" si="32"/>
        <v>Zoom Freak|Basketball|XL</v>
      </c>
      <c r="Q1035" s="11">
        <f>Cleaned_Data[[#This Row],[Order_Date]]</f>
        <v>45617</v>
      </c>
      <c r="R1035" s="10" t="str">
        <f>Cleaned_Data[[#This Row],[Region]]</f>
        <v>Mumbai</v>
      </c>
      <c r="S1035" s="10" t="str">
        <f>Cleaned_Data[[#This Row],[Sales_Channel]]</f>
        <v>Online</v>
      </c>
      <c r="T1035" s="10" t="str">
        <f>Cleaned_Data[[#This Row],[Gender_Category]]</f>
        <v>Women</v>
      </c>
      <c r="U1035" t="str">
        <f t="shared" si="33"/>
        <v>DK-485</v>
      </c>
      <c r="V1035" s="10"/>
      <c r="W1035" s="10"/>
    </row>
    <row r="1036" spans="1:23" x14ac:dyDescent="0.3">
      <c r="A1036" s="10" t="s">
        <v>1355</v>
      </c>
      <c r="B1036" s="10">
        <f>Cleaned_Data[[#This Row],[Order_ID]]</f>
        <v>3090</v>
      </c>
      <c r="C1036" s="10" t="str">
        <f>_xlfn.XLOOKUP(P1036,Dim_Product!$E$2:$E$221,Dim_Product!$A$2:$A$221,"Not Found")</f>
        <v>PK-56</v>
      </c>
      <c r="D1036" s="10" t="str">
        <f>_xlfn.XLOOKUP(Table5[[#This Row],[Order_Date]],Table8[Date],Table8[Date_Key],"Not Found")</f>
        <v>Not Found</v>
      </c>
      <c r="E1036" s="10" t="str">
        <f>_xlfn.XLOOKUP(R1036,Table4[Region],Table4[Region_Key])</f>
        <v>RK-04</v>
      </c>
      <c r="F1036" s="10" t="str">
        <f>_xlfn.XLOOKUP(S1036,Table6[Sales_Channel],Table6[Channel_Key])</f>
        <v>CK-02</v>
      </c>
      <c r="G1036" s="10" t="str">
        <f>_xlfn.XLOOKUP(T1036,Table7[Gender_Category],Table7[Gender_Key])</f>
        <v>GK-02</v>
      </c>
      <c r="H1036" s="10">
        <f>Cleaned_Data[[#This Row],[Units_Sold]]</f>
        <v>2</v>
      </c>
      <c r="I1036" s="10">
        <f>Cleaned_Data[[#This Row],[MRP]]</f>
        <v>8187.65</v>
      </c>
      <c r="J1036" s="10">
        <f>Cleaned_Data[[#This Row],[Discount_Applied]]</f>
        <v>0</v>
      </c>
      <c r="K1036" s="10">
        <f>Cleaned_Data[[#This Row],[Revenue]]</f>
        <v>0</v>
      </c>
      <c r="L1036" s="10">
        <f>Cleaned_Data[[#This Row],[Profit]]</f>
        <v>196.88</v>
      </c>
      <c r="M1036" s="10" t="str">
        <f>Cleaned_Data[[#This Row],[Product_Name]]</f>
        <v>LeBron 20</v>
      </c>
      <c r="N1036" s="10" t="str">
        <f>Cleaned_Data[[#This Row],[Product_Line]]</f>
        <v>Basketball</v>
      </c>
      <c r="O1036" s="10" t="str">
        <f>Cleaned_Data[[#This Row],[Size]]</f>
        <v>NA</v>
      </c>
      <c r="P1036" s="10" t="str">
        <f t="shared" si="32"/>
        <v>LeBron 20|Basketball|NA</v>
      </c>
      <c r="Q1036" s="11" t="str">
        <f>Cleaned_Data[[#This Row],[Order_Date]]</f>
        <v/>
      </c>
      <c r="R1036" s="10" t="str">
        <f>Cleaned_Data[[#This Row],[Region]]</f>
        <v>Pune</v>
      </c>
      <c r="S1036" s="10" t="str">
        <f>Cleaned_Data[[#This Row],[Sales_Channel]]</f>
        <v>Retail</v>
      </c>
      <c r="T1036" s="10" t="str">
        <f>Cleaned_Data[[#This Row],[Gender_Category]]</f>
        <v>Women</v>
      </c>
      <c r="U1036" t="str">
        <f t="shared" si="33"/>
        <v>Not Found</v>
      </c>
      <c r="V1036" s="10"/>
      <c r="W1036" s="10"/>
    </row>
    <row r="1037" spans="1:23" x14ac:dyDescent="0.3">
      <c r="A1037" s="10" t="s">
        <v>1356</v>
      </c>
      <c r="B1037" s="10">
        <f>Cleaned_Data[[#This Row],[Order_ID]]</f>
        <v>3091</v>
      </c>
      <c r="C1037" s="10" t="str">
        <f>_xlfn.XLOOKUP(P1037,Dim_Product!$E$2:$E$221,Dim_Product!$A$2:$A$221,"Not Found")</f>
        <v>PK-14</v>
      </c>
      <c r="D1037" s="10" t="str">
        <f>_xlfn.XLOOKUP(Table5[[#This Row],[Order_Date]],Table8[Date],Table8[Date_Key],"Not Found")</f>
        <v>Not Found</v>
      </c>
      <c r="E1037" s="10" t="str">
        <f>_xlfn.XLOOKUP(R1037,Table4[Region],Table4[Region_Key])</f>
        <v>RK-02</v>
      </c>
      <c r="F1037" s="10" t="str">
        <f>_xlfn.XLOOKUP(S1037,Table6[Sales_Channel],Table6[Channel_Key])</f>
        <v>CK-01</v>
      </c>
      <c r="G1037" s="10" t="str">
        <f>_xlfn.XLOOKUP(T1037,Table7[Gender_Category],Table7[Gender_Key])</f>
        <v>GK-02</v>
      </c>
      <c r="H1037" s="10">
        <f>Cleaned_Data[[#This Row],[Units_Sold]]</f>
        <v>1</v>
      </c>
      <c r="I1037" s="10">
        <f>Cleaned_Data[[#This Row],[MRP]]</f>
        <v>8666.84</v>
      </c>
      <c r="J1037" s="10">
        <f>Cleaned_Data[[#This Row],[Discount_Applied]]</f>
        <v>0.3</v>
      </c>
      <c r="K1037" s="10">
        <f>Cleaned_Data[[#This Row],[Revenue]]</f>
        <v>6066.79</v>
      </c>
      <c r="L1037" s="10">
        <f>Cleaned_Data[[#This Row],[Profit]]</f>
        <v>204.77</v>
      </c>
      <c r="M1037" s="10" t="str">
        <f>Cleaned_Data[[#This Row],[Product_Name]]</f>
        <v>Air Jordan</v>
      </c>
      <c r="N1037" s="10" t="str">
        <f>Cleaned_Data[[#This Row],[Product_Line]]</f>
        <v>Basketball</v>
      </c>
      <c r="O1037" s="10" t="str">
        <f>Cleaned_Data[[#This Row],[Size]]</f>
        <v>NA</v>
      </c>
      <c r="P1037" s="10" t="str">
        <f t="shared" si="32"/>
        <v>Air Jordan|Basketball|NA</v>
      </c>
      <c r="Q1037" s="11" t="str">
        <f>Cleaned_Data[[#This Row],[Order_Date]]</f>
        <v/>
      </c>
      <c r="R1037" s="10" t="str">
        <f>Cleaned_Data[[#This Row],[Region]]</f>
        <v>Hyderabad</v>
      </c>
      <c r="S1037" s="10" t="str">
        <f>Cleaned_Data[[#This Row],[Sales_Channel]]</f>
        <v>Online</v>
      </c>
      <c r="T1037" s="10" t="str">
        <f>Cleaned_Data[[#This Row],[Gender_Category]]</f>
        <v>Women</v>
      </c>
      <c r="U1037" t="str">
        <f t="shared" si="33"/>
        <v>Not Found</v>
      </c>
      <c r="V1037" s="10"/>
      <c r="W1037" s="10"/>
    </row>
    <row r="1038" spans="1:23" x14ac:dyDescent="0.3">
      <c r="A1038" s="10" t="s">
        <v>1357</v>
      </c>
      <c r="B1038" s="10">
        <f>Cleaned_Data[[#This Row],[Order_ID]]</f>
        <v>3092</v>
      </c>
      <c r="C1038" s="10" t="str">
        <f>_xlfn.XLOOKUP(P1038,Dim_Product!$E$2:$E$221,Dim_Product!$A$2:$A$221,"Not Found")</f>
        <v>PK-77</v>
      </c>
      <c r="D1038" s="10" t="str">
        <f>_xlfn.XLOOKUP(Table5[[#This Row],[Order_Date]],Table8[Date],Table8[Date_Key],"Not Found")</f>
        <v>DK-448</v>
      </c>
      <c r="E1038" s="10" t="str">
        <f>_xlfn.XLOOKUP(R1038,Table4[Region],Table4[Region_Key])</f>
        <v>RK-06</v>
      </c>
      <c r="F1038" s="10" t="str">
        <f>_xlfn.XLOOKUP(S1038,Table6[Sales_Channel],Table6[Channel_Key])</f>
        <v>CK-02</v>
      </c>
      <c r="G1038" s="10" t="str">
        <f>_xlfn.XLOOKUP(T1038,Table7[Gender_Category],Table7[Gender_Key])</f>
        <v>GK-01</v>
      </c>
      <c r="H1038" s="10">
        <f>Cleaned_Data[[#This Row],[Units_Sold]]</f>
        <v>2</v>
      </c>
      <c r="I1038" s="10">
        <f>Cleaned_Data[[#This Row],[MRP]]</f>
        <v>3005.37</v>
      </c>
      <c r="J1038" s="10">
        <f>Cleaned_Data[[#This Row],[Discount_Applied]]</f>
        <v>0</v>
      </c>
      <c r="K1038" s="10">
        <f>Cleaned_Data[[#This Row],[Revenue]]</f>
        <v>0</v>
      </c>
      <c r="L1038" s="10">
        <f>Cleaned_Data[[#This Row],[Profit]]</f>
        <v>-288.77</v>
      </c>
      <c r="M1038" s="10" t="str">
        <f>Cleaned_Data[[#This Row],[Product_Name]]</f>
        <v>Metcon 7</v>
      </c>
      <c r="N1038" s="10" t="str">
        <f>Cleaned_Data[[#This Row],[Product_Line]]</f>
        <v>Training</v>
      </c>
      <c r="O1038" s="10" t="str">
        <f>Cleaned_Data[[#This Row],[Size]]</f>
        <v>L</v>
      </c>
      <c r="P1038" s="10" t="str">
        <f t="shared" si="32"/>
        <v>Metcon 7|Training|L</v>
      </c>
      <c r="Q1038" s="11">
        <f>Cleaned_Data[[#This Row],[Order_Date]]</f>
        <v>45580</v>
      </c>
      <c r="R1038" s="10" t="str">
        <f>Cleaned_Data[[#This Row],[Region]]</f>
        <v>Kolkata</v>
      </c>
      <c r="S1038" s="10" t="str">
        <f>Cleaned_Data[[#This Row],[Sales_Channel]]</f>
        <v>Retail</v>
      </c>
      <c r="T1038" s="10" t="str">
        <f>Cleaned_Data[[#This Row],[Gender_Category]]</f>
        <v>Kids</v>
      </c>
      <c r="U1038" t="str">
        <f t="shared" si="33"/>
        <v>DK-448</v>
      </c>
      <c r="V1038" s="10"/>
      <c r="W1038" s="10"/>
    </row>
    <row r="1039" spans="1:23" x14ac:dyDescent="0.3">
      <c r="A1039" s="10" t="s">
        <v>1358</v>
      </c>
      <c r="B1039" s="10">
        <f>Cleaned_Data[[#This Row],[Order_ID]]</f>
        <v>3093</v>
      </c>
      <c r="C1039" s="10" t="str">
        <f>_xlfn.XLOOKUP(P1039,Dim_Product!$E$2:$E$221,Dim_Product!$A$2:$A$221,"Not Found")</f>
        <v>PK-129</v>
      </c>
      <c r="D1039" s="10" t="str">
        <f>_xlfn.XLOOKUP(Table5[[#This Row],[Order_Date]],Table8[Date],Table8[Date_Key],"Not Found")</f>
        <v>DK-547</v>
      </c>
      <c r="E1039" s="10" t="str">
        <f>_xlfn.XLOOKUP(R1039,Table4[Region],Table4[Region_Key])</f>
        <v>RK-06</v>
      </c>
      <c r="F1039" s="10" t="str">
        <f>_xlfn.XLOOKUP(S1039,Table6[Sales_Channel],Table6[Channel_Key])</f>
        <v>CK-02</v>
      </c>
      <c r="G1039" s="10" t="str">
        <f>_xlfn.XLOOKUP(T1039,Table7[Gender_Category],Table7[Gender_Key])</f>
        <v>GK-02</v>
      </c>
      <c r="H1039" s="10">
        <f>Cleaned_Data[[#This Row],[Units_Sold]]</f>
        <v>3</v>
      </c>
      <c r="I1039" s="10">
        <f>Cleaned_Data[[#This Row],[MRP]]</f>
        <v>6110.0300000000007</v>
      </c>
      <c r="J1039" s="10">
        <f>Cleaned_Data[[#This Row],[Discount_Applied]]</f>
        <v>0</v>
      </c>
      <c r="K1039" s="10">
        <f>Cleaned_Data[[#This Row],[Revenue]]</f>
        <v>0</v>
      </c>
      <c r="L1039" s="10">
        <f>Cleaned_Data[[#This Row],[Profit]]</f>
        <v>28.77</v>
      </c>
      <c r="M1039" s="10" t="str">
        <f>Cleaned_Data[[#This Row],[Product_Name]]</f>
        <v>Tiempo Legend</v>
      </c>
      <c r="N1039" s="10" t="str">
        <f>Cleaned_Data[[#This Row],[Product_Line]]</f>
        <v>Soccer</v>
      </c>
      <c r="O1039" s="10" t="str">
        <f>Cleaned_Data[[#This Row],[Size]]</f>
        <v>10</v>
      </c>
      <c r="P1039" s="10" t="str">
        <f t="shared" si="32"/>
        <v>Tiempo Legend|Soccer|10</v>
      </c>
      <c r="Q1039" s="11">
        <f>Cleaned_Data[[#This Row],[Order_Date]]</f>
        <v>45679</v>
      </c>
      <c r="R1039" s="10" t="str">
        <f>Cleaned_Data[[#This Row],[Region]]</f>
        <v>Kolkata</v>
      </c>
      <c r="S1039" s="10" t="str">
        <f>Cleaned_Data[[#This Row],[Sales_Channel]]</f>
        <v>Retail</v>
      </c>
      <c r="T1039" s="10" t="str">
        <f>Cleaned_Data[[#This Row],[Gender_Category]]</f>
        <v>Women</v>
      </c>
      <c r="U1039" t="str">
        <f t="shared" si="33"/>
        <v>DK-547</v>
      </c>
      <c r="V1039" s="10"/>
      <c r="W1039" s="10"/>
    </row>
    <row r="1040" spans="1:23" x14ac:dyDescent="0.3">
      <c r="A1040" s="10" t="s">
        <v>1359</v>
      </c>
      <c r="B1040" s="10">
        <f>Cleaned_Data[[#This Row],[Order_ID]]</f>
        <v>3094</v>
      </c>
      <c r="C1040" s="10" t="str">
        <f>_xlfn.XLOOKUP(P1040,Dim_Product!$E$2:$E$221,Dim_Product!$A$2:$A$221,"Not Found")</f>
        <v>PK-31</v>
      </c>
      <c r="D1040" s="10" t="str">
        <f>_xlfn.XLOOKUP(Table5[[#This Row],[Order_Date]],Table8[Date],Table8[Date_Key],"Not Found")</f>
        <v>DK-552</v>
      </c>
      <c r="E1040" s="10" t="str">
        <f>_xlfn.XLOOKUP(R1040,Table4[Region],Table4[Region_Key])</f>
        <v>RK-05</v>
      </c>
      <c r="F1040" s="10" t="str">
        <f>_xlfn.XLOOKUP(S1040,Table6[Sales_Channel],Table6[Channel_Key])</f>
        <v>CK-01</v>
      </c>
      <c r="G1040" s="10" t="str">
        <f>_xlfn.XLOOKUP(T1040,Table7[Gender_Category],Table7[Gender_Key])</f>
        <v>GK-03</v>
      </c>
      <c r="H1040" s="10">
        <f>Cleaned_Data[[#This Row],[Units_Sold]]</f>
        <v>2</v>
      </c>
      <c r="I1040" s="10">
        <f>Cleaned_Data[[#This Row],[MRP]]</f>
        <v>4731.54</v>
      </c>
      <c r="J1040" s="10">
        <f>Cleaned_Data[[#This Row],[Discount_Applied]]</f>
        <v>0</v>
      </c>
      <c r="K1040" s="10">
        <f>Cleaned_Data[[#This Row],[Revenue]]</f>
        <v>0</v>
      </c>
      <c r="L1040" s="10">
        <f>Cleaned_Data[[#This Row],[Profit]]</f>
        <v>3485.33</v>
      </c>
      <c r="M1040" s="10" t="str">
        <f>Cleaned_Data[[#This Row],[Product_Name]]</f>
        <v>Zoom Freak</v>
      </c>
      <c r="N1040" s="10" t="str">
        <f>Cleaned_Data[[#This Row],[Product_Line]]</f>
        <v>Basketball</v>
      </c>
      <c r="O1040" s="10" t="str">
        <f>Cleaned_Data[[#This Row],[Size]]</f>
        <v>NA</v>
      </c>
      <c r="P1040" s="10" t="str">
        <f t="shared" si="32"/>
        <v>Zoom Freak|Basketball|NA</v>
      </c>
      <c r="Q1040" s="11">
        <f>Cleaned_Data[[#This Row],[Order_Date]]</f>
        <v>45684</v>
      </c>
      <c r="R1040" s="10" t="str">
        <f>Cleaned_Data[[#This Row],[Region]]</f>
        <v>Delhi</v>
      </c>
      <c r="S1040" s="10" t="str">
        <f>Cleaned_Data[[#This Row],[Sales_Channel]]</f>
        <v>Online</v>
      </c>
      <c r="T1040" s="10" t="str">
        <f>Cleaned_Data[[#This Row],[Gender_Category]]</f>
        <v>Men</v>
      </c>
      <c r="U1040" t="str">
        <f t="shared" si="33"/>
        <v>DK-552</v>
      </c>
      <c r="V1040" s="10"/>
      <c r="W1040" s="10"/>
    </row>
    <row r="1041" spans="1:23" x14ac:dyDescent="0.3">
      <c r="A1041" s="10" t="s">
        <v>1360</v>
      </c>
      <c r="B1041" s="10">
        <f>Cleaned_Data[[#This Row],[Order_ID]]</f>
        <v>3095</v>
      </c>
      <c r="C1041" s="10" t="str">
        <f>_xlfn.XLOOKUP(P1041,Dim_Product!$E$2:$E$221,Dim_Product!$A$2:$A$221,"Not Found")</f>
        <v>PK-19</v>
      </c>
      <c r="D1041" s="10" t="str">
        <f>_xlfn.XLOOKUP(Table5[[#This Row],[Order_Date]],Table8[Date],Table8[Date_Key],"Not Found")</f>
        <v>DK-236</v>
      </c>
      <c r="E1041" s="10" t="str">
        <f>_xlfn.XLOOKUP(R1041,Table4[Region],Table4[Region_Key])</f>
        <v>RK-05</v>
      </c>
      <c r="F1041" s="10" t="str">
        <f>_xlfn.XLOOKUP(S1041,Table6[Sales_Channel],Table6[Channel_Key])</f>
        <v>CK-02</v>
      </c>
      <c r="G1041" s="10" t="str">
        <f>_xlfn.XLOOKUP(T1041,Table7[Gender_Category],Table7[Gender_Key])</f>
        <v>GK-03</v>
      </c>
      <c r="H1041" s="10">
        <f>Cleaned_Data[[#This Row],[Units_Sold]]</f>
        <v>2</v>
      </c>
      <c r="I1041" s="10">
        <f>Cleaned_Data[[#This Row],[MRP]]</f>
        <v>9297.64</v>
      </c>
      <c r="J1041" s="10">
        <f>Cleaned_Data[[#This Row],[Discount_Applied]]</f>
        <v>0.16</v>
      </c>
      <c r="K1041" s="10">
        <f>Cleaned_Data[[#This Row],[Revenue]]</f>
        <v>0</v>
      </c>
      <c r="L1041" s="10">
        <f>Cleaned_Data[[#This Row],[Profit]]</f>
        <v>36.700000000000003</v>
      </c>
      <c r="M1041" s="10" t="str">
        <f>Cleaned_Data[[#This Row],[Product_Name]]</f>
        <v>Free RN</v>
      </c>
      <c r="N1041" s="10" t="str">
        <f>Cleaned_Data[[#This Row],[Product_Line]]</f>
        <v>Running</v>
      </c>
      <c r="O1041" s="10" t="str">
        <f>Cleaned_Data[[#This Row],[Size]]</f>
        <v>L</v>
      </c>
      <c r="P1041" s="10" t="str">
        <f t="shared" si="32"/>
        <v>Free RN|Running|L</v>
      </c>
      <c r="Q1041" s="11">
        <f>Cleaned_Data[[#This Row],[Order_Date]]</f>
        <v>45368</v>
      </c>
      <c r="R1041" s="10" t="str">
        <f>Cleaned_Data[[#This Row],[Region]]</f>
        <v>Delhi</v>
      </c>
      <c r="S1041" s="10" t="str">
        <f>Cleaned_Data[[#This Row],[Sales_Channel]]</f>
        <v>Retail</v>
      </c>
      <c r="T1041" s="10" t="str">
        <f>Cleaned_Data[[#This Row],[Gender_Category]]</f>
        <v>Men</v>
      </c>
      <c r="U1041" t="str">
        <f t="shared" si="33"/>
        <v>DK-236</v>
      </c>
      <c r="V1041" s="10"/>
      <c r="W1041" s="10"/>
    </row>
    <row r="1042" spans="1:23" x14ac:dyDescent="0.3">
      <c r="A1042" s="10" t="s">
        <v>1361</v>
      </c>
      <c r="B1042" s="10">
        <f>Cleaned_Data[[#This Row],[Order_ID]]</f>
        <v>3096</v>
      </c>
      <c r="C1042" s="10" t="str">
        <f>_xlfn.XLOOKUP(P1042,Dim_Product!$E$2:$E$221,Dim_Product!$A$2:$A$221,"Not Found")</f>
        <v>PK-112</v>
      </c>
      <c r="D1042" s="10" t="str">
        <f>_xlfn.XLOOKUP(Table5[[#This Row],[Order_Date]],Table8[Date],Table8[Date_Key],"Not Found")</f>
        <v>DK-384</v>
      </c>
      <c r="E1042" s="10" t="str">
        <f>_xlfn.XLOOKUP(R1042,Table4[Region],Table4[Region_Key])</f>
        <v>RK-02</v>
      </c>
      <c r="F1042" s="10" t="str">
        <f>_xlfn.XLOOKUP(S1042,Table6[Sales_Channel],Table6[Channel_Key])</f>
        <v>CK-01</v>
      </c>
      <c r="G1042" s="10" t="str">
        <f>_xlfn.XLOOKUP(T1042,Table7[Gender_Category],Table7[Gender_Key])</f>
        <v>GK-03</v>
      </c>
      <c r="H1042" s="10">
        <f>Cleaned_Data[[#This Row],[Units_Sold]]</f>
        <v>4</v>
      </c>
      <c r="I1042" s="10">
        <f>Cleaned_Data[[#This Row],[MRP]]</f>
        <v>6110.0300000000007</v>
      </c>
      <c r="J1042" s="10">
        <f>Cleaned_Data[[#This Row],[Discount_Applied]]</f>
        <v>0.9</v>
      </c>
      <c r="K1042" s="10">
        <f>Cleaned_Data[[#This Row],[Revenue]]</f>
        <v>0</v>
      </c>
      <c r="L1042" s="10">
        <f>Cleaned_Data[[#This Row],[Profit]]</f>
        <v>20.309999999999999</v>
      </c>
      <c r="M1042" s="10" t="str">
        <f>Cleaned_Data[[#This Row],[Product_Name]]</f>
        <v>ZoomX Invincible</v>
      </c>
      <c r="N1042" s="10" t="str">
        <f>Cleaned_Data[[#This Row],[Product_Line]]</f>
        <v>Training</v>
      </c>
      <c r="O1042" s="10" t="str">
        <f>Cleaned_Data[[#This Row],[Size]]</f>
        <v>NA</v>
      </c>
      <c r="P1042" s="10" t="str">
        <f t="shared" si="32"/>
        <v>ZoomX Invincible|Training|NA</v>
      </c>
      <c r="Q1042" s="11">
        <f>Cleaned_Data[[#This Row],[Order_Date]]</f>
        <v>45516</v>
      </c>
      <c r="R1042" s="10" t="str">
        <f>Cleaned_Data[[#This Row],[Region]]</f>
        <v>Hyderabad</v>
      </c>
      <c r="S1042" s="10" t="str">
        <f>Cleaned_Data[[#This Row],[Sales_Channel]]</f>
        <v>Online</v>
      </c>
      <c r="T1042" s="10" t="str">
        <f>Cleaned_Data[[#This Row],[Gender_Category]]</f>
        <v>Men</v>
      </c>
      <c r="U1042" t="str">
        <f t="shared" si="33"/>
        <v>DK-384</v>
      </c>
      <c r="V1042" s="10"/>
      <c r="W1042" s="10"/>
    </row>
    <row r="1043" spans="1:23" x14ac:dyDescent="0.3">
      <c r="A1043" s="10" t="s">
        <v>1362</v>
      </c>
      <c r="B1043" s="10">
        <f>Cleaned_Data[[#This Row],[Order_ID]]</f>
        <v>3097</v>
      </c>
      <c r="C1043" s="10" t="str">
        <f>_xlfn.XLOOKUP(P1043,Dim_Product!$E$2:$E$221,Dim_Product!$A$2:$A$221,"Not Found")</f>
        <v>PK-04</v>
      </c>
      <c r="D1043" s="10" t="str">
        <f>_xlfn.XLOOKUP(Table5[[#This Row],[Order_Date]],Table8[Date],Table8[Date_Key],"Not Found")</f>
        <v>DK-528</v>
      </c>
      <c r="E1043" s="10" t="str">
        <f>_xlfn.XLOOKUP(R1043,Table4[Region],Table4[Region_Key])</f>
        <v>RK-02</v>
      </c>
      <c r="F1043" s="10" t="str">
        <f>_xlfn.XLOOKUP(S1043,Table6[Sales_Channel],Table6[Channel_Key])</f>
        <v>CK-01</v>
      </c>
      <c r="G1043" s="10" t="str">
        <f>_xlfn.XLOOKUP(T1043,Table7[Gender_Category],Table7[Gender_Key])</f>
        <v>GK-03</v>
      </c>
      <c r="H1043" s="10">
        <f>Cleaned_Data[[#This Row],[Units_Sold]]</f>
        <v>2</v>
      </c>
      <c r="I1043" s="10">
        <f>Cleaned_Data[[#This Row],[MRP]]</f>
        <v>6110.0300000000007</v>
      </c>
      <c r="J1043" s="10">
        <f>Cleaned_Data[[#This Row],[Discount_Applied]]</f>
        <v>0.5</v>
      </c>
      <c r="K1043" s="10">
        <f>Cleaned_Data[[#This Row],[Revenue]]</f>
        <v>0</v>
      </c>
      <c r="L1043" s="10">
        <f>Cleaned_Data[[#This Row],[Profit]]</f>
        <v>3419.32</v>
      </c>
      <c r="M1043" s="10" t="str">
        <f>Cleaned_Data[[#This Row],[Product_Name]]</f>
        <v>Blazer Mid</v>
      </c>
      <c r="N1043" s="10" t="str">
        <f>Cleaned_Data[[#This Row],[Product_Line]]</f>
        <v>Lifestyle</v>
      </c>
      <c r="O1043" s="10" t="str">
        <f>Cleaned_Data[[#This Row],[Size]]</f>
        <v>L</v>
      </c>
      <c r="P1043" s="10" t="str">
        <f t="shared" si="32"/>
        <v>Blazer Mid|Lifestyle|L</v>
      </c>
      <c r="Q1043" s="11">
        <f>Cleaned_Data[[#This Row],[Order_Date]]</f>
        <v>45660</v>
      </c>
      <c r="R1043" s="10" t="str">
        <f>Cleaned_Data[[#This Row],[Region]]</f>
        <v>Hyderabad</v>
      </c>
      <c r="S1043" s="10" t="str">
        <f>Cleaned_Data[[#This Row],[Sales_Channel]]</f>
        <v>Online</v>
      </c>
      <c r="T1043" s="10" t="str">
        <f>Cleaned_Data[[#This Row],[Gender_Category]]</f>
        <v>Men</v>
      </c>
      <c r="U1043" t="str">
        <f t="shared" si="33"/>
        <v>DK-528</v>
      </c>
      <c r="V1043" s="10"/>
      <c r="W1043" s="10"/>
    </row>
    <row r="1044" spans="1:23" x14ac:dyDescent="0.3">
      <c r="A1044" s="10" t="s">
        <v>1363</v>
      </c>
      <c r="B1044" s="10">
        <f>Cleaned_Data[[#This Row],[Order_ID]]</f>
        <v>3098</v>
      </c>
      <c r="C1044" s="10" t="str">
        <f>_xlfn.XLOOKUP(P1044,Dim_Product!$E$2:$E$221,Dim_Product!$A$2:$A$221,"Not Found")</f>
        <v>PK-22</v>
      </c>
      <c r="D1044" s="10" t="str">
        <f>_xlfn.XLOOKUP(Table5[[#This Row],[Order_Date]],Table8[Date],Table8[Date_Key],"Not Found")</f>
        <v>Not Found</v>
      </c>
      <c r="E1044" s="10" t="str">
        <f>_xlfn.XLOOKUP(R1044,Table4[Region],Table4[Region_Key])</f>
        <v>RK-06</v>
      </c>
      <c r="F1044" s="10" t="str">
        <f>_xlfn.XLOOKUP(S1044,Table6[Sales_Channel],Table6[Channel_Key])</f>
        <v>CK-02</v>
      </c>
      <c r="G1044" s="10" t="str">
        <f>_xlfn.XLOOKUP(T1044,Table7[Gender_Category],Table7[Gender_Key])</f>
        <v>GK-02</v>
      </c>
      <c r="H1044" s="10">
        <f>Cleaned_Data[[#This Row],[Units_Sold]]</f>
        <v>2</v>
      </c>
      <c r="I1044" s="10">
        <f>Cleaned_Data[[#This Row],[MRP]]</f>
        <v>5562.46</v>
      </c>
      <c r="J1044" s="10">
        <f>Cleaned_Data[[#This Row],[Discount_Applied]]</f>
        <v>0</v>
      </c>
      <c r="K1044" s="10">
        <f>Cleaned_Data[[#This Row],[Revenue]]</f>
        <v>0</v>
      </c>
      <c r="L1044" s="10">
        <f>Cleaned_Data[[#This Row],[Profit]]</f>
        <v>1090.52</v>
      </c>
      <c r="M1044" s="10" t="str">
        <f>Cleaned_Data[[#This Row],[Product_Name]]</f>
        <v>Kyrie Flytrap</v>
      </c>
      <c r="N1044" s="10" t="str">
        <f>Cleaned_Data[[#This Row],[Product_Line]]</f>
        <v>Basketball</v>
      </c>
      <c r="O1044" s="10" t="str">
        <f>Cleaned_Data[[#This Row],[Size]]</f>
        <v>M</v>
      </c>
      <c r="P1044" s="10" t="str">
        <f t="shared" si="32"/>
        <v>Kyrie Flytrap|Basketball|M</v>
      </c>
      <c r="Q1044" s="11" t="str">
        <f>Cleaned_Data[[#This Row],[Order_Date]]</f>
        <v/>
      </c>
      <c r="R1044" s="10" t="str">
        <f>Cleaned_Data[[#This Row],[Region]]</f>
        <v>Kolkata</v>
      </c>
      <c r="S1044" s="10" t="str">
        <f>Cleaned_Data[[#This Row],[Sales_Channel]]</f>
        <v>Retail</v>
      </c>
      <c r="T1044" s="10" t="str">
        <f>Cleaned_Data[[#This Row],[Gender_Category]]</f>
        <v>Women</v>
      </c>
      <c r="U1044" t="str">
        <f t="shared" si="33"/>
        <v>Not Found</v>
      </c>
      <c r="V1044" s="10"/>
      <c r="W1044" s="10"/>
    </row>
    <row r="1045" spans="1:23" x14ac:dyDescent="0.3">
      <c r="A1045" s="10" t="s">
        <v>1364</v>
      </c>
      <c r="B1045" s="10">
        <f>Cleaned_Data[[#This Row],[Order_ID]]</f>
        <v>3099</v>
      </c>
      <c r="C1045" s="10" t="str">
        <f>_xlfn.XLOOKUP(P1045,Dim_Product!$E$2:$E$221,Dim_Product!$A$2:$A$221,"Not Found")</f>
        <v>PK-09</v>
      </c>
      <c r="D1045" s="10" t="str">
        <f>_xlfn.XLOOKUP(Table5[[#This Row],[Order_Date]],Table8[Date],Table8[Date_Key],"Not Found")</f>
        <v>DK-626</v>
      </c>
      <c r="E1045" s="10" t="str">
        <f>_xlfn.XLOOKUP(R1045,Table4[Region],Table4[Region_Key])</f>
        <v>RK-03</v>
      </c>
      <c r="F1045" s="10" t="str">
        <f>_xlfn.XLOOKUP(S1045,Table6[Sales_Channel],Table6[Channel_Key])</f>
        <v>CK-01</v>
      </c>
      <c r="G1045" s="10" t="str">
        <f>_xlfn.XLOOKUP(T1045,Table7[Gender_Category],Table7[Gender_Key])</f>
        <v>GK-02</v>
      </c>
      <c r="H1045" s="10">
        <f>Cleaned_Data[[#This Row],[Units_Sold]]</f>
        <v>2</v>
      </c>
      <c r="I1045" s="10">
        <f>Cleaned_Data[[#This Row],[MRP]]</f>
        <v>8462.09</v>
      </c>
      <c r="J1045" s="10">
        <f>Cleaned_Data[[#This Row],[Discount_Applied]]</f>
        <v>0.08</v>
      </c>
      <c r="K1045" s="10">
        <f>Cleaned_Data[[#This Row],[Revenue]]</f>
        <v>0</v>
      </c>
      <c r="L1045" s="10">
        <f>Cleaned_Data[[#This Row],[Profit]]</f>
        <v>1720.4</v>
      </c>
      <c r="M1045" s="10" t="str">
        <f>Cleaned_Data[[#This Row],[Product_Name]]</f>
        <v>Waffle One</v>
      </c>
      <c r="N1045" s="10" t="str">
        <f>Cleaned_Data[[#This Row],[Product_Line]]</f>
        <v>Lifestyle</v>
      </c>
      <c r="O1045" s="10" t="str">
        <f>Cleaned_Data[[#This Row],[Size]]</f>
        <v>L</v>
      </c>
      <c r="P1045" s="10" t="str">
        <f t="shared" si="32"/>
        <v>Waffle One|Lifestyle|L</v>
      </c>
      <c r="Q1045" s="11">
        <f>Cleaned_Data[[#This Row],[Order_Date]]</f>
        <v>45758</v>
      </c>
      <c r="R1045" s="10" t="str">
        <f>Cleaned_Data[[#This Row],[Region]]</f>
        <v>Mumbai</v>
      </c>
      <c r="S1045" s="10" t="str">
        <f>Cleaned_Data[[#This Row],[Sales_Channel]]</f>
        <v>Online</v>
      </c>
      <c r="T1045" s="10" t="str">
        <f>Cleaned_Data[[#This Row],[Gender_Category]]</f>
        <v>Women</v>
      </c>
      <c r="U1045" t="str">
        <f t="shared" si="33"/>
        <v>DK-626</v>
      </c>
      <c r="V1045" s="10"/>
      <c r="W1045" s="10"/>
    </row>
    <row r="1046" spans="1:23" x14ac:dyDescent="0.3">
      <c r="A1046" s="10" t="s">
        <v>1365</v>
      </c>
      <c r="B1046" s="10">
        <f>Cleaned_Data[[#This Row],[Order_ID]]</f>
        <v>3100</v>
      </c>
      <c r="C1046" s="10" t="str">
        <f>_xlfn.XLOOKUP(P1046,Dim_Product!$E$2:$E$221,Dim_Product!$A$2:$A$221,"Not Found")</f>
        <v>PK-188</v>
      </c>
      <c r="D1046" s="10" t="str">
        <f>_xlfn.XLOOKUP(Table5[[#This Row],[Order_Date]],Table8[Date],Table8[Date_Key],"Not Found")</f>
        <v>Not Found</v>
      </c>
      <c r="E1046" s="10" t="str">
        <f>_xlfn.XLOOKUP(R1046,Table4[Region],Table4[Region_Key])</f>
        <v>RK-03</v>
      </c>
      <c r="F1046" s="10" t="str">
        <f>_xlfn.XLOOKUP(S1046,Table6[Sales_Channel],Table6[Channel_Key])</f>
        <v>CK-02</v>
      </c>
      <c r="G1046" s="10" t="str">
        <f>_xlfn.XLOOKUP(T1046,Table7[Gender_Category],Table7[Gender_Key])</f>
        <v>GK-02</v>
      </c>
      <c r="H1046" s="10">
        <f>Cleaned_Data[[#This Row],[Units_Sold]]</f>
        <v>4</v>
      </c>
      <c r="I1046" s="10">
        <f>Cleaned_Data[[#This Row],[MRP]]</f>
        <v>6110.0300000000007</v>
      </c>
      <c r="J1046" s="10">
        <f>Cleaned_Data[[#This Row],[Discount_Applied]]</f>
        <v>0.97</v>
      </c>
      <c r="K1046" s="10">
        <f>Cleaned_Data[[#This Row],[Revenue]]</f>
        <v>0</v>
      </c>
      <c r="L1046" s="10">
        <f>Cleaned_Data[[#This Row],[Profit]]</f>
        <v>1861.15</v>
      </c>
      <c r="M1046" s="10" t="str">
        <f>Cleaned_Data[[#This Row],[Product_Name]]</f>
        <v>ZoomX Invincible</v>
      </c>
      <c r="N1046" s="10" t="str">
        <f>Cleaned_Data[[#This Row],[Product_Line]]</f>
        <v>Training</v>
      </c>
      <c r="O1046" s="10" t="str">
        <f>Cleaned_Data[[#This Row],[Size]]</f>
        <v>7</v>
      </c>
      <c r="P1046" s="10" t="str">
        <f t="shared" si="32"/>
        <v>ZoomX Invincible|Training|7</v>
      </c>
      <c r="Q1046" s="11" t="str">
        <f>Cleaned_Data[[#This Row],[Order_Date]]</f>
        <v/>
      </c>
      <c r="R1046" s="10" t="str">
        <f>Cleaned_Data[[#This Row],[Region]]</f>
        <v>Mumbai</v>
      </c>
      <c r="S1046" s="10" t="str">
        <f>Cleaned_Data[[#This Row],[Sales_Channel]]</f>
        <v>Retail</v>
      </c>
      <c r="T1046" s="10" t="str">
        <f>Cleaned_Data[[#This Row],[Gender_Category]]</f>
        <v>Women</v>
      </c>
      <c r="U1046" t="str">
        <f t="shared" si="33"/>
        <v>Not Found</v>
      </c>
      <c r="V1046" s="10"/>
      <c r="W1046" s="10"/>
    </row>
    <row r="1047" spans="1:23" x14ac:dyDescent="0.3">
      <c r="A1047" s="10" t="s">
        <v>1366</v>
      </c>
      <c r="B1047" s="10">
        <f>Cleaned_Data[[#This Row],[Order_ID]]</f>
        <v>3102</v>
      </c>
      <c r="C1047" s="10" t="str">
        <f>_xlfn.XLOOKUP(P1047,Dim_Product!$E$2:$E$221,Dim_Product!$A$2:$A$221,"Not Found")</f>
        <v>PK-87</v>
      </c>
      <c r="D1047" s="10" t="str">
        <f>_xlfn.XLOOKUP(Table5[[#This Row],[Order_Date]],Table8[Date],Table8[Date_Key],"Not Found")</f>
        <v>Not Found</v>
      </c>
      <c r="E1047" s="10" t="str">
        <f>_xlfn.XLOOKUP(R1047,Table4[Region],Table4[Region_Key])</f>
        <v>RK-01</v>
      </c>
      <c r="F1047" s="10" t="str">
        <f>_xlfn.XLOOKUP(S1047,Table6[Sales_Channel],Table6[Channel_Key])</f>
        <v>CK-02</v>
      </c>
      <c r="G1047" s="10" t="str">
        <f>_xlfn.XLOOKUP(T1047,Table7[Gender_Category],Table7[Gender_Key])</f>
        <v>GK-01</v>
      </c>
      <c r="H1047" s="10">
        <f>Cleaned_Data[[#This Row],[Units_Sold]]</f>
        <v>2</v>
      </c>
      <c r="I1047" s="10">
        <f>Cleaned_Data[[#This Row],[MRP]]</f>
        <v>6110.0300000000007</v>
      </c>
      <c r="J1047" s="10">
        <f>Cleaned_Data[[#This Row],[Discount_Applied]]</f>
        <v>0</v>
      </c>
      <c r="K1047" s="10">
        <f>Cleaned_Data[[#This Row],[Revenue]]</f>
        <v>0</v>
      </c>
      <c r="L1047" s="10">
        <f>Cleaned_Data[[#This Row],[Profit]]</f>
        <v>-1117.98</v>
      </c>
      <c r="M1047" s="10" t="str">
        <f>Cleaned_Data[[#This Row],[Product_Name]]</f>
        <v>LeBron 20</v>
      </c>
      <c r="N1047" s="10" t="str">
        <f>Cleaned_Data[[#This Row],[Product_Line]]</f>
        <v>Basketball</v>
      </c>
      <c r="O1047" s="10" t="str">
        <f>Cleaned_Data[[#This Row],[Size]]</f>
        <v>M</v>
      </c>
      <c r="P1047" s="10" t="str">
        <f t="shared" si="32"/>
        <v>LeBron 20|Basketball|M</v>
      </c>
      <c r="Q1047" s="11" t="str">
        <f>Cleaned_Data[[#This Row],[Order_Date]]</f>
        <v/>
      </c>
      <c r="R1047" s="10" t="str">
        <f>Cleaned_Data[[#This Row],[Region]]</f>
        <v>Bangalore</v>
      </c>
      <c r="S1047" s="10" t="str">
        <f>Cleaned_Data[[#This Row],[Sales_Channel]]</f>
        <v>Retail</v>
      </c>
      <c r="T1047" s="10" t="str">
        <f>Cleaned_Data[[#This Row],[Gender_Category]]</f>
        <v>Kids</v>
      </c>
      <c r="U1047" t="str">
        <f t="shared" si="33"/>
        <v>Not Found</v>
      </c>
      <c r="V1047" s="10"/>
      <c r="W1047" s="10"/>
    </row>
    <row r="1048" spans="1:23" x14ac:dyDescent="0.3">
      <c r="A1048" s="10" t="s">
        <v>1367</v>
      </c>
      <c r="B1048" s="10">
        <f>Cleaned_Data[[#This Row],[Order_ID]]</f>
        <v>3103</v>
      </c>
      <c r="C1048" s="10" t="str">
        <f>_xlfn.XLOOKUP(P1048,Dim_Product!$E$2:$E$221,Dim_Product!$A$2:$A$221,"Not Found")</f>
        <v>PK-11</v>
      </c>
      <c r="D1048" s="10" t="str">
        <f>_xlfn.XLOOKUP(Table5[[#This Row],[Order_Date]],Table8[Date],Table8[Date_Key],"Not Found")</f>
        <v>DK-671</v>
      </c>
      <c r="E1048" s="10" t="str">
        <f>_xlfn.XLOOKUP(R1048,Table4[Region],Table4[Region_Key])</f>
        <v>RK-03</v>
      </c>
      <c r="F1048" s="10" t="str">
        <f>_xlfn.XLOOKUP(S1048,Table6[Sales_Channel],Table6[Channel_Key])</f>
        <v>CK-01</v>
      </c>
      <c r="G1048" s="10" t="str">
        <f>_xlfn.XLOOKUP(T1048,Table7[Gender_Category],Table7[Gender_Key])</f>
        <v>GK-01</v>
      </c>
      <c r="H1048" s="10">
        <f>Cleaned_Data[[#This Row],[Units_Sold]]</f>
        <v>2</v>
      </c>
      <c r="I1048" s="10">
        <f>Cleaned_Data[[#This Row],[MRP]]</f>
        <v>6110.0300000000007</v>
      </c>
      <c r="J1048" s="10">
        <f>Cleaned_Data[[#This Row],[Discount_Applied]]</f>
        <v>0</v>
      </c>
      <c r="K1048" s="10">
        <f>Cleaned_Data[[#This Row],[Revenue]]</f>
        <v>0</v>
      </c>
      <c r="L1048" s="10">
        <f>Cleaned_Data[[#This Row],[Profit]]</f>
        <v>1567.18</v>
      </c>
      <c r="M1048" s="10" t="str">
        <f>Cleaned_Data[[#This Row],[Product_Name]]</f>
        <v>Blazer Mid</v>
      </c>
      <c r="N1048" s="10" t="str">
        <f>Cleaned_Data[[#This Row],[Product_Line]]</f>
        <v>Lifestyle</v>
      </c>
      <c r="O1048" s="10" t="str">
        <f>Cleaned_Data[[#This Row],[Size]]</f>
        <v>NA</v>
      </c>
      <c r="P1048" s="10" t="str">
        <f t="shared" si="32"/>
        <v>Blazer Mid|Lifestyle|NA</v>
      </c>
      <c r="Q1048" s="11">
        <f>Cleaned_Data[[#This Row],[Order_Date]]</f>
        <v>45803</v>
      </c>
      <c r="R1048" s="10" t="str">
        <f>Cleaned_Data[[#This Row],[Region]]</f>
        <v>Mumbai</v>
      </c>
      <c r="S1048" s="10" t="str">
        <f>Cleaned_Data[[#This Row],[Sales_Channel]]</f>
        <v>Online</v>
      </c>
      <c r="T1048" s="10" t="str">
        <f>Cleaned_Data[[#This Row],[Gender_Category]]</f>
        <v>Kids</v>
      </c>
      <c r="U1048" t="str">
        <f t="shared" si="33"/>
        <v>DK-671</v>
      </c>
      <c r="V1048" s="10"/>
      <c r="W1048" s="10"/>
    </row>
    <row r="1049" spans="1:23" x14ac:dyDescent="0.3">
      <c r="A1049" s="10" t="s">
        <v>1368</v>
      </c>
      <c r="B1049" s="10">
        <f>Cleaned_Data[[#This Row],[Order_ID]]</f>
        <v>3104</v>
      </c>
      <c r="C1049" s="10" t="str">
        <f>_xlfn.XLOOKUP(P1049,Dim_Product!$E$2:$E$221,Dim_Product!$A$2:$A$221,"Not Found")</f>
        <v>PK-19</v>
      </c>
      <c r="D1049" s="10" t="str">
        <f>_xlfn.XLOOKUP(Table5[[#This Row],[Order_Date]],Table8[Date],Table8[Date_Key],"Not Found")</f>
        <v>DK-447</v>
      </c>
      <c r="E1049" s="10" t="str">
        <f>_xlfn.XLOOKUP(R1049,Table4[Region],Table4[Region_Key])</f>
        <v>RK-01</v>
      </c>
      <c r="F1049" s="10" t="str">
        <f>_xlfn.XLOOKUP(S1049,Table6[Sales_Channel],Table6[Channel_Key])</f>
        <v>CK-01</v>
      </c>
      <c r="G1049" s="10" t="str">
        <f>_xlfn.XLOOKUP(T1049,Table7[Gender_Category],Table7[Gender_Key])</f>
        <v>GK-03</v>
      </c>
      <c r="H1049" s="10">
        <f>Cleaned_Data[[#This Row],[Units_Sold]]</f>
        <v>0</v>
      </c>
      <c r="I1049" s="10">
        <f>Cleaned_Data[[#This Row],[MRP]]</f>
        <v>7734.26</v>
      </c>
      <c r="J1049" s="10">
        <f>Cleaned_Data[[#This Row],[Discount_Applied]]</f>
        <v>0.47</v>
      </c>
      <c r="K1049" s="10">
        <f>Cleaned_Data[[#This Row],[Revenue]]</f>
        <v>0</v>
      </c>
      <c r="L1049" s="10">
        <f>Cleaned_Data[[#This Row],[Profit]]</f>
        <v>1921.82</v>
      </c>
      <c r="M1049" s="10" t="str">
        <f>Cleaned_Data[[#This Row],[Product_Name]]</f>
        <v>Free RN</v>
      </c>
      <c r="N1049" s="10" t="str">
        <f>Cleaned_Data[[#This Row],[Product_Line]]</f>
        <v>Running</v>
      </c>
      <c r="O1049" s="10" t="str">
        <f>Cleaned_Data[[#This Row],[Size]]</f>
        <v>L</v>
      </c>
      <c r="P1049" s="10" t="str">
        <f t="shared" si="32"/>
        <v>Free RN|Running|L</v>
      </c>
      <c r="Q1049" s="11">
        <f>Cleaned_Data[[#This Row],[Order_Date]]</f>
        <v>45579</v>
      </c>
      <c r="R1049" s="10" t="str">
        <f>Cleaned_Data[[#This Row],[Region]]</f>
        <v>Bangalore</v>
      </c>
      <c r="S1049" s="10" t="str">
        <f>Cleaned_Data[[#This Row],[Sales_Channel]]</f>
        <v>Online</v>
      </c>
      <c r="T1049" s="10" t="str">
        <f>Cleaned_Data[[#This Row],[Gender_Category]]</f>
        <v>Men</v>
      </c>
      <c r="U1049" t="str">
        <f t="shared" si="33"/>
        <v>DK-447</v>
      </c>
      <c r="V1049" s="10"/>
      <c r="W1049" s="10"/>
    </row>
    <row r="1050" spans="1:23" x14ac:dyDescent="0.3">
      <c r="A1050" s="10" t="s">
        <v>1369</v>
      </c>
      <c r="B1050" s="10">
        <f>Cleaned_Data[[#This Row],[Order_ID]]</f>
        <v>3105</v>
      </c>
      <c r="C1050" s="10" t="str">
        <f>_xlfn.XLOOKUP(P1050,Dim_Product!$E$2:$E$221,Dim_Product!$A$2:$A$221,"Not Found")</f>
        <v>PK-95</v>
      </c>
      <c r="D1050" s="10" t="str">
        <f>_xlfn.XLOOKUP(Table5[[#This Row],[Order_Date]],Table8[Date],Table8[Date_Key],"Not Found")</f>
        <v>DK-723</v>
      </c>
      <c r="E1050" s="10" t="str">
        <f>_xlfn.XLOOKUP(R1050,Table4[Region],Table4[Region_Key])</f>
        <v>RK-04</v>
      </c>
      <c r="F1050" s="10" t="str">
        <f>_xlfn.XLOOKUP(S1050,Table6[Sales_Channel],Table6[Channel_Key])</f>
        <v>CK-01</v>
      </c>
      <c r="G1050" s="10" t="str">
        <f>_xlfn.XLOOKUP(T1050,Table7[Gender_Category],Table7[Gender_Key])</f>
        <v>GK-02</v>
      </c>
      <c r="H1050" s="10">
        <f>Cleaned_Data[[#This Row],[Units_Sold]]</f>
        <v>4</v>
      </c>
      <c r="I1050" s="10">
        <f>Cleaned_Data[[#This Row],[MRP]]</f>
        <v>6110.0300000000007</v>
      </c>
      <c r="J1050" s="10">
        <f>Cleaned_Data[[#This Row],[Discount_Applied]]</f>
        <v>0.56999999999999995</v>
      </c>
      <c r="K1050" s="10">
        <f>Cleaned_Data[[#This Row],[Revenue]]</f>
        <v>0</v>
      </c>
      <c r="L1050" s="10">
        <f>Cleaned_Data[[#This Row],[Profit]]</f>
        <v>3176.71</v>
      </c>
      <c r="M1050" s="10" t="str">
        <f>Cleaned_Data[[#This Row],[Product_Name]]</f>
        <v>Phantom GT</v>
      </c>
      <c r="N1050" s="10" t="str">
        <f>Cleaned_Data[[#This Row],[Product_Line]]</f>
        <v>Soccer</v>
      </c>
      <c r="O1050" s="10" t="str">
        <f>Cleaned_Data[[#This Row],[Size]]</f>
        <v>L</v>
      </c>
      <c r="P1050" s="10" t="str">
        <f t="shared" si="32"/>
        <v>Phantom GT|Soccer|L</v>
      </c>
      <c r="Q1050" s="11">
        <f>Cleaned_Data[[#This Row],[Order_Date]]</f>
        <v>45855</v>
      </c>
      <c r="R1050" s="10" t="str">
        <f>Cleaned_Data[[#This Row],[Region]]</f>
        <v>Pune</v>
      </c>
      <c r="S1050" s="10" t="str">
        <f>Cleaned_Data[[#This Row],[Sales_Channel]]</f>
        <v>Online</v>
      </c>
      <c r="T1050" s="10" t="str">
        <f>Cleaned_Data[[#This Row],[Gender_Category]]</f>
        <v>Women</v>
      </c>
      <c r="U1050" t="str">
        <f t="shared" si="33"/>
        <v>DK-723</v>
      </c>
      <c r="V1050" s="10"/>
      <c r="W1050" s="10"/>
    </row>
    <row r="1051" spans="1:23" x14ac:dyDescent="0.3">
      <c r="A1051" s="10" t="s">
        <v>1370</v>
      </c>
      <c r="B1051" s="10">
        <f>Cleaned_Data[[#This Row],[Order_ID]]</f>
        <v>3106</v>
      </c>
      <c r="C1051" s="10" t="str">
        <f>_xlfn.XLOOKUP(P1051,Dim_Product!$E$2:$E$221,Dim_Product!$A$2:$A$221,"Not Found")</f>
        <v>PK-86</v>
      </c>
      <c r="D1051" s="10" t="str">
        <f>_xlfn.XLOOKUP(Table5[[#This Row],[Order_Date]],Table8[Date],Table8[Date_Key],"Not Found")</f>
        <v>DK-698</v>
      </c>
      <c r="E1051" s="10" t="str">
        <f>_xlfn.XLOOKUP(R1051,Table4[Region],Table4[Region_Key])</f>
        <v>RK-01</v>
      </c>
      <c r="F1051" s="10" t="str">
        <f>_xlfn.XLOOKUP(S1051,Table6[Sales_Channel],Table6[Channel_Key])</f>
        <v>CK-01</v>
      </c>
      <c r="G1051" s="10" t="str">
        <f>_xlfn.XLOOKUP(T1051,Table7[Gender_Category],Table7[Gender_Key])</f>
        <v>GK-03</v>
      </c>
      <c r="H1051" s="10">
        <f>Cleaned_Data[[#This Row],[Units_Sold]]</f>
        <v>2</v>
      </c>
      <c r="I1051" s="10">
        <f>Cleaned_Data[[#This Row],[MRP]]</f>
        <v>6110.0300000000007</v>
      </c>
      <c r="J1051" s="10">
        <f>Cleaned_Data[[#This Row],[Discount_Applied]]</f>
        <v>0</v>
      </c>
      <c r="K1051" s="10">
        <f>Cleaned_Data[[#This Row],[Revenue]]</f>
        <v>0</v>
      </c>
      <c r="L1051" s="10">
        <f>Cleaned_Data[[#This Row],[Profit]]</f>
        <v>3276.53</v>
      </c>
      <c r="M1051" s="10" t="str">
        <f>Cleaned_Data[[#This Row],[Product_Name]]</f>
        <v>Pegasus Turbo</v>
      </c>
      <c r="N1051" s="10" t="str">
        <f>Cleaned_Data[[#This Row],[Product_Line]]</f>
        <v>Running</v>
      </c>
      <c r="O1051" s="10" t="str">
        <f>Cleaned_Data[[#This Row],[Size]]</f>
        <v>NA</v>
      </c>
      <c r="P1051" s="10" t="str">
        <f t="shared" si="32"/>
        <v>Pegasus Turbo|Running|NA</v>
      </c>
      <c r="Q1051" s="11">
        <f>Cleaned_Data[[#This Row],[Order_Date]]</f>
        <v>45830</v>
      </c>
      <c r="R1051" s="10" t="str">
        <f>Cleaned_Data[[#This Row],[Region]]</f>
        <v>Bangalore</v>
      </c>
      <c r="S1051" s="10" t="str">
        <f>Cleaned_Data[[#This Row],[Sales_Channel]]</f>
        <v>Online</v>
      </c>
      <c r="T1051" s="10" t="str">
        <f>Cleaned_Data[[#This Row],[Gender_Category]]</f>
        <v>Men</v>
      </c>
      <c r="U1051" t="str">
        <f t="shared" si="33"/>
        <v>DK-698</v>
      </c>
      <c r="V1051" s="10"/>
      <c r="W1051" s="10"/>
    </row>
    <row r="1052" spans="1:23" x14ac:dyDescent="0.3">
      <c r="A1052" s="10" t="s">
        <v>1371</v>
      </c>
      <c r="B1052" s="10">
        <f>Cleaned_Data[[#This Row],[Order_ID]]</f>
        <v>3107</v>
      </c>
      <c r="C1052" s="10" t="str">
        <f>_xlfn.XLOOKUP(P1052,Dim_Product!$E$2:$E$221,Dim_Product!$A$2:$A$221,"Not Found")</f>
        <v>PK-83</v>
      </c>
      <c r="D1052" s="10" t="str">
        <f>_xlfn.XLOOKUP(Table5[[#This Row],[Order_Date]],Table8[Date],Table8[Date_Key],"Not Found")</f>
        <v>Not Found</v>
      </c>
      <c r="E1052" s="10" t="str">
        <f>_xlfn.XLOOKUP(R1052,Table4[Region],Table4[Region_Key])</f>
        <v>RK-02</v>
      </c>
      <c r="F1052" s="10" t="str">
        <f>_xlfn.XLOOKUP(S1052,Table6[Sales_Channel],Table6[Channel_Key])</f>
        <v>CK-02</v>
      </c>
      <c r="G1052" s="10" t="str">
        <f>_xlfn.XLOOKUP(T1052,Table7[Gender_Category],Table7[Gender_Key])</f>
        <v>GK-03</v>
      </c>
      <c r="H1052" s="10">
        <f>Cleaned_Data[[#This Row],[Units_Sold]]</f>
        <v>2</v>
      </c>
      <c r="I1052" s="10">
        <f>Cleaned_Data[[#This Row],[MRP]]</f>
        <v>9572.44</v>
      </c>
      <c r="J1052" s="10">
        <f>Cleaned_Data[[#This Row],[Discount_Applied]]</f>
        <v>0</v>
      </c>
      <c r="K1052" s="10">
        <f>Cleaned_Data[[#This Row],[Revenue]]</f>
        <v>0</v>
      </c>
      <c r="L1052" s="10">
        <f>Cleaned_Data[[#This Row],[Profit]]</f>
        <v>-694.97</v>
      </c>
      <c r="M1052" s="10" t="str">
        <f>Cleaned_Data[[#This Row],[Product_Name]]</f>
        <v>Pegasus Turbo</v>
      </c>
      <c r="N1052" s="10" t="str">
        <f>Cleaned_Data[[#This Row],[Product_Line]]</f>
        <v>Running</v>
      </c>
      <c r="O1052" s="10" t="str">
        <f>Cleaned_Data[[#This Row],[Size]]</f>
        <v>11</v>
      </c>
      <c r="P1052" s="10" t="str">
        <f t="shared" si="32"/>
        <v>Pegasus Turbo|Running|11</v>
      </c>
      <c r="Q1052" s="11" t="str">
        <f>Cleaned_Data[[#This Row],[Order_Date]]</f>
        <v/>
      </c>
      <c r="R1052" s="10" t="str">
        <f>Cleaned_Data[[#This Row],[Region]]</f>
        <v>Hyderabad</v>
      </c>
      <c r="S1052" s="10" t="str">
        <f>Cleaned_Data[[#This Row],[Sales_Channel]]</f>
        <v>Retail</v>
      </c>
      <c r="T1052" s="10" t="str">
        <f>Cleaned_Data[[#This Row],[Gender_Category]]</f>
        <v>Men</v>
      </c>
      <c r="U1052" t="str">
        <f t="shared" si="33"/>
        <v>Not Found</v>
      </c>
      <c r="V1052" s="10"/>
      <c r="W1052" s="10"/>
    </row>
    <row r="1053" spans="1:23" x14ac:dyDescent="0.3">
      <c r="A1053" s="10" t="s">
        <v>1372</v>
      </c>
      <c r="B1053" s="10">
        <f>Cleaned_Data[[#This Row],[Order_ID]]</f>
        <v>3108</v>
      </c>
      <c r="C1053" s="10" t="str">
        <f>_xlfn.XLOOKUP(P1053,Dim_Product!$E$2:$E$221,Dim_Product!$A$2:$A$221,"Not Found")</f>
        <v>PK-122</v>
      </c>
      <c r="D1053" s="10" t="str">
        <f>_xlfn.XLOOKUP(Table5[[#This Row],[Order_Date]],Table8[Date],Table8[Date_Key],"Not Found")</f>
        <v>DK-369</v>
      </c>
      <c r="E1053" s="10" t="str">
        <f>_xlfn.XLOOKUP(R1053,Table4[Region],Table4[Region_Key])</f>
        <v>RK-03</v>
      </c>
      <c r="F1053" s="10" t="str">
        <f>_xlfn.XLOOKUP(S1053,Table6[Sales_Channel],Table6[Channel_Key])</f>
        <v>CK-01</v>
      </c>
      <c r="G1053" s="10" t="str">
        <f>_xlfn.XLOOKUP(T1053,Table7[Gender_Category],Table7[Gender_Key])</f>
        <v>GK-01</v>
      </c>
      <c r="H1053" s="10">
        <f>Cleaned_Data[[#This Row],[Units_Sold]]</f>
        <v>-1</v>
      </c>
      <c r="I1053" s="10">
        <f>Cleaned_Data[[#This Row],[MRP]]</f>
        <v>6110.0300000000007</v>
      </c>
      <c r="J1053" s="10">
        <f>Cleaned_Data[[#This Row],[Discount_Applied]]</f>
        <v>0.38</v>
      </c>
      <c r="K1053" s="10">
        <f>Cleaned_Data[[#This Row],[Revenue]]</f>
        <v>0</v>
      </c>
      <c r="L1053" s="10">
        <f>Cleaned_Data[[#This Row],[Profit]]</f>
        <v>1350.25</v>
      </c>
      <c r="M1053" s="10" t="str">
        <f>Cleaned_Data[[#This Row],[Product_Name]]</f>
        <v>Phantom GT</v>
      </c>
      <c r="N1053" s="10" t="str">
        <f>Cleaned_Data[[#This Row],[Product_Line]]</f>
        <v>Soccer</v>
      </c>
      <c r="O1053" s="10" t="str">
        <f>Cleaned_Data[[#This Row],[Size]]</f>
        <v>M</v>
      </c>
      <c r="P1053" s="10" t="str">
        <f t="shared" si="32"/>
        <v>Phantom GT|Soccer|M</v>
      </c>
      <c r="Q1053" s="11">
        <f>Cleaned_Data[[#This Row],[Order_Date]]</f>
        <v>45501</v>
      </c>
      <c r="R1053" s="10" t="str">
        <f>Cleaned_Data[[#This Row],[Region]]</f>
        <v>Mumbai</v>
      </c>
      <c r="S1053" s="10" t="str">
        <f>Cleaned_Data[[#This Row],[Sales_Channel]]</f>
        <v>Online</v>
      </c>
      <c r="T1053" s="10" t="str">
        <f>Cleaned_Data[[#This Row],[Gender_Category]]</f>
        <v>Kids</v>
      </c>
      <c r="U1053" t="str">
        <f t="shared" si="33"/>
        <v>DK-369</v>
      </c>
      <c r="V1053" s="10"/>
      <c r="W1053" s="10"/>
    </row>
    <row r="1054" spans="1:23" x14ac:dyDescent="0.3">
      <c r="A1054" s="10" t="s">
        <v>1373</v>
      </c>
      <c r="B1054" s="10">
        <f>Cleaned_Data[[#This Row],[Order_ID]]</f>
        <v>3109</v>
      </c>
      <c r="C1054" s="10" t="str">
        <f>_xlfn.XLOOKUP(P1054,Dim_Product!$E$2:$E$221,Dim_Product!$A$2:$A$221,"Not Found")</f>
        <v>PK-05</v>
      </c>
      <c r="D1054" s="10" t="str">
        <f>_xlfn.XLOOKUP(Table5[[#This Row],[Order_Date]],Table8[Date],Table8[Date_Key],"Not Found")</f>
        <v>DK-587</v>
      </c>
      <c r="E1054" s="10" t="str">
        <f>_xlfn.XLOOKUP(R1054,Table4[Region],Table4[Region_Key])</f>
        <v>RK-06</v>
      </c>
      <c r="F1054" s="10" t="str">
        <f>_xlfn.XLOOKUP(S1054,Table6[Sales_Channel],Table6[Channel_Key])</f>
        <v>CK-02</v>
      </c>
      <c r="G1054" s="10" t="str">
        <f>_xlfn.XLOOKUP(T1054,Table7[Gender_Category],Table7[Gender_Key])</f>
        <v>GK-03</v>
      </c>
      <c r="H1054" s="10">
        <f>Cleaned_Data[[#This Row],[Units_Sold]]</f>
        <v>2</v>
      </c>
      <c r="I1054" s="10">
        <f>Cleaned_Data[[#This Row],[MRP]]</f>
        <v>6323.74</v>
      </c>
      <c r="J1054" s="10">
        <f>Cleaned_Data[[#This Row],[Discount_Applied]]</f>
        <v>0.8</v>
      </c>
      <c r="K1054" s="10">
        <f>Cleaned_Data[[#This Row],[Revenue]]</f>
        <v>0</v>
      </c>
      <c r="L1054" s="10">
        <f>Cleaned_Data[[#This Row],[Profit]]</f>
        <v>492.62</v>
      </c>
      <c r="M1054" s="10" t="str">
        <f>Cleaned_Data[[#This Row],[Product_Name]]</f>
        <v>React Infinity</v>
      </c>
      <c r="N1054" s="10" t="str">
        <f>Cleaned_Data[[#This Row],[Product_Line]]</f>
        <v>Running</v>
      </c>
      <c r="O1054" s="10" t="str">
        <f>Cleaned_Data[[#This Row],[Size]]</f>
        <v>XL</v>
      </c>
      <c r="P1054" s="10" t="str">
        <f t="shared" si="32"/>
        <v>React Infinity|Running|XL</v>
      </c>
      <c r="Q1054" s="11">
        <f>Cleaned_Data[[#This Row],[Order_Date]]</f>
        <v>45719</v>
      </c>
      <c r="R1054" s="10" t="str">
        <f>Cleaned_Data[[#This Row],[Region]]</f>
        <v>Kolkata</v>
      </c>
      <c r="S1054" s="10" t="str">
        <f>Cleaned_Data[[#This Row],[Sales_Channel]]</f>
        <v>Retail</v>
      </c>
      <c r="T1054" s="10" t="str">
        <f>Cleaned_Data[[#This Row],[Gender_Category]]</f>
        <v>Men</v>
      </c>
      <c r="U1054" t="str">
        <f t="shared" si="33"/>
        <v>DK-587</v>
      </c>
      <c r="V1054" s="10"/>
      <c r="W1054" s="10"/>
    </row>
    <row r="1055" spans="1:23" x14ac:dyDescent="0.3">
      <c r="A1055" s="10" t="s">
        <v>1374</v>
      </c>
      <c r="B1055" s="10">
        <f>Cleaned_Data[[#This Row],[Order_ID]]</f>
        <v>3110</v>
      </c>
      <c r="C1055" s="10" t="str">
        <f>_xlfn.XLOOKUP(P1055,Dim_Product!$E$2:$E$221,Dim_Product!$A$2:$A$221,"Not Found")</f>
        <v>PK-46</v>
      </c>
      <c r="D1055" s="10" t="str">
        <f>_xlfn.XLOOKUP(Table5[[#This Row],[Order_Date]],Table8[Date],Table8[Date_Key],"Not Found")</f>
        <v>DK-421</v>
      </c>
      <c r="E1055" s="10" t="str">
        <f>_xlfn.XLOOKUP(R1055,Table4[Region],Table4[Region_Key])</f>
        <v>RK-03</v>
      </c>
      <c r="F1055" s="10" t="str">
        <f>_xlfn.XLOOKUP(S1055,Table6[Sales_Channel],Table6[Channel_Key])</f>
        <v>CK-02</v>
      </c>
      <c r="G1055" s="10" t="str">
        <f>_xlfn.XLOOKUP(T1055,Table7[Gender_Category],Table7[Gender_Key])</f>
        <v>GK-03</v>
      </c>
      <c r="H1055" s="10">
        <f>Cleaned_Data[[#This Row],[Units_Sold]]</f>
        <v>2</v>
      </c>
      <c r="I1055" s="10">
        <f>Cleaned_Data[[#This Row],[MRP]]</f>
        <v>8431.5499999999993</v>
      </c>
      <c r="J1055" s="10">
        <f>Cleaned_Data[[#This Row],[Discount_Applied]]</f>
        <v>0</v>
      </c>
      <c r="K1055" s="10">
        <f>Cleaned_Data[[#This Row],[Revenue]]</f>
        <v>0</v>
      </c>
      <c r="L1055" s="10">
        <f>Cleaned_Data[[#This Row],[Profit]]</f>
        <v>3977.41</v>
      </c>
      <c r="M1055" s="10" t="str">
        <f>Cleaned_Data[[#This Row],[Product_Name]]</f>
        <v>React Infinity</v>
      </c>
      <c r="N1055" s="10" t="str">
        <f>Cleaned_Data[[#This Row],[Product_Line]]</f>
        <v>Running</v>
      </c>
      <c r="O1055" s="10" t="str">
        <f>Cleaned_Data[[#This Row],[Size]]</f>
        <v>L</v>
      </c>
      <c r="P1055" s="10" t="str">
        <f t="shared" si="32"/>
        <v>React Infinity|Running|L</v>
      </c>
      <c r="Q1055" s="11">
        <f>Cleaned_Data[[#This Row],[Order_Date]]</f>
        <v>45553</v>
      </c>
      <c r="R1055" s="10" t="str">
        <f>Cleaned_Data[[#This Row],[Region]]</f>
        <v>Mumbai</v>
      </c>
      <c r="S1055" s="10" t="str">
        <f>Cleaned_Data[[#This Row],[Sales_Channel]]</f>
        <v>Retail</v>
      </c>
      <c r="T1055" s="10" t="str">
        <f>Cleaned_Data[[#This Row],[Gender_Category]]</f>
        <v>Men</v>
      </c>
      <c r="U1055" t="str">
        <f t="shared" si="33"/>
        <v>DK-421</v>
      </c>
      <c r="V1055" s="10"/>
      <c r="W1055" s="10"/>
    </row>
    <row r="1056" spans="1:23" x14ac:dyDescent="0.3">
      <c r="A1056" s="10" t="s">
        <v>1375</v>
      </c>
      <c r="B1056" s="10">
        <f>Cleaned_Data[[#This Row],[Order_ID]]</f>
        <v>3111</v>
      </c>
      <c r="C1056" s="10" t="str">
        <f>_xlfn.XLOOKUP(P1056,Dim_Product!$E$2:$E$221,Dim_Product!$A$2:$A$221,"Not Found")</f>
        <v>PK-41</v>
      </c>
      <c r="D1056" s="10" t="str">
        <f>_xlfn.XLOOKUP(Table5[[#This Row],[Order_Date]],Table8[Date],Table8[Date_Key],"Not Found")</f>
        <v>DK-511</v>
      </c>
      <c r="E1056" s="10" t="str">
        <f>_xlfn.XLOOKUP(R1056,Table4[Region],Table4[Region_Key])</f>
        <v>RK-02</v>
      </c>
      <c r="F1056" s="10" t="str">
        <f>_xlfn.XLOOKUP(S1056,Table6[Sales_Channel],Table6[Channel_Key])</f>
        <v>CK-02</v>
      </c>
      <c r="G1056" s="10" t="str">
        <f>_xlfn.XLOOKUP(T1056,Table7[Gender_Category],Table7[Gender_Key])</f>
        <v>GK-02</v>
      </c>
      <c r="H1056" s="10">
        <f>Cleaned_Data[[#This Row],[Units_Sold]]</f>
        <v>3</v>
      </c>
      <c r="I1056" s="10">
        <f>Cleaned_Data[[#This Row],[MRP]]</f>
        <v>6110.0300000000007</v>
      </c>
      <c r="J1056" s="10">
        <f>Cleaned_Data[[#This Row],[Discount_Applied]]</f>
        <v>0</v>
      </c>
      <c r="K1056" s="10">
        <f>Cleaned_Data[[#This Row],[Revenue]]</f>
        <v>0</v>
      </c>
      <c r="L1056" s="10">
        <f>Cleaned_Data[[#This Row],[Profit]]</f>
        <v>2732.23</v>
      </c>
      <c r="M1056" s="10" t="str">
        <f>Cleaned_Data[[#This Row],[Product_Name]]</f>
        <v>Air Jordan</v>
      </c>
      <c r="N1056" s="10" t="str">
        <f>Cleaned_Data[[#This Row],[Product_Line]]</f>
        <v>Basketball</v>
      </c>
      <c r="O1056" s="10" t="str">
        <f>Cleaned_Data[[#This Row],[Size]]</f>
        <v>XL</v>
      </c>
      <c r="P1056" s="10" t="str">
        <f t="shared" si="32"/>
        <v>Air Jordan|Basketball|XL</v>
      </c>
      <c r="Q1056" s="11">
        <f>Cleaned_Data[[#This Row],[Order_Date]]</f>
        <v>45643</v>
      </c>
      <c r="R1056" s="10" t="str">
        <f>Cleaned_Data[[#This Row],[Region]]</f>
        <v>Hyderabad</v>
      </c>
      <c r="S1056" s="10" t="str">
        <f>Cleaned_Data[[#This Row],[Sales_Channel]]</f>
        <v>Retail</v>
      </c>
      <c r="T1056" s="10" t="str">
        <f>Cleaned_Data[[#This Row],[Gender_Category]]</f>
        <v>Women</v>
      </c>
      <c r="U1056" t="str">
        <f t="shared" si="33"/>
        <v>DK-511</v>
      </c>
      <c r="V1056" s="10"/>
      <c r="W1056" s="10"/>
    </row>
    <row r="1057" spans="1:23" x14ac:dyDescent="0.3">
      <c r="A1057" s="10" t="s">
        <v>1376</v>
      </c>
      <c r="B1057" s="10">
        <f>Cleaned_Data[[#This Row],[Order_ID]]</f>
        <v>3112</v>
      </c>
      <c r="C1057" s="10" t="str">
        <f>_xlfn.XLOOKUP(P1057,Dim_Product!$E$2:$E$221,Dim_Product!$A$2:$A$221,"Not Found")</f>
        <v>PK-36</v>
      </c>
      <c r="D1057" s="10" t="str">
        <f>_xlfn.XLOOKUP(Table5[[#This Row],[Order_Date]],Table8[Date],Table8[Date_Key],"Not Found")</f>
        <v>Not Found</v>
      </c>
      <c r="E1057" s="10" t="str">
        <f>_xlfn.XLOOKUP(R1057,Table4[Region],Table4[Region_Key])</f>
        <v>RK-05</v>
      </c>
      <c r="F1057" s="10" t="str">
        <f>_xlfn.XLOOKUP(S1057,Table6[Sales_Channel],Table6[Channel_Key])</f>
        <v>CK-02</v>
      </c>
      <c r="G1057" s="10" t="str">
        <f>_xlfn.XLOOKUP(T1057,Table7[Gender_Category],Table7[Gender_Key])</f>
        <v>GK-03</v>
      </c>
      <c r="H1057" s="10">
        <f>Cleaned_Data[[#This Row],[Units_Sold]]</f>
        <v>1</v>
      </c>
      <c r="I1057" s="10">
        <f>Cleaned_Data[[#This Row],[MRP]]</f>
        <v>6110.0300000000007</v>
      </c>
      <c r="J1057" s="10">
        <f>Cleaned_Data[[#This Row],[Discount_Applied]]</f>
        <v>0.49</v>
      </c>
      <c r="K1057" s="10">
        <f>Cleaned_Data[[#This Row],[Revenue]]</f>
        <v>0</v>
      </c>
      <c r="L1057" s="10">
        <f>Cleaned_Data[[#This Row],[Profit]]</f>
        <v>-532.65</v>
      </c>
      <c r="M1057" s="10" t="str">
        <f>Cleaned_Data[[#This Row],[Product_Name]]</f>
        <v>Kyrie Flytrap</v>
      </c>
      <c r="N1057" s="10" t="str">
        <f>Cleaned_Data[[#This Row],[Product_Line]]</f>
        <v>Basketball</v>
      </c>
      <c r="O1057" s="10" t="str">
        <f>Cleaned_Data[[#This Row],[Size]]</f>
        <v>L</v>
      </c>
      <c r="P1057" s="10" t="str">
        <f t="shared" si="32"/>
        <v>Kyrie Flytrap|Basketball|L</v>
      </c>
      <c r="Q1057" s="11" t="str">
        <f>Cleaned_Data[[#This Row],[Order_Date]]</f>
        <v/>
      </c>
      <c r="R1057" s="10" t="str">
        <f>Cleaned_Data[[#This Row],[Region]]</f>
        <v>Delhi</v>
      </c>
      <c r="S1057" s="10" t="str">
        <f>Cleaned_Data[[#This Row],[Sales_Channel]]</f>
        <v>Retail</v>
      </c>
      <c r="T1057" s="10" t="str">
        <f>Cleaned_Data[[#This Row],[Gender_Category]]</f>
        <v>Men</v>
      </c>
      <c r="U1057" t="str">
        <f t="shared" si="33"/>
        <v>Not Found</v>
      </c>
      <c r="V1057" s="10"/>
      <c r="W1057" s="10"/>
    </row>
    <row r="1058" spans="1:23" x14ac:dyDescent="0.3">
      <c r="A1058" s="10" t="s">
        <v>1377</v>
      </c>
      <c r="B1058" s="10">
        <f>Cleaned_Data[[#This Row],[Order_ID]]</f>
        <v>3113</v>
      </c>
      <c r="C1058" s="10" t="str">
        <f>_xlfn.XLOOKUP(P1058,Dim_Product!$E$2:$E$221,Dim_Product!$A$2:$A$221,"Not Found")</f>
        <v>PK-189</v>
      </c>
      <c r="D1058" s="10" t="str">
        <f>_xlfn.XLOOKUP(Table5[[#This Row],[Order_Date]],Table8[Date],Table8[Date_Key],"Not Found")</f>
        <v>Not Found</v>
      </c>
      <c r="E1058" s="10" t="str">
        <f>_xlfn.XLOOKUP(R1058,Table4[Region],Table4[Region_Key])</f>
        <v>RK-01</v>
      </c>
      <c r="F1058" s="10" t="str">
        <f>_xlfn.XLOOKUP(S1058,Table6[Sales_Channel],Table6[Channel_Key])</f>
        <v>CK-01</v>
      </c>
      <c r="G1058" s="10" t="str">
        <f>_xlfn.XLOOKUP(T1058,Table7[Gender_Category],Table7[Gender_Key])</f>
        <v>GK-02</v>
      </c>
      <c r="H1058" s="10">
        <f>Cleaned_Data[[#This Row],[Units_Sold]]</f>
        <v>2</v>
      </c>
      <c r="I1058" s="10">
        <f>Cleaned_Data[[#This Row],[MRP]]</f>
        <v>6110.0300000000007</v>
      </c>
      <c r="J1058" s="10">
        <f>Cleaned_Data[[#This Row],[Discount_Applied]]</f>
        <v>0</v>
      </c>
      <c r="K1058" s="10">
        <f>Cleaned_Data[[#This Row],[Revenue]]</f>
        <v>0</v>
      </c>
      <c r="L1058" s="10">
        <f>Cleaned_Data[[#This Row],[Profit]]</f>
        <v>1328.68</v>
      </c>
      <c r="M1058" s="10" t="str">
        <f>Cleaned_Data[[#This Row],[Product_Name]]</f>
        <v>Tiempo Legend</v>
      </c>
      <c r="N1058" s="10" t="str">
        <f>Cleaned_Data[[#This Row],[Product_Line]]</f>
        <v>Soccer</v>
      </c>
      <c r="O1058" s="10" t="str">
        <f>Cleaned_Data[[#This Row],[Size]]</f>
        <v>11</v>
      </c>
      <c r="P1058" s="10" t="str">
        <f t="shared" si="32"/>
        <v>Tiempo Legend|Soccer|11</v>
      </c>
      <c r="Q1058" s="11" t="str">
        <f>Cleaned_Data[[#This Row],[Order_Date]]</f>
        <v/>
      </c>
      <c r="R1058" s="10" t="str">
        <f>Cleaned_Data[[#This Row],[Region]]</f>
        <v>Bangalore</v>
      </c>
      <c r="S1058" s="10" t="str">
        <f>Cleaned_Data[[#This Row],[Sales_Channel]]</f>
        <v>Online</v>
      </c>
      <c r="T1058" s="10" t="str">
        <f>Cleaned_Data[[#This Row],[Gender_Category]]</f>
        <v>Women</v>
      </c>
      <c r="U1058" t="str">
        <f t="shared" si="33"/>
        <v>Not Found</v>
      </c>
      <c r="V1058" s="10"/>
      <c r="W1058" s="10"/>
    </row>
    <row r="1059" spans="1:23" x14ac:dyDescent="0.3">
      <c r="A1059" s="10" t="s">
        <v>1378</v>
      </c>
      <c r="B1059" s="10">
        <f>Cleaned_Data[[#This Row],[Order_ID]]</f>
        <v>3114</v>
      </c>
      <c r="C1059" s="10" t="str">
        <f>_xlfn.XLOOKUP(P1059,Dim_Product!$E$2:$E$221,Dim_Product!$A$2:$A$221,"Not Found")</f>
        <v>PK-46</v>
      </c>
      <c r="D1059" s="10" t="str">
        <f>_xlfn.XLOOKUP(Table5[[#This Row],[Order_Date]],Table8[Date],Table8[Date_Key],"Not Found")</f>
        <v>DK-546</v>
      </c>
      <c r="E1059" s="10" t="str">
        <f>_xlfn.XLOOKUP(R1059,Table4[Region],Table4[Region_Key])</f>
        <v>RK-01</v>
      </c>
      <c r="F1059" s="10" t="str">
        <f>_xlfn.XLOOKUP(S1059,Table6[Sales_Channel],Table6[Channel_Key])</f>
        <v>CK-02</v>
      </c>
      <c r="G1059" s="10" t="str">
        <f>_xlfn.XLOOKUP(T1059,Table7[Gender_Category],Table7[Gender_Key])</f>
        <v>GK-02</v>
      </c>
      <c r="H1059" s="10">
        <f>Cleaned_Data[[#This Row],[Units_Sold]]</f>
        <v>1</v>
      </c>
      <c r="I1059" s="10">
        <f>Cleaned_Data[[#This Row],[MRP]]</f>
        <v>7627.37</v>
      </c>
      <c r="J1059" s="10">
        <f>Cleaned_Data[[#This Row],[Discount_Applied]]</f>
        <v>0</v>
      </c>
      <c r="K1059" s="10">
        <f>Cleaned_Data[[#This Row],[Revenue]]</f>
        <v>0</v>
      </c>
      <c r="L1059" s="10">
        <f>Cleaned_Data[[#This Row],[Profit]]</f>
        <v>2752.18</v>
      </c>
      <c r="M1059" s="10" t="str">
        <f>Cleaned_Data[[#This Row],[Product_Name]]</f>
        <v>React Infinity</v>
      </c>
      <c r="N1059" s="10" t="str">
        <f>Cleaned_Data[[#This Row],[Product_Line]]</f>
        <v>Running</v>
      </c>
      <c r="O1059" s="10" t="str">
        <f>Cleaned_Data[[#This Row],[Size]]</f>
        <v>L</v>
      </c>
      <c r="P1059" s="10" t="str">
        <f t="shared" si="32"/>
        <v>React Infinity|Running|L</v>
      </c>
      <c r="Q1059" s="11">
        <f>Cleaned_Data[[#This Row],[Order_Date]]</f>
        <v>45678</v>
      </c>
      <c r="R1059" s="10" t="str">
        <f>Cleaned_Data[[#This Row],[Region]]</f>
        <v>Bangalore</v>
      </c>
      <c r="S1059" s="10" t="str">
        <f>Cleaned_Data[[#This Row],[Sales_Channel]]</f>
        <v>Retail</v>
      </c>
      <c r="T1059" s="10" t="str">
        <f>Cleaned_Data[[#This Row],[Gender_Category]]</f>
        <v>Women</v>
      </c>
      <c r="U1059" t="str">
        <f t="shared" si="33"/>
        <v>DK-546</v>
      </c>
      <c r="V1059" s="10"/>
      <c r="W1059" s="10"/>
    </row>
    <row r="1060" spans="1:23" x14ac:dyDescent="0.3">
      <c r="A1060" s="10" t="s">
        <v>1379</v>
      </c>
      <c r="B1060" s="10">
        <f>Cleaned_Data[[#This Row],[Order_ID]]</f>
        <v>3115</v>
      </c>
      <c r="C1060" s="10" t="str">
        <f>_xlfn.XLOOKUP(P1060,Dim_Product!$E$2:$E$221,Dim_Product!$A$2:$A$221,"Not Found")</f>
        <v>PK-153</v>
      </c>
      <c r="D1060" s="10" t="str">
        <f>_xlfn.XLOOKUP(Table5[[#This Row],[Order_Date]],Table8[Date],Table8[Date_Key],"Not Found")</f>
        <v>DK-07</v>
      </c>
      <c r="E1060" s="10" t="str">
        <f>_xlfn.XLOOKUP(R1060,Table4[Region],Table4[Region_Key])</f>
        <v>RK-05</v>
      </c>
      <c r="F1060" s="10" t="str">
        <f>_xlfn.XLOOKUP(S1060,Table6[Sales_Channel],Table6[Channel_Key])</f>
        <v>CK-02</v>
      </c>
      <c r="G1060" s="10" t="str">
        <f>_xlfn.XLOOKUP(T1060,Table7[Gender_Category],Table7[Gender_Key])</f>
        <v>GK-03</v>
      </c>
      <c r="H1060" s="10">
        <f>Cleaned_Data[[#This Row],[Units_Sold]]</f>
        <v>4</v>
      </c>
      <c r="I1060" s="10">
        <f>Cleaned_Data[[#This Row],[MRP]]</f>
        <v>6110.0300000000007</v>
      </c>
      <c r="J1060" s="10">
        <f>Cleaned_Data[[#This Row],[Discount_Applied]]</f>
        <v>0</v>
      </c>
      <c r="K1060" s="10">
        <f>Cleaned_Data[[#This Row],[Revenue]]</f>
        <v>0</v>
      </c>
      <c r="L1060" s="10">
        <f>Cleaned_Data[[#This Row],[Profit]]</f>
        <v>693.29</v>
      </c>
      <c r="M1060" s="10" t="str">
        <f>Cleaned_Data[[#This Row],[Product_Name]]</f>
        <v>React Infinity</v>
      </c>
      <c r="N1060" s="10" t="str">
        <f>Cleaned_Data[[#This Row],[Product_Line]]</f>
        <v>Running</v>
      </c>
      <c r="O1060" s="10" t="str">
        <f>Cleaned_Data[[#This Row],[Size]]</f>
        <v>6</v>
      </c>
      <c r="P1060" s="10" t="str">
        <f t="shared" si="32"/>
        <v>React Infinity|Running|6</v>
      </c>
      <c r="Q1060" s="11">
        <f>Cleaned_Data[[#This Row],[Order_Date]]</f>
        <v>45139</v>
      </c>
      <c r="R1060" s="10" t="str">
        <f>Cleaned_Data[[#This Row],[Region]]</f>
        <v>Delhi</v>
      </c>
      <c r="S1060" s="10" t="str">
        <f>Cleaned_Data[[#This Row],[Sales_Channel]]</f>
        <v>Retail</v>
      </c>
      <c r="T1060" s="10" t="str">
        <f>Cleaned_Data[[#This Row],[Gender_Category]]</f>
        <v>Men</v>
      </c>
      <c r="U1060" t="str">
        <f t="shared" si="33"/>
        <v>DK-07</v>
      </c>
      <c r="V1060" s="10"/>
      <c r="W1060" s="10"/>
    </row>
    <row r="1061" spans="1:23" x14ac:dyDescent="0.3">
      <c r="A1061" s="10" t="s">
        <v>1380</v>
      </c>
      <c r="B1061" s="10">
        <f>Cleaned_Data[[#This Row],[Order_ID]]</f>
        <v>3116</v>
      </c>
      <c r="C1061" s="10" t="str">
        <f>_xlfn.XLOOKUP(P1061,Dim_Product!$E$2:$E$221,Dim_Product!$A$2:$A$221,"Not Found")</f>
        <v>PK-68</v>
      </c>
      <c r="D1061" s="10" t="str">
        <f>_xlfn.XLOOKUP(Table5[[#This Row],[Order_Date]],Table8[Date],Table8[Date_Key],"Not Found")</f>
        <v>DK-695</v>
      </c>
      <c r="E1061" s="10" t="str">
        <f>_xlfn.XLOOKUP(R1061,Table4[Region],Table4[Region_Key])</f>
        <v>RK-06</v>
      </c>
      <c r="F1061" s="10" t="str">
        <f>_xlfn.XLOOKUP(S1061,Table6[Sales_Channel],Table6[Channel_Key])</f>
        <v>CK-02</v>
      </c>
      <c r="G1061" s="10" t="str">
        <f>_xlfn.XLOOKUP(T1061,Table7[Gender_Category],Table7[Gender_Key])</f>
        <v>GK-01</v>
      </c>
      <c r="H1061" s="10">
        <f>Cleaned_Data[[#This Row],[Units_Sold]]</f>
        <v>3</v>
      </c>
      <c r="I1061" s="10">
        <f>Cleaned_Data[[#This Row],[MRP]]</f>
        <v>6110.0300000000007</v>
      </c>
      <c r="J1061" s="10">
        <f>Cleaned_Data[[#This Row],[Discount_Applied]]</f>
        <v>0.06</v>
      </c>
      <c r="K1061" s="10">
        <f>Cleaned_Data[[#This Row],[Revenue]]</f>
        <v>0</v>
      </c>
      <c r="L1061" s="10">
        <f>Cleaned_Data[[#This Row],[Profit]]</f>
        <v>-236.15</v>
      </c>
      <c r="M1061" s="10" t="str">
        <f>Cleaned_Data[[#This Row],[Product_Name]]</f>
        <v>Zoom Freak</v>
      </c>
      <c r="N1061" s="10" t="str">
        <f>Cleaned_Data[[#This Row],[Product_Line]]</f>
        <v>Basketball</v>
      </c>
      <c r="O1061" s="10" t="str">
        <f>Cleaned_Data[[#This Row],[Size]]</f>
        <v>M</v>
      </c>
      <c r="P1061" s="10" t="str">
        <f t="shared" si="32"/>
        <v>Zoom Freak|Basketball|M</v>
      </c>
      <c r="Q1061" s="11">
        <f>Cleaned_Data[[#This Row],[Order_Date]]</f>
        <v>45827</v>
      </c>
      <c r="R1061" s="10" t="str">
        <f>Cleaned_Data[[#This Row],[Region]]</f>
        <v>Kolkata</v>
      </c>
      <c r="S1061" s="10" t="str">
        <f>Cleaned_Data[[#This Row],[Sales_Channel]]</f>
        <v>Retail</v>
      </c>
      <c r="T1061" s="10" t="str">
        <f>Cleaned_Data[[#This Row],[Gender_Category]]</f>
        <v>Kids</v>
      </c>
      <c r="U1061" t="str">
        <f t="shared" si="33"/>
        <v>DK-695</v>
      </c>
      <c r="V1061" s="10"/>
      <c r="W1061" s="10"/>
    </row>
    <row r="1062" spans="1:23" x14ac:dyDescent="0.3">
      <c r="A1062" s="10" t="s">
        <v>1381</v>
      </c>
      <c r="B1062" s="10">
        <f>Cleaned_Data[[#This Row],[Order_ID]]</f>
        <v>3117</v>
      </c>
      <c r="C1062" s="10" t="str">
        <f>_xlfn.XLOOKUP(P1062,Dim_Product!$E$2:$E$221,Dim_Product!$A$2:$A$221,"Not Found")</f>
        <v>PK-15</v>
      </c>
      <c r="D1062" s="10" t="str">
        <f>_xlfn.XLOOKUP(Table5[[#This Row],[Order_Date]],Table8[Date],Table8[Date_Key],"Not Found")</f>
        <v>DK-412</v>
      </c>
      <c r="E1062" s="10" t="str">
        <f>_xlfn.XLOOKUP(R1062,Table4[Region],Table4[Region_Key])</f>
        <v>RK-05</v>
      </c>
      <c r="F1062" s="10" t="str">
        <f>_xlfn.XLOOKUP(S1062,Table6[Sales_Channel],Table6[Channel_Key])</f>
        <v>CK-02</v>
      </c>
      <c r="G1062" s="10" t="str">
        <f>_xlfn.XLOOKUP(T1062,Table7[Gender_Category],Table7[Gender_Key])</f>
        <v>GK-03</v>
      </c>
      <c r="H1062" s="10">
        <f>Cleaned_Data[[#This Row],[Units_Sold]]</f>
        <v>2</v>
      </c>
      <c r="I1062" s="10">
        <f>Cleaned_Data[[#This Row],[MRP]]</f>
        <v>6435.2</v>
      </c>
      <c r="J1062" s="10">
        <f>Cleaned_Data[[#This Row],[Discount_Applied]]</f>
        <v>0</v>
      </c>
      <c r="K1062" s="10">
        <f>Cleaned_Data[[#This Row],[Revenue]]</f>
        <v>0</v>
      </c>
      <c r="L1062" s="10">
        <f>Cleaned_Data[[#This Row],[Profit]]</f>
        <v>-1181.06</v>
      </c>
      <c r="M1062" s="10" t="str">
        <f>Cleaned_Data[[#This Row],[Product_Name]]</f>
        <v>Air Jordan</v>
      </c>
      <c r="N1062" s="10" t="str">
        <f>Cleaned_Data[[#This Row],[Product_Line]]</f>
        <v>Basketball</v>
      </c>
      <c r="O1062" s="10" t="str">
        <f>Cleaned_Data[[#This Row],[Size]]</f>
        <v>M</v>
      </c>
      <c r="P1062" s="10" t="str">
        <f t="shared" si="32"/>
        <v>Air Jordan|Basketball|M</v>
      </c>
      <c r="Q1062" s="11">
        <f>Cleaned_Data[[#This Row],[Order_Date]]</f>
        <v>45544</v>
      </c>
      <c r="R1062" s="10" t="str">
        <f>Cleaned_Data[[#This Row],[Region]]</f>
        <v>Delhi</v>
      </c>
      <c r="S1062" s="10" t="str">
        <f>Cleaned_Data[[#This Row],[Sales_Channel]]</f>
        <v>Retail</v>
      </c>
      <c r="T1062" s="10" t="str">
        <f>Cleaned_Data[[#This Row],[Gender_Category]]</f>
        <v>Men</v>
      </c>
      <c r="U1062" t="str">
        <f t="shared" si="33"/>
        <v>DK-412</v>
      </c>
      <c r="V1062" s="10"/>
      <c r="W1062" s="10"/>
    </row>
    <row r="1063" spans="1:23" x14ac:dyDescent="0.3">
      <c r="A1063" s="10" t="s">
        <v>1382</v>
      </c>
      <c r="B1063" s="10">
        <f>Cleaned_Data[[#This Row],[Order_ID]]</f>
        <v>3118</v>
      </c>
      <c r="C1063" s="10" t="str">
        <f>_xlfn.XLOOKUP(P1063,Dim_Product!$E$2:$E$221,Dim_Product!$A$2:$A$221,"Not Found")</f>
        <v>PK-98</v>
      </c>
      <c r="D1063" s="10" t="str">
        <f>_xlfn.XLOOKUP(Table5[[#This Row],[Order_Date]],Table8[Date],Table8[Date_Key],"Not Found")</f>
        <v>Not Found</v>
      </c>
      <c r="E1063" s="10" t="str">
        <f>_xlfn.XLOOKUP(R1063,Table4[Region],Table4[Region_Key])</f>
        <v>RK-01</v>
      </c>
      <c r="F1063" s="10" t="str">
        <f>_xlfn.XLOOKUP(S1063,Table6[Sales_Channel],Table6[Channel_Key])</f>
        <v>CK-01</v>
      </c>
      <c r="G1063" s="10" t="str">
        <f>_xlfn.XLOOKUP(T1063,Table7[Gender_Category],Table7[Gender_Key])</f>
        <v>GK-01</v>
      </c>
      <c r="H1063" s="10">
        <f>Cleaned_Data[[#This Row],[Units_Sold]]</f>
        <v>2</v>
      </c>
      <c r="I1063" s="10">
        <f>Cleaned_Data[[#This Row],[MRP]]</f>
        <v>6110.0300000000007</v>
      </c>
      <c r="J1063" s="10">
        <f>Cleaned_Data[[#This Row],[Discount_Applied]]</f>
        <v>0</v>
      </c>
      <c r="K1063" s="10">
        <f>Cleaned_Data[[#This Row],[Revenue]]</f>
        <v>0</v>
      </c>
      <c r="L1063" s="10">
        <f>Cleaned_Data[[#This Row],[Profit]]</f>
        <v>2058.9899999999998</v>
      </c>
      <c r="M1063" s="10" t="str">
        <f>Cleaned_Data[[#This Row],[Product_Name]]</f>
        <v>Air Force 1</v>
      </c>
      <c r="N1063" s="10" t="str">
        <f>Cleaned_Data[[#This Row],[Product_Line]]</f>
        <v>Lifestyle</v>
      </c>
      <c r="O1063" s="10" t="str">
        <f>Cleaned_Data[[#This Row],[Size]]</f>
        <v>8</v>
      </c>
      <c r="P1063" s="10" t="str">
        <f t="shared" si="32"/>
        <v>Air Force 1|Lifestyle|8</v>
      </c>
      <c r="Q1063" s="11" t="str">
        <f>Cleaned_Data[[#This Row],[Order_Date]]</f>
        <v/>
      </c>
      <c r="R1063" s="10" t="str">
        <f>Cleaned_Data[[#This Row],[Region]]</f>
        <v>Bangalore</v>
      </c>
      <c r="S1063" s="10" t="str">
        <f>Cleaned_Data[[#This Row],[Sales_Channel]]</f>
        <v>Online</v>
      </c>
      <c r="T1063" s="10" t="str">
        <f>Cleaned_Data[[#This Row],[Gender_Category]]</f>
        <v>Kids</v>
      </c>
      <c r="U1063" t="str">
        <f t="shared" si="33"/>
        <v>Not Found</v>
      </c>
      <c r="V1063" s="10"/>
      <c r="W1063" s="10"/>
    </row>
    <row r="1064" spans="1:23" x14ac:dyDescent="0.3">
      <c r="A1064" s="10" t="s">
        <v>1383</v>
      </c>
      <c r="B1064" s="10">
        <f>Cleaned_Data[[#This Row],[Order_ID]]</f>
        <v>3119</v>
      </c>
      <c r="C1064" s="10" t="str">
        <f>_xlfn.XLOOKUP(P1064,Dim_Product!$E$2:$E$221,Dim_Product!$A$2:$A$221,"Not Found")</f>
        <v>PK-145</v>
      </c>
      <c r="D1064" s="10" t="str">
        <f>_xlfn.XLOOKUP(Table5[[#This Row],[Order_Date]],Table8[Date],Table8[Date_Key],"Not Found")</f>
        <v>DK-603</v>
      </c>
      <c r="E1064" s="10" t="str">
        <f>_xlfn.XLOOKUP(R1064,Table4[Region],Table4[Region_Key])</f>
        <v>RK-02</v>
      </c>
      <c r="F1064" s="10" t="str">
        <f>_xlfn.XLOOKUP(S1064,Table6[Sales_Channel],Table6[Channel_Key])</f>
        <v>CK-01</v>
      </c>
      <c r="G1064" s="10" t="str">
        <f>_xlfn.XLOOKUP(T1064,Table7[Gender_Category],Table7[Gender_Key])</f>
        <v>GK-01</v>
      </c>
      <c r="H1064" s="10">
        <f>Cleaned_Data[[#This Row],[Units_Sold]]</f>
        <v>2</v>
      </c>
      <c r="I1064" s="10">
        <f>Cleaned_Data[[#This Row],[MRP]]</f>
        <v>6110.0300000000007</v>
      </c>
      <c r="J1064" s="10">
        <f>Cleaned_Data[[#This Row],[Discount_Applied]]</f>
        <v>0</v>
      </c>
      <c r="K1064" s="10">
        <f>Cleaned_Data[[#This Row],[Revenue]]</f>
        <v>0</v>
      </c>
      <c r="L1064" s="10">
        <f>Cleaned_Data[[#This Row],[Profit]]</f>
        <v>3995.49</v>
      </c>
      <c r="M1064" s="10" t="str">
        <f>Cleaned_Data[[#This Row],[Product_Name]]</f>
        <v>Air Force 1</v>
      </c>
      <c r="N1064" s="10" t="str">
        <f>Cleaned_Data[[#This Row],[Product_Line]]</f>
        <v>Lifestyle</v>
      </c>
      <c r="O1064" s="10" t="str">
        <f>Cleaned_Data[[#This Row],[Size]]</f>
        <v>NA</v>
      </c>
      <c r="P1064" s="10" t="str">
        <f t="shared" si="32"/>
        <v>Air Force 1|Lifestyle|NA</v>
      </c>
      <c r="Q1064" s="11">
        <f>Cleaned_Data[[#This Row],[Order_Date]]</f>
        <v>45735</v>
      </c>
      <c r="R1064" s="10" t="str">
        <f>Cleaned_Data[[#This Row],[Region]]</f>
        <v>Hyderabad</v>
      </c>
      <c r="S1064" s="10" t="str">
        <f>Cleaned_Data[[#This Row],[Sales_Channel]]</f>
        <v>Online</v>
      </c>
      <c r="T1064" s="10" t="str">
        <f>Cleaned_Data[[#This Row],[Gender_Category]]</f>
        <v>Kids</v>
      </c>
      <c r="U1064" t="str">
        <f t="shared" si="33"/>
        <v>DK-603</v>
      </c>
      <c r="V1064" s="10"/>
      <c r="W1064" s="10"/>
    </row>
    <row r="1065" spans="1:23" x14ac:dyDescent="0.3">
      <c r="A1065" s="10" t="s">
        <v>1384</v>
      </c>
      <c r="B1065" s="10">
        <f>Cleaned_Data[[#This Row],[Order_ID]]</f>
        <v>3120</v>
      </c>
      <c r="C1065" s="10" t="str">
        <f>_xlfn.XLOOKUP(P1065,Dim_Product!$E$2:$E$221,Dim_Product!$A$2:$A$221,"Not Found")</f>
        <v>PK-99</v>
      </c>
      <c r="D1065" s="10" t="str">
        <f>_xlfn.XLOOKUP(Table5[[#This Row],[Order_Date]],Table8[Date],Table8[Date_Key],"Not Found")</f>
        <v>DK-635</v>
      </c>
      <c r="E1065" s="10" t="str">
        <f>_xlfn.XLOOKUP(R1065,Table4[Region],Table4[Region_Key])</f>
        <v>RK-01</v>
      </c>
      <c r="F1065" s="10" t="str">
        <f>_xlfn.XLOOKUP(S1065,Table6[Sales_Channel],Table6[Channel_Key])</f>
        <v>CK-02</v>
      </c>
      <c r="G1065" s="10" t="str">
        <f>_xlfn.XLOOKUP(T1065,Table7[Gender_Category],Table7[Gender_Key])</f>
        <v>GK-01</v>
      </c>
      <c r="H1065" s="10">
        <f>Cleaned_Data[[#This Row],[Units_Sold]]</f>
        <v>2</v>
      </c>
      <c r="I1065" s="10">
        <f>Cleaned_Data[[#This Row],[MRP]]</f>
        <v>8869.93</v>
      </c>
      <c r="J1065" s="10">
        <f>Cleaned_Data[[#This Row],[Discount_Applied]]</f>
        <v>0</v>
      </c>
      <c r="K1065" s="10">
        <f>Cleaned_Data[[#This Row],[Revenue]]</f>
        <v>0</v>
      </c>
      <c r="L1065" s="10">
        <f>Cleaned_Data[[#This Row],[Profit]]</f>
        <v>551.46</v>
      </c>
      <c r="M1065" s="10" t="str">
        <f>Cleaned_Data[[#This Row],[Product_Name]]</f>
        <v>Kyrie Flytrap</v>
      </c>
      <c r="N1065" s="10" t="str">
        <f>Cleaned_Data[[#This Row],[Product_Line]]</f>
        <v>Basketball</v>
      </c>
      <c r="O1065" s="10" t="str">
        <f>Cleaned_Data[[#This Row],[Size]]</f>
        <v>XL</v>
      </c>
      <c r="P1065" s="10" t="str">
        <f t="shared" si="32"/>
        <v>Kyrie Flytrap|Basketball|XL</v>
      </c>
      <c r="Q1065" s="11">
        <f>Cleaned_Data[[#This Row],[Order_Date]]</f>
        <v>45767</v>
      </c>
      <c r="R1065" s="10" t="str">
        <f>Cleaned_Data[[#This Row],[Region]]</f>
        <v>Bangalore</v>
      </c>
      <c r="S1065" s="10" t="str">
        <f>Cleaned_Data[[#This Row],[Sales_Channel]]</f>
        <v>Retail</v>
      </c>
      <c r="T1065" s="10" t="str">
        <f>Cleaned_Data[[#This Row],[Gender_Category]]</f>
        <v>Kids</v>
      </c>
      <c r="U1065" t="str">
        <f t="shared" si="33"/>
        <v>DK-635</v>
      </c>
      <c r="V1065" s="10"/>
      <c r="W1065" s="10"/>
    </row>
    <row r="1066" spans="1:23" x14ac:dyDescent="0.3">
      <c r="A1066" s="10" t="s">
        <v>1385</v>
      </c>
      <c r="B1066" s="10">
        <f>Cleaned_Data[[#This Row],[Order_ID]]</f>
        <v>3121</v>
      </c>
      <c r="C1066" s="10" t="str">
        <f>_xlfn.XLOOKUP(P1066,Dim_Product!$E$2:$E$221,Dim_Product!$A$2:$A$221,"Not Found")</f>
        <v>PK-178</v>
      </c>
      <c r="D1066" s="10" t="str">
        <f>_xlfn.XLOOKUP(Table5[[#This Row],[Order_Date]],Table8[Date],Table8[Date_Key],"Not Found")</f>
        <v>DK-170</v>
      </c>
      <c r="E1066" s="10" t="str">
        <f>_xlfn.XLOOKUP(R1066,Table4[Region],Table4[Region_Key])</f>
        <v>RK-06</v>
      </c>
      <c r="F1066" s="10" t="str">
        <f>_xlfn.XLOOKUP(S1066,Table6[Sales_Channel],Table6[Channel_Key])</f>
        <v>CK-01</v>
      </c>
      <c r="G1066" s="10" t="str">
        <f>_xlfn.XLOOKUP(T1066,Table7[Gender_Category],Table7[Gender_Key])</f>
        <v>GK-01</v>
      </c>
      <c r="H1066" s="10">
        <f>Cleaned_Data[[#This Row],[Units_Sold]]</f>
        <v>2</v>
      </c>
      <c r="I1066" s="10">
        <f>Cleaned_Data[[#This Row],[MRP]]</f>
        <v>2514</v>
      </c>
      <c r="J1066" s="10">
        <f>Cleaned_Data[[#This Row],[Discount_Applied]]</f>
        <v>0.69</v>
      </c>
      <c r="K1066" s="10">
        <f>Cleaned_Data[[#This Row],[Revenue]]</f>
        <v>0</v>
      </c>
      <c r="L1066" s="10">
        <f>Cleaned_Data[[#This Row],[Profit]]</f>
        <v>1345.4</v>
      </c>
      <c r="M1066" s="10" t="str">
        <f>Cleaned_Data[[#This Row],[Product_Name]]</f>
        <v>Flex Trainer</v>
      </c>
      <c r="N1066" s="10" t="str">
        <f>Cleaned_Data[[#This Row],[Product_Line]]</f>
        <v>Training</v>
      </c>
      <c r="O1066" s="10" t="str">
        <f>Cleaned_Data[[#This Row],[Size]]</f>
        <v>8</v>
      </c>
      <c r="P1066" s="10" t="str">
        <f t="shared" si="32"/>
        <v>Flex Trainer|Training|8</v>
      </c>
      <c r="Q1066" s="11">
        <f>Cleaned_Data[[#This Row],[Order_Date]]</f>
        <v>45302</v>
      </c>
      <c r="R1066" s="10" t="str">
        <f>Cleaned_Data[[#This Row],[Region]]</f>
        <v>Kolkata</v>
      </c>
      <c r="S1066" s="10" t="str">
        <f>Cleaned_Data[[#This Row],[Sales_Channel]]</f>
        <v>Online</v>
      </c>
      <c r="T1066" s="10" t="str">
        <f>Cleaned_Data[[#This Row],[Gender_Category]]</f>
        <v>Kids</v>
      </c>
      <c r="U1066" t="str">
        <f t="shared" si="33"/>
        <v>DK-170</v>
      </c>
      <c r="V1066" s="10"/>
      <c r="W1066" s="10"/>
    </row>
    <row r="1067" spans="1:23" x14ac:dyDescent="0.3">
      <c r="A1067" s="10" t="s">
        <v>1386</v>
      </c>
      <c r="B1067" s="10">
        <f>Cleaned_Data[[#This Row],[Order_ID]]</f>
        <v>3122</v>
      </c>
      <c r="C1067" s="10" t="str">
        <f>_xlfn.XLOOKUP(P1067,Dim_Product!$E$2:$E$221,Dim_Product!$A$2:$A$221,"Not Found")</f>
        <v>PK-190</v>
      </c>
      <c r="D1067" s="10" t="str">
        <f>_xlfn.XLOOKUP(Table5[[#This Row],[Order_Date]],Table8[Date],Table8[Date_Key],"Not Found")</f>
        <v>Not Found</v>
      </c>
      <c r="E1067" s="10" t="str">
        <f>_xlfn.XLOOKUP(R1067,Table4[Region],Table4[Region_Key])</f>
        <v>RK-06</v>
      </c>
      <c r="F1067" s="10" t="str">
        <f>_xlfn.XLOOKUP(S1067,Table6[Sales_Channel],Table6[Channel_Key])</f>
        <v>CK-01</v>
      </c>
      <c r="G1067" s="10" t="str">
        <f>_xlfn.XLOOKUP(T1067,Table7[Gender_Category],Table7[Gender_Key])</f>
        <v>GK-02</v>
      </c>
      <c r="H1067" s="10">
        <f>Cleaned_Data[[#This Row],[Units_Sold]]</f>
        <v>1</v>
      </c>
      <c r="I1067" s="10">
        <f>Cleaned_Data[[#This Row],[MRP]]</f>
        <v>5835.6</v>
      </c>
      <c r="J1067" s="10">
        <f>Cleaned_Data[[#This Row],[Discount_Applied]]</f>
        <v>0</v>
      </c>
      <c r="K1067" s="10">
        <f>Cleaned_Data[[#This Row],[Revenue]]</f>
        <v>-233.42</v>
      </c>
      <c r="L1067" s="10">
        <f>Cleaned_Data[[#This Row],[Profit]]</f>
        <v>-1197.5999999999999</v>
      </c>
      <c r="M1067" s="10" t="str">
        <f>Cleaned_Data[[#This Row],[Product_Name]]</f>
        <v>Air Jordan</v>
      </c>
      <c r="N1067" s="10" t="str">
        <f>Cleaned_Data[[#This Row],[Product_Line]]</f>
        <v>Basketball</v>
      </c>
      <c r="O1067" s="10" t="str">
        <f>Cleaned_Data[[#This Row],[Size]]</f>
        <v>8</v>
      </c>
      <c r="P1067" s="10" t="str">
        <f t="shared" si="32"/>
        <v>Air Jordan|Basketball|8</v>
      </c>
      <c r="Q1067" s="11" t="str">
        <f>Cleaned_Data[[#This Row],[Order_Date]]</f>
        <v/>
      </c>
      <c r="R1067" s="10" t="str">
        <f>Cleaned_Data[[#This Row],[Region]]</f>
        <v>Kolkata</v>
      </c>
      <c r="S1067" s="10" t="str">
        <f>Cleaned_Data[[#This Row],[Sales_Channel]]</f>
        <v>Online</v>
      </c>
      <c r="T1067" s="10" t="str">
        <f>Cleaned_Data[[#This Row],[Gender_Category]]</f>
        <v>Women</v>
      </c>
      <c r="U1067" t="str">
        <f t="shared" si="33"/>
        <v>Not Found</v>
      </c>
      <c r="V1067" s="10"/>
      <c r="W1067" s="10"/>
    </row>
    <row r="1068" spans="1:23" x14ac:dyDescent="0.3">
      <c r="A1068" s="10" t="s">
        <v>1387</v>
      </c>
      <c r="B1068" s="10">
        <f>Cleaned_Data[[#This Row],[Order_ID]]</f>
        <v>3123</v>
      </c>
      <c r="C1068" s="10" t="str">
        <f>_xlfn.XLOOKUP(P1068,Dim_Product!$E$2:$E$221,Dim_Product!$A$2:$A$221,"Not Found")</f>
        <v>PK-19</v>
      </c>
      <c r="D1068" s="10" t="str">
        <f>_xlfn.XLOOKUP(Table5[[#This Row],[Order_Date]],Table8[Date],Table8[Date_Key],"Not Found")</f>
        <v>DK-220</v>
      </c>
      <c r="E1068" s="10" t="str">
        <f>_xlfn.XLOOKUP(R1068,Table4[Region],Table4[Region_Key])</f>
        <v>RK-04</v>
      </c>
      <c r="F1068" s="10" t="str">
        <f>_xlfn.XLOOKUP(S1068,Table6[Sales_Channel],Table6[Channel_Key])</f>
        <v>CK-01</v>
      </c>
      <c r="G1068" s="10" t="str">
        <f>_xlfn.XLOOKUP(T1068,Table7[Gender_Category],Table7[Gender_Key])</f>
        <v>GK-01</v>
      </c>
      <c r="H1068" s="10">
        <f>Cleaned_Data[[#This Row],[Units_Sold]]</f>
        <v>2</v>
      </c>
      <c r="I1068" s="10">
        <f>Cleaned_Data[[#This Row],[MRP]]</f>
        <v>9804.7800000000007</v>
      </c>
      <c r="J1068" s="10">
        <f>Cleaned_Data[[#This Row],[Discount_Applied]]</f>
        <v>0</v>
      </c>
      <c r="K1068" s="10">
        <f>Cleaned_Data[[#This Row],[Revenue]]</f>
        <v>0</v>
      </c>
      <c r="L1068" s="10">
        <f>Cleaned_Data[[#This Row],[Profit]]</f>
        <v>-965.5</v>
      </c>
      <c r="M1068" s="10" t="str">
        <f>Cleaned_Data[[#This Row],[Product_Name]]</f>
        <v>Free RN</v>
      </c>
      <c r="N1068" s="10" t="str">
        <f>Cleaned_Data[[#This Row],[Product_Line]]</f>
        <v>Running</v>
      </c>
      <c r="O1068" s="10" t="str">
        <f>Cleaned_Data[[#This Row],[Size]]</f>
        <v>L</v>
      </c>
      <c r="P1068" s="10" t="str">
        <f t="shared" si="32"/>
        <v>Free RN|Running|L</v>
      </c>
      <c r="Q1068" s="11">
        <f>Cleaned_Data[[#This Row],[Order_Date]]</f>
        <v>45352</v>
      </c>
      <c r="R1068" s="10" t="str">
        <f>Cleaned_Data[[#This Row],[Region]]</f>
        <v>Pune</v>
      </c>
      <c r="S1068" s="10" t="str">
        <f>Cleaned_Data[[#This Row],[Sales_Channel]]</f>
        <v>Online</v>
      </c>
      <c r="T1068" s="10" t="str">
        <f>Cleaned_Data[[#This Row],[Gender_Category]]</f>
        <v>Kids</v>
      </c>
      <c r="U1068" t="str">
        <f t="shared" si="33"/>
        <v>DK-220</v>
      </c>
      <c r="V1068" s="10"/>
      <c r="W1068" s="10"/>
    </row>
    <row r="1069" spans="1:23" x14ac:dyDescent="0.3">
      <c r="A1069" s="10" t="s">
        <v>1388</v>
      </c>
      <c r="B1069" s="10">
        <f>Cleaned_Data[[#This Row],[Order_ID]]</f>
        <v>3124</v>
      </c>
      <c r="C1069" s="10" t="str">
        <f>_xlfn.XLOOKUP(P1069,Dim_Product!$E$2:$E$221,Dim_Product!$A$2:$A$221,"Not Found")</f>
        <v>PK-75</v>
      </c>
      <c r="D1069" s="10" t="str">
        <f>_xlfn.XLOOKUP(Table5[[#This Row],[Order_Date]],Table8[Date],Table8[Date_Key],"Not Found")</f>
        <v>DK-224</v>
      </c>
      <c r="E1069" s="10" t="str">
        <f>_xlfn.XLOOKUP(R1069,Table4[Region],Table4[Region_Key])</f>
        <v>RK-05</v>
      </c>
      <c r="F1069" s="10" t="str">
        <f>_xlfn.XLOOKUP(S1069,Table6[Sales_Channel],Table6[Channel_Key])</f>
        <v>CK-01</v>
      </c>
      <c r="G1069" s="10" t="str">
        <f>_xlfn.XLOOKUP(T1069,Table7[Gender_Category],Table7[Gender_Key])</f>
        <v>GK-01</v>
      </c>
      <c r="H1069" s="10">
        <f>Cleaned_Data[[#This Row],[Units_Sold]]</f>
        <v>2</v>
      </c>
      <c r="I1069" s="10">
        <f>Cleaned_Data[[#This Row],[MRP]]</f>
        <v>7538.96</v>
      </c>
      <c r="J1069" s="10">
        <f>Cleaned_Data[[#This Row],[Discount_Applied]]</f>
        <v>0</v>
      </c>
      <c r="K1069" s="10">
        <f>Cleaned_Data[[#This Row],[Revenue]]</f>
        <v>0</v>
      </c>
      <c r="L1069" s="10">
        <f>Cleaned_Data[[#This Row],[Profit]]</f>
        <v>2407.4</v>
      </c>
      <c r="M1069" s="10" t="str">
        <f>Cleaned_Data[[#This Row],[Product_Name]]</f>
        <v>Mercurial Superfly</v>
      </c>
      <c r="N1069" s="10" t="str">
        <f>Cleaned_Data[[#This Row],[Product_Line]]</f>
        <v>Soccer</v>
      </c>
      <c r="O1069" s="10" t="str">
        <f>Cleaned_Data[[#This Row],[Size]]</f>
        <v>NA</v>
      </c>
      <c r="P1069" s="10" t="str">
        <f t="shared" si="32"/>
        <v>Mercurial Superfly|Soccer|NA</v>
      </c>
      <c r="Q1069" s="11">
        <f>Cleaned_Data[[#This Row],[Order_Date]]</f>
        <v>45356</v>
      </c>
      <c r="R1069" s="10" t="str">
        <f>Cleaned_Data[[#This Row],[Region]]</f>
        <v>Delhi</v>
      </c>
      <c r="S1069" s="10" t="str">
        <f>Cleaned_Data[[#This Row],[Sales_Channel]]</f>
        <v>Online</v>
      </c>
      <c r="T1069" s="10" t="str">
        <f>Cleaned_Data[[#This Row],[Gender_Category]]</f>
        <v>Kids</v>
      </c>
      <c r="U1069" t="str">
        <f t="shared" si="33"/>
        <v>DK-224</v>
      </c>
      <c r="V1069" s="10"/>
      <c r="W1069" s="10"/>
    </row>
    <row r="1070" spans="1:23" x14ac:dyDescent="0.3">
      <c r="A1070" s="10" t="s">
        <v>1389</v>
      </c>
      <c r="B1070" s="10">
        <f>Cleaned_Data[[#This Row],[Order_ID]]</f>
        <v>3125</v>
      </c>
      <c r="C1070" s="10" t="str">
        <f>_xlfn.XLOOKUP(P1070,Dim_Product!$E$2:$E$221,Dim_Product!$A$2:$A$221,"Not Found")</f>
        <v>PK-27</v>
      </c>
      <c r="D1070" s="10" t="str">
        <f>_xlfn.XLOOKUP(Table5[[#This Row],[Order_Date]],Table8[Date],Table8[Date_Key],"Not Found")</f>
        <v>DK-670</v>
      </c>
      <c r="E1070" s="10" t="str">
        <f>_xlfn.XLOOKUP(R1070,Table4[Region],Table4[Region_Key])</f>
        <v>RK-01</v>
      </c>
      <c r="F1070" s="10" t="str">
        <f>_xlfn.XLOOKUP(S1070,Table6[Sales_Channel],Table6[Channel_Key])</f>
        <v>CK-01</v>
      </c>
      <c r="G1070" s="10" t="str">
        <f>_xlfn.XLOOKUP(T1070,Table7[Gender_Category],Table7[Gender_Key])</f>
        <v>GK-01</v>
      </c>
      <c r="H1070" s="10">
        <f>Cleaned_Data[[#This Row],[Units_Sold]]</f>
        <v>2</v>
      </c>
      <c r="I1070" s="10">
        <f>Cleaned_Data[[#This Row],[MRP]]</f>
        <v>6110.0300000000007</v>
      </c>
      <c r="J1070" s="10">
        <f>Cleaned_Data[[#This Row],[Discount_Applied]]</f>
        <v>0.7</v>
      </c>
      <c r="K1070" s="10">
        <f>Cleaned_Data[[#This Row],[Revenue]]</f>
        <v>0</v>
      </c>
      <c r="L1070" s="10">
        <f>Cleaned_Data[[#This Row],[Profit]]</f>
        <v>1561.59</v>
      </c>
      <c r="M1070" s="10" t="str">
        <f>Cleaned_Data[[#This Row],[Product_Name]]</f>
        <v>Phantom GT</v>
      </c>
      <c r="N1070" s="10" t="str">
        <f>Cleaned_Data[[#This Row],[Product_Line]]</f>
        <v>Soccer</v>
      </c>
      <c r="O1070" s="10" t="str">
        <f>Cleaned_Data[[#This Row],[Size]]</f>
        <v>XL</v>
      </c>
      <c r="P1070" s="10" t="str">
        <f t="shared" si="32"/>
        <v>Phantom GT|Soccer|XL</v>
      </c>
      <c r="Q1070" s="11">
        <f>Cleaned_Data[[#This Row],[Order_Date]]</f>
        <v>45802</v>
      </c>
      <c r="R1070" s="10" t="str">
        <f>Cleaned_Data[[#This Row],[Region]]</f>
        <v>Bangalore</v>
      </c>
      <c r="S1070" s="10" t="str">
        <f>Cleaned_Data[[#This Row],[Sales_Channel]]</f>
        <v>Online</v>
      </c>
      <c r="T1070" s="10" t="str">
        <f>Cleaned_Data[[#This Row],[Gender_Category]]</f>
        <v>Kids</v>
      </c>
      <c r="U1070" t="str">
        <f t="shared" si="33"/>
        <v>DK-670</v>
      </c>
      <c r="V1070" s="10"/>
      <c r="W1070" s="10"/>
    </row>
    <row r="1071" spans="1:23" x14ac:dyDescent="0.3">
      <c r="A1071" s="10" t="s">
        <v>1390</v>
      </c>
      <c r="B1071" s="10">
        <f>Cleaned_Data[[#This Row],[Order_ID]]</f>
        <v>3126</v>
      </c>
      <c r="C1071" s="10" t="str">
        <f>_xlfn.XLOOKUP(P1071,Dim_Product!$E$2:$E$221,Dim_Product!$A$2:$A$221,"Not Found")</f>
        <v>PK-89</v>
      </c>
      <c r="D1071" s="10" t="str">
        <f>_xlfn.XLOOKUP(Table5[[#This Row],[Order_Date]],Table8[Date],Table8[Date_Key],"Not Found")</f>
        <v>DK-628</v>
      </c>
      <c r="E1071" s="10" t="str">
        <f>_xlfn.XLOOKUP(R1071,Table4[Region],Table4[Region_Key])</f>
        <v>RK-01</v>
      </c>
      <c r="F1071" s="10" t="str">
        <f>_xlfn.XLOOKUP(S1071,Table6[Sales_Channel],Table6[Channel_Key])</f>
        <v>CK-01</v>
      </c>
      <c r="G1071" s="10" t="str">
        <f>_xlfn.XLOOKUP(T1071,Table7[Gender_Category],Table7[Gender_Key])</f>
        <v>GK-01</v>
      </c>
      <c r="H1071" s="10">
        <f>Cleaned_Data[[#This Row],[Units_Sold]]</f>
        <v>2</v>
      </c>
      <c r="I1071" s="10">
        <f>Cleaned_Data[[#This Row],[MRP]]</f>
        <v>6110.0300000000007</v>
      </c>
      <c r="J1071" s="10">
        <f>Cleaned_Data[[#This Row],[Discount_Applied]]</f>
        <v>0</v>
      </c>
      <c r="K1071" s="10">
        <f>Cleaned_Data[[#This Row],[Revenue]]</f>
        <v>0</v>
      </c>
      <c r="L1071" s="10">
        <f>Cleaned_Data[[#This Row],[Profit]]</f>
        <v>2772.69</v>
      </c>
      <c r="M1071" s="10" t="str">
        <f>Cleaned_Data[[#This Row],[Product_Name]]</f>
        <v>React Infinity</v>
      </c>
      <c r="N1071" s="10" t="str">
        <f>Cleaned_Data[[#This Row],[Product_Line]]</f>
        <v>Running</v>
      </c>
      <c r="O1071" s="10" t="str">
        <f>Cleaned_Data[[#This Row],[Size]]</f>
        <v>NA</v>
      </c>
      <c r="P1071" s="10" t="str">
        <f t="shared" si="32"/>
        <v>React Infinity|Running|NA</v>
      </c>
      <c r="Q1071" s="11">
        <f>Cleaned_Data[[#This Row],[Order_Date]]</f>
        <v>45760</v>
      </c>
      <c r="R1071" s="10" t="str">
        <f>Cleaned_Data[[#This Row],[Region]]</f>
        <v>Bangalore</v>
      </c>
      <c r="S1071" s="10" t="str">
        <f>Cleaned_Data[[#This Row],[Sales_Channel]]</f>
        <v>Online</v>
      </c>
      <c r="T1071" s="10" t="str">
        <f>Cleaned_Data[[#This Row],[Gender_Category]]</f>
        <v>Kids</v>
      </c>
      <c r="U1071" t="str">
        <f t="shared" si="33"/>
        <v>DK-628</v>
      </c>
      <c r="V1071" s="10"/>
      <c r="W1071" s="10"/>
    </row>
    <row r="1072" spans="1:23" x14ac:dyDescent="0.3">
      <c r="A1072" s="10" t="s">
        <v>1391</v>
      </c>
      <c r="B1072" s="10">
        <f>Cleaned_Data[[#This Row],[Order_ID]]</f>
        <v>3127</v>
      </c>
      <c r="C1072" s="10" t="str">
        <f>_xlfn.XLOOKUP(P1072,Dim_Product!$E$2:$E$221,Dim_Product!$A$2:$A$221,"Not Found")</f>
        <v>PK-64</v>
      </c>
      <c r="D1072" s="10" t="str">
        <f>_xlfn.XLOOKUP(Table5[[#This Row],[Order_Date]],Table8[Date],Table8[Date_Key],"Not Found")</f>
        <v>Not Found</v>
      </c>
      <c r="E1072" s="10" t="str">
        <f>_xlfn.XLOOKUP(R1072,Table4[Region],Table4[Region_Key])</f>
        <v>RK-04</v>
      </c>
      <c r="F1072" s="10" t="str">
        <f>_xlfn.XLOOKUP(S1072,Table6[Sales_Channel],Table6[Channel_Key])</f>
        <v>CK-01</v>
      </c>
      <c r="G1072" s="10" t="str">
        <f>_xlfn.XLOOKUP(T1072,Table7[Gender_Category],Table7[Gender_Key])</f>
        <v>GK-03</v>
      </c>
      <c r="H1072" s="10">
        <f>Cleaned_Data[[#This Row],[Units_Sold]]</f>
        <v>1</v>
      </c>
      <c r="I1072" s="10">
        <f>Cleaned_Data[[#This Row],[MRP]]</f>
        <v>4614.33</v>
      </c>
      <c r="J1072" s="10">
        <f>Cleaned_Data[[#This Row],[Discount_Applied]]</f>
        <v>0.47</v>
      </c>
      <c r="K1072" s="10">
        <f>Cleaned_Data[[#This Row],[Revenue]]</f>
        <v>2445.59</v>
      </c>
      <c r="L1072" s="10">
        <f>Cleaned_Data[[#This Row],[Profit]]</f>
        <v>-440.44</v>
      </c>
      <c r="M1072" s="10" t="str">
        <f>Cleaned_Data[[#This Row],[Product_Name]]</f>
        <v>ZoomX Invincible</v>
      </c>
      <c r="N1072" s="10" t="str">
        <f>Cleaned_Data[[#This Row],[Product_Line]]</f>
        <v>Training</v>
      </c>
      <c r="O1072" s="10" t="str">
        <f>Cleaned_Data[[#This Row],[Size]]</f>
        <v>XL</v>
      </c>
      <c r="P1072" s="10" t="str">
        <f t="shared" si="32"/>
        <v>ZoomX Invincible|Training|XL</v>
      </c>
      <c r="Q1072" s="11" t="str">
        <f>Cleaned_Data[[#This Row],[Order_Date]]</f>
        <v/>
      </c>
      <c r="R1072" s="10" t="str">
        <f>Cleaned_Data[[#This Row],[Region]]</f>
        <v>Pune</v>
      </c>
      <c r="S1072" s="10" t="str">
        <f>Cleaned_Data[[#This Row],[Sales_Channel]]</f>
        <v>Online</v>
      </c>
      <c r="T1072" s="10" t="str">
        <f>Cleaned_Data[[#This Row],[Gender_Category]]</f>
        <v>Men</v>
      </c>
      <c r="U1072" t="str">
        <f t="shared" si="33"/>
        <v>Not Found</v>
      </c>
      <c r="V1072" s="10"/>
      <c r="W1072" s="10"/>
    </row>
    <row r="1073" spans="1:23" x14ac:dyDescent="0.3">
      <c r="A1073" s="10" t="s">
        <v>1392</v>
      </c>
      <c r="B1073" s="10">
        <f>Cleaned_Data[[#This Row],[Order_ID]]</f>
        <v>3128</v>
      </c>
      <c r="C1073" s="10" t="str">
        <f>_xlfn.XLOOKUP(P1073,Dim_Product!$E$2:$E$221,Dim_Product!$A$2:$A$221,"Not Found")</f>
        <v>PK-114</v>
      </c>
      <c r="D1073" s="10" t="str">
        <f>_xlfn.XLOOKUP(Table5[[#This Row],[Order_Date]],Table8[Date],Table8[Date_Key],"Not Found")</f>
        <v>DK-88</v>
      </c>
      <c r="E1073" s="10" t="str">
        <f>_xlfn.XLOOKUP(R1073,Table4[Region],Table4[Region_Key])</f>
        <v>RK-06</v>
      </c>
      <c r="F1073" s="10" t="str">
        <f>_xlfn.XLOOKUP(S1073,Table6[Sales_Channel],Table6[Channel_Key])</f>
        <v>CK-02</v>
      </c>
      <c r="G1073" s="10" t="str">
        <f>_xlfn.XLOOKUP(T1073,Table7[Gender_Category],Table7[Gender_Key])</f>
        <v>GK-03</v>
      </c>
      <c r="H1073" s="10">
        <f>Cleaned_Data[[#This Row],[Units_Sold]]</f>
        <v>2</v>
      </c>
      <c r="I1073" s="10">
        <f>Cleaned_Data[[#This Row],[MRP]]</f>
        <v>6110.0300000000007</v>
      </c>
      <c r="J1073" s="10">
        <f>Cleaned_Data[[#This Row],[Discount_Applied]]</f>
        <v>0</v>
      </c>
      <c r="K1073" s="10">
        <f>Cleaned_Data[[#This Row],[Revenue]]</f>
        <v>0</v>
      </c>
      <c r="L1073" s="10">
        <f>Cleaned_Data[[#This Row],[Profit]]</f>
        <v>2219.8200000000002</v>
      </c>
      <c r="M1073" s="10" t="str">
        <f>Cleaned_Data[[#This Row],[Product_Name]]</f>
        <v>Air Zoom</v>
      </c>
      <c r="N1073" s="10" t="str">
        <f>Cleaned_Data[[#This Row],[Product_Line]]</f>
        <v>Running</v>
      </c>
      <c r="O1073" s="10" t="str">
        <f>Cleaned_Data[[#This Row],[Size]]</f>
        <v>M</v>
      </c>
      <c r="P1073" s="10" t="str">
        <f t="shared" si="32"/>
        <v>Air Zoom|Running|M</v>
      </c>
      <c r="Q1073" s="11">
        <f>Cleaned_Data[[#This Row],[Order_Date]]</f>
        <v>45220</v>
      </c>
      <c r="R1073" s="10" t="str">
        <f>Cleaned_Data[[#This Row],[Region]]</f>
        <v>Kolkata</v>
      </c>
      <c r="S1073" s="10" t="str">
        <f>Cleaned_Data[[#This Row],[Sales_Channel]]</f>
        <v>Retail</v>
      </c>
      <c r="T1073" s="10" t="str">
        <f>Cleaned_Data[[#This Row],[Gender_Category]]</f>
        <v>Men</v>
      </c>
      <c r="U1073" t="str">
        <f t="shared" si="33"/>
        <v>DK-88</v>
      </c>
      <c r="V1073" s="10"/>
      <c r="W1073" s="10"/>
    </row>
    <row r="1074" spans="1:23" x14ac:dyDescent="0.3">
      <c r="A1074" s="10" t="s">
        <v>1393</v>
      </c>
      <c r="B1074" s="10">
        <f>Cleaned_Data[[#This Row],[Order_ID]]</f>
        <v>3129</v>
      </c>
      <c r="C1074" s="10" t="str">
        <f>_xlfn.XLOOKUP(P1074,Dim_Product!$E$2:$E$221,Dim_Product!$A$2:$A$221,"Not Found")</f>
        <v>PK-99</v>
      </c>
      <c r="D1074" s="10" t="str">
        <f>_xlfn.XLOOKUP(Table5[[#This Row],[Order_Date]],Table8[Date],Table8[Date_Key],"Not Found")</f>
        <v>DK-398</v>
      </c>
      <c r="E1074" s="10" t="str">
        <f>_xlfn.XLOOKUP(R1074,Table4[Region],Table4[Region_Key])</f>
        <v>RK-05</v>
      </c>
      <c r="F1074" s="10" t="str">
        <f>_xlfn.XLOOKUP(S1074,Table6[Sales_Channel],Table6[Channel_Key])</f>
        <v>CK-02</v>
      </c>
      <c r="G1074" s="10" t="str">
        <f>_xlfn.XLOOKUP(T1074,Table7[Gender_Category],Table7[Gender_Key])</f>
        <v>GK-01</v>
      </c>
      <c r="H1074" s="10">
        <f>Cleaned_Data[[#This Row],[Units_Sold]]</f>
        <v>2</v>
      </c>
      <c r="I1074" s="10">
        <f>Cleaned_Data[[#This Row],[MRP]]</f>
        <v>5732.66</v>
      </c>
      <c r="J1074" s="10">
        <f>Cleaned_Data[[#This Row],[Discount_Applied]]</f>
        <v>0</v>
      </c>
      <c r="K1074" s="10">
        <f>Cleaned_Data[[#This Row],[Revenue]]</f>
        <v>0</v>
      </c>
      <c r="L1074" s="10">
        <f>Cleaned_Data[[#This Row],[Profit]]</f>
        <v>3187.59</v>
      </c>
      <c r="M1074" s="10" t="str">
        <f>Cleaned_Data[[#This Row],[Product_Name]]</f>
        <v>Kyrie Flytrap</v>
      </c>
      <c r="N1074" s="10" t="str">
        <f>Cleaned_Data[[#This Row],[Product_Line]]</f>
        <v>Basketball</v>
      </c>
      <c r="O1074" s="10" t="str">
        <f>Cleaned_Data[[#This Row],[Size]]</f>
        <v>XL</v>
      </c>
      <c r="P1074" s="10" t="str">
        <f t="shared" si="32"/>
        <v>Kyrie Flytrap|Basketball|XL</v>
      </c>
      <c r="Q1074" s="11">
        <f>Cleaned_Data[[#This Row],[Order_Date]]</f>
        <v>45530</v>
      </c>
      <c r="R1074" s="10" t="str">
        <f>Cleaned_Data[[#This Row],[Region]]</f>
        <v>Delhi</v>
      </c>
      <c r="S1074" s="10" t="str">
        <f>Cleaned_Data[[#This Row],[Sales_Channel]]</f>
        <v>Retail</v>
      </c>
      <c r="T1074" s="10" t="str">
        <f>Cleaned_Data[[#This Row],[Gender_Category]]</f>
        <v>Kids</v>
      </c>
      <c r="U1074" t="str">
        <f t="shared" si="33"/>
        <v>DK-398</v>
      </c>
      <c r="V1074" s="10"/>
      <c r="W1074" s="10"/>
    </row>
    <row r="1075" spans="1:23" x14ac:dyDescent="0.3">
      <c r="A1075" s="10" t="s">
        <v>1394</v>
      </c>
      <c r="B1075" s="10">
        <f>Cleaned_Data[[#This Row],[Order_ID]]</f>
        <v>3130</v>
      </c>
      <c r="C1075" s="10" t="str">
        <f>_xlfn.XLOOKUP(P1075,Dim_Product!$E$2:$E$221,Dim_Product!$A$2:$A$221,"Not Found")</f>
        <v>PK-41</v>
      </c>
      <c r="D1075" s="10" t="str">
        <f>_xlfn.XLOOKUP(Table5[[#This Row],[Order_Date]],Table8[Date],Table8[Date_Key],"Not Found")</f>
        <v>DK-690</v>
      </c>
      <c r="E1075" s="10" t="str">
        <f>_xlfn.XLOOKUP(R1075,Table4[Region],Table4[Region_Key])</f>
        <v>RK-04</v>
      </c>
      <c r="F1075" s="10" t="str">
        <f>_xlfn.XLOOKUP(S1075,Table6[Sales_Channel],Table6[Channel_Key])</f>
        <v>CK-01</v>
      </c>
      <c r="G1075" s="10" t="str">
        <f>_xlfn.XLOOKUP(T1075,Table7[Gender_Category],Table7[Gender_Key])</f>
        <v>GK-03</v>
      </c>
      <c r="H1075" s="10">
        <f>Cleaned_Data[[#This Row],[Units_Sold]]</f>
        <v>2</v>
      </c>
      <c r="I1075" s="10">
        <f>Cleaned_Data[[#This Row],[MRP]]</f>
        <v>3015.02</v>
      </c>
      <c r="J1075" s="10">
        <f>Cleaned_Data[[#This Row],[Discount_Applied]]</f>
        <v>0</v>
      </c>
      <c r="K1075" s="10">
        <f>Cleaned_Data[[#This Row],[Revenue]]</f>
        <v>0</v>
      </c>
      <c r="L1075" s="10">
        <f>Cleaned_Data[[#This Row],[Profit]]</f>
        <v>2868.91</v>
      </c>
      <c r="M1075" s="10" t="str">
        <f>Cleaned_Data[[#This Row],[Product_Name]]</f>
        <v>Air Jordan</v>
      </c>
      <c r="N1075" s="10" t="str">
        <f>Cleaned_Data[[#This Row],[Product_Line]]</f>
        <v>Basketball</v>
      </c>
      <c r="O1075" s="10" t="str">
        <f>Cleaned_Data[[#This Row],[Size]]</f>
        <v>XL</v>
      </c>
      <c r="P1075" s="10" t="str">
        <f t="shared" si="32"/>
        <v>Air Jordan|Basketball|XL</v>
      </c>
      <c r="Q1075" s="11">
        <f>Cleaned_Data[[#This Row],[Order_Date]]</f>
        <v>45822</v>
      </c>
      <c r="R1075" s="10" t="str">
        <f>Cleaned_Data[[#This Row],[Region]]</f>
        <v>Pune</v>
      </c>
      <c r="S1075" s="10" t="str">
        <f>Cleaned_Data[[#This Row],[Sales_Channel]]</f>
        <v>Online</v>
      </c>
      <c r="T1075" s="10" t="str">
        <f>Cleaned_Data[[#This Row],[Gender_Category]]</f>
        <v>Men</v>
      </c>
      <c r="U1075" t="str">
        <f t="shared" si="33"/>
        <v>DK-690</v>
      </c>
      <c r="V1075" s="10"/>
      <c r="W1075" s="10"/>
    </row>
    <row r="1076" spans="1:23" x14ac:dyDescent="0.3">
      <c r="A1076" s="10" t="s">
        <v>1395</v>
      </c>
      <c r="B1076" s="10">
        <f>Cleaned_Data[[#This Row],[Order_ID]]</f>
        <v>3131</v>
      </c>
      <c r="C1076" s="10" t="str">
        <f>_xlfn.XLOOKUP(P1076,Dim_Product!$E$2:$E$221,Dim_Product!$A$2:$A$221,"Not Found")</f>
        <v>PK-40</v>
      </c>
      <c r="D1076" s="10" t="str">
        <f>_xlfn.XLOOKUP(Table5[[#This Row],[Order_Date]],Table8[Date],Table8[Date_Key],"Not Found")</f>
        <v>Not Found</v>
      </c>
      <c r="E1076" s="10" t="str">
        <f>_xlfn.XLOOKUP(R1076,Table4[Region],Table4[Region_Key])</f>
        <v>RK-04</v>
      </c>
      <c r="F1076" s="10" t="str">
        <f>_xlfn.XLOOKUP(S1076,Table6[Sales_Channel],Table6[Channel_Key])</f>
        <v>CK-01</v>
      </c>
      <c r="G1076" s="10" t="str">
        <f>_xlfn.XLOOKUP(T1076,Table7[Gender_Category],Table7[Gender_Key])</f>
        <v>GK-01</v>
      </c>
      <c r="H1076" s="10">
        <f>Cleaned_Data[[#This Row],[Units_Sold]]</f>
        <v>2</v>
      </c>
      <c r="I1076" s="10">
        <f>Cleaned_Data[[#This Row],[MRP]]</f>
        <v>5171.4399999999996</v>
      </c>
      <c r="J1076" s="10">
        <f>Cleaned_Data[[#This Row],[Discount_Applied]]</f>
        <v>0.33</v>
      </c>
      <c r="K1076" s="10">
        <f>Cleaned_Data[[#This Row],[Revenue]]</f>
        <v>0</v>
      </c>
      <c r="L1076" s="10">
        <f>Cleaned_Data[[#This Row],[Profit]]</f>
        <v>634.64</v>
      </c>
      <c r="M1076" s="10" t="str">
        <f>Cleaned_Data[[#This Row],[Product_Name]]</f>
        <v>SuperRep Go</v>
      </c>
      <c r="N1076" s="10" t="str">
        <f>Cleaned_Data[[#This Row],[Product_Line]]</f>
        <v>Training</v>
      </c>
      <c r="O1076" s="10" t="str">
        <f>Cleaned_Data[[#This Row],[Size]]</f>
        <v>10</v>
      </c>
      <c r="P1076" s="10" t="str">
        <f t="shared" si="32"/>
        <v>SuperRep Go|Training|10</v>
      </c>
      <c r="Q1076" s="11" t="str">
        <f>Cleaned_Data[[#This Row],[Order_Date]]</f>
        <v/>
      </c>
      <c r="R1076" s="10" t="str">
        <f>Cleaned_Data[[#This Row],[Region]]</f>
        <v>Pune</v>
      </c>
      <c r="S1076" s="10" t="str">
        <f>Cleaned_Data[[#This Row],[Sales_Channel]]</f>
        <v>Online</v>
      </c>
      <c r="T1076" s="10" t="str">
        <f>Cleaned_Data[[#This Row],[Gender_Category]]</f>
        <v>Kids</v>
      </c>
      <c r="U1076" t="str">
        <f t="shared" si="33"/>
        <v>Not Found</v>
      </c>
      <c r="V1076" s="10"/>
      <c r="W1076" s="10"/>
    </row>
    <row r="1077" spans="1:23" x14ac:dyDescent="0.3">
      <c r="A1077" s="10" t="s">
        <v>1396</v>
      </c>
      <c r="B1077" s="10">
        <f>Cleaned_Data[[#This Row],[Order_ID]]</f>
        <v>3132</v>
      </c>
      <c r="C1077" s="10" t="str">
        <f>_xlfn.XLOOKUP(P1077,Dim_Product!$E$2:$E$221,Dim_Product!$A$2:$A$221,"Not Found")</f>
        <v>PK-106</v>
      </c>
      <c r="D1077" s="10" t="str">
        <f>_xlfn.XLOOKUP(Table5[[#This Row],[Order_Date]],Table8[Date],Table8[Date_Key],"Not Found")</f>
        <v>DK-673</v>
      </c>
      <c r="E1077" s="10" t="str">
        <f>_xlfn.XLOOKUP(R1077,Table4[Region],Table4[Region_Key])</f>
        <v>RK-02</v>
      </c>
      <c r="F1077" s="10" t="str">
        <f>_xlfn.XLOOKUP(S1077,Table6[Sales_Channel],Table6[Channel_Key])</f>
        <v>CK-01</v>
      </c>
      <c r="G1077" s="10" t="str">
        <f>_xlfn.XLOOKUP(T1077,Table7[Gender_Category],Table7[Gender_Key])</f>
        <v>GK-01</v>
      </c>
      <c r="H1077" s="10">
        <f>Cleaned_Data[[#This Row],[Units_Sold]]</f>
        <v>2</v>
      </c>
      <c r="I1077" s="10">
        <f>Cleaned_Data[[#This Row],[MRP]]</f>
        <v>5073.6899999999996</v>
      </c>
      <c r="J1077" s="10">
        <f>Cleaned_Data[[#This Row],[Discount_Applied]]</f>
        <v>0</v>
      </c>
      <c r="K1077" s="10">
        <f>Cleaned_Data[[#This Row],[Revenue]]</f>
        <v>0</v>
      </c>
      <c r="L1077" s="10">
        <f>Cleaned_Data[[#This Row],[Profit]]</f>
        <v>-1033.3499999999999</v>
      </c>
      <c r="M1077" s="10" t="str">
        <f>Cleaned_Data[[#This Row],[Product_Name]]</f>
        <v>Dunk Low</v>
      </c>
      <c r="N1077" s="10" t="str">
        <f>Cleaned_Data[[#This Row],[Product_Line]]</f>
        <v>Lifestyle</v>
      </c>
      <c r="O1077" s="10" t="str">
        <f>Cleaned_Data[[#This Row],[Size]]</f>
        <v>NA</v>
      </c>
      <c r="P1077" s="10" t="str">
        <f t="shared" si="32"/>
        <v>Dunk Low|Lifestyle|NA</v>
      </c>
      <c r="Q1077" s="11">
        <f>Cleaned_Data[[#This Row],[Order_Date]]</f>
        <v>45805</v>
      </c>
      <c r="R1077" s="10" t="str">
        <f>Cleaned_Data[[#This Row],[Region]]</f>
        <v>Hyderabad</v>
      </c>
      <c r="S1077" s="10" t="str">
        <f>Cleaned_Data[[#This Row],[Sales_Channel]]</f>
        <v>Online</v>
      </c>
      <c r="T1077" s="10" t="str">
        <f>Cleaned_Data[[#This Row],[Gender_Category]]</f>
        <v>Kids</v>
      </c>
      <c r="U1077" t="str">
        <f t="shared" si="33"/>
        <v>DK-673</v>
      </c>
      <c r="V1077" s="10"/>
      <c r="W1077" s="10"/>
    </row>
    <row r="1078" spans="1:23" x14ac:dyDescent="0.3">
      <c r="A1078" s="10" t="s">
        <v>1397</v>
      </c>
      <c r="B1078" s="10">
        <f>Cleaned_Data[[#This Row],[Order_ID]]</f>
        <v>3133</v>
      </c>
      <c r="C1078" s="10" t="str">
        <f>_xlfn.XLOOKUP(P1078,Dim_Product!$E$2:$E$221,Dim_Product!$A$2:$A$221,"Not Found")</f>
        <v>PK-60</v>
      </c>
      <c r="D1078" s="10" t="str">
        <f>_xlfn.XLOOKUP(Table5[[#This Row],[Order_Date]],Table8[Date],Table8[Date_Key],"Not Found")</f>
        <v>Not Found</v>
      </c>
      <c r="E1078" s="10" t="str">
        <f>_xlfn.XLOOKUP(R1078,Table4[Region],Table4[Region_Key])</f>
        <v>RK-05</v>
      </c>
      <c r="F1078" s="10" t="str">
        <f>_xlfn.XLOOKUP(S1078,Table6[Sales_Channel],Table6[Channel_Key])</f>
        <v>CK-02</v>
      </c>
      <c r="G1078" s="10" t="str">
        <f>_xlfn.XLOOKUP(T1078,Table7[Gender_Category],Table7[Gender_Key])</f>
        <v>GK-01</v>
      </c>
      <c r="H1078" s="10">
        <f>Cleaned_Data[[#This Row],[Units_Sold]]</f>
        <v>2</v>
      </c>
      <c r="I1078" s="10">
        <f>Cleaned_Data[[#This Row],[MRP]]</f>
        <v>6110.0300000000007</v>
      </c>
      <c r="J1078" s="10">
        <f>Cleaned_Data[[#This Row],[Discount_Applied]]</f>
        <v>0.77</v>
      </c>
      <c r="K1078" s="10">
        <f>Cleaned_Data[[#This Row],[Revenue]]</f>
        <v>0</v>
      </c>
      <c r="L1078" s="10">
        <f>Cleaned_Data[[#This Row],[Profit]]</f>
        <v>88.55</v>
      </c>
      <c r="M1078" s="10" t="str">
        <f>Cleaned_Data[[#This Row],[Product_Name]]</f>
        <v>Mercurial Superfly</v>
      </c>
      <c r="N1078" s="10" t="str">
        <f>Cleaned_Data[[#This Row],[Product_Line]]</f>
        <v>Soccer</v>
      </c>
      <c r="O1078" s="10" t="str">
        <f>Cleaned_Data[[#This Row],[Size]]</f>
        <v>L</v>
      </c>
      <c r="P1078" s="10" t="str">
        <f t="shared" si="32"/>
        <v>Mercurial Superfly|Soccer|L</v>
      </c>
      <c r="Q1078" s="11" t="str">
        <f>Cleaned_Data[[#This Row],[Order_Date]]</f>
        <v/>
      </c>
      <c r="R1078" s="10" t="str">
        <f>Cleaned_Data[[#This Row],[Region]]</f>
        <v>Delhi</v>
      </c>
      <c r="S1078" s="10" t="str">
        <f>Cleaned_Data[[#This Row],[Sales_Channel]]</f>
        <v>Retail</v>
      </c>
      <c r="T1078" s="10" t="str">
        <f>Cleaned_Data[[#This Row],[Gender_Category]]</f>
        <v>Kids</v>
      </c>
      <c r="U1078" t="str">
        <f t="shared" si="33"/>
        <v>Not Found</v>
      </c>
      <c r="V1078" s="10"/>
      <c r="W1078" s="10"/>
    </row>
    <row r="1079" spans="1:23" x14ac:dyDescent="0.3">
      <c r="A1079" s="10" t="s">
        <v>1398</v>
      </c>
      <c r="B1079" s="10">
        <f>Cleaned_Data[[#This Row],[Order_ID]]</f>
        <v>3134</v>
      </c>
      <c r="C1079" s="10" t="str">
        <f>_xlfn.XLOOKUP(P1079,Dim_Product!$E$2:$E$221,Dim_Product!$A$2:$A$221,"Not Found")</f>
        <v>PK-53</v>
      </c>
      <c r="D1079" s="10" t="str">
        <f>_xlfn.XLOOKUP(Table5[[#This Row],[Order_Date]],Table8[Date],Table8[Date_Key],"Not Found")</f>
        <v>Not Found</v>
      </c>
      <c r="E1079" s="10" t="str">
        <f>_xlfn.XLOOKUP(R1079,Table4[Region],Table4[Region_Key])</f>
        <v>RK-05</v>
      </c>
      <c r="F1079" s="10" t="str">
        <f>_xlfn.XLOOKUP(S1079,Table6[Sales_Channel],Table6[Channel_Key])</f>
        <v>CK-02</v>
      </c>
      <c r="G1079" s="10" t="str">
        <f>_xlfn.XLOOKUP(T1079,Table7[Gender_Category],Table7[Gender_Key])</f>
        <v>GK-03</v>
      </c>
      <c r="H1079" s="10">
        <f>Cleaned_Data[[#This Row],[Units_Sold]]</f>
        <v>2</v>
      </c>
      <c r="I1079" s="10">
        <f>Cleaned_Data[[#This Row],[MRP]]</f>
        <v>6110.0300000000007</v>
      </c>
      <c r="J1079" s="10">
        <f>Cleaned_Data[[#This Row],[Discount_Applied]]</f>
        <v>0.19</v>
      </c>
      <c r="K1079" s="10">
        <f>Cleaned_Data[[#This Row],[Revenue]]</f>
        <v>0</v>
      </c>
      <c r="L1079" s="10">
        <f>Cleaned_Data[[#This Row],[Profit]]</f>
        <v>31.3</v>
      </c>
      <c r="M1079" s="10" t="str">
        <f>Cleaned_Data[[#This Row],[Product_Name]]</f>
        <v>Air Jordan</v>
      </c>
      <c r="N1079" s="10" t="str">
        <f>Cleaned_Data[[#This Row],[Product_Line]]</f>
        <v>Basketball</v>
      </c>
      <c r="O1079" s="10" t="str">
        <f>Cleaned_Data[[#This Row],[Size]]</f>
        <v>L</v>
      </c>
      <c r="P1079" s="10" t="str">
        <f t="shared" si="32"/>
        <v>Air Jordan|Basketball|L</v>
      </c>
      <c r="Q1079" s="11" t="str">
        <f>Cleaned_Data[[#This Row],[Order_Date]]</f>
        <v/>
      </c>
      <c r="R1079" s="10" t="str">
        <f>Cleaned_Data[[#This Row],[Region]]</f>
        <v>Delhi</v>
      </c>
      <c r="S1079" s="10" t="str">
        <f>Cleaned_Data[[#This Row],[Sales_Channel]]</f>
        <v>Retail</v>
      </c>
      <c r="T1079" s="10" t="str">
        <f>Cleaned_Data[[#This Row],[Gender_Category]]</f>
        <v>Men</v>
      </c>
      <c r="U1079" t="str">
        <f t="shared" si="33"/>
        <v>Not Found</v>
      </c>
      <c r="V1079" s="10"/>
      <c r="W1079" s="10"/>
    </row>
    <row r="1080" spans="1:23" x14ac:dyDescent="0.3">
      <c r="A1080" s="10" t="s">
        <v>1399</v>
      </c>
      <c r="B1080" s="10">
        <f>Cleaned_Data[[#This Row],[Order_ID]]</f>
        <v>3135</v>
      </c>
      <c r="C1080" s="10" t="str">
        <f>_xlfn.XLOOKUP(P1080,Dim_Product!$E$2:$E$221,Dim_Product!$A$2:$A$221,"Not Found")</f>
        <v>PK-29</v>
      </c>
      <c r="D1080" s="10" t="str">
        <f>_xlfn.XLOOKUP(Table5[[#This Row],[Order_Date]],Table8[Date],Table8[Date_Key],"Not Found")</f>
        <v>DK-417</v>
      </c>
      <c r="E1080" s="10" t="str">
        <f>_xlfn.XLOOKUP(R1080,Table4[Region],Table4[Region_Key])</f>
        <v>RK-04</v>
      </c>
      <c r="F1080" s="10" t="str">
        <f>_xlfn.XLOOKUP(S1080,Table6[Sales_Channel],Table6[Channel_Key])</f>
        <v>CK-01</v>
      </c>
      <c r="G1080" s="10" t="str">
        <f>_xlfn.XLOOKUP(T1080,Table7[Gender_Category],Table7[Gender_Key])</f>
        <v>GK-02</v>
      </c>
      <c r="H1080" s="10">
        <f>Cleaned_Data[[#This Row],[Units_Sold]]</f>
        <v>3</v>
      </c>
      <c r="I1080" s="10">
        <f>Cleaned_Data[[#This Row],[MRP]]</f>
        <v>4009.47</v>
      </c>
      <c r="J1080" s="10">
        <f>Cleaned_Data[[#This Row],[Discount_Applied]]</f>
        <v>0</v>
      </c>
      <c r="K1080" s="10">
        <f>Cleaned_Data[[#This Row],[Revenue]]</f>
        <v>-2525.9699999999998</v>
      </c>
      <c r="L1080" s="10">
        <f>Cleaned_Data[[#This Row],[Profit]]</f>
        <v>2434.87</v>
      </c>
      <c r="M1080" s="10" t="str">
        <f>Cleaned_Data[[#This Row],[Product_Name]]</f>
        <v>Mercurial Superfly</v>
      </c>
      <c r="N1080" s="10" t="str">
        <f>Cleaned_Data[[#This Row],[Product_Line]]</f>
        <v>Soccer</v>
      </c>
      <c r="O1080" s="10" t="str">
        <f>Cleaned_Data[[#This Row],[Size]]</f>
        <v>XL</v>
      </c>
      <c r="P1080" s="10" t="str">
        <f t="shared" si="32"/>
        <v>Mercurial Superfly|Soccer|XL</v>
      </c>
      <c r="Q1080" s="11">
        <f>Cleaned_Data[[#This Row],[Order_Date]]</f>
        <v>45549</v>
      </c>
      <c r="R1080" s="10" t="str">
        <f>Cleaned_Data[[#This Row],[Region]]</f>
        <v>Pune</v>
      </c>
      <c r="S1080" s="10" t="str">
        <f>Cleaned_Data[[#This Row],[Sales_Channel]]</f>
        <v>Online</v>
      </c>
      <c r="T1080" s="10" t="str">
        <f>Cleaned_Data[[#This Row],[Gender_Category]]</f>
        <v>Women</v>
      </c>
      <c r="U1080" t="str">
        <f t="shared" si="33"/>
        <v>DK-417</v>
      </c>
      <c r="V1080" s="10"/>
      <c r="W1080" s="10"/>
    </row>
    <row r="1081" spans="1:23" x14ac:dyDescent="0.3">
      <c r="A1081" s="10" t="s">
        <v>1400</v>
      </c>
      <c r="B1081" s="10">
        <f>Cleaned_Data[[#This Row],[Order_ID]]</f>
        <v>3136</v>
      </c>
      <c r="C1081" s="10" t="str">
        <f>_xlfn.XLOOKUP(P1081,Dim_Product!$E$2:$E$221,Dim_Product!$A$2:$A$221,"Not Found")</f>
        <v>PK-11</v>
      </c>
      <c r="D1081" s="10" t="str">
        <f>_xlfn.XLOOKUP(Table5[[#This Row],[Order_Date]],Table8[Date],Table8[Date_Key],"Not Found")</f>
        <v>DK-169</v>
      </c>
      <c r="E1081" s="10" t="str">
        <f>_xlfn.XLOOKUP(R1081,Table4[Region],Table4[Region_Key])</f>
        <v>RK-03</v>
      </c>
      <c r="F1081" s="10" t="str">
        <f>_xlfn.XLOOKUP(S1081,Table6[Sales_Channel],Table6[Channel_Key])</f>
        <v>CK-02</v>
      </c>
      <c r="G1081" s="10" t="str">
        <f>_xlfn.XLOOKUP(T1081,Table7[Gender_Category],Table7[Gender_Key])</f>
        <v>GK-01</v>
      </c>
      <c r="H1081" s="10">
        <f>Cleaned_Data[[#This Row],[Units_Sold]]</f>
        <v>2</v>
      </c>
      <c r="I1081" s="10">
        <f>Cleaned_Data[[#This Row],[MRP]]</f>
        <v>6110.0300000000007</v>
      </c>
      <c r="J1081" s="10">
        <f>Cleaned_Data[[#This Row],[Discount_Applied]]</f>
        <v>0</v>
      </c>
      <c r="K1081" s="10">
        <f>Cleaned_Data[[#This Row],[Revenue]]</f>
        <v>0</v>
      </c>
      <c r="L1081" s="10">
        <f>Cleaned_Data[[#This Row],[Profit]]</f>
        <v>-518.65</v>
      </c>
      <c r="M1081" s="10" t="str">
        <f>Cleaned_Data[[#This Row],[Product_Name]]</f>
        <v>Blazer Mid</v>
      </c>
      <c r="N1081" s="10" t="str">
        <f>Cleaned_Data[[#This Row],[Product_Line]]</f>
        <v>Lifestyle</v>
      </c>
      <c r="O1081" s="10" t="str">
        <f>Cleaned_Data[[#This Row],[Size]]</f>
        <v>NA</v>
      </c>
      <c r="P1081" s="10" t="str">
        <f t="shared" si="32"/>
        <v>Blazer Mid|Lifestyle|NA</v>
      </c>
      <c r="Q1081" s="11">
        <f>Cleaned_Data[[#This Row],[Order_Date]]</f>
        <v>45301</v>
      </c>
      <c r="R1081" s="10" t="str">
        <f>Cleaned_Data[[#This Row],[Region]]</f>
        <v>Mumbai</v>
      </c>
      <c r="S1081" s="10" t="str">
        <f>Cleaned_Data[[#This Row],[Sales_Channel]]</f>
        <v>Retail</v>
      </c>
      <c r="T1081" s="10" t="str">
        <f>Cleaned_Data[[#This Row],[Gender_Category]]</f>
        <v>Kids</v>
      </c>
      <c r="U1081" t="str">
        <f t="shared" si="33"/>
        <v>DK-169</v>
      </c>
      <c r="V1081" s="10"/>
      <c r="W1081" s="10"/>
    </row>
    <row r="1082" spans="1:23" x14ac:dyDescent="0.3">
      <c r="A1082" s="10" t="s">
        <v>1401</v>
      </c>
      <c r="B1082" s="10">
        <f>Cleaned_Data[[#This Row],[Order_ID]]</f>
        <v>3137</v>
      </c>
      <c r="C1082" s="10" t="str">
        <f>_xlfn.XLOOKUP(P1082,Dim_Product!$E$2:$E$221,Dim_Product!$A$2:$A$221,"Not Found")</f>
        <v>PK-28</v>
      </c>
      <c r="D1082" s="10" t="str">
        <f>_xlfn.XLOOKUP(Table5[[#This Row],[Order_Date]],Table8[Date],Table8[Date_Key],"Not Found")</f>
        <v>Not Found</v>
      </c>
      <c r="E1082" s="10" t="str">
        <f>_xlfn.XLOOKUP(R1082,Table4[Region],Table4[Region_Key])</f>
        <v>RK-01</v>
      </c>
      <c r="F1082" s="10" t="str">
        <f>_xlfn.XLOOKUP(S1082,Table6[Sales_Channel],Table6[Channel_Key])</f>
        <v>CK-01</v>
      </c>
      <c r="G1082" s="10" t="str">
        <f>_xlfn.XLOOKUP(T1082,Table7[Gender_Category],Table7[Gender_Key])</f>
        <v>GK-01</v>
      </c>
      <c r="H1082" s="10">
        <f>Cleaned_Data[[#This Row],[Units_Sold]]</f>
        <v>2</v>
      </c>
      <c r="I1082" s="10">
        <f>Cleaned_Data[[#This Row],[MRP]]</f>
        <v>7176.21</v>
      </c>
      <c r="J1082" s="10">
        <f>Cleaned_Data[[#This Row],[Discount_Applied]]</f>
        <v>0</v>
      </c>
      <c r="K1082" s="10">
        <f>Cleaned_Data[[#This Row],[Revenue]]</f>
        <v>0</v>
      </c>
      <c r="L1082" s="10">
        <f>Cleaned_Data[[#This Row],[Profit]]</f>
        <v>659.4</v>
      </c>
      <c r="M1082" s="10" t="str">
        <f>Cleaned_Data[[#This Row],[Product_Name]]</f>
        <v>Premier III</v>
      </c>
      <c r="N1082" s="10" t="str">
        <f>Cleaned_Data[[#This Row],[Product_Line]]</f>
        <v>Soccer</v>
      </c>
      <c r="O1082" s="10" t="str">
        <f>Cleaned_Data[[#This Row],[Size]]</f>
        <v>NA</v>
      </c>
      <c r="P1082" s="10" t="str">
        <f t="shared" si="32"/>
        <v>Premier III|Soccer|NA</v>
      </c>
      <c r="Q1082" s="11" t="str">
        <f>Cleaned_Data[[#This Row],[Order_Date]]</f>
        <v/>
      </c>
      <c r="R1082" s="10" t="str">
        <f>Cleaned_Data[[#This Row],[Region]]</f>
        <v>Bangalore</v>
      </c>
      <c r="S1082" s="10" t="str">
        <f>Cleaned_Data[[#This Row],[Sales_Channel]]</f>
        <v>Online</v>
      </c>
      <c r="T1082" s="10" t="str">
        <f>Cleaned_Data[[#This Row],[Gender_Category]]</f>
        <v>Kids</v>
      </c>
      <c r="U1082" t="str">
        <f t="shared" si="33"/>
        <v>Not Found</v>
      </c>
      <c r="V1082" s="10"/>
      <c r="W1082" s="10"/>
    </row>
    <row r="1083" spans="1:23" x14ac:dyDescent="0.3">
      <c r="A1083" s="10" t="s">
        <v>1402</v>
      </c>
      <c r="B1083" s="10">
        <f>Cleaned_Data[[#This Row],[Order_ID]]</f>
        <v>3138</v>
      </c>
      <c r="C1083" s="10" t="str">
        <f>_xlfn.XLOOKUP(P1083,Dim_Product!$E$2:$E$221,Dim_Product!$A$2:$A$221,"Not Found")</f>
        <v>PK-04</v>
      </c>
      <c r="D1083" s="10" t="str">
        <f>_xlfn.XLOOKUP(Table5[[#This Row],[Order_Date]],Table8[Date],Table8[Date_Key],"Not Found")</f>
        <v>DK-566</v>
      </c>
      <c r="E1083" s="10" t="str">
        <f>_xlfn.XLOOKUP(R1083,Table4[Region],Table4[Region_Key])</f>
        <v>RK-02</v>
      </c>
      <c r="F1083" s="10" t="str">
        <f>_xlfn.XLOOKUP(S1083,Table6[Sales_Channel],Table6[Channel_Key])</f>
        <v>CK-01</v>
      </c>
      <c r="G1083" s="10" t="str">
        <f>_xlfn.XLOOKUP(T1083,Table7[Gender_Category],Table7[Gender_Key])</f>
        <v>GK-01</v>
      </c>
      <c r="H1083" s="10">
        <f>Cleaned_Data[[#This Row],[Units_Sold]]</f>
        <v>2</v>
      </c>
      <c r="I1083" s="10">
        <f>Cleaned_Data[[#This Row],[MRP]]</f>
        <v>3911.84</v>
      </c>
      <c r="J1083" s="10">
        <f>Cleaned_Data[[#This Row],[Discount_Applied]]</f>
        <v>0.42</v>
      </c>
      <c r="K1083" s="10">
        <f>Cleaned_Data[[#This Row],[Revenue]]</f>
        <v>0</v>
      </c>
      <c r="L1083" s="10">
        <f>Cleaned_Data[[#This Row],[Profit]]</f>
        <v>3601.48</v>
      </c>
      <c r="M1083" s="10" t="str">
        <f>Cleaned_Data[[#This Row],[Product_Name]]</f>
        <v>Blazer Mid</v>
      </c>
      <c r="N1083" s="10" t="str">
        <f>Cleaned_Data[[#This Row],[Product_Line]]</f>
        <v>Lifestyle</v>
      </c>
      <c r="O1083" s="10" t="str">
        <f>Cleaned_Data[[#This Row],[Size]]</f>
        <v>L</v>
      </c>
      <c r="P1083" s="10" t="str">
        <f t="shared" si="32"/>
        <v>Blazer Mid|Lifestyle|L</v>
      </c>
      <c r="Q1083" s="11">
        <f>Cleaned_Data[[#This Row],[Order_Date]]</f>
        <v>45698</v>
      </c>
      <c r="R1083" s="10" t="str">
        <f>Cleaned_Data[[#This Row],[Region]]</f>
        <v>Hyderabad</v>
      </c>
      <c r="S1083" s="10" t="str">
        <f>Cleaned_Data[[#This Row],[Sales_Channel]]</f>
        <v>Online</v>
      </c>
      <c r="T1083" s="10" t="str">
        <f>Cleaned_Data[[#This Row],[Gender_Category]]</f>
        <v>Kids</v>
      </c>
      <c r="U1083" t="str">
        <f t="shared" si="33"/>
        <v>DK-566</v>
      </c>
      <c r="V1083" s="10"/>
      <c r="W1083" s="10"/>
    </row>
    <row r="1084" spans="1:23" x14ac:dyDescent="0.3">
      <c r="A1084" s="10" t="s">
        <v>1403</v>
      </c>
      <c r="B1084" s="10">
        <f>Cleaned_Data[[#This Row],[Order_ID]]</f>
        <v>3139</v>
      </c>
      <c r="C1084" s="10" t="str">
        <f>_xlfn.XLOOKUP(P1084,Dim_Product!$E$2:$E$221,Dim_Product!$A$2:$A$221,"Not Found")</f>
        <v>PK-23</v>
      </c>
      <c r="D1084" s="10" t="str">
        <f>_xlfn.XLOOKUP(Table5[[#This Row],[Order_Date]],Table8[Date],Table8[Date_Key],"Not Found")</f>
        <v>DK-383</v>
      </c>
      <c r="E1084" s="10" t="str">
        <f>_xlfn.XLOOKUP(R1084,Table4[Region],Table4[Region_Key])</f>
        <v>RK-01</v>
      </c>
      <c r="F1084" s="10" t="str">
        <f>_xlfn.XLOOKUP(S1084,Table6[Sales_Channel],Table6[Channel_Key])</f>
        <v>CK-01</v>
      </c>
      <c r="G1084" s="10" t="str">
        <f>_xlfn.XLOOKUP(T1084,Table7[Gender_Category],Table7[Gender_Key])</f>
        <v>GK-01</v>
      </c>
      <c r="H1084" s="10">
        <f>Cleaned_Data[[#This Row],[Units_Sold]]</f>
        <v>2</v>
      </c>
      <c r="I1084" s="10">
        <f>Cleaned_Data[[#This Row],[MRP]]</f>
        <v>9682.4599999999991</v>
      </c>
      <c r="J1084" s="10">
        <f>Cleaned_Data[[#This Row],[Discount_Applied]]</f>
        <v>0</v>
      </c>
      <c r="K1084" s="10">
        <f>Cleaned_Data[[#This Row],[Revenue]]</f>
        <v>0</v>
      </c>
      <c r="L1084" s="10">
        <f>Cleaned_Data[[#This Row],[Profit]]</f>
        <v>3095.64</v>
      </c>
      <c r="M1084" s="10" t="str">
        <f>Cleaned_Data[[#This Row],[Product_Name]]</f>
        <v>Blazer Mid</v>
      </c>
      <c r="N1084" s="10" t="str">
        <f>Cleaned_Data[[#This Row],[Product_Line]]</f>
        <v>Lifestyle</v>
      </c>
      <c r="O1084" s="10" t="str">
        <f>Cleaned_Data[[#This Row],[Size]]</f>
        <v>XL</v>
      </c>
      <c r="P1084" s="10" t="str">
        <f t="shared" si="32"/>
        <v>Blazer Mid|Lifestyle|XL</v>
      </c>
      <c r="Q1084" s="11">
        <f>Cleaned_Data[[#This Row],[Order_Date]]</f>
        <v>45515</v>
      </c>
      <c r="R1084" s="10" t="str">
        <f>Cleaned_Data[[#This Row],[Region]]</f>
        <v>Bangalore</v>
      </c>
      <c r="S1084" s="10" t="str">
        <f>Cleaned_Data[[#This Row],[Sales_Channel]]</f>
        <v>Online</v>
      </c>
      <c r="T1084" s="10" t="str">
        <f>Cleaned_Data[[#This Row],[Gender_Category]]</f>
        <v>Kids</v>
      </c>
      <c r="U1084" t="str">
        <f t="shared" si="33"/>
        <v>DK-383</v>
      </c>
      <c r="V1084" s="10"/>
      <c r="W1084" s="10"/>
    </row>
    <row r="1085" spans="1:23" x14ac:dyDescent="0.3">
      <c r="A1085" s="10" t="s">
        <v>1404</v>
      </c>
      <c r="B1085" s="10">
        <f>Cleaned_Data[[#This Row],[Order_ID]]</f>
        <v>3140</v>
      </c>
      <c r="C1085" s="10" t="str">
        <f>_xlfn.XLOOKUP(P1085,Dim_Product!$E$2:$E$221,Dim_Product!$A$2:$A$221,"Not Found")</f>
        <v>PK-04</v>
      </c>
      <c r="D1085" s="10" t="str">
        <f>_xlfn.XLOOKUP(Table5[[#This Row],[Order_Date]],Table8[Date],Table8[Date_Key],"Not Found")</f>
        <v>DK-401</v>
      </c>
      <c r="E1085" s="10" t="str">
        <f>_xlfn.XLOOKUP(R1085,Table4[Region],Table4[Region_Key])</f>
        <v>RK-01</v>
      </c>
      <c r="F1085" s="10" t="str">
        <f>_xlfn.XLOOKUP(S1085,Table6[Sales_Channel],Table6[Channel_Key])</f>
        <v>CK-02</v>
      </c>
      <c r="G1085" s="10" t="str">
        <f>_xlfn.XLOOKUP(T1085,Table7[Gender_Category],Table7[Gender_Key])</f>
        <v>GK-02</v>
      </c>
      <c r="H1085" s="10">
        <f>Cleaned_Data[[#This Row],[Units_Sold]]</f>
        <v>2</v>
      </c>
      <c r="I1085" s="10">
        <f>Cleaned_Data[[#This Row],[MRP]]</f>
        <v>6110.0300000000007</v>
      </c>
      <c r="J1085" s="10">
        <f>Cleaned_Data[[#This Row],[Discount_Applied]]</f>
        <v>0</v>
      </c>
      <c r="K1085" s="10">
        <f>Cleaned_Data[[#This Row],[Revenue]]</f>
        <v>0</v>
      </c>
      <c r="L1085" s="10">
        <f>Cleaned_Data[[#This Row],[Profit]]</f>
        <v>3855.21</v>
      </c>
      <c r="M1085" s="10" t="str">
        <f>Cleaned_Data[[#This Row],[Product_Name]]</f>
        <v>Blazer Mid</v>
      </c>
      <c r="N1085" s="10" t="str">
        <f>Cleaned_Data[[#This Row],[Product_Line]]</f>
        <v>Lifestyle</v>
      </c>
      <c r="O1085" s="10" t="str">
        <f>Cleaned_Data[[#This Row],[Size]]</f>
        <v>L</v>
      </c>
      <c r="P1085" s="10" t="str">
        <f t="shared" si="32"/>
        <v>Blazer Mid|Lifestyle|L</v>
      </c>
      <c r="Q1085" s="11">
        <f>Cleaned_Data[[#This Row],[Order_Date]]</f>
        <v>45533</v>
      </c>
      <c r="R1085" s="10" t="str">
        <f>Cleaned_Data[[#This Row],[Region]]</f>
        <v>Bangalore</v>
      </c>
      <c r="S1085" s="10" t="str">
        <f>Cleaned_Data[[#This Row],[Sales_Channel]]</f>
        <v>Retail</v>
      </c>
      <c r="T1085" s="10" t="str">
        <f>Cleaned_Data[[#This Row],[Gender_Category]]</f>
        <v>Women</v>
      </c>
      <c r="U1085" t="str">
        <f t="shared" si="33"/>
        <v>DK-401</v>
      </c>
      <c r="V1085" s="10"/>
      <c r="W1085" s="10"/>
    </row>
    <row r="1086" spans="1:23" x14ac:dyDescent="0.3">
      <c r="A1086" s="10" t="s">
        <v>1405</v>
      </c>
      <c r="B1086" s="10">
        <f>Cleaned_Data[[#This Row],[Order_ID]]</f>
        <v>3141</v>
      </c>
      <c r="C1086" s="10" t="str">
        <f>_xlfn.XLOOKUP(P1086,Dim_Product!$E$2:$E$221,Dim_Product!$A$2:$A$221,"Not Found")</f>
        <v>PK-54</v>
      </c>
      <c r="D1086" s="10" t="str">
        <f>_xlfn.XLOOKUP(Table5[[#This Row],[Order_Date]],Table8[Date],Table8[Date_Key],"Not Found")</f>
        <v>Not Found</v>
      </c>
      <c r="E1086" s="10" t="str">
        <f>_xlfn.XLOOKUP(R1086,Table4[Region],Table4[Region_Key])</f>
        <v>RK-06</v>
      </c>
      <c r="F1086" s="10" t="str">
        <f>_xlfn.XLOOKUP(S1086,Table6[Sales_Channel],Table6[Channel_Key])</f>
        <v>CK-02</v>
      </c>
      <c r="G1086" s="10" t="str">
        <f>_xlfn.XLOOKUP(T1086,Table7[Gender_Category],Table7[Gender_Key])</f>
        <v>GK-02</v>
      </c>
      <c r="H1086" s="10">
        <f>Cleaned_Data[[#This Row],[Units_Sold]]</f>
        <v>-1</v>
      </c>
      <c r="I1086" s="10">
        <f>Cleaned_Data[[#This Row],[MRP]]</f>
        <v>6110.0300000000007</v>
      </c>
      <c r="J1086" s="10">
        <f>Cleaned_Data[[#This Row],[Discount_Applied]]</f>
        <v>0</v>
      </c>
      <c r="K1086" s="10">
        <f>Cleaned_Data[[#This Row],[Revenue]]</f>
        <v>0</v>
      </c>
      <c r="L1086" s="10">
        <f>Cleaned_Data[[#This Row],[Profit]]</f>
        <v>-734.72</v>
      </c>
      <c r="M1086" s="10" t="str">
        <f>Cleaned_Data[[#This Row],[Product_Name]]</f>
        <v>ZoomX Invincible</v>
      </c>
      <c r="N1086" s="10" t="str">
        <f>Cleaned_Data[[#This Row],[Product_Line]]</f>
        <v>Training</v>
      </c>
      <c r="O1086" s="10" t="str">
        <f>Cleaned_Data[[#This Row],[Size]]</f>
        <v>11</v>
      </c>
      <c r="P1086" s="10" t="str">
        <f t="shared" si="32"/>
        <v>ZoomX Invincible|Training|11</v>
      </c>
      <c r="Q1086" s="11" t="str">
        <f>Cleaned_Data[[#This Row],[Order_Date]]</f>
        <v/>
      </c>
      <c r="R1086" s="10" t="str">
        <f>Cleaned_Data[[#This Row],[Region]]</f>
        <v>Kolkata</v>
      </c>
      <c r="S1086" s="10" t="str">
        <f>Cleaned_Data[[#This Row],[Sales_Channel]]</f>
        <v>Retail</v>
      </c>
      <c r="T1086" s="10" t="str">
        <f>Cleaned_Data[[#This Row],[Gender_Category]]</f>
        <v>Women</v>
      </c>
      <c r="U1086" t="str">
        <f t="shared" si="33"/>
        <v>Not Found</v>
      </c>
      <c r="V1086" s="10"/>
      <c r="W1086" s="10"/>
    </row>
    <row r="1087" spans="1:23" x14ac:dyDescent="0.3">
      <c r="A1087" s="10" t="s">
        <v>1406</v>
      </c>
      <c r="B1087" s="10">
        <f>Cleaned_Data[[#This Row],[Order_ID]]</f>
        <v>3142</v>
      </c>
      <c r="C1087" s="10" t="str">
        <f>_xlfn.XLOOKUP(P1087,Dim_Product!$E$2:$E$221,Dim_Product!$A$2:$A$221,"Not Found")</f>
        <v>PK-27</v>
      </c>
      <c r="D1087" s="10" t="str">
        <f>_xlfn.XLOOKUP(Table5[[#This Row],[Order_Date]],Table8[Date],Table8[Date_Key],"Not Found")</f>
        <v>Not Found</v>
      </c>
      <c r="E1087" s="10" t="str">
        <f>_xlfn.XLOOKUP(R1087,Table4[Region],Table4[Region_Key])</f>
        <v>RK-05</v>
      </c>
      <c r="F1087" s="10" t="str">
        <f>_xlfn.XLOOKUP(S1087,Table6[Sales_Channel],Table6[Channel_Key])</f>
        <v>CK-01</v>
      </c>
      <c r="G1087" s="10" t="str">
        <f>_xlfn.XLOOKUP(T1087,Table7[Gender_Category],Table7[Gender_Key])</f>
        <v>GK-01</v>
      </c>
      <c r="H1087" s="10">
        <f>Cleaned_Data[[#This Row],[Units_Sold]]</f>
        <v>2</v>
      </c>
      <c r="I1087" s="10">
        <f>Cleaned_Data[[#This Row],[MRP]]</f>
        <v>6110.0300000000007</v>
      </c>
      <c r="J1087" s="10">
        <f>Cleaned_Data[[#This Row],[Discount_Applied]]</f>
        <v>0</v>
      </c>
      <c r="K1087" s="10">
        <f>Cleaned_Data[[#This Row],[Revenue]]</f>
        <v>0</v>
      </c>
      <c r="L1087" s="10">
        <f>Cleaned_Data[[#This Row],[Profit]]</f>
        <v>2520.02</v>
      </c>
      <c r="M1087" s="10" t="str">
        <f>Cleaned_Data[[#This Row],[Product_Name]]</f>
        <v>Phantom GT</v>
      </c>
      <c r="N1087" s="10" t="str">
        <f>Cleaned_Data[[#This Row],[Product_Line]]</f>
        <v>Soccer</v>
      </c>
      <c r="O1087" s="10" t="str">
        <f>Cleaned_Data[[#This Row],[Size]]</f>
        <v>XL</v>
      </c>
      <c r="P1087" s="10" t="str">
        <f t="shared" si="32"/>
        <v>Phantom GT|Soccer|XL</v>
      </c>
      <c r="Q1087" s="11" t="str">
        <f>Cleaned_Data[[#This Row],[Order_Date]]</f>
        <v/>
      </c>
      <c r="R1087" s="10" t="str">
        <f>Cleaned_Data[[#This Row],[Region]]</f>
        <v>Delhi</v>
      </c>
      <c r="S1087" s="10" t="str">
        <f>Cleaned_Data[[#This Row],[Sales_Channel]]</f>
        <v>Online</v>
      </c>
      <c r="T1087" s="10" t="str">
        <f>Cleaned_Data[[#This Row],[Gender_Category]]</f>
        <v>Kids</v>
      </c>
      <c r="U1087" t="str">
        <f t="shared" si="33"/>
        <v>Not Found</v>
      </c>
      <c r="V1087" s="10"/>
      <c r="W1087" s="10"/>
    </row>
    <row r="1088" spans="1:23" x14ac:dyDescent="0.3">
      <c r="A1088" s="10" t="s">
        <v>1407</v>
      </c>
      <c r="B1088" s="10">
        <f>Cleaned_Data[[#This Row],[Order_ID]]</f>
        <v>3143</v>
      </c>
      <c r="C1088" s="10" t="str">
        <f>_xlfn.XLOOKUP(P1088,Dim_Product!$E$2:$E$221,Dim_Product!$A$2:$A$221,"Not Found")</f>
        <v>PK-191</v>
      </c>
      <c r="D1088" s="10" t="str">
        <f>_xlfn.XLOOKUP(Table5[[#This Row],[Order_Date]],Table8[Date],Table8[Date_Key],"Not Found")</f>
        <v>Not Found</v>
      </c>
      <c r="E1088" s="10" t="str">
        <f>_xlfn.XLOOKUP(R1088,Table4[Region],Table4[Region_Key])</f>
        <v>RK-03</v>
      </c>
      <c r="F1088" s="10" t="str">
        <f>_xlfn.XLOOKUP(S1088,Table6[Sales_Channel],Table6[Channel_Key])</f>
        <v>CK-01</v>
      </c>
      <c r="G1088" s="10" t="str">
        <f>_xlfn.XLOOKUP(T1088,Table7[Gender_Category],Table7[Gender_Key])</f>
        <v>GK-03</v>
      </c>
      <c r="H1088" s="10">
        <f>Cleaned_Data[[#This Row],[Units_Sold]]</f>
        <v>3</v>
      </c>
      <c r="I1088" s="10">
        <f>Cleaned_Data[[#This Row],[MRP]]</f>
        <v>3938.59</v>
      </c>
      <c r="J1088" s="10">
        <f>Cleaned_Data[[#This Row],[Discount_Applied]]</f>
        <v>0.98</v>
      </c>
      <c r="K1088" s="10">
        <f>Cleaned_Data[[#This Row],[Revenue]]</f>
        <v>236.32</v>
      </c>
      <c r="L1088" s="10">
        <f>Cleaned_Data[[#This Row],[Profit]]</f>
        <v>635.39</v>
      </c>
      <c r="M1088" s="10" t="str">
        <f>Cleaned_Data[[#This Row],[Product_Name]]</f>
        <v>Flex Trainer</v>
      </c>
      <c r="N1088" s="10" t="str">
        <f>Cleaned_Data[[#This Row],[Product_Line]]</f>
        <v>Training</v>
      </c>
      <c r="O1088" s="10" t="str">
        <f>Cleaned_Data[[#This Row],[Size]]</f>
        <v>7</v>
      </c>
      <c r="P1088" s="10" t="str">
        <f t="shared" si="32"/>
        <v>Flex Trainer|Training|7</v>
      </c>
      <c r="Q1088" s="11" t="str">
        <f>Cleaned_Data[[#This Row],[Order_Date]]</f>
        <v/>
      </c>
      <c r="R1088" s="10" t="str">
        <f>Cleaned_Data[[#This Row],[Region]]</f>
        <v>Mumbai</v>
      </c>
      <c r="S1088" s="10" t="str">
        <f>Cleaned_Data[[#This Row],[Sales_Channel]]</f>
        <v>Online</v>
      </c>
      <c r="T1088" s="10" t="str">
        <f>Cleaned_Data[[#This Row],[Gender_Category]]</f>
        <v>Men</v>
      </c>
      <c r="U1088" t="str">
        <f t="shared" si="33"/>
        <v>Not Found</v>
      </c>
      <c r="V1088" s="10"/>
      <c r="W1088" s="10"/>
    </row>
    <row r="1089" spans="1:23" x14ac:dyDescent="0.3">
      <c r="A1089" s="10" t="s">
        <v>1408</v>
      </c>
      <c r="B1089" s="10">
        <f>Cleaned_Data[[#This Row],[Order_ID]]</f>
        <v>3144</v>
      </c>
      <c r="C1089" s="10" t="str">
        <f>_xlfn.XLOOKUP(P1089,Dim_Product!$E$2:$E$221,Dim_Product!$A$2:$A$221,"Not Found")</f>
        <v>PK-125</v>
      </c>
      <c r="D1089" s="10" t="str">
        <f>_xlfn.XLOOKUP(Table5[[#This Row],[Order_Date]],Table8[Date],Table8[Date_Key],"Not Found")</f>
        <v>DK-533</v>
      </c>
      <c r="E1089" s="10" t="str">
        <f>_xlfn.XLOOKUP(R1089,Table4[Region],Table4[Region_Key])</f>
        <v>RK-02</v>
      </c>
      <c r="F1089" s="10" t="str">
        <f>_xlfn.XLOOKUP(S1089,Table6[Sales_Channel],Table6[Channel_Key])</f>
        <v>CK-02</v>
      </c>
      <c r="G1089" s="10" t="str">
        <f>_xlfn.XLOOKUP(T1089,Table7[Gender_Category],Table7[Gender_Key])</f>
        <v>GK-02</v>
      </c>
      <c r="H1089" s="10">
        <f>Cleaned_Data[[#This Row],[Units_Sold]]</f>
        <v>2</v>
      </c>
      <c r="I1089" s="10">
        <f>Cleaned_Data[[#This Row],[MRP]]</f>
        <v>8613.08</v>
      </c>
      <c r="J1089" s="10">
        <f>Cleaned_Data[[#This Row],[Discount_Applied]]</f>
        <v>0</v>
      </c>
      <c r="K1089" s="10">
        <f>Cleaned_Data[[#This Row],[Revenue]]</f>
        <v>0</v>
      </c>
      <c r="L1089" s="10">
        <f>Cleaned_Data[[#This Row],[Profit]]</f>
        <v>-1049.73</v>
      </c>
      <c r="M1089" s="10" t="str">
        <f>Cleaned_Data[[#This Row],[Product_Name]]</f>
        <v>Free RN</v>
      </c>
      <c r="N1089" s="10" t="str">
        <f>Cleaned_Data[[#This Row],[Product_Line]]</f>
        <v>Running</v>
      </c>
      <c r="O1089" s="10" t="str">
        <f>Cleaned_Data[[#This Row],[Size]]</f>
        <v>7</v>
      </c>
      <c r="P1089" s="10" t="str">
        <f t="shared" si="32"/>
        <v>Free RN|Running|7</v>
      </c>
      <c r="Q1089" s="11">
        <f>Cleaned_Data[[#This Row],[Order_Date]]</f>
        <v>45665</v>
      </c>
      <c r="R1089" s="10" t="str">
        <f>Cleaned_Data[[#This Row],[Region]]</f>
        <v>Hyderabad</v>
      </c>
      <c r="S1089" s="10" t="str">
        <f>Cleaned_Data[[#This Row],[Sales_Channel]]</f>
        <v>Retail</v>
      </c>
      <c r="T1089" s="10" t="str">
        <f>Cleaned_Data[[#This Row],[Gender_Category]]</f>
        <v>Women</v>
      </c>
      <c r="U1089" t="str">
        <f t="shared" si="33"/>
        <v>DK-533</v>
      </c>
      <c r="V1089" s="10"/>
      <c r="W1089" s="10"/>
    </row>
    <row r="1090" spans="1:23" x14ac:dyDescent="0.3">
      <c r="A1090" s="10" t="s">
        <v>1409</v>
      </c>
      <c r="B1090" s="10">
        <f>Cleaned_Data[[#This Row],[Order_ID]]</f>
        <v>3145</v>
      </c>
      <c r="C1090" s="10" t="str">
        <f>_xlfn.XLOOKUP(P1090,Dim_Product!$E$2:$E$221,Dim_Product!$A$2:$A$221,"Not Found")</f>
        <v>PK-16</v>
      </c>
      <c r="D1090" s="10" t="str">
        <f>_xlfn.XLOOKUP(Table5[[#This Row],[Order_Date]],Table8[Date],Table8[Date_Key],"Not Found")</f>
        <v>Not Found</v>
      </c>
      <c r="E1090" s="10" t="str">
        <f>_xlfn.XLOOKUP(R1090,Table4[Region],Table4[Region_Key])</f>
        <v>RK-04</v>
      </c>
      <c r="F1090" s="10" t="str">
        <f>_xlfn.XLOOKUP(S1090,Table6[Sales_Channel],Table6[Channel_Key])</f>
        <v>CK-02</v>
      </c>
      <c r="G1090" s="10" t="str">
        <f>_xlfn.XLOOKUP(T1090,Table7[Gender_Category],Table7[Gender_Key])</f>
        <v>GK-02</v>
      </c>
      <c r="H1090" s="10">
        <f>Cleaned_Data[[#This Row],[Units_Sold]]</f>
        <v>2</v>
      </c>
      <c r="I1090" s="10">
        <f>Cleaned_Data[[#This Row],[MRP]]</f>
        <v>3427.03</v>
      </c>
      <c r="J1090" s="10">
        <f>Cleaned_Data[[#This Row],[Discount_Applied]]</f>
        <v>0.37</v>
      </c>
      <c r="K1090" s="10">
        <f>Cleaned_Data[[#This Row],[Revenue]]</f>
        <v>0</v>
      </c>
      <c r="L1090" s="10">
        <f>Cleaned_Data[[#This Row],[Profit]]</f>
        <v>2527.96</v>
      </c>
      <c r="M1090" s="10" t="str">
        <f>Cleaned_Data[[#This Row],[Product_Name]]</f>
        <v>Air Jordan</v>
      </c>
      <c r="N1090" s="10" t="str">
        <f>Cleaned_Data[[#This Row],[Product_Line]]</f>
        <v>Basketball</v>
      </c>
      <c r="O1090" s="10" t="str">
        <f>Cleaned_Data[[#This Row],[Size]]</f>
        <v>9</v>
      </c>
      <c r="P1090" s="10" t="str">
        <f t="shared" si="32"/>
        <v>Air Jordan|Basketball|9</v>
      </c>
      <c r="Q1090" s="11" t="str">
        <f>Cleaned_Data[[#This Row],[Order_Date]]</f>
        <v/>
      </c>
      <c r="R1090" s="10" t="str">
        <f>Cleaned_Data[[#This Row],[Region]]</f>
        <v>Pune</v>
      </c>
      <c r="S1090" s="10" t="str">
        <f>Cleaned_Data[[#This Row],[Sales_Channel]]</f>
        <v>Retail</v>
      </c>
      <c r="T1090" s="10" t="str">
        <f>Cleaned_Data[[#This Row],[Gender_Category]]</f>
        <v>Women</v>
      </c>
      <c r="U1090" t="str">
        <f t="shared" si="33"/>
        <v>Not Found</v>
      </c>
      <c r="V1090" s="10"/>
      <c r="W1090" s="10"/>
    </row>
    <row r="1091" spans="1:23" x14ac:dyDescent="0.3">
      <c r="A1091" s="10" t="s">
        <v>1410</v>
      </c>
      <c r="B1091" s="10">
        <f>Cleaned_Data[[#This Row],[Order_ID]]</f>
        <v>3146</v>
      </c>
      <c r="C1091" s="10" t="str">
        <f>_xlfn.XLOOKUP(P1091,Dim_Product!$E$2:$E$221,Dim_Product!$A$2:$A$221,"Not Found")</f>
        <v>PK-37</v>
      </c>
      <c r="D1091" s="10" t="str">
        <f>_xlfn.XLOOKUP(Table5[[#This Row],[Order_Date]],Table8[Date],Table8[Date_Key],"Not Found")</f>
        <v>DK-676</v>
      </c>
      <c r="E1091" s="10" t="str">
        <f>_xlfn.XLOOKUP(R1091,Table4[Region],Table4[Region_Key])</f>
        <v>RK-02</v>
      </c>
      <c r="F1091" s="10" t="str">
        <f>_xlfn.XLOOKUP(S1091,Table6[Sales_Channel],Table6[Channel_Key])</f>
        <v>CK-02</v>
      </c>
      <c r="G1091" s="10" t="str">
        <f>_xlfn.XLOOKUP(T1091,Table7[Gender_Category],Table7[Gender_Key])</f>
        <v>GK-02</v>
      </c>
      <c r="H1091" s="10">
        <f>Cleaned_Data[[#This Row],[Units_Sold]]</f>
        <v>1</v>
      </c>
      <c r="I1091" s="10">
        <f>Cleaned_Data[[#This Row],[MRP]]</f>
        <v>6110.0300000000007</v>
      </c>
      <c r="J1091" s="10">
        <f>Cleaned_Data[[#This Row],[Discount_Applied]]</f>
        <v>0</v>
      </c>
      <c r="K1091" s="10">
        <f>Cleaned_Data[[#This Row],[Revenue]]</f>
        <v>0</v>
      </c>
      <c r="L1091" s="10">
        <f>Cleaned_Data[[#This Row],[Profit]]</f>
        <v>1087.27</v>
      </c>
      <c r="M1091" s="10" t="str">
        <f>Cleaned_Data[[#This Row],[Product_Name]]</f>
        <v>Premier III</v>
      </c>
      <c r="N1091" s="10" t="str">
        <f>Cleaned_Data[[#This Row],[Product_Line]]</f>
        <v>Soccer</v>
      </c>
      <c r="O1091" s="10" t="str">
        <f>Cleaned_Data[[#This Row],[Size]]</f>
        <v>XL</v>
      </c>
      <c r="P1091" s="10" t="str">
        <f t="shared" ref="P1091:P1154" si="34">TRIM(M1091)&amp;"|"&amp;TRIM(N1091)&amp;"|"&amp;TRIM(O1091)</f>
        <v>Premier III|Soccer|XL</v>
      </c>
      <c r="Q1091" s="11">
        <f>Cleaned_Data[[#This Row],[Order_Date]]</f>
        <v>45808</v>
      </c>
      <c r="R1091" s="10" t="str">
        <f>Cleaned_Data[[#This Row],[Region]]</f>
        <v>Hyderabad</v>
      </c>
      <c r="S1091" s="10" t="str">
        <f>Cleaned_Data[[#This Row],[Sales_Channel]]</f>
        <v>Retail</v>
      </c>
      <c r="T1091" s="10" t="str">
        <f>Cleaned_Data[[#This Row],[Gender_Category]]</f>
        <v>Women</v>
      </c>
      <c r="U1091" t="str">
        <f t="shared" ref="U1091:U1154" si="35">IF(D1091="",0,D1091)</f>
        <v>DK-676</v>
      </c>
      <c r="V1091" s="10"/>
      <c r="W1091" s="10"/>
    </row>
    <row r="1092" spans="1:23" x14ac:dyDescent="0.3">
      <c r="A1092" s="10" t="s">
        <v>1411</v>
      </c>
      <c r="B1092" s="10">
        <f>Cleaned_Data[[#This Row],[Order_ID]]</f>
        <v>3147</v>
      </c>
      <c r="C1092" s="10" t="str">
        <f>_xlfn.XLOOKUP(P1092,Dim_Product!$E$2:$E$221,Dim_Product!$A$2:$A$221,"Not Found")</f>
        <v>PK-102</v>
      </c>
      <c r="D1092" s="10" t="str">
        <f>_xlfn.XLOOKUP(Table5[[#This Row],[Order_Date]],Table8[Date],Table8[Date_Key],"Not Found")</f>
        <v>DK-139</v>
      </c>
      <c r="E1092" s="10" t="str">
        <f>_xlfn.XLOOKUP(R1092,Table4[Region],Table4[Region_Key])</f>
        <v>RK-03</v>
      </c>
      <c r="F1092" s="10" t="str">
        <f>_xlfn.XLOOKUP(S1092,Table6[Sales_Channel],Table6[Channel_Key])</f>
        <v>CK-01</v>
      </c>
      <c r="G1092" s="10" t="str">
        <f>_xlfn.XLOOKUP(T1092,Table7[Gender_Category],Table7[Gender_Key])</f>
        <v>GK-01</v>
      </c>
      <c r="H1092" s="10">
        <f>Cleaned_Data[[#This Row],[Units_Sold]]</f>
        <v>2</v>
      </c>
      <c r="I1092" s="10">
        <f>Cleaned_Data[[#This Row],[MRP]]</f>
        <v>2579.36</v>
      </c>
      <c r="J1092" s="10">
        <f>Cleaned_Data[[#This Row],[Discount_Applied]]</f>
        <v>0</v>
      </c>
      <c r="K1092" s="10">
        <f>Cleaned_Data[[#This Row],[Revenue]]</f>
        <v>0</v>
      </c>
      <c r="L1092" s="10">
        <f>Cleaned_Data[[#This Row],[Profit]]</f>
        <v>939.38</v>
      </c>
      <c r="M1092" s="10" t="str">
        <f>Cleaned_Data[[#This Row],[Product_Name]]</f>
        <v>SuperRep Go</v>
      </c>
      <c r="N1092" s="10" t="str">
        <f>Cleaned_Data[[#This Row],[Product_Line]]</f>
        <v>Training</v>
      </c>
      <c r="O1092" s="10" t="str">
        <f>Cleaned_Data[[#This Row],[Size]]</f>
        <v>11</v>
      </c>
      <c r="P1092" s="10" t="str">
        <f t="shared" si="34"/>
        <v>SuperRep Go|Training|11</v>
      </c>
      <c r="Q1092" s="11">
        <f>Cleaned_Data[[#This Row],[Order_Date]]</f>
        <v>45271</v>
      </c>
      <c r="R1092" s="10" t="str">
        <f>Cleaned_Data[[#This Row],[Region]]</f>
        <v>Mumbai</v>
      </c>
      <c r="S1092" s="10" t="str">
        <f>Cleaned_Data[[#This Row],[Sales_Channel]]</f>
        <v>Online</v>
      </c>
      <c r="T1092" s="10" t="str">
        <f>Cleaned_Data[[#This Row],[Gender_Category]]</f>
        <v>Kids</v>
      </c>
      <c r="U1092" t="str">
        <f t="shared" si="35"/>
        <v>DK-139</v>
      </c>
      <c r="V1092" s="10"/>
      <c r="W1092" s="10"/>
    </row>
    <row r="1093" spans="1:23" x14ac:dyDescent="0.3">
      <c r="A1093" s="10" t="s">
        <v>1412</v>
      </c>
      <c r="B1093" s="10">
        <f>Cleaned_Data[[#This Row],[Order_ID]]</f>
        <v>3148</v>
      </c>
      <c r="C1093" s="10" t="str">
        <f>_xlfn.XLOOKUP(P1093,Dim_Product!$E$2:$E$221,Dim_Product!$A$2:$A$221,"Not Found")</f>
        <v>PK-192</v>
      </c>
      <c r="D1093" s="10" t="str">
        <f>_xlfn.XLOOKUP(Table5[[#This Row],[Order_Date]],Table8[Date],Table8[Date_Key],"Not Found")</f>
        <v>DK-569</v>
      </c>
      <c r="E1093" s="10" t="str">
        <f>_xlfn.XLOOKUP(R1093,Table4[Region],Table4[Region_Key])</f>
        <v>RK-01</v>
      </c>
      <c r="F1093" s="10" t="str">
        <f>_xlfn.XLOOKUP(S1093,Table6[Sales_Channel],Table6[Channel_Key])</f>
        <v>CK-02</v>
      </c>
      <c r="G1093" s="10" t="str">
        <f>_xlfn.XLOOKUP(T1093,Table7[Gender_Category],Table7[Gender_Key])</f>
        <v>GK-01</v>
      </c>
      <c r="H1093" s="10">
        <f>Cleaned_Data[[#This Row],[Units_Sold]]</f>
        <v>3</v>
      </c>
      <c r="I1093" s="10">
        <f>Cleaned_Data[[#This Row],[MRP]]</f>
        <v>6110.0300000000007</v>
      </c>
      <c r="J1093" s="10">
        <f>Cleaned_Data[[#This Row],[Discount_Applied]]</f>
        <v>0</v>
      </c>
      <c r="K1093" s="10">
        <f>Cleaned_Data[[#This Row],[Revenue]]</f>
        <v>0</v>
      </c>
      <c r="L1093" s="10">
        <f>Cleaned_Data[[#This Row],[Profit]]</f>
        <v>1125.29</v>
      </c>
      <c r="M1093" s="10" t="str">
        <f>Cleaned_Data[[#This Row],[Product_Name]]</f>
        <v>Tiempo Legend</v>
      </c>
      <c r="N1093" s="10" t="str">
        <f>Cleaned_Data[[#This Row],[Product_Line]]</f>
        <v>Soccer</v>
      </c>
      <c r="O1093" s="10" t="str">
        <f>Cleaned_Data[[#This Row],[Size]]</f>
        <v>8</v>
      </c>
      <c r="P1093" s="10" t="str">
        <f t="shared" si="34"/>
        <v>Tiempo Legend|Soccer|8</v>
      </c>
      <c r="Q1093" s="11">
        <f>Cleaned_Data[[#This Row],[Order_Date]]</f>
        <v>45701</v>
      </c>
      <c r="R1093" s="10" t="str">
        <f>Cleaned_Data[[#This Row],[Region]]</f>
        <v>Bangalore</v>
      </c>
      <c r="S1093" s="10" t="str">
        <f>Cleaned_Data[[#This Row],[Sales_Channel]]</f>
        <v>Retail</v>
      </c>
      <c r="T1093" s="10" t="str">
        <f>Cleaned_Data[[#This Row],[Gender_Category]]</f>
        <v>Kids</v>
      </c>
      <c r="U1093" t="str">
        <f t="shared" si="35"/>
        <v>DK-569</v>
      </c>
      <c r="V1093" s="10"/>
      <c r="W1093" s="10"/>
    </row>
    <row r="1094" spans="1:23" x14ac:dyDescent="0.3">
      <c r="A1094" s="10" t="s">
        <v>1413</v>
      </c>
      <c r="B1094" s="10">
        <f>Cleaned_Data[[#This Row],[Order_ID]]</f>
        <v>3149</v>
      </c>
      <c r="C1094" s="10" t="str">
        <f>_xlfn.XLOOKUP(P1094,Dim_Product!$E$2:$E$221,Dim_Product!$A$2:$A$221,"Not Found")</f>
        <v>PK-100</v>
      </c>
      <c r="D1094" s="10" t="str">
        <f>_xlfn.XLOOKUP(Table5[[#This Row],[Order_Date]],Table8[Date],Table8[Date_Key],"Not Found")</f>
        <v>DK-593</v>
      </c>
      <c r="E1094" s="10" t="str">
        <f>_xlfn.XLOOKUP(R1094,Table4[Region],Table4[Region_Key])</f>
        <v>RK-06</v>
      </c>
      <c r="F1094" s="10" t="str">
        <f>_xlfn.XLOOKUP(S1094,Table6[Sales_Channel],Table6[Channel_Key])</f>
        <v>CK-02</v>
      </c>
      <c r="G1094" s="10" t="str">
        <f>_xlfn.XLOOKUP(T1094,Table7[Gender_Category],Table7[Gender_Key])</f>
        <v>GK-01</v>
      </c>
      <c r="H1094" s="10">
        <f>Cleaned_Data[[#This Row],[Units_Sold]]</f>
        <v>2</v>
      </c>
      <c r="I1094" s="10">
        <f>Cleaned_Data[[#This Row],[MRP]]</f>
        <v>6110.0300000000007</v>
      </c>
      <c r="J1094" s="10">
        <f>Cleaned_Data[[#This Row],[Discount_Applied]]</f>
        <v>0</v>
      </c>
      <c r="K1094" s="10">
        <f>Cleaned_Data[[#This Row],[Revenue]]</f>
        <v>0</v>
      </c>
      <c r="L1094" s="10">
        <f>Cleaned_Data[[#This Row],[Profit]]</f>
        <v>3435.01</v>
      </c>
      <c r="M1094" s="10" t="str">
        <f>Cleaned_Data[[#This Row],[Product_Name]]</f>
        <v>Premier III</v>
      </c>
      <c r="N1094" s="10" t="str">
        <f>Cleaned_Data[[#This Row],[Product_Line]]</f>
        <v>Soccer</v>
      </c>
      <c r="O1094" s="10" t="str">
        <f>Cleaned_Data[[#This Row],[Size]]</f>
        <v>L</v>
      </c>
      <c r="P1094" s="10" t="str">
        <f t="shared" si="34"/>
        <v>Premier III|Soccer|L</v>
      </c>
      <c r="Q1094" s="11">
        <f>Cleaned_Data[[#This Row],[Order_Date]]</f>
        <v>45725</v>
      </c>
      <c r="R1094" s="10" t="str">
        <f>Cleaned_Data[[#This Row],[Region]]</f>
        <v>Kolkata</v>
      </c>
      <c r="S1094" s="10" t="str">
        <f>Cleaned_Data[[#This Row],[Sales_Channel]]</f>
        <v>Retail</v>
      </c>
      <c r="T1094" s="10" t="str">
        <f>Cleaned_Data[[#This Row],[Gender_Category]]</f>
        <v>Kids</v>
      </c>
      <c r="U1094" t="str">
        <f t="shared" si="35"/>
        <v>DK-593</v>
      </c>
      <c r="V1094" s="10"/>
      <c r="W1094" s="10"/>
    </row>
    <row r="1095" spans="1:23" x14ac:dyDescent="0.3">
      <c r="A1095" s="10" t="s">
        <v>1414</v>
      </c>
      <c r="B1095" s="10">
        <f>Cleaned_Data[[#This Row],[Order_ID]]</f>
        <v>3150</v>
      </c>
      <c r="C1095" s="10" t="str">
        <f>_xlfn.XLOOKUP(P1095,Dim_Product!$E$2:$E$221,Dim_Product!$A$2:$A$221,"Not Found")</f>
        <v>PK-106</v>
      </c>
      <c r="D1095" s="10" t="str">
        <f>_xlfn.XLOOKUP(Table5[[#This Row],[Order_Date]],Table8[Date],Table8[Date_Key],"Not Found")</f>
        <v>DK-705</v>
      </c>
      <c r="E1095" s="10" t="str">
        <f>_xlfn.XLOOKUP(R1095,Table4[Region],Table4[Region_Key])</f>
        <v>RK-06</v>
      </c>
      <c r="F1095" s="10" t="str">
        <f>_xlfn.XLOOKUP(S1095,Table6[Sales_Channel],Table6[Channel_Key])</f>
        <v>CK-01</v>
      </c>
      <c r="G1095" s="10" t="str">
        <f>_xlfn.XLOOKUP(T1095,Table7[Gender_Category],Table7[Gender_Key])</f>
        <v>GK-02</v>
      </c>
      <c r="H1095" s="10">
        <f>Cleaned_Data[[#This Row],[Units_Sold]]</f>
        <v>0</v>
      </c>
      <c r="I1095" s="10">
        <f>Cleaned_Data[[#This Row],[MRP]]</f>
        <v>6110.0300000000007</v>
      </c>
      <c r="J1095" s="10">
        <f>Cleaned_Data[[#This Row],[Discount_Applied]]</f>
        <v>0</v>
      </c>
      <c r="K1095" s="10">
        <f>Cleaned_Data[[#This Row],[Revenue]]</f>
        <v>0</v>
      </c>
      <c r="L1095" s="10">
        <f>Cleaned_Data[[#This Row],[Profit]]</f>
        <v>-848.63</v>
      </c>
      <c r="M1095" s="10" t="str">
        <f>Cleaned_Data[[#This Row],[Product_Name]]</f>
        <v>Dunk Low</v>
      </c>
      <c r="N1095" s="10" t="str">
        <f>Cleaned_Data[[#This Row],[Product_Line]]</f>
        <v>Lifestyle</v>
      </c>
      <c r="O1095" s="10" t="str">
        <f>Cleaned_Data[[#This Row],[Size]]</f>
        <v>NA</v>
      </c>
      <c r="P1095" s="10" t="str">
        <f t="shared" si="34"/>
        <v>Dunk Low|Lifestyle|NA</v>
      </c>
      <c r="Q1095" s="11">
        <f>Cleaned_Data[[#This Row],[Order_Date]]</f>
        <v>45837</v>
      </c>
      <c r="R1095" s="10" t="str">
        <f>Cleaned_Data[[#This Row],[Region]]</f>
        <v>Kolkata</v>
      </c>
      <c r="S1095" s="10" t="str">
        <f>Cleaned_Data[[#This Row],[Sales_Channel]]</f>
        <v>Online</v>
      </c>
      <c r="T1095" s="10" t="str">
        <f>Cleaned_Data[[#This Row],[Gender_Category]]</f>
        <v>Women</v>
      </c>
      <c r="U1095" t="str">
        <f t="shared" si="35"/>
        <v>DK-705</v>
      </c>
      <c r="V1095" s="10"/>
      <c r="W1095" s="10"/>
    </row>
    <row r="1096" spans="1:23" x14ac:dyDescent="0.3">
      <c r="A1096" s="10" t="s">
        <v>1415</v>
      </c>
      <c r="B1096" s="10">
        <f>Cleaned_Data[[#This Row],[Order_ID]]</f>
        <v>3151</v>
      </c>
      <c r="C1096" s="10" t="str">
        <f>_xlfn.XLOOKUP(P1096,Dim_Product!$E$2:$E$221,Dim_Product!$A$2:$A$221,"Not Found")</f>
        <v>PK-119</v>
      </c>
      <c r="D1096" s="10" t="str">
        <f>_xlfn.XLOOKUP(Table5[[#This Row],[Order_Date]],Table8[Date],Table8[Date_Key],"Not Found")</f>
        <v>DK-352</v>
      </c>
      <c r="E1096" s="10" t="str">
        <f>_xlfn.XLOOKUP(R1096,Table4[Region],Table4[Region_Key])</f>
        <v>RK-06</v>
      </c>
      <c r="F1096" s="10" t="str">
        <f>_xlfn.XLOOKUP(S1096,Table6[Sales_Channel],Table6[Channel_Key])</f>
        <v>CK-01</v>
      </c>
      <c r="G1096" s="10" t="str">
        <f>_xlfn.XLOOKUP(T1096,Table7[Gender_Category],Table7[Gender_Key])</f>
        <v>GK-03</v>
      </c>
      <c r="H1096" s="10">
        <f>Cleaned_Data[[#This Row],[Units_Sold]]</f>
        <v>2</v>
      </c>
      <c r="I1096" s="10">
        <f>Cleaned_Data[[#This Row],[MRP]]</f>
        <v>6110.0300000000007</v>
      </c>
      <c r="J1096" s="10">
        <f>Cleaned_Data[[#This Row],[Discount_Applied]]</f>
        <v>0</v>
      </c>
      <c r="K1096" s="10">
        <f>Cleaned_Data[[#This Row],[Revenue]]</f>
        <v>0</v>
      </c>
      <c r="L1096" s="10">
        <f>Cleaned_Data[[#This Row],[Profit]]</f>
        <v>2968.24</v>
      </c>
      <c r="M1096" s="10" t="str">
        <f>Cleaned_Data[[#This Row],[Product_Name]]</f>
        <v>Air Force 1</v>
      </c>
      <c r="N1096" s="10" t="str">
        <f>Cleaned_Data[[#This Row],[Product_Line]]</f>
        <v>Lifestyle</v>
      </c>
      <c r="O1096" s="10" t="str">
        <f>Cleaned_Data[[#This Row],[Size]]</f>
        <v>L</v>
      </c>
      <c r="P1096" s="10" t="str">
        <f t="shared" si="34"/>
        <v>Air Force 1|Lifestyle|L</v>
      </c>
      <c r="Q1096" s="11">
        <f>Cleaned_Data[[#This Row],[Order_Date]]</f>
        <v>45484</v>
      </c>
      <c r="R1096" s="10" t="str">
        <f>Cleaned_Data[[#This Row],[Region]]</f>
        <v>Kolkata</v>
      </c>
      <c r="S1096" s="10" t="str">
        <f>Cleaned_Data[[#This Row],[Sales_Channel]]</f>
        <v>Online</v>
      </c>
      <c r="T1096" s="10" t="str">
        <f>Cleaned_Data[[#This Row],[Gender_Category]]</f>
        <v>Men</v>
      </c>
      <c r="U1096" t="str">
        <f t="shared" si="35"/>
        <v>DK-352</v>
      </c>
      <c r="V1096" s="10"/>
      <c r="W1096" s="10"/>
    </row>
    <row r="1097" spans="1:23" x14ac:dyDescent="0.3">
      <c r="A1097" s="10" t="s">
        <v>1416</v>
      </c>
      <c r="B1097" s="10">
        <f>Cleaned_Data[[#This Row],[Order_ID]]</f>
        <v>3152</v>
      </c>
      <c r="C1097" s="10" t="str">
        <f>_xlfn.XLOOKUP(P1097,Dim_Product!$E$2:$E$221,Dim_Product!$A$2:$A$221,"Not Found")</f>
        <v>PK-34</v>
      </c>
      <c r="D1097" s="10" t="str">
        <f>_xlfn.XLOOKUP(Table5[[#This Row],[Order_Date]],Table8[Date],Table8[Date_Key],"Not Found")</f>
        <v>DK-572</v>
      </c>
      <c r="E1097" s="10" t="str">
        <f>_xlfn.XLOOKUP(R1097,Table4[Region],Table4[Region_Key])</f>
        <v>RK-05</v>
      </c>
      <c r="F1097" s="10" t="str">
        <f>_xlfn.XLOOKUP(S1097,Table6[Sales_Channel],Table6[Channel_Key])</f>
        <v>CK-02</v>
      </c>
      <c r="G1097" s="10" t="str">
        <f>_xlfn.XLOOKUP(T1097,Table7[Gender_Category],Table7[Gender_Key])</f>
        <v>GK-01</v>
      </c>
      <c r="H1097" s="10">
        <f>Cleaned_Data[[#This Row],[Units_Sold]]</f>
        <v>2</v>
      </c>
      <c r="I1097" s="10">
        <f>Cleaned_Data[[#This Row],[MRP]]</f>
        <v>2415.31</v>
      </c>
      <c r="J1097" s="10">
        <f>Cleaned_Data[[#This Row],[Discount_Applied]]</f>
        <v>0</v>
      </c>
      <c r="K1097" s="10">
        <f>Cleaned_Data[[#This Row],[Revenue]]</f>
        <v>0</v>
      </c>
      <c r="L1097" s="10">
        <f>Cleaned_Data[[#This Row],[Profit]]</f>
        <v>2077.98</v>
      </c>
      <c r="M1097" s="10" t="str">
        <f>Cleaned_Data[[#This Row],[Product_Name]]</f>
        <v>Free RN</v>
      </c>
      <c r="N1097" s="10" t="str">
        <f>Cleaned_Data[[#This Row],[Product_Line]]</f>
        <v>Running</v>
      </c>
      <c r="O1097" s="10" t="str">
        <f>Cleaned_Data[[#This Row],[Size]]</f>
        <v>NA</v>
      </c>
      <c r="P1097" s="10" t="str">
        <f t="shared" si="34"/>
        <v>Free RN|Running|NA</v>
      </c>
      <c r="Q1097" s="11">
        <f>Cleaned_Data[[#This Row],[Order_Date]]</f>
        <v>45704</v>
      </c>
      <c r="R1097" s="10" t="str">
        <f>Cleaned_Data[[#This Row],[Region]]</f>
        <v>Delhi</v>
      </c>
      <c r="S1097" s="10" t="str">
        <f>Cleaned_Data[[#This Row],[Sales_Channel]]</f>
        <v>Retail</v>
      </c>
      <c r="T1097" s="10" t="str">
        <f>Cleaned_Data[[#This Row],[Gender_Category]]</f>
        <v>Kids</v>
      </c>
      <c r="U1097" t="str">
        <f t="shared" si="35"/>
        <v>DK-572</v>
      </c>
      <c r="V1097" s="10"/>
      <c r="W1097" s="10"/>
    </row>
    <row r="1098" spans="1:23" x14ac:dyDescent="0.3">
      <c r="A1098" s="10" t="s">
        <v>1417</v>
      </c>
      <c r="B1098" s="10">
        <f>Cleaned_Data[[#This Row],[Order_ID]]</f>
        <v>3153</v>
      </c>
      <c r="C1098" s="10" t="str">
        <f>_xlfn.XLOOKUP(P1098,Dim_Product!$E$2:$E$221,Dim_Product!$A$2:$A$221,"Not Found")</f>
        <v>PK-12</v>
      </c>
      <c r="D1098" s="10" t="str">
        <f>_xlfn.XLOOKUP(Table5[[#This Row],[Order_Date]],Table8[Date],Table8[Date_Key],"Not Found")</f>
        <v>DK-589</v>
      </c>
      <c r="E1098" s="10" t="str">
        <f>_xlfn.XLOOKUP(R1098,Table4[Region],Table4[Region_Key])</f>
        <v>RK-01</v>
      </c>
      <c r="F1098" s="10" t="str">
        <f>_xlfn.XLOOKUP(S1098,Table6[Sales_Channel],Table6[Channel_Key])</f>
        <v>CK-01</v>
      </c>
      <c r="G1098" s="10" t="str">
        <f>_xlfn.XLOOKUP(T1098,Table7[Gender_Category],Table7[Gender_Key])</f>
        <v>GK-02</v>
      </c>
      <c r="H1098" s="10">
        <f>Cleaned_Data[[#This Row],[Units_Sold]]</f>
        <v>2</v>
      </c>
      <c r="I1098" s="10">
        <f>Cleaned_Data[[#This Row],[MRP]]</f>
        <v>3693.3</v>
      </c>
      <c r="J1098" s="10">
        <f>Cleaned_Data[[#This Row],[Discount_Applied]]</f>
        <v>0</v>
      </c>
      <c r="K1098" s="10">
        <f>Cleaned_Data[[#This Row],[Revenue]]</f>
        <v>0</v>
      </c>
      <c r="L1098" s="10">
        <f>Cleaned_Data[[#This Row],[Profit]]</f>
        <v>1480.99</v>
      </c>
      <c r="M1098" s="10" t="str">
        <f>Cleaned_Data[[#This Row],[Product_Name]]</f>
        <v>SuperRep Go</v>
      </c>
      <c r="N1098" s="10" t="str">
        <f>Cleaned_Data[[#This Row],[Product_Line]]</f>
        <v>Training</v>
      </c>
      <c r="O1098" s="10" t="str">
        <f>Cleaned_Data[[#This Row],[Size]]</f>
        <v>NA</v>
      </c>
      <c r="P1098" s="10" t="str">
        <f t="shared" si="34"/>
        <v>SuperRep Go|Training|NA</v>
      </c>
      <c r="Q1098" s="11">
        <f>Cleaned_Data[[#This Row],[Order_Date]]</f>
        <v>45721</v>
      </c>
      <c r="R1098" s="10" t="str">
        <f>Cleaned_Data[[#This Row],[Region]]</f>
        <v>Bangalore</v>
      </c>
      <c r="S1098" s="10" t="str">
        <f>Cleaned_Data[[#This Row],[Sales_Channel]]</f>
        <v>Online</v>
      </c>
      <c r="T1098" s="10" t="str">
        <f>Cleaned_Data[[#This Row],[Gender_Category]]</f>
        <v>Women</v>
      </c>
      <c r="U1098" t="str">
        <f t="shared" si="35"/>
        <v>DK-589</v>
      </c>
      <c r="V1098" s="10"/>
      <c r="W1098" s="10"/>
    </row>
    <row r="1099" spans="1:23" x14ac:dyDescent="0.3">
      <c r="A1099" s="10" t="s">
        <v>1418</v>
      </c>
      <c r="B1099" s="10">
        <f>Cleaned_Data[[#This Row],[Order_ID]]</f>
        <v>3154</v>
      </c>
      <c r="C1099" s="10" t="str">
        <f>_xlfn.XLOOKUP(P1099,Dim_Product!$E$2:$E$221,Dim_Product!$A$2:$A$221,"Not Found")</f>
        <v>PK-19</v>
      </c>
      <c r="D1099" s="10" t="str">
        <f>_xlfn.XLOOKUP(Table5[[#This Row],[Order_Date]],Table8[Date],Table8[Date_Key],"Not Found")</f>
        <v>DK-549</v>
      </c>
      <c r="E1099" s="10" t="str">
        <f>_xlfn.XLOOKUP(R1099,Table4[Region],Table4[Region_Key])</f>
        <v>RK-05</v>
      </c>
      <c r="F1099" s="10" t="str">
        <f>_xlfn.XLOOKUP(S1099,Table6[Sales_Channel],Table6[Channel_Key])</f>
        <v>CK-01</v>
      </c>
      <c r="G1099" s="10" t="str">
        <f>_xlfn.XLOOKUP(T1099,Table7[Gender_Category],Table7[Gender_Key])</f>
        <v>GK-01</v>
      </c>
      <c r="H1099" s="10">
        <f>Cleaned_Data[[#This Row],[Units_Sold]]</f>
        <v>2</v>
      </c>
      <c r="I1099" s="10">
        <f>Cleaned_Data[[#This Row],[MRP]]</f>
        <v>6110.0300000000007</v>
      </c>
      <c r="J1099" s="10">
        <f>Cleaned_Data[[#This Row],[Discount_Applied]]</f>
        <v>0.95</v>
      </c>
      <c r="K1099" s="10">
        <f>Cleaned_Data[[#This Row],[Revenue]]</f>
        <v>0</v>
      </c>
      <c r="L1099" s="10">
        <f>Cleaned_Data[[#This Row],[Profit]]</f>
        <v>-1100.45</v>
      </c>
      <c r="M1099" s="10" t="str">
        <f>Cleaned_Data[[#This Row],[Product_Name]]</f>
        <v>Free RN</v>
      </c>
      <c r="N1099" s="10" t="str">
        <f>Cleaned_Data[[#This Row],[Product_Line]]</f>
        <v>Running</v>
      </c>
      <c r="O1099" s="10" t="str">
        <f>Cleaned_Data[[#This Row],[Size]]</f>
        <v>L</v>
      </c>
      <c r="P1099" s="10" t="str">
        <f t="shared" si="34"/>
        <v>Free RN|Running|L</v>
      </c>
      <c r="Q1099" s="11">
        <f>Cleaned_Data[[#This Row],[Order_Date]]</f>
        <v>45681</v>
      </c>
      <c r="R1099" s="10" t="str">
        <f>Cleaned_Data[[#This Row],[Region]]</f>
        <v>Delhi</v>
      </c>
      <c r="S1099" s="10" t="str">
        <f>Cleaned_Data[[#This Row],[Sales_Channel]]</f>
        <v>Online</v>
      </c>
      <c r="T1099" s="10" t="str">
        <f>Cleaned_Data[[#This Row],[Gender_Category]]</f>
        <v>Kids</v>
      </c>
      <c r="U1099" t="str">
        <f t="shared" si="35"/>
        <v>DK-549</v>
      </c>
      <c r="V1099" s="10"/>
      <c r="W1099" s="10"/>
    </row>
    <row r="1100" spans="1:23" x14ac:dyDescent="0.3">
      <c r="A1100" s="10" t="s">
        <v>1419</v>
      </c>
      <c r="B1100" s="10">
        <f>Cleaned_Data[[#This Row],[Order_ID]]</f>
        <v>3155</v>
      </c>
      <c r="C1100" s="10" t="str">
        <f>_xlfn.XLOOKUP(P1100,Dim_Product!$E$2:$E$221,Dim_Product!$A$2:$A$221,"Not Found")</f>
        <v>PK-09</v>
      </c>
      <c r="D1100" s="10" t="str">
        <f>_xlfn.XLOOKUP(Table5[[#This Row],[Order_Date]],Table8[Date],Table8[Date_Key],"Not Found")</f>
        <v>DK-629</v>
      </c>
      <c r="E1100" s="10" t="str">
        <f>_xlfn.XLOOKUP(R1100,Table4[Region],Table4[Region_Key])</f>
        <v>RK-01</v>
      </c>
      <c r="F1100" s="10" t="str">
        <f>_xlfn.XLOOKUP(S1100,Table6[Sales_Channel],Table6[Channel_Key])</f>
        <v>CK-02</v>
      </c>
      <c r="G1100" s="10" t="str">
        <f>_xlfn.XLOOKUP(T1100,Table7[Gender_Category],Table7[Gender_Key])</f>
        <v>GK-02</v>
      </c>
      <c r="H1100" s="10">
        <f>Cleaned_Data[[#This Row],[Units_Sold]]</f>
        <v>2</v>
      </c>
      <c r="I1100" s="10">
        <f>Cleaned_Data[[#This Row],[MRP]]</f>
        <v>6110.0300000000007</v>
      </c>
      <c r="J1100" s="10">
        <f>Cleaned_Data[[#This Row],[Discount_Applied]]</f>
        <v>0</v>
      </c>
      <c r="K1100" s="10">
        <f>Cleaned_Data[[#This Row],[Revenue]]</f>
        <v>0</v>
      </c>
      <c r="L1100" s="10">
        <f>Cleaned_Data[[#This Row],[Profit]]</f>
        <v>2013.96</v>
      </c>
      <c r="M1100" s="10" t="str">
        <f>Cleaned_Data[[#This Row],[Product_Name]]</f>
        <v>Waffle One</v>
      </c>
      <c r="N1100" s="10" t="str">
        <f>Cleaned_Data[[#This Row],[Product_Line]]</f>
        <v>Lifestyle</v>
      </c>
      <c r="O1100" s="10" t="str">
        <f>Cleaned_Data[[#This Row],[Size]]</f>
        <v>L</v>
      </c>
      <c r="P1100" s="10" t="str">
        <f t="shared" si="34"/>
        <v>Waffle One|Lifestyle|L</v>
      </c>
      <c r="Q1100" s="11">
        <f>Cleaned_Data[[#This Row],[Order_Date]]</f>
        <v>45761</v>
      </c>
      <c r="R1100" s="10" t="str">
        <f>Cleaned_Data[[#This Row],[Region]]</f>
        <v>Bangalore</v>
      </c>
      <c r="S1100" s="10" t="str">
        <f>Cleaned_Data[[#This Row],[Sales_Channel]]</f>
        <v>Retail</v>
      </c>
      <c r="T1100" s="10" t="str">
        <f>Cleaned_Data[[#This Row],[Gender_Category]]</f>
        <v>Women</v>
      </c>
      <c r="U1100" t="str">
        <f t="shared" si="35"/>
        <v>DK-629</v>
      </c>
      <c r="V1100" s="10"/>
      <c r="W1100" s="10"/>
    </row>
    <row r="1101" spans="1:23" x14ac:dyDescent="0.3">
      <c r="A1101" s="10" t="s">
        <v>1420</v>
      </c>
      <c r="B1101" s="10">
        <f>Cleaned_Data[[#This Row],[Order_ID]]</f>
        <v>3156</v>
      </c>
      <c r="C1101" s="10" t="str">
        <f>_xlfn.XLOOKUP(P1101,Dim_Product!$E$2:$E$221,Dim_Product!$A$2:$A$221,"Not Found")</f>
        <v>PK-27</v>
      </c>
      <c r="D1101" s="10" t="str">
        <f>_xlfn.XLOOKUP(Table5[[#This Row],[Order_Date]],Table8[Date],Table8[Date_Key],"Not Found")</f>
        <v>DK-454</v>
      </c>
      <c r="E1101" s="10" t="str">
        <f>_xlfn.XLOOKUP(R1101,Table4[Region],Table4[Region_Key])</f>
        <v>RK-03</v>
      </c>
      <c r="F1101" s="10" t="str">
        <f>_xlfn.XLOOKUP(S1101,Table6[Sales_Channel],Table6[Channel_Key])</f>
        <v>CK-02</v>
      </c>
      <c r="G1101" s="10" t="str">
        <f>_xlfn.XLOOKUP(T1101,Table7[Gender_Category],Table7[Gender_Key])</f>
        <v>GK-02</v>
      </c>
      <c r="H1101" s="10">
        <f>Cleaned_Data[[#This Row],[Units_Sold]]</f>
        <v>2</v>
      </c>
      <c r="I1101" s="10">
        <f>Cleaned_Data[[#This Row],[MRP]]</f>
        <v>6700.68</v>
      </c>
      <c r="J1101" s="10">
        <f>Cleaned_Data[[#This Row],[Discount_Applied]]</f>
        <v>0</v>
      </c>
      <c r="K1101" s="10">
        <f>Cleaned_Data[[#This Row],[Revenue]]</f>
        <v>0</v>
      </c>
      <c r="L1101" s="10">
        <f>Cleaned_Data[[#This Row],[Profit]]</f>
        <v>611.80999999999995</v>
      </c>
      <c r="M1101" s="10" t="str">
        <f>Cleaned_Data[[#This Row],[Product_Name]]</f>
        <v>Phantom GT</v>
      </c>
      <c r="N1101" s="10" t="str">
        <f>Cleaned_Data[[#This Row],[Product_Line]]</f>
        <v>Soccer</v>
      </c>
      <c r="O1101" s="10" t="str">
        <f>Cleaned_Data[[#This Row],[Size]]</f>
        <v>XL</v>
      </c>
      <c r="P1101" s="10" t="str">
        <f t="shared" si="34"/>
        <v>Phantom GT|Soccer|XL</v>
      </c>
      <c r="Q1101" s="11">
        <f>Cleaned_Data[[#This Row],[Order_Date]]</f>
        <v>45586</v>
      </c>
      <c r="R1101" s="10" t="str">
        <f>Cleaned_Data[[#This Row],[Region]]</f>
        <v>Mumbai</v>
      </c>
      <c r="S1101" s="10" t="str">
        <f>Cleaned_Data[[#This Row],[Sales_Channel]]</f>
        <v>Retail</v>
      </c>
      <c r="T1101" s="10" t="str">
        <f>Cleaned_Data[[#This Row],[Gender_Category]]</f>
        <v>Women</v>
      </c>
      <c r="U1101" t="str">
        <f t="shared" si="35"/>
        <v>DK-454</v>
      </c>
      <c r="V1101" s="10"/>
      <c r="W1101" s="10"/>
    </row>
    <row r="1102" spans="1:23" x14ac:dyDescent="0.3">
      <c r="A1102" s="10" t="s">
        <v>1421</v>
      </c>
      <c r="B1102" s="10">
        <f>Cleaned_Data[[#This Row],[Order_ID]]</f>
        <v>3157</v>
      </c>
      <c r="C1102" s="10" t="str">
        <f>_xlfn.XLOOKUP(P1102,Dim_Product!$E$2:$E$221,Dim_Product!$A$2:$A$221,"Not Found")</f>
        <v>PK-33</v>
      </c>
      <c r="D1102" s="10" t="str">
        <f>_xlfn.XLOOKUP(Table5[[#This Row],[Order_Date]],Table8[Date],Table8[Date_Key],"Not Found")</f>
        <v>DK-706</v>
      </c>
      <c r="E1102" s="10" t="str">
        <f>_xlfn.XLOOKUP(R1102,Table4[Region],Table4[Region_Key])</f>
        <v>RK-01</v>
      </c>
      <c r="F1102" s="10" t="str">
        <f>_xlfn.XLOOKUP(S1102,Table6[Sales_Channel],Table6[Channel_Key])</f>
        <v>CK-01</v>
      </c>
      <c r="G1102" s="10" t="str">
        <f>_xlfn.XLOOKUP(T1102,Table7[Gender_Category],Table7[Gender_Key])</f>
        <v>GK-01</v>
      </c>
      <c r="H1102" s="10">
        <f>Cleaned_Data[[#This Row],[Units_Sold]]</f>
        <v>2</v>
      </c>
      <c r="I1102" s="10">
        <f>Cleaned_Data[[#This Row],[MRP]]</f>
        <v>2991.75</v>
      </c>
      <c r="J1102" s="10">
        <f>Cleaned_Data[[#This Row],[Discount_Applied]]</f>
        <v>0</v>
      </c>
      <c r="K1102" s="10">
        <f>Cleaned_Data[[#This Row],[Revenue]]</f>
        <v>0</v>
      </c>
      <c r="L1102" s="10">
        <f>Cleaned_Data[[#This Row],[Profit]]</f>
        <v>-92.45</v>
      </c>
      <c r="M1102" s="10" t="str">
        <f>Cleaned_Data[[#This Row],[Product_Name]]</f>
        <v>Pegasus Turbo</v>
      </c>
      <c r="N1102" s="10" t="str">
        <f>Cleaned_Data[[#This Row],[Product_Line]]</f>
        <v>Running</v>
      </c>
      <c r="O1102" s="10" t="str">
        <f>Cleaned_Data[[#This Row],[Size]]</f>
        <v>7</v>
      </c>
      <c r="P1102" s="10" t="str">
        <f t="shared" si="34"/>
        <v>Pegasus Turbo|Running|7</v>
      </c>
      <c r="Q1102" s="11">
        <f>Cleaned_Data[[#This Row],[Order_Date]]</f>
        <v>45838</v>
      </c>
      <c r="R1102" s="10" t="str">
        <f>Cleaned_Data[[#This Row],[Region]]</f>
        <v>Bangalore</v>
      </c>
      <c r="S1102" s="10" t="str">
        <f>Cleaned_Data[[#This Row],[Sales_Channel]]</f>
        <v>Online</v>
      </c>
      <c r="T1102" s="10" t="str">
        <f>Cleaned_Data[[#This Row],[Gender_Category]]</f>
        <v>Kids</v>
      </c>
      <c r="U1102" t="str">
        <f t="shared" si="35"/>
        <v>DK-706</v>
      </c>
      <c r="V1102" s="10"/>
      <c r="W1102" s="10"/>
    </row>
    <row r="1103" spans="1:23" x14ac:dyDescent="0.3">
      <c r="A1103" s="10" t="s">
        <v>1422</v>
      </c>
      <c r="B1103" s="10">
        <f>Cleaned_Data[[#This Row],[Order_ID]]</f>
        <v>3158</v>
      </c>
      <c r="C1103" s="10" t="str">
        <f>_xlfn.XLOOKUP(P1103,Dim_Product!$E$2:$E$221,Dim_Product!$A$2:$A$221,"Not Found")</f>
        <v>PK-193</v>
      </c>
      <c r="D1103" s="10" t="str">
        <f>_xlfn.XLOOKUP(Table5[[#This Row],[Order_Date]],Table8[Date],Table8[Date_Key],"Not Found")</f>
        <v>DK-698</v>
      </c>
      <c r="E1103" s="10" t="str">
        <f>_xlfn.XLOOKUP(R1103,Table4[Region],Table4[Region_Key])</f>
        <v>RK-04</v>
      </c>
      <c r="F1103" s="10" t="str">
        <f>_xlfn.XLOOKUP(S1103,Table6[Sales_Channel],Table6[Channel_Key])</f>
        <v>CK-01</v>
      </c>
      <c r="G1103" s="10" t="str">
        <f>_xlfn.XLOOKUP(T1103,Table7[Gender_Category],Table7[Gender_Key])</f>
        <v>GK-01</v>
      </c>
      <c r="H1103" s="10">
        <f>Cleaned_Data[[#This Row],[Units_Sold]]</f>
        <v>2</v>
      </c>
      <c r="I1103" s="10">
        <f>Cleaned_Data[[#This Row],[MRP]]</f>
        <v>6110.0300000000007</v>
      </c>
      <c r="J1103" s="10">
        <f>Cleaned_Data[[#This Row],[Discount_Applied]]</f>
        <v>0</v>
      </c>
      <c r="K1103" s="10">
        <f>Cleaned_Data[[#This Row],[Revenue]]</f>
        <v>0</v>
      </c>
      <c r="L1103" s="10">
        <f>Cleaned_Data[[#This Row],[Profit]]</f>
        <v>324.37</v>
      </c>
      <c r="M1103" s="10" t="str">
        <f>Cleaned_Data[[#This Row],[Product_Name]]</f>
        <v>Air Force 1</v>
      </c>
      <c r="N1103" s="10" t="str">
        <f>Cleaned_Data[[#This Row],[Product_Line]]</f>
        <v>Lifestyle</v>
      </c>
      <c r="O1103" s="10" t="str">
        <f>Cleaned_Data[[#This Row],[Size]]</f>
        <v>12</v>
      </c>
      <c r="P1103" s="10" t="str">
        <f t="shared" si="34"/>
        <v>Air Force 1|Lifestyle|12</v>
      </c>
      <c r="Q1103" s="11">
        <f>Cleaned_Data[[#This Row],[Order_Date]]</f>
        <v>45830</v>
      </c>
      <c r="R1103" s="10" t="str">
        <f>Cleaned_Data[[#This Row],[Region]]</f>
        <v>Pune</v>
      </c>
      <c r="S1103" s="10" t="str">
        <f>Cleaned_Data[[#This Row],[Sales_Channel]]</f>
        <v>Online</v>
      </c>
      <c r="T1103" s="10" t="str">
        <f>Cleaned_Data[[#This Row],[Gender_Category]]</f>
        <v>Kids</v>
      </c>
      <c r="U1103" t="str">
        <f t="shared" si="35"/>
        <v>DK-698</v>
      </c>
      <c r="V1103" s="10"/>
      <c r="W1103" s="10"/>
    </row>
    <row r="1104" spans="1:23" x14ac:dyDescent="0.3">
      <c r="A1104" s="10" t="s">
        <v>1423</v>
      </c>
      <c r="B1104" s="10">
        <f>Cleaned_Data[[#This Row],[Order_ID]]</f>
        <v>3159</v>
      </c>
      <c r="C1104" s="10" t="str">
        <f>_xlfn.XLOOKUP(P1104,Dim_Product!$E$2:$E$221,Dim_Product!$A$2:$A$221,"Not Found")</f>
        <v>PK-158</v>
      </c>
      <c r="D1104" s="10" t="str">
        <f>_xlfn.XLOOKUP(Table5[[#This Row],[Order_Date]],Table8[Date],Table8[Date_Key],"Not Found")</f>
        <v>DK-694</v>
      </c>
      <c r="E1104" s="10" t="str">
        <f>_xlfn.XLOOKUP(R1104,Table4[Region],Table4[Region_Key])</f>
        <v>RK-04</v>
      </c>
      <c r="F1104" s="10" t="str">
        <f>_xlfn.XLOOKUP(S1104,Table6[Sales_Channel],Table6[Channel_Key])</f>
        <v>CK-02</v>
      </c>
      <c r="G1104" s="10" t="str">
        <f>_xlfn.XLOOKUP(T1104,Table7[Gender_Category],Table7[Gender_Key])</f>
        <v>GK-02</v>
      </c>
      <c r="H1104" s="10">
        <f>Cleaned_Data[[#This Row],[Units_Sold]]</f>
        <v>-1</v>
      </c>
      <c r="I1104" s="10">
        <f>Cleaned_Data[[#This Row],[MRP]]</f>
        <v>6110.0300000000007</v>
      </c>
      <c r="J1104" s="10">
        <f>Cleaned_Data[[#This Row],[Discount_Applied]]</f>
        <v>0</v>
      </c>
      <c r="K1104" s="10">
        <f>Cleaned_Data[[#This Row],[Revenue]]</f>
        <v>0</v>
      </c>
      <c r="L1104" s="10">
        <f>Cleaned_Data[[#This Row],[Profit]]</f>
        <v>2494.21</v>
      </c>
      <c r="M1104" s="10" t="str">
        <f>Cleaned_Data[[#This Row],[Product_Name]]</f>
        <v>Air Zoom</v>
      </c>
      <c r="N1104" s="10" t="str">
        <f>Cleaned_Data[[#This Row],[Product_Line]]</f>
        <v>Running</v>
      </c>
      <c r="O1104" s="10" t="str">
        <f>Cleaned_Data[[#This Row],[Size]]</f>
        <v>10</v>
      </c>
      <c r="P1104" s="10" t="str">
        <f t="shared" si="34"/>
        <v>Air Zoom|Running|10</v>
      </c>
      <c r="Q1104" s="11">
        <f>Cleaned_Data[[#This Row],[Order_Date]]</f>
        <v>45826</v>
      </c>
      <c r="R1104" s="10" t="str">
        <f>Cleaned_Data[[#This Row],[Region]]</f>
        <v>Pune</v>
      </c>
      <c r="S1104" s="10" t="str">
        <f>Cleaned_Data[[#This Row],[Sales_Channel]]</f>
        <v>Retail</v>
      </c>
      <c r="T1104" s="10" t="str">
        <f>Cleaned_Data[[#This Row],[Gender_Category]]</f>
        <v>Women</v>
      </c>
      <c r="U1104" t="str">
        <f t="shared" si="35"/>
        <v>DK-694</v>
      </c>
      <c r="V1104" s="10"/>
      <c r="W1104" s="10"/>
    </row>
    <row r="1105" spans="1:23" x14ac:dyDescent="0.3">
      <c r="A1105" s="10" t="s">
        <v>1424</v>
      </c>
      <c r="B1105" s="10">
        <f>Cleaned_Data[[#This Row],[Order_ID]]</f>
        <v>3160</v>
      </c>
      <c r="C1105" s="10" t="str">
        <f>_xlfn.XLOOKUP(P1105,Dim_Product!$E$2:$E$221,Dim_Product!$A$2:$A$221,"Not Found")</f>
        <v>PK-15</v>
      </c>
      <c r="D1105" s="10" t="str">
        <f>_xlfn.XLOOKUP(Table5[[#This Row],[Order_Date]],Table8[Date],Table8[Date_Key],"Not Found")</f>
        <v>DK-531</v>
      </c>
      <c r="E1105" s="10" t="str">
        <f>_xlfn.XLOOKUP(R1105,Table4[Region],Table4[Region_Key])</f>
        <v>RK-05</v>
      </c>
      <c r="F1105" s="10" t="str">
        <f>_xlfn.XLOOKUP(S1105,Table6[Sales_Channel],Table6[Channel_Key])</f>
        <v>CK-02</v>
      </c>
      <c r="G1105" s="10" t="str">
        <f>_xlfn.XLOOKUP(T1105,Table7[Gender_Category],Table7[Gender_Key])</f>
        <v>GK-02</v>
      </c>
      <c r="H1105" s="10">
        <f>Cleaned_Data[[#This Row],[Units_Sold]]</f>
        <v>2</v>
      </c>
      <c r="I1105" s="10">
        <f>Cleaned_Data[[#This Row],[MRP]]</f>
        <v>6110.0300000000007</v>
      </c>
      <c r="J1105" s="10">
        <f>Cleaned_Data[[#This Row],[Discount_Applied]]</f>
        <v>0</v>
      </c>
      <c r="K1105" s="10">
        <f>Cleaned_Data[[#This Row],[Revenue]]</f>
        <v>0</v>
      </c>
      <c r="L1105" s="10">
        <f>Cleaned_Data[[#This Row],[Profit]]</f>
        <v>888.87</v>
      </c>
      <c r="M1105" s="10" t="str">
        <f>Cleaned_Data[[#This Row],[Product_Name]]</f>
        <v>Air Jordan</v>
      </c>
      <c r="N1105" s="10" t="str">
        <f>Cleaned_Data[[#This Row],[Product_Line]]</f>
        <v>Basketball</v>
      </c>
      <c r="O1105" s="10" t="str">
        <f>Cleaned_Data[[#This Row],[Size]]</f>
        <v>M</v>
      </c>
      <c r="P1105" s="10" t="str">
        <f t="shared" si="34"/>
        <v>Air Jordan|Basketball|M</v>
      </c>
      <c r="Q1105" s="11">
        <f>Cleaned_Data[[#This Row],[Order_Date]]</f>
        <v>45663</v>
      </c>
      <c r="R1105" s="10" t="str">
        <f>Cleaned_Data[[#This Row],[Region]]</f>
        <v>Delhi</v>
      </c>
      <c r="S1105" s="10" t="str">
        <f>Cleaned_Data[[#This Row],[Sales_Channel]]</f>
        <v>Retail</v>
      </c>
      <c r="T1105" s="10" t="str">
        <f>Cleaned_Data[[#This Row],[Gender_Category]]</f>
        <v>Women</v>
      </c>
      <c r="U1105" t="str">
        <f t="shared" si="35"/>
        <v>DK-531</v>
      </c>
      <c r="V1105" s="10"/>
      <c r="W1105" s="10"/>
    </row>
    <row r="1106" spans="1:23" x14ac:dyDescent="0.3">
      <c r="A1106" s="10" t="s">
        <v>1425</v>
      </c>
      <c r="B1106" s="10">
        <f>Cleaned_Data[[#This Row],[Order_ID]]</f>
        <v>3161</v>
      </c>
      <c r="C1106" s="10" t="str">
        <f>_xlfn.XLOOKUP(P1106,Dim_Product!$E$2:$E$221,Dim_Product!$A$2:$A$221,"Not Found")</f>
        <v>PK-89</v>
      </c>
      <c r="D1106" s="10" t="str">
        <f>_xlfn.XLOOKUP(Table5[[#This Row],[Order_Date]],Table8[Date],Table8[Date_Key],"Not Found")</f>
        <v>DK-565</v>
      </c>
      <c r="E1106" s="10" t="str">
        <f>_xlfn.XLOOKUP(R1106,Table4[Region],Table4[Region_Key])</f>
        <v>RK-02</v>
      </c>
      <c r="F1106" s="10" t="str">
        <f>_xlfn.XLOOKUP(S1106,Table6[Sales_Channel],Table6[Channel_Key])</f>
        <v>CK-01</v>
      </c>
      <c r="G1106" s="10" t="str">
        <f>_xlfn.XLOOKUP(T1106,Table7[Gender_Category],Table7[Gender_Key])</f>
        <v>GK-03</v>
      </c>
      <c r="H1106" s="10">
        <f>Cleaned_Data[[#This Row],[Units_Sold]]</f>
        <v>2</v>
      </c>
      <c r="I1106" s="10">
        <f>Cleaned_Data[[#This Row],[MRP]]</f>
        <v>8369.2999999999993</v>
      </c>
      <c r="J1106" s="10">
        <f>Cleaned_Data[[#This Row],[Discount_Applied]]</f>
        <v>0</v>
      </c>
      <c r="K1106" s="10">
        <f>Cleaned_Data[[#This Row],[Revenue]]</f>
        <v>0</v>
      </c>
      <c r="L1106" s="10">
        <f>Cleaned_Data[[#This Row],[Profit]]</f>
        <v>1663.79</v>
      </c>
      <c r="M1106" s="10" t="str">
        <f>Cleaned_Data[[#This Row],[Product_Name]]</f>
        <v>React Infinity</v>
      </c>
      <c r="N1106" s="10" t="str">
        <f>Cleaned_Data[[#This Row],[Product_Line]]</f>
        <v>Running</v>
      </c>
      <c r="O1106" s="10" t="str">
        <f>Cleaned_Data[[#This Row],[Size]]</f>
        <v>NA</v>
      </c>
      <c r="P1106" s="10" t="str">
        <f t="shared" si="34"/>
        <v>React Infinity|Running|NA</v>
      </c>
      <c r="Q1106" s="11">
        <f>Cleaned_Data[[#This Row],[Order_Date]]</f>
        <v>45697</v>
      </c>
      <c r="R1106" s="10" t="str">
        <f>Cleaned_Data[[#This Row],[Region]]</f>
        <v>Hyderabad</v>
      </c>
      <c r="S1106" s="10" t="str">
        <f>Cleaned_Data[[#This Row],[Sales_Channel]]</f>
        <v>Online</v>
      </c>
      <c r="T1106" s="10" t="str">
        <f>Cleaned_Data[[#This Row],[Gender_Category]]</f>
        <v>Men</v>
      </c>
      <c r="U1106" t="str">
        <f t="shared" si="35"/>
        <v>DK-565</v>
      </c>
      <c r="V1106" s="10"/>
      <c r="W1106" s="10"/>
    </row>
    <row r="1107" spans="1:23" x14ac:dyDescent="0.3">
      <c r="A1107" s="10" t="s">
        <v>1426</v>
      </c>
      <c r="B1107" s="10">
        <f>Cleaned_Data[[#This Row],[Order_ID]]</f>
        <v>3162</v>
      </c>
      <c r="C1107" s="10" t="str">
        <f>_xlfn.XLOOKUP(P1107,Dim_Product!$E$2:$E$221,Dim_Product!$A$2:$A$221,"Not Found")</f>
        <v>PK-142</v>
      </c>
      <c r="D1107" s="10" t="str">
        <f>_xlfn.XLOOKUP(Table5[[#This Row],[Order_Date]],Table8[Date],Table8[Date_Key],"Not Found")</f>
        <v>DK-494</v>
      </c>
      <c r="E1107" s="10" t="str">
        <f>_xlfn.XLOOKUP(R1107,Table4[Region],Table4[Region_Key])</f>
        <v>RK-04</v>
      </c>
      <c r="F1107" s="10" t="str">
        <f>_xlfn.XLOOKUP(S1107,Table6[Sales_Channel],Table6[Channel_Key])</f>
        <v>CK-01</v>
      </c>
      <c r="G1107" s="10" t="str">
        <f>_xlfn.XLOOKUP(T1107,Table7[Gender_Category],Table7[Gender_Key])</f>
        <v>GK-03</v>
      </c>
      <c r="H1107" s="10">
        <f>Cleaned_Data[[#This Row],[Units_Sold]]</f>
        <v>2</v>
      </c>
      <c r="I1107" s="10">
        <f>Cleaned_Data[[#This Row],[MRP]]</f>
        <v>6110.0300000000007</v>
      </c>
      <c r="J1107" s="10">
        <f>Cleaned_Data[[#This Row],[Discount_Applied]]</f>
        <v>0</v>
      </c>
      <c r="K1107" s="10">
        <f>Cleaned_Data[[#This Row],[Revenue]]</f>
        <v>0</v>
      </c>
      <c r="L1107" s="10">
        <f>Cleaned_Data[[#This Row],[Profit]]</f>
        <v>1686.78</v>
      </c>
      <c r="M1107" s="10" t="str">
        <f>Cleaned_Data[[#This Row],[Product_Name]]</f>
        <v>Tiempo Legend</v>
      </c>
      <c r="N1107" s="10" t="str">
        <f>Cleaned_Data[[#This Row],[Product_Line]]</f>
        <v>Soccer</v>
      </c>
      <c r="O1107" s="10" t="str">
        <f>Cleaned_Data[[#This Row],[Size]]</f>
        <v>XL</v>
      </c>
      <c r="P1107" s="10" t="str">
        <f t="shared" si="34"/>
        <v>Tiempo Legend|Soccer|XL</v>
      </c>
      <c r="Q1107" s="11">
        <f>Cleaned_Data[[#This Row],[Order_Date]]</f>
        <v>45626</v>
      </c>
      <c r="R1107" s="10" t="str">
        <f>Cleaned_Data[[#This Row],[Region]]</f>
        <v>Pune</v>
      </c>
      <c r="S1107" s="10" t="str">
        <f>Cleaned_Data[[#This Row],[Sales_Channel]]</f>
        <v>Online</v>
      </c>
      <c r="T1107" s="10" t="str">
        <f>Cleaned_Data[[#This Row],[Gender_Category]]</f>
        <v>Men</v>
      </c>
      <c r="U1107" t="str">
        <f t="shared" si="35"/>
        <v>DK-494</v>
      </c>
      <c r="V1107" s="10"/>
      <c r="W1107" s="10"/>
    </row>
    <row r="1108" spans="1:23" x14ac:dyDescent="0.3">
      <c r="A1108" s="10" t="s">
        <v>1427</v>
      </c>
      <c r="B1108" s="10">
        <f>Cleaned_Data[[#This Row],[Order_ID]]</f>
        <v>3163</v>
      </c>
      <c r="C1108" s="10" t="str">
        <f>_xlfn.XLOOKUP(P1108,Dim_Product!$E$2:$E$221,Dim_Product!$A$2:$A$221,"Not Found")</f>
        <v>PK-34</v>
      </c>
      <c r="D1108" s="10" t="str">
        <f>_xlfn.XLOOKUP(Table5[[#This Row],[Order_Date]],Table8[Date],Table8[Date_Key],"Not Found")</f>
        <v>DK-593</v>
      </c>
      <c r="E1108" s="10" t="str">
        <f>_xlfn.XLOOKUP(R1108,Table4[Region],Table4[Region_Key])</f>
        <v>RK-05</v>
      </c>
      <c r="F1108" s="10" t="str">
        <f>_xlfn.XLOOKUP(S1108,Table6[Sales_Channel],Table6[Channel_Key])</f>
        <v>CK-02</v>
      </c>
      <c r="G1108" s="10" t="str">
        <f>_xlfn.XLOOKUP(T1108,Table7[Gender_Category],Table7[Gender_Key])</f>
        <v>GK-02</v>
      </c>
      <c r="H1108" s="10">
        <f>Cleaned_Data[[#This Row],[Units_Sold]]</f>
        <v>2</v>
      </c>
      <c r="I1108" s="10">
        <f>Cleaned_Data[[#This Row],[MRP]]</f>
        <v>8204.14</v>
      </c>
      <c r="J1108" s="10">
        <f>Cleaned_Data[[#This Row],[Discount_Applied]]</f>
        <v>0</v>
      </c>
      <c r="K1108" s="10">
        <f>Cleaned_Data[[#This Row],[Revenue]]</f>
        <v>0</v>
      </c>
      <c r="L1108" s="10">
        <f>Cleaned_Data[[#This Row],[Profit]]</f>
        <v>961.65</v>
      </c>
      <c r="M1108" s="10" t="str">
        <f>Cleaned_Data[[#This Row],[Product_Name]]</f>
        <v>Free RN</v>
      </c>
      <c r="N1108" s="10" t="str">
        <f>Cleaned_Data[[#This Row],[Product_Line]]</f>
        <v>Running</v>
      </c>
      <c r="O1108" s="10" t="str">
        <f>Cleaned_Data[[#This Row],[Size]]</f>
        <v>NA</v>
      </c>
      <c r="P1108" s="10" t="str">
        <f t="shared" si="34"/>
        <v>Free RN|Running|NA</v>
      </c>
      <c r="Q1108" s="11">
        <f>Cleaned_Data[[#This Row],[Order_Date]]</f>
        <v>45725</v>
      </c>
      <c r="R1108" s="10" t="str">
        <f>Cleaned_Data[[#This Row],[Region]]</f>
        <v>Delhi</v>
      </c>
      <c r="S1108" s="10" t="str">
        <f>Cleaned_Data[[#This Row],[Sales_Channel]]</f>
        <v>Retail</v>
      </c>
      <c r="T1108" s="10" t="str">
        <f>Cleaned_Data[[#This Row],[Gender_Category]]</f>
        <v>Women</v>
      </c>
      <c r="U1108" t="str">
        <f t="shared" si="35"/>
        <v>DK-593</v>
      </c>
      <c r="V1108" s="10"/>
      <c r="W1108" s="10"/>
    </row>
    <row r="1109" spans="1:23" x14ac:dyDescent="0.3">
      <c r="A1109" s="10" t="s">
        <v>1428</v>
      </c>
      <c r="B1109" s="10">
        <f>Cleaned_Data[[#This Row],[Order_ID]]</f>
        <v>3164</v>
      </c>
      <c r="C1109" s="10" t="str">
        <f>_xlfn.XLOOKUP(P1109,Dim_Product!$E$2:$E$221,Dim_Product!$A$2:$A$221,"Not Found")</f>
        <v>PK-28</v>
      </c>
      <c r="D1109" s="10" t="str">
        <f>_xlfn.XLOOKUP(Table5[[#This Row],[Order_Date]],Table8[Date],Table8[Date_Key],"Not Found")</f>
        <v>DK-592</v>
      </c>
      <c r="E1109" s="10" t="str">
        <f>_xlfn.XLOOKUP(R1109,Table4[Region],Table4[Region_Key])</f>
        <v>RK-01</v>
      </c>
      <c r="F1109" s="10" t="str">
        <f>_xlfn.XLOOKUP(S1109,Table6[Sales_Channel],Table6[Channel_Key])</f>
        <v>CK-01</v>
      </c>
      <c r="G1109" s="10" t="str">
        <f>_xlfn.XLOOKUP(T1109,Table7[Gender_Category],Table7[Gender_Key])</f>
        <v>GK-03</v>
      </c>
      <c r="H1109" s="10">
        <f>Cleaned_Data[[#This Row],[Units_Sold]]</f>
        <v>4</v>
      </c>
      <c r="I1109" s="10">
        <f>Cleaned_Data[[#This Row],[MRP]]</f>
        <v>6110.0300000000007</v>
      </c>
      <c r="J1109" s="10">
        <f>Cleaned_Data[[#This Row],[Discount_Applied]]</f>
        <v>0</v>
      </c>
      <c r="K1109" s="10">
        <f>Cleaned_Data[[#This Row],[Revenue]]</f>
        <v>0</v>
      </c>
      <c r="L1109" s="10">
        <f>Cleaned_Data[[#This Row],[Profit]]</f>
        <v>-382.88</v>
      </c>
      <c r="M1109" s="10" t="str">
        <f>Cleaned_Data[[#This Row],[Product_Name]]</f>
        <v>Premier III</v>
      </c>
      <c r="N1109" s="10" t="str">
        <f>Cleaned_Data[[#This Row],[Product_Line]]</f>
        <v>Soccer</v>
      </c>
      <c r="O1109" s="10" t="str">
        <f>Cleaned_Data[[#This Row],[Size]]</f>
        <v>NA</v>
      </c>
      <c r="P1109" s="10" t="str">
        <f t="shared" si="34"/>
        <v>Premier III|Soccer|NA</v>
      </c>
      <c r="Q1109" s="11">
        <f>Cleaned_Data[[#This Row],[Order_Date]]</f>
        <v>45724</v>
      </c>
      <c r="R1109" s="10" t="str">
        <f>Cleaned_Data[[#This Row],[Region]]</f>
        <v>Bangalore</v>
      </c>
      <c r="S1109" s="10" t="str">
        <f>Cleaned_Data[[#This Row],[Sales_Channel]]</f>
        <v>Online</v>
      </c>
      <c r="T1109" s="10" t="str">
        <f>Cleaned_Data[[#This Row],[Gender_Category]]</f>
        <v>Men</v>
      </c>
      <c r="U1109" t="str">
        <f t="shared" si="35"/>
        <v>DK-592</v>
      </c>
      <c r="V1109" s="10"/>
      <c r="W1109" s="10"/>
    </row>
    <row r="1110" spans="1:23" x14ac:dyDescent="0.3">
      <c r="A1110" s="10" t="s">
        <v>1429</v>
      </c>
      <c r="B1110" s="10">
        <f>Cleaned_Data[[#This Row],[Order_ID]]</f>
        <v>3165</v>
      </c>
      <c r="C1110" s="10" t="str">
        <f>_xlfn.XLOOKUP(P1110,Dim_Product!$E$2:$E$221,Dim_Product!$A$2:$A$221,"Not Found")</f>
        <v>PK-27</v>
      </c>
      <c r="D1110" s="10" t="str">
        <f>_xlfn.XLOOKUP(Table5[[#This Row],[Order_Date]],Table8[Date],Table8[Date_Key],"Not Found")</f>
        <v>DK-510</v>
      </c>
      <c r="E1110" s="10" t="str">
        <f>_xlfn.XLOOKUP(R1110,Table4[Region],Table4[Region_Key])</f>
        <v>RK-06</v>
      </c>
      <c r="F1110" s="10" t="str">
        <f>_xlfn.XLOOKUP(S1110,Table6[Sales_Channel],Table6[Channel_Key])</f>
        <v>CK-01</v>
      </c>
      <c r="G1110" s="10" t="str">
        <f>_xlfn.XLOOKUP(T1110,Table7[Gender_Category],Table7[Gender_Key])</f>
        <v>GK-02</v>
      </c>
      <c r="H1110" s="10">
        <f>Cleaned_Data[[#This Row],[Units_Sold]]</f>
        <v>2</v>
      </c>
      <c r="I1110" s="10">
        <f>Cleaned_Data[[#This Row],[MRP]]</f>
        <v>2530.29</v>
      </c>
      <c r="J1110" s="10">
        <f>Cleaned_Data[[#This Row],[Discount_Applied]]</f>
        <v>0.28999999999999998</v>
      </c>
      <c r="K1110" s="10">
        <f>Cleaned_Data[[#This Row],[Revenue]]</f>
        <v>3593.01</v>
      </c>
      <c r="L1110" s="10">
        <f>Cleaned_Data[[#This Row],[Profit]]</f>
        <v>3264.03</v>
      </c>
      <c r="M1110" s="10" t="str">
        <f>Cleaned_Data[[#This Row],[Product_Name]]</f>
        <v>Phantom GT</v>
      </c>
      <c r="N1110" s="10" t="str">
        <f>Cleaned_Data[[#This Row],[Product_Line]]</f>
        <v>Soccer</v>
      </c>
      <c r="O1110" s="10" t="str">
        <f>Cleaned_Data[[#This Row],[Size]]</f>
        <v>XL</v>
      </c>
      <c r="P1110" s="10" t="str">
        <f t="shared" si="34"/>
        <v>Phantom GT|Soccer|XL</v>
      </c>
      <c r="Q1110" s="11">
        <f>Cleaned_Data[[#This Row],[Order_Date]]</f>
        <v>45642</v>
      </c>
      <c r="R1110" s="10" t="str">
        <f>Cleaned_Data[[#This Row],[Region]]</f>
        <v>Kolkata</v>
      </c>
      <c r="S1110" s="10" t="str">
        <f>Cleaned_Data[[#This Row],[Sales_Channel]]</f>
        <v>Online</v>
      </c>
      <c r="T1110" s="10" t="str">
        <f>Cleaned_Data[[#This Row],[Gender_Category]]</f>
        <v>Women</v>
      </c>
      <c r="U1110" t="str">
        <f t="shared" si="35"/>
        <v>DK-510</v>
      </c>
      <c r="V1110" s="10"/>
      <c r="W1110" s="10"/>
    </row>
    <row r="1111" spans="1:23" x14ac:dyDescent="0.3">
      <c r="A1111" s="10" t="s">
        <v>1430</v>
      </c>
      <c r="B1111" s="10">
        <f>Cleaned_Data[[#This Row],[Order_ID]]</f>
        <v>3166</v>
      </c>
      <c r="C1111" s="10" t="str">
        <f>_xlfn.XLOOKUP(P1111,Dim_Product!$E$2:$E$221,Dim_Product!$A$2:$A$221,"Not Found")</f>
        <v>PK-28</v>
      </c>
      <c r="D1111" s="10" t="str">
        <f>_xlfn.XLOOKUP(Table5[[#This Row],[Order_Date]],Table8[Date],Table8[Date_Key],"Not Found")</f>
        <v>Not Found</v>
      </c>
      <c r="E1111" s="10" t="str">
        <f>_xlfn.XLOOKUP(R1111,Table4[Region],Table4[Region_Key])</f>
        <v>RK-02</v>
      </c>
      <c r="F1111" s="10" t="str">
        <f>_xlfn.XLOOKUP(S1111,Table6[Sales_Channel],Table6[Channel_Key])</f>
        <v>CK-01</v>
      </c>
      <c r="G1111" s="10" t="str">
        <f>_xlfn.XLOOKUP(T1111,Table7[Gender_Category],Table7[Gender_Key])</f>
        <v>GK-03</v>
      </c>
      <c r="H1111" s="10">
        <f>Cleaned_Data[[#This Row],[Units_Sold]]</f>
        <v>2</v>
      </c>
      <c r="I1111" s="10">
        <f>Cleaned_Data[[#This Row],[MRP]]</f>
        <v>6110.0300000000007</v>
      </c>
      <c r="J1111" s="10">
        <f>Cleaned_Data[[#This Row],[Discount_Applied]]</f>
        <v>0</v>
      </c>
      <c r="K1111" s="10">
        <f>Cleaned_Data[[#This Row],[Revenue]]</f>
        <v>0</v>
      </c>
      <c r="L1111" s="10">
        <f>Cleaned_Data[[#This Row],[Profit]]</f>
        <v>-209.36</v>
      </c>
      <c r="M1111" s="10" t="str">
        <f>Cleaned_Data[[#This Row],[Product_Name]]</f>
        <v>Premier III</v>
      </c>
      <c r="N1111" s="10" t="str">
        <f>Cleaned_Data[[#This Row],[Product_Line]]</f>
        <v>Soccer</v>
      </c>
      <c r="O1111" s="10" t="str">
        <f>Cleaned_Data[[#This Row],[Size]]</f>
        <v>NA</v>
      </c>
      <c r="P1111" s="10" t="str">
        <f t="shared" si="34"/>
        <v>Premier III|Soccer|NA</v>
      </c>
      <c r="Q1111" s="11" t="str">
        <f>Cleaned_Data[[#This Row],[Order_Date]]</f>
        <v/>
      </c>
      <c r="R1111" s="10" t="str">
        <f>Cleaned_Data[[#This Row],[Region]]</f>
        <v>Hyderabad</v>
      </c>
      <c r="S1111" s="10" t="str">
        <f>Cleaned_Data[[#This Row],[Sales_Channel]]</f>
        <v>Online</v>
      </c>
      <c r="T1111" s="10" t="str">
        <f>Cleaned_Data[[#This Row],[Gender_Category]]</f>
        <v>Men</v>
      </c>
      <c r="U1111" t="str">
        <f t="shared" si="35"/>
        <v>Not Found</v>
      </c>
      <c r="V1111" s="10"/>
      <c r="W1111" s="10"/>
    </row>
    <row r="1112" spans="1:23" x14ac:dyDescent="0.3">
      <c r="A1112" s="10" t="s">
        <v>1431</v>
      </c>
      <c r="B1112" s="10">
        <f>Cleaned_Data[[#This Row],[Order_ID]]</f>
        <v>3167</v>
      </c>
      <c r="C1112" s="10" t="str">
        <f>_xlfn.XLOOKUP(P1112,Dim_Product!$E$2:$E$221,Dim_Product!$A$2:$A$221,"Not Found")</f>
        <v>PK-164</v>
      </c>
      <c r="D1112" s="10" t="str">
        <f>_xlfn.XLOOKUP(Table5[[#This Row],[Order_Date]],Table8[Date],Table8[Date_Key],"Not Found")</f>
        <v>DK-446</v>
      </c>
      <c r="E1112" s="10" t="str">
        <f>_xlfn.XLOOKUP(R1112,Table4[Region],Table4[Region_Key])</f>
        <v>RK-02</v>
      </c>
      <c r="F1112" s="10" t="str">
        <f>_xlfn.XLOOKUP(S1112,Table6[Sales_Channel],Table6[Channel_Key])</f>
        <v>CK-01</v>
      </c>
      <c r="G1112" s="10" t="str">
        <f>_xlfn.XLOOKUP(T1112,Table7[Gender_Category],Table7[Gender_Key])</f>
        <v>GK-02</v>
      </c>
      <c r="H1112" s="10">
        <f>Cleaned_Data[[#This Row],[Units_Sold]]</f>
        <v>2</v>
      </c>
      <c r="I1112" s="10">
        <f>Cleaned_Data[[#This Row],[MRP]]</f>
        <v>3212.74</v>
      </c>
      <c r="J1112" s="10">
        <f>Cleaned_Data[[#This Row],[Discount_Applied]]</f>
        <v>0</v>
      </c>
      <c r="K1112" s="10">
        <f>Cleaned_Data[[#This Row],[Revenue]]</f>
        <v>0</v>
      </c>
      <c r="L1112" s="10">
        <f>Cleaned_Data[[#This Row],[Profit]]</f>
        <v>3517.65</v>
      </c>
      <c r="M1112" s="10" t="str">
        <f>Cleaned_Data[[#This Row],[Product_Name]]</f>
        <v>Zoom Freak</v>
      </c>
      <c r="N1112" s="10" t="str">
        <f>Cleaned_Data[[#This Row],[Product_Line]]</f>
        <v>Basketball</v>
      </c>
      <c r="O1112" s="10" t="str">
        <f>Cleaned_Data[[#This Row],[Size]]</f>
        <v>12</v>
      </c>
      <c r="P1112" s="10" t="str">
        <f t="shared" si="34"/>
        <v>Zoom Freak|Basketball|12</v>
      </c>
      <c r="Q1112" s="11">
        <f>Cleaned_Data[[#This Row],[Order_Date]]</f>
        <v>45578</v>
      </c>
      <c r="R1112" s="10" t="str">
        <f>Cleaned_Data[[#This Row],[Region]]</f>
        <v>Hyderabad</v>
      </c>
      <c r="S1112" s="10" t="str">
        <f>Cleaned_Data[[#This Row],[Sales_Channel]]</f>
        <v>Online</v>
      </c>
      <c r="T1112" s="10" t="str">
        <f>Cleaned_Data[[#This Row],[Gender_Category]]</f>
        <v>Women</v>
      </c>
      <c r="U1112" t="str">
        <f t="shared" si="35"/>
        <v>DK-446</v>
      </c>
      <c r="V1112" s="10"/>
      <c r="W1112" s="10"/>
    </row>
    <row r="1113" spans="1:23" x14ac:dyDescent="0.3">
      <c r="A1113" s="10" t="s">
        <v>1432</v>
      </c>
      <c r="B1113" s="10">
        <f>Cleaned_Data[[#This Row],[Order_ID]]</f>
        <v>3168</v>
      </c>
      <c r="C1113" s="10" t="str">
        <f>_xlfn.XLOOKUP(P1113,Dim_Product!$E$2:$E$221,Dim_Product!$A$2:$A$221,"Not Found")</f>
        <v>PK-147</v>
      </c>
      <c r="D1113" s="10" t="str">
        <f>_xlfn.XLOOKUP(Table5[[#This Row],[Order_Date]],Table8[Date],Table8[Date_Key],"Not Found")</f>
        <v>Not Found</v>
      </c>
      <c r="E1113" s="10" t="str">
        <f>_xlfn.XLOOKUP(R1113,Table4[Region],Table4[Region_Key])</f>
        <v>RK-05</v>
      </c>
      <c r="F1113" s="10" t="str">
        <f>_xlfn.XLOOKUP(S1113,Table6[Sales_Channel],Table6[Channel_Key])</f>
        <v>CK-02</v>
      </c>
      <c r="G1113" s="10" t="str">
        <f>_xlfn.XLOOKUP(T1113,Table7[Gender_Category],Table7[Gender_Key])</f>
        <v>GK-02</v>
      </c>
      <c r="H1113" s="10">
        <f>Cleaned_Data[[#This Row],[Units_Sold]]</f>
        <v>2</v>
      </c>
      <c r="I1113" s="10">
        <f>Cleaned_Data[[#This Row],[MRP]]</f>
        <v>6125.15</v>
      </c>
      <c r="J1113" s="10">
        <f>Cleaned_Data[[#This Row],[Discount_Applied]]</f>
        <v>0</v>
      </c>
      <c r="K1113" s="10">
        <f>Cleaned_Data[[#This Row],[Revenue]]</f>
        <v>0</v>
      </c>
      <c r="L1113" s="10">
        <f>Cleaned_Data[[#This Row],[Profit]]</f>
        <v>61.83</v>
      </c>
      <c r="M1113" s="10" t="str">
        <f>Cleaned_Data[[#This Row],[Product_Name]]</f>
        <v>Air Force 1</v>
      </c>
      <c r="N1113" s="10" t="str">
        <f>Cleaned_Data[[#This Row],[Product_Line]]</f>
        <v>Lifestyle</v>
      </c>
      <c r="O1113" s="10" t="str">
        <f>Cleaned_Data[[#This Row],[Size]]</f>
        <v>7</v>
      </c>
      <c r="P1113" s="10" t="str">
        <f t="shared" si="34"/>
        <v>Air Force 1|Lifestyle|7</v>
      </c>
      <c r="Q1113" s="11" t="str">
        <f>Cleaned_Data[[#This Row],[Order_Date]]</f>
        <v/>
      </c>
      <c r="R1113" s="10" t="str">
        <f>Cleaned_Data[[#This Row],[Region]]</f>
        <v>Delhi</v>
      </c>
      <c r="S1113" s="10" t="str">
        <f>Cleaned_Data[[#This Row],[Sales_Channel]]</f>
        <v>Retail</v>
      </c>
      <c r="T1113" s="10" t="str">
        <f>Cleaned_Data[[#This Row],[Gender_Category]]</f>
        <v>Women</v>
      </c>
      <c r="U1113" t="str">
        <f t="shared" si="35"/>
        <v>Not Found</v>
      </c>
      <c r="V1113" s="10"/>
      <c r="W1113" s="10"/>
    </row>
    <row r="1114" spans="1:23" x14ac:dyDescent="0.3">
      <c r="A1114" s="10" t="s">
        <v>1433</v>
      </c>
      <c r="B1114" s="10">
        <f>Cleaned_Data[[#This Row],[Order_ID]]</f>
        <v>3169</v>
      </c>
      <c r="C1114" s="10" t="str">
        <f>_xlfn.XLOOKUP(P1114,Dim_Product!$E$2:$E$221,Dim_Product!$A$2:$A$221,"Not Found")</f>
        <v>PK-50</v>
      </c>
      <c r="D1114" s="10" t="str">
        <f>_xlfn.XLOOKUP(Table5[[#This Row],[Order_Date]],Table8[Date],Table8[Date_Key],"Not Found")</f>
        <v>Not Found</v>
      </c>
      <c r="E1114" s="10" t="str">
        <f>_xlfn.XLOOKUP(R1114,Table4[Region],Table4[Region_Key])</f>
        <v>RK-05</v>
      </c>
      <c r="F1114" s="10" t="str">
        <f>_xlfn.XLOOKUP(S1114,Table6[Sales_Channel],Table6[Channel_Key])</f>
        <v>CK-02</v>
      </c>
      <c r="G1114" s="10" t="str">
        <f>_xlfn.XLOOKUP(T1114,Table7[Gender_Category],Table7[Gender_Key])</f>
        <v>GK-03</v>
      </c>
      <c r="H1114" s="10">
        <f>Cleaned_Data[[#This Row],[Units_Sold]]</f>
        <v>2</v>
      </c>
      <c r="I1114" s="10">
        <f>Cleaned_Data[[#This Row],[MRP]]</f>
        <v>6110.0300000000007</v>
      </c>
      <c r="J1114" s="10">
        <f>Cleaned_Data[[#This Row],[Discount_Applied]]</f>
        <v>0</v>
      </c>
      <c r="K1114" s="10">
        <f>Cleaned_Data[[#This Row],[Revenue]]</f>
        <v>0</v>
      </c>
      <c r="L1114" s="10">
        <f>Cleaned_Data[[#This Row],[Profit]]</f>
        <v>-744.54</v>
      </c>
      <c r="M1114" s="10" t="str">
        <f>Cleaned_Data[[#This Row],[Product_Name]]</f>
        <v>Blazer Mid</v>
      </c>
      <c r="N1114" s="10" t="str">
        <f>Cleaned_Data[[#This Row],[Product_Line]]</f>
        <v>Lifestyle</v>
      </c>
      <c r="O1114" s="10" t="str">
        <f>Cleaned_Data[[#This Row],[Size]]</f>
        <v>M</v>
      </c>
      <c r="P1114" s="10" t="str">
        <f t="shared" si="34"/>
        <v>Blazer Mid|Lifestyle|M</v>
      </c>
      <c r="Q1114" s="11" t="str">
        <f>Cleaned_Data[[#This Row],[Order_Date]]</f>
        <v/>
      </c>
      <c r="R1114" s="10" t="str">
        <f>Cleaned_Data[[#This Row],[Region]]</f>
        <v>Delhi</v>
      </c>
      <c r="S1114" s="10" t="str">
        <f>Cleaned_Data[[#This Row],[Sales_Channel]]</f>
        <v>Retail</v>
      </c>
      <c r="T1114" s="10" t="str">
        <f>Cleaned_Data[[#This Row],[Gender_Category]]</f>
        <v>Men</v>
      </c>
      <c r="U1114" t="str">
        <f t="shared" si="35"/>
        <v>Not Found</v>
      </c>
      <c r="V1114" s="10"/>
      <c r="W1114" s="10"/>
    </row>
    <row r="1115" spans="1:23" x14ac:dyDescent="0.3">
      <c r="A1115" s="10" t="s">
        <v>1434</v>
      </c>
      <c r="B1115" s="10">
        <f>Cleaned_Data[[#This Row],[Order_ID]]</f>
        <v>3170</v>
      </c>
      <c r="C1115" s="10" t="str">
        <f>_xlfn.XLOOKUP(P1115,Dim_Product!$E$2:$E$221,Dim_Product!$A$2:$A$221,"Not Found")</f>
        <v>PK-10</v>
      </c>
      <c r="D1115" s="10" t="str">
        <f>_xlfn.XLOOKUP(Table5[[#This Row],[Order_Date]],Table8[Date],Table8[Date_Key],"Not Found")</f>
        <v>Not Found</v>
      </c>
      <c r="E1115" s="10" t="str">
        <f>_xlfn.XLOOKUP(R1115,Table4[Region],Table4[Region_Key])</f>
        <v>RK-04</v>
      </c>
      <c r="F1115" s="10" t="str">
        <f>_xlfn.XLOOKUP(S1115,Table6[Sales_Channel],Table6[Channel_Key])</f>
        <v>CK-01</v>
      </c>
      <c r="G1115" s="10" t="str">
        <f>_xlfn.XLOOKUP(T1115,Table7[Gender_Category],Table7[Gender_Key])</f>
        <v>GK-03</v>
      </c>
      <c r="H1115" s="10">
        <f>Cleaned_Data[[#This Row],[Units_Sold]]</f>
        <v>2</v>
      </c>
      <c r="I1115" s="10">
        <f>Cleaned_Data[[#This Row],[MRP]]</f>
        <v>6110.0300000000007</v>
      </c>
      <c r="J1115" s="10">
        <f>Cleaned_Data[[#This Row],[Discount_Applied]]</f>
        <v>0</v>
      </c>
      <c r="K1115" s="10">
        <f>Cleaned_Data[[#This Row],[Revenue]]</f>
        <v>0</v>
      </c>
      <c r="L1115" s="10">
        <f>Cleaned_Data[[#This Row],[Profit]]</f>
        <v>-367.73</v>
      </c>
      <c r="M1115" s="10" t="str">
        <f>Cleaned_Data[[#This Row],[Product_Name]]</f>
        <v>Flex Trainer</v>
      </c>
      <c r="N1115" s="10" t="str">
        <f>Cleaned_Data[[#This Row],[Product_Line]]</f>
        <v>Training</v>
      </c>
      <c r="O1115" s="10" t="str">
        <f>Cleaned_Data[[#This Row],[Size]]</f>
        <v>L</v>
      </c>
      <c r="P1115" s="10" t="str">
        <f t="shared" si="34"/>
        <v>Flex Trainer|Training|L</v>
      </c>
      <c r="Q1115" s="11" t="str">
        <f>Cleaned_Data[[#This Row],[Order_Date]]</f>
        <v/>
      </c>
      <c r="R1115" s="10" t="str">
        <f>Cleaned_Data[[#This Row],[Region]]</f>
        <v>Pune</v>
      </c>
      <c r="S1115" s="10" t="str">
        <f>Cleaned_Data[[#This Row],[Sales_Channel]]</f>
        <v>Online</v>
      </c>
      <c r="T1115" s="10" t="str">
        <f>Cleaned_Data[[#This Row],[Gender_Category]]</f>
        <v>Men</v>
      </c>
      <c r="U1115" t="str">
        <f t="shared" si="35"/>
        <v>Not Found</v>
      </c>
      <c r="V1115" s="10"/>
      <c r="W1115" s="10"/>
    </row>
    <row r="1116" spans="1:23" x14ac:dyDescent="0.3">
      <c r="A1116" s="10" t="s">
        <v>1435</v>
      </c>
      <c r="B1116" s="10">
        <f>Cleaned_Data[[#This Row],[Order_ID]]</f>
        <v>3171</v>
      </c>
      <c r="C1116" s="10" t="str">
        <f>_xlfn.XLOOKUP(P1116,Dim_Product!$E$2:$E$221,Dim_Product!$A$2:$A$221,"Not Found")</f>
        <v>PK-145</v>
      </c>
      <c r="D1116" s="10" t="str">
        <f>_xlfn.XLOOKUP(Table5[[#This Row],[Order_Date]],Table8[Date],Table8[Date_Key],"Not Found")</f>
        <v>DK-611</v>
      </c>
      <c r="E1116" s="10" t="str">
        <f>_xlfn.XLOOKUP(R1116,Table4[Region],Table4[Region_Key])</f>
        <v>RK-01</v>
      </c>
      <c r="F1116" s="10" t="str">
        <f>_xlfn.XLOOKUP(S1116,Table6[Sales_Channel],Table6[Channel_Key])</f>
        <v>CK-01</v>
      </c>
      <c r="G1116" s="10" t="str">
        <f>_xlfn.XLOOKUP(T1116,Table7[Gender_Category],Table7[Gender_Key])</f>
        <v>GK-03</v>
      </c>
      <c r="H1116" s="10">
        <f>Cleaned_Data[[#This Row],[Units_Sold]]</f>
        <v>2</v>
      </c>
      <c r="I1116" s="10">
        <f>Cleaned_Data[[#This Row],[MRP]]</f>
        <v>6110.0300000000007</v>
      </c>
      <c r="J1116" s="10">
        <f>Cleaned_Data[[#This Row],[Discount_Applied]]</f>
        <v>0</v>
      </c>
      <c r="K1116" s="10">
        <f>Cleaned_Data[[#This Row],[Revenue]]</f>
        <v>0</v>
      </c>
      <c r="L1116" s="10">
        <f>Cleaned_Data[[#This Row],[Profit]]</f>
        <v>-445.89</v>
      </c>
      <c r="M1116" s="10" t="str">
        <f>Cleaned_Data[[#This Row],[Product_Name]]</f>
        <v>Air Force 1</v>
      </c>
      <c r="N1116" s="10" t="str">
        <f>Cleaned_Data[[#This Row],[Product_Line]]</f>
        <v>Lifestyle</v>
      </c>
      <c r="O1116" s="10" t="str">
        <f>Cleaned_Data[[#This Row],[Size]]</f>
        <v>NA</v>
      </c>
      <c r="P1116" s="10" t="str">
        <f t="shared" si="34"/>
        <v>Air Force 1|Lifestyle|NA</v>
      </c>
      <c r="Q1116" s="11">
        <f>Cleaned_Data[[#This Row],[Order_Date]]</f>
        <v>45743</v>
      </c>
      <c r="R1116" s="10" t="str">
        <f>Cleaned_Data[[#This Row],[Region]]</f>
        <v>Bangalore</v>
      </c>
      <c r="S1116" s="10" t="str">
        <f>Cleaned_Data[[#This Row],[Sales_Channel]]</f>
        <v>Online</v>
      </c>
      <c r="T1116" s="10" t="str">
        <f>Cleaned_Data[[#This Row],[Gender_Category]]</f>
        <v>Men</v>
      </c>
      <c r="U1116" t="str">
        <f t="shared" si="35"/>
        <v>DK-611</v>
      </c>
      <c r="V1116" s="10"/>
      <c r="W1116" s="10"/>
    </row>
    <row r="1117" spans="1:23" x14ac:dyDescent="0.3">
      <c r="A1117" s="10" t="s">
        <v>1436</v>
      </c>
      <c r="B1117" s="10">
        <f>Cleaned_Data[[#This Row],[Order_ID]]</f>
        <v>3172</v>
      </c>
      <c r="C1117" s="10" t="str">
        <f>_xlfn.XLOOKUP(P1117,Dim_Product!$E$2:$E$221,Dim_Product!$A$2:$A$221,"Not Found")</f>
        <v>PK-174</v>
      </c>
      <c r="D1117" s="10" t="str">
        <f>_xlfn.XLOOKUP(Table5[[#This Row],[Order_Date]],Table8[Date],Table8[Date_Key],"Not Found")</f>
        <v>Not Found</v>
      </c>
      <c r="E1117" s="10" t="str">
        <f>_xlfn.XLOOKUP(R1117,Table4[Region],Table4[Region_Key])</f>
        <v>RK-04</v>
      </c>
      <c r="F1117" s="10" t="str">
        <f>_xlfn.XLOOKUP(S1117,Table6[Sales_Channel],Table6[Channel_Key])</f>
        <v>CK-02</v>
      </c>
      <c r="G1117" s="10" t="str">
        <f>_xlfn.XLOOKUP(T1117,Table7[Gender_Category],Table7[Gender_Key])</f>
        <v>GK-03</v>
      </c>
      <c r="H1117" s="10">
        <f>Cleaned_Data[[#This Row],[Units_Sold]]</f>
        <v>-1</v>
      </c>
      <c r="I1117" s="10">
        <f>Cleaned_Data[[#This Row],[MRP]]</f>
        <v>6110.0300000000007</v>
      </c>
      <c r="J1117" s="10">
        <f>Cleaned_Data[[#This Row],[Discount_Applied]]</f>
        <v>0.39</v>
      </c>
      <c r="K1117" s="10">
        <f>Cleaned_Data[[#This Row],[Revenue]]</f>
        <v>0</v>
      </c>
      <c r="L1117" s="10">
        <f>Cleaned_Data[[#This Row],[Profit]]</f>
        <v>1877.19</v>
      </c>
      <c r="M1117" s="10" t="str">
        <f>Cleaned_Data[[#This Row],[Product_Name]]</f>
        <v>Metcon 7</v>
      </c>
      <c r="N1117" s="10" t="str">
        <f>Cleaned_Data[[#This Row],[Product_Line]]</f>
        <v>Training</v>
      </c>
      <c r="O1117" s="10" t="str">
        <f>Cleaned_Data[[#This Row],[Size]]</f>
        <v>9</v>
      </c>
      <c r="P1117" s="10" t="str">
        <f t="shared" si="34"/>
        <v>Metcon 7|Training|9</v>
      </c>
      <c r="Q1117" s="11" t="str">
        <f>Cleaned_Data[[#This Row],[Order_Date]]</f>
        <v/>
      </c>
      <c r="R1117" s="10" t="str">
        <f>Cleaned_Data[[#This Row],[Region]]</f>
        <v>Pune</v>
      </c>
      <c r="S1117" s="10" t="str">
        <f>Cleaned_Data[[#This Row],[Sales_Channel]]</f>
        <v>Retail</v>
      </c>
      <c r="T1117" s="10" t="str">
        <f>Cleaned_Data[[#This Row],[Gender_Category]]</f>
        <v>Men</v>
      </c>
      <c r="U1117" t="str">
        <f t="shared" si="35"/>
        <v>Not Found</v>
      </c>
      <c r="V1117" s="10"/>
      <c r="W1117" s="10"/>
    </row>
    <row r="1118" spans="1:23" x14ac:dyDescent="0.3">
      <c r="A1118" s="10" t="s">
        <v>1437</v>
      </c>
      <c r="B1118" s="10">
        <f>Cleaned_Data[[#This Row],[Order_ID]]</f>
        <v>3173</v>
      </c>
      <c r="C1118" s="10" t="str">
        <f>_xlfn.XLOOKUP(P1118,Dim_Product!$E$2:$E$221,Dim_Product!$A$2:$A$221,"Not Found")</f>
        <v>PK-37</v>
      </c>
      <c r="D1118" s="10" t="str">
        <f>_xlfn.XLOOKUP(Table5[[#This Row],[Order_Date]],Table8[Date],Table8[Date_Key],"Not Found")</f>
        <v>DK-485</v>
      </c>
      <c r="E1118" s="10" t="str">
        <f>_xlfn.XLOOKUP(R1118,Table4[Region],Table4[Region_Key])</f>
        <v>RK-04</v>
      </c>
      <c r="F1118" s="10" t="str">
        <f>_xlfn.XLOOKUP(S1118,Table6[Sales_Channel],Table6[Channel_Key])</f>
        <v>CK-02</v>
      </c>
      <c r="G1118" s="10" t="str">
        <f>_xlfn.XLOOKUP(T1118,Table7[Gender_Category],Table7[Gender_Key])</f>
        <v>GK-02</v>
      </c>
      <c r="H1118" s="10">
        <f>Cleaned_Data[[#This Row],[Units_Sold]]</f>
        <v>2</v>
      </c>
      <c r="I1118" s="10">
        <f>Cleaned_Data[[#This Row],[MRP]]</f>
        <v>6110.0300000000007</v>
      </c>
      <c r="J1118" s="10">
        <f>Cleaned_Data[[#This Row],[Discount_Applied]]</f>
        <v>0</v>
      </c>
      <c r="K1118" s="10">
        <f>Cleaned_Data[[#This Row],[Revenue]]</f>
        <v>0</v>
      </c>
      <c r="L1118" s="10">
        <f>Cleaned_Data[[#This Row],[Profit]]</f>
        <v>1560.81</v>
      </c>
      <c r="M1118" s="10" t="str">
        <f>Cleaned_Data[[#This Row],[Product_Name]]</f>
        <v>Premier III</v>
      </c>
      <c r="N1118" s="10" t="str">
        <f>Cleaned_Data[[#This Row],[Product_Line]]</f>
        <v>Soccer</v>
      </c>
      <c r="O1118" s="10" t="str">
        <f>Cleaned_Data[[#This Row],[Size]]</f>
        <v>XL</v>
      </c>
      <c r="P1118" s="10" t="str">
        <f t="shared" si="34"/>
        <v>Premier III|Soccer|XL</v>
      </c>
      <c r="Q1118" s="11">
        <f>Cleaned_Data[[#This Row],[Order_Date]]</f>
        <v>45617</v>
      </c>
      <c r="R1118" s="10" t="str">
        <f>Cleaned_Data[[#This Row],[Region]]</f>
        <v>Pune</v>
      </c>
      <c r="S1118" s="10" t="str">
        <f>Cleaned_Data[[#This Row],[Sales_Channel]]</f>
        <v>Retail</v>
      </c>
      <c r="T1118" s="10" t="str">
        <f>Cleaned_Data[[#This Row],[Gender_Category]]</f>
        <v>Women</v>
      </c>
      <c r="U1118" t="str">
        <f t="shared" si="35"/>
        <v>DK-485</v>
      </c>
      <c r="V1118" s="10"/>
      <c r="W1118" s="10"/>
    </row>
    <row r="1119" spans="1:23" x14ac:dyDescent="0.3">
      <c r="A1119" s="10" t="s">
        <v>1438</v>
      </c>
      <c r="B1119" s="10">
        <f>Cleaned_Data[[#This Row],[Order_ID]]</f>
        <v>3174</v>
      </c>
      <c r="C1119" s="10" t="str">
        <f>_xlfn.XLOOKUP(P1119,Dim_Product!$E$2:$E$221,Dim_Product!$A$2:$A$221,"Not Found")</f>
        <v>PK-47</v>
      </c>
      <c r="D1119" s="10" t="str">
        <f>_xlfn.XLOOKUP(Table5[[#This Row],[Order_Date]],Table8[Date],Table8[Date_Key],"Not Found")</f>
        <v>DK-424</v>
      </c>
      <c r="E1119" s="10" t="str">
        <f>_xlfn.XLOOKUP(R1119,Table4[Region],Table4[Region_Key])</f>
        <v>RK-02</v>
      </c>
      <c r="F1119" s="10" t="str">
        <f>_xlfn.XLOOKUP(S1119,Table6[Sales_Channel],Table6[Channel_Key])</f>
        <v>CK-01</v>
      </c>
      <c r="G1119" s="10" t="str">
        <f>_xlfn.XLOOKUP(T1119,Table7[Gender_Category],Table7[Gender_Key])</f>
        <v>GK-03</v>
      </c>
      <c r="H1119" s="10">
        <f>Cleaned_Data[[#This Row],[Units_Sold]]</f>
        <v>2</v>
      </c>
      <c r="I1119" s="10">
        <f>Cleaned_Data[[#This Row],[MRP]]</f>
        <v>6110.0300000000007</v>
      </c>
      <c r="J1119" s="10">
        <f>Cleaned_Data[[#This Row],[Discount_Applied]]</f>
        <v>0</v>
      </c>
      <c r="K1119" s="10">
        <f>Cleaned_Data[[#This Row],[Revenue]]</f>
        <v>0</v>
      </c>
      <c r="L1119" s="10">
        <f>Cleaned_Data[[#This Row],[Profit]]</f>
        <v>1570.71</v>
      </c>
      <c r="M1119" s="10" t="str">
        <f>Cleaned_Data[[#This Row],[Product_Name]]</f>
        <v>Phantom GT</v>
      </c>
      <c r="N1119" s="10" t="str">
        <f>Cleaned_Data[[#This Row],[Product_Line]]</f>
        <v>Soccer</v>
      </c>
      <c r="O1119" s="10" t="str">
        <f>Cleaned_Data[[#This Row],[Size]]</f>
        <v>NA</v>
      </c>
      <c r="P1119" s="10" t="str">
        <f t="shared" si="34"/>
        <v>Phantom GT|Soccer|NA</v>
      </c>
      <c r="Q1119" s="11">
        <f>Cleaned_Data[[#This Row],[Order_Date]]</f>
        <v>45556</v>
      </c>
      <c r="R1119" s="10" t="str">
        <f>Cleaned_Data[[#This Row],[Region]]</f>
        <v>Hyderabad</v>
      </c>
      <c r="S1119" s="10" t="str">
        <f>Cleaned_Data[[#This Row],[Sales_Channel]]</f>
        <v>Online</v>
      </c>
      <c r="T1119" s="10" t="str">
        <f>Cleaned_Data[[#This Row],[Gender_Category]]</f>
        <v>Men</v>
      </c>
      <c r="U1119" t="str">
        <f t="shared" si="35"/>
        <v>DK-424</v>
      </c>
      <c r="V1119" s="10"/>
      <c r="W1119" s="10"/>
    </row>
    <row r="1120" spans="1:23" x14ac:dyDescent="0.3">
      <c r="A1120" s="10" t="s">
        <v>1439</v>
      </c>
      <c r="B1120" s="10">
        <f>Cleaned_Data[[#This Row],[Order_ID]]</f>
        <v>3175</v>
      </c>
      <c r="C1120" s="10" t="str">
        <f>_xlfn.XLOOKUP(P1120,Dim_Product!$E$2:$E$221,Dim_Product!$A$2:$A$221,"Not Found")</f>
        <v>PK-108</v>
      </c>
      <c r="D1120" s="10" t="str">
        <f>_xlfn.XLOOKUP(Table5[[#This Row],[Order_Date]],Table8[Date],Table8[Date_Key],"Not Found")</f>
        <v>Not Found</v>
      </c>
      <c r="E1120" s="10" t="str">
        <f>_xlfn.XLOOKUP(R1120,Table4[Region],Table4[Region_Key])</f>
        <v>RK-03</v>
      </c>
      <c r="F1120" s="10" t="str">
        <f>_xlfn.XLOOKUP(S1120,Table6[Sales_Channel],Table6[Channel_Key])</f>
        <v>CK-02</v>
      </c>
      <c r="G1120" s="10" t="str">
        <f>_xlfn.XLOOKUP(T1120,Table7[Gender_Category],Table7[Gender_Key])</f>
        <v>GK-02</v>
      </c>
      <c r="H1120" s="10">
        <f>Cleaned_Data[[#This Row],[Units_Sold]]</f>
        <v>-1</v>
      </c>
      <c r="I1120" s="10">
        <f>Cleaned_Data[[#This Row],[MRP]]</f>
        <v>6583.76</v>
      </c>
      <c r="J1120" s="10">
        <f>Cleaned_Data[[#This Row],[Discount_Applied]]</f>
        <v>0.71</v>
      </c>
      <c r="K1120" s="10">
        <f>Cleaned_Data[[#This Row],[Revenue]]</f>
        <v>-1909.29</v>
      </c>
      <c r="L1120" s="10">
        <f>Cleaned_Data[[#This Row],[Profit]]</f>
        <v>2194.69</v>
      </c>
      <c r="M1120" s="10" t="str">
        <f>Cleaned_Data[[#This Row],[Product_Name]]</f>
        <v>Dunk Low</v>
      </c>
      <c r="N1120" s="10" t="str">
        <f>Cleaned_Data[[#This Row],[Product_Line]]</f>
        <v>Lifestyle</v>
      </c>
      <c r="O1120" s="10" t="str">
        <f>Cleaned_Data[[#This Row],[Size]]</f>
        <v>10</v>
      </c>
      <c r="P1120" s="10" t="str">
        <f t="shared" si="34"/>
        <v>Dunk Low|Lifestyle|10</v>
      </c>
      <c r="Q1120" s="11" t="str">
        <f>Cleaned_Data[[#This Row],[Order_Date]]</f>
        <v/>
      </c>
      <c r="R1120" s="10" t="str">
        <f>Cleaned_Data[[#This Row],[Region]]</f>
        <v>Mumbai</v>
      </c>
      <c r="S1120" s="10" t="str">
        <f>Cleaned_Data[[#This Row],[Sales_Channel]]</f>
        <v>Retail</v>
      </c>
      <c r="T1120" s="10" t="str">
        <f>Cleaned_Data[[#This Row],[Gender_Category]]</f>
        <v>Women</v>
      </c>
      <c r="U1120" t="str">
        <f t="shared" si="35"/>
        <v>Not Found</v>
      </c>
      <c r="V1120" s="10"/>
      <c r="W1120" s="10"/>
    </row>
    <row r="1121" spans="1:23" x14ac:dyDescent="0.3">
      <c r="A1121" s="10" t="s">
        <v>1440</v>
      </c>
      <c r="B1121" s="10">
        <f>Cleaned_Data[[#This Row],[Order_ID]]</f>
        <v>3176</v>
      </c>
      <c r="C1121" s="10" t="str">
        <f>_xlfn.XLOOKUP(P1121,Dim_Product!$E$2:$E$221,Dim_Product!$A$2:$A$221,"Not Found")</f>
        <v>PK-11</v>
      </c>
      <c r="D1121" s="10" t="str">
        <f>_xlfn.XLOOKUP(Table5[[#This Row],[Order_Date]],Table8[Date],Table8[Date_Key],"Not Found")</f>
        <v>DK-18</v>
      </c>
      <c r="E1121" s="10" t="str">
        <f>_xlfn.XLOOKUP(R1121,Table4[Region],Table4[Region_Key])</f>
        <v>RK-01</v>
      </c>
      <c r="F1121" s="10" t="str">
        <f>_xlfn.XLOOKUP(S1121,Table6[Sales_Channel],Table6[Channel_Key])</f>
        <v>CK-02</v>
      </c>
      <c r="G1121" s="10" t="str">
        <f>_xlfn.XLOOKUP(T1121,Table7[Gender_Category],Table7[Gender_Key])</f>
        <v>GK-03</v>
      </c>
      <c r="H1121" s="10">
        <f>Cleaned_Data[[#This Row],[Units_Sold]]</f>
        <v>2</v>
      </c>
      <c r="I1121" s="10">
        <f>Cleaned_Data[[#This Row],[MRP]]</f>
        <v>9352.6200000000008</v>
      </c>
      <c r="J1121" s="10">
        <f>Cleaned_Data[[#This Row],[Discount_Applied]]</f>
        <v>0.97</v>
      </c>
      <c r="K1121" s="10">
        <f>Cleaned_Data[[#This Row],[Revenue]]</f>
        <v>0</v>
      </c>
      <c r="L1121" s="10">
        <f>Cleaned_Data[[#This Row],[Profit]]</f>
        <v>903.31</v>
      </c>
      <c r="M1121" s="10" t="str">
        <f>Cleaned_Data[[#This Row],[Product_Name]]</f>
        <v>Blazer Mid</v>
      </c>
      <c r="N1121" s="10" t="str">
        <f>Cleaned_Data[[#This Row],[Product_Line]]</f>
        <v>Lifestyle</v>
      </c>
      <c r="O1121" s="10" t="str">
        <f>Cleaned_Data[[#This Row],[Size]]</f>
        <v>NA</v>
      </c>
      <c r="P1121" s="10" t="str">
        <f t="shared" si="34"/>
        <v>Blazer Mid|Lifestyle|NA</v>
      </c>
      <c r="Q1121" s="11">
        <f>Cleaned_Data[[#This Row],[Order_Date]]</f>
        <v>45150</v>
      </c>
      <c r="R1121" s="10" t="str">
        <f>Cleaned_Data[[#This Row],[Region]]</f>
        <v>Bangalore</v>
      </c>
      <c r="S1121" s="10" t="str">
        <f>Cleaned_Data[[#This Row],[Sales_Channel]]</f>
        <v>Retail</v>
      </c>
      <c r="T1121" s="10" t="str">
        <f>Cleaned_Data[[#This Row],[Gender_Category]]</f>
        <v>Men</v>
      </c>
      <c r="U1121" t="str">
        <f t="shared" si="35"/>
        <v>DK-18</v>
      </c>
      <c r="V1121" s="10"/>
      <c r="W1121" s="10"/>
    </row>
    <row r="1122" spans="1:23" x14ac:dyDescent="0.3">
      <c r="A1122" s="10" t="s">
        <v>1441</v>
      </c>
      <c r="B1122" s="10">
        <f>Cleaned_Data[[#This Row],[Order_ID]]</f>
        <v>3177</v>
      </c>
      <c r="C1122" s="10" t="str">
        <f>_xlfn.XLOOKUP(P1122,Dim_Product!$E$2:$E$221,Dim_Product!$A$2:$A$221,"Not Found")</f>
        <v>PK-119</v>
      </c>
      <c r="D1122" s="10" t="str">
        <f>_xlfn.XLOOKUP(Table5[[#This Row],[Order_Date]],Table8[Date],Table8[Date_Key],"Not Found")</f>
        <v>Not Found</v>
      </c>
      <c r="E1122" s="10" t="str">
        <f>_xlfn.XLOOKUP(R1122,Table4[Region],Table4[Region_Key])</f>
        <v>RK-03</v>
      </c>
      <c r="F1122" s="10" t="str">
        <f>_xlfn.XLOOKUP(S1122,Table6[Sales_Channel],Table6[Channel_Key])</f>
        <v>CK-01</v>
      </c>
      <c r="G1122" s="10" t="str">
        <f>_xlfn.XLOOKUP(T1122,Table7[Gender_Category],Table7[Gender_Key])</f>
        <v>GK-01</v>
      </c>
      <c r="H1122" s="10">
        <f>Cleaned_Data[[#This Row],[Units_Sold]]</f>
        <v>3</v>
      </c>
      <c r="I1122" s="10">
        <f>Cleaned_Data[[#This Row],[MRP]]</f>
        <v>7042.12</v>
      </c>
      <c r="J1122" s="10">
        <f>Cleaned_Data[[#This Row],[Discount_Applied]]</f>
        <v>0.89</v>
      </c>
      <c r="K1122" s="10">
        <f>Cleaned_Data[[#This Row],[Revenue]]</f>
        <v>2323.9</v>
      </c>
      <c r="L1122" s="10">
        <f>Cleaned_Data[[#This Row],[Profit]]</f>
        <v>-411.55</v>
      </c>
      <c r="M1122" s="10" t="str">
        <f>Cleaned_Data[[#This Row],[Product_Name]]</f>
        <v>Air Force 1</v>
      </c>
      <c r="N1122" s="10" t="str">
        <f>Cleaned_Data[[#This Row],[Product_Line]]</f>
        <v>Lifestyle</v>
      </c>
      <c r="O1122" s="10" t="str">
        <f>Cleaned_Data[[#This Row],[Size]]</f>
        <v>L</v>
      </c>
      <c r="P1122" s="10" t="str">
        <f t="shared" si="34"/>
        <v>Air Force 1|Lifestyle|L</v>
      </c>
      <c r="Q1122" s="11" t="str">
        <f>Cleaned_Data[[#This Row],[Order_Date]]</f>
        <v/>
      </c>
      <c r="R1122" s="10" t="str">
        <f>Cleaned_Data[[#This Row],[Region]]</f>
        <v>Mumbai</v>
      </c>
      <c r="S1122" s="10" t="str">
        <f>Cleaned_Data[[#This Row],[Sales_Channel]]</f>
        <v>Online</v>
      </c>
      <c r="T1122" s="10" t="str">
        <f>Cleaned_Data[[#This Row],[Gender_Category]]</f>
        <v>Kids</v>
      </c>
      <c r="U1122" t="str">
        <f t="shared" si="35"/>
        <v>Not Found</v>
      </c>
      <c r="V1122" s="10"/>
      <c r="W1122" s="10"/>
    </row>
    <row r="1123" spans="1:23" x14ac:dyDescent="0.3">
      <c r="A1123" s="10" t="s">
        <v>1442</v>
      </c>
      <c r="B1123" s="10">
        <f>Cleaned_Data[[#This Row],[Order_ID]]</f>
        <v>3178</v>
      </c>
      <c r="C1123" s="10" t="str">
        <f>_xlfn.XLOOKUP(P1123,Dim_Product!$E$2:$E$221,Dim_Product!$A$2:$A$221,"Not Found")</f>
        <v>PK-102</v>
      </c>
      <c r="D1123" s="10" t="str">
        <f>_xlfn.XLOOKUP(Table5[[#This Row],[Order_Date]],Table8[Date],Table8[Date_Key],"Not Found")</f>
        <v>DK-590</v>
      </c>
      <c r="E1123" s="10" t="str">
        <f>_xlfn.XLOOKUP(R1123,Table4[Region],Table4[Region_Key])</f>
        <v>RK-05</v>
      </c>
      <c r="F1123" s="10" t="str">
        <f>_xlfn.XLOOKUP(S1123,Table6[Sales_Channel],Table6[Channel_Key])</f>
        <v>CK-02</v>
      </c>
      <c r="G1123" s="10" t="str">
        <f>_xlfn.XLOOKUP(T1123,Table7[Gender_Category],Table7[Gender_Key])</f>
        <v>GK-02</v>
      </c>
      <c r="H1123" s="10">
        <f>Cleaned_Data[[#This Row],[Units_Sold]]</f>
        <v>2</v>
      </c>
      <c r="I1123" s="10">
        <f>Cleaned_Data[[#This Row],[MRP]]</f>
        <v>6110.0300000000007</v>
      </c>
      <c r="J1123" s="10">
        <f>Cleaned_Data[[#This Row],[Discount_Applied]]</f>
        <v>0</v>
      </c>
      <c r="K1123" s="10">
        <f>Cleaned_Data[[#This Row],[Revenue]]</f>
        <v>0</v>
      </c>
      <c r="L1123" s="10">
        <f>Cleaned_Data[[#This Row],[Profit]]</f>
        <v>-271.02999999999997</v>
      </c>
      <c r="M1123" s="10" t="str">
        <f>Cleaned_Data[[#This Row],[Product_Name]]</f>
        <v>SuperRep Go</v>
      </c>
      <c r="N1123" s="10" t="str">
        <f>Cleaned_Data[[#This Row],[Product_Line]]</f>
        <v>Training</v>
      </c>
      <c r="O1123" s="10" t="str">
        <f>Cleaned_Data[[#This Row],[Size]]</f>
        <v>11</v>
      </c>
      <c r="P1123" s="10" t="str">
        <f t="shared" si="34"/>
        <v>SuperRep Go|Training|11</v>
      </c>
      <c r="Q1123" s="11">
        <f>Cleaned_Data[[#This Row],[Order_Date]]</f>
        <v>45722</v>
      </c>
      <c r="R1123" s="10" t="str">
        <f>Cleaned_Data[[#This Row],[Region]]</f>
        <v>Delhi</v>
      </c>
      <c r="S1123" s="10" t="str">
        <f>Cleaned_Data[[#This Row],[Sales_Channel]]</f>
        <v>Retail</v>
      </c>
      <c r="T1123" s="10" t="str">
        <f>Cleaned_Data[[#This Row],[Gender_Category]]</f>
        <v>Women</v>
      </c>
      <c r="U1123" t="str">
        <f t="shared" si="35"/>
        <v>DK-590</v>
      </c>
      <c r="V1123" s="10"/>
      <c r="W1123" s="10"/>
    </row>
    <row r="1124" spans="1:23" x14ac:dyDescent="0.3">
      <c r="A1124" s="10" t="s">
        <v>1443</v>
      </c>
      <c r="B1124" s="10">
        <f>Cleaned_Data[[#This Row],[Order_ID]]</f>
        <v>3179</v>
      </c>
      <c r="C1124" s="10" t="str">
        <f>_xlfn.XLOOKUP(P1124,Dim_Product!$E$2:$E$221,Dim_Product!$A$2:$A$221,"Not Found")</f>
        <v>PK-12</v>
      </c>
      <c r="D1124" s="10" t="str">
        <f>_xlfn.XLOOKUP(Table5[[#This Row],[Order_Date]],Table8[Date],Table8[Date_Key],"Not Found")</f>
        <v>Not Found</v>
      </c>
      <c r="E1124" s="10" t="str">
        <f>_xlfn.XLOOKUP(R1124,Table4[Region],Table4[Region_Key])</f>
        <v>RK-03</v>
      </c>
      <c r="F1124" s="10" t="str">
        <f>_xlfn.XLOOKUP(S1124,Table6[Sales_Channel],Table6[Channel_Key])</f>
        <v>CK-01</v>
      </c>
      <c r="G1124" s="10" t="str">
        <f>_xlfn.XLOOKUP(T1124,Table7[Gender_Category],Table7[Gender_Key])</f>
        <v>GK-02</v>
      </c>
      <c r="H1124" s="10">
        <f>Cleaned_Data[[#This Row],[Units_Sold]]</f>
        <v>3</v>
      </c>
      <c r="I1124" s="10">
        <f>Cleaned_Data[[#This Row],[MRP]]</f>
        <v>6110.0300000000007</v>
      </c>
      <c r="J1124" s="10">
        <f>Cleaned_Data[[#This Row],[Discount_Applied]]</f>
        <v>0.36</v>
      </c>
      <c r="K1124" s="10">
        <f>Cleaned_Data[[#This Row],[Revenue]]</f>
        <v>0</v>
      </c>
      <c r="L1124" s="10">
        <f>Cleaned_Data[[#This Row],[Profit]]</f>
        <v>517.77</v>
      </c>
      <c r="M1124" s="10" t="str">
        <f>Cleaned_Data[[#This Row],[Product_Name]]</f>
        <v>SuperRep Go</v>
      </c>
      <c r="N1124" s="10" t="str">
        <f>Cleaned_Data[[#This Row],[Product_Line]]</f>
        <v>Training</v>
      </c>
      <c r="O1124" s="10" t="str">
        <f>Cleaned_Data[[#This Row],[Size]]</f>
        <v>NA</v>
      </c>
      <c r="P1124" s="10" t="str">
        <f t="shared" si="34"/>
        <v>SuperRep Go|Training|NA</v>
      </c>
      <c r="Q1124" s="11" t="str">
        <f>Cleaned_Data[[#This Row],[Order_Date]]</f>
        <v/>
      </c>
      <c r="R1124" s="10" t="str">
        <f>Cleaned_Data[[#This Row],[Region]]</f>
        <v>Mumbai</v>
      </c>
      <c r="S1124" s="10" t="str">
        <f>Cleaned_Data[[#This Row],[Sales_Channel]]</f>
        <v>Online</v>
      </c>
      <c r="T1124" s="10" t="str">
        <f>Cleaned_Data[[#This Row],[Gender_Category]]</f>
        <v>Women</v>
      </c>
      <c r="U1124" t="str">
        <f t="shared" si="35"/>
        <v>Not Found</v>
      </c>
      <c r="V1124" s="10"/>
      <c r="W1124" s="10"/>
    </row>
    <row r="1125" spans="1:23" x14ac:dyDescent="0.3">
      <c r="A1125" s="10" t="s">
        <v>1444</v>
      </c>
      <c r="B1125" s="10">
        <f>Cleaned_Data[[#This Row],[Order_ID]]</f>
        <v>3180</v>
      </c>
      <c r="C1125" s="10" t="str">
        <f>_xlfn.XLOOKUP(P1125,Dim_Product!$E$2:$E$221,Dim_Product!$A$2:$A$221,"Not Found")</f>
        <v>PK-24</v>
      </c>
      <c r="D1125" s="10" t="str">
        <f>_xlfn.XLOOKUP(Table5[[#This Row],[Order_Date]],Table8[Date],Table8[Date_Key],"Not Found")</f>
        <v>DK-671</v>
      </c>
      <c r="E1125" s="10" t="str">
        <f>_xlfn.XLOOKUP(R1125,Table4[Region],Table4[Region_Key])</f>
        <v>RK-04</v>
      </c>
      <c r="F1125" s="10" t="str">
        <f>_xlfn.XLOOKUP(S1125,Table6[Sales_Channel],Table6[Channel_Key])</f>
        <v>CK-01</v>
      </c>
      <c r="G1125" s="10" t="str">
        <f>_xlfn.XLOOKUP(T1125,Table7[Gender_Category],Table7[Gender_Key])</f>
        <v>GK-03</v>
      </c>
      <c r="H1125" s="10">
        <f>Cleaned_Data[[#This Row],[Units_Sold]]</f>
        <v>2</v>
      </c>
      <c r="I1125" s="10">
        <f>Cleaned_Data[[#This Row],[MRP]]</f>
        <v>6110.0300000000007</v>
      </c>
      <c r="J1125" s="10">
        <f>Cleaned_Data[[#This Row],[Discount_Applied]]</f>
        <v>0.65</v>
      </c>
      <c r="K1125" s="10">
        <f>Cleaned_Data[[#This Row],[Revenue]]</f>
        <v>0</v>
      </c>
      <c r="L1125" s="10">
        <f>Cleaned_Data[[#This Row],[Profit]]</f>
        <v>1603.13</v>
      </c>
      <c r="M1125" s="10" t="str">
        <f>Cleaned_Data[[#This Row],[Product_Name]]</f>
        <v>Zoom Freak</v>
      </c>
      <c r="N1125" s="10" t="str">
        <f>Cleaned_Data[[#This Row],[Product_Line]]</f>
        <v>Basketball</v>
      </c>
      <c r="O1125" s="10" t="str">
        <f>Cleaned_Data[[#This Row],[Size]]</f>
        <v>XL</v>
      </c>
      <c r="P1125" s="10" t="str">
        <f t="shared" si="34"/>
        <v>Zoom Freak|Basketball|XL</v>
      </c>
      <c r="Q1125" s="11">
        <f>Cleaned_Data[[#This Row],[Order_Date]]</f>
        <v>45803</v>
      </c>
      <c r="R1125" s="10" t="str">
        <f>Cleaned_Data[[#This Row],[Region]]</f>
        <v>Pune</v>
      </c>
      <c r="S1125" s="10" t="str">
        <f>Cleaned_Data[[#This Row],[Sales_Channel]]</f>
        <v>Online</v>
      </c>
      <c r="T1125" s="10" t="str">
        <f>Cleaned_Data[[#This Row],[Gender_Category]]</f>
        <v>Men</v>
      </c>
      <c r="U1125" t="str">
        <f t="shared" si="35"/>
        <v>DK-671</v>
      </c>
      <c r="V1125" s="10"/>
      <c r="W1125" s="10"/>
    </row>
    <row r="1126" spans="1:23" x14ac:dyDescent="0.3">
      <c r="A1126" s="10" t="s">
        <v>1445</v>
      </c>
      <c r="B1126" s="10">
        <f>Cleaned_Data[[#This Row],[Order_ID]]</f>
        <v>3181</v>
      </c>
      <c r="C1126" s="10" t="str">
        <f>_xlfn.XLOOKUP(P1126,Dim_Product!$E$2:$E$221,Dim_Product!$A$2:$A$221,"Not Found")</f>
        <v>PK-90</v>
      </c>
      <c r="D1126" s="10" t="str">
        <f>_xlfn.XLOOKUP(Table5[[#This Row],[Order_Date]],Table8[Date],Table8[Date_Key],"Not Found")</f>
        <v>DK-615</v>
      </c>
      <c r="E1126" s="10" t="str">
        <f>_xlfn.XLOOKUP(R1126,Table4[Region],Table4[Region_Key])</f>
        <v>RK-05</v>
      </c>
      <c r="F1126" s="10" t="str">
        <f>_xlfn.XLOOKUP(S1126,Table6[Sales_Channel],Table6[Channel_Key])</f>
        <v>CK-02</v>
      </c>
      <c r="G1126" s="10" t="str">
        <f>_xlfn.XLOOKUP(T1126,Table7[Gender_Category],Table7[Gender_Key])</f>
        <v>GK-02</v>
      </c>
      <c r="H1126" s="10">
        <f>Cleaned_Data[[#This Row],[Units_Sold]]</f>
        <v>1</v>
      </c>
      <c r="I1126" s="10">
        <f>Cleaned_Data[[#This Row],[MRP]]</f>
        <v>6110.0300000000007</v>
      </c>
      <c r="J1126" s="10">
        <f>Cleaned_Data[[#This Row],[Discount_Applied]]</f>
        <v>0</v>
      </c>
      <c r="K1126" s="10">
        <f>Cleaned_Data[[#This Row],[Revenue]]</f>
        <v>0</v>
      </c>
      <c r="L1126" s="10">
        <f>Cleaned_Data[[#This Row],[Profit]]</f>
        <v>2808</v>
      </c>
      <c r="M1126" s="10" t="str">
        <f>Cleaned_Data[[#This Row],[Product_Name]]</f>
        <v>Air Zoom</v>
      </c>
      <c r="N1126" s="10" t="str">
        <f>Cleaned_Data[[#This Row],[Product_Line]]</f>
        <v>Running</v>
      </c>
      <c r="O1126" s="10" t="str">
        <f>Cleaned_Data[[#This Row],[Size]]</f>
        <v>XL</v>
      </c>
      <c r="P1126" s="10" t="str">
        <f t="shared" si="34"/>
        <v>Air Zoom|Running|XL</v>
      </c>
      <c r="Q1126" s="11">
        <f>Cleaned_Data[[#This Row],[Order_Date]]</f>
        <v>45747</v>
      </c>
      <c r="R1126" s="10" t="str">
        <f>Cleaned_Data[[#This Row],[Region]]</f>
        <v>Delhi</v>
      </c>
      <c r="S1126" s="10" t="str">
        <f>Cleaned_Data[[#This Row],[Sales_Channel]]</f>
        <v>Retail</v>
      </c>
      <c r="T1126" s="10" t="str">
        <f>Cleaned_Data[[#This Row],[Gender_Category]]</f>
        <v>Women</v>
      </c>
      <c r="U1126" t="str">
        <f t="shared" si="35"/>
        <v>DK-615</v>
      </c>
      <c r="V1126" s="10"/>
      <c r="W1126" s="10"/>
    </row>
    <row r="1127" spans="1:23" x14ac:dyDescent="0.3">
      <c r="A1127" s="10" t="s">
        <v>1446</v>
      </c>
      <c r="B1127" s="10">
        <f>Cleaned_Data[[#This Row],[Order_ID]]</f>
        <v>3182</v>
      </c>
      <c r="C1127" s="10" t="str">
        <f>_xlfn.XLOOKUP(P1127,Dim_Product!$E$2:$E$221,Dim_Product!$A$2:$A$221,"Not Found")</f>
        <v>PK-100</v>
      </c>
      <c r="D1127" s="10" t="str">
        <f>_xlfn.XLOOKUP(Table5[[#This Row],[Order_Date]],Table8[Date],Table8[Date_Key],"Not Found")</f>
        <v>DK-594</v>
      </c>
      <c r="E1127" s="10" t="str">
        <f>_xlfn.XLOOKUP(R1127,Table4[Region],Table4[Region_Key])</f>
        <v>RK-03</v>
      </c>
      <c r="F1127" s="10" t="str">
        <f>_xlfn.XLOOKUP(S1127,Table6[Sales_Channel],Table6[Channel_Key])</f>
        <v>CK-02</v>
      </c>
      <c r="G1127" s="10" t="str">
        <f>_xlfn.XLOOKUP(T1127,Table7[Gender_Category],Table7[Gender_Key])</f>
        <v>GK-03</v>
      </c>
      <c r="H1127" s="10">
        <f>Cleaned_Data[[#This Row],[Units_Sold]]</f>
        <v>2</v>
      </c>
      <c r="I1127" s="10">
        <f>Cleaned_Data[[#This Row],[MRP]]</f>
        <v>6110.0300000000007</v>
      </c>
      <c r="J1127" s="10">
        <f>Cleaned_Data[[#This Row],[Discount_Applied]]</f>
        <v>0</v>
      </c>
      <c r="K1127" s="10">
        <f>Cleaned_Data[[#This Row],[Revenue]]</f>
        <v>0</v>
      </c>
      <c r="L1127" s="10">
        <f>Cleaned_Data[[#This Row],[Profit]]</f>
        <v>42.14</v>
      </c>
      <c r="M1127" s="10" t="str">
        <f>Cleaned_Data[[#This Row],[Product_Name]]</f>
        <v>Premier III</v>
      </c>
      <c r="N1127" s="10" t="str">
        <f>Cleaned_Data[[#This Row],[Product_Line]]</f>
        <v>Soccer</v>
      </c>
      <c r="O1127" s="10" t="str">
        <f>Cleaned_Data[[#This Row],[Size]]</f>
        <v>L</v>
      </c>
      <c r="P1127" s="10" t="str">
        <f t="shared" si="34"/>
        <v>Premier III|Soccer|L</v>
      </c>
      <c r="Q1127" s="11">
        <f>Cleaned_Data[[#This Row],[Order_Date]]</f>
        <v>45726</v>
      </c>
      <c r="R1127" s="10" t="str">
        <f>Cleaned_Data[[#This Row],[Region]]</f>
        <v>Mumbai</v>
      </c>
      <c r="S1127" s="10" t="str">
        <f>Cleaned_Data[[#This Row],[Sales_Channel]]</f>
        <v>Retail</v>
      </c>
      <c r="T1127" s="10" t="str">
        <f>Cleaned_Data[[#This Row],[Gender_Category]]</f>
        <v>Men</v>
      </c>
      <c r="U1127" t="str">
        <f t="shared" si="35"/>
        <v>DK-594</v>
      </c>
      <c r="V1127" s="10"/>
      <c r="W1127" s="10"/>
    </row>
    <row r="1128" spans="1:23" x14ac:dyDescent="0.3">
      <c r="A1128" s="10" t="s">
        <v>1447</v>
      </c>
      <c r="B1128" s="10">
        <f>Cleaned_Data[[#This Row],[Order_ID]]</f>
        <v>3183</v>
      </c>
      <c r="C1128" s="10" t="str">
        <f>_xlfn.XLOOKUP(P1128,Dim_Product!$E$2:$E$221,Dim_Product!$A$2:$A$221,"Not Found")</f>
        <v>PK-27</v>
      </c>
      <c r="D1128" s="10" t="str">
        <f>_xlfn.XLOOKUP(Table5[[#This Row],[Order_Date]],Table8[Date],Table8[Date_Key],"Not Found")</f>
        <v>DK-321</v>
      </c>
      <c r="E1128" s="10" t="str">
        <f>_xlfn.XLOOKUP(R1128,Table4[Region],Table4[Region_Key])</f>
        <v>RK-03</v>
      </c>
      <c r="F1128" s="10" t="str">
        <f>_xlfn.XLOOKUP(S1128,Table6[Sales_Channel],Table6[Channel_Key])</f>
        <v>CK-02</v>
      </c>
      <c r="G1128" s="10" t="str">
        <f>_xlfn.XLOOKUP(T1128,Table7[Gender_Category],Table7[Gender_Key])</f>
        <v>GK-01</v>
      </c>
      <c r="H1128" s="10">
        <f>Cleaned_Data[[#This Row],[Units_Sold]]</f>
        <v>2</v>
      </c>
      <c r="I1128" s="10">
        <f>Cleaned_Data[[#This Row],[MRP]]</f>
        <v>8074.82</v>
      </c>
      <c r="J1128" s="10">
        <f>Cleaned_Data[[#This Row],[Discount_Applied]]</f>
        <v>0</v>
      </c>
      <c r="K1128" s="10">
        <f>Cleaned_Data[[#This Row],[Revenue]]</f>
        <v>0</v>
      </c>
      <c r="L1128" s="10">
        <f>Cleaned_Data[[#This Row],[Profit]]</f>
        <v>2968.78</v>
      </c>
      <c r="M1128" s="10" t="str">
        <f>Cleaned_Data[[#This Row],[Product_Name]]</f>
        <v>Phantom GT</v>
      </c>
      <c r="N1128" s="10" t="str">
        <f>Cleaned_Data[[#This Row],[Product_Line]]</f>
        <v>Soccer</v>
      </c>
      <c r="O1128" s="10" t="str">
        <f>Cleaned_Data[[#This Row],[Size]]</f>
        <v>XL</v>
      </c>
      <c r="P1128" s="10" t="str">
        <f t="shared" si="34"/>
        <v>Phantom GT|Soccer|XL</v>
      </c>
      <c r="Q1128" s="11">
        <f>Cleaned_Data[[#This Row],[Order_Date]]</f>
        <v>45453</v>
      </c>
      <c r="R1128" s="10" t="str">
        <f>Cleaned_Data[[#This Row],[Region]]</f>
        <v>Mumbai</v>
      </c>
      <c r="S1128" s="10" t="str">
        <f>Cleaned_Data[[#This Row],[Sales_Channel]]</f>
        <v>Retail</v>
      </c>
      <c r="T1128" s="10" t="str">
        <f>Cleaned_Data[[#This Row],[Gender_Category]]</f>
        <v>Kids</v>
      </c>
      <c r="U1128" t="str">
        <f t="shared" si="35"/>
        <v>DK-321</v>
      </c>
      <c r="V1128" s="10"/>
      <c r="W1128" s="10"/>
    </row>
    <row r="1129" spans="1:23" x14ac:dyDescent="0.3">
      <c r="A1129" s="10" t="s">
        <v>1448</v>
      </c>
      <c r="B1129" s="10">
        <f>Cleaned_Data[[#This Row],[Order_ID]]</f>
        <v>3184</v>
      </c>
      <c r="C1129" s="10" t="str">
        <f>_xlfn.XLOOKUP(P1129,Dim_Product!$E$2:$E$221,Dim_Product!$A$2:$A$221,"Not Found")</f>
        <v>PK-81</v>
      </c>
      <c r="D1129" s="10" t="str">
        <f>_xlfn.XLOOKUP(Table5[[#This Row],[Order_Date]],Table8[Date],Table8[Date_Key],"Not Found")</f>
        <v>DK-440</v>
      </c>
      <c r="E1129" s="10" t="str">
        <f>_xlfn.XLOOKUP(R1129,Table4[Region],Table4[Region_Key])</f>
        <v>RK-03</v>
      </c>
      <c r="F1129" s="10" t="str">
        <f>_xlfn.XLOOKUP(S1129,Table6[Sales_Channel],Table6[Channel_Key])</f>
        <v>CK-01</v>
      </c>
      <c r="G1129" s="10" t="str">
        <f>_xlfn.XLOOKUP(T1129,Table7[Gender_Category],Table7[Gender_Key])</f>
        <v>GK-03</v>
      </c>
      <c r="H1129" s="10">
        <f>Cleaned_Data[[#This Row],[Units_Sold]]</f>
        <v>2</v>
      </c>
      <c r="I1129" s="10">
        <f>Cleaned_Data[[#This Row],[MRP]]</f>
        <v>6110.0300000000007</v>
      </c>
      <c r="J1129" s="10">
        <f>Cleaned_Data[[#This Row],[Discount_Applied]]</f>
        <v>0.42</v>
      </c>
      <c r="K1129" s="10">
        <f>Cleaned_Data[[#This Row],[Revenue]]</f>
        <v>0</v>
      </c>
      <c r="L1129" s="10">
        <f>Cleaned_Data[[#This Row],[Profit]]</f>
        <v>-760.63</v>
      </c>
      <c r="M1129" s="10" t="str">
        <f>Cleaned_Data[[#This Row],[Product_Name]]</f>
        <v>ZoomX Invincible</v>
      </c>
      <c r="N1129" s="10" t="str">
        <f>Cleaned_Data[[#This Row],[Product_Line]]</f>
        <v>Training</v>
      </c>
      <c r="O1129" s="10" t="str">
        <f>Cleaned_Data[[#This Row],[Size]]</f>
        <v>M</v>
      </c>
      <c r="P1129" s="10" t="str">
        <f t="shared" si="34"/>
        <v>ZoomX Invincible|Training|M</v>
      </c>
      <c r="Q1129" s="11">
        <f>Cleaned_Data[[#This Row],[Order_Date]]</f>
        <v>45572</v>
      </c>
      <c r="R1129" s="10" t="str">
        <f>Cleaned_Data[[#This Row],[Region]]</f>
        <v>Mumbai</v>
      </c>
      <c r="S1129" s="10" t="str">
        <f>Cleaned_Data[[#This Row],[Sales_Channel]]</f>
        <v>Online</v>
      </c>
      <c r="T1129" s="10" t="str">
        <f>Cleaned_Data[[#This Row],[Gender_Category]]</f>
        <v>Men</v>
      </c>
      <c r="U1129" t="str">
        <f t="shared" si="35"/>
        <v>DK-440</v>
      </c>
      <c r="V1129" s="10"/>
      <c r="W1129" s="10"/>
    </row>
    <row r="1130" spans="1:23" x14ac:dyDescent="0.3">
      <c r="A1130" s="10" t="s">
        <v>1449</v>
      </c>
      <c r="B1130" s="10">
        <f>Cleaned_Data[[#This Row],[Order_ID]]</f>
        <v>3185</v>
      </c>
      <c r="C1130" s="10" t="str">
        <f>_xlfn.XLOOKUP(P1130,Dim_Product!$E$2:$E$221,Dim_Product!$A$2:$A$221,"Not Found")</f>
        <v>PK-12</v>
      </c>
      <c r="D1130" s="10" t="str">
        <f>_xlfn.XLOOKUP(Table5[[#This Row],[Order_Date]],Table8[Date],Table8[Date_Key],"Not Found")</f>
        <v>Not Found</v>
      </c>
      <c r="E1130" s="10" t="str">
        <f>_xlfn.XLOOKUP(R1130,Table4[Region],Table4[Region_Key])</f>
        <v>RK-04</v>
      </c>
      <c r="F1130" s="10" t="str">
        <f>_xlfn.XLOOKUP(S1130,Table6[Sales_Channel],Table6[Channel_Key])</f>
        <v>CK-01</v>
      </c>
      <c r="G1130" s="10" t="str">
        <f>_xlfn.XLOOKUP(T1130,Table7[Gender_Category],Table7[Gender_Key])</f>
        <v>GK-01</v>
      </c>
      <c r="H1130" s="10">
        <f>Cleaned_Data[[#This Row],[Units_Sold]]</f>
        <v>2</v>
      </c>
      <c r="I1130" s="10">
        <f>Cleaned_Data[[#This Row],[MRP]]</f>
        <v>9715.85</v>
      </c>
      <c r="J1130" s="10">
        <f>Cleaned_Data[[#This Row],[Discount_Applied]]</f>
        <v>0</v>
      </c>
      <c r="K1130" s="10">
        <f>Cleaned_Data[[#This Row],[Revenue]]</f>
        <v>0</v>
      </c>
      <c r="L1130" s="10">
        <f>Cleaned_Data[[#This Row],[Profit]]</f>
        <v>-542.20000000000005</v>
      </c>
      <c r="M1130" s="10" t="str">
        <f>Cleaned_Data[[#This Row],[Product_Name]]</f>
        <v>SuperRep Go</v>
      </c>
      <c r="N1130" s="10" t="str">
        <f>Cleaned_Data[[#This Row],[Product_Line]]</f>
        <v>Training</v>
      </c>
      <c r="O1130" s="10" t="str">
        <f>Cleaned_Data[[#This Row],[Size]]</f>
        <v>NA</v>
      </c>
      <c r="P1130" s="10" t="str">
        <f t="shared" si="34"/>
        <v>SuperRep Go|Training|NA</v>
      </c>
      <c r="Q1130" s="11" t="str">
        <f>Cleaned_Data[[#This Row],[Order_Date]]</f>
        <v/>
      </c>
      <c r="R1130" s="10" t="str">
        <f>Cleaned_Data[[#This Row],[Region]]</f>
        <v>Pune</v>
      </c>
      <c r="S1130" s="10" t="str">
        <f>Cleaned_Data[[#This Row],[Sales_Channel]]</f>
        <v>Online</v>
      </c>
      <c r="T1130" s="10" t="str">
        <f>Cleaned_Data[[#This Row],[Gender_Category]]</f>
        <v>Kids</v>
      </c>
      <c r="U1130" t="str">
        <f t="shared" si="35"/>
        <v>Not Found</v>
      </c>
      <c r="V1130" s="10"/>
      <c r="W1130" s="10"/>
    </row>
    <row r="1131" spans="1:23" x14ac:dyDescent="0.3">
      <c r="A1131" s="10" t="s">
        <v>1450</v>
      </c>
      <c r="B1131" s="10">
        <f>Cleaned_Data[[#This Row],[Order_ID]]</f>
        <v>3186</v>
      </c>
      <c r="C1131" s="10" t="str">
        <f>_xlfn.XLOOKUP(P1131,Dim_Product!$E$2:$E$221,Dim_Product!$A$2:$A$221,"Not Found")</f>
        <v>PK-31</v>
      </c>
      <c r="D1131" s="10" t="str">
        <f>_xlfn.XLOOKUP(Table5[[#This Row],[Order_Date]],Table8[Date],Table8[Date_Key],"Not Found")</f>
        <v>DK-189</v>
      </c>
      <c r="E1131" s="10" t="str">
        <f>_xlfn.XLOOKUP(R1131,Table4[Region],Table4[Region_Key])</f>
        <v>RK-05</v>
      </c>
      <c r="F1131" s="10" t="str">
        <f>_xlfn.XLOOKUP(S1131,Table6[Sales_Channel],Table6[Channel_Key])</f>
        <v>CK-02</v>
      </c>
      <c r="G1131" s="10" t="str">
        <f>_xlfn.XLOOKUP(T1131,Table7[Gender_Category],Table7[Gender_Key])</f>
        <v>GK-03</v>
      </c>
      <c r="H1131" s="10">
        <f>Cleaned_Data[[#This Row],[Units_Sold]]</f>
        <v>2</v>
      </c>
      <c r="I1131" s="10">
        <f>Cleaned_Data[[#This Row],[MRP]]</f>
        <v>3156.31</v>
      </c>
      <c r="J1131" s="10">
        <f>Cleaned_Data[[#This Row],[Discount_Applied]]</f>
        <v>0</v>
      </c>
      <c r="K1131" s="10">
        <f>Cleaned_Data[[#This Row],[Revenue]]</f>
        <v>0</v>
      </c>
      <c r="L1131" s="10">
        <f>Cleaned_Data[[#This Row],[Profit]]</f>
        <v>540.77</v>
      </c>
      <c r="M1131" s="10" t="str">
        <f>Cleaned_Data[[#This Row],[Product_Name]]</f>
        <v>Zoom Freak</v>
      </c>
      <c r="N1131" s="10" t="str">
        <f>Cleaned_Data[[#This Row],[Product_Line]]</f>
        <v>Basketball</v>
      </c>
      <c r="O1131" s="10" t="str">
        <f>Cleaned_Data[[#This Row],[Size]]</f>
        <v>NA</v>
      </c>
      <c r="P1131" s="10" t="str">
        <f t="shared" si="34"/>
        <v>Zoom Freak|Basketball|NA</v>
      </c>
      <c r="Q1131" s="11">
        <f>Cleaned_Data[[#This Row],[Order_Date]]</f>
        <v>45321</v>
      </c>
      <c r="R1131" s="10" t="str">
        <f>Cleaned_Data[[#This Row],[Region]]</f>
        <v>Delhi</v>
      </c>
      <c r="S1131" s="10" t="str">
        <f>Cleaned_Data[[#This Row],[Sales_Channel]]</f>
        <v>Retail</v>
      </c>
      <c r="T1131" s="10" t="str">
        <f>Cleaned_Data[[#This Row],[Gender_Category]]</f>
        <v>Men</v>
      </c>
      <c r="U1131" t="str">
        <f t="shared" si="35"/>
        <v>DK-189</v>
      </c>
      <c r="V1131" s="10"/>
      <c r="W1131" s="10"/>
    </row>
    <row r="1132" spans="1:23" x14ac:dyDescent="0.3">
      <c r="A1132" s="10" t="s">
        <v>1451</v>
      </c>
      <c r="B1132" s="10">
        <f>Cleaned_Data[[#This Row],[Order_ID]]</f>
        <v>3187</v>
      </c>
      <c r="C1132" s="10" t="str">
        <f>_xlfn.XLOOKUP(P1132,Dim_Product!$E$2:$E$221,Dim_Product!$A$2:$A$221,"Not Found")</f>
        <v>PK-130</v>
      </c>
      <c r="D1132" s="10" t="str">
        <f>_xlfn.XLOOKUP(Table5[[#This Row],[Order_Date]],Table8[Date],Table8[Date_Key],"Not Found")</f>
        <v>DK-661</v>
      </c>
      <c r="E1132" s="10" t="str">
        <f>_xlfn.XLOOKUP(R1132,Table4[Region],Table4[Region_Key])</f>
        <v>RK-02</v>
      </c>
      <c r="F1132" s="10" t="str">
        <f>_xlfn.XLOOKUP(S1132,Table6[Sales_Channel],Table6[Channel_Key])</f>
        <v>CK-01</v>
      </c>
      <c r="G1132" s="10" t="str">
        <f>_xlfn.XLOOKUP(T1132,Table7[Gender_Category],Table7[Gender_Key])</f>
        <v>GK-01</v>
      </c>
      <c r="H1132" s="10">
        <f>Cleaned_Data[[#This Row],[Units_Sold]]</f>
        <v>0</v>
      </c>
      <c r="I1132" s="10">
        <f>Cleaned_Data[[#This Row],[MRP]]</f>
        <v>8979.4500000000007</v>
      </c>
      <c r="J1132" s="10">
        <f>Cleaned_Data[[#This Row],[Discount_Applied]]</f>
        <v>0</v>
      </c>
      <c r="K1132" s="10">
        <f>Cleaned_Data[[#This Row],[Revenue]]</f>
        <v>0</v>
      </c>
      <c r="L1132" s="10">
        <f>Cleaned_Data[[#This Row],[Profit]]</f>
        <v>1709.08</v>
      </c>
      <c r="M1132" s="10" t="str">
        <f>Cleaned_Data[[#This Row],[Product_Name]]</f>
        <v>Air Zoom</v>
      </c>
      <c r="N1132" s="10" t="str">
        <f>Cleaned_Data[[#This Row],[Product_Line]]</f>
        <v>Running</v>
      </c>
      <c r="O1132" s="10" t="str">
        <f>Cleaned_Data[[#This Row],[Size]]</f>
        <v>NA</v>
      </c>
      <c r="P1132" s="10" t="str">
        <f t="shared" si="34"/>
        <v>Air Zoom|Running|NA</v>
      </c>
      <c r="Q1132" s="11">
        <f>Cleaned_Data[[#This Row],[Order_Date]]</f>
        <v>45793</v>
      </c>
      <c r="R1132" s="10" t="str">
        <f>Cleaned_Data[[#This Row],[Region]]</f>
        <v>Hyderabad</v>
      </c>
      <c r="S1132" s="10" t="str">
        <f>Cleaned_Data[[#This Row],[Sales_Channel]]</f>
        <v>Online</v>
      </c>
      <c r="T1132" s="10" t="str">
        <f>Cleaned_Data[[#This Row],[Gender_Category]]</f>
        <v>Kids</v>
      </c>
      <c r="U1132" t="str">
        <f t="shared" si="35"/>
        <v>DK-661</v>
      </c>
      <c r="V1132" s="10"/>
      <c r="W1132" s="10"/>
    </row>
    <row r="1133" spans="1:23" x14ac:dyDescent="0.3">
      <c r="A1133" s="10" t="s">
        <v>1452</v>
      </c>
      <c r="B1133" s="10">
        <f>Cleaned_Data[[#This Row],[Order_ID]]</f>
        <v>3188</v>
      </c>
      <c r="C1133" s="10" t="str">
        <f>_xlfn.XLOOKUP(P1133,Dim_Product!$E$2:$E$221,Dim_Product!$A$2:$A$221,"Not Found")</f>
        <v>PK-119</v>
      </c>
      <c r="D1133" s="10" t="str">
        <f>_xlfn.XLOOKUP(Table5[[#This Row],[Order_Date]],Table8[Date],Table8[Date_Key],"Not Found")</f>
        <v>DK-672</v>
      </c>
      <c r="E1133" s="10" t="str">
        <f>_xlfn.XLOOKUP(R1133,Table4[Region],Table4[Region_Key])</f>
        <v>RK-04</v>
      </c>
      <c r="F1133" s="10" t="str">
        <f>_xlfn.XLOOKUP(S1133,Table6[Sales_Channel],Table6[Channel_Key])</f>
        <v>CK-02</v>
      </c>
      <c r="G1133" s="10" t="str">
        <f>_xlfn.XLOOKUP(T1133,Table7[Gender_Category],Table7[Gender_Key])</f>
        <v>GK-01</v>
      </c>
      <c r="H1133" s="10">
        <f>Cleaned_Data[[#This Row],[Units_Sold]]</f>
        <v>2</v>
      </c>
      <c r="I1133" s="10">
        <f>Cleaned_Data[[#This Row],[MRP]]</f>
        <v>8024.17</v>
      </c>
      <c r="J1133" s="10">
        <f>Cleaned_Data[[#This Row],[Discount_Applied]]</f>
        <v>0.6</v>
      </c>
      <c r="K1133" s="10">
        <f>Cleaned_Data[[#This Row],[Revenue]]</f>
        <v>0</v>
      </c>
      <c r="L1133" s="10">
        <f>Cleaned_Data[[#This Row],[Profit]]</f>
        <v>2328.33</v>
      </c>
      <c r="M1133" s="10" t="str">
        <f>Cleaned_Data[[#This Row],[Product_Name]]</f>
        <v>Air Force 1</v>
      </c>
      <c r="N1133" s="10" t="str">
        <f>Cleaned_Data[[#This Row],[Product_Line]]</f>
        <v>Lifestyle</v>
      </c>
      <c r="O1133" s="10" t="str">
        <f>Cleaned_Data[[#This Row],[Size]]</f>
        <v>L</v>
      </c>
      <c r="P1133" s="10" t="str">
        <f t="shared" si="34"/>
        <v>Air Force 1|Lifestyle|L</v>
      </c>
      <c r="Q1133" s="11">
        <f>Cleaned_Data[[#This Row],[Order_Date]]</f>
        <v>45804</v>
      </c>
      <c r="R1133" s="10" t="str">
        <f>Cleaned_Data[[#This Row],[Region]]</f>
        <v>Pune</v>
      </c>
      <c r="S1133" s="10" t="str">
        <f>Cleaned_Data[[#This Row],[Sales_Channel]]</f>
        <v>Retail</v>
      </c>
      <c r="T1133" s="10" t="str">
        <f>Cleaned_Data[[#This Row],[Gender_Category]]</f>
        <v>Kids</v>
      </c>
      <c r="U1133" t="str">
        <f t="shared" si="35"/>
        <v>DK-672</v>
      </c>
      <c r="V1133" s="10"/>
      <c r="W1133" s="10"/>
    </row>
    <row r="1134" spans="1:23" x14ac:dyDescent="0.3">
      <c r="A1134" s="10" t="s">
        <v>1453</v>
      </c>
      <c r="B1134" s="10">
        <f>Cleaned_Data[[#This Row],[Order_ID]]</f>
        <v>3189</v>
      </c>
      <c r="C1134" s="10" t="str">
        <f>_xlfn.XLOOKUP(P1134,Dim_Product!$E$2:$E$221,Dim_Product!$A$2:$A$221,"Not Found")</f>
        <v>PK-48</v>
      </c>
      <c r="D1134" s="10" t="str">
        <f>_xlfn.XLOOKUP(Table5[[#This Row],[Order_Date]],Table8[Date],Table8[Date_Key],"Not Found")</f>
        <v>DK-718</v>
      </c>
      <c r="E1134" s="10" t="str">
        <f>_xlfn.XLOOKUP(R1134,Table4[Region],Table4[Region_Key])</f>
        <v>RK-06</v>
      </c>
      <c r="F1134" s="10" t="str">
        <f>_xlfn.XLOOKUP(S1134,Table6[Sales_Channel],Table6[Channel_Key])</f>
        <v>CK-01</v>
      </c>
      <c r="G1134" s="10" t="str">
        <f>_xlfn.XLOOKUP(T1134,Table7[Gender_Category],Table7[Gender_Key])</f>
        <v>GK-03</v>
      </c>
      <c r="H1134" s="10">
        <f>Cleaned_Data[[#This Row],[Units_Sold]]</f>
        <v>3</v>
      </c>
      <c r="I1134" s="10">
        <f>Cleaned_Data[[#This Row],[MRP]]</f>
        <v>6730.48</v>
      </c>
      <c r="J1134" s="10">
        <f>Cleaned_Data[[#This Row],[Discount_Applied]]</f>
        <v>0.33</v>
      </c>
      <c r="K1134" s="10">
        <f>Cleaned_Data[[#This Row],[Revenue]]</f>
        <v>13528.26</v>
      </c>
      <c r="L1134" s="10">
        <f>Cleaned_Data[[#This Row],[Profit]]</f>
        <v>1456.87</v>
      </c>
      <c r="M1134" s="10" t="str">
        <f>Cleaned_Data[[#This Row],[Product_Name]]</f>
        <v>LeBron 20</v>
      </c>
      <c r="N1134" s="10" t="str">
        <f>Cleaned_Data[[#This Row],[Product_Line]]</f>
        <v>Basketball</v>
      </c>
      <c r="O1134" s="10" t="str">
        <f>Cleaned_Data[[#This Row],[Size]]</f>
        <v>L</v>
      </c>
      <c r="P1134" s="10" t="str">
        <f t="shared" si="34"/>
        <v>LeBron 20|Basketball|L</v>
      </c>
      <c r="Q1134" s="11">
        <f>Cleaned_Data[[#This Row],[Order_Date]]</f>
        <v>45850</v>
      </c>
      <c r="R1134" s="10" t="str">
        <f>Cleaned_Data[[#This Row],[Region]]</f>
        <v>Kolkata</v>
      </c>
      <c r="S1134" s="10" t="str">
        <f>Cleaned_Data[[#This Row],[Sales_Channel]]</f>
        <v>Online</v>
      </c>
      <c r="T1134" s="10" t="str">
        <f>Cleaned_Data[[#This Row],[Gender_Category]]</f>
        <v>Men</v>
      </c>
      <c r="U1134" t="str">
        <f t="shared" si="35"/>
        <v>DK-718</v>
      </c>
      <c r="V1134" s="10"/>
      <c r="W1134" s="10"/>
    </row>
    <row r="1135" spans="1:23" x14ac:dyDescent="0.3">
      <c r="A1135" s="10" t="s">
        <v>1454</v>
      </c>
      <c r="B1135" s="10">
        <f>Cleaned_Data[[#This Row],[Order_ID]]</f>
        <v>3190</v>
      </c>
      <c r="C1135" s="10" t="str">
        <f>_xlfn.XLOOKUP(P1135,Dim_Product!$E$2:$E$221,Dim_Product!$A$2:$A$221,"Not Found")</f>
        <v>PK-128</v>
      </c>
      <c r="D1135" s="10" t="str">
        <f>_xlfn.XLOOKUP(Table5[[#This Row],[Order_Date]],Table8[Date],Table8[Date_Key],"Not Found")</f>
        <v>DK-265</v>
      </c>
      <c r="E1135" s="10" t="str">
        <f>_xlfn.XLOOKUP(R1135,Table4[Region],Table4[Region_Key])</f>
        <v>RK-06</v>
      </c>
      <c r="F1135" s="10" t="str">
        <f>_xlfn.XLOOKUP(S1135,Table6[Sales_Channel],Table6[Channel_Key])</f>
        <v>CK-01</v>
      </c>
      <c r="G1135" s="10" t="str">
        <f>_xlfn.XLOOKUP(T1135,Table7[Gender_Category],Table7[Gender_Key])</f>
        <v>GK-02</v>
      </c>
      <c r="H1135" s="10">
        <f>Cleaned_Data[[#This Row],[Units_Sold]]</f>
        <v>2</v>
      </c>
      <c r="I1135" s="10">
        <f>Cleaned_Data[[#This Row],[MRP]]</f>
        <v>6110.0300000000007</v>
      </c>
      <c r="J1135" s="10">
        <f>Cleaned_Data[[#This Row],[Discount_Applied]]</f>
        <v>0</v>
      </c>
      <c r="K1135" s="10">
        <f>Cleaned_Data[[#This Row],[Revenue]]</f>
        <v>0</v>
      </c>
      <c r="L1135" s="10">
        <f>Cleaned_Data[[#This Row],[Profit]]</f>
        <v>457.93</v>
      </c>
      <c r="M1135" s="10" t="str">
        <f>Cleaned_Data[[#This Row],[Product_Name]]</f>
        <v>Phantom GT</v>
      </c>
      <c r="N1135" s="10" t="str">
        <f>Cleaned_Data[[#This Row],[Product_Line]]</f>
        <v>Soccer</v>
      </c>
      <c r="O1135" s="10" t="str">
        <f>Cleaned_Data[[#This Row],[Size]]</f>
        <v>7</v>
      </c>
      <c r="P1135" s="10" t="str">
        <f t="shared" si="34"/>
        <v>Phantom GT|Soccer|7</v>
      </c>
      <c r="Q1135" s="11">
        <f>Cleaned_Data[[#This Row],[Order_Date]]</f>
        <v>45397</v>
      </c>
      <c r="R1135" s="10" t="str">
        <f>Cleaned_Data[[#This Row],[Region]]</f>
        <v>Kolkata</v>
      </c>
      <c r="S1135" s="10" t="str">
        <f>Cleaned_Data[[#This Row],[Sales_Channel]]</f>
        <v>Online</v>
      </c>
      <c r="T1135" s="10" t="str">
        <f>Cleaned_Data[[#This Row],[Gender_Category]]</f>
        <v>Women</v>
      </c>
      <c r="U1135" t="str">
        <f t="shared" si="35"/>
        <v>DK-265</v>
      </c>
      <c r="V1135" s="10"/>
      <c r="W1135" s="10"/>
    </row>
    <row r="1136" spans="1:23" x14ac:dyDescent="0.3">
      <c r="A1136" s="10" t="s">
        <v>1455</v>
      </c>
      <c r="B1136" s="10">
        <f>Cleaned_Data[[#This Row],[Order_ID]]</f>
        <v>3191</v>
      </c>
      <c r="C1136" s="10" t="str">
        <f>_xlfn.XLOOKUP(P1136,Dim_Product!$E$2:$E$221,Dim_Product!$A$2:$A$221,"Not Found")</f>
        <v>PK-60</v>
      </c>
      <c r="D1136" s="10" t="str">
        <f>_xlfn.XLOOKUP(Table5[[#This Row],[Order_Date]],Table8[Date],Table8[Date_Key],"Not Found")</f>
        <v>DK-659</v>
      </c>
      <c r="E1136" s="10" t="str">
        <f>_xlfn.XLOOKUP(R1136,Table4[Region],Table4[Region_Key])</f>
        <v>RK-04</v>
      </c>
      <c r="F1136" s="10" t="str">
        <f>_xlfn.XLOOKUP(S1136,Table6[Sales_Channel],Table6[Channel_Key])</f>
        <v>CK-02</v>
      </c>
      <c r="G1136" s="10" t="str">
        <f>_xlfn.XLOOKUP(T1136,Table7[Gender_Category],Table7[Gender_Key])</f>
        <v>GK-01</v>
      </c>
      <c r="H1136" s="10">
        <f>Cleaned_Data[[#This Row],[Units_Sold]]</f>
        <v>4</v>
      </c>
      <c r="I1136" s="10">
        <f>Cleaned_Data[[#This Row],[MRP]]</f>
        <v>6110.0300000000007</v>
      </c>
      <c r="J1136" s="10">
        <f>Cleaned_Data[[#This Row],[Discount_Applied]]</f>
        <v>0</v>
      </c>
      <c r="K1136" s="10">
        <f>Cleaned_Data[[#This Row],[Revenue]]</f>
        <v>0</v>
      </c>
      <c r="L1136" s="10">
        <f>Cleaned_Data[[#This Row],[Profit]]</f>
        <v>2709.18</v>
      </c>
      <c r="M1136" s="10" t="str">
        <f>Cleaned_Data[[#This Row],[Product_Name]]</f>
        <v>Mercurial Superfly</v>
      </c>
      <c r="N1136" s="10" t="str">
        <f>Cleaned_Data[[#This Row],[Product_Line]]</f>
        <v>Soccer</v>
      </c>
      <c r="O1136" s="10" t="str">
        <f>Cleaned_Data[[#This Row],[Size]]</f>
        <v>L</v>
      </c>
      <c r="P1136" s="10" t="str">
        <f t="shared" si="34"/>
        <v>Mercurial Superfly|Soccer|L</v>
      </c>
      <c r="Q1136" s="11">
        <f>Cleaned_Data[[#This Row],[Order_Date]]</f>
        <v>45791</v>
      </c>
      <c r="R1136" s="10" t="str">
        <f>Cleaned_Data[[#This Row],[Region]]</f>
        <v>Pune</v>
      </c>
      <c r="S1136" s="10" t="str">
        <f>Cleaned_Data[[#This Row],[Sales_Channel]]</f>
        <v>Retail</v>
      </c>
      <c r="T1136" s="10" t="str">
        <f>Cleaned_Data[[#This Row],[Gender_Category]]</f>
        <v>Kids</v>
      </c>
      <c r="U1136" t="str">
        <f t="shared" si="35"/>
        <v>DK-659</v>
      </c>
      <c r="V1136" s="10"/>
      <c r="W1136" s="10"/>
    </row>
    <row r="1137" spans="1:23" x14ac:dyDescent="0.3">
      <c r="A1137" s="10" t="s">
        <v>1456</v>
      </c>
      <c r="B1137" s="10">
        <f>Cleaned_Data[[#This Row],[Order_ID]]</f>
        <v>3192</v>
      </c>
      <c r="C1137" s="10" t="str">
        <f>_xlfn.XLOOKUP(P1137,Dim_Product!$E$2:$E$221,Dim_Product!$A$2:$A$221,"Not Found")</f>
        <v>PK-116</v>
      </c>
      <c r="D1137" s="10" t="str">
        <f>_xlfn.XLOOKUP(Table5[[#This Row],[Order_Date]],Table8[Date],Table8[Date_Key],"Not Found")</f>
        <v>DK-400</v>
      </c>
      <c r="E1137" s="10" t="str">
        <f>_xlfn.XLOOKUP(R1137,Table4[Region],Table4[Region_Key])</f>
        <v>RK-04</v>
      </c>
      <c r="F1137" s="10" t="str">
        <f>_xlfn.XLOOKUP(S1137,Table6[Sales_Channel],Table6[Channel_Key])</f>
        <v>CK-01</v>
      </c>
      <c r="G1137" s="10" t="str">
        <f>_xlfn.XLOOKUP(T1137,Table7[Gender_Category],Table7[Gender_Key])</f>
        <v>GK-01</v>
      </c>
      <c r="H1137" s="10">
        <f>Cleaned_Data[[#This Row],[Units_Sold]]</f>
        <v>1</v>
      </c>
      <c r="I1137" s="10">
        <f>Cleaned_Data[[#This Row],[MRP]]</f>
        <v>6110.0300000000007</v>
      </c>
      <c r="J1137" s="10">
        <f>Cleaned_Data[[#This Row],[Discount_Applied]]</f>
        <v>0</v>
      </c>
      <c r="K1137" s="10">
        <f>Cleaned_Data[[#This Row],[Revenue]]</f>
        <v>0</v>
      </c>
      <c r="L1137" s="10">
        <f>Cleaned_Data[[#This Row],[Profit]]</f>
        <v>2055.67</v>
      </c>
      <c r="M1137" s="10" t="str">
        <f>Cleaned_Data[[#This Row],[Product_Name]]</f>
        <v>Free RN</v>
      </c>
      <c r="N1137" s="10" t="str">
        <f>Cleaned_Data[[#This Row],[Product_Line]]</f>
        <v>Running</v>
      </c>
      <c r="O1137" s="10" t="str">
        <f>Cleaned_Data[[#This Row],[Size]]</f>
        <v>M</v>
      </c>
      <c r="P1137" s="10" t="str">
        <f t="shared" si="34"/>
        <v>Free RN|Running|M</v>
      </c>
      <c r="Q1137" s="11">
        <f>Cleaned_Data[[#This Row],[Order_Date]]</f>
        <v>45532</v>
      </c>
      <c r="R1137" s="10" t="str">
        <f>Cleaned_Data[[#This Row],[Region]]</f>
        <v>Pune</v>
      </c>
      <c r="S1137" s="10" t="str">
        <f>Cleaned_Data[[#This Row],[Sales_Channel]]</f>
        <v>Online</v>
      </c>
      <c r="T1137" s="10" t="str">
        <f>Cleaned_Data[[#This Row],[Gender_Category]]</f>
        <v>Kids</v>
      </c>
      <c r="U1137" t="str">
        <f t="shared" si="35"/>
        <v>DK-400</v>
      </c>
      <c r="V1137" s="10"/>
      <c r="W1137" s="10"/>
    </row>
    <row r="1138" spans="1:23" x14ac:dyDescent="0.3">
      <c r="A1138" s="10" t="s">
        <v>1457</v>
      </c>
      <c r="B1138" s="10">
        <f>Cleaned_Data[[#This Row],[Order_ID]]</f>
        <v>3193</v>
      </c>
      <c r="C1138" s="10" t="str">
        <f>_xlfn.XLOOKUP(P1138,Dim_Product!$E$2:$E$221,Dim_Product!$A$2:$A$221,"Not Found")</f>
        <v>PK-83</v>
      </c>
      <c r="D1138" s="10" t="str">
        <f>_xlfn.XLOOKUP(Table5[[#This Row],[Order_Date]],Table8[Date],Table8[Date_Key],"Not Found")</f>
        <v>Not Found</v>
      </c>
      <c r="E1138" s="10" t="str">
        <f>_xlfn.XLOOKUP(R1138,Table4[Region],Table4[Region_Key])</f>
        <v>RK-04</v>
      </c>
      <c r="F1138" s="10" t="str">
        <f>_xlfn.XLOOKUP(S1138,Table6[Sales_Channel],Table6[Channel_Key])</f>
        <v>CK-02</v>
      </c>
      <c r="G1138" s="10" t="str">
        <f>_xlfn.XLOOKUP(T1138,Table7[Gender_Category],Table7[Gender_Key])</f>
        <v>GK-01</v>
      </c>
      <c r="H1138" s="10">
        <f>Cleaned_Data[[#This Row],[Units_Sold]]</f>
        <v>2</v>
      </c>
      <c r="I1138" s="10">
        <f>Cleaned_Data[[#This Row],[MRP]]</f>
        <v>8581.98</v>
      </c>
      <c r="J1138" s="10">
        <f>Cleaned_Data[[#This Row],[Discount_Applied]]</f>
        <v>0</v>
      </c>
      <c r="K1138" s="10">
        <f>Cleaned_Data[[#This Row],[Revenue]]</f>
        <v>0</v>
      </c>
      <c r="L1138" s="10">
        <f>Cleaned_Data[[#This Row],[Profit]]</f>
        <v>3969.18</v>
      </c>
      <c r="M1138" s="10" t="str">
        <f>Cleaned_Data[[#This Row],[Product_Name]]</f>
        <v>Pegasus Turbo</v>
      </c>
      <c r="N1138" s="10" t="str">
        <f>Cleaned_Data[[#This Row],[Product_Line]]</f>
        <v>Running</v>
      </c>
      <c r="O1138" s="10" t="str">
        <f>Cleaned_Data[[#This Row],[Size]]</f>
        <v>11</v>
      </c>
      <c r="P1138" s="10" t="str">
        <f t="shared" si="34"/>
        <v>Pegasus Turbo|Running|11</v>
      </c>
      <c r="Q1138" s="11" t="str">
        <f>Cleaned_Data[[#This Row],[Order_Date]]</f>
        <v/>
      </c>
      <c r="R1138" s="10" t="str">
        <f>Cleaned_Data[[#This Row],[Region]]</f>
        <v>Pune</v>
      </c>
      <c r="S1138" s="10" t="str">
        <f>Cleaned_Data[[#This Row],[Sales_Channel]]</f>
        <v>Retail</v>
      </c>
      <c r="T1138" s="10" t="str">
        <f>Cleaned_Data[[#This Row],[Gender_Category]]</f>
        <v>Kids</v>
      </c>
      <c r="U1138" t="str">
        <f t="shared" si="35"/>
        <v>Not Found</v>
      </c>
      <c r="V1138" s="10"/>
      <c r="W1138" s="10"/>
    </row>
    <row r="1139" spans="1:23" x14ac:dyDescent="0.3">
      <c r="A1139" s="10" t="s">
        <v>1458</v>
      </c>
      <c r="B1139" s="10">
        <f>Cleaned_Data[[#This Row],[Order_ID]]</f>
        <v>3194</v>
      </c>
      <c r="C1139" s="10" t="str">
        <f>_xlfn.XLOOKUP(P1139,Dim_Product!$E$2:$E$221,Dim_Product!$A$2:$A$221,"Not Found")</f>
        <v>PK-01</v>
      </c>
      <c r="D1139" s="10" t="str">
        <f>_xlfn.XLOOKUP(Table5[[#This Row],[Order_Date]],Table8[Date],Table8[Date_Key],"Not Found")</f>
        <v>DK-714</v>
      </c>
      <c r="E1139" s="10" t="str">
        <f>_xlfn.XLOOKUP(R1139,Table4[Region],Table4[Region_Key])</f>
        <v>RK-02</v>
      </c>
      <c r="F1139" s="10" t="str">
        <f>_xlfn.XLOOKUP(S1139,Table6[Sales_Channel],Table6[Channel_Key])</f>
        <v>CK-01</v>
      </c>
      <c r="G1139" s="10" t="str">
        <f>_xlfn.XLOOKUP(T1139,Table7[Gender_Category],Table7[Gender_Key])</f>
        <v>GK-01</v>
      </c>
      <c r="H1139" s="10">
        <f>Cleaned_Data[[#This Row],[Units_Sold]]</f>
        <v>-1</v>
      </c>
      <c r="I1139" s="10">
        <f>Cleaned_Data[[#This Row],[MRP]]</f>
        <v>6110.0300000000007</v>
      </c>
      <c r="J1139" s="10">
        <f>Cleaned_Data[[#This Row],[Discount_Applied]]</f>
        <v>0</v>
      </c>
      <c r="K1139" s="10">
        <f>Cleaned_Data[[#This Row],[Revenue]]</f>
        <v>0</v>
      </c>
      <c r="L1139" s="10">
        <f>Cleaned_Data[[#This Row],[Profit]]</f>
        <v>896.94</v>
      </c>
      <c r="M1139" s="10" t="str">
        <f>Cleaned_Data[[#This Row],[Product_Name]]</f>
        <v>SuperRep Go</v>
      </c>
      <c r="N1139" s="10" t="str">
        <f>Cleaned_Data[[#This Row],[Product_Line]]</f>
        <v>Training</v>
      </c>
      <c r="O1139" s="10" t="str">
        <f>Cleaned_Data[[#This Row],[Size]]</f>
        <v>M</v>
      </c>
      <c r="P1139" s="10" t="str">
        <f t="shared" si="34"/>
        <v>SuperRep Go|Training|M</v>
      </c>
      <c r="Q1139" s="11">
        <f>Cleaned_Data[[#This Row],[Order_Date]]</f>
        <v>45846</v>
      </c>
      <c r="R1139" s="10" t="str">
        <f>Cleaned_Data[[#This Row],[Region]]</f>
        <v>Hyderabad</v>
      </c>
      <c r="S1139" s="10" t="str">
        <f>Cleaned_Data[[#This Row],[Sales_Channel]]</f>
        <v>Online</v>
      </c>
      <c r="T1139" s="10" t="str">
        <f>Cleaned_Data[[#This Row],[Gender_Category]]</f>
        <v>Kids</v>
      </c>
      <c r="U1139" t="str">
        <f t="shared" si="35"/>
        <v>DK-714</v>
      </c>
      <c r="V1139" s="10"/>
      <c r="W1139" s="10"/>
    </row>
    <row r="1140" spans="1:23" x14ac:dyDescent="0.3">
      <c r="A1140" s="10" t="s">
        <v>1459</v>
      </c>
      <c r="B1140" s="10">
        <f>Cleaned_Data[[#This Row],[Order_ID]]</f>
        <v>3195</v>
      </c>
      <c r="C1140" s="10" t="str">
        <f>_xlfn.XLOOKUP(P1140,Dim_Product!$E$2:$E$221,Dim_Product!$A$2:$A$221,"Not Found")</f>
        <v>PK-11</v>
      </c>
      <c r="D1140" s="10" t="str">
        <f>_xlfn.XLOOKUP(Table5[[#This Row],[Order_Date]],Table8[Date],Table8[Date_Key],"Not Found")</f>
        <v>DK-473</v>
      </c>
      <c r="E1140" s="10" t="str">
        <f>_xlfn.XLOOKUP(R1140,Table4[Region],Table4[Region_Key])</f>
        <v>RK-05</v>
      </c>
      <c r="F1140" s="10" t="str">
        <f>_xlfn.XLOOKUP(S1140,Table6[Sales_Channel],Table6[Channel_Key])</f>
        <v>CK-02</v>
      </c>
      <c r="G1140" s="10" t="str">
        <f>_xlfn.XLOOKUP(T1140,Table7[Gender_Category],Table7[Gender_Key])</f>
        <v>GK-03</v>
      </c>
      <c r="H1140" s="10">
        <f>Cleaned_Data[[#This Row],[Units_Sold]]</f>
        <v>1</v>
      </c>
      <c r="I1140" s="10">
        <f>Cleaned_Data[[#This Row],[MRP]]</f>
        <v>3259.95</v>
      </c>
      <c r="J1140" s="10">
        <f>Cleaned_Data[[#This Row],[Discount_Applied]]</f>
        <v>0</v>
      </c>
      <c r="K1140" s="10">
        <f>Cleaned_Data[[#This Row],[Revenue]]</f>
        <v>0</v>
      </c>
      <c r="L1140" s="10">
        <f>Cleaned_Data[[#This Row],[Profit]]</f>
        <v>1423.92</v>
      </c>
      <c r="M1140" s="10" t="str">
        <f>Cleaned_Data[[#This Row],[Product_Name]]</f>
        <v>Blazer Mid</v>
      </c>
      <c r="N1140" s="10" t="str">
        <f>Cleaned_Data[[#This Row],[Product_Line]]</f>
        <v>Lifestyle</v>
      </c>
      <c r="O1140" s="10" t="str">
        <f>Cleaned_Data[[#This Row],[Size]]</f>
        <v>NA</v>
      </c>
      <c r="P1140" s="10" t="str">
        <f t="shared" si="34"/>
        <v>Blazer Mid|Lifestyle|NA</v>
      </c>
      <c r="Q1140" s="11">
        <f>Cleaned_Data[[#This Row],[Order_Date]]</f>
        <v>45605</v>
      </c>
      <c r="R1140" s="10" t="str">
        <f>Cleaned_Data[[#This Row],[Region]]</f>
        <v>Delhi</v>
      </c>
      <c r="S1140" s="10" t="str">
        <f>Cleaned_Data[[#This Row],[Sales_Channel]]</f>
        <v>Retail</v>
      </c>
      <c r="T1140" s="10" t="str">
        <f>Cleaned_Data[[#This Row],[Gender_Category]]</f>
        <v>Men</v>
      </c>
      <c r="U1140" t="str">
        <f t="shared" si="35"/>
        <v>DK-473</v>
      </c>
      <c r="V1140" s="10"/>
      <c r="W1140" s="10"/>
    </row>
    <row r="1141" spans="1:23" x14ac:dyDescent="0.3">
      <c r="A1141" s="10" t="s">
        <v>1460</v>
      </c>
      <c r="B1141" s="10">
        <f>Cleaned_Data[[#This Row],[Order_ID]]</f>
        <v>3196</v>
      </c>
      <c r="C1141" s="10" t="str">
        <f>_xlfn.XLOOKUP(P1141,Dim_Product!$E$2:$E$221,Dim_Product!$A$2:$A$221,"Not Found")</f>
        <v>PK-54</v>
      </c>
      <c r="D1141" s="10" t="str">
        <f>_xlfn.XLOOKUP(Table5[[#This Row],[Order_Date]],Table8[Date],Table8[Date_Key],"Not Found")</f>
        <v>Not Found</v>
      </c>
      <c r="E1141" s="10" t="str">
        <f>_xlfn.XLOOKUP(R1141,Table4[Region],Table4[Region_Key])</f>
        <v>RK-06</v>
      </c>
      <c r="F1141" s="10" t="str">
        <f>_xlfn.XLOOKUP(S1141,Table6[Sales_Channel],Table6[Channel_Key])</f>
        <v>CK-02</v>
      </c>
      <c r="G1141" s="10" t="str">
        <f>_xlfn.XLOOKUP(T1141,Table7[Gender_Category],Table7[Gender_Key])</f>
        <v>GK-02</v>
      </c>
      <c r="H1141" s="10">
        <f>Cleaned_Data[[#This Row],[Units_Sold]]</f>
        <v>1</v>
      </c>
      <c r="I1141" s="10">
        <f>Cleaned_Data[[#This Row],[MRP]]</f>
        <v>6110.0300000000007</v>
      </c>
      <c r="J1141" s="10">
        <f>Cleaned_Data[[#This Row],[Discount_Applied]]</f>
        <v>0</v>
      </c>
      <c r="K1141" s="10">
        <f>Cleaned_Data[[#This Row],[Revenue]]</f>
        <v>0</v>
      </c>
      <c r="L1141" s="10">
        <f>Cleaned_Data[[#This Row],[Profit]]</f>
        <v>425.5</v>
      </c>
      <c r="M1141" s="10" t="str">
        <f>Cleaned_Data[[#This Row],[Product_Name]]</f>
        <v>ZoomX Invincible</v>
      </c>
      <c r="N1141" s="10" t="str">
        <f>Cleaned_Data[[#This Row],[Product_Line]]</f>
        <v>Training</v>
      </c>
      <c r="O1141" s="10" t="str">
        <f>Cleaned_Data[[#This Row],[Size]]</f>
        <v>11</v>
      </c>
      <c r="P1141" s="10" t="str">
        <f t="shared" si="34"/>
        <v>ZoomX Invincible|Training|11</v>
      </c>
      <c r="Q1141" s="11" t="str">
        <f>Cleaned_Data[[#This Row],[Order_Date]]</f>
        <v/>
      </c>
      <c r="R1141" s="10" t="str">
        <f>Cleaned_Data[[#This Row],[Region]]</f>
        <v>Kolkata</v>
      </c>
      <c r="S1141" s="10" t="str">
        <f>Cleaned_Data[[#This Row],[Sales_Channel]]</f>
        <v>Retail</v>
      </c>
      <c r="T1141" s="10" t="str">
        <f>Cleaned_Data[[#This Row],[Gender_Category]]</f>
        <v>Women</v>
      </c>
      <c r="U1141" t="str">
        <f t="shared" si="35"/>
        <v>Not Found</v>
      </c>
      <c r="V1141" s="10"/>
      <c r="W1141" s="10"/>
    </row>
    <row r="1142" spans="1:23" x14ac:dyDescent="0.3">
      <c r="A1142" s="10" t="s">
        <v>1461</v>
      </c>
      <c r="B1142" s="10">
        <f>Cleaned_Data[[#This Row],[Order_ID]]</f>
        <v>3197</v>
      </c>
      <c r="C1142" s="10" t="str">
        <f>_xlfn.XLOOKUP(P1142,Dim_Product!$E$2:$E$221,Dim_Product!$A$2:$A$221,"Not Found")</f>
        <v>PK-58</v>
      </c>
      <c r="D1142" s="10" t="str">
        <f>_xlfn.XLOOKUP(Table5[[#This Row],[Order_Date]],Table8[Date],Table8[Date_Key],"Not Found")</f>
        <v>DK-117</v>
      </c>
      <c r="E1142" s="10" t="str">
        <f>_xlfn.XLOOKUP(R1142,Table4[Region],Table4[Region_Key])</f>
        <v>RK-05</v>
      </c>
      <c r="F1142" s="10" t="str">
        <f>_xlfn.XLOOKUP(S1142,Table6[Sales_Channel],Table6[Channel_Key])</f>
        <v>CK-01</v>
      </c>
      <c r="G1142" s="10" t="str">
        <f>_xlfn.XLOOKUP(T1142,Table7[Gender_Category],Table7[Gender_Key])</f>
        <v>GK-03</v>
      </c>
      <c r="H1142" s="10">
        <f>Cleaned_Data[[#This Row],[Units_Sold]]</f>
        <v>-1</v>
      </c>
      <c r="I1142" s="10">
        <f>Cleaned_Data[[#This Row],[MRP]]</f>
        <v>6110.0300000000007</v>
      </c>
      <c r="J1142" s="10">
        <f>Cleaned_Data[[#This Row],[Discount_Applied]]</f>
        <v>0</v>
      </c>
      <c r="K1142" s="10">
        <f>Cleaned_Data[[#This Row],[Revenue]]</f>
        <v>0</v>
      </c>
      <c r="L1142" s="10">
        <f>Cleaned_Data[[#This Row],[Profit]]</f>
        <v>751.76</v>
      </c>
      <c r="M1142" s="10" t="str">
        <f>Cleaned_Data[[#This Row],[Product_Name]]</f>
        <v>Metcon 7</v>
      </c>
      <c r="N1142" s="10" t="str">
        <f>Cleaned_Data[[#This Row],[Product_Line]]</f>
        <v>Training</v>
      </c>
      <c r="O1142" s="10" t="str">
        <f>Cleaned_Data[[#This Row],[Size]]</f>
        <v>M</v>
      </c>
      <c r="P1142" s="10" t="str">
        <f t="shared" si="34"/>
        <v>Metcon 7|Training|M</v>
      </c>
      <c r="Q1142" s="11">
        <f>Cleaned_Data[[#This Row],[Order_Date]]</f>
        <v>45249</v>
      </c>
      <c r="R1142" s="10" t="str">
        <f>Cleaned_Data[[#This Row],[Region]]</f>
        <v>Delhi</v>
      </c>
      <c r="S1142" s="10" t="str">
        <f>Cleaned_Data[[#This Row],[Sales_Channel]]</f>
        <v>Online</v>
      </c>
      <c r="T1142" s="10" t="str">
        <f>Cleaned_Data[[#This Row],[Gender_Category]]</f>
        <v>Men</v>
      </c>
      <c r="U1142" t="str">
        <f t="shared" si="35"/>
        <v>DK-117</v>
      </c>
      <c r="V1142" s="10"/>
      <c r="W1142" s="10"/>
    </row>
    <row r="1143" spans="1:23" x14ac:dyDescent="0.3">
      <c r="A1143" s="10" t="s">
        <v>1462</v>
      </c>
      <c r="B1143" s="10">
        <f>Cleaned_Data[[#This Row],[Order_ID]]</f>
        <v>3198</v>
      </c>
      <c r="C1143" s="10" t="str">
        <f>_xlfn.XLOOKUP(P1143,Dim_Product!$E$2:$E$221,Dim_Product!$A$2:$A$221,"Not Found")</f>
        <v>PK-90</v>
      </c>
      <c r="D1143" s="10" t="str">
        <f>_xlfn.XLOOKUP(Table5[[#This Row],[Order_Date]],Table8[Date],Table8[Date_Key],"Not Found")</f>
        <v>Not Found</v>
      </c>
      <c r="E1143" s="10" t="str">
        <f>_xlfn.XLOOKUP(R1143,Table4[Region],Table4[Region_Key])</f>
        <v>RK-05</v>
      </c>
      <c r="F1143" s="10" t="str">
        <f>_xlfn.XLOOKUP(S1143,Table6[Sales_Channel],Table6[Channel_Key])</f>
        <v>CK-01</v>
      </c>
      <c r="G1143" s="10" t="str">
        <f>_xlfn.XLOOKUP(T1143,Table7[Gender_Category],Table7[Gender_Key])</f>
        <v>GK-02</v>
      </c>
      <c r="H1143" s="10">
        <f>Cleaned_Data[[#This Row],[Units_Sold]]</f>
        <v>2</v>
      </c>
      <c r="I1143" s="10">
        <f>Cleaned_Data[[#This Row],[MRP]]</f>
        <v>6110.0300000000007</v>
      </c>
      <c r="J1143" s="10">
        <f>Cleaned_Data[[#This Row],[Discount_Applied]]</f>
        <v>0</v>
      </c>
      <c r="K1143" s="10">
        <f>Cleaned_Data[[#This Row],[Revenue]]</f>
        <v>0</v>
      </c>
      <c r="L1143" s="10">
        <f>Cleaned_Data[[#This Row],[Profit]]</f>
        <v>2009.69</v>
      </c>
      <c r="M1143" s="10" t="str">
        <f>Cleaned_Data[[#This Row],[Product_Name]]</f>
        <v>Air Zoom</v>
      </c>
      <c r="N1143" s="10" t="str">
        <f>Cleaned_Data[[#This Row],[Product_Line]]</f>
        <v>Running</v>
      </c>
      <c r="O1143" s="10" t="str">
        <f>Cleaned_Data[[#This Row],[Size]]</f>
        <v>XL</v>
      </c>
      <c r="P1143" s="10" t="str">
        <f t="shared" si="34"/>
        <v>Air Zoom|Running|XL</v>
      </c>
      <c r="Q1143" s="11" t="str">
        <f>Cleaned_Data[[#This Row],[Order_Date]]</f>
        <v/>
      </c>
      <c r="R1143" s="10" t="str">
        <f>Cleaned_Data[[#This Row],[Region]]</f>
        <v>Delhi</v>
      </c>
      <c r="S1143" s="10" t="str">
        <f>Cleaned_Data[[#This Row],[Sales_Channel]]</f>
        <v>Online</v>
      </c>
      <c r="T1143" s="10" t="str">
        <f>Cleaned_Data[[#This Row],[Gender_Category]]</f>
        <v>Women</v>
      </c>
      <c r="U1143" t="str">
        <f t="shared" si="35"/>
        <v>Not Found</v>
      </c>
      <c r="V1143" s="10"/>
      <c r="W1143" s="10"/>
    </row>
    <row r="1144" spans="1:23" x14ac:dyDescent="0.3">
      <c r="A1144" s="10" t="s">
        <v>1463</v>
      </c>
      <c r="B1144" s="10">
        <f>Cleaned_Data[[#This Row],[Order_ID]]</f>
        <v>3199</v>
      </c>
      <c r="C1144" s="10" t="str">
        <f>_xlfn.XLOOKUP(P1144,Dim_Product!$E$2:$E$221,Dim_Product!$A$2:$A$221,"Not Found")</f>
        <v>PK-112</v>
      </c>
      <c r="D1144" s="10" t="str">
        <f>_xlfn.XLOOKUP(Table5[[#This Row],[Order_Date]],Table8[Date],Table8[Date_Key],"Not Found")</f>
        <v>DK-445</v>
      </c>
      <c r="E1144" s="10" t="str">
        <f>_xlfn.XLOOKUP(R1144,Table4[Region],Table4[Region_Key])</f>
        <v>RK-06</v>
      </c>
      <c r="F1144" s="10" t="str">
        <f>_xlfn.XLOOKUP(S1144,Table6[Sales_Channel],Table6[Channel_Key])</f>
        <v>CK-01</v>
      </c>
      <c r="G1144" s="10" t="str">
        <f>_xlfn.XLOOKUP(T1144,Table7[Gender_Category],Table7[Gender_Key])</f>
        <v>GK-02</v>
      </c>
      <c r="H1144" s="10">
        <f>Cleaned_Data[[#This Row],[Units_Sold]]</f>
        <v>2</v>
      </c>
      <c r="I1144" s="10">
        <f>Cleaned_Data[[#This Row],[MRP]]</f>
        <v>6110.0300000000007</v>
      </c>
      <c r="J1144" s="10">
        <f>Cleaned_Data[[#This Row],[Discount_Applied]]</f>
        <v>0</v>
      </c>
      <c r="K1144" s="10">
        <f>Cleaned_Data[[#This Row],[Revenue]]</f>
        <v>0</v>
      </c>
      <c r="L1144" s="10">
        <f>Cleaned_Data[[#This Row],[Profit]]</f>
        <v>3873.48</v>
      </c>
      <c r="M1144" s="10" t="str">
        <f>Cleaned_Data[[#This Row],[Product_Name]]</f>
        <v>ZoomX Invincible</v>
      </c>
      <c r="N1144" s="10" t="str">
        <f>Cleaned_Data[[#This Row],[Product_Line]]</f>
        <v>Training</v>
      </c>
      <c r="O1144" s="10" t="str">
        <f>Cleaned_Data[[#This Row],[Size]]</f>
        <v>NA</v>
      </c>
      <c r="P1144" s="10" t="str">
        <f t="shared" si="34"/>
        <v>ZoomX Invincible|Training|NA</v>
      </c>
      <c r="Q1144" s="11">
        <f>Cleaned_Data[[#This Row],[Order_Date]]</f>
        <v>45577</v>
      </c>
      <c r="R1144" s="10" t="str">
        <f>Cleaned_Data[[#This Row],[Region]]</f>
        <v>Kolkata</v>
      </c>
      <c r="S1144" s="10" t="str">
        <f>Cleaned_Data[[#This Row],[Sales_Channel]]</f>
        <v>Online</v>
      </c>
      <c r="T1144" s="10" t="str">
        <f>Cleaned_Data[[#This Row],[Gender_Category]]</f>
        <v>Women</v>
      </c>
      <c r="U1144" t="str">
        <f t="shared" si="35"/>
        <v>DK-445</v>
      </c>
      <c r="V1144" s="10"/>
      <c r="W1144" s="10"/>
    </row>
    <row r="1145" spans="1:23" x14ac:dyDescent="0.3">
      <c r="A1145" s="10" t="s">
        <v>1464</v>
      </c>
      <c r="B1145" s="10">
        <f>Cleaned_Data[[#This Row],[Order_ID]]</f>
        <v>3200</v>
      </c>
      <c r="C1145" s="10" t="str">
        <f>_xlfn.XLOOKUP(P1145,Dim_Product!$E$2:$E$221,Dim_Product!$A$2:$A$221,"Not Found")</f>
        <v>PK-100</v>
      </c>
      <c r="D1145" s="10" t="str">
        <f>_xlfn.XLOOKUP(Table5[[#This Row],[Order_Date]],Table8[Date],Table8[Date_Key],"Not Found")</f>
        <v>DK-395</v>
      </c>
      <c r="E1145" s="10" t="str">
        <f>_xlfn.XLOOKUP(R1145,Table4[Region],Table4[Region_Key])</f>
        <v>RK-04</v>
      </c>
      <c r="F1145" s="10" t="str">
        <f>_xlfn.XLOOKUP(S1145,Table6[Sales_Channel],Table6[Channel_Key])</f>
        <v>CK-02</v>
      </c>
      <c r="G1145" s="10" t="str">
        <f>_xlfn.XLOOKUP(T1145,Table7[Gender_Category],Table7[Gender_Key])</f>
        <v>GK-03</v>
      </c>
      <c r="H1145" s="10">
        <f>Cleaned_Data[[#This Row],[Units_Sold]]</f>
        <v>2</v>
      </c>
      <c r="I1145" s="10">
        <f>Cleaned_Data[[#This Row],[MRP]]</f>
        <v>6308.83</v>
      </c>
      <c r="J1145" s="10">
        <f>Cleaned_Data[[#This Row],[Discount_Applied]]</f>
        <v>0</v>
      </c>
      <c r="K1145" s="10">
        <f>Cleaned_Data[[#This Row],[Revenue]]</f>
        <v>0</v>
      </c>
      <c r="L1145" s="10">
        <f>Cleaned_Data[[#This Row],[Profit]]</f>
        <v>-582.02</v>
      </c>
      <c r="M1145" s="10" t="str">
        <f>Cleaned_Data[[#This Row],[Product_Name]]</f>
        <v>Premier III</v>
      </c>
      <c r="N1145" s="10" t="str">
        <f>Cleaned_Data[[#This Row],[Product_Line]]</f>
        <v>Soccer</v>
      </c>
      <c r="O1145" s="10" t="str">
        <f>Cleaned_Data[[#This Row],[Size]]</f>
        <v>L</v>
      </c>
      <c r="P1145" s="10" t="str">
        <f t="shared" si="34"/>
        <v>Premier III|Soccer|L</v>
      </c>
      <c r="Q1145" s="11">
        <f>Cleaned_Data[[#This Row],[Order_Date]]</f>
        <v>45527</v>
      </c>
      <c r="R1145" s="10" t="str">
        <f>Cleaned_Data[[#This Row],[Region]]</f>
        <v>Pune</v>
      </c>
      <c r="S1145" s="10" t="str">
        <f>Cleaned_Data[[#This Row],[Sales_Channel]]</f>
        <v>Retail</v>
      </c>
      <c r="T1145" s="10" t="str">
        <f>Cleaned_Data[[#This Row],[Gender_Category]]</f>
        <v>Men</v>
      </c>
      <c r="U1145" t="str">
        <f t="shared" si="35"/>
        <v>DK-395</v>
      </c>
      <c r="V1145" s="10"/>
      <c r="W1145" s="10"/>
    </row>
    <row r="1146" spans="1:23" x14ac:dyDescent="0.3">
      <c r="A1146" s="10" t="s">
        <v>1465</v>
      </c>
      <c r="B1146" s="10">
        <f>Cleaned_Data[[#This Row],[Order_ID]]</f>
        <v>3201</v>
      </c>
      <c r="C1146" s="10" t="str">
        <f>_xlfn.XLOOKUP(P1146,Dim_Product!$E$2:$E$221,Dim_Product!$A$2:$A$221,"Not Found")</f>
        <v>PK-10</v>
      </c>
      <c r="D1146" s="10" t="str">
        <f>_xlfn.XLOOKUP(Table5[[#This Row],[Order_Date]],Table8[Date],Table8[Date_Key],"Not Found")</f>
        <v>DK-48</v>
      </c>
      <c r="E1146" s="10" t="str">
        <f>_xlfn.XLOOKUP(R1146,Table4[Region],Table4[Region_Key])</f>
        <v>RK-03</v>
      </c>
      <c r="F1146" s="10" t="str">
        <f>_xlfn.XLOOKUP(S1146,Table6[Sales_Channel],Table6[Channel_Key])</f>
        <v>CK-02</v>
      </c>
      <c r="G1146" s="10" t="str">
        <f>_xlfn.XLOOKUP(T1146,Table7[Gender_Category],Table7[Gender_Key])</f>
        <v>GK-02</v>
      </c>
      <c r="H1146" s="10">
        <f>Cleaned_Data[[#This Row],[Units_Sold]]</f>
        <v>2</v>
      </c>
      <c r="I1146" s="10">
        <f>Cleaned_Data[[#This Row],[MRP]]</f>
        <v>9608.99</v>
      </c>
      <c r="J1146" s="10">
        <f>Cleaned_Data[[#This Row],[Discount_Applied]]</f>
        <v>0</v>
      </c>
      <c r="K1146" s="10">
        <f>Cleaned_Data[[#This Row],[Revenue]]</f>
        <v>0</v>
      </c>
      <c r="L1146" s="10">
        <f>Cleaned_Data[[#This Row],[Profit]]</f>
        <v>2866.39</v>
      </c>
      <c r="M1146" s="10" t="str">
        <f>Cleaned_Data[[#This Row],[Product_Name]]</f>
        <v>Flex Trainer</v>
      </c>
      <c r="N1146" s="10" t="str">
        <f>Cleaned_Data[[#This Row],[Product_Line]]</f>
        <v>Training</v>
      </c>
      <c r="O1146" s="10" t="str">
        <f>Cleaned_Data[[#This Row],[Size]]</f>
        <v>L</v>
      </c>
      <c r="P1146" s="10" t="str">
        <f t="shared" si="34"/>
        <v>Flex Trainer|Training|L</v>
      </c>
      <c r="Q1146" s="11">
        <f>Cleaned_Data[[#This Row],[Order_Date]]</f>
        <v>45180</v>
      </c>
      <c r="R1146" s="10" t="str">
        <f>Cleaned_Data[[#This Row],[Region]]</f>
        <v>Mumbai</v>
      </c>
      <c r="S1146" s="10" t="str">
        <f>Cleaned_Data[[#This Row],[Sales_Channel]]</f>
        <v>Retail</v>
      </c>
      <c r="T1146" s="10" t="str">
        <f>Cleaned_Data[[#This Row],[Gender_Category]]</f>
        <v>Women</v>
      </c>
      <c r="U1146" t="str">
        <f t="shared" si="35"/>
        <v>DK-48</v>
      </c>
      <c r="V1146" s="10"/>
      <c r="W1146" s="10"/>
    </row>
    <row r="1147" spans="1:23" x14ac:dyDescent="0.3">
      <c r="A1147" s="10" t="s">
        <v>1466</v>
      </c>
      <c r="B1147" s="10">
        <f>Cleaned_Data[[#This Row],[Order_ID]]</f>
        <v>3202</v>
      </c>
      <c r="C1147" s="10" t="str">
        <f>_xlfn.XLOOKUP(P1147,Dim_Product!$E$2:$E$221,Dim_Product!$A$2:$A$221,"Not Found")</f>
        <v>PK-150</v>
      </c>
      <c r="D1147" s="10" t="str">
        <f>_xlfn.XLOOKUP(Table5[[#This Row],[Order_Date]],Table8[Date],Table8[Date_Key],"Not Found")</f>
        <v>DK-558</v>
      </c>
      <c r="E1147" s="10" t="str">
        <f>_xlfn.XLOOKUP(R1147,Table4[Region],Table4[Region_Key])</f>
        <v>RK-01</v>
      </c>
      <c r="F1147" s="10" t="str">
        <f>_xlfn.XLOOKUP(S1147,Table6[Sales_Channel],Table6[Channel_Key])</f>
        <v>CK-01</v>
      </c>
      <c r="G1147" s="10" t="str">
        <f>_xlfn.XLOOKUP(T1147,Table7[Gender_Category],Table7[Gender_Key])</f>
        <v>GK-01</v>
      </c>
      <c r="H1147" s="10">
        <f>Cleaned_Data[[#This Row],[Units_Sold]]</f>
        <v>2</v>
      </c>
      <c r="I1147" s="10">
        <f>Cleaned_Data[[#This Row],[MRP]]</f>
        <v>8926.14</v>
      </c>
      <c r="J1147" s="10">
        <f>Cleaned_Data[[#This Row],[Discount_Applied]]</f>
        <v>0</v>
      </c>
      <c r="K1147" s="10">
        <f>Cleaned_Data[[#This Row],[Revenue]]</f>
        <v>0</v>
      </c>
      <c r="L1147" s="10">
        <f>Cleaned_Data[[#This Row],[Profit]]</f>
        <v>1565.51</v>
      </c>
      <c r="M1147" s="10" t="str">
        <f>Cleaned_Data[[#This Row],[Product_Name]]</f>
        <v>Pegasus Turbo</v>
      </c>
      <c r="N1147" s="10" t="str">
        <f>Cleaned_Data[[#This Row],[Product_Line]]</f>
        <v>Running</v>
      </c>
      <c r="O1147" s="10" t="str">
        <f>Cleaned_Data[[#This Row],[Size]]</f>
        <v>10</v>
      </c>
      <c r="P1147" s="10" t="str">
        <f t="shared" si="34"/>
        <v>Pegasus Turbo|Running|10</v>
      </c>
      <c r="Q1147" s="11">
        <f>Cleaned_Data[[#This Row],[Order_Date]]</f>
        <v>45690</v>
      </c>
      <c r="R1147" s="10" t="str">
        <f>Cleaned_Data[[#This Row],[Region]]</f>
        <v>Bangalore</v>
      </c>
      <c r="S1147" s="10" t="str">
        <f>Cleaned_Data[[#This Row],[Sales_Channel]]</f>
        <v>Online</v>
      </c>
      <c r="T1147" s="10" t="str">
        <f>Cleaned_Data[[#This Row],[Gender_Category]]</f>
        <v>Kids</v>
      </c>
      <c r="U1147" t="str">
        <f t="shared" si="35"/>
        <v>DK-558</v>
      </c>
      <c r="V1147" s="10"/>
      <c r="W1147" s="10"/>
    </row>
    <row r="1148" spans="1:23" x14ac:dyDescent="0.3">
      <c r="A1148" s="10" t="s">
        <v>1467</v>
      </c>
      <c r="B1148" s="10">
        <f>Cleaned_Data[[#This Row],[Order_ID]]</f>
        <v>3203</v>
      </c>
      <c r="C1148" s="10" t="str">
        <f>_xlfn.XLOOKUP(P1148,Dim_Product!$E$2:$E$221,Dim_Product!$A$2:$A$221,"Not Found")</f>
        <v>PK-102</v>
      </c>
      <c r="D1148" s="10" t="str">
        <f>_xlfn.XLOOKUP(Table5[[#This Row],[Order_Date]],Table8[Date],Table8[Date_Key],"Not Found")</f>
        <v>DK-523</v>
      </c>
      <c r="E1148" s="10" t="str">
        <f>_xlfn.XLOOKUP(R1148,Table4[Region],Table4[Region_Key])</f>
        <v>RK-04</v>
      </c>
      <c r="F1148" s="10" t="str">
        <f>_xlfn.XLOOKUP(S1148,Table6[Sales_Channel],Table6[Channel_Key])</f>
        <v>CK-02</v>
      </c>
      <c r="G1148" s="10" t="str">
        <f>_xlfn.XLOOKUP(T1148,Table7[Gender_Category],Table7[Gender_Key])</f>
        <v>GK-02</v>
      </c>
      <c r="H1148" s="10">
        <f>Cleaned_Data[[#This Row],[Units_Sold]]</f>
        <v>2</v>
      </c>
      <c r="I1148" s="10">
        <f>Cleaned_Data[[#This Row],[MRP]]</f>
        <v>6110.0300000000007</v>
      </c>
      <c r="J1148" s="10">
        <f>Cleaned_Data[[#This Row],[Discount_Applied]]</f>
        <v>0</v>
      </c>
      <c r="K1148" s="10">
        <f>Cleaned_Data[[#This Row],[Revenue]]</f>
        <v>0</v>
      </c>
      <c r="L1148" s="10">
        <f>Cleaned_Data[[#This Row],[Profit]]</f>
        <v>2854.21</v>
      </c>
      <c r="M1148" s="10" t="str">
        <f>Cleaned_Data[[#This Row],[Product_Name]]</f>
        <v>SuperRep Go</v>
      </c>
      <c r="N1148" s="10" t="str">
        <f>Cleaned_Data[[#This Row],[Product_Line]]</f>
        <v>Training</v>
      </c>
      <c r="O1148" s="10" t="str">
        <f>Cleaned_Data[[#This Row],[Size]]</f>
        <v>11</v>
      </c>
      <c r="P1148" s="10" t="str">
        <f t="shared" si="34"/>
        <v>SuperRep Go|Training|11</v>
      </c>
      <c r="Q1148" s="11">
        <f>Cleaned_Data[[#This Row],[Order_Date]]</f>
        <v>45655</v>
      </c>
      <c r="R1148" s="10" t="str">
        <f>Cleaned_Data[[#This Row],[Region]]</f>
        <v>Pune</v>
      </c>
      <c r="S1148" s="10" t="str">
        <f>Cleaned_Data[[#This Row],[Sales_Channel]]</f>
        <v>Retail</v>
      </c>
      <c r="T1148" s="10" t="str">
        <f>Cleaned_Data[[#This Row],[Gender_Category]]</f>
        <v>Women</v>
      </c>
      <c r="U1148" t="str">
        <f t="shared" si="35"/>
        <v>DK-523</v>
      </c>
      <c r="V1148" s="10"/>
      <c r="W1148" s="10"/>
    </row>
    <row r="1149" spans="1:23" x14ac:dyDescent="0.3">
      <c r="A1149" s="10" t="s">
        <v>1468</v>
      </c>
      <c r="B1149" s="10">
        <f>Cleaned_Data[[#This Row],[Order_ID]]</f>
        <v>3204</v>
      </c>
      <c r="C1149" s="10" t="str">
        <f>_xlfn.XLOOKUP(P1149,Dim_Product!$E$2:$E$221,Dim_Product!$A$2:$A$221,"Not Found")</f>
        <v>PK-47</v>
      </c>
      <c r="D1149" s="10" t="str">
        <f>_xlfn.XLOOKUP(Table5[[#This Row],[Order_Date]],Table8[Date],Table8[Date_Key],"Not Found")</f>
        <v>DK-597</v>
      </c>
      <c r="E1149" s="10" t="str">
        <f>_xlfn.XLOOKUP(R1149,Table4[Region],Table4[Region_Key])</f>
        <v>RK-06</v>
      </c>
      <c r="F1149" s="10" t="str">
        <f>_xlfn.XLOOKUP(S1149,Table6[Sales_Channel],Table6[Channel_Key])</f>
        <v>CK-01</v>
      </c>
      <c r="G1149" s="10" t="str">
        <f>_xlfn.XLOOKUP(T1149,Table7[Gender_Category],Table7[Gender_Key])</f>
        <v>GK-03</v>
      </c>
      <c r="H1149" s="10">
        <f>Cleaned_Data[[#This Row],[Units_Sold]]</f>
        <v>2</v>
      </c>
      <c r="I1149" s="10">
        <f>Cleaned_Data[[#This Row],[MRP]]</f>
        <v>6110.0300000000007</v>
      </c>
      <c r="J1149" s="10">
        <f>Cleaned_Data[[#This Row],[Discount_Applied]]</f>
        <v>0.18</v>
      </c>
      <c r="K1149" s="10">
        <f>Cleaned_Data[[#This Row],[Revenue]]</f>
        <v>0</v>
      </c>
      <c r="L1149" s="10">
        <f>Cleaned_Data[[#This Row],[Profit]]</f>
        <v>3367.72</v>
      </c>
      <c r="M1149" s="10" t="str">
        <f>Cleaned_Data[[#This Row],[Product_Name]]</f>
        <v>Phantom GT</v>
      </c>
      <c r="N1149" s="10" t="str">
        <f>Cleaned_Data[[#This Row],[Product_Line]]</f>
        <v>Soccer</v>
      </c>
      <c r="O1149" s="10" t="str">
        <f>Cleaned_Data[[#This Row],[Size]]</f>
        <v>NA</v>
      </c>
      <c r="P1149" s="10" t="str">
        <f t="shared" si="34"/>
        <v>Phantom GT|Soccer|NA</v>
      </c>
      <c r="Q1149" s="11">
        <f>Cleaned_Data[[#This Row],[Order_Date]]</f>
        <v>45729</v>
      </c>
      <c r="R1149" s="10" t="str">
        <f>Cleaned_Data[[#This Row],[Region]]</f>
        <v>Kolkata</v>
      </c>
      <c r="S1149" s="10" t="str">
        <f>Cleaned_Data[[#This Row],[Sales_Channel]]</f>
        <v>Online</v>
      </c>
      <c r="T1149" s="10" t="str">
        <f>Cleaned_Data[[#This Row],[Gender_Category]]</f>
        <v>Men</v>
      </c>
      <c r="U1149" t="str">
        <f t="shared" si="35"/>
        <v>DK-597</v>
      </c>
      <c r="V1149" s="10"/>
      <c r="W1149" s="10"/>
    </row>
    <row r="1150" spans="1:23" x14ac:dyDescent="0.3">
      <c r="A1150" s="10" t="s">
        <v>1469</v>
      </c>
      <c r="B1150" s="10">
        <f>Cleaned_Data[[#This Row],[Order_ID]]</f>
        <v>3206</v>
      </c>
      <c r="C1150" s="10" t="str">
        <f>_xlfn.XLOOKUP(P1150,Dim_Product!$E$2:$E$221,Dim_Product!$A$2:$A$221,"Not Found")</f>
        <v>PK-36</v>
      </c>
      <c r="D1150" s="10" t="str">
        <f>_xlfn.XLOOKUP(Table5[[#This Row],[Order_Date]],Table8[Date],Table8[Date_Key],"Not Found")</f>
        <v>Not Found</v>
      </c>
      <c r="E1150" s="10" t="str">
        <f>_xlfn.XLOOKUP(R1150,Table4[Region],Table4[Region_Key])</f>
        <v>RK-01</v>
      </c>
      <c r="F1150" s="10" t="str">
        <f>_xlfn.XLOOKUP(S1150,Table6[Sales_Channel],Table6[Channel_Key])</f>
        <v>CK-02</v>
      </c>
      <c r="G1150" s="10" t="str">
        <f>_xlfn.XLOOKUP(T1150,Table7[Gender_Category],Table7[Gender_Key])</f>
        <v>GK-01</v>
      </c>
      <c r="H1150" s="10">
        <f>Cleaned_Data[[#This Row],[Units_Sold]]</f>
        <v>-1</v>
      </c>
      <c r="I1150" s="10">
        <f>Cleaned_Data[[#This Row],[MRP]]</f>
        <v>4694.72</v>
      </c>
      <c r="J1150" s="10">
        <f>Cleaned_Data[[#This Row],[Discount_Applied]]</f>
        <v>0.57999999999999996</v>
      </c>
      <c r="K1150" s="10">
        <f>Cleaned_Data[[#This Row],[Revenue]]</f>
        <v>-1971.78</v>
      </c>
      <c r="L1150" s="10">
        <f>Cleaned_Data[[#This Row],[Profit]]</f>
        <v>3611.24</v>
      </c>
      <c r="M1150" s="10" t="str">
        <f>Cleaned_Data[[#This Row],[Product_Name]]</f>
        <v>Kyrie Flytrap</v>
      </c>
      <c r="N1150" s="10" t="str">
        <f>Cleaned_Data[[#This Row],[Product_Line]]</f>
        <v>Basketball</v>
      </c>
      <c r="O1150" s="10" t="str">
        <f>Cleaned_Data[[#This Row],[Size]]</f>
        <v>L</v>
      </c>
      <c r="P1150" s="10" t="str">
        <f t="shared" si="34"/>
        <v>Kyrie Flytrap|Basketball|L</v>
      </c>
      <c r="Q1150" s="11" t="str">
        <f>Cleaned_Data[[#This Row],[Order_Date]]</f>
        <v/>
      </c>
      <c r="R1150" s="10" t="str">
        <f>Cleaned_Data[[#This Row],[Region]]</f>
        <v>Bangalore</v>
      </c>
      <c r="S1150" s="10" t="str">
        <f>Cleaned_Data[[#This Row],[Sales_Channel]]</f>
        <v>Retail</v>
      </c>
      <c r="T1150" s="10" t="str">
        <f>Cleaned_Data[[#This Row],[Gender_Category]]</f>
        <v>Kids</v>
      </c>
      <c r="U1150" t="str">
        <f t="shared" si="35"/>
        <v>Not Found</v>
      </c>
      <c r="V1150" s="10"/>
      <c r="W1150" s="10"/>
    </row>
    <row r="1151" spans="1:23" x14ac:dyDescent="0.3">
      <c r="A1151" s="10" t="s">
        <v>1470</v>
      </c>
      <c r="B1151" s="10">
        <f>Cleaned_Data[[#This Row],[Order_ID]]</f>
        <v>3207</v>
      </c>
      <c r="C1151" s="10" t="str">
        <f>_xlfn.XLOOKUP(P1151,Dim_Product!$E$2:$E$221,Dim_Product!$A$2:$A$221,"Not Found")</f>
        <v>PK-12</v>
      </c>
      <c r="D1151" s="10" t="str">
        <f>_xlfn.XLOOKUP(Table5[[#This Row],[Order_Date]],Table8[Date],Table8[Date_Key],"Not Found")</f>
        <v>Not Found</v>
      </c>
      <c r="E1151" s="10" t="str">
        <f>_xlfn.XLOOKUP(R1151,Table4[Region],Table4[Region_Key])</f>
        <v>RK-04</v>
      </c>
      <c r="F1151" s="10" t="str">
        <f>_xlfn.XLOOKUP(S1151,Table6[Sales_Channel],Table6[Channel_Key])</f>
        <v>CK-02</v>
      </c>
      <c r="G1151" s="10" t="str">
        <f>_xlfn.XLOOKUP(T1151,Table7[Gender_Category],Table7[Gender_Key])</f>
        <v>GK-01</v>
      </c>
      <c r="H1151" s="10">
        <f>Cleaned_Data[[#This Row],[Units_Sold]]</f>
        <v>2</v>
      </c>
      <c r="I1151" s="10">
        <f>Cleaned_Data[[#This Row],[MRP]]</f>
        <v>6110.0300000000007</v>
      </c>
      <c r="J1151" s="10">
        <f>Cleaned_Data[[#This Row],[Discount_Applied]]</f>
        <v>0</v>
      </c>
      <c r="K1151" s="10">
        <f>Cleaned_Data[[#This Row],[Revenue]]</f>
        <v>0</v>
      </c>
      <c r="L1151" s="10">
        <f>Cleaned_Data[[#This Row],[Profit]]</f>
        <v>3909.06</v>
      </c>
      <c r="M1151" s="10" t="str">
        <f>Cleaned_Data[[#This Row],[Product_Name]]</f>
        <v>SuperRep Go</v>
      </c>
      <c r="N1151" s="10" t="str">
        <f>Cleaned_Data[[#This Row],[Product_Line]]</f>
        <v>Training</v>
      </c>
      <c r="O1151" s="10" t="str">
        <f>Cleaned_Data[[#This Row],[Size]]</f>
        <v>NA</v>
      </c>
      <c r="P1151" s="10" t="str">
        <f t="shared" si="34"/>
        <v>SuperRep Go|Training|NA</v>
      </c>
      <c r="Q1151" s="11" t="str">
        <f>Cleaned_Data[[#This Row],[Order_Date]]</f>
        <v/>
      </c>
      <c r="R1151" s="10" t="str">
        <f>Cleaned_Data[[#This Row],[Region]]</f>
        <v>Pune</v>
      </c>
      <c r="S1151" s="10" t="str">
        <f>Cleaned_Data[[#This Row],[Sales_Channel]]</f>
        <v>Retail</v>
      </c>
      <c r="T1151" s="10" t="str">
        <f>Cleaned_Data[[#This Row],[Gender_Category]]</f>
        <v>Kids</v>
      </c>
      <c r="U1151" t="str">
        <f t="shared" si="35"/>
        <v>Not Found</v>
      </c>
      <c r="V1151" s="10"/>
      <c r="W1151" s="10"/>
    </row>
    <row r="1152" spans="1:23" x14ac:dyDescent="0.3">
      <c r="A1152" s="10" t="s">
        <v>1471</v>
      </c>
      <c r="B1152" s="10">
        <f>Cleaned_Data[[#This Row],[Order_ID]]</f>
        <v>3208</v>
      </c>
      <c r="C1152" s="10" t="str">
        <f>_xlfn.XLOOKUP(P1152,Dim_Product!$E$2:$E$221,Dim_Product!$A$2:$A$221,"Not Found")</f>
        <v>PK-32</v>
      </c>
      <c r="D1152" s="10" t="str">
        <f>_xlfn.XLOOKUP(Table5[[#This Row],[Order_Date]],Table8[Date],Table8[Date_Key],"Not Found")</f>
        <v>DK-437</v>
      </c>
      <c r="E1152" s="10" t="str">
        <f>_xlfn.XLOOKUP(R1152,Table4[Region],Table4[Region_Key])</f>
        <v>RK-03</v>
      </c>
      <c r="F1152" s="10" t="str">
        <f>_xlfn.XLOOKUP(S1152,Table6[Sales_Channel],Table6[Channel_Key])</f>
        <v>CK-02</v>
      </c>
      <c r="G1152" s="10" t="str">
        <f>_xlfn.XLOOKUP(T1152,Table7[Gender_Category],Table7[Gender_Key])</f>
        <v>GK-01</v>
      </c>
      <c r="H1152" s="10">
        <f>Cleaned_Data[[#This Row],[Units_Sold]]</f>
        <v>0</v>
      </c>
      <c r="I1152" s="10">
        <f>Cleaned_Data[[#This Row],[MRP]]</f>
        <v>6110.0300000000007</v>
      </c>
      <c r="J1152" s="10">
        <f>Cleaned_Data[[#This Row],[Discount_Applied]]</f>
        <v>0.97</v>
      </c>
      <c r="K1152" s="10">
        <f>Cleaned_Data[[#This Row],[Revenue]]</f>
        <v>0</v>
      </c>
      <c r="L1152" s="10">
        <f>Cleaned_Data[[#This Row],[Profit]]</f>
        <v>2190.7199999999998</v>
      </c>
      <c r="M1152" s="10" t="str">
        <f>Cleaned_Data[[#This Row],[Product_Name]]</f>
        <v>Metcon 7</v>
      </c>
      <c r="N1152" s="10" t="str">
        <f>Cleaned_Data[[#This Row],[Product_Line]]</f>
        <v>Training</v>
      </c>
      <c r="O1152" s="10" t="str">
        <f>Cleaned_Data[[#This Row],[Size]]</f>
        <v>NA</v>
      </c>
      <c r="P1152" s="10" t="str">
        <f t="shared" si="34"/>
        <v>Metcon 7|Training|NA</v>
      </c>
      <c r="Q1152" s="11">
        <f>Cleaned_Data[[#This Row],[Order_Date]]</f>
        <v>45569</v>
      </c>
      <c r="R1152" s="10" t="str">
        <f>Cleaned_Data[[#This Row],[Region]]</f>
        <v>Mumbai</v>
      </c>
      <c r="S1152" s="10" t="str">
        <f>Cleaned_Data[[#This Row],[Sales_Channel]]</f>
        <v>Retail</v>
      </c>
      <c r="T1152" s="10" t="str">
        <f>Cleaned_Data[[#This Row],[Gender_Category]]</f>
        <v>Kids</v>
      </c>
      <c r="U1152" t="str">
        <f t="shared" si="35"/>
        <v>DK-437</v>
      </c>
      <c r="V1152" s="10"/>
      <c r="W1152" s="10"/>
    </row>
    <row r="1153" spans="1:23" x14ac:dyDescent="0.3">
      <c r="A1153" s="10" t="s">
        <v>1472</v>
      </c>
      <c r="B1153" s="10">
        <f>Cleaned_Data[[#This Row],[Order_ID]]</f>
        <v>3209</v>
      </c>
      <c r="C1153" s="10" t="str">
        <f>_xlfn.XLOOKUP(P1153,Dim_Product!$E$2:$E$221,Dim_Product!$A$2:$A$221,"Not Found")</f>
        <v>PK-06</v>
      </c>
      <c r="D1153" s="10" t="str">
        <f>_xlfn.XLOOKUP(Table5[[#This Row],[Order_Date]],Table8[Date],Table8[Date_Key],"Not Found")</f>
        <v>DK-725</v>
      </c>
      <c r="E1153" s="10" t="str">
        <f>_xlfn.XLOOKUP(R1153,Table4[Region],Table4[Region_Key])</f>
        <v>RK-01</v>
      </c>
      <c r="F1153" s="10" t="str">
        <f>_xlfn.XLOOKUP(S1153,Table6[Sales_Channel],Table6[Channel_Key])</f>
        <v>CK-02</v>
      </c>
      <c r="G1153" s="10" t="str">
        <f>_xlfn.XLOOKUP(T1153,Table7[Gender_Category],Table7[Gender_Key])</f>
        <v>GK-02</v>
      </c>
      <c r="H1153" s="10">
        <f>Cleaned_Data[[#This Row],[Units_Sold]]</f>
        <v>2</v>
      </c>
      <c r="I1153" s="10">
        <f>Cleaned_Data[[#This Row],[MRP]]</f>
        <v>6110.0300000000007</v>
      </c>
      <c r="J1153" s="10">
        <f>Cleaned_Data[[#This Row],[Discount_Applied]]</f>
        <v>0.17</v>
      </c>
      <c r="K1153" s="10">
        <f>Cleaned_Data[[#This Row],[Revenue]]</f>
        <v>0</v>
      </c>
      <c r="L1153" s="10">
        <f>Cleaned_Data[[#This Row],[Profit]]</f>
        <v>1986.27</v>
      </c>
      <c r="M1153" s="10" t="str">
        <f>Cleaned_Data[[#This Row],[Product_Name]]</f>
        <v>Flex Trainer</v>
      </c>
      <c r="N1153" s="10" t="str">
        <f>Cleaned_Data[[#This Row],[Product_Line]]</f>
        <v>Training</v>
      </c>
      <c r="O1153" s="10" t="str">
        <f>Cleaned_Data[[#This Row],[Size]]</f>
        <v>M</v>
      </c>
      <c r="P1153" s="10" t="str">
        <f t="shared" si="34"/>
        <v>Flex Trainer|Training|M</v>
      </c>
      <c r="Q1153" s="11">
        <f>Cleaned_Data[[#This Row],[Order_Date]]</f>
        <v>45857</v>
      </c>
      <c r="R1153" s="10" t="str">
        <f>Cleaned_Data[[#This Row],[Region]]</f>
        <v>Bangalore</v>
      </c>
      <c r="S1153" s="10" t="str">
        <f>Cleaned_Data[[#This Row],[Sales_Channel]]</f>
        <v>Retail</v>
      </c>
      <c r="T1153" s="10" t="str">
        <f>Cleaned_Data[[#This Row],[Gender_Category]]</f>
        <v>Women</v>
      </c>
      <c r="U1153" t="str">
        <f t="shared" si="35"/>
        <v>DK-725</v>
      </c>
      <c r="V1153" s="10"/>
      <c r="W1153" s="10"/>
    </row>
    <row r="1154" spans="1:23" x14ac:dyDescent="0.3">
      <c r="A1154" s="10" t="s">
        <v>1473</v>
      </c>
      <c r="B1154" s="10">
        <f>Cleaned_Data[[#This Row],[Order_ID]]</f>
        <v>3210</v>
      </c>
      <c r="C1154" s="10" t="str">
        <f>_xlfn.XLOOKUP(P1154,Dim_Product!$E$2:$E$221,Dim_Product!$A$2:$A$221,"Not Found")</f>
        <v>PK-01</v>
      </c>
      <c r="D1154" s="10" t="str">
        <f>_xlfn.XLOOKUP(Table5[[#This Row],[Order_Date]],Table8[Date],Table8[Date_Key],"Not Found")</f>
        <v>Not Found</v>
      </c>
      <c r="E1154" s="10" t="str">
        <f>_xlfn.XLOOKUP(R1154,Table4[Region],Table4[Region_Key])</f>
        <v>RK-03</v>
      </c>
      <c r="F1154" s="10" t="str">
        <f>_xlfn.XLOOKUP(S1154,Table6[Sales_Channel],Table6[Channel_Key])</f>
        <v>CK-01</v>
      </c>
      <c r="G1154" s="10" t="str">
        <f>_xlfn.XLOOKUP(T1154,Table7[Gender_Category],Table7[Gender_Key])</f>
        <v>GK-02</v>
      </c>
      <c r="H1154" s="10">
        <f>Cleaned_Data[[#This Row],[Units_Sold]]</f>
        <v>4</v>
      </c>
      <c r="I1154" s="10">
        <f>Cleaned_Data[[#This Row],[MRP]]</f>
        <v>6344.63</v>
      </c>
      <c r="J1154" s="10">
        <f>Cleaned_Data[[#This Row],[Discount_Applied]]</f>
        <v>0</v>
      </c>
      <c r="K1154" s="10">
        <f>Cleaned_Data[[#This Row],[Revenue]]</f>
        <v>0</v>
      </c>
      <c r="L1154" s="10">
        <f>Cleaned_Data[[#This Row],[Profit]]</f>
        <v>160.72999999999999</v>
      </c>
      <c r="M1154" s="10" t="str">
        <f>Cleaned_Data[[#This Row],[Product_Name]]</f>
        <v>SuperRep Go</v>
      </c>
      <c r="N1154" s="10" t="str">
        <f>Cleaned_Data[[#This Row],[Product_Line]]</f>
        <v>Training</v>
      </c>
      <c r="O1154" s="10" t="str">
        <f>Cleaned_Data[[#This Row],[Size]]</f>
        <v>M</v>
      </c>
      <c r="P1154" s="10" t="str">
        <f t="shared" si="34"/>
        <v>SuperRep Go|Training|M</v>
      </c>
      <c r="Q1154" s="11" t="str">
        <f>Cleaned_Data[[#This Row],[Order_Date]]</f>
        <v/>
      </c>
      <c r="R1154" s="10" t="str">
        <f>Cleaned_Data[[#This Row],[Region]]</f>
        <v>Mumbai</v>
      </c>
      <c r="S1154" s="10" t="str">
        <f>Cleaned_Data[[#This Row],[Sales_Channel]]</f>
        <v>Online</v>
      </c>
      <c r="T1154" s="10" t="str">
        <f>Cleaned_Data[[#This Row],[Gender_Category]]</f>
        <v>Women</v>
      </c>
      <c r="U1154" t="str">
        <f t="shared" si="35"/>
        <v>Not Found</v>
      </c>
      <c r="V1154" s="10"/>
      <c r="W1154" s="10"/>
    </row>
    <row r="1155" spans="1:23" x14ac:dyDescent="0.3">
      <c r="A1155" s="10" t="s">
        <v>1474</v>
      </c>
      <c r="B1155" s="10">
        <f>Cleaned_Data[[#This Row],[Order_ID]]</f>
        <v>3211</v>
      </c>
      <c r="C1155" s="10" t="str">
        <f>_xlfn.XLOOKUP(P1155,Dim_Product!$E$2:$E$221,Dim_Product!$A$2:$A$221,"Not Found")</f>
        <v>PK-04</v>
      </c>
      <c r="D1155" s="10" t="str">
        <f>_xlfn.XLOOKUP(Table5[[#This Row],[Order_Date]],Table8[Date],Table8[Date_Key],"Not Found")</f>
        <v>DK-420</v>
      </c>
      <c r="E1155" s="10" t="str">
        <f>_xlfn.XLOOKUP(R1155,Table4[Region],Table4[Region_Key])</f>
        <v>RK-06</v>
      </c>
      <c r="F1155" s="10" t="str">
        <f>_xlfn.XLOOKUP(S1155,Table6[Sales_Channel],Table6[Channel_Key])</f>
        <v>CK-02</v>
      </c>
      <c r="G1155" s="10" t="str">
        <f>_xlfn.XLOOKUP(T1155,Table7[Gender_Category],Table7[Gender_Key])</f>
        <v>GK-02</v>
      </c>
      <c r="H1155" s="10">
        <f>Cleaned_Data[[#This Row],[Units_Sold]]</f>
        <v>2</v>
      </c>
      <c r="I1155" s="10">
        <f>Cleaned_Data[[#This Row],[MRP]]</f>
        <v>8346.17</v>
      </c>
      <c r="J1155" s="10">
        <f>Cleaned_Data[[#This Row],[Discount_Applied]]</f>
        <v>0.82</v>
      </c>
      <c r="K1155" s="10">
        <f>Cleaned_Data[[#This Row],[Revenue]]</f>
        <v>0</v>
      </c>
      <c r="L1155" s="10">
        <f>Cleaned_Data[[#This Row],[Profit]]</f>
        <v>1368.59</v>
      </c>
      <c r="M1155" s="10" t="str">
        <f>Cleaned_Data[[#This Row],[Product_Name]]</f>
        <v>Blazer Mid</v>
      </c>
      <c r="N1155" s="10" t="str">
        <f>Cleaned_Data[[#This Row],[Product_Line]]</f>
        <v>Lifestyle</v>
      </c>
      <c r="O1155" s="10" t="str">
        <f>Cleaned_Data[[#This Row],[Size]]</f>
        <v>L</v>
      </c>
      <c r="P1155" s="10" t="str">
        <f t="shared" ref="P1155:P1218" si="36">TRIM(M1155)&amp;"|"&amp;TRIM(N1155)&amp;"|"&amp;TRIM(O1155)</f>
        <v>Blazer Mid|Lifestyle|L</v>
      </c>
      <c r="Q1155" s="11">
        <f>Cleaned_Data[[#This Row],[Order_Date]]</f>
        <v>45552</v>
      </c>
      <c r="R1155" s="10" t="str">
        <f>Cleaned_Data[[#This Row],[Region]]</f>
        <v>Kolkata</v>
      </c>
      <c r="S1155" s="10" t="str">
        <f>Cleaned_Data[[#This Row],[Sales_Channel]]</f>
        <v>Retail</v>
      </c>
      <c r="T1155" s="10" t="str">
        <f>Cleaned_Data[[#This Row],[Gender_Category]]</f>
        <v>Women</v>
      </c>
      <c r="U1155" t="str">
        <f t="shared" ref="U1155:U1218" si="37">IF(D1155="",0,D1155)</f>
        <v>DK-420</v>
      </c>
      <c r="V1155" s="10"/>
      <c r="W1155" s="10"/>
    </row>
    <row r="1156" spans="1:23" x14ac:dyDescent="0.3">
      <c r="A1156" s="10" t="s">
        <v>1475</v>
      </c>
      <c r="B1156" s="10">
        <f>Cleaned_Data[[#This Row],[Order_ID]]</f>
        <v>3212</v>
      </c>
      <c r="C1156" s="10" t="str">
        <f>_xlfn.XLOOKUP(P1156,Dim_Product!$E$2:$E$221,Dim_Product!$A$2:$A$221,"Not Found")</f>
        <v>PK-08</v>
      </c>
      <c r="D1156" s="10" t="str">
        <f>_xlfn.XLOOKUP(Table5[[#This Row],[Order_Date]],Table8[Date],Table8[Date_Key],"Not Found")</f>
        <v>DK-636</v>
      </c>
      <c r="E1156" s="10" t="str">
        <f>_xlfn.XLOOKUP(R1156,Table4[Region],Table4[Region_Key])</f>
        <v>RK-06</v>
      </c>
      <c r="F1156" s="10" t="str">
        <f>_xlfn.XLOOKUP(S1156,Table6[Sales_Channel],Table6[Channel_Key])</f>
        <v>CK-02</v>
      </c>
      <c r="G1156" s="10" t="str">
        <f>_xlfn.XLOOKUP(T1156,Table7[Gender_Category],Table7[Gender_Key])</f>
        <v>GK-01</v>
      </c>
      <c r="H1156" s="10">
        <f>Cleaned_Data[[#This Row],[Units_Sold]]</f>
        <v>4</v>
      </c>
      <c r="I1156" s="10">
        <f>Cleaned_Data[[#This Row],[MRP]]</f>
        <v>7670.57</v>
      </c>
      <c r="J1156" s="10">
        <f>Cleaned_Data[[#This Row],[Discount_Applied]]</f>
        <v>0</v>
      </c>
      <c r="K1156" s="10">
        <f>Cleaned_Data[[#This Row],[Revenue]]</f>
        <v>0</v>
      </c>
      <c r="L1156" s="10">
        <f>Cleaned_Data[[#This Row],[Profit]]</f>
        <v>2025.11</v>
      </c>
      <c r="M1156" s="10" t="str">
        <f>Cleaned_Data[[#This Row],[Product_Name]]</f>
        <v>Mercurial Superfly</v>
      </c>
      <c r="N1156" s="10" t="str">
        <f>Cleaned_Data[[#This Row],[Product_Line]]</f>
        <v>Soccer</v>
      </c>
      <c r="O1156" s="10" t="str">
        <f>Cleaned_Data[[#This Row],[Size]]</f>
        <v>M</v>
      </c>
      <c r="P1156" s="10" t="str">
        <f t="shared" si="36"/>
        <v>Mercurial Superfly|Soccer|M</v>
      </c>
      <c r="Q1156" s="11">
        <f>Cleaned_Data[[#This Row],[Order_Date]]</f>
        <v>45768</v>
      </c>
      <c r="R1156" s="10" t="str">
        <f>Cleaned_Data[[#This Row],[Region]]</f>
        <v>Kolkata</v>
      </c>
      <c r="S1156" s="10" t="str">
        <f>Cleaned_Data[[#This Row],[Sales_Channel]]</f>
        <v>Retail</v>
      </c>
      <c r="T1156" s="10" t="str">
        <f>Cleaned_Data[[#This Row],[Gender_Category]]</f>
        <v>Kids</v>
      </c>
      <c r="U1156" t="str">
        <f t="shared" si="37"/>
        <v>DK-636</v>
      </c>
      <c r="V1156" s="10"/>
      <c r="W1156" s="10"/>
    </row>
    <row r="1157" spans="1:23" x14ac:dyDescent="0.3">
      <c r="A1157" s="10" t="s">
        <v>1476</v>
      </c>
      <c r="B1157" s="10">
        <f>Cleaned_Data[[#This Row],[Order_ID]]</f>
        <v>3213</v>
      </c>
      <c r="C1157" s="10" t="str">
        <f>_xlfn.XLOOKUP(P1157,Dim_Product!$E$2:$E$221,Dim_Product!$A$2:$A$221,"Not Found")</f>
        <v>PK-90</v>
      </c>
      <c r="D1157" s="10" t="str">
        <f>_xlfn.XLOOKUP(Table5[[#This Row],[Order_Date]],Table8[Date],Table8[Date_Key],"Not Found")</f>
        <v>Not Found</v>
      </c>
      <c r="E1157" s="10" t="str">
        <f>_xlfn.XLOOKUP(R1157,Table4[Region],Table4[Region_Key])</f>
        <v>RK-06</v>
      </c>
      <c r="F1157" s="10" t="str">
        <f>_xlfn.XLOOKUP(S1157,Table6[Sales_Channel],Table6[Channel_Key])</f>
        <v>CK-01</v>
      </c>
      <c r="G1157" s="10" t="str">
        <f>_xlfn.XLOOKUP(T1157,Table7[Gender_Category],Table7[Gender_Key])</f>
        <v>GK-03</v>
      </c>
      <c r="H1157" s="10">
        <f>Cleaned_Data[[#This Row],[Units_Sold]]</f>
        <v>2</v>
      </c>
      <c r="I1157" s="10">
        <f>Cleaned_Data[[#This Row],[MRP]]</f>
        <v>6110.0300000000007</v>
      </c>
      <c r="J1157" s="10">
        <f>Cleaned_Data[[#This Row],[Discount_Applied]]</f>
        <v>0</v>
      </c>
      <c r="K1157" s="10">
        <f>Cleaned_Data[[#This Row],[Revenue]]</f>
        <v>0</v>
      </c>
      <c r="L1157" s="10">
        <f>Cleaned_Data[[#This Row],[Profit]]</f>
        <v>3221.7</v>
      </c>
      <c r="M1157" s="10" t="str">
        <f>Cleaned_Data[[#This Row],[Product_Name]]</f>
        <v>Air Zoom</v>
      </c>
      <c r="N1157" s="10" t="str">
        <f>Cleaned_Data[[#This Row],[Product_Line]]</f>
        <v>Running</v>
      </c>
      <c r="O1157" s="10" t="str">
        <f>Cleaned_Data[[#This Row],[Size]]</f>
        <v>XL</v>
      </c>
      <c r="P1157" s="10" t="str">
        <f t="shared" si="36"/>
        <v>Air Zoom|Running|XL</v>
      </c>
      <c r="Q1157" s="11" t="str">
        <f>Cleaned_Data[[#This Row],[Order_Date]]</f>
        <v/>
      </c>
      <c r="R1157" s="10" t="str">
        <f>Cleaned_Data[[#This Row],[Region]]</f>
        <v>Kolkata</v>
      </c>
      <c r="S1157" s="10" t="str">
        <f>Cleaned_Data[[#This Row],[Sales_Channel]]</f>
        <v>Online</v>
      </c>
      <c r="T1157" s="10" t="str">
        <f>Cleaned_Data[[#This Row],[Gender_Category]]</f>
        <v>Men</v>
      </c>
      <c r="U1157" t="str">
        <f t="shared" si="37"/>
        <v>Not Found</v>
      </c>
      <c r="V1157" s="10"/>
      <c r="W1157" s="10"/>
    </row>
    <row r="1158" spans="1:23" x14ac:dyDescent="0.3">
      <c r="A1158" s="10" t="s">
        <v>1477</v>
      </c>
      <c r="B1158" s="10">
        <f>Cleaned_Data[[#This Row],[Order_ID]]</f>
        <v>3214</v>
      </c>
      <c r="C1158" s="10" t="str">
        <f>_xlfn.XLOOKUP(P1158,Dim_Product!$E$2:$E$221,Dim_Product!$A$2:$A$221,"Not Found")</f>
        <v>PK-38</v>
      </c>
      <c r="D1158" s="10" t="str">
        <f>_xlfn.XLOOKUP(Table5[[#This Row],[Order_Date]],Table8[Date],Table8[Date_Key],"Not Found")</f>
        <v>DK-536</v>
      </c>
      <c r="E1158" s="10" t="str">
        <f>_xlfn.XLOOKUP(R1158,Table4[Region],Table4[Region_Key])</f>
        <v>RK-06</v>
      </c>
      <c r="F1158" s="10" t="str">
        <f>_xlfn.XLOOKUP(S1158,Table6[Sales_Channel],Table6[Channel_Key])</f>
        <v>CK-01</v>
      </c>
      <c r="G1158" s="10" t="str">
        <f>_xlfn.XLOOKUP(T1158,Table7[Gender_Category],Table7[Gender_Key])</f>
        <v>GK-01</v>
      </c>
      <c r="H1158" s="10">
        <f>Cleaned_Data[[#This Row],[Units_Sold]]</f>
        <v>2</v>
      </c>
      <c r="I1158" s="10">
        <f>Cleaned_Data[[#This Row],[MRP]]</f>
        <v>6110.0300000000007</v>
      </c>
      <c r="J1158" s="10">
        <f>Cleaned_Data[[#This Row],[Discount_Applied]]</f>
        <v>0</v>
      </c>
      <c r="K1158" s="10">
        <f>Cleaned_Data[[#This Row],[Revenue]]</f>
        <v>0</v>
      </c>
      <c r="L1158" s="10">
        <f>Cleaned_Data[[#This Row],[Profit]]</f>
        <v>-857.15</v>
      </c>
      <c r="M1158" s="10" t="str">
        <f>Cleaned_Data[[#This Row],[Product_Name]]</f>
        <v>Dunk Low</v>
      </c>
      <c r="N1158" s="10" t="str">
        <f>Cleaned_Data[[#This Row],[Product_Line]]</f>
        <v>Lifestyle</v>
      </c>
      <c r="O1158" s="10" t="str">
        <f>Cleaned_Data[[#This Row],[Size]]</f>
        <v>XL</v>
      </c>
      <c r="P1158" s="10" t="str">
        <f t="shared" si="36"/>
        <v>Dunk Low|Lifestyle|XL</v>
      </c>
      <c r="Q1158" s="11">
        <f>Cleaned_Data[[#This Row],[Order_Date]]</f>
        <v>45668</v>
      </c>
      <c r="R1158" s="10" t="str">
        <f>Cleaned_Data[[#This Row],[Region]]</f>
        <v>Kolkata</v>
      </c>
      <c r="S1158" s="10" t="str">
        <f>Cleaned_Data[[#This Row],[Sales_Channel]]</f>
        <v>Online</v>
      </c>
      <c r="T1158" s="10" t="str">
        <f>Cleaned_Data[[#This Row],[Gender_Category]]</f>
        <v>Kids</v>
      </c>
      <c r="U1158" t="str">
        <f t="shared" si="37"/>
        <v>DK-536</v>
      </c>
      <c r="V1158" s="10"/>
      <c r="W1158" s="10"/>
    </row>
    <row r="1159" spans="1:23" x14ac:dyDescent="0.3">
      <c r="A1159" s="10" t="s">
        <v>1478</v>
      </c>
      <c r="B1159" s="10">
        <f>Cleaned_Data[[#This Row],[Order_ID]]</f>
        <v>3215</v>
      </c>
      <c r="C1159" s="10" t="str">
        <f>_xlfn.XLOOKUP(P1159,Dim_Product!$E$2:$E$221,Dim_Product!$A$2:$A$221,"Not Found")</f>
        <v>PK-27</v>
      </c>
      <c r="D1159" s="10" t="str">
        <f>_xlfn.XLOOKUP(Table5[[#This Row],[Order_Date]],Table8[Date],Table8[Date_Key],"Not Found")</f>
        <v>Not Found</v>
      </c>
      <c r="E1159" s="10" t="str">
        <f>_xlfn.XLOOKUP(R1159,Table4[Region],Table4[Region_Key])</f>
        <v>RK-06</v>
      </c>
      <c r="F1159" s="10" t="str">
        <f>_xlfn.XLOOKUP(S1159,Table6[Sales_Channel],Table6[Channel_Key])</f>
        <v>CK-01</v>
      </c>
      <c r="G1159" s="10" t="str">
        <f>_xlfn.XLOOKUP(T1159,Table7[Gender_Category],Table7[Gender_Key])</f>
        <v>GK-03</v>
      </c>
      <c r="H1159" s="10">
        <f>Cleaned_Data[[#This Row],[Units_Sold]]</f>
        <v>2</v>
      </c>
      <c r="I1159" s="10">
        <f>Cleaned_Data[[#This Row],[MRP]]</f>
        <v>6110.0300000000007</v>
      </c>
      <c r="J1159" s="10">
        <f>Cleaned_Data[[#This Row],[Discount_Applied]]</f>
        <v>0</v>
      </c>
      <c r="K1159" s="10">
        <f>Cleaned_Data[[#This Row],[Revenue]]</f>
        <v>0</v>
      </c>
      <c r="L1159" s="10">
        <f>Cleaned_Data[[#This Row],[Profit]]</f>
        <v>2109.6799999999998</v>
      </c>
      <c r="M1159" s="10" t="str">
        <f>Cleaned_Data[[#This Row],[Product_Name]]</f>
        <v>Phantom GT</v>
      </c>
      <c r="N1159" s="10" t="str">
        <f>Cleaned_Data[[#This Row],[Product_Line]]</f>
        <v>Soccer</v>
      </c>
      <c r="O1159" s="10" t="str">
        <f>Cleaned_Data[[#This Row],[Size]]</f>
        <v>XL</v>
      </c>
      <c r="P1159" s="10" t="str">
        <f t="shared" si="36"/>
        <v>Phantom GT|Soccer|XL</v>
      </c>
      <c r="Q1159" s="11" t="str">
        <f>Cleaned_Data[[#This Row],[Order_Date]]</f>
        <v/>
      </c>
      <c r="R1159" s="10" t="str">
        <f>Cleaned_Data[[#This Row],[Region]]</f>
        <v>Kolkata</v>
      </c>
      <c r="S1159" s="10" t="str">
        <f>Cleaned_Data[[#This Row],[Sales_Channel]]</f>
        <v>Online</v>
      </c>
      <c r="T1159" s="10" t="str">
        <f>Cleaned_Data[[#This Row],[Gender_Category]]</f>
        <v>Men</v>
      </c>
      <c r="U1159" t="str">
        <f t="shared" si="37"/>
        <v>Not Found</v>
      </c>
      <c r="V1159" s="10"/>
      <c r="W1159" s="10"/>
    </row>
    <row r="1160" spans="1:23" x14ac:dyDescent="0.3">
      <c r="A1160" s="10" t="s">
        <v>1479</v>
      </c>
      <c r="B1160" s="10">
        <f>Cleaned_Data[[#This Row],[Order_ID]]</f>
        <v>3216</v>
      </c>
      <c r="C1160" s="10" t="str">
        <f>_xlfn.XLOOKUP(P1160,Dim_Product!$E$2:$E$221,Dim_Product!$A$2:$A$221,"Not Found")</f>
        <v>PK-41</v>
      </c>
      <c r="D1160" s="10" t="str">
        <f>_xlfn.XLOOKUP(Table5[[#This Row],[Order_Date]],Table8[Date],Table8[Date_Key],"Not Found")</f>
        <v>Not Found</v>
      </c>
      <c r="E1160" s="10" t="str">
        <f>_xlfn.XLOOKUP(R1160,Table4[Region],Table4[Region_Key])</f>
        <v>RK-03</v>
      </c>
      <c r="F1160" s="10" t="str">
        <f>_xlfn.XLOOKUP(S1160,Table6[Sales_Channel],Table6[Channel_Key])</f>
        <v>CK-01</v>
      </c>
      <c r="G1160" s="10" t="str">
        <f>_xlfn.XLOOKUP(T1160,Table7[Gender_Category],Table7[Gender_Key])</f>
        <v>GK-03</v>
      </c>
      <c r="H1160" s="10">
        <f>Cleaned_Data[[#This Row],[Units_Sold]]</f>
        <v>2</v>
      </c>
      <c r="I1160" s="10">
        <f>Cleaned_Data[[#This Row],[MRP]]</f>
        <v>6110.0300000000007</v>
      </c>
      <c r="J1160" s="10">
        <f>Cleaned_Data[[#This Row],[Discount_Applied]]</f>
        <v>0</v>
      </c>
      <c r="K1160" s="10">
        <f>Cleaned_Data[[#This Row],[Revenue]]</f>
        <v>0</v>
      </c>
      <c r="L1160" s="10">
        <f>Cleaned_Data[[#This Row],[Profit]]</f>
        <v>2508.13</v>
      </c>
      <c r="M1160" s="10" t="str">
        <f>Cleaned_Data[[#This Row],[Product_Name]]</f>
        <v>Air Jordan</v>
      </c>
      <c r="N1160" s="10" t="str">
        <f>Cleaned_Data[[#This Row],[Product_Line]]</f>
        <v>Basketball</v>
      </c>
      <c r="O1160" s="10" t="str">
        <f>Cleaned_Data[[#This Row],[Size]]</f>
        <v>XL</v>
      </c>
      <c r="P1160" s="10" t="str">
        <f t="shared" si="36"/>
        <v>Air Jordan|Basketball|XL</v>
      </c>
      <c r="Q1160" s="11" t="str">
        <f>Cleaned_Data[[#This Row],[Order_Date]]</f>
        <v/>
      </c>
      <c r="R1160" s="10" t="str">
        <f>Cleaned_Data[[#This Row],[Region]]</f>
        <v>Mumbai</v>
      </c>
      <c r="S1160" s="10" t="str">
        <f>Cleaned_Data[[#This Row],[Sales_Channel]]</f>
        <v>Online</v>
      </c>
      <c r="T1160" s="10" t="str">
        <f>Cleaned_Data[[#This Row],[Gender_Category]]</f>
        <v>Men</v>
      </c>
      <c r="U1160" t="str">
        <f t="shared" si="37"/>
        <v>Not Found</v>
      </c>
      <c r="V1160" s="10"/>
      <c r="W1160" s="10"/>
    </row>
    <row r="1161" spans="1:23" x14ac:dyDescent="0.3">
      <c r="A1161" s="10" t="s">
        <v>1480</v>
      </c>
      <c r="B1161" s="10">
        <f>Cleaned_Data[[#This Row],[Order_ID]]</f>
        <v>3217</v>
      </c>
      <c r="C1161" s="10" t="str">
        <f>_xlfn.XLOOKUP(P1161,Dim_Product!$E$2:$E$221,Dim_Product!$A$2:$A$221,"Not Found")</f>
        <v>PK-194</v>
      </c>
      <c r="D1161" s="10" t="str">
        <f>_xlfn.XLOOKUP(Table5[[#This Row],[Order_Date]],Table8[Date],Table8[Date_Key],"Not Found")</f>
        <v>DK-623</v>
      </c>
      <c r="E1161" s="10" t="str">
        <f>_xlfn.XLOOKUP(R1161,Table4[Region],Table4[Region_Key])</f>
        <v>RK-04</v>
      </c>
      <c r="F1161" s="10" t="str">
        <f>_xlfn.XLOOKUP(S1161,Table6[Sales_Channel],Table6[Channel_Key])</f>
        <v>CK-02</v>
      </c>
      <c r="G1161" s="10" t="str">
        <f>_xlfn.XLOOKUP(T1161,Table7[Gender_Category],Table7[Gender_Key])</f>
        <v>GK-03</v>
      </c>
      <c r="H1161" s="10">
        <f>Cleaned_Data[[#This Row],[Units_Sold]]</f>
        <v>1</v>
      </c>
      <c r="I1161" s="10">
        <f>Cleaned_Data[[#This Row],[MRP]]</f>
        <v>4819.75</v>
      </c>
      <c r="J1161" s="10">
        <f>Cleaned_Data[[#This Row],[Discount_Applied]]</f>
        <v>0.22</v>
      </c>
      <c r="K1161" s="10">
        <f>Cleaned_Data[[#This Row],[Revenue]]</f>
        <v>3759.41</v>
      </c>
      <c r="L1161" s="10">
        <f>Cleaned_Data[[#This Row],[Profit]]</f>
        <v>-514.9</v>
      </c>
      <c r="M1161" s="10" t="str">
        <f>Cleaned_Data[[#This Row],[Product_Name]]</f>
        <v>Tiempo Legend</v>
      </c>
      <c r="N1161" s="10" t="str">
        <f>Cleaned_Data[[#This Row],[Product_Line]]</f>
        <v>Soccer</v>
      </c>
      <c r="O1161" s="10" t="str">
        <f>Cleaned_Data[[#This Row],[Size]]</f>
        <v>6</v>
      </c>
      <c r="P1161" s="10" t="str">
        <f t="shared" si="36"/>
        <v>Tiempo Legend|Soccer|6</v>
      </c>
      <c r="Q1161" s="11">
        <f>Cleaned_Data[[#This Row],[Order_Date]]</f>
        <v>45755</v>
      </c>
      <c r="R1161" s="10" t="str">
        <f>Cleaned_Data[[#This Row],[Region]]</f>
        <v>Pune</v>
      </c>
      <c r="S1161" s="10" t="str">
        <f>Cleaned_Data[[#This Row],[Sales_Channel]]</f>
        <v>Retail</v>
      </c>
      <c r="T1161" s="10" t="str">
        <f>Cleaned_Data[[#This Row],[Gender_Category]]</f>
        <v>Men</v>
      </c>
      <c r="U1161" t="str">
        <f t="shared" si="37"/>
        <v>DK-623</v>
      </c>
      <c r="V1161" s="10"/>
      <c r="W1161" s="10"/>
    </row>
    <row r="1162" spans="1:23" x14ac:dyDescent="0.3">
      <c r="A1162" s="10" t="s">
        <v>1481</v>
      </c>
      <c r="B1162" s="10">
        <f>Cleaned_Data[[#This Row],[Order_ID]]</f>
        <v>3218</v>
      </c>
      <c r="C1162" s="10" t="str">
        <f>_xlfn.XLOOKUP(P1162,Dim_Product!$E$2:$E$221,Dim_Product!$A$2:$A$221,"Not Found")</f>
        <v>PK-17</v>
      </c>
      <c r="D1162" s="10" t="str">
        <f>_xlfn.XLOOKUP(Table5[[#This Row],[Order_Date]],Table8[Date],Table8[Date_Key],"Not Found")</f>
        <v>DK-366</v>
      </c>
      <c r="E1162" s="10" t="str">
        <f>_xlfn.XLOOKUP(R1162,Table4[Region],Table4[Region_Key])</f>
        <v>RK-06</v>
      </c>
      <c r="F1162" s="10" t="str">
        <f>_xlfn.XLOOKUP(S1162,Table6[Sales_Channel],Table6[Channel_Key])</f>
        <v>CK-02</v>
      </c>
      <c r="G1162" s="10" t="str">
        <f>_xlfn.XLOOKUP(T1162,Table7[Gender_Category],Table7[Gender_Key])</f>
        <v>GK-03</v>
      </c>
      <c r="H1162" s="10">
        <f>Cleaned_Data[[#This Row],[Units_Sold]]</f>
        <v>2</v>
      </c>
      <c r="I1162" s="10">
        <f>Cleaned_Data[[#This Row],[MRP]]</f>
        <v>4854.18</v>
      </c>
      <c r="J1162" s="10">
        <f>Cleaned_Data[[#This Row],[Discount_Applied]]</f>
        <v>0</v>
      </c>
      <c r="K1162" s="10">
        <f>Cleaned_Data[[#This Row],[Revenue]]</f>
        <v>0</v>
      </c>
      <c r="L1162" s="10">
        <f>Cleaned_Data[[#This Row],[Profit]]</f>
        <v>3807.88</v>
      </c>
      <c r="M1162" s="10" t="str">
        <f>Cleaned_Data[[#This Row],[Product_Name]]</f>
        <v>Air Zoom</v>
      </c>
      <c r="N1162" s="10" t="str">
        <f>Cleaned_Data[[#This Row],[Product_Line]]</f>
        <v>Running</v>
      </c>
      <c r="O1162" s="10" t="str">
        <f>Cleaned_Data[[#This Row],[Size]]</f>
        <v>6</v>
      </c>
      <c r="P1162" s="10" t="str">
        <f t="shared" si="36"/>
        <v>Air Zoom|Running|6</v>
      </c>
      <c r="Q1162" s="11">
        <f>Cleaned_Data[[#This Row],[Order_Date]]</f>
        <v>45498</v>
      </c>
      <c r="R1162" s="10" t="str">
        <f>Cleaned_Data[[#This Row],[Region]]</f>
        <v>Kolkata</v>
      </c>
      <c r="S1162" s="10" t="str">
        <f>Cleaned_Data[[#This Row],[Sales_Channel]]</f>
        <v>Retail</v>
      </c>
      <c r="T1162" s="10" t="str">
        <f>Cleaned_Data[[#This Row],[Gender_Category]]</f>
        <v>Men</v>
      </c>
      <c r="U1162" t="str">
        <f t="shared" si="37"/>
        <v>DK-366</v>
      </c>
      <c r="V1162" s="10"/>
      <c r="W1162" s="10"/>
    </row>
    <row r="1163" spans="1:23" x14ac:dyDescent="0.3">
      <c r="A1163" s="10" t="s">
        <v>1482</v>
      </c>
      <c r="B1163" s="10">
        <f>Cleaned_Data[[#This Row],[Order_ID]]</f>
        <v>3219</v>
      </c>
      <c r="C1163" s="10" t="str">
        <f>_xlfn.XLOOKUP(P1163,Dim_Product!$E$2:$E$221,Dim_Product!$A$2:$A$221,"Not Found")</f>
        <v>PK-41</v>
      </c>
      <c r="D1163" s="10" t="str">
        <f>_xlfn.XLOOKUP(Table5[[#This Row],[Order_Date]],Table8[Date],Table8[Date_Key],"Not Found")</f>
        <v>DK-710</v>
      </c>
      <c r="E1163" s="10" t="str">
        <f>_xlfn.XLOOKUP(R1163,Table4[Region],Table4[Region_Key])</f>
        <v>RK-05</v>
      </c>
      <c r="F1163" s="10" t="str">
        <f>_xlfn.XLOOKUP(S1163,Table6[Sales_Channel],Table6[Channel_Key])</f>
        <v>CK-01</v>
      </c>
      <c r="G1163" s="10" t="str">
        <f>_xlfn.XLOOKUP(T1163,Table7[Gender_Category],Table7[Gender_Key])</f>
        <v>GK-02</v>
      </c>
      <c r="H1163" s="10">
        <f>Cleaned_Data[[#This Row],[Units_Sold]]</f>
        <v>2</v>
      </c>
      <c r="I1163" s="10">
        <f>Cleaned_Data[[#This Row],[MRP]]</f>
        <v>2277.83</v>
      </c>
      <c r="J1163" s="10">
        <f>Cleaned_Data[[#This Row],[Discount_Applied]]</f>
        <v>0</v>
      </c>
      <c r="K1163" s="10">
        <f>Cleaned_Data[[#This Row],[Revenue]]</f>
        <v>0</v>
      </c>
      <c r="L1163" s="10">
        <f>Cleaned_Data[[#This Row],[Profit]]</f>
        <v>1151.76</v>
      </c>
      <c r="M1163" s="10" t="str">
        <f>Cleaned_Data[[#This Row],[Product_Name]]</f>
        <v>Air Jordan</v>
      </c>
      <c r="N1163" s="10" t="str">
        <f>Cleaned_Data[[#This Row],[Product_Line]]</f>
        <v>Basketball</v>
      </c>
      <c r="O1163" s="10" t="str">
        <f>Cleaned_Data[[#This Row],[Size]]</f>
        <v>XL</v>
      </c>
      <c r="P1163" s="10" t="str">
        <f t="shared" si="36"/>
        <v>Air Jordan|Basketball|XL</v>
      </c>
      <c r="Q1163" s="11">
        <f>Cleaned_Data[[#This Row],[Order_Date]]</f>
        <v>45842</v>
      </c>
      <c r="R1163" s="10" t="str">
        <f>Cleaned_Data[[#This Row],[Region]]</f>
        <v>Delhi</v>
      </c>
      <c r="S1163" s="10" t="str">
        <f>Cleaned_Data[[#This Row],[Sales_Channel]]</f>
        <v>Online</v>
      </c>
      <c r="T1163" s="10" t="str">
        <f>Cleaned_Data[[#This Row],[Gender_Category]]</f>
        <v>Women</v>
      </c>
      <c r="U1163" t="str">
        <f t="shared" si="37"/>
        <v>DK-710</v>
      </c>
      <c r="V1163" s="10"/>
      <c r="W1163" s="10"/>
    </row>
    <row r="1164" spans="1:23" x14ac:dyDescent="0.3">
      <c r="A1164" s="10" t="s">
        <v>1483</v>
      </c>
      <c r="B1164" s="10">
        <f>Cleaned_Data[[#This Row],[Order_ID]]</f>
        <v>3220</v>
      </c>
      <c r="C1164" s="10" t="str">
        <f>_xlfn.XLOOKUP(P1164,Dim_Product!$E$2:$E$221,Dim_Product!$A$2:$A$221,"Not Found")</f>
        <v>PK-184</v>
      </c>
      <c r="D1164" s="10" t="str">
        <f>_xlfn.XLOOKUP(Table5[[#This Row],[Order_Date]],Table8[Date],Table8[Date_Key],"Not Found")</f>
        <v>DK-214</v>
      </c>
      <c r="E1164" s="10" t="str">
        <f>_xlfn.XLOOKUP(R1164,Table4[Region],Table4[Region_Key])</f>
        <v>RK-01</v>
      </c>
      <c r="F1164" s="10" t="str">
        <f>_xlfn.XLOOKUP(S1164,Table6[Sales_Channel],Table6[Channel_Key])</f>
        <v>CK-01</v>
      </c>
      <c r="G1164" s="10" t="str">
        <f>_xlfn.XLOOKUP(T1164,Table7[Gender_Category],Table7[Gender_Key])</f>
        <v>GK-02</v>
      </c>
      <c r="H1164" s="10">
        <f>Cleaned_Data[[#This Row],[Units_Sold]]</f>
        <v>2</v>
      </c>
      <c r="I1164" s="10">
        <f>Cleaned_Data[[#This Row],[MRP]]</f>
        <v>6110.0300000000007</v>
      </c>
      <c r="J1164" s="10">
        <f>Cleaned_Data[[#This Row],[Discount_Applied]]</f>
        <v>0</v>
      </c>
      <c r="K1164" s="10">
        <f>Cleaned_Data[[#This Row],[Revenue]]</f>
        <v>0</v>
      </c>
      <c r="L1164" s="10">
        <f>Cleaned_Data[[#This Row],[Profit]]</f>
        <v>2731.04</v>
      </c>
      <c r="M1164" s="10" t="str">
        <f>Cleaned_Data[[#This Row],[Product_Name]]</f>
        <v>Dunk Low</v>
      </c>
      <c r="N1164" s="10" t="str">
        <f>Cleaned_Data[[#This Row],[Product_Line]]</f>
        <v>Lifestyle</v>
      </c>
      <c r="O1164" s="10" t="str">
        <f>Cleaned_Data[[#This Row],[Size]]</f>
        <v>11</v>
      </c>
      <c r="P1164" s="10" t="str">
        <f t="shared" si="36"/>
        <v>Dunk Low|Lifestyle|11</v>
      </c>
      <c r="Q1164" s="11">
        <f>Cleaned_Data[[#This Row],[Order_Date]]</f>
        <v>45346</v>
      </c>
      <c r="R1164" s="10" t="str">
        <f>Cleaned_Data[[#This Row],[Region]]</f>
        <v>Bangalore</v>
      </c>
      <c r="S1164" s="10" t="str">
        <f>Cleaned_Data[[#This Row],[Sales_Channel]]</f>
        <v>Online</v>
      </c>
      <c r="T1164" s="10" t="str">
        <f>Cleaned_Data[[#This Row],[Gender_Category]]</f>
        <v>Women</v>
      </c>
      <c r="U1164" t="str">
        <f t="shared" si="37"/>
        <v>DK-214</v>
      </c>
      <c r="V1164" s="10"/>
      <c r="W1164" s="10"/>
    </row>
    <row r="1165" spans="1:23" x14ac:dyDescent="0.3">
      <c r="A1165" s="10" t="s">
        <v>1484</v>
      </c>
      <c r="B1165" s="10">
        <f>Cleaned_Data[[#This Row],[Order_ID]]</f>
        <v>3221</v>
      </c>
      <c r="C1165" s="10" t="str">
        <f>_xlfn.XLOOKUP(P1165,Dim_Product!$E$2:$E$221,Dim_Product!$A$2:$A$221,"Not Found")</f>
        <v>PK-56</v>
      </c>
      <c r="D1165" s="10" t="str">
        <f>_xlfn.XLOOKUP(Table5[[#This Row],[Order_Date]],Table8[Date],Table8[Date_Key],"Not Found")</f>
        <v>DK-698</v>
      </c>
      <c r="E1165" s="10" t="str">
        <f>_xlfn.XLOOKUP(R1165,Table4[Region],Table4[Region_Key])</f>
        <v>RK-04</v>
      </c>
      <c r="F1165" s="10" t="str">
        <f>_xlfn.XLOOKUP(S1165,Table6[Sales_Channel],Table6[Channel_Key])</f>
        <v>CK-01</v>
      </c>
      <c r="G1165" s="10" t="str">
        <f>_xlfn.XLOOKUP(T1165,Table7[Gender_Category],Table7[Gender_Key])</f>
        <v>GK-02</v>
      </c>
      <c r="H1165" s="10">
        <f>Cleaned_Data[[#This Row],[Units_Sold]]</f>
        <v>2</v>
      </c>
      <c r="I1165" s="10">
        <f>Cleaned_Data[[#This Row],[MRP]]</f>
        <v>9682.68</v>
      </c>
      <c r="J1165" s="10">
        <f>Cleaned_Data[[#This Row],[Discount_Applied]]</f>
        <v>0.88</v>
      </c>
      <c r="K1165" s="10">
        <f>Cleaned_Data[[#This Row],[Revenue]]</f>
        <v>2323.84</v>
      </c>
      <c r="L1165" s="10">
        <f>Cleaned_Data[[#This Row],[Profit]]</f>
        <v>1650.44</v>
      </c>
      <c r="M1165" s="10" t="str">
        <f>Cleaned_Data[[#This Row],[Product_Name]]</f>
        <v>LeBron 20</v>
      </c>
      <c r="N1165" s="10" t="str">
        <f>Cleaned_Data[[#This Row],[Product_Line]]</f>
        <v>Basketball</v>
      </c>
      <c r="O1165" s="10" t="str">
        <f>Cleaned_Data[[#This Row],[Size]]</f>
        <v>NA</v>
      </c>
      <c r="P1165" s="10" t="str">
        <f t="shared" si="36"/>
        <v>LeBron 20|Basketball|NA</v>
      </c>
      <c r="Q1165" s="11">
        <f>Cleaned_Data[[#This Row],[Order_Date]]</f>
        <v>45830</v>
      </c>
      <c r="R1165" s="10" t="str">
        <f>Cleaned_Data[[#This Row],[Region]]</f>
        <v>Pune</v>
      </c>
      <c r="S1165" s="10" t="str">
        <f>Cleaned_Data[[#This Row],[Sales_Channel]]</f>
        <v>Online</v>
      </c>
      <c r="T1165" s="10" t="str">
        <f>Cleaned_Data[[#This Row],[Gender_Category]]</f>
        <v>Women</v>
      </c>
      <c r="U1165" t="str">
        <f t="shared" si="37"/>
        <v>DK-698</v>
      </c>
      <c r="V1165" s="10"/>
      <c r="W1165" s="10"/>
    </row>
    <row r="1166" spans="1:23" x14ac:dyDescent="0.3">
      <c r="A1166" s="10" t="s">
        <v>1485</v>
      </c>
      <c r="B1166" s="10">
        <f>Cleaned_Data[[#This Row],[Order_ID]]</f>
        <v>3222</v>
      </c>
      <c r="C1166" s="10" t="str">
        <f>_xlfn.XLOOKUP(P1166,Dim_Product!$E$2:$E$221,Dim_Product!$A$2:$A$221,"Not Found")</f>
        <v>PK-41</v>
      </c>
      <c r="D1166" s="10" t="str">
        <f>_xlfn.XLOOKUP(Table5[[#This Row],[Order_Date]],Table8[Date],Table8[Date_Key],"Not Found")</f>
        <v>DK-643</v>
      </c>
      <c r="E1166" s="10" t="str">
        <f>_xlfn.XLOOKUP(R1166,Table4[Region],Table4[Region_Key])</f>
        <v>RK-01</v>
      </c>
      <c r="F1166" s="10" t="str">
        <f>_xlfn.XLOOKUP(S1166,Table6[Sales_Channel],Table6[Channel_Key])</f>
        <v>CK-01</v>
      </c>
      <c r="G1166" s="10" t="str">
        <f>_xlfn.XLOOKUP(T1166,Table7[Gender_Category],Table7[Gender_Key])</f>
        <v>GK-01</v>
      </c>
      <c r="H1166" s="10">
        <f>Cleaned_Data[[#This Row],[Units_Sold]]</f>
        <v>-1</v>
      </c>
      <c r="I1166" s="10">
        <f>Cleaned_Data[[#This Row],[MRP]]</f>
        <v>5300.32</v>
      </c>
      <c r="J1166" s="10">
        <f>Cleaned_Data[[#This Row],[Discount_Applied]]</f>
        <v>0</v>
      </c>
      <c r="K1166" s="10">
        <f>Cleaned_Data[[#This Row],[Revenue]]</f>
        <v>0</v>
      </c>
      <c r="L1166" s="10">
        <f>Cleaned_Data[[#This Row],[Profit]]</f>
        <v>2593.48</v>
      </c>
      <c r="M1166" s="10" t="str">
        <f>Cleaned_Data[[#This Row],[Product_Name]]</f>
        <v>Air Jordan</v>
      </c>
      <c r="N1166" s="10" t="str">
        <f>Cleaned_Data[[#This Row],[Product_Line]]</f>
        <v>Basketball</v>
      </c>
      <c r="O1166" s="10" t="str">
        <f>Cleaned_Data[[#This Row],[Size]]</f>
        <v>XL</v>
      </c>
      <c r="P1166" s="10" t="str">
        <f t="shared" si="36"/>
        <v>Air Jordan|Basketball|XL</v>
      </c>
      <c r="Q1166" s="11">
        <f>Cleaned_Data[[#This Row],[Order_Date]]</f>
        <v>45775</v>
      </c>
      <c r="R1166" s="10" t="str">
        <f>Cleaned_Data[[#This Row],[Region]]</f>
        <v>Bangalore</v>
      </c>
      <c r="S1166" s="10" t="str">
        <f>Cleaned_Data[[#This Row],[Sales_Channel]]</f>
        <v>Online</v>
      </c>
      <c r="T1166" s="10" t="str">
        <f>Cleaned_Data[[#This Row],[Gender_Category]]</f>
        <v>Kids</v>
      </c>
      <c r="U1166" t="str">
        <f t="shared" si="37"/>
        <v>DK-643</v>
      </c>
      <c r="V1166" s="10"/>
      <c r="W1166" s="10"/>
    </row>
    <row r="1167" spans="1:23" x14ac:dyDescent="0.3">
      <c r="A1167" s="10" t="s">
        <v>1486</v>
      </c>
      <c r="B1167" s="10">
        <f>Cleaned_Data[[#This Row],[Order_ID]]</f>
        <v>3223</v>
      </c>
      <c r="C1167" s="10" t="str">
        <f>_xlfn.XLOOKUP(P1167,Dim_Product!$E$2:$E$221,Dim_Product!$A$2:$A$221,"Not Found")</f>
        <v>PK-08</v>
      </c>
      <c r="D1167" s="10" t="str">
        <f>_xlfn.XLOOKUP(Table5[[#This Row],[Order_Date]],Table8[Date],Table8[Date_Key],"Not Found")</f>
        <v>DK-573</v>
      </c>
      <c r="E1167" s="10" t="str">
        <f>_xlfn.XLOOKUP(R1167,Table4[Region],Table4[Region_Key])</f>
        <v>RK-05</v>
      </c>
      <c r="F1167" s="10" t="str">
        <f>_xlfn.XLOOKUP(S1167,Table6[Sales_Channel],Table6[Channel_Key])</f>
        <v>CK-01</v>
      </c>
      <c r="G1167" s="10" t="str">
        <f>_xlfn.XLOOKUP(T1167,Table7[Gender_Category],Table7[Gender_Key])</f>
        <v>GK-03</v>
      </c>
      <c r="H1167" s="10">
        <f>Cleaned_Data[[#This Row],[Units_Sold]]</f>
        <v>2</v>
      </c>
      <c r="I1167" s="10">
        <f>Cleaned_Data[[#This Row],[MRP]]</f>
        <v>6110.0300000000007</v>
      </c>
      <c r="J1167" s="10">
        <f>Cleaned_Data[[#This Row],[Discount_Applied]]</f>
        <v>0</v>
      </c>
      <c r="K1167" s="10">
        <f>Cleaned_Data[[#This Row],[Revenue]]</f>
        <v>0</v>
      </c>
      <c r="L1167" s="10">
        <f>Cleaned_Data[[#This Row],[Profit]]</f>
        <v>3088.54</v>
      </c>
      <c r="M1167" s="10" t="str">
        <f>Cleaned_Data[[#This Row],[Product_Name]]</f>
        <v>Mercurial Superfly</v>
      </c>
      <c r="N1167" s="10" t="str">
        <f>Cleaned_Data[[#This Row],[Product_Line]]</f>
        <v>Soccer</v>
      </c>
      <c r="O1167" s="10" t="str">
        <f>Cleaned_Data[[#This Row],[Size]]</f>
        <v>M</v>
      </c>
      <c r="P1167" s="10" t="str">
        <f t="shared" si="36"/>
        <v>Mercurial Superfly|Soccer|M</v>
      </c>
      <c r="Q1167" s="11">
        <f>Cleaned_Data[[#This Row],[Order_Date]]</f>
        <v>45705</v>
      </c>
      <c r="R1167" s="10" t="str">
        <f>Cleaned_Data[[#This Row],[Region]]</f>
        <v>Delhi</v>
      </c>
      <c r="S1167" s="10" t="str">
        <f>Cleaned_Data[[#This Row],[Sales_Channel]]</f>
        <v>Online</v>
      </c>
      <c r="T1167" s="10" t="str">
        <f>Cleaned_Data[[#This Row],[Gender_Category]]</f>
        <v>Men</v>
      </c>
      <c r="U1167" t="str">
        <f t="shared" si="37"/>
        <v>DK-573</v>
      </c>
      <c r="V1167" s="10"/>
      <c r="W1167" s="10"/>
    </row>
    <row r="1168" spans="1:23" x14ac:dyDescent="0.3">
      <c r="A1168" s="10" t="s">
        <v>1487</v>
      </c>
      <c r="B1168" s="10">
        <f>Cleaned_Data[[#This Row],[Order_ID]]</f>
        <v>3224</v>
      </c>
      <c r="C1168" s="10" t="str">
        <f>_xlfn.XLOOKUP(P1168,Dim_Product!$E$2:$E$221,Dim_Product!$A$2:$A$221,"Not Found")</f>
        <v>PK-47</v>
      </c>
      <c r="D1168" s="10" t="str">
        <f>_xlfn.XLOOKUP(Table5[[#This Row],[Order_Date]],Table8[Date],Table8[Date_Key],"Not Found")</f>
        <v>DK-467</v>
      </c>
      <c r="E1168" s="10" t="str">
        <f>_xlfn.XLOOKUP(R1168,Table4[Region],Table4[Region_Key])</f>
        <v>RK-04</v>
      </c>
      <c r="F1168" s="10" t="str">
        <f>_xlfn.XLOOKUP(S1168,Table6[Sales_Channel],Table6[Channel_Key])</f>
        <v>CK-02</v>
      </c>
      <c r="G1168" s="10" t="str">
        <f>_xlfn.XLOOKUP(T1168,Table7[Gender_Category],Table7[Gender_Key])</f>
        <v>GK-02</v>
      </c>
      <c r="H1168" s="10">
        <f>Cleaned_Data[[#This Row],[Units_Sold]]</f>
        <v>1</v>
      </c>
      <c r="I1168" s="10">
        <f>Cleaned_Data[[#This Row],[MRP]]</f>
        <v>9872.3799999999992</v>
      </c>
      <c r="J1168" s="10">
        <f>Cleaned_Data[[#This Row],[Discount_Applied]]</f>
        <v>0.18</v>
      </c>
      <c r="K1168" s="10">
        <f>Cleaned_Data[[#This Row],[Revenue]]</f>
        <v>8095.35</v>
      </c>
      <c r="L1168" s="10">
        <f>Cleaned_Data[[#This Row],[Profit]]</f>
        <v>233.85</v>
      </c>
      <c r="M1168" s="10" t="str">
        <f>Cleaned_Data[[#This Row],[Product_Name]]</f>
        <v>Phantom GT</v>
      </c>
      <c r="N1168" s="10" t="str">
        <f>Cleaned_Data[[#This Row],[Product_Line]]</f>
        <v>Soccer</v>
      </c>
      <c r="O1168" s="10" t="str">
        <f>Cleaned_Data[[#This Row],[Size]]</f>
        <v>NA</v>
      </c>
      <c r="P1168" s="10" t="str">
        <f t="shared" si="36"/>
        <v>Phantom GT|Soccer|NA</v>
      </c>
      <c r="Q1168" s="11">
        <f>Cleaned_Data[[#This Row],[Order_Date]]</f>
        <v>45599</v>
      </c>
      <c r="R1168" s="10" t="str">
        <f>Cleaned_Data[[#This Row],[Region]]</f>
        <v>Pune</v>
      </c>
      <c r="S1168" s="10" t="str">
        <f>Cleaned_Data[[#This Row],[Sales_Channel]]</f>
        <v>Retail</v>
      </c>
      <c r="T1168" s="10" t="str">
        <f>Cleaned_Data[[#This Row],[Gender_Category]]</f>
        <v>Women</v>
      </c>
      <c r="U1168" t="str">
        <f t="shared" si="37"/>
        <v>DK-467</v>
      </c>
      <c r="V1168" s="10"/>
      <c r="W1168" s="10"/>
    </row>
    <row r="1169" spans="1:23" x14ac:dyDescent="0.3">
      <c r="A1169" s="10" t="s">
        <v>1488</v>
      </c>
      <c r="B1169" s="10">
        <f>Cleaned_Data[[#This Row],[Order_ID]]</f>
        <v>3225</v>
      </c>
      <c r="C1169" s="10" t="str">
        <f>_xlfn.XLOOKUP(P1169,Dim_Product!$E$2:$E$221,Dim_Product!$A$2:$A$221,"Not Found")</f>
        <v>PK-36</v>
      </c>
      <c r="D1169" s="10" t="str">
        <f>_xlfn.XLOOKUP(Table5[[#This Row],[Order_Date]],Table8[Date],Table8[Date_Key],"Not Found")</f>
        <v>Not Found</v>
      </c>
      <c r="E1169" s="10" t="str">
        <f>_xlfn.XLOOKUP(R1169,Table4[Region],Table4[Region_Key])</f>
        <v>RK-06</v>
      </c>
      <c r="F1169" s="10" t="str">
        <f>_xlfn.XLOOKUP(S1169,Table6[Sales_Channel],Table6[Channel_Key])</f>
        <v>CK-02</v>
      </c>
      <c r="G1169" s="10" t="str">
        <f>_xlfn.XLOOKUP(T1169,Table7[Gender_Category],Table7[Gender_Key])</f>
        <v>GK-01</v>
      </c>
      <c r="H1169" s="10">
        <f>Cleaned_Data[[#This Row],[Units_Sold]]</f>
        <v>2</v>
      </c>
      <c r="I1169" s="10">
        <f>Cleaned_Data[[#This Row],[MRP]]</f>
        <v>7364.6</v>
      </c>
      <c r="J1169" s="10">
        <f>Cleaned_Data[[#This Row],[Discount_Applied]]</f>
        <v>0</v>
      </c>
      <c r="K1169" s="10">
        <f>Cleaned_Data[[#This Row],[Revenue]]</f>
        <v>0</v>
      </c>
      <c r="L1169" s="10">
        <f>Cleaned_Data[[#This Row],[Profit]]</f>
        <v>-458.05</v>
      </c>
      <c r="M1169" s="10" t="str">
        <f>Cleaned_Data[[#This Row],[Product_Name]]</f>
        <v>Kyrie Flytrap</v>
      </c>
      <c r="N1169" s="10" t="str">
        <f>Cleaned_Data[[#This Row],[Product_Line]]</f>
        <v>Basketball</v>
      </c>
      <c r="O1169" s="10" t="str">
        <f>Cleaned_Data[[#This Row],[Size]]</f>
        <v>L</v>
      </c>
      <c r="P1169" s="10" t="str">
        <f t="shared" si="36"/>
        <v>Kyrie Flytrap|Basketball|L</v>
      </c>
      <c r="Q1169" s="11" t="str">
        <f>Cleaned_Data[[#This Row],[Order_Date]]</f>
        <v/>
      </c>
      <c r="R1169" s="10" t="str">
        <f>Cleaned_Data[[#This Row],[Region]]</f>
        <v>Kolkata</v>
      </c>
      <c r="S1169" s="10" t="str">
        <f>Cleaned_Data[[#This Row],[Sales_Channel]]</f>
        <v>Retail</v>
      </c>
      <c r="T1169" s="10" t="str">
        <f>Cleaned_Data[[#This Row],[Gender_Category]]</f>
        <v>Kids</v>
      </c>
      <c r="U1169" t="str">
        <f t="shared" si="37"/>
        <v>Not Found</v>
      </c>
      <c r="V1169" s="10"/>
      <c r="W1169" s="10"/>
    </row>
    <row r="1170" spans="1:23" x14ac:dyDescent="0.3">
      <c r="A1170" s="10" t="s">
        <v>1489</v>
      </c>
      <c r="B1170" s="10">
        <f>Cleaned_Data[[#This Row],[Order_ID]]</f>
        <v>3226</v>
      </c>
      <c r="C1170" s="10" t="str">
        <f>_xlfn.XLOOKUP(P1170,Dim_Product!$E$2:$E$221,Dim_Product!$A$2:$A$221,"Not Found")</f>
        <v>PK-75</v>
      </c>
      <c r="D1170" s="10" t="str">
        <f>_xlfn.XLOOKUP(Table5[[#This Row],[Order_Date]],Table8[Date],Table8[Date_Key],"Not Found")</f>
        <v>DK-584</v>
      </c>
      <c r="E1170" s="10" t="str">
        <f>_xlfn.XLOOKUP(R1170,Table4[Region],Table4[Region_Key])</f>
        <v>RK-04</v>
      </c>
      <c r="F1170" s="10" t="str">
        <f>_xlfn.XLOOKUP(S1170,Table6[Sales_Channel],Table6[Channel_Key])</f>
        <v>CK-02</v>
      </c>
      <c r="G1170" s="10" t="str">
        <f>_xlfn.XLOOKUP(T1170,Table7[Gender_Category],Table7[Gender_Key])</f>
        <v>GK-03</v>
      </c>
      <c r="H1170" s="10">
        <f>Cleaned_Data[[#This Row],[Units_Sold]]</f>
        <v>2</v>
      </c>
      <c r="I1170" s="10">
        <f>Cleaned_Data[[#This Row],[MRP]]</f>
        <v>4585.7700000000004</v>
      </c>
      <c r="J1170" s="10">
        <f>Cleaned_Data[[#This Row],[Discount_Applied]]</f>
        <v>0</v>
      </c>
      <c r="K1170" s="10">
        <f>Cleaned_Data[[#This Row],[Revenue]]</f>
        <v>0</v>
      </c>
      <c r="L1170" s="10">
        <f>Cleaned_Data[[#This Row],[Profit]]</f>
        <v>-241.59</v>
      </c>
      <c r="M1170" s="10" t="str">
        <f>Cleaned_Data[[#This Row],[Product_Name]]</f>
        <v>Mercurial Superfly</v>
      </c>
      <c r="N1170" s="10" t="str">
        <f>Cleaned_Data[[#This Row],[Product_Line]]</f>
        <v>Soccer</v>
      </c>
      <c r="O1170" s="10" t="str">
        <f>Cleaned_Data[[#This Row],[Size]]</f>
        <v>NA</v>
      </c>
      <c r="P1170" s="10" t="str">
        <f t="shared" si="36"/>
        <v>Mercurial Superfly|Soccer|NA</v>
      </c>
      <c r="Q1170" s="11">
        <f>Cleaned_Data[[#This Row],[Order_Date]]</f>
        <v>45716</v>
      </c>
      <c r="R1170" s="10" t="str">
        <f>Cleaned_Data[[#This Row],[Region]]</f>
        <v>Pune</v>
      </c>
      <c r="S1170" s="10" t="str">
        <f>Cleaned_Data[[#This Row],[Sales_Channel]]</f>
        <v>Retail</v>
      </c>
      <c r="T1170" s="10" t="str">
        <f>Cleaned_Data[[#This Row],[Gender_Category]]</f>
        <v>Men</v>
      </c>
      <c r="U1170" t="str">
        <f t="shared" si="37"/>
        <v>DK-584</v>
      </c>
      <c r="V1170" s="10"/>
      <c r="W1170" s="10"/>
    </row>
    <row r="1171" spans="1:23" x14ac:dyDescent="0.3">
      <c r="A1171" s="10" t="s">
        <v>1490</v>
      </c>
      <c r="B1171" s="10">
        <f>Cleaned_Data[[#This Row],[Order_ID]]</f>
        <v>3227</v>
      </c>
      <c r="C1171" s="10" t="str">
        <f>_xlfn.XLOOKUP(P1171,Dim_Product!$E$2:$E$221,Dim_Product!$A$2:$A$221,"Not Found")</f>
        <v>PK-188</v>
      </c>
      <c r="D1171" s="10" t="str">
        <f>_xlfn.XLOOKUP(Table5[[#This Row],[Order_Date]],Table8[Date],Table8[Date_Key],"Not Found")</f>
        <v>DK-443</v>
      </c>
      <c r="E1171" s="10" t="str">
        <f>_xlfn.XLOOKUP(R1171,Table4[Region],Table4[Region_Key])</f>
        <v>RK-05</v>
      </c>
      <c r="F1171" s="10" t="str">
        <f>_xlfn.XLOOKUP(S1171,Table6[Sales_Channel],Table6[Channel_Key])</f>
        <v>CK-01</v>
      </c>
      <c r="G1171" s="10" t="str">
        <f>_xlfn.XLOOKUP(T1171,Table7[Gender_Category],Table7[Gender_Key])</f>
        <v>GK-02</v>
      </c>
      <c r="H1171" s="10">
        <f>Cleaned_Data[[#This Row],[Units_Sold]]</f>
        <v>1</v>
      </c>
      <c r="I1171" s="10">
        <f>Cleaned_Data[[#This Row],[MRP]]</f>
        <v>6110.0300000000007</v>
      </c>
      <c r="J1171" s="10">
        <f>Cleaned_Data[[#This Row],[Discount_Applied]]</f>
        <v>0.2</v>
      </c>
      <c r="K1171" s="10">
        <f>Cleaned_Data[[#This Row],[Revenue]]</f>
        <v>0</v>
      </c>
      <c r="L1171" s="10">
        <f>Cleaned_Data[[#This Row],[Profit]]</f>
        <v>-604.23</v>
      </c>
      <c r="M1171" s="10" t="str">
        <f>Cleaned_Data[[#This Row],[Product_Name]]</f>
        <v>ZoomX Invincible</v>
      </c>
      <c r="N1171" s="10" t="str">
        <f>Cleaned_Data[[#This Row],[Product_Line]]</f>
        <v>Training</v>
      </c>
      <c r="O1171" s="10" t="str">
        <f>Cleaned_Data[[#This Row],[Size]]</f>
        <v>7</v>
      </c>
      <c r="P1171" s="10" t="str">
        <f t="shared" si="36"/>
        <v>ZoomX Invincible|Training|7</v>
      </c>
      <c r="Q1171" s="11">
        <f>Cleaned_Data[[#This Row],[Order_Date]]</f>
        <v>45575</v>
      </c>
      <c r="R1171" s="10" t="str">
        <f>Cleaned_Data[[#This Row],[Region]]</f>
        <v>Delhi</v>
      </c>
      <c r="S1171" s="10" t="str">
        <f>Cleaned_Data[[#This Row],[Sales_Channel]]</f>
        <v>Online</v>
      </c>
      <c r="T1171" s="10" t="str">
        <f>Cleaned_Data[[#This Row],[Gender_Category]]</f>
        <v>Women</v>
      </c>
      <c r="U1171" t="str">
        <f t="shared" si="37"/>
        <v>DK-443</v>
      </c>
      <c r="V1171" s="10"/>
      <c r="W1171" s="10"/>
    </row>
    <row r="1172" spans="1:23" x14ac:dyDescent="0.3">
      <c r="A1172" s="10" t="s">
        <v>1491</v>
      </c>
      <c r="B1172" s="10">
        <f>Cleaned_Data[[#This Row],[Order_ID]]</f>
        <v>3228</v>
      </c>
      <c r="C1172" s="10" t="str">
        <f>_xlfn.XLOOKUP(P1172,Dim_Product!$E$2:$E$221,Dim_Product!$A$2:$A$221,"Not Found")</f>
        <v>PK-66</v>
      </c>
      <c r="D1172" s="10" t="str">
        <f>_xlfn.XLOOKUP(Table5[[#This Row],[Order_Date]],Table8[Date],Table8[Date_Key],"Not Found")</f>
        <v>DK-660</v>
      </c>
      <c r="E1172" s="10" t="str">
        <f>_xlfn.XLOOKUP(R1172,Table4[Region],Table4[Region_Key])</f>
        <v>RK-01</v>
      </c>
      <c r="F1172" s="10" t="str">
        <f>_xlfn.XLOOKUP(S1172,Table6[Sales_Channel],Table6[Channel_Key])</f>
        <v>CK-02</v>
      </c>
      <c r="G1172" s="10" t="str">
        <f>_xlfn.XLOOKUP(T1172,Table7[Gender_Category],Table7[Gender_Key])</f>
        <v>GK-01</v>
      </c>
      <c r="H1172" s="10">
        <f>Cleaned_Data[[#This Row],[Units_Sold]]</f>
        <v>2</v>
      </c>
      <c r="I1172" s="10">
        <f>Cleaned_Data[[#This Row],[MRP]]</f>
        <v>6745.63</v>
      </c>
      <c r="J1172" s="10">
        <f>Cleaned_Data[[#This Row],[Discount_Applied]]</f>
        <v>0</v>
      </c>
      <c r="K1172" s="10">
        <f>Cleaned_Data[[#This Row],[Revenue]]</f>
        <v>0</v>
      </c>
      <c r="L1172" s="10">
        <f>Cleaned_Data[[#This Row],[Profit]]</f>
        <v>3620.9</v>
      </c>
      <c r="M1172" s="10" t="str">
        <f>Cleaned_Data[[#This Row],[Product_Name]]</f>
        <v>LeBron 20</v>
      </c>
      <c r="N1172" s="10" t="str">
        <f>Cleaned_Data[[#This Row],[Product_Line]]</f>
        <v>Basketball</v>
      </c>
      <c r="O1172" s="10" t="str">
        <f>Cleaned_Data[[#This Row],[Size]]</f>
        <v>XL</v>
      </c>
      <c r="P1172" s="10" t="str">
        <f t="shared" si="36"/>
        <v>LeBron 20|Basketball|XL</v>
      </c>
      <c r="Q1172" s="11">
        <f>Cleaned_Data[[#This Row],[Order_Date]]</f>
        <v>45792</v>
      </c>
      <c r="R1172" s="10" t="str">
        <f>Cleaned_Data[[#This Row],[Region]]</f>
        <v>Bangalore</v>
      </c>
      <c r="S1172" s="10" t="str">
        <f>Cleaned_Data[[#This Row],[Sales_Channel]]</f>
        <v>Retail</v>
      </c>
      <c r="T1172" s="10" t="str">
        <f>Cleaned_Data[[#This Row],[Gender_Category]]</f>
        <v>Kids</v>
      </c>
      <c r="U1172" t="str">
        <f t="shared" si="37"/>
        <v>DK-660</v>
      </c>
      <c r="V1172" s="10"/>
      <c r="W1172" s="10"/>
    </row>
    <row r="1173" spans="1:23" x14ac:dyDescent="0.3">
      <c r="A1173" s="10" t="s">
        <v>1492</v>
      </c>
      <c r="B1173" s="10">
        <f>Cleaned_Data[[#This Row],[Order_ID]]</f>
        <v>3229</v>
      </c>
      <c r="C1173" s="10" t="str">
        <f>_xlfn.XLOOKUP(P1173,Dim_Product!$E$2:$E$221,Dim_Product!$A$2:$A$221,"Not Found")</f>
        <v>PK-34</v>
      </c>
      <c r="D1173" s="10" t="str">
        <f>_xlfn.XLOOKUP(Table5[[#This Row],[Order_Date]],Table8[Date],Table8[Date_Key],"Not Found")</f>
        <v>DK-114</v>
      </c>
      <c r="E1173" s="10" t="str">
        <f>_xlfn.XLOOKUP(R1173,Table4[Region],Table4[Region_Key])</f>
        <v>RK-04</v>
      </c>
      <c r="F1173" s="10" t="str">
        <f>_xlfn.XLOOKUP(S1173,Table6[Sales_Channel],Table6[Channel_Key])</f>
        <v>CK-02</v>
      </c>
      <c r="G1173" s="10" t="str">
        <f>_xlfn.XLOOKUP(T1173,Table7[Gender_Category],Table7[Gender_Key])</f>
        <v>GK-01</v>
      </c>
      <c r="H1173" s="10">
        <f>Cleaned_Data[[#This Row],[Units_Sold]]</f>
        <v>2</v>
      </c>
      <c r="I1173" s="10">
        <f>Cleaned_Data[[#This Row],[MRP]]</f>
        <v>6110.0300000000007</v>
      </c>
      <c r="J1173" s="10">
        <f>Cleaned_Data[[#This Row],[Discount_Applied]]</f>
        <v>1</v>
      </c>
      <c r="K1173" s="10">
        <f>Cleaned_Data[[#This Row],[Revenue]]</f>
        <v>0</v>
      </c>
      <c r="L1173" s="10">
        <f>Cleaned_Data[[#This Row],[Profit]]</f>
        <v>188.96</v>
      </c>
      <c r="M1173" s="10" t="str">
        <f>Cleaned_Data[[#This Row],[Product_Name]]</f>
        <v>Free RN</v>
      </c>
      <c r="N1173" s="10" t="str">
        <f>Cleaned_Data[[#This Row],[Product_Line]]</f>
        <v>Running</v>
      </c>
      <c r="O1173" s="10" t="str">
        <f>Cleaned_Data[[#This Row],[Size]]</f>
        <v>NA</v>
      </c>
      <c r="P1173" s="10" t="str">
        <f t="shared" si="36"/>
        <v>Free RN|Running|NA</v>
      </c>
      <c r="Q1173" s="11">
        <f>Cleaned_Data[[#This Row],[Order_Date]]</f>
        <v>45246</v>
      </c>
      <c r="R1173" s="10" t="str">
        <f>Cleaned_Data[[#This Row],[Region]]</f>
        <v>Pune</v>
      </c>
      <c r="S1173" s="10" t="str">
        <f>Cleaned_Data[[#This Row],[Sales_Channel]]</f>
        <v>Retail</v>
      </c>
      <c r="T1173" s="10" t="str">
        <f>Cleaned_Data[[#This Row],[Gender_Category]]</f>
        <v>Kids</v>
      </c>
      <c r="U1173" t="str">
        <f t="shared" si="37"/>
        <v>DK-114</v>
      </c>
      <c r="V1173" s="10"/>
      <c r="W1173" s="10"/>
    </row>
    <row r="1174" spans="1:23" x14ac:dyDescent="0.3">
      <c r="A1174" s="10" t="s">
        <v>1493</v>
      </c>
      <c r="B1174" s="10">
        <f>Cleaned_Data[[#This Row],[Order_ID]]</f>
        <v>3230</v>
      </c>
      <c r="C1174" s="10" t="str">
        <f>_xlfn.XLOOKUP(P1174,Dim_Product!$E$2:$E$221,Dim_Product!$A$2:$A$221,"Not Found")</f>
        <v>PK-27</v>
      </c>
      <c r="D1174" s="10" t="str">
        <f>_xlfn.XLOOKUP(Table5[[#This Row],[Order_Date]],Table8[Date],Table8[Date_Key],"Not Found")</f>
        <v>DK-112</v>
      </c>
      <c r="E1174" s="10" t="str">
        <f>_xlfn.XLOOKUP(R1174,Table4[Region],Table4[Region_Key])</f>
        <v>RK-05</v>
      </c>
      <c r="F1174" s="10" t="str">
        <f>_xlfn.XLOOKUP(S1174,Table6[Sales_Channel],Table6[Channel_Key])</f>
        <v>CK-02</v>
      </c>
      <c r="G1174" s="10" t="str">
        <f>_xlfn.XLOOKUP(T1174,Table7[Gender_Category],Table7[Gender_Key])</f>
        <v>GK-03</v>
      </c>
      <c r="H1174" s="10">
        <f>Cleaned_Data[[#This Row],[Units_Sold]]</f>
        <v>2</v>
      </c>
      <c r="I1174" s="10">
        <f>Cleaned_Data[[#This Row],[MRP]]</f>
        <v>7398.98</v>
      </c>
      <c r="J1174" s="10">
        <f>Cleaned_Data[[#This Row],[Discount_Applied]]</f>
        <v>0.87</v>
      </c>
      <c r="K1174" s="10">
        <f>Cleaned_Data[[#This Row],[Revenue]]</f>
        <v>0</v>
      </c>
      <c r="L1174" s="10">
        <f>Cleaned_Data[[#This Row],[Profit]]</f>
        <v>3634.75</v>
      </c>
      <c r="M1174" s="10" t="str">
        <f>Cleaned_Data[[#This Row],[Product_Name]]</f>
        <v>Phantom GT</v>
      </c>
      <c r="N1174" s="10" t="str">
        <f>Cleaned_Data[[#This Row],[Product_Line]]</f>
        <v>Soccer</v>
      </c>
      <c r="O1174" s="10" t="str">
        <f>Cleaned_Data[[#This Row],[Size]]</f>
        <v>XL</v>
      </c>
      <c r="P1174" s="10" t="str">
        <f t="shared" si="36"/>
        <v>Phantom GT|Soccer|XL</v>
      </c>
      <c r="Q1174" s="11">
        <f>Cleaned_Data[[#This Row],[Order_Date]]</f>
        <v>45244</v>
      </c>
      <c r="R1174" s="10" t="str">
        <f>Cleaned_Data[[#This Row],[Region]]</f>
        <v>Delhi</v>
      </c>
      <c r="S1174" s="10" t="str">
        <f>Cleaned_Data[[#This Row],[Sales_Channel]]</f>
        <v>Retail</v>
      </c>
      <c r="T1174" s="10" t="str">
        <f>Cleaned_Data[[#This Row],[Gender_Category]]</f>
        <v>Men</v>
      </c>
      <c r="U1174" t="str">
        <f t="shared" si="37"/>
        <v>DK-112</v>
      </c>
      <c r="V1174" s="10"/>
      <c r="W1174" s="10"/>
    </row>
    <row r="1175" spans="1:23" x14ac:dyDescent="0.3">
      <c r="A1175" s="10" t="s">
        <v>1494</v>
      </c>
      <c r="B1175" s="10">
        <f>Cleaned_Data[[#This Row],[Order_ID]]</f>
        <v>3231</v>
      </c>
      <c r="C1175" s="10" t="str">
        <f>_xlfn.XLOOKUP(P1175,Dim_Product!$E$2:$E$221,Dim_Product!$A$2:$A$221,"Not Found")</f>
        <v>PK-110</v>
      </c>
      <c r="D1175" s="10" t="str">
        <f>_xlfn.XLOOKUP(Table5[[#This Row],[Order_Date]],Table8[Date],Table8[Date_Key],"Not Found")</f>
        <v>DK-468</v>
      </c>
      <c r="E1175" s="10" t="str">
        <f>_xlfn.XLOOKUP(R1175,Table4[Region],Table4[Region_Key])</f>
        <v>RK-06</v>
      </c>
      <c r="F1175" s="10" t="str">
        <f>_xlfn.XLOOKUP(S1175,Table6[Sales_Channel],Table6[Channel_Key])</f>
        <v>CK-01</v>
      </c>
      <c r="G1175" s="10" t="str">
        <f>_xlfn.XLOOKUP(T1175,Table7[Gender_Category],Table7[Gender_Key])</f>
        <v>GK-03</v>
      </c>
      <c r="H1175" s="10">
        <f>Cleaned_Data[[#This Row],[Units_Sold]]</f>
        <v>2</v>
      </c>
      <c r="I1175" s="10">
        <f>Cleaned_Data[[#This Row],[MRP]]</f>
        <v>6406.53</v>
      </c>
      <c r="J1175" s="10">
        <f>Cleaned_Data[[#This Row],[Discount_Applied]]</f>
        <v>0.9</v>
      </c>
      <c r="K1175" s="10">
        <f>Cleaned_Data[[#This Row],[Revenue]]</f>
        <v>0</v>
      </c>
      <c r="L1175" s="10">
        <f>Cleaned_Data[[#This Row],[Profit]]</f>
        <v>2859.55</v>
      </c>
      <c r="M1175" s="10" t="str">
        <f>Cleaned_Data[[#This Row],[Product_Name]]</f>
        <v>Dunk Low</v>
      </c>
      <c r="N1175" s="10" t="str">
        <f>Cleaned_Data[[#This Row],[Product_Line]]</f>
        <v>Lifestyle</v>
      </c>
      <c r="O1175" s="10" t="str">
        <f>Cleaned_Data[[#This Row],[Size]]</f>
        <v>L</v>
      </c>
      <c r="P1175" s="10" t="str">
        <f t="shared" si="36"/>
        <v>Dunk Low|Lifestyle|L</v>
      </c>
      <c r="Q1175" s="11">
        <f>Cleaned_Data[[#This Row],[Order_Date]]</f>
        <v>45600</v>
      </c>
      <c r="R1175" s="10" t="str">
        <f>Cleaned_Data[[#This Row],[Region]]</f>
        <v>Kolkata</v>
      </c>
      <c r="S1175" s="10" t="str">
        <f>Cleaned_Data[[#This Row],[Sales_Channel]]</f>
        <v>Online</v>
      </c>
      <c r="T1175" s="10" t="str">
        <f>Cleaned_Data[[#This Row],[Gender_Category]]</f>
        <v>Men</v>
      </c>
      <c r="U1175" t="str">
        <f t="shared" si="37"/>
        <v>DK-468</v>
      </c>
      <c r="V1175" s="10"/>
      <c r="W1175" s="10"/>
    </row>
    <row r="1176" spans="1:23" x14ac:dyDescent="0.3">
      <c r="A1176" s="10" t="s">
        <v>1495</v>
      </c>
      <c r="B1176" s="10">
        <f>Cleaned_Data[[#This Row],[Order_ID]]</f>
        <v>3232</v>
      </c>
      <c r="C1176" s="10" t="str">
        <f>_xlfn.XLOOKUP(P1176,Dim_Product!$E$2:$E$221,Dim_Product!$A$2:$A$221,"Not Found")</f>
        <v>PK-145</v>
      </c>
      <c r="D1176" s="10" t="str">
        <f>_xlfn.XLOOKUP(Table5[[#This Row],[Order_Date]],Table8[Date],Table8[Date_Key],"Not Found")</f>
        <v>Not Found</v>
      </c>
      <c r="E1176" s="10" t="str">
        <f>_xlfn.XLOOKUP(R1176,Table4[Region],Table4[Region_Key])</f>
        <v>RK-04</v>
      </c>
      <c r="F1176" s="10" t="str">
        <f>_xlfn.XLOOKUP(S1176,Table6[Sales_Channel],Table6[Channel_Key])</f>
        <v>CK-01</v>
      </c>
      <c r="G1176" s="10" t="str">
        <f>_xlfn.XLOOKUP(T1176,Table7[Gender_Category],Table7[Gender_Key])</f>
        <v>GK-01</v>
      </c>
      <c r="H1176" s="10">
        <f>Cleaned_Data[[#This Row],[Units_Sold]]</f>
        <v>0</v>
      </c>
      <c r="I1176" s="10">
        <f>Cleaned_Data[[#This Row],[MRP]]</f>
        <v>6110.0300000000007</v>
      </c>
      <c r="J1176" s="10">
        <f>Cleaned_Data[[#This Row],[Discount_Applied]]</f>
        <v>0</v>
      </c>
      <c r="K1176" s="10">
        <f>Cleaned_Data[[#This Row],[Revenue]]</f>
        <v>0</v>
      </c>
      <c r="L1176" s="10">
        <f>Cleaned_Data[[#This Row],[Profit]]</f>
        <v>2083.5700000000002</v>
      </c>
      <c r="M1176" s="10" t="str">
        <f>Cleaned_Data[[#This Row],[Product_Name]]</f>
        <v>Air Force 1</v>
      </c>
      <c r="N1176" s="10" t="str">
        <f>Cleaned_Data[[#This Row],[Product_Line]]</f>
        <v>Lifestyle</v>
      </c>
      <c r="O1176" s="10" t="str">
        <f>Cleaned_Data[[#This Row],[Size]]</f>
        <v>NA</v>
      </c>
      <c r="P1176" s="10" t="str">
        <f t="shared" si="36"/>
        <v>Air Force 1|Lifestyle|NA</v>
      </c>
      <c r="Q1176" s="11" t="str">
        <f>Cleaned_Data[[#This Row],[Order_Date]]</f>
        <v/>
      </c>
      <c r="R1176" s="10" t="str">
        <f>Cleaned_Data[[#This Row],[Region]]</f>
        <v>Pune</v>
      </c>
      <c r="S1176" s="10" t="str">
        <f>Cleaned_Data[[#This Row],[Sales_Channel]]</f>
        <v>Online</v>
      </c>
      <c r="T1176" s="10" t="str">
        <f>Cleaned_Data[[#This Row],[Gender_Category]]</f>
        <v>Kids</v>
      </c>
      <c r="U1176" t="str">
        <f t="shared" si="37"/>
        <v>Not Found</v>
      </c>
      <c r="V1176" s="10"/>
      <c r="W1176" s="10"/>
    </row>
    <row r="1177" spans="1:23" x14ac:dyDescent="0.3">
      <c r="A1177" s="10" t="s">
        <v>1496</v>
      </c>
      <c r="B1177" s="10">
        <f>Cleaned_Data[[#This Row],[Order_ID]]</f>
        <v>3233</v>
      </c>
      <c r="C1177" s="10" t="str">
        <f>_xlfn.XLOOKUP(P1177,Dim_Product!$E$2:$E$221,Dim_Product!$A$2:$A$221,"Not Found")</f>
        <v>PK-122</v>
      </c>
      <c r="D1177" s="10" t="str">
        <f>_xlfn.XLOOKUP(Table5[[#This Row],[Order_Date]],Table8[Date],Table8[Date_Key],"Not Found")</f>
        <v>DK-503</v>
      </c>
      <c r="E1177" s="10" t="str">
        <f>_xlfn.XLOOKUP(R1177,Table4[Region],Table4[Region_Key])</f>
        <v>RK-02</v>
      </c>
      <c r="F1177" s="10" t="str">
        <f>_xlfn.XLOOKUP(S1177,Table6[Sales_Channel],Table6[Channel_Key])</f>
        <v>CK-02</v>
      </c>
      <c r="G1177" s="10" t="str">
        <f>_xlfn.XLOOKUP(T1177,Table7[Gender_Category],Table7[Gender_Key])</f>
        <v>GK-03</v>
      </c>
      <c r="H1177" s="10">
        <f>Cleaned_Data[[#This Row],[Units_Sold]]</f>
        <v>1</v>
      </c>
      <c r="I1177" s="10">
        <f>Cleaned_Data[[#This Row],[MRP]]</f>
        <v>4091.68</v>
      </c>
      <c r="J1177" s="10">
        <f>Cleaned_Data[[#This Row],[Discount_Applied]]</f>
        <v>0</v>
      </c>
      <c r="K1177" s="10">
        <f>Cleaned_Data[[#This Row],[Revenue]]</f>
        <v>0</v>
      </c>
      <c r="L1177" s="10">
        <f>Cleaned_Data[[#This Row],[Profit]]</f>
        <v>571.79999999999995</v>
      </c>
      <c r="M1177" s="10" t="str">
        <f>Cleaned_Data[[#This Row],[Product_Name]]</f>
        <v>Phantom GT</v>
      </c>
      <c r="N1177" s="10" t="str">
        <f>Cleaned_Data[[#This Row],[Product_Line]]</f>
        <v>Soccer</v>
      </c>
      <c r="O1177" s="10" t="str">
        <f>Cleaned_Data[[#This Row],[Size]]</f>
        <v>M</v>
      </c>
      <c r="P1177" s="10" t="str">
        <f t="shared" si="36"/>
        <v>Phantom GT|Soccer|M</v>
      </c>
      <c r="Q1177" s="11">
        <f>Cleaned_Data[[#This Row],[Order_Date]]</f>
        <v>45635</v>
      </c>
      <c r="R1177" s="10" t="str">
        <f>Cleaned_Data[[#This Row],[Region]]</f>
        <v>Hyderabad</v>
      </c>
      <c r="S1177" s="10" t="str">
        <f>Cleaned_Data[[#This Row],[Sales_Channel]]</f>
        <v>Retail</v>
      </c>
      <c r="T1177" s="10" t="str">
        <f>Cleaned_Data[[#This Row],[Gender_Category]]</f>
        <v>Men</v>
      </c>
      <c r="U1177" t="str">
        <f t="shared" si="37"/>
        <v>DK-503</v>
      </c>
      <c r="V1177" s="10"/>
      <c r="W1177" s="10"/>
    </row>
    <row r="1178" spans="1:23" x14ac:dyDescent="0.3">
      <c r="A1178" s="10" t="s">
        <v>1497</v>
      </c>
      <c r="B1178" s="10">
        <f>Cleaned_Data[[#This Row],[Order_ID]]</f>
        <v>3234</v>
      </c>
      <c r="C1178" s="10" t="str">
        <f>_xlfn.XLOOKUP(P1178,Dim_Product!$E$2:$E$221,Dim_Product!$A$2:$A$221,"Not Found")</f>
        <v>PK-27</v>
      </c>
      <c r="D1178" s="10" t="str">
        <f>_xlfn.XLOOKUP(Table5[[#This Row],[Order_Date]],Table8[Date],Table8[Date_Key],"Not Found")</f>
        <v>DK-545</v>
      </c>
      <c r="E1178" s="10" t="str">
        <f>_xlfn.XLOOKUP(R1178,Table4[Region],Table4[Region_Key])</f>
        <v>RK-05</v>
      </c>
      <c r="F1178" s="10" t="str">
        <f>_xlfn.XLOOKUP(S1178,Table6[Sales_Channel],Table6[Channel_Key])</f>
        <v>CK-01</v>
      </c>
      <c r="G1178" s="10" t="str">
        <f>_xlfn.XLOOKUP(T1178,Table7[Gender_Category],Table7[Gender_Key])</f>
        <v>GK-01</v>
      </c>
      <c r="H1178" s="10">
        <f>Cleaned_Data[[#This Row],[Units_Sold]]</f>
        <v>2</v>
      </c>
      <c r="I1178" s="10">
        <f>Cleaned_Data[[#This Row],[MRP]]</f>
        <v>6110.0300000000007</v>
      </c>
      <c r="J1178" s="10">
        <f>Cleaned_Data[[#This Row],[Discount_Applied]]</f>
        <v>0</v>
      </c>
      <c r="K1178" s="10">
        <f>Cleaned_Data[[#This Row],[Revenue]]</f>
        <v>0</v>
      </c>
      <c r="L1178" s="10">
        <f>Cleaned_Data[[#This Row],[Profit]]</f>
        <v>327.76</v>
      </c>
      <c r="M1178" s="10" t="str">
        <f>Cleaned_Data[[#This Row],[Product_Name]]</f>
        <v>Phantom GT</v>
      </c>
      <c r="N1178" s="10" t="str">
        <f>Cleaned_Data[[#This Row],[Product_Line]]</f>
        <v>Soccer</v>
      </c>
      <c r="O1178" s="10" t="str">
        <f>Cleaned_Data[[#This Row],[Size]]</f>
        <v>XL</v>
      </c>
      <c r="P1178" s="10" t="str">
        <f t="shared" si="36"/>
        <v>Phantom GT|Soccer|XL</v>
      </c>
      <c r="Q1178" s="11">
        <f>Cleaned_Data[[#This Row],[Order_Date]]</f>
        <v>45677</v>
      </c>
      <c r="R1178" s="10" t="str">
        <f>Cleaned_Data[[#This Row],[Region]]</f>
        <v>Delhi</v>
      </c>
      <c r="S1178" s="10" t="str">
        <f>Cleaned_Data[[#This Row],[Sales_Channel]]</f>
        <v>Online</v>
      </c>
      <c r="T1178" s="10" t="str">
        <f>Cleaned_Data[[#This Row],[Gender_Category]]</f>
        <v>Kids</v>
      </c>
      <c r="U1178" t="str">
        <f t="shared" si="37"/>
        <v>DK-545</v>
      </c>
      <c r="V1178" s="10"/>
      <c r="W1178" s="10"/>
    </row>
    <row r="1179" spans="1:23" x14ac:dyDescent="0.3">
      <c r="A1179" s="10" t="s">
        <v>1498</v>
      </c>
      <c r="B1179" s="10">
        <f>Cleaned_Data[[#This Row],[Order_ID]]</f>
        <v>3235</v>
      </c>
      <c r="C1179" s="10" t="str">
        <f>_xlfn.XLOOKUP(P1179,Dim_Product!$E$2:$E$221,Dim_Product!$A$2:$A$221,"Not Found")</f>
        <v>PK-12</v>
      </c>
      <c r="D1179" s="10" t="str">
        <f>_xlfn.XLOOKUP(Table5[[#This Row],[Order_Date]],Table8[Date],Table8[Date_Key],"Not Found")</f>
        <v>Not Found</v>
      </c>
      <c r="E1179" s="10" t="str">
        <f>_xlfn.XLOOKUP(R1179,Table4[Region],Table4[Region_Key])</f>
        <v>RK-02</v>
      </c>
      <c r="F1179" s="10" t="str">
        <f>_xlfn.XLOOKUP(S1179,Table6[Sales_Channel],Table6[Channel_Key])</f>
        <v>CK-02</v>
      </c>
      <c r="G1179" s="10" t="str">
        <f>_xlfn.XLOOKUP(T1179,Table7[Gender_Category],Table7[Gender_Key])</f>
        <v>GK-02</v>
      </c>
      <c r="H1179" s="10">
        <f>Cleaned_Data[[#This Row],[Units_Sold]]</f>
        <v>0</v>
      </c>
      <c r="I1179" s="10">
        <f>Cleaned_Data[[#This Row],[MRP]]</f>
        <v>6110.0300000000007</v>
      </c>
      <c r="J1179" s="10">
        <f>Cleaned_Data[[#This Row],[Discount_Applied]]</f>
        <v>0.75</v>
      </c>
      <c r="K1179" s="10">
        <f>Cleaned_Data[[#This Row],[Revenue]]</f>
        <v>0</v>
      </c>
      <c r="L1179" s="10">
        <f>Cleaned_Data[[#This Row],[Profit]]</f>
        <v>1899.62</v>
      </c>
      <c r="M1179" s="10" t="str">
        <f>Cleaned_Data[[#This Row],[Product_Name]]</f>
        <v>SuperRep Go</v>
      </c>
      <c r="N1179" s="10" t="str">
        <f>Cleaned_Data[[#This Row],[Product_Line]]</f>
        <v>Training</v>
      </c>
      <c r="O1179" s="10" t="str">
        <f>Cleaned_Data[[#This Row],[Size]]</f>
        <v>NA</v>
      </c>
      <c r="P1179" s="10" t="str">
        <f t="shared" si="36"/>
        <v>SuperRep Go|Training|NA</v>
      </c>
      <c r="Q1179" s="11" t="str">
        <f>Cleaned_Data[[#This Row],[Order_Date]]</f>
        <v/>
      </c>
      <c r="R1179" s="10" t="str">
        <f>Cleaned_Data[[#This Row],[Region]]</f>
        <v>Hyderabad</v>
      </c>
      <c r="S1179" s="10" t="str">
        <f>Cleaned_Data[[#This Row],[Sales_Channel]]</f>
        <v>Retail</v>
      </c>
      <c r="T1179" s="10" t="str">
        <f>Cleaned_Data[[#This Row],[Gender_Category]]</f>
        <v>Women</v>
      </c>
      <c r="U1179" t="str">
        <f t="shared" si="37"/>
        <v>Not Found</v>
      </c>
      <c r="V1179" s="10"/>
      <c r="W1179" s="10"/>
    </row>
    <row r="1180" spans="1:23" x14ac:dyDescent="0.3">
      <c r="A1180" s="10" t="s">
        <v>1499</v>
      </c>
      <c r="B1180" s="10">
        <f>Cleaned_Data[[#This Row],[Order_ID]]</f>
        <v>3236</v>
      </c>
      <c r="C1180" s="10" t="str">
        <f>_xlfn.XLOOKUP(P1180,Dim_Product!$E$2:$E$221,Dim_Product!$A$2:$A$221,"Not Found")</f>
        <v>PK-11</v>
      </c>
      <c r="D1180" s="10" t="str">
        <f>_xlfn.XLOOKUP(Table5[[#This Row],[Order_Date]],Table8[Date],Table8[Date_Key],"Not Found")</f>
        <v>DK-422</v>
      </c>
      <c r="E1180" s="10" t="str">
        <f>_xlfn.XLOOKUP(R1180,Table4[Region],Table4[Region_Key])</f>
        <v>RK-02</v>
      </c>
      <c r="F1180" s="10" t="str">
        <f>_xlfn.XLOOKUP(S1180,Table6[Sales_Channel],Table6[Channel_Key])</f>
        <v>CK-02</v>
      </c>
      <c r="G1180" s="10" t="str">
        <f>_xlfn.XLOOKUP(T1180,Table7[Gender_Category],Table7[Gender_Key])</f>
        <v>GK-01</v>
      </c>
      <c r="H1180" s="10">
        <f>Cleaned_Data[[#This Row],[Units_Sold]]</f>
        <v>4</v>
      </c>
      <c r="I1180" s="10">
        <f>Cleaned_Data[[#This Row],[MRP]]</f>
        <v>6110.0300000000007</v>
      </c>
      <c r="J1180" s="10">
        <f>Cleaned_Data[[#This Row],[Discount_Applied]]</f>
        <v>0.68</v>
      </c>
      <c r="K1180" s="10">
        <f>Cleaned_Data[[#This Row],[Revenue]]</f>
        <v>0</v>
      </c>
      <c r="L1180" s="10">
        <f>Cleaned_Data[[#This Row],[Profit]]</f>
        <v>-37.369999999999997</v>
      </c>
      <c r="M1180" s="10" t="str">
        <f>Cleaned_Data[[#This Row],[Product_Name]]</f>
        <v>Blazer Mid</v>
      </c>
      <c r="N1180" s="10" t="str">
        <f>Cleaned_Data[[#This Row],[Product_Line]]</f>
        <v>Lifestyle</v>
      </c>
      <c r="O1180" s="10" t="str">
        <f>Cleaned_Data[[#This Row],[Size]]</f>
        <v>NA</v>
      </c>
      <c r="P1180" s="10" t="str">
        <f t="shared" si="36"/>
        <v>Blazer Mid|Lifestyle|NA</v>
      </c>
      <c r="Q1180" s="11">
        <f>Cleaned_Data[[#This Row],[Order_Date]]</f>
        <v>45554</v>
      </c>
      <c r="R1180" s="10" t="str">
        <f>Cleaned_Data[[#This Row],[Region]]</f>
        <v>Hyderabad</v>
      </c>
      <c r="S1180" s="10" t="str">
        <f>Cleaned_Data[[#This Row],[Sales_Channel]]</f>
        <v>Retail</v>
      </c>
      <c r="T1180" s="10" t="str">
        <f>Cleaned_Data[[#This Row],[Gender_Category]]</f>
        <v>Kids</v>
      </c>
      <c r="U1180" t="str">
        <f t="shared" si="37"/>
        <v>DK-422</v>
      </c>
      <c r="V1180" s="10"/>
      <c r="W1180" s="10"/>
    </row>
    <row r="1181" spans="1:23" x14ac:dyDescent="0.3">
      <c r="A1181" s="10" t="s">
        <v>1500</v>
      </c>
      <c r="B1181" s="10">
        <f>Cleaned_Data[[#This Row],[Order_ID]]</f>
        <v>3237</v>
      </c>
      <c r="C1181" s="10" t="str">
        <f>_xlfn.XLOOKUP(P1181,Dim_Product!$E$2:$E$221,Dim_Product!$A$2:$A$221,"Not Found")</f>
        <v>PK-48</v>
      </c>
      <c r="D1181" s="10" t="str">
        <f>_xlfn.XLOOKUP(Table5[[#This Row],[Order_Date]],Table8[Date],Table8[Date_Key],"Not Found")</f>
        <v>DK-639</v>
      </c>
      <c r="E1181" s="10" t="str">
        <f>_xlfn.XLOOKUP(R1181,Table4[Region],Table4[Region_Key])</f>
        <v>RK-03</v>
      </c>
      <c r="F1181" s="10" t="str">
        <f>_xlfn.XLOOKUP(S1181,Table6[Sales_Channel],Table6[Channel_Key])</f>
        <v>CK-02</v>
      </c>
      <c r="G1181" s="10" t="str">
        <f>_xlfn.XLOOKUP(T1181,Table7[Gender_Category],Table7[Gender_Key])</f>
        <v>GK-01</v>
      </c>
      <c r="H1181" s="10">
        <f>Cleaned_Data[[#This Row],[Units_Sold]]</f>
        <v>3</v>
      </c>
      <c r="I1181" s="10">
        <f>Cleaned_Data[[#This Row],[MRP]]</f>
        <v>5596.52</v>
      </c>
      <c r="J1181" s="10">
        <f>Cleaned_Data[[#This Row],[Discount_Applied]]</f>
        <v>0</v>
      </c>
      <c r="K1181" s="10">
        <f>Cleaned_Data[[#This Row],[Revenue]]</f>
        <v>0</v>
      </c>
      <c r="L1181" s="10">
        <f>Cleaned_Data[[#This Row],[Profit]]</f>
        <v>2926.28</v>
      </c>
      <c r="M1181" s="10" t="str">
        <f>Cleaned_Data[[#This Row],[Product_Name]]</f>
        <v>LeBron 20</v>
      </c>
      <c r="N1181" s="10" t="str">
        <f>Cleaned_Data[[#This Row],[Product_Line]]</f>
        <v>Basketball</v>
      </c>
      <c r="O1181" s="10" t="str">
        <f>Cleaned_Data[[#This Row],[Size]]</f>
        <v>L</v>
      </c>
      <c r="P1181" s="10" t="str">
        <f t="shared" si="36"/>
        <v>LeBron 20|Basketball|L</v>
      </c>
      <c r="Q1181" s="11">
        <f>Cleaned_Data[[#This Row],[Order_Date]]</f>
        <v>45771</v>
      </c>
      <c r="R1181" s="10" t="str">
        <f>Cleaned_Data[[#This Row],[Region]]</f>
        <v>Mumbai</v>
      </c>
      <c r="S1181" s="10" t="str">
        <f>Cleaned_Data[[#This Row],[Sales_Channel]]</f>
        <v>Retail</v>
      </c>
      <c r="T1181" s="10" t="str">
        <f>Cleaned_Data[[#This Row],[Gender_Category]]</f>
        <v>Kids</v>
      </c>
      <c r="U1181" t="str">
        <f t="shared" si="37"/>
        <v>DK-639</v>
      </c>
      <c r="V1181" s="10"/>
      <c r="W1181" s="10"/>
    </row>
    <row r="1182" spans="1:23" x14ac:dyDescent="0.3">
      <c r="A1182" s="10" t="s">
        <v>1501</v>
      </c>
      <c r="B1182" s="10">
        <f>Cleaned_Data[[#This Row],[Order_ID]]</f>
        <v>3238</v>
      </c>
      <c r="C1182" s="10" t="str">
        <f>_xlfn.XLOOKUP(P1182,Dim_Product!$E$2:$E$221,Dim_Product!$A$2:$A$221,"Not Found")</f>
        <v>PK-21</v>
      </c>
      <c r="D1182" s="10" t="str">
        <f>_xlfn.XLOOKUP(Table5[[#This Row],[Order_Date]],Table8[Date],Table8[Date_Key],"Not Found")</f>
        <v>DK-589</v>
      </c>
      <c r="E1182" s="10" t="str">
        <f>_xlfn.XLOOKUP(R1182,Table4[Region],Table4[Region_Key])</f>
        <v>RK-03</v>
      </c>
      <c r="F1182" s="10" t="str">
        <f>_xlfn.XLOOKUP(S1182,Table6[Sales_Channel],Table6[Channel_Key])</f>
        <v>CK-02</v>
      </c>
      <c r="G1182" s="10" t="str">
        <f>_xlfn.XLOOKUP(T1182,Table7[Gender_Category],Table7[Gender_Key])</f>
        <v>GK-02</v>
      </c>
      <c r="H1182" s="10">
        <f>Cleaned_Data[[#This Row],[Units_Sold]]</f>
        <v>1</v>
      </c>
      <c r="I1182" s="10">
        <f>Cleaned_Data[[#This Row],[MRP]]</f>
        <v>4420.21</v>
      </c>
      <c r="J1182" s="10">
        <f>Cleaned_Data[[#This Row],[Discount_Applied]]</f>
        <v>0.32</v>
      </c>
      <c r="K1182" s="10">
        <f>Cleaned_Data[[#This Row],[Revenue]]</f>
        <v>3005.74</v>
      </c>
      <c r="L1182" s="10">
        <f>Cleaned_Data[[#This Row],[Profit]]</f>
        <v>705.58</v>
      </c>
      <c r="M1182" s="10" t="str">
        <f>Cleaned_Data[[#This Row],[Product_Name]]</f>
        <v>SuperRep Go</v>
      </c>
      <c r="N1182" s="10" t="str">
        <f>Cleaned_Data[[#This Row],[Product_Line]]</f>
        <v>Training</v>
      </c>
      <c r="O1182" s="10" t="str">
        <f>Cleaned_Data[[#This Row],[Size]]</f>
        <v>XL</v>
      </c>
      <c r="P1182" s="10" t="str">
        <f t="shared" si="36"/>
        <v>SuperRep Go|Training|XL</v>
      </c>
      <c r="Q1182" s="11">
        <f>Cleaned_Data[[#This Row],[Order_Date]]</f>
        <v>45721</v>
      </c>
      <c r="R1182" s="10" t="str">
        <f>Cleaned_Data[[#This Row],[Region]]</f>
        <v>Mumbai</v>
      </c>
      <c r="S1182" s="10" t="str">
        <f>Cleaned_Data[[#This Row],[Sales_Channel]]</f>
        <v>Retail</v>
      </c>
      <c r="T1182" s="10" t="str">
        <f>Cleaned_Data[[#This Row],[Gender_Category]]</f>
        <v>Women</v>
      </c>
      <c r="U1182" t="str">
        <f t="shared" si="37"/>
        <v>DK-589</v>
      </c>
      <c r="V1182" s="10"/>
      <c r="W1182" s="10"/>
    </row>
    <row r="1183" spans="1:23" x14ac:dyDescent="0.3">
      <c r="A1183" s="10" t="s">
        <v>1502</v>
      </c>
      <c r="B1183" s="10">
        <f>Cleaned_Data[[#This Row],[Order_ID]]</f>
        <v>3239</v>
      </c>
      <c r="C1183" s="10" t="str">
        <f>_xlfn.XLOOKUP(P1183,Dim_Product!$E$2:$E$221,Dim_Product!$A$2:$A$221,"Not Found")</f>
        <v>PK-57</v>
      </c>
      <c r="D1183" s="10" t="str">
        <f>_xlfn.XLOOKUP(Table5[[#This Row],[Order_Date]],Table8[Date],Table8[Date_Key],"Not Found")</f>
        <v>Not Found</v>
      </c>
      <c r="E1183" s="10" t="str">
        <f>_xlfn.XLOOKUP(R1183,Table4[Region],Table4[Region_Key])</f>
        <v>RK-03</v>
      </c>
      <c r="F1183" s="10" t="str">
        <f>_xlfn.XLOOKUP(S1183,Table6[Sales_Channel],Table6[Channel_Key])</f>
        <v>CK-02</v>
      </c>
      <c r="G1183" s="10" t="str">
        <f>_xlfn.XLOOKUP(T1183,Table7[Gender_Category],Table7[Gender_Key])</f>
        <v>GK-03</v>
      </c>
      <c r="H1183" s="10">
        <f>Cleaned_Data[[#This Row],[Units_Sold]]</f>
        <v>-1</v>
      </c>
      <c r="I1183" s="10">
        <f>Cleaned_Data[[#This Row],[MRP]]</f>
        <v>6110.0300000000007</v>
      </c>
      <c r="J1183" s="10">
        <f>Cleaned_Data[[#This Row],[Discount_Applied]]</f>
        <v>0</v>
      </c>
      <c r="K1183" s="10">
        <f>Cleaned_Data[[#This Row],[Revenue]]</f>
        <v>0</v>
      </c>
      <c r="L1183" s="10">
        <f>Cleaned_Data[[#This Row],[Profit]]</f>
        <v>1810.07</v>
      </c>
      <c r="M1183" s="10" t="str">
        <f>Cleaned_Data[[#This Row],[Product_Name]]</f>
        <v>Pegasus Turbo</v>
      </c>
      <c r="N1183" s="10" t="str">
        <f>Cleaned_Data[[#This Row],[Product_Line]]</f>
        <v>Running</v>
      </c>
      <c r="O1183" s="10" t="str">
        <f>Cleaned_Data[[#This Row],[Size]]</f>
        <v>XL</v>
      </c>
      <c r="P1183" s="10" t="str">
        <f t="shared" si="36"/>
        <v>Pegasus Turbo|Running|XL</v>
      </c>
      <c r="Q1183" s="11" t="str">
        <f>Cleaned_Data[[#This Row],[Order_Date]]</f>
        <v/>
      </c>
      <c r="R1183" s="10" t="str">
        <f>Cleaned_Data[[#This Row],[Region]]</f>
        <v>Mumbai</v>
      </c>
      <c r="S1183" s="10" t="str">
        <f>Cleaned_Data[[#This Row],[Sales_Channel]]</f>
        <v>Retail</v>
      </c>
      <c r="T1183" s="10" t="str">
        <f>Cleaned_Data[[#This Row],[Gender_Category]]</f>
        <v>Men</v>
      </c>
      <c r="U1183" t="str">
        <f t="shared" si="37"/>
        <v>Not Found</v>
      </c>
      <c r="V1183" s="10"/>
      <c r="W1183" s="10"/>
    </row>
    <row r="1184" spans="1:23" x14ac:dyDescent="0.3">
      <c r="A1184" s="10" t="s">
        <v>1503</v>
      </c>
      <c r="B1184" s="10">
        <f>Cleaned_Data[[#This Row],[Order_ID]]</f>
        <v>3240</v>
      </c>
      <c r="C1184" s="10" t="str">
        <f>_xlfn.XLOOKUP(P1184,Dim_Product!$E$2:$E$221,Dim_Product!$A$2:$A$221,"Not Found")</f>
        <v>PK-78</v>
      </c>
      <c r="D1184" s="10" t="str">
        <f>_xlfn.XLOOKUP(Table5[[#This Row],[Order_Date]],Table8[Date],Table8[Date_Key],"Not Found")</f>
        <v>Not Found</v>
      </c>
      <c r="E1184" s="10" t="str">
        <f>_xlfn.XLOOKUP(R1184,Table4[Region],Table4[Region_Key])</f>
        <v>RK-02</v>
      </c>
      <c r="F1184" s="10" t="str">
        <f>_xlfn.XLOOKUP(S1184,Table6[Sales_Channel],Table6[Channel_Key])</f>
        <v>CK-02</v>
      </c>
      <c r="G1184" s="10" t="str">
        <f>_xlfn.XLOOKUP(T1184,Table7[Gender_Category],Table7[Gender_Key])</f>
        <v>GK-01</v>
      </c>
      <c r="H1184" s="10">
        <f>Cleaned_Data[[#This Row],[Units_Sold]]</f>
        <v>-1</v>
      </c>
      <c r="I1184" s="10">
        <f>Cleaned_Data[[#This Row],[MRP]]</f>
        <v>8776.59</v>
      </c>
      <c r="J1184" s="10">
        <f>Cleaned_Data[[#This Row],[Discount_Applied]]</f>
        <v>0</v>
      </c>
      <c r="K1184" s="10">
        <f>Cleaned_Data[[#This Row],[Revenue]]</f>
        <v>0</v>
      </c>
      <c r="L1184" s="10">
        <f>Cleaned_Data[[#This Row],[Profit]]</f>
        <v>-1020.05</v>
      </c>
      <c r="M1184" s="10" t="str">
        <f>Cleaned_Data[[#This Row],[Product_Name]]</f>
        <v>Zoom Freak</v>
      </c>
      <c r="N1184" s="10" t="str">
        <f>Cleaned_Data[[#This Row],[Product_Line]]</f>
        <v>Basketball</v>
      </c>
      <c r="O1184" s="10" t="str">
        <f>Cleaned_Data[[#This Row],[Size]]</f>
        <v>9</v>
      </c>
      <c r="P1184" s="10" t="str">
        <f t="shared" si="36"/>
        <v>Zoom Freak|Basketball|9</v>
      </c>
      <c r="Q1184" s="11" t="str">
        <f>Cleaned_Data[[#This Row],[Order_Date]]</f>
        <v/>
      </c>
      <c r="R1184" s="10" t="str">
        <f>Cleaned_Data[[#This Row],[Region]]</f>
        <v>Hyderabad</v>
      </c>
      <c r="S1184" s="10" t="str">
        <f>Cleaned_Data[[#This Row],[Sales_Channel]]</f>
        <v>Retail</v>
      </c>
      <c r="T1184" s="10" t="str">
        <f>Cleaned_Data[[#This Row],[Gender_Category]]</f>
        <v>Kids</v>
      </c>
      <c r="U1184" t="str">
        <f t="shared" si="37"/>
        <v>Not Found</v>
      </c>
      <c r="V1184" s="10"/>
      <c r="W1184" s="10"/>
    </row>
    <row r="1185" spans="1:23" x14ac:dyDescent="0.3">
      <c r="A1185" s="10" t="s">
        <v>1504</v>
      </c>
      <c r="B1185" s="10">
        <f>Cleaned_Data[[#This Row],[Order_ID]]</f>
        <v>3241</v>
      </c>
      <c r="C1185" s="10" t="str">
        <f>_xlfn.XLOOKUP(P1185,Dim_Product!$E$2:$E$221,Dim_Product!$A$2:$A$221,"Not Found")</f>
        <v>PK-66</v>
      </c>
      <c r="D1185" s="10" t="str">
        <f>_xlfn.XLOOKUP(Table5[[#This Row],[Order_Date]],Table8[Date],Table8[Date_Key],"Not Found")</f>
        <v>Not Found</v>
      </c>
      <c r="E1185" s="10" t="str">
        <f>_xlfn.XLOOKUP(R1185,Table4[Region],Table4[Region_Key])</f>
        <v>RK-01</v>
      </c>
      <c r="F1185" s="10" t="str">
        <f>_xlfn.XLOOKUP(S1185,Table6[Sales_Channel],Table6[Channel_Key])</f>
        <v>CK-02</v>
      </c>
      <c r="G1185" s="10" t="str">
        <f>_xlfn.XLOOKUP(T1185,Table7[Gender_Category],Table7[Gender_Key])</f>
        <v>GK-02</v>
      </c>
      <c r="H1185" s="10">
        <f>Cleaned_Data[[#This Row],[Units_Sold]]</f>
        <v>2</v>
      </c>
      <c r="I1185" s="10">
        <f>Cleaned_Data[[#This Row],[MRP]]</f>
        <v>7477.49</v>
      </c>
      <c r="J1185" s="10">
        <f>Cleaned_Data[[#This Row],[Discount_Applied]]</f>
        <v>0</v>
      </c>
      <c r="K1185" s="10">
        <f>Cleaned_Data[[#This Row],[Revenue]]</f>
        <v>0</v>
      </c>
      <c r="L1185" s="10">
        <f>Cleaned_Data[[#This Row],[Profit]]</f>
        <v>3176.2</v>
      </c>
      <c r="M1185" s="10" t="str">
        <f>Cleaned_Data[[#This Row],[Product_Name]]</f>
        <v>LeBron 20</v>
      </c>
      <c r="N1185" s="10" t="str">
        <f>Cleaned_Data[[#This Row],[Product_Line]]</f>
        <v>Basketball</v>
      </c>
      <c r="O1185" s="10" t="str">
        <f>Cleaned_Data[[#This Row],[Size]]</f>
        <v>XL</v>
      </c>
      <c r="P1185" s="10" t="str">
        <f t="shared" si="36"/>
        <v>LeBron 20|Basketball|XL</v>
      </c>
      <c r="Q1185" s="11" t="str">
        <f>Cleaned_Data[[#This Row],[Order_Date]]</f>
        <v/>
      </c>
      <c r="R1185" s="10" t="str">
        <f>Cleaned_Data[[#This Row],[Region]]</f>
        <v>Bangalore</v>
      </c>
      <c r="S1185" s="10" t="str">
        <f>Cleaned_Data[[#This Row],[Sales_Channel]]</f>
        <v>Retail</v>
      </c>
      <c r="T1185" s="10" t="str">
        <f>Cleaned_Data[[#This Row],[Gender_Category]]</f>
        <v>Women</v>
      </c>
      <c r="U1185" t="str">
        <f t="shared" si="37"/>
        <v>Not Found</v>
      </c>
      <c r="V1185" s="10"/>
      <c r="W1185" s="10"/>
    </row>
    <row r="1186" spans="1:23" x14ac:dyDescent="0.3">
      <c r="A1186" s="10" t="s">
        <v>1505</v>
      </c>
      <c r="B1186" s="10">
        <f>Cleaned_Data[[#This Row],[Order_ID]]</f>
        <v>3242</v>
      </c>
      <c r="C1186" s="10" t="str">
        <f>_xlfn.XLOOKUP(P1186,Dim_Product!$E$2:$E$221,Dim_Product!$A$2:$A$221,"Not Found")</f>
        <v>PK-48</v>
      </c>
      <c r="D1186" s="10" t="str">
        <f>_xlfn.XLOOKUP(Table5[[#This Row],[Order_Date]],Table8[Date],Table8[Date_Key],"Not Found")</f>
        <v>DK-448</v>
      </c>
      <c r="E1186" s="10" t="str">
        <f>_xlfn.XLOOKUP(R1186,Table4[Region],Table4[Region_Key])</f>
        <v>RK-01</v>
      </c>
      <c r="F1186" s="10" t="str">
        <f>_xlfn.XLOOKUP(S1186,Table6[Sales_Channel],Table6[Channel_Key])</f>
        <v>CK-02</v>
      </c>
      <c r="G1186" s="10" t="str">
        <f>_xlfn.XLOOKUP(T1186,Table7[Gender_Category],Table7[Gender_Key])</f>
        <v>GK-03</v>
      </c>
      <c r="H1186" s="10">
        <f>Cleaned_Data[[#This Row],[Units_Sold]]</f>
        <v>2</v>
      </c>
      <c r="I1186" s="10">
        <f>Cleaned_Data[[#This Row],[MRP]]</f>
        <v>9677.18</v>
      </c>
      <c r="J1186" s="10">
        <f>Cleaned_Data[[#This Row],[Discount_Applied]]</f>
        <v>0.59</v>
      </c>
      <c r="K1186" s="10">
        <f>Cleaned_Data[[#This Row],[Revenue]]</f>
        <v>0</v>
      </c>
      <c r="L1186" s="10">
        <f>Cleaned_Data[[#This Row],[Profit]]</f>
        <v>609.45000000000005</v>
      </c>
      <c r="M1186" s="10" t="str">
        <f>Cleaned_Data[[#This Row],[Product_Name]]</f>
        <v>LeBron 20</v>
      </c>
      <c r="N1186" s="10" t="str">
        <f>Cleaned_Data[[#This Row],[Product_Line]]</f>
        <v>Basketball</v>
      </c>
      <c r="O1186" s="10" t="str">
        <f>Cleaned_Data[[#This Row],[Size]]</f>
        <v>L</v>
      </c>
      <c r="P1186" s="10" t="str">
        <f t="shared" si="36"/>
        <v>LeBron 20|Basketball|L</v>
      </c>
      <c r="Q1186" s="11">
        <f>Cleaned_Data[[#This Row],[Order_Date]]</f>
        <v>45580</v>
      </c>
      <c r="R1186" s="10" t="str">
        <f>Cleaned_Data[[#This Row],[Region]]</f>
        <v>Bangalore</v>
      </c>
      <c r="S1186" s="10" t="str">
        <f>Cleaned_Data[[#This Row],[Sales_Channel]]</f>
        <v>Retail</v>
      </c>
      <c r="T1186" s="10" t="str">
        <f>Cleaned_Data[[#This Row],[Gender_Category]]</f>
        <v>Men</v>
      </c>
      <c r="U1186" t="str">
        <f t="shared" si="37"/>
        <v>DK-448</v>
      </c>
      <c r="V1186" s="10"/>
      <c r="W1186" s="10"/>
    </row>
    <row r="1187" spans="1:23" x14ac:dyDescent="0.3">
      <c r="A1187" s="10" t="s">
        <v>1506</v>
      </c>
      <c r="B1187" s="10">
        <f>Cleaned_Data[[#This Row],[Order_ID]]</f>
        <v>3243</v>
      </c>
      <c r="C1187" s="10" t="str">
        <f>_xlfn.XLOOKUP(P1187,Dim_Product!$E$2:$E$221,Dim_Product!$A$2:$A$221,"Not Found")</f>
        <v>PK-119</v>
      </c>
      <c r="D1187" s="10" t="str">
        <f>_xlfn.XLOOKUP(Table5[[#This Row],[Order_Date]],Table8[Date],Table8[Date_Key],"Not Found")</f>
        <v>DK-596</v>
      </c>
      <c r="E1187" s="10" t="str">
        <f>_xlfn.XLOOKUP(R1187,Table4[Region],Table4[Region_Key])</f>
        <v>RK-04</v>
      </c>
      <c r="F1187" s="10" t="str">
        <f>_xlfn.XLOOKUP(S1187,Table6[Sales_Channel],Table6[Channel_Key])</f>
        <v>CK-02</v>
      </c>
      <c r="G1187" s="10" t="str">
        <f>_xlfn.XLOOKUP(T1187,Table7[Gender_Category],Table7[Gender_Key])</f>
        <v>GK-03</v>
      </c>
      <c r="H1187" s="10">
        <f>Cleaned_Data[[#This Row],[Units_Sold]]</f>
        <v>3</v>
      </c>
      <c r="I1187" s="10">
        <f>Cleaned_Data[[#This Row],[MRP]]</f>
        <v>6110.0300000000007</v>
      </c>
      <c r="J1187" s="10">
        <f>Cleaned_Data[[#This Row],[Discount_Applied]]</f>
        <v>0</v>
      </c>
      <c r="K1187" s="10">
        <f>Cleaned_Data[[#This Row],[Revenue]]</f>
        <v>0</v>
      </c>
      <c r="L1187" s="10">
        <f>Cleaned_Data[[#This Row],[Profit]]</f>
        <v>1943.22</v>
      </c>
      <c r="M1187" s="10" t="str">
        <f>Cleaned_Data[[#This Row],[Product_Name]]</f>
        <v>Air Force 1</v>
      </c>
      <c r="N1187" s="10" t="str">
        <f>Cleaned_Data[[#This Row],[Product_Line]]</f>
        <v>Lifestyle</v>
      </c>
      <c r="O1187" s="10" t="str">
        <f>Cleaned_Data[[#This Row],[Size]]</f>
        <v>L</v>
      </c>
      <c r="P1187" s="10" t="str">
        <f t="shared" si="36"/>
        <v>Air Force 1|Lifestyle|L</v>
      </c>
      <c r="Q1187" s="11">
        <f>Cleaned_Data[[#This Row],[Order_Date]]</f>
        <v>45728</v>
      </c>
      <c r="R1187" s="10" t="str">
        <f>Cleaned_Data[[#This Row],[Region]]</f>
        <v>Pune</v>
      </c>
      <c r="S1187" s="10" t="str">
        <f>Cleaned_Data[[#This Row],[Sales_Channel]]</f>
        <v>Retail</v>
      </c>
      <c r="T1187" s="10" t="str">
        <f>Cleaned_Data[[#This Row],[Gender_Category]]</f>
        <v>Men</v>
      </c>
      <c r="U1187" t="str">
        <f t="shared" si="37"/>
        <v>DK-596</v>
      </c>
      <c r="V1187" s="10"/>
      <c r="W1187" s="10"/>
    </row>
    <row r="1188" spans="1:23" x14ac:dyDescent="0.3">
      <c r="A1188" s="10" t="s">
        <v>1507</v>
      </c>
      <c r="B1188" s="10">
        <f>Cleaned_Data[[#This Row],[Order_ID]]</f>
        <v>3244</v>
      </c>
      <c r="C1188" s="10" t="str">
        <f>_xlfn.XLOOKUP(P1188,Dim_Product!$E$2:$E$221,Dim_Product!$A$2:$A$221,"Not Found")</f>
        <v>PK-58</v>
      </c>
      <c r="D1188" s="10" t="str">
        <f>_xlfn.XLOOKUP(Table5[[#This Row],[Order_Date]],Table8[Date],Table8[Date_Key],"Not Found")</f>
        <v>DK-449</v>
      </c>
      <c r="E1188" s="10" t="str">
        <f>_xlfn.XLOOKUP(R1188,Table4[Region],Table4[Region_Key])</f>
        <v>RK-02</v>
      </c>
      <c r="F1188" s="10" t="str">
        <f>_xlfn.XLOOKUP(S1188,Table6[Sales_Channel],Table6[Channel_Key])</f>
        <v>CK-01</v>
      </c>
      <c r="G1188" s="10" t="str">
        <f>_xlfn.XLOOKUP(T1188,Table7[Gender_Category],Table7[Gender_Key])</f>
        <v>GK-02</v>
      </c>
      <c r="H1188" s="10">
        <f>Cleaned_Data[[#This Row],[Units_Sold]]</f>
        <v>0</v>
      </c>
      <c r="I1188" s="10">
        <f>Cleaned_Data[[#This Row],[MRP]]</f>
        <v>6110.0300000000007</v>
      </c>
      <c r="J1188" s="10">
        <f>Cleaned_Data[[#This Row],[Discount_Applied]]</f>
        <v>0</v>
      </c>
      <c r="K1188" s="10">
        <f>Cleaned_Data[[#This Row],[Revenue]]</f>
        <v>0</v>
      </c>
      <c r="L1188" s="10">
        <f>Cleaned_Data[[#This Row],[Profit]]</f>
        <v>1750.18</v>
      </c>
      <c r="M1188" s="10" t="str">
        <f>Cleaned_Data[[#This Row],[Product_Name]]</f>
        <v>Metcon 7</v>
      </c>
      <c r="N1188" s="10" t="str">
        <f>Cleaned_Data[[#This Row],[Product_Line]]</f>
        <v>Training</v>
      </c>
      <c r="O1188" s="10" t="str">
        <f>Cleaned_Data[[#This Row],[Size]]</f>
        <v>M</v>
      </c>
      <c r="P1188" s="10" t="str">
        <f t="shared" si="36"/>
        <v>Metcon 7|Training|M</v>
      </c>
      <c r="Q1188" s="11">
        <f>Cleaned_Data[[#This Row],[Order_Date]]</f>
        <v>45581</v>
      </c>
      <c r="R1188" s="10" t="str">
        <f>Cleaned_Data[[#This Row],[Region]]</f>
        <v>Hyderabad</v>
      </c>
      <c r="S1188" s="10" t="str">
        <f>Cleaned_Data[[#This Row],[Sales_Channel]]</f>
        <v>Online</v>
      </c>
      <c r="T1188" s="10" t="str">
        <f>Cleaned_Data[[#This Row],[Gender_Category]]</f>
        <v>Women</v>
      </c>
      <c r="U1188" t="str">
        <f t="shared" si="37"/>
        <v>DK-449</v>
      </c>
      <c r="V1188" s="10"/>
      <c r="W1188" s="10"/>
    </row>
    <row r="1189" spans="1:23" x14ac:dyDescent="0.3">
      <c r="A1189" s="10" t="s">
        <v>1508</v>
      </c>
      <c r="B1189" s="10">
        <f>Cleaned_Data[[#This Row],[Order_ID]]</f>
        <v>3245</v>
      </c>
      <c r="C1189" s="10" t="str">
        <f>_xlfn.XLOOKUP(P1189,Dim_Product!$E$2:$E$221,Dim_Product!$A$2:$A$221,"Not Found")</f>
        <v>PK-46</v>
      </c>
      <c r="D1189" s="10" t="str">
        <f>_xlfn.XLOOKUP(Table5[[#This Row],[Order_Date]],Table8[Date],Table8[Date_Key],"Not Found")</f>
        <v>DK-540</v>
      </c>
      <c r="E1189" s="10" t="str">
        <f>_xlfn.XLOOKUP(R1189,Table4[Region],Table4[Region_Key])</f>
        <v>RK-04</v>
      </c>
      <c r="F1189" s="10" t="str">
        <f>_xlfn.XLOOKUP(S1189,Table6[Sales_Channel],Table6[Channel_Key])</f>
        <v>CK-02</v>
      </c>
      <c r="G1189" s="10" t="str">
        <f>_xlfn.XLOOKUP(T1189,Table7[Gender_Category],Table7[Gender_Key])</f>
        <v>GK-02</v>
      </c>
      <c r="H1189" s="10">
        <f>Cleaned_Data[[#This Row],[Units_Sold]]</f>
        <v>3</v>
      </c>
      <c r="I1189" s="10">
        <f>Cleaned_Data[[#This Row],[MRP]]</f>
        <v>6110.0300000000007</v>
      </c>
      <c r="J1189" s="10">
        <f>Cleaned_Data[[#This Row],[Discount_Applied]]</f>
        <v>0</v>
      </c>
      <c r="K1189" s="10">
        <f>Cleaned_Data[[#This Row],[Revenue]]</f>
        <v>0</v>
      </c>
      <c r="L1189" s="10">
        <f>Cleaned_Data[[#This Row],[Profit]]</f>
        <v>3102.91</v>
      </c>
      <c r="M1189" s="10" t="str">
        <f>Cleaned_Data[[#This Row],[Product_Name]]</f>
        <v>React Infinity</v>
      </c>
      <c r="N1189" s="10" t="str">
        <f>Cleaned_Data[[#This Row],[Product_Line]]</f>
        <v>Running</v>
      </c>
      <c r="O1189" s="10" t="str">
        <f>Cleaned_Data[[#This Row],[Size]]</f>
        <v>L</v>
      </c>
      <c r="P1189" s="10" t="str">
        <f t="shared" si="36"/>
        <v>React Infinity|Running|L</v>
      </c>
      <c r="Q1189" s="11">
        <f>Cleaned_Data[[#This Row],[Order_Date]]</f>
        <v>45672</v>
      </c>
      <c r="R1189" s="10" t="str">
        <f>Cleaned_Data[[#This Row],[Region]]</f>
        <v>Pune</v>
      </c>
      <c r="S1189" s="10" t="str">
        <f>Cleaned_Data[[#This Row],[Sales_Channel]]</f>
        <v>Retail</v>
      </c>
      <c r="T1189" s="10" t="str">
        <f>Cleaned_Data[[#This Row],[Gender_Category]]</f>
        <v>Women</v>
      </c>
      <c r="U1189" t="str">
        <f t="shared" si="37"/>
        <v>DK-540</v>
      </c>
      <c r="V1189" s="10"/>
      <c r="W1189" s="10"/>
    </row>
    <row r="1190" spans="1:23" x14ac:dyDescent="0.3">
      <c r="A1190" s="10" t="s">
        <v>1509</v>
      </c>
      <c r="B1190" s="10">
        <f>Cleaned_Data[[#This Row],[Order_ID]]</f>
        <v>3246</v>
      </c>
      <c r="C1190" s="10" t="str">
        <f>_xlfn.XLOOKUP(P1190,Dim_Product!$E$2:$E$221,Dim_Product!$A$2:$A$221,"Not Found")</f>
        <v>PK-155</v>
      </c>
      <c r="D1190" s="10" t="str">
        <f>_xlfn.XLOOKUP(Table5[[#This Row],[Order_Date]],Table8[Date],Table8[Date_Key],"Not Found")</f>
        <v>DK-565</v>
      </c>
      <c r="E1190" s="10" t="str">
        <f>_xlfn.XLOOKUP(R1190,Table4[Region],Table4[Region_Key])</f>
        <v>RK-04</v>
      </c>
      <c r="F1190" s="10" t="str">
        <f>_xlfn.XLOOKUP(S1190,Table6[Sales_Channel],Table6[Channel_Key])</f>
        <v>CK-01</v>
      </c>
      <c r="G1190" s="10" t="str">
        <f>_xlfn.XLOOKUP(T1190,Table7[Gender_Category],Table7[Gender_Key])</f>
        <v>GK-03</v>
      </c>
      <c r="H1190" s="10">
        <f>Cleaned_Data[[#This Row],[Units_Sold]]</f>
        <v>2</v>
      </c>
      <c r="I1190" s="10">
        <f>Cleaned_Data[[#This Row],[MRP]]</f>
        <v>7787.74</v>
      </c>
      <c r="J1190" s="10">
        <f>Cleaned_Data[[#This Row],[Discount_Applied]]</f>
        <v>0</v>
      </c>
      <c r="K1190" s="10">
        <f>Cleaned_Data[[#This Row],[Revenue]]</f>
        <v>0</v>
      </c>
      <c r="L1190" s="10">
        <f>Cleaned_Data[[#This Row],[Profit]]</f>
        <v>479.25</v>
      </c>
      <c r="M1190" s="10" t="str">
        <f>Cleaned_Data[[#This Row],[Product_Name]]</f>
        <v>Air Zoom</v>
      </c>
      <c r="N1190" s="10" t="str">
        <f>Cleaned_Data[[#This Row],[Product_Line]]</f>
        <v>Running</v>
      </c>
      <c r="O1190" s="10" t="str">
        <f>Cleaned_Data[[#This Row],[Size]]</f>
        <v>7</v>
      </c>
      <c r="P1190" s="10" t="str">
        <f t="shared" si="36"/>
        <v>Air Zoom|Running|7</v>
      </c>
      <c r="Q1190" s="11">
        <f>Cleaned_Data[[#This Row],[Order_Date]]</f>
        <v>45697</v>
      </c>
      <c r="R1190" s="10" t="str">
        <f>Cleaned_Data[[#This Row],[Region]]</f>
        <v>Pune</v>
      </c>
      <c r="S1190" s="10" t="str">
        <f>Cleaned_Data[[#This Row],[Sales_Channel]]</f>
        <v>Online</v>
      </c>
      <c r="T1190" s="10" t="str">
        <f>Cleaned_Data[[#This Row],[Gender_Category]]</f>
        <v>Men</v>
      </c>
      <c r="U1190" t="str">
        <f t="shared" si="37"/>
        <v>DK-565</v>
      </c>
      <c r="V1190" s="10"/>
      <c r="W1190" s="10"/>
    </row>
    <row r="1191" spans="1:23" x14ac:dyDescent="0.3">
      <c r="A1191" s="10" t="s">
        <v>1510</v>
      </c>
      <c r="B1191" s="10">
        <f>Cleaned_Data[[#This Row],[Order_ID]]</f>
        <v>3247</v>
      </c>
      <c r="C1191" s="10" t="str">
        <f>_xlfn.XLOOKUP(P1191,Dim_Product!$E$2:$E$221,Dim_Product!$A$2:$A$221,"Not Found")</f>
        <v>PK-112</v>
      </c>
      <c r="D1191" s="10" t="str">
        <f>_xlfn.XLOOKUP(Table5[[#This Row],[Order_Date]],Table8[Date],Table8[Date_Key],"Not Found")</f>
        <v>DK-564</v>
      </c>
      <c r="E1191" s="10" t="str">
        <f>_xlfn.XLOOKUP(R1191,Table4[Region],Table4[Region_Key])</f>
        <v>RK-03</v>
      </c>
      <c r="F1191" s="10" t="str">
        <f>_xlfn.XLOOKUP(S1191,Table6[Sales_Channel],Table6[Channel_Key])</f>
        <v>CK-01</v>
      </c>
      <c r="G1191" s="10" t="str">
        <f>_xlfn.XLOOKUP(T1191,Table7[Gender_Category],Table7[Gender_Key])</f>
        <v>GK-03</v>
      </c>
      <c r="H1191" s="10">
        <f>Cleaned_Data[[#This Row],[Units_Sold]]</f>
        <v>1</v>
      </c>
      <c r="I1191" s="10">
        <f>Cleaned_Data[[#This Row],[MRP]]</f>
        <v>5888.37</v>
      </c>
      <c r="J1191" s="10">
        <f>Cleaned_Data[[#This Row],[Discount_Applied]]</f>
        <v>0</v>
      </c>
      <c r="K1191" s="10">
        <f>Cleaned_Data[[#This Row],[Revenue]]</f>
        <v>0</v>
      </c>
      <c r="L1191" s="10">
        <f>Cleaned_Data[[#This Row],[Profit]]</f>
        <v>3687.47</v>
      </c>
      <c r="M1191" s="10" t="str">
        <f>Cleaned_Data[[#This Row],[Product_Name]]</f>
        <v>ZoomX Invincible</v>
      </c>
      <c r="N1191" s="10" t="str">
        <f>Cleaned_Data[[#This Row],[Product_Line]]</f>
        <v>Training</v>
      </c>
      <c r="O1191" s="10" t="str">
        <f>Cleaned_Data[[#This Row],[Size]]</f>
        <v>NA</v>
      </c>
      <c r="P1191" s="10" t="str">
        <f t="shared" si="36"/>
        <v>ZoomX Invincible|Training|NA</v>
      </c>
      <c r="Q1191" s="11">
        <f>Cleaned_Data[[#This Row],[Order_Date]]</f>
        <v>45696</v>
      </c>
      <c r="R1191" s="10" t="str">
        <f>Cleaned_Data[[#This Row],[Region]]</f>
        <v>Mumbai</v>
      </c>
      <c r="S1191" s="10" t="str">
        <f>Cleaned_Data[[#This Row],[Sales_Channel]]</f>
        <v>Online</v>
      </c>
      <c r="T1191" s="10" t="str">
        <f>Cleaned_Data[[#This Row],[Gender_Category]]</f>
        <v>Men</v>
      </c>
      <c r="U1191" t="str">
        <f t="shared" si="37"/>
        <v>DK-564</v>
      </c>
      <c r="V1191" s="10"/>
      <c r="W1191" s="10"/>
    </row>
    <row r="1192" spans="1:23" x14ac:dyDescent="0.3">
      <c r="A1192" s="10" t="s">
        <v>1511</v>
      </c>
      <c r="B1192" s="10">
        <f>Cleaned_Data[[#This Row],[Order_ID]]</f>
        <v>3248</v>
      </c>
      <c r="C1192" s="10" t="str">
        <f>_xlfn.XLOOKUP(P1192,Dim_Product!$E$2:$E$221,Dim_Product!$A$2:$A$221,"Not Found")</f>
        <v>PK-52</v>
      </c>
      <c r="D1192" s="10" t="str">
        <f>_xlfn.XLOOKUP(Table5[[#This Row],[Order_Date]],Table8[Date],Table8[Date_Key],"Not Found")</f>
        <v>Not Found</v>
      </c>
      <c r="E1192" s="10" t="str">
        <f>_xlfn.XLOOKUP(R1192,Table4[Region],Table4[Region_Key])</f>
        <v>RK-03</v>
      </c>
      <c r="F1192" s="10" t="str">
        <f>_xlfn.XLOOKUP(S1192,Table6[Sales_Channel],Table6[Channel_Key])</f>
        <v>CK-01</v>
      </c>
      <c r="G1192" s="10" t="str">
        <f>_xlfn.XLOOKUP(T1192,Table7[Gender_Category],Table7[Gender_Key])</f>
        <v>GK-02</v>
      </c>
      <c r="H1192" s="10">
        <f>Cleaned_Data[[#This Row],[Units_Sold]]</f>
        <v>0</v>
      </c>
      <c r="I1192" s="10">
        <f>Cleaned_Data[[#This Row],[MRP]]</f>
        <v>8234.91</v>
      </c>
      <c r="J1192" s="10">
        <f>Cleaned_Data[[#This Row],[Discount_Applied]]</f>
        <v>0</v>
      </c>
      <c r="K1192" s="10">
        <f>Cleaned_Data[[#This Row],[Revenue]]</f>
        <v>0</v>
      </c>
      <c r="L1192" s="10">
        <f>Cleaned_Data[[#This Row],[Profit]]</f>
        <v>2984.1</v>
      </c>
      <c r="M1192" s="10" t="str">
        <f>Cleaned_Data[[#This Row],[Product_Name]]</f>
        <v>Blazer Mid</v>
      </c>
      <c r="N1192" s="10" t="str">
        <f>Cleaned_Data[[#This Row],[Product_Line]]</f>
        <v>Lifestyle</v>
      </c>
      <c r="O1192" s="10" t="str">
        <f>Cleaned_Data[[#This Row],[Size]]</f>
        <v>12</v>
      </c>
      <c r="P1192" s="10" t="str">
        <f t="shared" si="36"/>
        <v>Blazer Mid|Lifestyle|12</v>
      </c>
      <c r="Q1192" s="11" t="str">
        <f>Cleaned_Data[[#This Row],[Order_Date]]</f>
        <v/>
      </c>
      <c r="R1192" s="10" t="str">
        <f>Cleaned_Data[[#This Row],[Region]]</f>
        <v>Mumbai</v>
      </c>
      <c r="S1192" s="10" t="str">
        <f>Cleaned_Data[[#This Row],[Sales_Channel]]</f>
        <v>Online</v>
      </c>
      <c r="T1192" s="10" t="str">
        <f>Cleaned_Data[[#This Row],[Gender_Category]]</f>
        <v>Women</v>
      </c>
      <c r="U1192" t="str">
        <f t="shared" si="37"/>
        <v>Not Found</v>
      </c>
      <c r="V1192" s="10"/>
      <c r="W1192" s="10"/>
    </row>
    <row r="1193" spans="1:23" x14ac:dyDescent="0.3">
      <c r="A1193" s="10" t="s">
        <v>1512</v>
      </c>
      <c r="B1193" s="10">
        <f>Cleaned_Data[[#This Row],[Order_ID]]</f>
        <v>3249</v>
      </c>
      <c r="C1193" s="10" t="str">
        <f>_xlfn.XLOOKUP(P1193,Dim_Product!$E$2:$E$221,Dim_Product!$A$2:$A$221,"Not Found")</f>
        <v>PK-50</v>
      </c>
      <c r="D1193" s="10" t="str">
        <f>_xlfn.XLOOKUP(Table5[[#This Row],[Order_Date]],Table8[Date],Table8[Date_Key],"Not Found")</f>
        <v>DK-560</v>
      </c>
      <c r="E1193" s="10" t="str">
        <f>_xlfn.XLOOKUP(R1193,Table4[Region],Table4[Region_Key])</f>
        <v>RK-01</v>
      </c>
      <c r="F1193" s="10" t="str">
        <f>_xlfn.XLOOKUP(S1193,Table6[Sales_Channel],Table6[Channel_Key])</f>
        <v>CK-01</v>
      </c>
      <c r="G1193" s="10" t="str">
        <f>_xlfn.XLOOKUP(T1193,Table7[Gender_Category],Table7[Gender_Key])</f>
        <v>GK-01</v>
      </c>
      <c r="H1193" s="10">
        <f>Cleaned_Data[[#This Row],[Units_Sold]]</f>
        <v>1</v>
      </c>
      <c r="I1193" s="10">
        <f>Cleaned_Data[[#This Row],[MRP]]</f>
        <v>4738.25</v>
      </c>
      <c r="J1193" s="10">
        <f>Cleaned_Data[[#This Row],[Discount_Applied]]</f>
        <v>0</v>
      </c>
      <c r="K1193" s="10">
        <f>Cleaned_Data[[#This Row],[Revenue]]</f>
        <v>0</v>
      </c>
      <c r="L1193" s="10">
        <f>Cleaned_Data[[#This Row],[Profit]]</f>
        <v>731.1</v>
      </c>
      <c r="M1193" s="10" t="str">
        <f>Cleaned_Data[[#This Row],[Product_Name]]</f>
        <v>Blazer Mid</v>
      </c>
      <c r="N1193" s="10" t="str">
        <f>Cleaned_Data[[#This Row],[Product_Line]]</f>
        <v>Lifestyle</v>
      </c>
      <c r="O1193" s="10" t="str">
        <f>Cleaned_Data[[#This Row],[Size]]</f>
        <v>M</v>
      </c>
      <c r="P1193" s="10" t="str">
        <f t="shared" si="36"/>
        <v>Blazer Mid|Lifestyle|M</v>
      </c>
      <c r="Q1193" s="11">
        <f>Cleaned_Data[[#This Row],[Order_Date]]</f>
        <v>45692</v>
      </c>
      <c r="R1193" s="10" t="str">
        <f>Cleaned_Data[[#This Row],[Region]]</f>
        <v>Bangalore</v>
      </c>
      <c r="S1193" s="10" t="str">
        <f>Cleaned_Data[[#This Row],[Sales_Channel]]</f>
        <v>Online</v>
      </c>
      <c r="T1193" s="10" t="str">
        <f>Cleaned_Data[[#This Row],[Gender_Category]]</f>
        <v>Kids</v>
      </c>
      <c r="U1193" t="str">
        <f t="shared" si="37"/>
        <v>DK-560</v>
      </c>
      <c r="V1193" s="10"/>
      <c r="W1193" s="10"/>
    </row>
    <row r="1194" spans="1:23" x14ac:dyDescent="0.3">
      <c r="A1194" s="10" t="s">
        <v>1513</v>
      </c>
      <c r="B1194" s="10">
        <f>Cleaned_Data[[#This Row],[Order_ID]]</f>
        <v>3250</v>
      </c>
      <c r="C1194" s="10" t="str">
        <f>_xlfn.XLOOKUP(P1194,Dim_Product!$E$2:$E$221,Dim_Product!$A$2:$A$221,"Not Found")</f>
        <v>PK-119</v>
      </c>
      <c r="D1194" s="10" t="str">
        <f>_xlfn.XLOOKUP(Table5[[#This Row],[Order_Date]],Table8[Date],Table8[Date_Key],"Not Found")</f>
        <v>DK-600</v>
      </c>
      <c r="E1194" s="10" t="str">
        <f>_xlfn.XLOOKUP(R1194,Table4[Region],Table4[Region_Key])</f>
        <v>RK-04</v>
      </c>
      <c r="F1194" s="10" t="str">
        <f>_xlfn.XLOOKUP(S1194,Table6[Sales_Channel],Table6[Channel_Key])</f>
        <v>CK-01</v>
      </c>
      <c r="G1194" s="10" t="str">
        <f>_xlfn.XLOOKUP(T1194,Table7[Gender_Category],Table7[Gender_Key])</f>
        <v>GK-02</v>
      </c>
      <c r="H1194" s="10">
        <f>Cleaned_Data[[#This Row],[Units_Sold]]</f>
        <v>2</v>
      </c>
      <c r="I1194" s="10">
        <f>Cleaned_Data[[#This Row],[MRP]]</f>
        <v>6110.0300000000007</v>
      </c>
      <c r="J1194" s="10">
        <f>Cleaned_Data[[#This Row],[Discount_Applied]]</f>
        <v>0</v>
      </c>
      <c r="K1194" s="10">
        <f>Cleaned_Data[[#This Row],[Revenue]]</f>
        <v>0</v>
      </c>
      <c r="L1194" s="10">
        <f>Cleaned_Data[[#This Row],[Profit]]</f>
        <v>1172.07</v>
      </c>
      <c r="M1194" s="10" t="str">
        <f>Cleaned_Data[[#This Row],[Product_Name]]</f>
        <v>Air Force 1</v>
      </c>
      <c r="N1194" s="10" t="str">
        <f>Cleaned_Data[[#This Row],[Product_Line]]</f>
        <v>Lifestyle</v>
      </c>
      <c r="O1194" s="10" t="str">
        <f>Cleaned_Data[[#This Row],[Size]]</f>
        <v>L</v>
      </c>
      <c r="P1194" s="10" t="str">
        <f t="shared" si="36"/>
        <v>Air Force 1|Lifestyle|L</v>
      </c>
      <c r="Q1194" s="11">
        <f>Cleaned_Data[[#This Row],[Order_Date]]</f>
        <v>45732</v>
      </c>
      <c r="R1194" s="10" t="str">
        <f>Cleaned_Data[[#This Row],[Region]]</f>
        <v>Pune</v>
      </c>
      <c r="S1194" s="10" t="str">
        <f>Cleaned_Data[[#This Row],[Sales_Channel]]</f>
        <v>Online</v>
      </c>
      <c r="T1194" s="10" t="str">
        <f>Cleaned_Data[[#This Row],[Gender_Category]]</f>
        <v>Women</v>
      </c>
      <c r="U1194" t="str">
        <f t="shared" si="37"/>
        <v>DK-600</v>
      </c>
      <c r="V1194" s="10"/>
      <c r="W1194" s="10"/>
    </row>
    <row r="1195" spans="1:23" x14ac:dyDescent="0.3">
      <c r="A1195" s="10" t="s">
        <v>1514</v>
      </c>
      <c r="B1195" s="10">
        <f>Cleaned_Data[[#This Row],[Order_ID]]</f>
        <v>3251</v>
      </c>
      <c r="C1195" s="10" t="str">
        <f>_xlfn.XLOOKUP(P1195,Dim_Product!$E$2:$E$221,Dim_Product!$A$2:$A$221,"Not Found")</f>
        <v>PK-113</v>
      </c>
      <c r="D1195" s="10" t="str">
        <f>_xlfn.XLOOKUP(Table5[[#This Row],[Order_Date]],Table8[Date],Table8[Date_Key],"Not Found")</f>
        <v>DK-580</v>
      </c>
      <c r="E1195" s="10" t="str">
        <f>_xlfn.XLOOKUP(R1195,Table4[Region],Table4[Region_Key])</f>
        <v>RK-06</v>
      </c>
      <c r="F1195" s="10" t="str">
        <f>_xlfn.XLOOKUP(S1195,Table6[Sales_Channel],Table6[Channel_Key])</f>
        <v>CK-02</v>
      </c>
      <c r="G1195" s="10" t="str">
        <f>_xlfn.XLOOKUP(T1195,Table7[Gender_Category],Table7[Gender_Key])</f>
        <v>GK-03</v>
      </c>
      <c r="H1195" s="10">
        <f>Cleaned_Data[[#This Row],[Units_Sold]]</f>
        <v>-1</v>
      </c>
      <c r="I1195" s="10">
        <f>Cleaned_Data[[#This Row],[MRP]]</f>
        <v>6735.33</v>
      </c>
      <c r="J1195" s="10">
        <f>Cleaned_Data[[#This Row],[Discount_Applied]]</f>
        <v>0</v>
      </c>
      <c r="K1195" s="10">
        <f>Cleaned_Data[[#This Row],[Revenue]]</f>
        <v>0</v>
      </c>
      <c r="L1195" s="10">
        <f>Cleaned_Data[[#This Row],[Profit]]</f>
        <v>3462.04</v>
      </c>
      <c r="M1195" s="10" t="str">
        <f>Cleaned_Data[[#This Row],[Product_Name]]</f>
        <v>Premier III</v>
      </c>
      <c r="N1195" s="10" t="str">
        <f>Cleaned_Data[[#This Row],[Product_Line]]</f>
        <v>Soccer</v>
      </c>
      <c r="O1195" s="10" t="str">
        <f>Cleaned_Data[[#This Row],[Size]]</f>
        <v>7</v>
      </c>
      <c r="P1195" s="10" t="str">
        <f t="shared" si="36"/>
        <v>Premier III|Soccer|7</v>
      </c>
      <c r="Q1195" s="11">
        <f>Cleaned_Data[[#This Row],[Order_Date]]</f>
        <v>45712</v>
      </c>
      <c r="R1195" s="10" t="str">
        <f>Cleaned_Data[[#This Row],[Region]]</f>
        <v>Kolkata</v>
      </c>
      <c r="S1195" s="10" t="str">
        <f>Cleaned_Data[[#This Row],[Sales_Channel]]</f>
        <v>Retail</v>
      </c>
      <c r="T1195" s="10" t="str">
        <f>Cleaned_Data[[#This Row],[Gender_Category]]</f>
        <v>Men</v>
      </c>
      <c r="U1195" t="str">
        <f t="shared" si="37"/>
        <v>DK-580</v>
      </c>
      <c r="V1195" s="10"/>
      <c r="W1195" s="10"/>
    </row>
    <row r="1196" spans="1:23" x14ac:dyDescent="0.3">
      <c r="A1196" s="10" t="s">
        <v>1515</v>
      </c>
      <c r="B1196" s="10">
        <f>Cleaned_Data[[#This Row],[Order_ID]]</f>
        <v>3252</v>
      </c>
      <c r="C1196" s="10" t="str">
        <f>_xlfn.XLOOKUP(P1196,Dim_Product!$E$2:$E$221,Dim_Product!$A$2:$A$221,"Not Found")</f>
        <v>PK-195</v>
      </c>
      <c r="D1196" s="10" t="str">
        <f>_xlfn.XLOOKUP(Table5[[#This Row],[Order_Date]],Table8[Date],Table8[Date_Key],"Not Found")</f>
        <v>DK-88</v>
      </c>
      <c r="E1196" s="10" t="str">
        <f>_xlfn.XLOOKUP(R1196,Table4[Region],Table4[Region_Key])</f>
        <v>RK-03</v>
      </c>
      <c r="F1196" s="10" t="str">
        <f>_xlfn.XLOOKUP(S1196,Table6[Sales_Channel],Table6[Channel_Key])</f>
        <v>CK-01</v>
      </c>
      <c r="G1196" s="10" t="str">
        <f>_xlfn.XLOOKUP(T1196,Table7[Gender_Category],Table7[Gender_Key])</f>
        <v>GK-03</v>
      </c>
      <c r="H1196" s="10">
        <f>Cleaned_Data[[#This Row],[Units_Sold]]</f>
        <v>1</v>
      </c>
      <c r="I1196" s="10">
        <f>Cleaned_Data[[#This Row],[MRP]]</f>
        <v>6110.0300000000007</v>
      </c>
      <c r="J1196" s="10">
        <f>Cleaned_Data[[#This Row],[Discount_Applied]]</f>
        <v>0</v>
      </c>
      <c r="K1196" s="10">
        <f>Cleaned_Data[[#This Row],[Revenue]]</f>
        <v>0</v>
      </c>
      <c r="L1196" s="10">
        <f>Cleaned_Data[[#This Row],[Profit]]</f>
        <v>-563.83000000000004</v>
      </c>
      <c r="M1196" s="10" t="str">
        <f>Cleaned_Data[[#This Row],[Product_Name]]</f>
        <v>Zoom Freak</v>
      </c>
      <c r="N1196" s="10" t="str">
        <f>Cleaned_Data[[#This Row],[Product_Line]]</f>
        <v>Basketball</v>
      </c>
      <c r="O1196" s="10" t="str">
        <f>Cleaned_Data[[#This Row],[Size]]</f>
        <v>10</v>
      </c>
      <c r="P1196" s="10" t="str">
        <f t="shared" si="36"/>
        <v>Zoom Freak|Basketball|10</v>
      </c>
      <c r="Q1196" s="11">
        <f>Cleaned_Data[[#This Row],[Order_Date]]</f>
        <v>45220</v>
      </c>
      <c r="R1196" s="10" t="str">
        <f>Cleaned_Data[[#This Row],[Region]]</f>
        <v>Mumbai</v>
      </c>
      <c r="S1196" s="10" t="str">
        <f>Cleaned_Data[[#This Row],[Sales_Channel]]</f>
        <v>Online</v>
      </c>
      <c r="T1196" s="10" t="str">
        <f>Cleaned_Data[[#This Row],[Gender_Category]]</f>
        <v>Men</v>
      </c>
      <c r="U1196" t="str">
        <f t="shared" si="37"/>
        <v>DK-88</v>
      </c>
      <c r="V1196" s="10"/>
      <c r="W1196" s="10"/>
    </row>
    <row r="1197" spans="1:23" x14ac:dyDescent="0.3">
      <c r="A1197" s="10" t="s">
        <v>1516</v>
      </c>
      <c r="B1197" s="10">
        <f>Cleaned_Data[[#This Row],[Order_ID]]</f>
        <v>3253</v>
      </c>
      <c r="C1197" s="10" t="str">
        <f>_xlfn.XLOOKUP(P1197,Dim_Product!$E$2:$E$221,Dim_Product!$A$2:$A$221,"Not Found")</f>
        <v>PK-158</v>
      </c>
      <c r="D1197" s="10" t="str">
        <f>_xlfn.XLOOKUP(Table5[[#This Row],[Order_Date]],Table8[Date],Table8[Date_Key],"Not Found")</f>
        <v>DK-593</v>
      </c>
      <c r="E1197" s="10" t="str">
        <f>_xlfn.XLOOKUP(R1197,Table4[Region],Table4[Region_Key])</f>
        <v>RK-01</v>
      </c>
      <c r="F1197" s="10" t="str">
        <f>_xlfn.XLOOKUP(S1197,Table6[Sales_Channel],Table6[Channel_Key])</f>
        <v>CK-01</v>
      </c>
      <c r="G1197" s="10" t="str">
        <f>_xlfn.XLOOKUP(T1197,Table7[Gender_Category],Table7[Gender_Key])</f>
        <v>GK-01</v>
      </c>
      <c r="H1197" s="10">
        <f>Cleaned_Data[[#This Row],[Units_Sold]]</f>
        <v>2</v>
      </c>
      <c r="I1197" s="10">
        <f>Cleaned_Data[[#This Row],[MRP]]</f>
        <v>6110.0300000000007</v>
      </c>
      <c r="J1197" s="10">
        <f>Cleaned_Data[[#This Row],[Discount_Applied]]</f>
        <v>0</v>
      </c>
      <c r="K1197" s="10">
        <f>Cleaned_Data[[#This Row],[Revenue]]</f>
        <v>0</v>
      </c>
      <c r="L1197" s="10">
        <f>Cleaned_Data[[#This Row],[Profit]]</f>
        <v>2267.92</v>
      </c>
      <c r="M1197" s="10" t="str">
        <f>Cleaned_Data[[#This Row],[Product_Name]]</f>
        <v>Air Zoom</v>
      </c>
      <c r="N1197" s="10" t="str">
        <f>Cleaned_Data[[#This Row],[Product_Line]]</f>
        <v>Running</v>
      </c>
      <c r="O1197" s="10" t="str">
        <f>Cleaned_Data[[#This Row],[Size]]</f>
        <v>10</v>
      </c>
      <c r="P1197" s="10" t="str">
        <f t="shared" si="36"/>
        <v>Air Zoom|Running|10</v>
      </c>
      <c r="Q1197" s="11">
        <f>Cleaned_Data[[#This Row],[Order_Date]]</f>
        <v>45725</v>
      </c>
      <c r="R1197" s="10" t="str">
        <f>Cleaned_Data[[#This Row],[Region]]</f>
        <v>Bangalore</v>
      </c>
      <c r="S1197" s="10" t="str">
        <f>Cleaned_Data[[#This Row],[Sales_Channel]]</f>
        <v>Online</v>
      </c>
      <c r="T1197" s="10" t="str">
        <f>Cleaned_Data[[#This Row],[Gender_Category]]</f>
        <v>Kids</v>
      </c>
      <c r="U1197" t="str">
        <f t="shared" si="37"/>
        <v>DK-593</v>
      </c>
      <c r="V1197" s="10"/>
      <c r="W1197" s="10"/>
    </row>
    <row r="1198" spans="1:23" x14ac:dyDescent="0.3">
      <c r="A1198" s="10" t="s">
        <v>1517</v>
      </c>
      <c r="B1198" s="10">
        <f>Cleaned_Data[[#This Row],[Order_ID]]</f>
        <v>3254</v>
      </c>
      <c r="C1198" s="10" t="str">
        <f>_xlfn.XLOOKUP(P1198,Dim_Product!$E$2:$E$221,Dim_Product!$A$2:$A$221,"Not Found")</f>
        <v>PK-75</v>
      </c>
      <c r="D1198" s="10" t="str">
        <f>_xlfn.XLOOKUP(Table5[[#This Row],[Order_Date]],Table8[Date],Table8[Date_Key],"Not Found")</f>
        <v>Not Found</v>
      </c>
      <c r="E1198" s="10" t="str">
        <f>_xlfn.XLOOKUP(R1198,Table4[Region],Table4[Region_Key])</f>
        <v>RK-03</v>
      </c>
      <c r="F1198" s="10" t="str">
        <f>_xlfn.XLOOKUP(S1198,Table6[Sales_Channel],Table6[Channel_Key])</f>
        <v>CK-02</v>
      </c>
      <c r="G1198" s="10" t="str">
        <f>_xlfn.XLOOKUP(T1198,Table7[Gender_Category],Table7[Gender_Key])</f>
        <v>GK-02</v>
      </c>
      <c r="H1198" s="10">
        <f>Cleaned_Data[[#This Row],[Units_Sold]]</f>
        <v>2</v>
      </c>
      <c r="I1198" s="10">
        <f>Cleaned_Data[[#This Row],[MRP]]</f>
        <v>6110.0300000000007</v>
      </c>
      <c r="J1198" s="10">
        <f>Cleaned_Data[[#This Row],[Discount_Applied]]</f>
        <v>0.51</v>
      </c>
      <c r="K1198" s="10">
        <f>Cleaned_Data[[#This Row],[Revenue]]</f>
        <v>0</v>
      </c>
      <c r="L1198" s="10">
        <f>Cleaned_Data[[#This Row],[Profit]]</f>
        <v>3035.41</v>
      </c>
      <c r="M1198" s="10" t="str">
        <f>Cleaned_Data[[#This Row],[Product_Name]]</f>
        <v>Mercurial Superfly</v>
      </c>
      <c r="N1198" s="10" t="str">
        <f>Cleaned_Data[[#This Row],[Product_Line]]</f>
        <v>Soccer</v>
      </c>
      <c r="O1198" s="10" t="str">
        <f>Cleaned_Data[[#This Row],[Size]]</f>
        <v>NA</v>
      </c>
      <c r="P1198" s="10" t="str">
        <f t="shared" si="36"/>
        <v>Mercurial Superfly|Soccer|NA</v>
      </c>
      <c r="Q1198" s="11" t="str">
        <f>Cleaned_Data[[#This Row],[Order_Date]]</f>
        <v/>
      </c>
      <c r="R1198" s="10" t="str">
        <f>Cleaned_Data[[#This Row],[Region]]</f>
        <v>Mumbai</v>
      </c>
      <c r="S1198" s="10" t="str">
        <f>Cleaned_Data[[#This Row],[Sales_Channel]]</f>
        <v>Retail</v>
      </c>
      <c r="T1198" s="10" t="str">
        <f>Cleaned_Data[[#This Row],[Gender_Category]]</f>
        <v>Women</v>
      </c>
      <c r="U1198" t="str">
        <f t="shared" si="37"/>
        <v>Not Found</v>
      </c>
      <c r="V1198" s="10"/>
      <c r="W1198" s="10"/>
    </row>
    <row r="1199" spans="1:23" x14ac:dyDescent="0.3">
      <c r="A1199" s="10" t="s">
        <v>1518</v>
      </c>
      <c r="B1199" s="10">
        <f>Cleaned_Data[[#This Row],[Order_ID]]</f>
        <v>3255</v>
      </c>
      <c r="C1199" s="10" t="str">
        <f>_xlfn.XLOOKUP(P1199,Dim_Product!$E$2:$E$221,Dim_Product!$A$2:$A$221,"Not Found")</f>
        <v>PK-41</v>
      </c>
      <c r="D1199" s="10" t="str">
        <f>_xlfn.XLOOKUP(Table5[[#This Row],[Order_Date]],Table8[Date],Table8[Date_Key],"Not Found")</f>
        <v>Not Found</v>
      </c>
      <c r="E1199" s="10" t="str">
        <f>_xlfn.XLOOKUP(R1199,Table4[Region],Table4[Region_Key])</f>
        <v>RK-01</v>
      </c>
      <c r="F1199" s="10" t="str">
        <f>_xlfn.XLOOKUP(S1199,Table6[Sales_Channel],Table6[Channel_Key])</f>
        <v>CK-01</v>
      </c>
      <c r="G1199" s="10" t="str">
        <f>_xlfn.XLOOKUP(T1199,Table7[Gender_Category],Table7[Gender_Key])</f>
        <v>GK-01</v>
      </c>
      <c r="H1199" s="10">
        <f>Cleaned_Data[[#This Row],[Units_Sold]]</f>
        <v>-1</v>
      </c>
      <c r="I1199" s="10">
        <f>Cleaned_Data[[#This Row],[MRP]]</f>
        <v>6975.67</v>
      </c>
      <c r="J1199" s="10">
        <f>Cleaned_Data[[#This Row],[Discount_Applied]]</f>
        <v>0</v>
      </c>
      <c r="K1199" s="10">
        <f>Cleaned_Data[[#This Row],[Revenue]]</f>
        <v>0</v>
      </c>
      <c r="L1199" s="10">
        <f>Cleaned_Data[[#This Row],[Profit]]</f>
        <v>960.65</v>
      </c>
      <c r="M1199" s="10" t="str">
        <f>Cleaned_Data[[#This Row],[Product_Name]]</f>
        <v>Air Jordan</v>
      </c>
      <c r="N1199" s="10" t="str">
        <f>Cleaned_Data[[#This Row],[Product_Line]]</f>
        <v>Basketball</v>
      </c>
      <c r="O1199" s="10" t="str">
        <f>Cleaned_Data[[#This Row],[Size]]</f>
        <v>XL</v>
      </c>
      <c r="P1199" s="10" t="str">
        <f t="shared" si="36"/>
        <v>Air Jordan|Basketball|XL</v>
      </c>
      <c r="Q1199" s="11" t="str">
        <f>Cleaned_Data[[#This Row],[Order_Date]]</f>
        <v/>
      </c>
      <c r="R1199" s="10" t="str">
        <f>Cleaned_Data[[#This Row],[Region]]</f>
        <v>Bangalore</v>
      </c>
      <c r="S1199" s="10" t="str">
        <f>Cleaned_Data[[#This Row],[Sales_Channel]]</f>
        <v>Online</v>
      </c>
      <c r="T1199" s="10" t="str">
        <f>Cleaned_Data[[#This Row],[Gender_Category]]</f>
        <v>Kids</v>
      </c>
      <c r="U1199" t="str">
        <f t="shared" si="37"/>
        <v>Not Found</v>
      </c>
      <c r="V1199" s="10"/>
      <c r="W1199" s="10"/>
    </row>
    <row r="1200" spans="1:23" x14ac:dyDescent="0.3">
      <c r="A1200" s="10" t="s">
        <v>1519</v>
      </c>
      <c r="B1200" s="10">
        <f>Cleaned_Data[[#This Row],[Order_ID]]</f>
        <v>3256</v>
      </c>
      <c r="C1200" s="10" t="str">
        <f>_xlfn.XLOOKUP(P1200,Dim_Product!$E$2:$E$221,Dim_Product!$A$2:$A$221,"Not Found")</f>
        <v>PK-01</v>
      </c>
      <c r="D1200" s="10" t="str">
        <f>_xlfn.XLOOKUP(Table5[[#This Row],[Order_Date]],Table8[Date],Table8[Date_Key],"Not Found")</f>
        <v>Not Found</v>
      </c>
      <c r="E1200" s="10" t="str">
        <f>_xlfn.XLOOKUP(R1200,Table4[Region],Table4[Region_Key])</f>
        <v>RK-02</v>
      </c>
      <c r="F1200" s="10" t="str">
        <f>_xlfn.XLOOKUP(S1200,Table6[Sales_Channel],Table6[Channel_Key])</f>
        <v>CK-02</v>
      </c>
      <c r="G1200" s="10" t="str">
        <f>_xlfn.XLOOKUP(T1200,Table7[Gender_Category],Table7[Gender_Key])</f>
        <v>GK-03</v>
      </c>
      <c r="H1200" s="10">
        <f>Cleaned_Data[[#This Row],[Units_Sold]]</f>
        <v>2</v>
      </c>
      <c r="I1200" s="10">
        <f>Cleaned_Data[[#This Row],[MRP]]</f>
        <v>4814.32</v>
      </c>
      <c r="J1200" s="10">
        <f>Cleaned_Data[[#This Row],[Discount_Applied]]</f>
        <v>0</v>
      </c>
      <c r="K1200" s="10">
        <f>Cleaned_Data[[#This Row],[Revenue]]</f>
        <v>0</v>
      </c>
      <c r="L1200" s="10">
        <f>Cleaned_Data[[#This Row],[Profit]]</f>
        <v>-583.08000000000004</v>
      </c>
      <c r="M1200" s="10" t="str">
        <f>Cleaned_Data[[#This Row],[Product_Name]]</f>
        <v>SuperRep Go</v>
      </c>
      <c r="N1200" s="10" t="str">
        <f>Cleaned_Data[[#This Row],[Product_Line]]</f>
        <v>Training</v>
      </c>
      <c r="O1200" s="10" t="str">
        <f>Cleaned_Data[[#This Row],[Size]]</f>
        <v>M</v>
      </c>
      <c r="P1200" s="10" t="str">
        <f t="shared" si="36"/>
        <v>SuperRep Go|Training|M</v>
      </c>
      <c r="Q1200" s="11" t="str">
        <f>Cleaned_Data[[#This Row],[Order_Date]]</f>
        <v/>
      </c>
      <c r="R1200" s="10" t="str">
        <f>Cleaned_Data[[#This Row],[Region]]</f>
        <v>Hyderabad</v>
      </c>
      <c r="S1200" s="10" t="str">
        <f>Cleaned_Data[[#This Row],[Sales_Channel]]</f>
        <v>Retail</v>
      </c>
      <c r="T1200" s="10" t="str">
        <f>Cleaned_Data[[#This Row],[Gender_Category]]</f>
        <v>Men</v>
      </c>
      <c r="U1200" t="str">
        <f t="shared" si="37"/>
        <v>Not Found</v>
      </c>
      <c r="V1200" s="10"/>
      <c r="W1200" s="10"/>
    </row>
    <row r="1201" spans="1:23" x14ac:dyDescent="0.3">
      <c r="A1201" s="10" t="s">
        <v>1520</v>
      </c>
      <c r="B1201" s="10">
        <f>Cleaned_Data[[#This Row],[Order_ID]]</f>
        <v>3257</v>
      </c>
      <c r="C1201" s="10" t="str">
        <f>_xlfn.XLOOKUP(P1201,Dim_Product!$E$2:$E$221,Dim_Product!$A$2:$A$221,"Not Found")</f>
        <v>PK-125</v>
      </c>
      <c r="D1201" s="10" t="str">
        <f>_xlfn.XLOOKUP(Table5[[#This Row],[Order_Date]],Table8[Date],Table8[Date_Key],"Not Found")</f>
        <v>Not Found</v>
      </c>
      <c r="E1201" s="10" t="str">
        <f>_xlfn.XLOOKUP(R1201,Table4[Region],Table4[Region_Key])</f>
        <v>RK-06</v>
      </c>
      <c r="F1201" s="10" t="str">
        <f>_xlfn.XLOOKUP(S1201,Table6[Sales_Channel],Table6[Channel_Key])</f>
        <v>CK-02</v>
      </c>
      <c r="G1201" s="10" t="str">
        <f>_xlfn.XLOOKUP(T1201,Table7[Gender_Category],Table7[Gender_Key])</f>
        <v>GK-02</v>
      </c>
      <c r="H1201" s="10">
        <f>Cleaned_Data[[#This Row],[Units_Sold]]</f>
        <v>-1</v>
      </c>
      <c r="I1201" s="10">
        <f>Cleaned_Data[[#This Row],[MRP]]</f>
        <v>7056.01</v>
      </c>
      <c r="J1201" s="10">
        <f>Cleaned_Data[[#This Row],[Discount_Applied]]</f>
        <v>0</v>
      </c>
      <c r="K1201" s="10">
        <f>Cleaned_Data[[#This Row],[Revenue]]</f>
        <v>0</v>
      </c>
      <c r="L1201" s="10">
        <f>Cleaned_Data[[#This Row],[Profit]]</f>
        <v>1190.8900000000001</v>
      </c>
      <c r="M1201" s="10" t="str">
        <f>Cleaned_Data[[#This Row],[Product_Name]]</f>
        <v>Free RN</v>
      </c>
      <c r="N1201" s="10" t="str">
        <f>Cleaned_Data[[#This Row],[Product_Line]]</f>
        <v>Running</v>
      </c>
      <c r="O1201" s="10" t="str">
        <f>Cleaned_Data[[#This Row],[Size]]</f>
        <v>7</v>
      </c>
      <c r="P1201" s="10" t="str">
        <f t="shared" si="36"/>
        <v>Free RN|Running|7</v>
      </c>
      <c r="Q1201" s="11" t="str">
        <f>Cleaned_Data[[#This Row],[Order_Date]]</f>
        <v/>
      </c>
      <c r="R1201" s="10" t="str">
        <f>Cleaned_Data[[#This Row],[Region]]</f>
        <v>Kolkata</v>
      </c>
      <c r="S1201" s="10" t="str">
        <f>Cleaned_Data[[#This Row],[Sales_Channel]]</f>
        <v>Retail</v>
      </c>
      <c r="T1201" s="10" t="str">
        <f>Cleaned_Data[[#This Row],[Gender_Category]]</f>
        <v>Women</v>
      </c>
      <c r="U1201" t="str">
        <f t="shared" si="37"/>
        <v>Not Found</v>
      </c>
      <c r="V1201" s="10"/>
      <c r="W1201" s="10"/>
    </row>
    <row r="1202" spans="1:23" x14ac:dyDescent="0.3">
      <c r="A1202" s="10" t="s">
        <v>1521</v>
      </c>
      <c r="B1202" s="10">
        <f>Cleaned_Data[[#This Row],[Order_ID]]</f>
        <v>3258</v>
      </c>
      <c r="C1202" s="10" t="str">
        <f>_xlfn.XLOOKUP(P1202,Dim_Product!$E$2:$E$221,Dim_Product!$A$2:$A$221,"Not Found")</f>
        <v>PK-111</v>
      </c>
      <c r="D1202" s="10" t="str">
        <f>_xlfn.XLOOKUP(Table5[[#This Row],[Order_Date]],Table8[Date],Table8[Date_Key],"Not Found")</f>
        <v>Not Found</v>
      </c>
      <c r="E1202" s="10" t="str">
        <f>_xlfn.XLOOKUP(R1202,Table4[Region],Table4[Region_Key])</f>
        <v>RK-03</v>
      </c>
      <c r="F1202" s="10" t="str">
        <f>_xlfn.XLOOKUP(S1202,Table6[Sales_Channel],Table6[Channel_Key])</f>
        <v>CK-01</v>
      </c>
      <c r="G1202" s="10" t="str">
        <f>_xlfn.XLOOKUP(T1202,Table7[Gender_Category],Table7[Gender_Key])</f>
        <v>GK-03</v>
      </c>
      <c r="H1202" s="10">
        <f>Cleaned_Data[[#This Row],[Units_Sold]]</f>
        <v>0</v>
      </c>
      <c r="I1202" s="10">
        <f>Cleaned_Data[[#This Row],[MRP]]</f>
        <v>6110.0300000000007</v>
      </c>
      <c r="J1202" s="10">
        <f>Cleaned_Data[[#This Row],[Discount_Applied]]</f>
        <v>0</v>
      </c>
      <c r="K1202" s="10">
        <f>Cleaned_Data[[#This Row],[Revenue]]</f>
        <v>0</v>
      </c>
      <c r="L1202" s="10">
        <f>Cleaned_Data[[#This Row],[Profit]]</f>
        <v>853.35</v>
      </c>
      <c r="M1202" s="10" t="str">
        <f>Cleaned_Data[[#This Row],[Product_Name]]</f>
        <v>Dunk Low</v>
      </c>
      <c r="N1202" s="10" t="str">
        <f>Cleaned_Data[[#This Row],[Product_Line]]</f>
        <v>Lifestyle</v>
      </c>
      <c r="O1202" s="10" t="str">
        <f>Cleaned_Data[[#This Row],[Size]]</f>
        <v>M</v>
      </c>
      <c r="P1202" s="10" t="str">
        <f t="shared" si="36"/>
        <v>Dunk Low|Lifestyle|M</v>
      </c>
      <c r="Q1202" s="11" t="str">
        <f>Cleaned_Data[[#This Row],[Order_Date]]</f>
        <v/>
      </c>
      <c r="R1202" s="10" t="str">
        <f>Cleaned_Data[[#This Row],[Region]]</f>
        <v>Mumbai</v>
      </c>
      <c r="S1202" s="10" t="str">
        <f>Cleaned_Data[[#This Row],[Sales_Channel]]</f>
        <v>Online</v>
      </c>
      <c r="T1202" s="10" t="str">
        <f>Cleaned_Data[[#This Row],[Gender_Category]]</f>
        <v>Men</v>
      </c>
      <c r="U1202" t="str">
        <f t="shared" si="37"/>
        <v>Not Found</v>
      </c>
      <c r="V1202" s="10"/>
      <c r="W1202" s="10"/>
    </row>
    <row r="1203" spans="1:23" x14ac:dyDescent="0.3">
      <c r="A1203" s="10" t="s">
        <v>1522</v>
      </c>
      <c r="B1203" s="10">
        <f>Cleaned_Data[[#This Row],[Order_ID]]</f>
        <v>3259</v>
      </c>
      <c r="C1203" s="10" t="str">
        <f>_xlfn.XLOOKUP(P1203,Dim_Product!$E$2:$E$221,Dim_Product!$A$2:$A$221,"Not Found")</f>
        <v>PK-196</v>
      </c>
      <c r="D1203" s="10" t="str">
        <f>_xlfn.XLOOKUP(Table5[[#This Row],[Order_Date]],Table8[Date],Table8[Date_Key],"Not Found")</f>
        <v>Not Found</v>
      </c>
      <c r="E1203" s="10" t="str">
        <f>_xlfn.XLOOKUP(R1203,Table4[Region],Table4[Region_Key])</f>
        <v>RK-03</v>
      </c>
      <c r="F1203" s="10" t="str">
        <f>_xlfn.XLOOKUP(S1203,Table6[Sales_Channel],Table6[Channel_Key])</f>
        <v>CK-02</v>
      </c>
      <c r="G1203" s="10" t="str">
        <f>_xlfn.XLOOKUP(T1203,Table7[Gender_Category],Table7[Gender_Key])</f>
        <v>GK-02</v>
      </c>
      <c r="H1203" s="10">
        <f>Cleaned_Data[[#This Row],[Units_Sold]]</f>
        <v>0</v>
      </c>
      <c r="I1203" s="10">
        <f>Cleaned_Data[[#This Row],[MRP]]</f>
        <v>7305.78</v>
      </c>
      <c r="J1203" s="10">
        <f>Cleaned_Data[[#This Row],[Discount_Applied]]</f>
        <v>0</v>
      </c>
      <c r="K1203" s="10">
        <f>Cleaned_Data[[#This Row],[Revenue]]</f>
        <v>0</v>
      </c>
      <c r="L1203" s="10">
        <f>Cleaned_Data[[#This Row],[Profit]]</f>
        <v>573.79</v>
      </c>
      <c r="M1203" s="10" t="str">
        <f>Cleaned_Data[[#This Row],[Product_Name]]</f>
        <v>Air Force 1</v>
      </c>
      <c r="N1203" s="10" t="str">
        <f>Cleaned_Data[[#This Row],[Product_Line]]</f>
        <v>Lifestyle</v>
      </c>
      <c r="O1203" s="10" t="str">
        <f>Cleaned_Data[[#This Row],[Size]]</f>
        <v>6</v>
      </c>
      <c r="P1203" s="10" t="str">
        <f t="shared" si="36"/>
        <v>Air Force 1|Lifestyle|6</v>
      </c>
      <c r="Q1203" s="11" t="str">
        <f>Cleaned_Data[[#This Row],[Order_Date]]</f>
        <v/>
      </c>
      <c r="R1203" s="10" t="str">
        <f>Cleaned_Data[[#This Row],[Region]]</f>
        <v>Mumbai</v>
      </c>
      <c r="S1203" s="10" t="str">
        <f>Cleaned_Data[[#This Row],[Sales_Channel]]</f>
        <v>Retail</v>
      </c>
      <c r="T1203" s="10" t="str">
        <f>Cleaned_Data[[#This Row],[Gender_Category]]</f>
        <v>Women</v>
      </c>
      <c r="U1203" t="str">
        <f t="shared" si="37"/>
        <v>Not Found</v>
      </c>
      <c r="V1203" s="10"/>
      <c r="W1203" s="10"/>
    </row>
    <row r="1204" spans="1:23" x14ac:dyDescent="0.3">
      <c r="A1204" s="10" t="s">
        <v>1523</v>
      </c>
      <c r="B1204" s="10">
        <f>Cleaned_Data[[#This Row],[Order_ID]]</f>
        <v>3260</v>
      </c>
      <c r="C1204" s="10" t="str">
        <f>_xlfn.XLOOKUP(P1204,Dim_Product!$E$2:$E$221,Dim_Product!$A$2:$A$221,"Not Found")</f>
        <v>PK-161</v>
      </c>
      <c r="D1204" s="10" t="str">
        <f>_xlfn.XLOOKUP(Table5[[#This Row],[Order_Date]],Table8[Date],Table8[Date_Key],"Not Found")</f>
        <v>Not Found</v>
      </c>
      <c r="E1204" s="10" t="str">
        <f>_xlfn.XLOOKUP(R1204,Table4[Region],Table4[Region_Key])</f>
        <v>RK-03</v>
      </c>
      <c r="F1204" s="10" t="str">
        <f>_xlfn.XLOOKUP(S1204,Table6[Sales_Channel],Table6[Channel_Key])</f>
        <v>CK-01</v>
      </c>
      <c r="G1204" s="10" t="str">
        <f>_xlfn.XLOOKUP(T1204,Table7[Gender_Category],Table7[Gender_Key])</f>
        <v>GK-03</v>
      </c>
      <c r="H1204" s="10">
        <f>Cleaned_Data[[#This Row],[Units_Sold]]</f>
        <v>1</v>
      </c>
      <c r="I1204" s="10">
        <f>Cleaned_Data[[#This Row],[MRP]]</f>
        <v>6110.0300000000007</v>
      </c>
      <c r="J1204" s="10">
        <f>Cleaned_Data[[#This Row],[Discount_Applied]]</f>
        <v>0</v>
      </c>
      <c r="K1204" s="10">
        <f>Cleaned_Data[[#This Row],[Revenue]]</f>
        <v>0</v>
      </c>
      <c r="L1204" s="10">
        <f>Cleaned_Data[[#This Row],[Profit]]</f>
        <v>1287.17</v>
      </c>
      <c r="M1204" s="10" t="str">
        <f>Cleaned_Data[[#This Row],[Product_Name]]</f>
        <v>Mercurial Superfly</v>
      </c>
      <c r="N1204" s="10" t="str">
        <f>Cleaned_Data[[#This Row],[Product_Line]]</f>
        <v>Soccer</v>
      </c>
      <c r="O1204" s="10" t="str">
        <f>Cleaned_Data[[#This Row],[Size]]</f>
        <v>7</v>
      </c>
      <c r="P1204" s="10" t="str">
        <f t="shared" si="36"/>
        <v>Mercurial Superfly|Soccer|7</v>
      </c>
      <c r="Q1204" s="11" t="str">
        <f>Cleaned_Data[[#This Row],[Order_Date]]</f>
        <v/>
      </c>
      <c r="R1204" s="10" t="str">
        <f>Cleaned_Data[[#This Row],[Region]]</f>
        <v>Mumbai</v>
      </c>
      <c r="S1204" s="10" t="str">
        <f>Cleaned_Data[[#This Row],[Sales_Channel]]</f>
        <v>Online</v>
      </c>
      <c r="T1204" s="10" t="str">
        <f>Cleaned_Data[[#This Row],[Gender_Category]]</f>
        <v>Men</v>
      </c>
      <c r="U1204" t="str">
        <f t="shared" si="37"/>
        <v>Not Found</v>
      </c>
      <c r="V1204" s="10"/>
      <c r="W1204" s="10"/>
    </row>
    <row r="1205" spans="1:23" x14ac:dyDescent="0.3">
      <c r="A1205" s="10" t="s">
        <v>1524</v>
      </c>
      <c r="B1205" s="10">
        <f>Cleaned_Data[[#This Row],[Order_ID]]</f>
        <v>3261</v>
      </c>
      <c r="C1205" s="10" t="str">
        <f>_xlfn.XLOOKUP(P1205,Dim_Product!$E$2:$E$221,Dim_Product!$A$2:$A$221,"Not Found")</f>
        <v>PK-41</v>
      </c>
      <c r="D1205" s="10" t="str">
        <f>_xlfn.XLOOKUP(Table5[[#This Row],[Order_Date]],Table8[Date],Table8[Date_Key],"Not Found")</f>
        <v>DK-595</v>
      </c>
      <c r="E1205" s="10" t="str">
        <f>_xlfn.XLOOKUP(R1205,Table4[Region],Table4[Region_Key])</f>
        <v>RK-02</v>
      </c>
      <c r="F1205" s="10" t="str">
        <f>_xlfn.XLOOKUP(S1205,Table6[Sales_Channel],Table6[Channel_Key])</f>
        <v>CK-01</v>
      </c>
      <c r="G1205" s="10" t="str">
        <f>_xlfn.XLOOKUP(T1205,Table7[Gender_Category],Table7[Gender_Key])</f>
        <v>GK-03</v>
      </c>
      <c r="H1205" s="10">
        <f>Cleaned_Data[[#This Row],[Units_Sold]]</f>
        <v>2</v>
      </c>
      <c r="I1205" s="10">
        <f>Cleaned_Data[[#This Row],[MRP]]</f>
        <v>6110.0300000000007</v>
      </c>
      <c r="J1205" s="10">
        <f>Cleaned_Data[[#This Row],[Discount_Applied]]</f>
        <v>0</v>
      </c>
      <c r="K1205" s="10">
        <f>Cleaned_Data[[#This Row],[Revenue]]</f>
        <v>0</v>
      </c>
      <c r="L1205" s="10">
        <f>Cleaned_Data[[#This Row],[Profit]]</f>
        <v>472.79</v>
      </c>
      <c r="M1205" s="10" t="str">
        <f>Cleaned_Data[[#This Row],[Product_Name]]</f>
        <v>Air Jordan</v>
      </c>
      <c r="N1205" s="10" t="str">
        <f>Cleaned_Data[[#This Row],[Product_Line]]</f>
        <v>Basketball</v>
      </c>
      <c r="O1205" s="10" t="str">
        <f>Cleaned_Data[[#This Row],[Size]]</f>
        <v>XL</v>
      </c>
      <c r="P1205" s="10" t="str">
        <f t="shared" si="36"/>
        <v>Air Jordan|Basketball|XL</v>
      </c>
      <c r="Q1205" s="11">
        <f>Cleaned_Data[[#This Row],[Order_Date]]</f>
        <v>45727</v>
      </c>
      <c r="R1205" s="10" t="str">
        <f>Cleaned_Data[[#This Row],[Region]]</f>
        <v>Hyderabad</v>
      </c>
      <c r="S1205" s="10" t="str">
        <f>Cleaned_Data[[#This Row],[Sales_Channel]]</f>
        <v>Online</v>
      </c>
      <c r="T1205" s="10" t="str">
        <f>Cleaned_Data[[#This Row],[Gender_Category]]</f>
        <v>Men</v>
      </c>
      <c r="U1205" t="str">
        <f t="shared" si="37"/>
        <v>DK-595</v>
      </c>
      <c r="V1205" s="10"/>
      <c r="W1205" s="10"/>
    </row>
    <row r="1206" spans="1:23" x14ac:dyDescent="0.3">
      <c r="A1206" s="10" t="s">
        <v>1525</v>
      </c>
      <c r="B1206" s="10">
        <f>Cleaned_Data[[#This Row],[Order_ID]]</f>
        <v>3262</v>
      </c>
      <c r="C1206" s="10" t="str">
        <f>_xlfn.XLOOKUP(P1206,Dim_Product!$E$2:$E$221,Dim_Product!$A$2:$A$221,"Not Found")</f>
        <v>PK-181</v>
      </c>
      <c r="D1206" s="10" t="str">
        <f>_xlfn.XLOOKUP(Table5[[#This Row],[Order_Date]],Table8[Date],Table8[Date_Key],"Not Found")</f>
        <v>DK-503</v>
      </c>
      <c r="E1206" s="10" t="str">
        <f>_xlfn.XLOOKUP(R1206,Table4[Region],Table4[Region_Key])</f>
        <v>RK-01</v>
      </c>
      <c r="F1206" s="10" t="str">
        <f>_xlfn.XLOOKUP(S1206,Table6[Sales_Channel],Table6[Channel_Key])</f>
        <v>CK-02</v>
      </c>
      <c r="G1206" s="10" t="str">
        <f>_xlfn.XLOOKUP(T1206,Table7[Gender_Category],Table7[Gender_Key])</f>
        <v>GK-02</v>
      </c>
      <c r="H1206" s="10">
        <f>Cleaned_Data[[#This Row],[Units_Sold]]</f>
        <v>2</v>
      </c>
      <c r="I1206" s="10">
        <f>Cleaned_Data[[#This Row],[MRP]]</f>
        <v>6110.0300000000007</v>
      </c>
      <c r="J1206" s="10">
        <f>Cleaned_Data[[#This Row],[Discount_Applied]]</f>
        <v>0</v>
      </c>
      <c r="K1206" s="10">
        <f>Cleaned_Data[[#This Row],[Revenue]]</f>
        <v>0</v>
      </c>
      <c r="L1206" s="10">
        <f>Cleaned_Data[[#This Row],[Profit]]</f>
        <v>1490.29</v>
      </c>
      <c r="M1206" s="10" t="str">
        <f>Cleaned_Data[[#This Row],[Product_Name]]</f>
        <v>LeBron 20</v>
      </c>
      <c r="N1206" s="10" t="str">
        <f>Cleaned_Data[[#This Row],[Product_Line]]</f>
        <v>Basketball</v>
      </c>
      <c r="O1206" s="10" t="str">
        <f>Cleaned_Data[[#This Row],[Size]]</f>
        <v>6</v>
      </c>
      <c r="P1206" s="10" t="str">
        <f t="shared" si="36"/>
        <v>LeBron 20|Basketball|6</v>
      </c>
      <c r="Q1206" s="11">
        <f>Cleaned_Data[[#This Row],[Order_Date]]</f>
        <v>45635</v>
      </c>
      <c r="R1206" s="10" t="str">
        <f>Cleaned_Data[[#This Row],[Region]]</f>
        <v>Bangalore</v>
      </c>
      <c r="S1206" s="10" t="str">
        <f>Cleaned_Data[[#This Row],[Sales_Channel]]</f>
        <v>Retail</v>
      </c>
      <c r="T1206" s="10" t="str">
        <f>Cleaned_Data[[#This Row],[Gender_Category]]</f>
        <v>Women</v>
      </c>
      <c r="U1206" t="str">
        <f t="shared" si="37"/>
        <v>DK-503</v>
      </c>
      <c r="V1206" s="10"/>
      <c r="W1206" s="10"/>
    </row>
    <row r="1207" spans="1:23" x14ac:dyDescent="0.3">
      <c r="A1207" s="10" t="s">
        <v>1526</v>
      </c>
      <c r="B1207" s="10">
        <f>Cleaned_Data[[#This Row],[Order_ID]]</f>
        <v>3263</v>
      </c>
      <c r="C1207" s="10" t="str">
        <f>_xlfn.XLOOKUP(P1207,Dim_Product!$E$2:$E$221,Dim_Product!$A$2:$A$221,"Not Found")</f>
        <v>PK-46</v>
      </c>
      <c r="D1207" s="10" t="str">
        <f>_xlfn.XLOOKUP(Table5[[#This Row],[Order_Date]],Table8[Date],Table8[Date_Key],"Not Found")</f>
        <v>DK-505</v>
      </c>
      <c r="E1207" s="10" t="str">
        <f>_xlfn.XLOOKUP(R1207,Table4[Region],Table4[Region_Key])</f>
        <v>RK-03</v>
      </c>
      <c r="F1207" s="10" t="str">
        <f>_xlfn.XLOOKUP(S1207,Table6[Sales_Channel],Table6[Channel_Key])</f>
        <v>CK-01</v>
      </c>
      <c r="G1207" s="10" t="str">
        <f>_xlfn.XLOOKUP(T1207,Table7[Gender_Category],Table7[Gender_Key])</f>
        <v>GK-02</v>
      </c>
      <c r="H1207" s="10">
        <f>Cleaned_Data[[#This Row],[Units_Sold]]</f>
        <v>4</v>
      </c>
      <c r="I1207" s="10">
        <f>Cleaned_Data[[#This Row],[MRP]]</f>
        <v>6110.0300000000007</v>
      </c>
      <c r="J1207" s="10">
        <f>Cleaned_Data[[#This Row],[Discount_Applied]]</f>
        <v>0</v>
      </c>
      <c r="K1207" s="10">
        <f>Cleaned_Data[[#This Row],[Revenue]]</f>
        <v>0</v>
      </c>
      <c r="L1207" s="10">
        <f>Cleaned_Data[[#This Row],[Profit]]</f>
        <v>2278.12</v>
      </c>
      <c r="M1207" s="10" t="str">
        <f>Cleaned_Data[[#This Row],[Product_Name]]</f>
        <v>React Infinity</v>
      </c>
      <c r="N1207" s="10" t="str">
        <f>Cleaned_Data[[#This Row],[Product_Line]]</f>
        <v>Running</v>
      </c>
      <c r="O1207" s="10" t="str">
        <f>Cleaned_Data[[#This Row],[Size]]</f>
        <v>L</v>
      </c>
      <c r="P1207" s="10" t="str">
        <f t="shared" si="36"/>
        <v>React Infinity|Running|L</v>
      </c>
      <c r="Q1207" s="11">
        <f>Cleaned_Data[[#This Row],[Order_Date]]</f>
        <v>45637</v>
      </c>
      <c r="R1207" s="10" t="str">
        <f>Cleaned_Data[[#This Row],[Region]]</f>
        <v>Mumbai</v>
      </c>
      <c r="S1207" s="10" t="str">
        <f>Cleaned_Data[[#This Row],[Sales_Channel]]</f>
        <v>Online</v>
      </c>
      <c r="T1207" s="10" t="str">
        <f>Cleaned_Data[[#This Row],[Gender_Category]]</f>
        <v>Women</v>
      </c>
      <c r="U1207" t="str">
        <f t="shared" si="37"/>
        <v>DK-505</v>
      </c>
      <c r="V1207" s="10"/>
      <c r="W1207" s="10"/>
    </row>
    <row r="1208" spans="1:23" x14ac:dyDescent="0.3">
      <c r="A1208" s="10" t="s">
        <v>1527</v>
      </c>
      <c r="B1208" s="10">
        <f>Cleaned_Data[[#This Row],[Order_ID]]</f>
        <v>3264</v>
      </c>
      <c r="C1208" s="10" t="str">
        <f>_xlfn.XLOOKUP(P1208,Dim_Product!$E$2:$E$221,Dim_Product!$A$2:$A$221,"Not Found")</f>
        <v>PK-32</v>
      </c>
      <c r="D1208" s="10" t="str">
        <f>_xlfn.XLOOKUP(Table5[[#This Row],[Order_Date]],Table8[Date],Table8[Date_Key],"Not Found")</f>
        <v>DK-244</v>
      </c>
      <c r="E1208" s="10" t="str">
        <f>_xlfn.XLOOKUP(R1208,Table4[Region],Table4[Region_Key])</f>
        <v>RK-01</v>
      </c>
      <c r="F1208" s="10" t="str">
        <f>_xlfn.XLOOKUP(S1208,Table6[Sales_Channel],Table6[Channel_Key])</f>
        <v>CK-01</v>
      </c>
      <c r="G1208" s="10" t="str">
        <f>_xlfn.XLOOKUP(T1208,Table7[Gender_Category],Table7[Gender_Key])</f>
        <v>GK-03</v>
      </c>
      <c r="H1208" s="10">
        <f>Cleaned_Data[[#This Row],[Units_Sold]]</f>
        <v>2</v>
      </c>
      <c r="I1208" s="10">
        <f>Cleaned_Data[[#This Row],[MRP]]</f>
        <v>6110.0300000000007</v>
      </c>
      <c r="J1208" s="10">
        <f>Cleaned_Data[[#This Row],[Discount_Applied]]</f>
        <v>0.13</v>
      </c>
      <c r="K1208" s="10">
        <f>Cleaned_Data[[#This Row],[Revenue]]</f>
        <v>0</v>
      </c>
      <c r="L1208" s="10">
        <f>Cleaned_Data[[#This Row],[Profit]]</f>
        <v>-992.25</v>
      </c>
      <c r="M1208" s="10" t="str">
        <f>Cleaned_Data[[#This Row],[Product_Name]]</f>
        <v>Metcon 7</v>
      </c>
      <c r="N1208" s="10" t="str">
        <f>Cleaned_Data[[#This Row],[Product_Line]]</f>
        <v>Training</v>
      </c>
      <c r="O1208" s="10" t="str">
        <f>Cleaned_Data[[#This Row],[Size]]</f>
        <v>NA</v>
      </c>
      <c r="P1208" s="10" t="str">
        <f t="shared" si="36"/>
        <v>Metcon 7|Training|NA</v>
      </c>
      <c r="Q1208" s="11">
        <f>Cleaned_Data[[#This Row],[Order_Date]]</f>
        <v>45376</v>
      </c>
      <c r="R1208" s="10" t="str">
        <f>Cleaned_Data[[#This Row],[Region]]</f>
        <v>Bangalore</v>
      </c>
      <c r="S1208" s="10" t="str">
        <f>Cleaned_Data[[#This Row],[Sales_Channel]]</f>
        <v>Online</v>
      </c>
      <c r="T1208" s="10" t="str">
        <f>Cleaned_Data[[#This Row],[Gender_Category]]</f>
        <v>Men</v>
      </c>
      <c r="U1208" t="str">
        <f t="shared" si="37"/>
        <v>DK-244</v>
      </c>
      <c r="V1208" s="10"/>
      <c r="W1208" s="10"/>
    </row>
    <row r="1209" spans="1:23" x14ac:dyDescent="0.3">
      <c r="A1209" s="10" t="s">
        <v>1528</v>
      </c>
      <c r="B1209" s="10">
        <f>Cleaned_Data[[#This Row],[Order_ID]]</f>
        <v>3265</v>
      </c>
      <c r="C1209" s="10" t="str">
        <f>_xlfn.XLOOKUP(P1209,Dim_Product!$E$2:$E$221,Dim_Product!$A$2:$A$221,"Not Found")</f>
        <v>PK-08</v>
      </c>
      <c r="D1209" s="10" t="str">
        <f>_xlfn.XLOOKUP(Table5[[#This Row],[Order_Date]],Table8[Date],Table8[Date_Key],"Not Found")</f>
        <v>Not Found</v>
      </c>
      <c r="E1209" s="10" t="str">
        <f>_xlfn.XLOOKUP(R1209,Table4[Region],Table4[Region_Key])</f>
        <v>RK-01</v>
      </c>
      <c r="F1209" s="10" t="str">
        <f>_xlfn.XLOOKUP(S1209,Table6[Sales_Channel],Table6[Channel_Key])</f>
        <v>CK-02</v>
      </c>
      <c r="G1209" s="10" t="str">
        <f>_xlfn.XLOOKUP(T1209,Table7[Gender_Category],Table7[Gender_Key])</f>
        <v>GK-02</v>
      </c>
      <c r="H1209" s="10">
        <f>Cleaned_Data[[#This Row],[Units_Sold]]</f>
        <v>4</v>
      </c>
      <c r="I1209" s="10">
        <f>Cleaned_Data[[#This Row],[MRP]]</f>
        <v>6110.0300000000007</v>
      </c>
      <c r="J1209" s="10">
        <f>Cleaned_Data[[#This Row],[Discount_Applied]]</f>
        <v>0</v>
      </c>
      <c r="K1209" s="10">
        <f>Cleaned_Data[[#This Row],[Revenue]]</f>
        <v>0</v>
      </c>
      <c r="L1209" s="10">
        <f>Cleaned_Data[[#This Row],[Profit]]</f>
        <v>2860.71</v>
      </c>
      <c r="M1209" s="10" t="str">
        <f>Cleaned_Data[[#This Row],[Product_Name]]</f>
        <v>Mercurial Superfly</v>
      </c>
      <c r="N1209" s="10" t="str">
        <f>Cleaned_Data[[#This Row],[Product_Line]]</f>
        <v>Soccer</v>
      </c>
      <c r="O1209" s="10" t="str">
        <f>Cleaned_Data[[#This Row],[Size]]</f>
        <v>M</v>
      </c>
      <c r="P1209" s="10" t="str">
        <f t="shared" si="36"/>
        <v>Mercurial Superfly|Soccer|M</v>
      </c>
      <c r="Q1209" s="11" t="str">
        <f>Cleaned_Data[[#This Row],[Order_Date]]</f>
        <v/>
      </c>
      <c r="R1209" s="10" t="str">
        <f>Cleaned_Data[[#This Row],[Region]]</f>
        <v>Bangalore</v>
      </c>
      <c r="S1209" s="10" t="str">
        <f>Cleaned_Data[[#This Row],[Sales_Channel]]</f>
        <v>Retail</v>
      </c>
      <c r="T1209" s="10" t="str">
        <f>Cleaned_Data[[#This Row],[Gender_Category]]</f>
        <v>Women</v>
      </c>
      <c r="U1209" t="str">
        <f t="shared" si="37"/>
        <v>Not Found</v>
      </c>
      <c r="V1209" s="10"/>
      <c r="W1209" s="10"/>
    </row>
    <row r="1210" spans="1:23" x14ac:dyDescent="0.3">
      <c r="A1210" s="10" t="s">
        <v>1529</v>
      </c>
      <c r="B1210" s="10">
        <f>Cleaned_Data[[#This Row],[Order_ID]]</f>
        <v>3267</v>
      </c>
      <c r="C1210" s="10" t="str">
        <f>_xlfn.XLOOKUP(P1210,Dim_Product!$E$2:$E$221,Dim_Product!$A$2:$A$221,"Not Found")</f>
        <v>PK-145</v>
      </c>
      <c r="D1210" s="10" t="str">
        <f>_xlfn.XLOOKUP(Table5[[#This Row],[Order_Date]],Table8[Date],Table8[Date_Key],"Not Found")</f>
        <v>DK-627</v>
      </c>
      <c r="E1210" s="10" t="str">
        <f>_xlfn.XLOOKUP(R1210,Table4[Region],Table4[Region_Key])</f>
        <v>RK-04</v>
      </c>
      <c r="F1210" s="10" t="str">
        <f>_xlfn.XLOOKUP(S1210,Table6[Sales_Channel],Table6[Channel_Key])</f>
        <v>CK-02</v>
      </c>
      <c r="G1210" s="10" t="str">
        <f>_xlfn.XLOOKUP(T1210,Table7[Gender_Category],Table7[Gender_Key])</f>
        <v>GK-01</v>
      </c>
      <c r="H1210" s="10">
        <f>Cleaned_Data[[#This Row],[Units_Sold]]</f>
        <v>2</v>
      </c>
      <c r="I1210" s="10">
        <f>Cleaned_Data[[#This Row],[MRP]]</f>
        <v>6110.0300000000007</v>
      </c>
      <c r="J1210" s="10">
        <f>Cleaned_Data[[#This Row],[Discount_Applied]]</f>
        <v>0.52</v>
      </c>
      <c r="K1210" s="10">
        <f>Cleaned_Data[[#This Row],[Revenue]]</f>
        <v>0</v>
      </c>
      <c r="L1210" s="10">
        <f>Cleaned_Data[[#This Row],[Profit]]</f>
        <v>345.92</v>
      </c>
      <c r="M1210" s="10" t="str">
        <f>Cleaned_Data[[#This Row],[Product_Name]]</f>
        <v>Air Force 1</v>
      </c>
      <c r="N1210" s="10" t="str">
        <f>Cleaned_Data[[#This Row],[Product_Line]]</f>
        <v>Lifestyle</v>
      </c>
      <c r="O1210" s="10" t="str">
        <f>Cleaned_Data[[#This Row],[Size]]</f>
        <v>NA</v>
      </c>
      <c r="P1210" s="10" t="str">
        <f t="shared" si="36"/>
        <v>Air Force 1|Lifestyle|NA</v>
      </c>
      <c r="Q1210" s="11">
        <f>Cleaned_Data[[#This Row],[Order_Date]]</f>
        <v>45759</v>
      </c>
      <c r="R1210" s="10" t="str">
        <f>Cleaned_Data[[#This Row],[Region]]</f>
        <v>Pune</v>
      </c>
      <c r="S1210" s="10" t="str">
        <f>Cleaned_Data[[#This Row],[Sales_Channel]]</f>
        <v>Retail</v>
      </c>
      <c r="T1210" s="10" t="str">
        <f>Cleaned_Data[[#This Row],[Gender_Category]]</f>
        <v>Kids</v>
      </c>
      <c r="U1210" t="str">
        <f t="shared" si="37"/>
        <v>DK-627</v>
      </c>
      <c r="V1210" s="10"/>
      <c r="W1210" s="10"/>
    </row>
    <row r="1211" spans="1:23" x14ac:dyDescent="0.3">
      <c r="A1211" s="10" t="s">
        <v>1530</v>
      </c>
      <c r="B1211" s="10">
        <f>Cleaned_Data[[#This Row],[Order_ID]]</f>
        <v>3268</v>
      </c>
      <c r="C1211" s="10" t="str">
        <f>_xlfn.XLOOKUP(P1211,Dim_Product!$E$2:$E$221,Dim_Product!$A$2:$A$221,"Not Found")</f>
        <v>PK-60</v>
      </c>
      <c r="D1211" s="10" t="str">
        <f>_xlfn.XLOOKUP(Table5[[#This Row],[Order_Date]],Table8[Date],Table8[Date_Key],"Not Found")</f>
        <v>DK-392</v>
      </c>
      <c r="E1211" s="10" t="str">
        <f>_xlfn.XLOOKUP(R1211,Table4[Region],Table4[Region_Key])</f>
        <v>RK-03</v>
      </c>
      <c r="F1211" s="10" t="str">
        <f>_xlfn.XLOOKUP(S1211,Table6[Sales_Channel],Table6[Channel_Key])</f>
        <v>CK-02</v>
      </c>
      <c r="G1211" s="10" t="str">
        <f>_xlfn.XLOOKUP(T1211,Table7[Gender_Category],Table7[Gender_Key])</f>
        <v>GK-03</v>
      </c>
      <c r="H1211" s="10">
        <f>Cleaned_Data[[#This Row],[Units_Sold]]</f>
        <v>2</v>
      </c>
      <c r="I1211" s="10">
        <f>Cleaned_Data[[#This Row],[MRP]]</f>
        <v>6110.0300000000007</v>
      </c>
      <c r="J1211" s="10">
        <f>Cleaned_Data[[#This Row],[Discount_Applied]]</f>
        <v>0</v>
      </c>
      <c r="K1211" s="10">
        <f>Cleaned_Data[[#This Row],[Revenue]]</f>
        <v>0</v>
      </c>
      <c r="L1211" s="10">
        <f>Cleaned_Data[[#This Row],[Profit]]</f>
        <v>1586.4</v>
      </c>
      <c r="M1211" s="10" t="str">
        <f>Cleaned_Data[[#This Row],[Product_Name]]</f>
        <v>Mercurial Superfly</v>
      </c>
      <c r="N1211" s="10" t="str">
        <f>Cleaned_Data[[#This Row],[Product_Line]]</f>
        <v>Soccer</v>
      </c>
      <c r="O1211" s="10" t="str">
        <f>Cleaned_Data[[#This Row],[Size]]</f>
        <v>L</v>
      </c>
      <c r="P1211" s="10" t="str">
        <f t="shared" si="36"/>
        <v>Mercurial Superfly|Soccer|L</v>
      </c>
      <c r="Q1211" s="11">
        <f>Cleaned_Data[[#This Row],[Order_Date]]</f>
        <v>45524</v>
      </c>
      <c r="R1211" s="10" t="str">
        <f>Cleaned_Data[[#This Row],[Region]]</f>
        <v>Mumbai</v>
      </c>
      <c r="S1211" s="10" t="str">
        <f>Cleaned_Data[[#This Row],[Sales_Channel]]</f>
        <v>Retail</v>
      </c>
      <c r="T1211" s="10" t="str">
        <f>Cleaned_Data[[#This Row],[Gender_Category]]</f>
        <v>Men</v>
      </c>
      <c r="U1211" t="str">
        <f t="shared" si="37"/>
        <v>DK-392</v>
      </c>
      <c r="V1211" s="10"/>
      <c r="W1211" s="10"/>
    </row>
    <row r="1212" spans="1:23" x14ac:dyDescent="0.3">
      <c r="A1212" s="10" t="s">
        <v>1531</v>
      </c>
      <c r="B1212" s="10">
        <f>Cleaned_Data[[#This Row],[Order_ID]]</f>
        <v>3269</v>
      </c>
      <c r="C1212" s="10" t="str">
        <f>_xlfn.XLOOKUP(P1212,Dim_Product!$E$2:$E$221,Dim_Product!$A$2:$A$221,"Not Found")</f>
        <v>PK-08</v>
      </c>
      <c r="D1212" s="10" t="str">
        <f>_xlfn.XLOOKUP(Table5[[#This Row],[Order_Date]],Table8[Date],Table8[Date_Key],"Not Found")</f>
        <v>Not Found</v>
      </c>
      <c r="E1212" s="10" t="str">
        <f>_xlfn.XLOOKUP(R1212,Table4[Region],Table4[Region_Key])</f>
        <v>RK-03</v>
      </c>
      <c r="F1212" s="10" t="str">
        <f>_xlfn.XLOOKUP(S1212,Table6[Sales_Channel],Table6[Channel_Key])</f>
        <v>CK-01</v>
      </c>
      <c r="G1212" s="10" t="str">
        <f>_xlfn.XLOOKUP(T1212,Table7[Gender_Category],Table7[Gender_Key])</f>
        <v>GK-02</v>
      </c>
      <c r="H1212" s="10">
        <f>Cleaned_Data[[#This Row],[Units_Sold]]</f>
        <v>2</v>
      </c>
      <c r="I1212" s="10">
        <f>Cleaned_Data[[#This Row],[MRP]]</f>
        <v>7268.31</v>
      </c>
      <c r="J1212" s="10">
        <f>Cleaned_Data[[#This Row],[Discount_Applied]]</f>
        <v>0</v>
      </c>
      <c r="K1212" s="10">
        <f>Cleaned_Data[[#This Row],[Revenue]]</f>
        <v>0</v>
      </c>
      <c r="L1212" s="10">
        <f>Cleaned_Data[[#This Row],[Profit]]</f>
        <v>-719.57</v>
      </c>
      <c r="M1212" s="10" t="str">
        <f>Cleaned_Data[[#This Row],[Product_Name]]</f>
        <v>Mercurial Superfly</v>
      </c>
      <c r="N1212" s="10" t="str">
        <f>Cleaned_Data[[#This Row],[Product_Line]]</f>
        <v>Soccer</v>
      </c>
      <c r="O1212" s="10" t="str">
        <f>Cleaned_Data[[#This Row],[Size]]</f>
        <v>M</v>
      </c>
      <c r="P1212" s="10" t="str">
        <f t="shared" si="36"/>
        <v>Mercurial Superfly|Soccer|M</v>
      </c>
      <c r="Q1212" s="11" t="str">
        <f>Cleaned_Data[[#This Row],[Order_Date]]</f>
        <v/>
      </c>
      <c r="R1212" s="10" t="str">
        <f>Cleaned_Data[[#This Row],[Region]]</f>
        <v>Mumbai</v>
      </c>
      <c r="S1212" s="10" t="str">
        <f>Cleaned_Data[[#This Row],[Sales_Channel]]</f>
        <v>Online</v>
      </c>
      <c r="T1212" s="10" t="str">
        <f>Cleaned_Data[[#This Row],[Gender_Category]]</f>
        <v>Women</v>
      </c>
      <c r="U1212" t="str">
        <f t="shared" si="37"/>
        <v>Not Found</v>
      </c>
      <c r="V1212" s="10"/>
      <c r="W1212" s="10"/>
    </row>
    <row r="1213" spans="1:23" x14ac:dyDescent="0.3">
      <c r="A1213" s="10" t="s">
        <v>1532</v>
      </c>
      <c r="B1213" s="10">
        <f>Cleaned_Data[[#This Row],[Order_ID]]</f>
        <v>3270</v>
      </c>
      <c r="C1213" s="10" t="str">
        <f>_xlfn.XLOOKUP(P1213,Dim_Product!$E$2:$E$221,Dim_Product!$A$2:$A$221,"Not Found")</f>
        <v>PK-38</v>
      </c>
      <c r="D1213" s="10" t="str">
        <f>_xlfn.XLOOKUP(Table5[[#This Row],[Order_Date]],Table8[Date],Table8[Date_Key],"Not Found")</f>
        <v>DK-374</v>
      </c>
      <c r="E1213" s="10" t="str">
        <f>_xlfn.XLOOKUP(R1213,Table4[Region],Table4[Region_Key])</f>
        <v>RK-04</v>
      </c>
      <c r="F1213" s="10" t="str">
        <f>_xlfn.XLOOKUP(S1213,Table6[Sales_Channel],Table6[Channel_Key])</f>
        <v>CK-01</v>
      </c>
      <c r="G1213" s="10" t="str">
        <f>_xlfn.XLOOKUP(T1213,Table7[Gender_Category],Table7[Gender_Key])</f>
        <v>GK-01</v>
      </c>
      <c r="H1213" s="10">
        <f>Cleaned_Data[[#This Row],[Units_Sold]]</f>
        <v>2</v>
      </c>
      <c r="I1213" s="10">
        <f>Cleaned_Data[[#This Row],[MRP]]</f>
        <v>6110.0300000000007</v>
      </c>
      <c r="J1213" s="10">
        <f>Cleaned_Data[[#This Row],[Discount_Applied]]</f>
        <v>0</v>
      </c>
      <c r="K1213" s="10">
        <f>Cleaned_Data[[#This Row],[Revenue]]</f>
        <v>0</v>
      </c>
      <c r="L1213" s="10">
        <f>Cleaned_Data[[#This Row],[Profit]]</f>
        <v>3619.8</v>
      </c>
      <c r="M1213" s="10" t="str">
        <f>Cleaned_Data[[#This Row],[Product_Name]]</f>
        <v>Dunk Low</v>
      </c>
      <c r="N1213" s="10" t="str">
        <f>Cleaned_Data[[#This Row],[Product_Line]]</f>
        <v>Lifestyle</v>
      </c>
      <c r="O1213" s="10" t="str">
        <f>Cleaned_Data[[#This Row],[Size]]</f>
        <v>XL</v>
      </c>
      <c r="P1213" s="10" t="str">
        <f t="shared" si="36"/>
        <v>Dunk Low|Lifestyle|XL</v>
      </c>
      <c r="Q1213" s="11">
        <f>Cleaned_Data[[#This Row],[Order_Date]]</f>
        <v>45506</v>
      </c>
      <c r="R1213" s="10" t="str">
        <f>Cleaned_Data[[#This Row],[Region]]</f>
        <v>Pune</v>
      </c>
      <c r="S1213" s="10" t="str">
        <f>Cleaned_Data[[#This Row],[Sales_Channel]]</f>
        <v>Online</v>
      </c>
      <c r="T1213" s="10" t="str">
        <f>Cleaned_Data[[#This Row],[Gender_Category]]</f>
        <v>Kids</v>
      </c>
      <c r="U1213" t="str">
        <f t="shared" si="37"/>
        <v>DK-374</v>
      </c>
      <c r="V1213" s="10"/>
      <c r="W1213" s="10"/>
    </row>
    <row r="1214" spans="1:23" x14ac:dyDescent="0.3">
      <c r="A1214" s="10" t="s">
        <v>1533</v>
      </c>
      <c r="B1214" s="10">
        <f>Cleaned_Data[[#This Row],[Order_ID]]</f>
        <v>3271</v>
      </c>
      <c r="C1214" s="10" t="str">
        <f>_xlfn.XLOOKUP(P1214,Dim_Product!$E$2:$E$221,Dim_Product!$A$2:$A$221,"Not Found")</f>
        <v>PK-181</v>
      </c>
      <c r="D1214" s="10" t="str">
        <f>_xlfn.XLOOKUP(Table5[[#This Row],[Order_Date]],Table8[Date],Table8[Date_Key],"Not Found")</f>
        <v>DK-438</v>
      </c>
      <c r="E1214" s="10" t="str">
        <f>_xlfn.XLOOKUP(R1214,Table4[Region],Table4[Region_Key])</f>
        <v>RK-02</v>
      </c>
      <c r="F1214" s="10" t="str">
        <f>_xlfn.XLOOKUP(S1214,Table6[Sales_Channel],Table6[Channel_Key])</f>
        <v>CK-02</v>
      </c>
      <c r="G1214" s="10" t="str">
        <f>_xlfn.XLOOKUP(T1214,Table7[Gender_Category],Table7[Gender_Key])</f>
        <v>GK-03</v>
      </c>
      <c r="H1214" s="10">
        <f>Cleaned_Data[[#This Row],[Units_Sold]]</f>
        <v>2</v>
      </c>
      <c r="I1214" s="10">
        <f>Cleaned_Data[[#This Row],[MRP]]</f>
        <v>6110.0300000000007</v>
      </c>
      <c r="J1214" s="10">
        <f>Cleaned_Data[[#This Row],[Discount_Applied]]</f>
        <v>0</v>
      </c>
      <c r="K1214" s="10">
        <f>Cleaned_Data[[#This Row],[Revenue]]</f>
        <v>0</v>
      </c>
      <c r="L1214" s="10">
        <f>Cleaned_Data[[#This Row],[Profit]]</f>
        <v>545.1</v>
      </c>
      <c r="M1214" s="10" t="str">
        <f>Cleaned_Data[[#This Row],[Product_Name]]</f>
        <v>LeBron 20</v>
      </c>
      <c r="N1214" s="10" t="str">
        <f>Cleaned_Data[[#This Row],[Product_Line]]</f>
        <v>Basketball</v>
      </c>
      <c r="O1214" s="10" t="str">
        <f>Cleaned_Data[[#This Row],[Size]]</f>
        <v>6</v>
      </c>
      <c r="P1214" s="10" t="str">
        <f t="shared" si="36"/>
        <v>LeBron 20|Basketball|6</v>
      </c>
      <c r="Q1214" s="11">
        <f>Cleaned_Data[[#This Row],[Order_Date]]</f>
        <v>45570</v>
      </c>
      <c r="R1214" s="10" t="str">
        <f>Cleaned_Data[[#This Row],[Region]]</f>
        <v>Hyderabad</v>
      </c>
      <c r="S1214" s="10" t="str">
        <f>Cleaned_Data[[#This Row],[Sales_Channel]]</f>
        <v>Retail</v>
      </c>
      <c r="T1214" s="10" t="str">
        <f>Cleaned_Data[[#This Row],[Gender_Category]]</f>
        <v>Men</v>
      </c>
      <c r="U1214" t="str">
        <f t="shared" si="37"/>
        <v>DK-438</v>
      </c>
      <c r="V1214" s="10"/>
      <c r="W1214" s="10"/>
    </row>
    <row r="1215" spans="1:23" x14ac:dyDescent="0.3">
      <c r="A1215" s="10" t="s">
        <v>1534</v>
      </c>
      <c r="B1215" s="10">
        <f>Cleaned_Data[[#This Row],[Order_ID]]</f>
        <v>3272</v>
      </c>
      <c r="C1215" s="10" t="str">
        <f>_xlfn.XLOOKUP(P1215,Dim_Product!$E$2:$E$221,Dim_Product!$A$2:$A$221,"Not Found")</f>
        <v>PK-91</v>
      </c>
      <c r="D1215" s="10" t="str">
        <f>_xlfn.XLOOKUP(Table5[[#This Row],[Order_Date]],Table8[Date],Table8[Date_Key],"Not Found")</f>
        <v>DK-522</v>
      </c>
      <c r="E1215" s="10" t="str">
        <f>_xlfn.XLOOKUP(R1215,Table4[Region],Table4[Region_Key])</f>
        <v>RK-02</v>
      </c>
      <c r="F1215" s="10" t="str">
        <f>_xlfn.XLOOKUP(S1215,Table6[Sales_Channel],Table6[Channel_Key])</f>
        <v>CK-02</v>
      </c>
      <c r="G1215" s="10" t="str">
        <f>_xlfn.XLOOKUP(T1215,Table7[Gender_Category],Table7[Gender_Key])</f>
        <v>GK-03</v>
      </c>
      <c r="H1215" s="10">
        <f>Cleaned_Data[[#This Row],[Units_Sold]]</f>
        <v>2</v>
      </c>
      <c r="I1215" s="10">
        <f>Cleaned_Data[[#This Row],[MRP]]</f>
        <v>6110.0300000000007</v>
      </c>
      <c r="J1215" s="10">
        <f>Cleaned_Data[[#This Row],[Discount_Applied]]</f>
        <v>0</v>
      </c>
      <c r="K1215" s="10">
        <f>Cleaned_Data[[#This Row],[Revenue]]</f>
        <v>0</v>
      </c>
      <c r="L1215" s="10">
        <f>Cleaned_Data[[#This Row],[Profit]]</f>
        <v>-321.24</v>
      </c>
      <c r="M1215" s="10" t="str">
        <f>Cleaned_Data[[#This Row],[Product_Name]]</f>
        <v>Blazer Mid</v>
      </c>
      <c r="N1215" s="10" t="str">
        <f>Cleaned_Data[[#This Row],[Product_Line]]</f>
        <v>Lifestyle</v>
      </c>
      <c r="O1215" s="10" t="str">
        <f>Cleaned_Data[[#This Row],[Size]]</f>
        <v>8</v>
      </c>
      <c r="P1215" s="10" t="str">
        <f t="shared" si="36"/>
        <v>Blazer Mid|Lifestyle|8</v>
      </c>
      <c r="Q1215" s="11">
        <f>Cleaned_Data[[#This Row],[Order_Date]]</f>
        <v>45654</v>
      </c>
      <c r="R1215" s="10" t="str">
        <f>Cleaned_Data[[#This Row],[Region]]</f>
        <v>Hyderabad</v>
      </c>
      <c r="S1215" s="10" t="str">
        <f>Cleaned_Data[[#This Row],[Sales_Channel]]</f>
        <v>Retail</v>
      </c>
      <c r="T1215" s="10" t="str">
        <f>Cleaned_Data[[#This Row],[Gender_Category]]</f>
        <v>Men</v>
      </c>
      <c r="U1215" t="str">
        <f t="shared" si="37"/>
        <v>DK-522</v>
      </c>
      <c r="V1215" s="10"/>
      <c r="W1215" s="10"/>
    </row>
    <row r="1216" spans="1:23" x14ac:dyDescent="0.3">
      <c r="A1216" s="10" t="s">
        <v>1535</v>
      </c>
      <c r="B1216" s="10">
        <f>Cleaned_Data[[#This Row],[Order_ID]]</f>
        <v>3273</v>
      </c>
      <c r="C1216" s="10" t="str">
        <f>_xlfn.XLOOKUP(P1216,Dim_Product!$E$2:$E$221,Dim_Product!$A$2:$A$221,"Not Found")</f>
        <v>PK-122</v>
      </c>
      <c r="D1216" s="10" t="str">
        <f>_xlfn.XLOOKUP(Table5[[#This Row],[Order_Date]],Table8[Date],Table8[Date_Key],"Not Found")</f>
        <v>DK-414</v>
      </c>
      <c r="E1216" s="10" t="str">
        <f>_xlfn.XLOOKUP(R1216,Table4[Region],Table4[Region_Key])</f>
        <v>RK-01</v>
      </c>
      <c r="F1216" s="10" t="str">
        <f>_xlfn.XLOOKUP(S1216,Table6[Sales_Channel],Table6[Channel_Key])</f>
        <v>CK-01</v>
      </c>
      <c r="G1216" s="10" t="str">
        <f>_xlfn.XLOOKUP(T1216,Table7[Gender_Category],Table7[Gender_Key])</f>
        <v>GK-02</v>
      </c>
      <c r="H1216" s="10">
        <f>Cleaned_Data[[#This Row],[Units_Sold]]</f>
        <v>-1</v>
      </c>
      <c r="I1216" s="10">
        <f>Cleaned_Data[[#This Row],[MRP]]</f>
        <v>5527.7</v>
      </c>
      <c r="J1216" s="10">
        <f>Cleaned_Data[[#This Row],[Discount_Applied]]</f>
        <v>0.17</v>
      </c>
      <c r="K1216" s="10">
        <f>Cleaned_Data[[#This Row],[Revenue]]</f>
        <v>-4587.99</v>
      </c>
      <c r="L1216" s="10">
        <f>Cleaned_Data[[#This Row],[Profit]]</f>
        <v>2577.59</v>
      </c>
      <c r="M1216" s="10" t="str">
        <f>Cleaned_Data[[#This Row],[Product_Name]]</f>
        <v>Phantom GT</v>
      </c>
      <c r="N1216" s="10" t="str">
        <f>Cleaned_Data[[#This Row],[Product_Line]]</f>
        <v>Soccer</v>
      </c>
      <c r="O1216" s="10" t="str">
        <f>Cleaned_Data[[#This Row],[Size]]</f>
        <v>M</v>
      </c>
      <c r="P1216" s="10" t="str">
        <f t="shared" si="36"/>
        <v>Phantom GT|Soccer|M</v>
      </c>
      <c r="Q1216" s="11">
        <f>Cleaned_Data[[#This Row],[Order_Date]]</f>
        <v>45546</v>
      </c>
      <c r="R1216" s="10" t="str">
        <f>Cleaned_Data[[#This Row],[Region]]</f>
        <v>Bangalore</v>
      </c>
      <c r="S1216" s="10" t="str">
        <f>Cleaned_Data[[#This Row],[Sales_Channel]]</f>
        <v>Online</v>
      </c>
      <c r="T1216" s="10" t="str">
        <f>Cleaned_Data[[#This Row],[Gender_Category]]</f>
        <v>Women</v>
      </c>
      <c r="U1216" t="str">
        <f t="shared" si="37"/>
        <v>DK-414</v>
      </c>
      <c r="V1216" s="10"/>
      <c r="W1216" s="10"/>
    </row>
    <row r="1217" spans="1:23" x14ac:dyDescent="0.3">
      <c r="A1217" s="10" t="s">
        <v>1536</v>
      </c>
      <c r="B1217" s="10">
        <f>Cleaned_Data[[#This Row],[Order_ID]]</f>
        <v>3274</v>
      </c>
      <c r="C1217" s="10" t="str">
        <f>_xlfn.XLOOKUP(P1217,Dim_Product!$E$2:$E$221,Dim_Product!$A$2:$A$221,"Not Found")</f>
        <v>PK-72</v>
      </c>
      <c r="D1217" s="10" t="str">
        <f>_xlfn.XLOOKUP(Table5[[#This Row],[Order_Date]],Table8[Date],Table8[Date_Key],"Not Found")</f>
        <v>DK-210</v>
      </c>
      <c r="E1217" s="10" t="str">
        <f>_xlfn.XLOOKUP(R1217,Table4[Region],Table4[Region_Key])</f>
        <v>RK-02</v>
      </c>
      <c r="F1217" s="10" t="str">
        <f>_xlfn.XLOOKUP(S1217,Table6[Sales_Channel],Table6[Channel_Key])</f>
        <v>CK-02</v>
      </c>
      <c r="G1217" s="10" t="str">
        <f>_xlfn.XLOOKUP(T1217,Table7[Gender_Category],Table7[Gender_Key])</f>
        <v>GK-03</v>
      </c>
      <c r="H1217" s="10">
        <f>Cleaned_Data[[#This Row],[Units_Sold]]</f>
        <v>3</v>
      </c>
      <c r="I1217" s="10">
        <f>Cleaned_Data[[#This Row],[MRP]]</f>
        <v>6031.14</v>
      </c>
      <c r="J1217" s="10">
        <f>Cleaned_Data[[#This Row],[Discount_Applied]]</f>
        <v>0.15</v>
      </c>
      <c r="K1217" s="10">
        <f>Cleaned_Data[[#This Row],[Revenue]]</f>
        <v>15379.41</v>
      </c>
      <c r="L1217" s="10">
        <f>Cleaned_Data[[#This Row],[Profit]]</f>
        <v>169.05</v>
      </c>
      <c r="M1217" s="10" t="str">
        <f>Cleaned_Data[[#This Row],[Product_Name]]</f>
        <v>SuperRep Go</v>
      </c>
      <c r="N1217" s="10" t="str">
        <f>Cleaned_Data[[#This Row],[Product_Line]]</f>
        <v>Training</v>
      </c>
      <c r="O1217" s="10" t="str">
        <f>Cleaned_Data[[#This Row],[Size]]</f>
        <v>L</v>
      </c>
      <c r="P1217" s="10" t="str">
        <f t="shared" si="36"/>
        <v>SuperRep Go|Training|L</v>
      </c>
      <c r="Q1217" s="11">
        <f>Cleaned_Data[[#This Row],[Order_Date]]</f>
        <v>45342</v>
      </c>
      <c r="R1217" s="10" t="str">
        <f>Cleaned_Data[[#This Row],[Region]]</f>
        <v>Hyderabad</v>
      </c>
      <c r="S1217" s="10" t="str">
        <f>Cleaned_Data[[#This Row],[Sales_Channel]]</f>
        <v>Retail</v>
      </c>
      <c r="T1217" s="10" t="str">
        <f>Cleaned_Data[[#This Row],[Gender_Category]]</f>
        <v>Men</v>
      </c>
      <c r="U1217" t="str">
        <f t="shared" si="37"/>
        <v>DK-210</v>
      </c>
      <c r="V1217" s="10"/>
      <c r="W1217" s="10"/>
    </row>
    <row r="1218" spans="1:23" x14ac:dyDescent="0.3">
      <c r="A1218" s="10" t="s">
        <v>1537</v>
      </c>
      <c r="B1218" s="10">
        <f>Cleaned_Data[[#This Row],[Order_ID]]</f>
        <v>3275</v>
      </c>
      <c r="C1218" s="10" t="str">
        <f>_xlfn.XLOOKUP(P1218,Dim_Product!$E$2:$E$221,Dim_Product!$A$2:$A$221,"Not Found")</f>
        <v>PK-100</v>
      </c>
      <c r="D1218" s="10" t="str">
        <f>_xlfn.XLOOKUP(Table5[[#This Row],[Order_Date]],Table8[Date],Table8[Date_Key],"Not Found")</f>
        <v>DK-20</v>
      </c>
      <c r="E1218" s="10" t="str">
        <f>_xlfn.XLOOKUP(R1218,Table4[Region],Table4[Region_Key])</f>
        <v>RK-02</v>
      </c>
      <c r="F1218" s="10" t="str">
        <f>_xlfn.XLOOKUP(S1218,Table6[Sales_Channel],Table6[Channel_Key])</f>
        <v>CK-02</v>
      </c>
      <c r="G1218" s="10" t="str">
        <f>_xlfn.XLOOKUP(T1218,Table7[Gender_Category],Table7[Gender_Key])</f>
        <v>GK-02</v>
      </c>
      <c r="H1218" s="10">
        <f>Cleaned_Data[[#This Row],[Units_Sold]]</f>
        <v>4</v>
      </c>
      <c r="I1218" s="10">
        <f>Cleaned_Data[[#This Row],[MRP]]</f>
        <v>6110.0300000000007</v>
      </c>
      <c r="J1218" s="10">
        <f>Cleaned_Data[[#This Row],[Discount_Applied]]</f>
        <v>0</v>
      </c>
      <c r="K1218" s="10">
        <f>Cleaned_Data[[#This Row],[Revenue]]</f>
        <v>0</v>
      </c>
      <c r="L1218" s="10">
        <f>Cleaned_Data[[#This Row],[Profit]]</f>
        <v>1652.12</v>
      </c>
      <c r="M1218" s="10" t="str">
        <f>Cleaned_Data[[#This Row],[Product_Name]]</f>
        <v>Premier III</v>
      </c>
      <c r="N1218" s="10" t="str">
        <f>Cleaned_Data[[#This Row],[Product_Line]]</f>
        <v>Soccer</v>
      </c>
      <c r="O1218" s="10" t="str">
        <f>Cleaned_Data[[#This Row],[Size]]</f>
        <v>L</v>
      </c>
      <c r="P1218" s="10" t="str">
        <f t="shared" si="36"/>
        <v>Premier III|Soccer|L</v>
      </c>
      <c r="Q1218" s="11">
        <f>Cleaned_Data[[#This Row],[Order_Date]]</f>
        <v>45152</v>
      </c>
      <c r="R1218" s="10" t="str">
        <f>Cleaned_Data[[#This Row],[Region]]</f>
        <v>Hyderabad</v>
      </c>
      <c r="S1218" s="10" t="str">
        <f>Cleaned_Data[[#This Row],[Sales_Channel]]</f>
        <v>Retail</v>
      </c>
      <c r="T1218" s="10" t="str">
        <f>Cleaned_Data[[#This Row],[Gender_Category]]</f>
        <v>Women</v>
      </c>
      <c r="U1218" t="str">
        <f t="shared" si="37"/>
        <v>DK-20</v>
      </c>
      <c r="V1218" s="10"/>
      <c r="W1218" s="10"/>
    </row>
    <row r="1219" spans="1:23" x14ac:dyDescent="0.3">
      <c r="A1219" s="10" t="s">
        <v>1538</v>
      </c>
      <c r="B1219" s="10">
        <f>Cleaned_Data[[#This Row],[Order_ID]]</f>
        <v>3277</v>
      </c>
      <c r="C1219" s="10" t="str">
        <f>_xlfn.XLOOKUP(P1219,Dim_Product!$E$2:$E$221,Dim_Product!$A$2:$A$221,"Not Found")</f>
        <v>PK-12</v>
      </c>
      <c r="D1219" s="10" t="str">
        <f>_xlfn.XLOOKUP(Table5[[#This Row],[Order_Date]],Table8[Date],Table8[Date_Key],"Not Found")</f>
        <v>DK-571</v>
      </c>
      <c r="E1219" s="10" t="str">
        <f>_xlfn.XLOOKUP(R1219,Table4[Region],Table4[Region_Key])</f>
        <v>RK-01</v>
      </c>
      <c r="F1219" s="10" t="str">
        <f>_xlfn.XLOOKUP(S1219,Table6[Sales_Channel],Table6[Channel_Key])</f>
        <v>CK-01</v>
      </c>
      <c r="G1219" s="10" t="str">
        <f>_xlfn.XLOOKUP(T1219,Table7[Gender_Category],Table7[Gender_Key])</f>
        <v>GK-03</v>
      </c>
      <c r="H1219" s="10">
        <f>Cleaned_Data[[#This Row],[Units_Sold]]</f>
        <v>4</v>
      </c>
      <c r="I1219" s="10">
        <f>Cleaned_Data[[#This Row],[MRP]]</f>
        <v>6110.0300000000007</v>
      </c>
      <c r="J1219" s="10">
        <f>Cleaned_Data[[#This Row],[Discount_Applied]]</f>
        <v>0</v>
      </c>
      <c r="K1219" s="10">
        <f>Cleaned_Data[[#This Row],[Revenue]]</f>
        <v>0</v>
      </c>
      <c r="L1219" s="10">
        <f>Cleaned_Data[[#This Row],[Profit]]</f>
        <v>293.58999999999997</v>
      </c>
      <c r="M1219" s="10" t="str">
        <f>Cleaned_Data[[#This Row],[Product_Name]]</f>
        <v>SuperRep Go</v>
      </c>
      <c r="N1219" s="10" t="str">
        <f>Cleaned_Data[[#This Row],[Product_Line]]</f>
        <v>Training</v>
      </c>
      <c r="O1219" s="10" t="str">
        <f>Cleaned_Data[[#This Row],[Size]]</f>
        <v>NA</v>
      </c>
      <c r="P1219" s="10" t="str">
        <f t="shared" ref="P1219:P1282" si="38">TRIM(M1219)&amp;"|"&amp;TRIM(N1219)&amp;"|"&amp;TRIM(O1219)</f>
        <v>SuperRep Go|Training|NA</v>
      </c>
      <c r="Q1219" s="11">
        <f>Cleaned_Data[[#This Row],[Order_Date]]</f>
        <v>45703</v>
      </c>
      <c r="R1219" s="10" t="str">
        <f>Cleaned_Data[[#This Row],[Region]]</f>
        <v>Bangalore</v>
      </c>
      <c r="S1219" s="10" t="str">
        <f>Cleaned_Data[[#This Row],[Sales_Channel]]</f>
        <v>Online</v>
      </c>
      <c r="T1219" s="10" t="str">
        <f>Cleaned_Data[[#This Row],[Gender_Category]]</f>
        <v>Men</v>
      </c>
      <c r="U1219" t="str">
        <f t="shared" ref="U1219:U1282" si="39">IF(D1219="",0,D1219)</f>
        <v>DK-571</v>
      </c>
      <c r="V1219" s="10"/>
      <c r="W1219" s="10"/>
    </row>
    <row r="1220" spans="1:23" x14ac:dyDescent="0.3">
      <c r="A1220" s="10" t="s">
        <v>1539</v>
      </c>
      <c r="B1220" s="10">
        <f>Cleaned_Data[[#This Row],[Order_ID]]</f>
        <v>3278</v>
      </c>
      <c r="C1220" s="10" t="str">
        <f>_xlfn.XLOOKUP(P1220,Dim_Product!$E$2:$E$221,Dim_Product!$A$2:$A$221,"Not Found")</f>
        <v>PK-110</v>
      </c>
      <c r="D1220" s="10" t="str">
        <f>_xlfn.XLOOKUP(Table5[[#This Row],[Order_Date]],Table8[Date],Table8[Date_Key],"Not Found")</f>
        <v>DK-432</v>
      </c>
      <c r="E1220" s="10" t="str">
        <f>_xlfn.XLOOKUP(R1220,Table4[Region],Table4[Region_Key])</f>
        <v>RK-04</v>
      </c>
      <c r="F1220" s="10" t="str">
        <f>_xlfn.XLOOKUP(S1220,Table6[Sales_Channel],Table6[Channel_Key])</f>
        <v>CK-02</v>
      </c>
      <c r="G1220" s="10" t="str">
        <f>_xlfn.XLOOKUP(T1220,Table7[Gender_Category],Table7[Gender_Key])</f>
        <v>GK-01</v>
      </c>
      <c r="H1220" s="10">
        <f>Cleaned_Data[[#This Row],[Units_Sold]]</f>
        <v>2</v>
      </c>
      <c r="I1220" s="10">
        <f>Cleaned_Data[[#This Row],[MRP]]</f>
        <v>6110.0300000000007</v>
      </c>
      <c r="J1220" s="10">
        <f>Cleaned_Data[[#This Row],[Discount_Applied]]</f>
        <v>0</v>
      </c>
      <c r="K1220" s="10">
        <f>Cleaned_Data[[#This Row],[Revenue]]</f>
        <v>0</v>
      </c>
      <c r="L1220" s="10">
        <f>Cleaned_Data[[#This Row],[Profit]]</f>
        <v>107.83</v>
      </c>
      <c r="M1220" s="10" t="str">
        <f>Cleaned_Data[[#This Row],[Product_Name]]</f>
        <v>Dunk Low</v>
      </c>
      <c r="N1220" s="10" t="str">
        <f>Cleaned_Data[[#This Row],[Product_Line]]</f>
        <v>Lifestyle</v>
      </c>
      <c r="O1220" s="10" t="str">
        <f>Cleaned_Data[[#This Row],[Size]]</f>
        <v>L</v>
      </c>
      <c r="P1220" s="10" t="str">
        <f t="shared" si="38"/>
        <v>Dunk Low|Lifestyle|L</v>
      </c>
      <c r="Q1220" s="11">
        <f>Cleaned_Data[[#This Row],[Order_Date]]</f>
        <v>45564</v>
      </c>
      <c r="R1220" s="10" t="str">
        <f>Cleaned_Data[[#This Row],[Region]]</f>
        <v>Pune</v>
      </c>
      <c r="S1220" s="10" t="str">
        <f>Cleaned_Data[[#This Row],[Sales_Channel]]</f>
        <v>Retail</v>
      </c>
      <c r="T1220" s="10" t="str">
        <f>Cleaned_Data[[#This Row],[Gender_Category]]</f>
        <v>Kids</v>
      </c>
      <c r="U1220" t="str">
        <f t="shared" si="39"/>
        <v>DK-432</v>
      </c>
      <c r="V1220" s="10"/>
      <c r="W1220" s="10"/>
    </row>
    <row r="1221" spans="1:23" x14ac:dyDescent="0.3">
      <c r="A1221" s="10" t="s">
        <v>1540</v>
      </c>
      <c r="B1221" s="10">
        <f>Cleaned_Data[[#This Row],[Order_ID]]</f>
        <v>3279</v>
      </c>
      <c r="C1221" s="10" t="str">
        <f>_xlfn.XLOOKUP(P1221,Dim_Product!$E$2:$E$221,Dim_Product!$A$2:$A$221,"Not Found")</f>
        <v>PK-29</v>
      </c>
      <c r="D1221" s="10" t="str">
        <f>_xlfn.XLOOKUP(Table5[[#This Row],[Order_Date]],Table8[Date],Table8[Date_Key],"Not Found")</f>
        <v>DK-601</v>
      </c>
      <c r="E1221" s="10" t="str">
        <f>_xlfn.XLOOKUP(R1221,Table4[Region],Table4[Region_Key])</f>
        <v>RK-05</v>
      </c>
      <c r="F1221" s="10" t="str">
        <f>_xlfn.XLOOKUP(S1221,Table6[Sales_Channel],Table6[Channel_Key])</f>
        <v>CK-02</v>
      </c>
      <c r="G1221" s="10" t="str">
        <f>_xlfn.XLOOKUP(T1221,Table7[Gender_Category],Table7[Gender_Key])</f>
        <v>GK-01</v>
      </c>
      <c r="H1221" s="10">
        <f>Cleaned_Data[[#This Row],[Units_Sold]]</f>
        <v>4</v>
      </c>
      <c r="I1221" s="10">
        <f>Cleaned_Data[[#This Row],[MRP]]</f>
        <v>2572.41</v>
      </c>
      <c r="J1221" s="10">
        <f>Cleaned_Data[[#This Row],[Discount_Applied]]</f>
        <v>0.1</v>
      </c>
      <c r="K1221" s="10">
        <f>Cleaned_Data[[#This Row],[Revenue]]</f>
        <v>9260.68</v>
      </c>
      <c r="L1221" s="10">
        <f>Cleaned_Data[[#This Row],[Profit]]</f>
        <v>3098.28</v>
      </c>
      <c r="M1221" s="10" t="str">
        <f>Cleaned_Data[[#This Row],[Product_Name]]</f>
        <v>Mercurial Superfly</v>
      </c>
      <c r="N1221" s="10" t="str">
        <f>Cleaned_Data[[#This Row],[Product_Line]]</f>
        <v>Soccer</v>
      </c>
      <c r="O1221" s="10" t="str">
        <f>Cleaned_Data[[#This Row],[Size]]</f>
        <v>XL</v>
      </c>
      <c r="P1221" s="10" t="str">
        <f t="shared" si="38"/>
        <v>Mercurial Superfly|Soccer|XL</v>
      </c>
      <c r="Q1221" s="11">
        <f>Cleaned_Data[[#This Row],[Order_Date]]</f>
        <v>45733</v>
      </c>
      <c r="R1221" s="10" t="str">
        <f>Cleaned_Data[[#This Row],[Region]]</f>
        <v>Delhi</v>
      </c>
      <c r="S1221" s="10" t="str">
        <f>Cleaned_Data[[#This Row],[Sales_Channel]]</f>
        <v>Retail</v>
      </c>
      <c r="T1221" s="10" t="str">
        <f>Cleaned_Data[[#This Row],[Gender_Category]]</f>
        <v>Kids</v>
      </c>
      <c r="U1221" t="str">
        <f t="shared" si="39"/>
        <v>DK-601</v>
      </c>
      <c r="V1221" s="10"/>
      <c r="W1221" s="10"/>
    </row>
    <row r="1222" spans="1:23" x14ac:dyDescent="0.3">
      <c r="A1222" s="10" t="s">
        <v>1541</v>
      </c>
      <c r="B1222" s="10">
        <f>Cleaned_Data[[#This Row],[Order_ID]]</f>
        <v>3280</v>
      </c>
      <c r="C1222" s="10" t="str">
        <f>_xlfn.XLOOKUP(P1222,Dim_Product!$E$2:$E$221,Dim_Product!$A$2:$A$221,"Not Found")</f>
        <v>PK-21</v>
      </c>
      <c r="D1222" s="10" t="str">
        <f>_xlfn.XLOOKUP(Table5[[#This Row],[Order_Date]],Table8[Date],Table8[Date_Key],"Not Found")</f>
        <v>DK-572</v>
      </c>
      <c r="E1222" s="10" t="str">
        <f>_xlfn.XLOOKUP(R1222,Table4[Region],Table4[Region_Key])</f>
        <v>RK-03</v>
      </c>
      <c r="F1222" s="10" t="str">
        <f>_xlfn.XLOOKUP(S1222,Table6[Sales_Channel],Table6[Channel_Key])</f>
        <v>CK-01</v>
      </c>
      <c r="G1222" s="10" t="str">
        <f>_xlfn.XLOOKUP(T1222,Table7[Gender_Category],Table7[Gender_Key])</f>
        <v>GK-01</v>
      </c>
      <c r="H1222" s="10">
        <f>Cleaned_Data[[#This Row],[Units_Sold]]</f>
        <v>-1</v>
      </c>
      <c r="I1222" s="10">
        <f>Cleaned_Data[[#This Row],[MRP]]</f>
        <v>7709.7</v>
      </c>
      <c r="J1222" s="10">
        <f>Cleaned_Data[[#This Row],[Discount_Applied]]</f>
        <v>0</v>
      </c>
      <c r="K1222" s="10">
        <f>Cleaned_Data[[#This Row],[Revenue]]</f>
        <v>0</v>
      </c>
      <c r="L1222" s="10">
        <f>Cleaned_Data[[#This Row],[Profit]]</f>
        <v>663.54</v>
      </c>
      <c r="M1222" s="10" t="str">
        <f>Cleaned_Data[[#This Row],[Product_Name]]</f>
        <v>SuperRep Go</v>
      </c>
      <c r="N1222" s="10" t="str">
        <f>Cleaned_Data[[#This Row],[Product_Line]]</f>
        <v>Training</v>
      </c>
      <c r="O1222" s="10" t="str">
        <f>Cleaned_Data[[#This Row],[Size]]</f>
        <v>XL</v>
      </c>
      <c r="P1222" s="10" t="str">
        <f t="shared" si="38"/>
        <v>SuperRep Go|Training|XL</v>
      </c>
      <c r="Q1222" s="11">
        <f>Cleaned_Data[[#This Row],[Order_Date]]</f>
        <v>45704</v>
      </c>
      <c r="R1222" s="10" t="str">
        <f>Cleaned_Data[[#This Row],[Region]]</f>
        <v>Mumbai</v>
      </c>
      <c r="S1222" s="10" t="str">
        <f>Cleaned_Data[[#This Row],[Sales_Channel]]</f>
        <v>Online</v>
      </c>
      <c r="T1222" s="10" t="str">
        <f>Cleaned_Data[[#This Row],[Gender_Category]]</f>
        <v>Kids</v>
      </c>
      <c r="U1222" t="str">
        <f t="shared" si="39"/>
        <v>DK-572</v>
      </c>
      <c r="V1222" s="10"/>
      <c r="W1222" s="10"/>
    </row>
    <row r="1223" spans="1:23" x14ac:dyDescent="0.3">
      <c r="A1223" s="10" t="s">
        <v>1542</v>
      </c>
      <c r="B1223" s="10">
        <f>Cleaned_Data[[#This Row],[Order_ID]]</f>
        <v>3281</v>
      </c>
      <c r="C1223" s="10" t="str">
        <f>_xlfn.XLOOKUP(P1223,Dim_Product!$E$2:$E$221,Dim_Product!$A$2:$A$221,"Not Found")</f>
        <v>PK-60</v>
      </c>
      <c r="D1223" s="10" t="str">
        <f>_xlfn.XLOOKUP(Table5[[#This Row],[Order_Date]],Table8[Date],Table8[Date_Key],"Not Found")</f>
        <v>DK-424</v>
      </c>
      <c r="E1223" s="10" t="str">
        <f>_xlfn.XLOOKUP(R1223,Table4[Region],Table4[Region_Key])</f>
        <v>RK-04</v>
      </c>
      <c r="F1223" s="10" t="str">
        <f>_xlfn.XLOOKUP(S1223,Table6[Sales_Channel],Table6[Channel_Key])</f>
        <v>CK-02</v>
      </c>
      <c r="G1223" s="10" t="str">
        <f>_xlfn.XLOOKUP(T1223,Table7[Gender_Category],Table7[Gender_Key])</f>
        <v>GK-03</v>
      </c>
      <c r="H1223" s="10">
        <f>Cleaned_Data[[#This Row],[Units_Sold]]</f>
        <v>2</v>
      </c>
      <c r="I1223" s="10">
        <f>Cleaned_Data[[#This Row],[MRP]]</f>
        <v>6075.6</v>
      </c>
      <c r="J1223" s="10">
        <f>Cleaned_Data[[#This Row],[Discount_Applied]]</f>
        <v>0</v>
      </c>
      <c r="K1223" s="10">
        <f>Cleaned_Data[[#This Row],[Revenue]]</f>
        <v>0</v>
      </c>
      <c r="L1223" s="10">
        <f>Cleaned_Data[[#This Row],[Profit]]</f>
        <v>93.8</v>
      </c>
      <c r="M1223" s="10" t="str">
        <f>Cleaned_Data[[#This Row],[Product_Name]]</f>
        <v>Mercurial Superfly</v>
      </c>
      <c r="N1223" s="10" t="str">
        <f>Cleaned_Data[[#This Row],[Product_Line]]</f>
        <v>Soccer</v>
      </c>
      <c r="O1223" s="10" t="str">
        <f>Cleaned_Data[[#This Row],[Size]]</f>
        <v>L</v>
      </c>
      <c r="P1223" s="10" t="str">
        <f t="shared" si="38"/>
        <v>Mercurial Superfly|Soccer|L</v>
      </c>
      <c r="Q1223" s="11">
        <f>Cleaned_Data[[#This Row],[Order_Date]]</f>
        <v>45556</v>
      </c>
      <c r="R1223" s="10" t="str">
        <f>Cleaned_Data[[#This Row],[Region]]</f>
        <v>Pune</v>
      </c>
      <c r="S1223" s="10" t="str">
        <f>Cleaned_Data[[#This Row],[Sales_Channel]]</f>
        <v>Retail</v>
      </c>
      <c r="T1223" s="10" t="str">
        <f>Cleaned_Data[[#This Row],[Gender_Category]]</f>
        <v>Men</v>
      </c>
      <c r="U1223" t="str">
        <f t="shared" si="39"/>
        <v>DK-424</v>
      </c>
      <c r="V1223" s="10"/>
      <c r="W1223" s="10"/>
    </row>
    <row r="1224" spans="1:23" x14ac:dyDescent="0.3">
      <c r="A1224" s="10" t="s">
        <v>1543</v>
      </c>
      <c r="B1224" s="10">
        <f>Cleaned_Data[[#This Row],[Order_ID]]</f>
        <v>3282</v>
      </c>
      <c r="C1224" s="10" t="str">
        <f>_xlfn.XLOOKUP(P1224,Dim_Product!$E$2:$E$221,Dim_Product!$A$2:$A$221,"Not Found")</f>
        <v>PK-41</v>
      </c>
      <c r="D1224" s="10" t="str">
        <f>_xlfn.XLOOKUP(Table5[[#This Row],[Order_Date]],Table8[Date],Table8[Date_Key],"Not Found")</f>
        <v>DK-441</v>
      </c>
      <c r="E1224" s="10" t="str">
        <f>_xlfn.XLOOKUP(R1224,Table4[Region],Table4[Region_Key])</f>
        <v>RK-05</v>
      </c>
      <c r="F1224" s="10" t="str">
        <f>_xlfn.XLOOKUP(S1224,Table6[Sales_Channel],Table6[Channel_Key])</f>
        <v>CK-02</v>
      </c>
      <c r="G1224" s="10" t="str">
        <f>_xlfn.XLOOKUP(T1224,Table7[Gender_Category],Table7[Gender_Key])</f>
        <v>GK-01</v>
      </c>
      <c r="H1224" s="10">
        <f>Cleaned_Data[[#This Row],[Units_Sold]]</f>
        <v>4</v>
      </c>
      <c r="I1224" s="10">
        <f>Cleaned_Data[[#This Row],[MRP]]</f>
        <v>6110.0300000000007</v>
      </c>
      <c r="J1224" s="10">
        <f>Cleaned_Data[[#This Row],[Discount_Applied]]</f>
        <v>0.23</v>
      </c>
      <c r="K1224" s="10">
        <f>Cleaned_Data[[#This Row],[Revenue]]</f>
        <v>0</v>
      </c>
      <c r="L1224" s="10">
        <f>Cleaned_Data[[#This Row],[Profit]]</f>
        <v>-190.17</v>
      </c>
      <c r="M1224" s="10" t="str">
        <f>Cleaned_Data[[#This Row],[Product_Name]]</f>
        <v>Air Jordan</v>
      </c>
      <c r="N1224" s="10" t="str">
        <f>Cleaned_Data[[#This Row],[Product_Line]]</f>
        <v>Basketball</v>
      </c>
      <c r="O1224" s="10" t="str">
        <f>Cleaned_Data[[#This Row],[Size]]</f>
        <v>XL</v>
      </c>
      <c r="P1224" s="10" t="str">
        <f t="shared" si="38"/>
        <v>Air Jordan|Basketball|XL</v>
      </c>
      <c r="Q1224" s="11">
        <f>Cleaned_Data[[#This Row],[Order_Date]]</f>
        <v>45573</v>
      </c>
      <c r="R1224" s="10" t="str">
        <f>Cleaned_Data[[#This Row],[Region]]</f>
        <v>Delhi</v>
      </c>
      <c r="S1224" s="10" t="str">
        <f>Cleaned_Data[[#This Row],[Sales_Channel]]</f>
        <v>Retail</v>
      </c>
      <c r="T1224" s="10" t="str">
        <f>Cleaned_Data[[#This Row],[Gender_Category]]</f>
        <v>Kids</v>
      </c>
      <c r="U1224" t="str">
        <f t="shared" si="39"/>
        <v>DK-441</v>
      </c>
      <c r="V1224" s="10"/>
      <c r="W1224" s="10"/>
    </row>
    <row r="1225" spans="1:23" x14ac:dyDescent="0.3">
      <c r="A1225" s="10" t="s">
        <v>1544</v>
      </c>
      <c r="B1225" s="10">
        <f>Cleaned_Data[[#This Row],[Order_ID]]</f>
        <v>3283</v>
      </c>
      <c r="C1225" s="10" t="str">
        <f>_xlfn.XLOOKUP(P1225,Dim_Product!$E$2:$E$221,Dim_Product!$A$2:$A$221,"Not Found")</f>
        <v>PK-37</v>
      </c>
      <c r="D1225" s="10" t="str">
        <f>_xlfn.XLOOKUP(Table5[[#This Row],[Order_Date]],Table8[Date],Table8[Date_Key],"Not Found")</f>
        <v>Not Found</v>
      </c>
      <c r="E1225" s="10" t="str">
        <f>_xlfn.XLOOKUP(R1225,Table4[Region],Table4[Region_Key])</f>
        <v>RK-03</v>
      </c>
      <c r="F1225" s="10" t="str">
        <f>_xlfn.XLOOKUP(S1225,Table6[Sales_Channel],Table6[Channel_Key])</f>
        <v>CK-01</v>
      </c>
      <c r="G1225" s="10" t="str">
        <f>_xlfn.XLOOKUP(T1225,Table7[Gender_Category],Table7[Gender_Key])</f>
        <v>GK-03</v>
      </c>
      <c r="H1225" s="10">
        <f>Cleaned_Data[[#This Row],[Units_Sold]]</f>
        <v>2</v>
      </c>
      <c r="I1225" s="10">
        <f>Cleaned_Data[[#This Row],[MRP]]</f>
        <v>6110.0300000000007</v>
      </c>
      <c r="J1225" s="10">
        <f>Cleaned_Data[[#This Row],[Discount_Applied]]</f>
        <v>0</v>
      </c>
      <c r="K1225" s="10">
        <f>Cleaned_Data[[#This Row],[Revenue]]</f>
        <v>0</v>
      </c>
      <c r="L1225" s="10">
        <f>Cleaned_Data[[#This Row],[Profit]]</f>
        <v>3871.51</v>
      </c>
      <c r="M1225" s="10" t="str">
        <f>Cleaned_Data[[#This Row],[Product_Name]]</f>
        <v>Premier III</v>
      </c>
      <c r="N1225" s="10" t="str">
        <f>Cleaned_Data[[#This Row],[Product_Line]]</f>
        <v>Soccer</v>
      </c>
      <c r="O1225" s="10" t="str">
        <f>Cleaned_Data[[#This Row],[Size]]</f>
        <v>XL</v>
      </c>
      <c r="P1225" s="10" t="str">
        <f t="shared" si="38"/>
        <v>Premier III|Soccer|XL</v>
      </c>
      <c r="Q1225" s="11" t="str">
        <f>Cleaned_Data[[#This Row],[Order_Date]]</f>
        <v/>
      </c>
      <c r="R1225" s="10" t="str">
        <f>Cleaned_Data[[#This Row],[Region]]</f>
        <v>Mumbai</v>
      </c>
      <c r="S1225" s="10" t="str">
        <f>Cleaned_Data[[#This Row],[Sales_Channel]]</f>
        <v>Online</v>
      </c>
      <c r="T1225" s="10" t="str">
        <f>Cleaned_Data[[#This Row],[Gender_Category]]</f>
        <v>Men</v>
      </c>
      <c r="U1225" t="str">
        <f t="shared" si="39"/>
        <v>Not Found</v>
      </c>
      <c r="V1225" s="10"/>
      <c r="W1225" s="10"/>
    </row>
    <row r="1226" spans="1:23" x14ac:dyDescent="0.3">
      <c r="A1226" s="10" t="s">
        <v>1545</v>
      </c>
      <c r="B1226" s="10">
        <f>Cleaned_Data[[#This Row],[Order_ID]]</f>
        <v>3284</v>
      </c>
      <c r="C1226" s="10" t="str">
        <f>_xlfn.XLOOKUP(P1226,Dim_Product!$E$2:$E$221,Dim_Product!$A$2:$A$221,"Not Found")</f>
        <v>PK-34</v>
      </c>
      <c r="D1226" s="10" t="str">
        <f>_xlfn.XLOOKUP(Table5[[#This Row],[Order_Date]],Table8[Date],Table8[Date_Key],"Not Found")</f>
        <v>DK-602</v>
      </c>
      <c r="E1226" s="10" t="str">
        <f>_xlfn.XLOOKUP(R1226,Table4[Region],Table4[Region_Key])</f>
        <v>RK-06</v>
      </c>
      <c r="F1226" s="10" t="str">
        <f>_xlfn.XLOOKUP(S1226,Table6[Sales_Channel],Table6[Channel_Key])</f>
        <v>CK-01</v>
      </c>
      <c r="G1226" s="10" t="str">
        <f>_xlfn.XLOOKUP(T1226,Table7[Gender_Category],Table7[Gender_Key])</f>
        <v>GK-02</v>
      </c>
      <c r="H1226" s="10">
        <f>Cleaned_Data[[#This Row],[Units_Sold]]</f>
        <v>4</v>
      </c>
      <c r="I1226" s="10">
        <f>Cleaned_Data[[#This Row],[MRP]]</f>
        <v>5776.74</v>
      </c>
      <c r="J1226" s="10">
        <f>Cleaned_Data[[#This Row],[Discount_Applied]]</f>
        <v>0</v>
      </c>
      <c r="K1226" s="10">
        <f>Cleaned_Data[[#This Row],[Revenue]]</f>
        <v>0</v>
      </c>
      <c r="L1226" s="10">
        <f>Cleaned_Data[[#This Row],[Profit]]</f>
        <v>210.83</v>
      </c>
      <c r="M1226" s="10" t="str">
        <f>Cleaned_Data[[#This Row],[Product_Name]]</f>
        <v>Free RN</v>
      </c>
      <c r="N1226" s="10" t="str">
        <f>Cleaned_Data[[#This Row],[Product_Line]]</f>
        <v>Running</v>
      </c>
      <c r="O1226" s="10" t="str">
        <f>Cleaned_Data[[#This Row],[Size]]</f>
        <v>NA</v>
      </c>
      <c r="P1226" s="10" t="str">
        <f t="shared" si="38"/>
        <v>Free RN|Running|NA</v>
      </c>
      <c r="Q1226" s="11">
        <f>Cleaned_Data[[#This Row],[Order_Date]]</f>
        <v>45734</v>
      </c>
      <c r="R1226" s="10" t="str">
        <f>Cleaned_Data[[#This Row],[Region]]</f>
        <v>Kolkata</v>
      </c>
      <c r="S1226" s="10" t="str">
        <f>Cleaned_Data[[#This Row],[Sales_Channel]]</f>
        <v>Online</v>
      </c>
      <c r="T1226" s="10" t="str">
        <f>Cleaned_Data[[#This Row],[Gender_Category]]</f>
        <v>Women</v>
      </c>
      <c r="U1226" t="str">
        <f t="shared" si="39"/>
        <v>DK-602</v>
      </c>
      <c r="V1226" s="10"/>
      <c r="W1226" s="10"/>
    </row>
    <row r="1227" spans="1:23" x14ac:dyDescent="0.3">
      <c r="A1227" s="10" t="s">
        <v>1546</v>
      </c>
      <c r="B1227" s="10">
        <f>Cleaned_Data[[#This Row],[Order_ID]]</f>
        <v>3285</v>
      </c>
      <c r="C1227" s="10" t="str">
        <f>_xlfn.XLOOKUP(P1227,Dim_Product!$E$2:$E$221,Dim_Product!$A$2:$A$221,"Not Found")</f>
        <v>PK-80</v>
      </c>
      <c r="D1227" s="10" t="str">
        <f>_xlfn.XLOOKUP(Table5[[#This Row],[Order_Date]],Table8[Date],Table8[Date_Key],"Not Found")</f>
        <v>DK-148</v>
      </c>
      <c r="E1227" s="10" t="str">
        <f>_xlfn.XLOOKUP(R1227,Table4[Region],Table4[Region_Key])</f>
        <v>RK-02</v>
      </c>
      <c r="F1227" s="10" t="str">
        <f>_xlfn.XLOOKUP(S1227,Table6[Sales_Channel],Table6[Channel_Key])</f>
        <v>CK-01</v>
      </c>
      <c r="G1227" s="10" t="str">
        <f>_xlfn.XLOOKUP(T1227,Table7[Gender_Category],Table7[Gender_Key])</f>
        <v>GK-03</v>
      </c>
      <c r="H1227" s="10">
        <f>Cleaned_Data[[#This Row],[Units_Sold]]</f>
        <v>4</v>
      </c>
      <c r="I1227" s="10">
        <f>Cleaned_Data[[#This Row],[MRP]]</f>
        <v>6110.0300000000007</v>
      </c>
      <c r="J1227" s="10">
        <f>Cleaned_Data[[#This Row],[Discount_Applied]]</f>
        <v>0</v>
      </c>
      <c r="K1227" s="10">
        <f>Cleaned_Data[[#This Row],[Revenue]]</f>
        <v>0</v>
      </c>
      <c r="L1227" s="10">
        <f>Cleaned_Data[[#This Row],[Profit]]</f>
        <v>-401.38</v>
      </c>
      <c r="M1227" s="10" t="str">
        <f>Cleaned_Data[[#This Row],[Product_Name]]</f>
        <v>Metcon 7</v>
      </c>
      <c r="N1227" s="10" t="str">
        <f>Cleaned_Data[[#This Row],[Product_Line]]</f>
        <v>Training</v>
      </c>
      <c r="O1227" s="10" t="str">
        <f>Cleaned_Data[[#This Row],[Size]]</f>
        <v>XL</v>
      </c>
      <c r="P1227" s="10" t="str">
        <f t="shared" si="38"/>
        <v>Metcon 7|Training|XL</v>
      </c>
      <c r="Q1227" s="11">
        <f>Cleaned_Data[[#This Row],[Order_Date]]</f>
        <v>45280</v>
      </c>
      <c r="R1227" s="10" t="str">
        <f>Cleaned_Data[[#This Row],[Region]]</f>
        <v>Hyderabad</v>
      </c>
      <c r="S1227" s="10" t="str">
        <f>Cleaned_Data[[#This Row],[Sales_Channel]]</f>
        <v>Online</v>
      </c>
      <c r="T1227" s="10" t="str">
        <f>Cleaned_Data[[#This Row],[Gender_Category]]</f>
        <v>Men</v>
      </c>
      <c r="U1227" t="str">
        <f t="shared" si="39"/>
        <v>DK-148</v>
      </c>
      <c r="V1227" s="10"/>
      <c r="W1227" s="10"/>
    </row>
    <row r="1228" spans="1:23" x14ac:dyDescent="0.3">
      <c r="A1228" s="10" t="s">
        <v>1547</v>
      </c>
      <c r="B1228" s="10">
        <f>Cleaned_Data[[#This Row],[Order_ID]]</f>
        <v>3286</v>
      </c>
      <c r="C1228" s="10" t="str">
        <f>_xlfn.XLOOKUP(P1228,Dim_Product!$E$2:$E$221,Dim_Product!$A$2:$A$221,"Not Found")</f>
        <v>PK-56</v>
      </c>
      <c r="D1228" s="10" t="str">
        <f>_xlfn.XLOOKUP(Table5[[#This Row],[Order_Date]],Table8[Date],Table8[Date_Key],"Not Found")</f>
        <v>DK-568</v>
      </c>
      <c r="E1228" s="10" t="str">
        <f>_xlfn.XLOOKUP(R1228,Table4[Region],Table4[Region_Key])</f>
        <v>RK-02</v>
      </c>
      <c r="F1228" s="10" t="str">
        <f>_xlfn.XLOOKUP(S1228,Table6[Sales_Channel],Table6[Channel_Key])</f>
        <v>CK-02</v>
      </c>
      <c r="G1228" s="10" t="str">
        <f>_xlfn.XLOOKUP(T1228,Table7[Gender_Category],Table7[Gender_Key])</f>
        <v>GK-01</v>
      </c>
      <c r="H1228" s="10">
        <f>Cleaned_Data[[#This Row],[Units_Sold]]</f>
        <v>0</v>
      </c>
      <c r="I1228" s="10">
        <f>Cleaned_Data[[#This Row],[MRP]]</f>
        <v>4323.8599999999997</v>
      </c>
      <c r="J1228" s="10">
        <f>Cleaned_Data[[#This Row],[Discount_Applied]]</f>
        <v>0</v>
      </c>
      <c r="K1228" s="10">
        <f>Cleaned_Data[[#This Row],[Revenue]]</f>
        <v>0</v>
      </c>
      <c r="L1228" s="10">
        <f>Cleaned_Data[[#This Row],[Profit]]</f>
        <v>-577.54</v>
      </c>
      <c r="M1228" s="10" t="str">
        <f>Cleaned_Data[[#This Row],[Product_Name]]</f>
        <v>LeBron 20</v>
      </c>
      <c r="N1228" s="10" t="str">
        <f>Cleaned_Data[[#This Row],[Product_Line]]</f>
        <v>Basketball</v>
      </c>
      <c r="O1228" s="10" t="str">
        <f>Cleaned_Data[[#This Row],[Size]]</f>
        <v>NA</v>
      </c>
      <c r="P1228" s="10" t="str">
        <f t="shared" si="38"/>
        <v>LeBron 20|Basketball|NA</v>
      </c>
      <c r="Q1228" s="11">
        <f>Cleaned_Data[[#This Row],[Order_Date]]</f>
        <v>45700</v>
      </c>
      <c r="R1228" s="10" t="str">
        <f>Cleaned_Data[[#This Row],[Region]]</f>
        <v>Hyderabad</v>
      </c>
      <c r="S1228" s="10" t="str">
        <f>Cleaned_Data[[#This Row],[Sales_Channel]]</f>
        <v>Retail</v>
      </c>
      <c r="T1228" s="10" t="str">
        <f>Cleaned_Data[[#This Row],[Gender_Category]]</f>
        <v>Kids</v>
      </c>
      <c r="U1228" t="str">
        <f t="shared" si="39"/>
        <v>DK-568</v>
      </c>
      <c r="V1228" s="10"/>
      <c r="W1228" s="10"/>
    </row>
    <row r="1229" spans="1:23" x14ac:dyDescent="0.3">
      <c r="A1229" s="10" t="s">
        <v>1548</v>
      </c>
      <c r="B1229" s="10">
        <f>Cleaned_Data[[#This Row],[Order_ID]]</f>
        <v>3287</v>
      </c>
      <c r="C1229" s="10" t="str">
        <f>_xlfn.XLOOKUP(P1229,Dim_Product!$E$2:$E$221,Dim_Product!$A$2:$A$221,"Not Found")</f>
        <v>PK-34</v>
      </c>
      <c r="D1229" s="10" t="str">
        <f>_xlfn.XLOOKUP(Table5[[#This Row],[Order_Date]],Table8[Date],Table8[Date_Key],"Not Found")</f>
        <v>Not Found</v>
      </c>
      <c r="E1229" s="10" t="str">
        <f>_xlfn.XLOOKUP(R1229,Table4[Region],Table4[Region_Key])</f>
        <v>RK-03</v>
      </c>
      <c r="F1229" s="10" t="str">
        <f>_xlfn.XLOOKUP(S1229,Table6[Sales_Channel],Table6[Channel_Key])</f>
        <v>CK-02</v>
      </c>
      <c r="G1229" s="10" t="str">
        <f>_xlfn.XLOOKUP(T1229,Table7[Gender_Category],Table7[Gender_Key])</f>
        <v>GK-01</v>
      </c>
      <c r="H1229" s="10">
        <f>Cleaned_Data[[#This Row],[Units_Sold]]</f>
        <v>2</v>
      </c>
      <c r="I1229" s="10">
        <f>Cleaned_Data[[#This Row],[MRP]]</f>
        <v>6110.0300000000007</v>
      </c>
      <c r="J1229" s="10">
        <f>Cleaned_Data[[#This Row],[Discount_Applied]]</f>
        <v>0</v>
      </c>
      <c r="K1229" s="10">
        <f>Cleaned_Data[[#This Row],[Revenue]]</f>
        <v>0</v>
      </c>
      <c r="L1229" s="10">
        <f>Cleaned_Data[[#This Row],[Profit]]</f>
        <v>-1184.98</v>
      </c>
      <c r="M1229" s="10" t="str">
        <f>Cleaned_Data[[#This Row],[Product_Name]]</f>
        <v>Free RN</v>
      </c>
      <c r="N1229" s="10" t="str">
        <f>Cleaned_Data[[#This Row],[Product_Line]]</f>
        <v>Running</v>
      </c>
      <c r="O1229" s="10" t="str">
        <f>Cleaned_Data[[#This Row],[Size]]</f>
        <v>NA</v>
      </c>
      <c r="P1229" s="10" t="str">
        <f t="shared" si="38"/>
        <v>Free RN|Running|NA</v>
      </c>
      <c r="Q1229" s="11" t="str">
        <f>Cleaned_Data[[#This Row],[Order_Date]]</f>
        <v/>
      </c>
      <c r="R1229" s="10" t="str">
        <f>Cleaned_Data[[#This Row],[Region]]</f>
        <v>Mumbai</v>
      </c>
      <c r="S1229" s="10" t="str">
        <f>Cleaned_Data[[#This Row],[Sales_Channel]]</f>
        <v>Retail</v>
      </c>
      <c r="T1229" s="10" t="str">
        <f>Cleaned_Data[[#This Row],[Gender_Category]]</f>
        <v>Kids</v>
      </c>
      <c r="U1229" t="str">
        <f t="shared" si="39"/>
        <v>Not Found</v>
      </c>
      <c r="V1229" s="10"/>
      <c r="W1229" s="10"/>
    </row>
    <row r="1230" spans="1:23" x14ac:dyDescent="0.3">
      <c r="A1230" s="10" t="s">
        <v>1549</v>
      </c>
      <c r="B1230" s="10">
        <f>Cleaned_Data[[#This Row],[Order_ID]]</f>
        <v>3288</v>
      </c>
      <c r="C1230" s="10" t="str">
        <f>_xlfn.XLOOKUP(P1230,Dim_Product!$E$2:$E$221,Dim_Product!$A$2:$A$221,"Not Found")</f>
        <v>PK-108</v>
      </c>
      <c r="D1230" s="10" t="str">
        <f>_xlfn.XLOOKUP(Table5[[#This Row],[Order_Date]],Table8[Date],Table8[Date_Key],"Not Found")</f>
        <v>DK-634</v>
      </c>
      <c r="E1230" s="10" t="str">
        <f>_xlfn.XLOOKUP(R1230,Table4[Region],Table4[Region_Key])</f>
        <v>RK-05</v>
      </c>
      <c r="F1230" s="10" t="str">
        <f>_xlfn.XLOOKUP(S1230,Table6[Sales_Channel],Table6[Channel_Key])</f>
        <v>CK-02</v>
      </c>
      <c r="G1230" s="10" t="str">
        <f>_xlfn.XLOOKUP(T1230,Table7[Gender_Category],Table7[Gender_Key])</f>
        <v>GK-01</v>
      </c>
      <c r="H1230" s="10">
        <f>Cleaned_Data[[#This Row],[Units_Sold]]</f>
        <v>4</v>
      </c>
      <c r="I1230" s="10">
        <f>Cleaned_Data[[#This Row],[MRP]]</f>
        <v>6110.0300000000007</v>
      </c>
      <c r="J1230" s="10">
        <f>Cleaned_Data[[#This Row],[Discount_Applied]]</f>
        <v>0</v>
      </c>
      <c r="K1230" s="10">
        <f>Cleaned_Data[[#This Row],[Revenue]]</f>
        <v>0</v>
      </c>
      <c r="L1230" s="10">
        <f>Cleaned_Data[[#This Row],[Profit]]</f>
        <v>3852.98</v>
      </c>
      <c r="M1230" s="10" t="str">
        <f>Cleaned_Data[[#This Row],[Product_Name]]</f>
        <v>Dunk Low</v>
      </c>
      <c r="N1230" s="10" t="str">
        <f>Cleaned_Data[[#This Row],[Product_Line]]</f>
        <v>Lifestyle</v>
      </c>
      <c r="O1230" s="10" t="str">
        <f>Cleaned_Data[[#This Row],[Size]]</f>
        <v>10</v>
      </c>
      <c r="P1230" s="10" t="str">
        <f t="shared" si="38"/>
        <v>Dunk Low|Lifestyle|10</v>
      </c>
      <c r="Q1230" s="11">
        <f>Cleaned_Data[[#This Row],[Order_Date]]</f>
        <v>45766</v>
      </c>
      <c r="R1230" s="10" t="str">
        <f>Cleaned_Data[[#This Row],[Region]]</f>
        <v>Delhi</v>
      </c>
      <c r="S1230" s="10" t="str">
        <f>Cleaned_Data[[#This Row],[Sales_Channel]]</f>
        <v>Retail</v>
      </c>
      <c r="T1230" s="10" t="str">
        <f>Cleaned_Data[[#This Row],[Gender_Category]]</f>
        <v>Kids</v>
      </c>
      <c r="U1230" t="str">
        <f t="shared" si="39"/>
        <v>DK-634</v>
      </c>
      <c r="V1230" s="10"/>
      <c r="W1230" s="10"/>
    </row>
    <row r="1231" spans="1:23" x14ac:dyDescent="0.3">
      <c r="A1231" s="10" t="s">
        <v>1550</v>
      </c>
      <c r="B1231" s="10">
        <f>Cleaned_Data[[#This Row],[Order_ID]]</f>
        <v>3289</v>
      </c>
      <c r="C1231" s="10" t="str">
        <f>_xlfn.XLOOKUP(P1231,Dim_Product!$E$2:$E$221,Dim_Product!$A$2:$A$221,"Not Found")</f>
        <v>PK-58</v>
      </c>
      <c r="D1231" s="10" t="str">
        <f>_xlfn.XLOOKUP(Table5[[#This Row],[Order_Date]],Table8[Date],Table8[Date_Key],"Not Found")</f>
        <v>DK-391</v>
      </c>
      <c r="E1231" s="10" t="str">
        <f>_xlfn.XLOOKUP(R1231,Table4[Region],Table4[Region_Key])</f>
        <v>RK-04</v>
      </c>
      <c r="F1231" s="10" t="str">
        <f>_xlfn.XLOOKUP(S1231,Table6[Sales_Channel],Table6[Channel_Key])</f>
        <v>CK-01</v>
      </c>
      <c r="G1231" s="10" t="str">
        <f>_xlfn.XLOOKUP(T1231,Table7[Gender_Category],Table7[Gender_Key])</f>
        <v>GK-03</v>
      </c>
      <c r="H1231" s="10">
        <f>Cleaned_Data[[#This Row],[Units_Sold]]</f>
        <v>-1</v>
      </c>
      <c r="I1231" s="10">
        <f>Cleaned_Data[[#This Row],[MRP]]</f>
        <v>6110.0300000000007</v>
      </c>
      <c r="J1231" s="10">
        <f>Cleaned_Data[[#This Row],[Discount_Applied]]</f>
        <v>0</v>
      </c>
      <c r="K1231" s="10">
        <f>Cleaned_Data[[#This Row],[Revenue]]</f>
        <v>0</v>
      </c>
      <c r="L1231" s="10">
        <f>Cleaned_Data[[#This Row],[Profit]]</f>
        <v>-878.7</v>
      </c>
      <c r="M1231" s="10" t="str">
        <f>Cleaned_Data[[#This Row],[Product_Name]]</f>
        <v>Metcon 7</v>
      </c>
      <c r="N1231" s="10" t="str">
        <f>Cleaned_Data[[#This Row],[Product_Line]]</f>
        <v>Training</v>
      </c>
      <c r="O1231" s="10" t="str">
        <f>Cleaned_Data[[#This Row],[Size]]</f>
        <v>M</v>
      </c>
      <c r="P1231" s="10" t="str">
        <f t="shared" si="38"/>
        <v>Metcon 7|Training|M</v>
      </c>
      <c r="Q1231" s="11">
        <f>Cleaned_Data[[#This Row],[Order_Date]]</f>
        <v>45523</v>
      </c>
      <c r="R1231" s="10" t="str">
        <f>Cleaned_Data[[#This Row],[Region]]</f>
        <v>Pune</v>
      </c>
      <c r="S1231" s="10" t="str">
        <f>Cleaned_Data[[#This Row],[Sales_Channel]]</f>
        <v>Online</v>
      </c>
      <c r="T1231" s="10" t="str">
        <f>Cleaned_Data[[#This Row],[Gender_Category]]</f>
        <v>Men</v>
      </c>
      <c r="U1231" t="str">
        <f t="shared" si="39"/>
        <v>DK-391</v>
      </c>
      <c r="V1231" s="10"/>
      <c r="W1231" s="10"/>
    </row>
    <row r="1232" spans="1:23" x14ac:dyDescent="0.3">
      <c r="A1232" s="10" t="s">
        <v>1551</v>
      </c>
      <c r="B1232" s="10">
        <f>Cleaned_Data[[#This Row],[Order_ID]]</f>
        <v>3290</v>
      </c>
      <c r="C1232" s="10" t="str">
        <f>_xlfn.XLOOKUP(P1232,Dim_Product!$E$2:$E$221,Dim_Product!$A$2:$A$221,"Not Found")</f>
        <v>PK-44</v>
      </c>
      <c r="D1232" s="10" t="str">
        <f>_xlfn.XLOOKUP(Table5[[#This Row],[Order_Date]],Table8[Date],Table8[Date_Key],"Not Found")</f>
        <v>Not Found</v>
      </c>
      <c r="E1232" s="10" t="str">
        <f>_xlfn.XLOOKUP(R1232,Table4[Region],Table4[Region_Key])</f>
        <v>RK-04</v>
      </c>
      <c r="F1232" s="10" t="str">
        <f>_xlfn.XLOOKUP(S1232,Table6[Sales_Channel],Table6[Channel_Key])</f>
        <v>CK-01</v>
      </c>
      <c r="G1232" s="10" t="str">
        <f>_xlfn.XLOOKUP(T1232,Table7[Gender_Category],Table7[Gender_Key])</f>
        <v>GK-01</v>
      </c>
      <c r="H1232" s="10">
        <f>Cleaned_Data[[#This Row],[Units_Sold]]</f>
        <v>2</v>
      </c>
      <c r="I1232" s="10">
        <f>Cleaned_Data[[#This Row],[MRP]]</f>
        <v>7377.71</v>
      </c>
      <c r="J1232" s="10">
        <f>Cleaned_Data[[#This Row],[Discount_Applied]]</f>
        <v>0</v>
      </c>
      <c r="K1232" s="10">
        <f>Cleaned_Data[[#This Row],[Revenue]]</f>
        <v>0</v>
      </c>
      <c r="L1232" s="10">
        <f>Cleaned_Data[[#This Row],[Profit]]</f>
        <v>2588.85</v>
      </c>
      <c r="M1232" s="10" t="str">
        <f>Cleaned_Data[[#This Row],[Product_Name]]</f>
        <v>Air Force 1</v>
      </c>
      <c r="N1232" s="10" t="str">
        <f>Cleaned_Data[[#This Row],[Product_Line]]</f>
        <v>Lifestyle</v>
      </c>
      <c r="O1232" s="10" t="str">
        <f>Cleaned_Data[[#This Row],[Size]]</f>
        <v>XL</v>
      </c>
      <c r="P1232" s="10" t="str">
        <f t="shared" si="38"/>
        <v>Air Force 1|Lifestyle|XL</v>
      </c>
      <c r="Q1232" s="11" t="str">
        <f>Cleaned_Data[[#This Row],[Order_Date]]</f>
        <v/>
      </c>
      <c r="R1232" s="10" t="str">
        <f>Cleaned_Data[[#This Row],[Region]]</f>
        <v>Pune</v>
      </c>
      <c r="S1232" s="10" t="str">
        <f>Cleaned_Data[[#This Row],[Sales_Channel]]</f>
        <v>Online</v>
      </c>
      <c r="T1232" s="10" t="str">
        <f>Cleaned_Data[[#This Row],[Gender_Category]]</f>
        <v>Kids</v>
      </c>
      <c r="U1232" t="str">
        <f t="shared" si="39"/>
        <v>Not Found</v>
      </c>
      <c r="V1232" s="10"/>
      <c r="W1232" s="10"/>
    </row>
    <row r="1233" spans="1:23" x14ac:dyDescent="0.3">
      <c r="A1233" s="10" t="s">
        <v>1552</v>
      </c>
      <c r="B1233" s="10">
        <f>Cleaned_Data[[#This Row],[Order_ID]]</f>
        <v>3291</v>
      </c>
      <c r="C1233" s="10" t="str">
        <f>_xlfn.XLOOKUP(P1233,Dim_Product!$E$2:$E$221,Dim_Product!$A$2:$A$221,"Not Found")</f>
        <v>PK-61</v>
      </c>
      <c r="D1233" s="10" t="str">
        <f>_xlfn.XLOOKUP(Table5[[#This Row],[Order_Date]],Table8[Date],Table8[Date_Key],"Not Found")</f>
        <v>DK-511</v>
      </c>
      <c r="E1233" s="10" t="str">
        <f>_xlfn.XLOOKUP(R1233,Table4[Region],Table4[Region_Key])</f>
        <v>RK-02</v>
      </c>
      <c r="F1233" s="10" t="str">
        <f>_xlfn.XLOOKUP(S1233,Table6[Sales_Channel],Table6[Channel_Key])</f>
        <v>CK-02</v>
      </c>
      <c r="G1233" s="10" t="str">
        <f>_xlfn.XLOOKUP(T1233,Table7[Gender_Category],Table7[Gender_Key])</f>
        <v>GK-02</v>
      </c>
      <c r="H1233" s="10">
        <f>Cleaned_Data[[#This Row],[Units_Sold]]</f>
        <v>2</v>
      </c>
      <c r="I1233" s="10">
        <f>Cleaned_Data[[#This Row],[MRP]]</f>
        <v>6110.0300000000007</v>
      </c>
      <c r="J1233" s="10">
        <f>Cleaned_Data[[#This Row],[Discount_Applied]]</f>
        <v>0</v>
      </c>
      <c r="K1233" s="10">
        <f>Cleaned_Data[[#This Row],[Revenue]]</f>
        <v>0</v>
      </c>
      <c r="L1233" s="10">
        <f>Cleaned_Data[[#This Row],[Profit]]</f>
        <v>-231.54</v>
      </c>
      <c r="M1233" s="10" t="str">
        <f>Cleaned_Data[[#This Row],[Product_Name]]</f>
        <v>Free RN</v>
      </c>
      <c r="N1233" s="10" t="str">
        <f>Cleaned_Data[[#This Row],[Product_Line]]</f>
        <v>Running</v>
      </c>
      <c r="O1233" s="10" t="str">
        <f>Cleaned_Data[[#This Row],[Size]]</f>
        <v>XL</v>
      </c>
      <c r="P1233" s="10" t="str">
        <f t="shared" si="38"/>
        <v>Free RN|Running|XL</v>
      </c>
      <c r="Q1233" s="11">
        <f>Cleaned_Data[[#This Row],[Order_Date]]</f>
        <v>45643</v>
      </c>
      <c r="R1233" s="10" t="str">
        <f>Cleaned_Data[[#This Row],[Region]]</f>
        <v>Hyderabad</v>
      </c>
      <c r="S1233" s="10" t="str">
        <f>Cleaned_Data[[#This Row],[Sales_Channel]]</f>
        <v>Retail</v>
      </c>
      <c r="T1233" s="10" t="str">
        <f>Cleaned_Data[[#This Row],[Gender_Category]]</f>
        <v>Women</v>
      </c>
      <c r="U1233" t="str">
        <f t="shared" si="39"/>
        <v>DK-511</v>
      </c>
      <c r="V1233" s="10"/>
      <c r="W1233" s="10"/>
    </row>
    <row r="1234" spans="1:23" x14ac:dyDescent="0.3">
      <c r="A1234" s="10" t="s">
        <v>1553</v>
      </c>
      <c r="B1234" s="10">
        <f>Cleaned_Data[[#This Row],[Order_ID]]</f>
        <v>3292</v>
      </c>
      <c r="C1234" s="10" t="str">
        <f>_xlfn.XLOOKUP(P1234,Dim_Product!$E$2:$E$221,Dim_Product!$A$2:$A$221,"Not Found")</f>
        <v>PK-58</v>
      </c>
      <c r="D1234" s="10" t="str">
        <f>_xlfn.XLOOKUP(Table5[[#This Row],[Order_Date]],Table8[Date],Table8[Date_Key],"Not Found")</f>
        <v>DK-109</v>
      </c>
      <c r="E1234" s="10" t="str">
        <f>_xlfn.XLOOKUP(R1234,Table4[Region],Table4[Region_Key])</f>
        <v>RK-02</v>
      </c>
      <c r="F1234" s="10" t="str">
        <f>_xlfn.XLOOKUP(S1234,Table6[Sales_Channel],Table6[Channel_Key])</f>
        <v>CK-01</v>
      </c>
      <c r="G1234" s="10" t="str">
        <f>_xlfn.XLOOKUP(T1234,Table7[Gender_Category],Table7[Gender_Key])</f>
        <v>GK-02</v>
      </c>
      <c r="H1234" s="10">
        <f>Cleaned_Data[[#This Row],[Units_Sold]]</f>
        <v>2</v>
      </c>
      <c r="I1234" s="10">
        <f>Cleaned_Data[[#This Row],[MRP]]</f>
        <v>6110.0300000000007</v>
      </c>
      <c r="J1234" s="10">
        <f>Cleaned_Data[[#This Row],[Discount_Applied]]</f>
        <v>0</v>
      </c>
      <c r="K1234" s="10">
        <f>Cleaned_Data[[#This Row],[Revenue]]</f>
        <v>0</v>
      </c>
      <c r="L1234" s="10">
        <f>Cleaned_Data[[#This Row],[Profit]]</f>
        <v>2299.04</v>
      </c>
      <c r="M1234" s="10" t="str">
        <f>Cleaned_Data[[#This Row],[Product_Name]]</f>
        <v>Metcon 7</v>
      </c>
      <c r="N1234" s="10" t="str">
        <f>Cleaned_Data[[#This Row],[Product_Line]]</f>
        <v>Training</v>
      </c>
      <c r="O1234" s="10" t="str">
        <f>Cleaned_Data[[#This Row],[Size]]</f>
        <v>M</v>
      </c>
      <c r="P1234" s="10" t="str">
        <f t="shared" si="38"/>
        <v>Metcon 7|Training|M</v>
      </c>
      <c r="Q1234" s="11">
        <f>Cleaned_Data[[#This Row],[Order_Date]]</f>
        <v>45241</v>
      </c>
      <c r="R1234" s="10" t="str">
        <f>Cleaned_Data[[#This Row],[Region]]</f>
        <v>Hyderabad</v>
      </c>
      <c r="S1234" s="10" t="str">
        <f>Cleaned_Data[[#This Row],[Sales_Channel]]</f>
        <v>Online</v>
      </c>
      <c r="T1234" s="10" t="str">
        <f>Cleaned_Data[[#This Row],[Gender_Category]]</f>
        <v>Women</v>
      </c>
      <c r="U1234" t="str">
        <f t="shared" si="39"/>
        <v>DK-109</v>
      </c>
      <c r="V1234" s="10"/>
      <c r="W1234" s="10"/>
    </row>
    <row r="1235" spans="1:23" x14ac:dyDescent="0.3">
      <c r="A1235" s="10" t="s">
        <v>1554</v>
      </c>
      <c r="B1235" s="10">
        <f>Cleaned_Data[[#This Row],[Order_ID]]</f>
        <v>3293</v>
      </c>
      <c r="C1235" s="10" t="str">
        <f>_xlfn.XLOOKUP(P1235,Dim_Product!$E$2:$E$221,Dim_Product!$A$2:$A$221,"Not Found")</f>
        <v>PK-11</v>
      </c>
      <c r="D1235" s="10" t="str">
        <f>_xlfn.XLOOKUP(Table5[[#This Row],[Order_Date]],Table8[Date],Table8[Date_Key],"Not Found")</f>
        <v>DK-641</v>
      </c>
      <c r="E1235" s="10" t="str">
        <f>_xlfn.XLOOKUP(R1235,Table4[Region],Table4[Region_Key])</f>
        <v>RK-06</v>
      </c>
      <c r="F1235" s="10" t="str">
        <f>_xlfn.XLOOKUP(S1235,Table6[Sales_Channel],Table6[Channel_Key])</f>
        <v>CK-01</v>
      </c>
      <c r="G1235" s="10" t="str">
        <f>_xlfn.XLOOKUP(T1235,Table7[Gender_Category],Table7[Gender_Key])</f>
        <v>GK-01</v>
      </c>
      <c r="H1235" s="10">
        <f>Cleaned_Data[[#This Row],[Units_Sold]]</f>
        <v>2</v>
      </c>
      <c r="I1235" s="10">
        <f>Cleaned_Data[[#This Row],[MRP]]</f>
        <v>6110.0300000000007</v>
      </c>
      <c r="J1235" s="10">
        <f>Cleaned_Data[[#This Row],[Discount_Applied]]</f>
        <v>0</v>
      </c>
      <c r="K1235" s="10">
        <f>Cleaned_Data[[#This Row],[Revenue]]</f>
        <v>0</v>
      </c>
      <c r="L1235" s="10">
        <f>Cleaned_Data[[#This Row],[Profit]]</f>
        <v>1013.24</v>
      </c>
      <c r="M1235" s="10" t="str">
        <f>Cleaned_Data[[#This Row],[Product_Name]]</f>
        <v>Blazer Mid</v>
      </c>
      <c r="N1235" s="10" t="str">
        <f>Cleaned_Data[[#This Row],[Product_Line]]</f>
        <v>Lifestyle</v>
      </c>
      <c r="O1235" s="10" t="str">
        <f>Cleaned_Data[[#This Row],[Size]]</f>
        <v>NA</v>
      </c>
      <c r="P1235" s="10" t="str">
        <f t="shared" si="38"/>
        <v>Blazer Mid|Lifestyle|NA</v>
      </c>
      <c r="Q1235" s="11">
        <f>Cleaned_Data[[#This Row],[Order_Date]]</f>
        <v>45773</v>
      </c>
      <c r="R1235" s="10" t="str">
        <f>Cleaned_Data[[#This Row],[Region]]</f>
        <v>Kolkata</v>
      </c>
      <c r="S1235" s="10" t="str">
        <f>Cleaned_Data[[#This Row],[Sales_Channel]]</f>
        <v>Online</v>
      </c>
      <c r="T1235" s="10" t="str">
        <f>Cleaned_Data[[#This Row],[Gender_Category]]</f>
        <v>Kids</v>
      </c>
      <c r="U1235" t="str">
        <f t="shared" si="39"/>
        <v>DK-641</v>
      </c>
      <c r="V1235" s="10"/>
      <c r="W1235" s="10"/>
    </row>
    <row r="1236" spans="1:23" x14ac:dyDescent="0.3">
      <c r="A1236" s="10" t="s">
        <v>1555</v>
      </c>
      <c r="B1236" s="10">
        <f>Cleaned_Data[[#This Row],[Order_ID]]</f>
        <v>3294</v>
      </c>
      <c r="C1236" s="10" t="str">
        <f>_xlfn.XLOOKUP(P1236,Dim_Product!$E$2:$E$221,Dim_Product!$A$2:$A$221,"Not Found")</f>
        <v>PK-56</v>
      </c>
      <c r="D1236" s="10" t="str">
        <f>_xlfn.XLOOKUP(Table5[[#This Row],[Order_Date]],Table8[Date],Table8[Date_Key],"Not Found")</f>
        <v>DK-659</v>
      </c>
      <c r="E1236" s="10" t="str">
        <f>_xlfn.XLOOKUP(R1236,Table4[Region],Table4[Region_Key])</f>
        <v>RK-06</v>
      </c>
      <c r="F1236" s="10" t="str">
        <f>_xlfn.XLOOKUP(S1236,Table6[Sales_Channel],Table6[Channel_Key])</f>
        <v>CK-02</v>
      </c>
      <c r="G1236" s="10" t="str">
        <f>_xlfn.XLOOKUP(T1236,Table7[Gender_Category],Table7[Gender_Key])</f>
        <v>GK-02</v>
      </c>
      <c r="H1236" s="10">
        <f>Cleaned_Data[[#This Row],[Units_Sold]]</f>
        <v>2</v>
      </c>
      <c r="I1236" s="10">
        <f>Cleaned_Data[[#This Row],[MRP]]</f>
        <v>6110.0300000000007</v>
      </c>
      <c r="J1236" s="10">
        <f>Cleaned_Data[[#This Row],[Discount_Applied]]</f>
        <v>0</v>
      </c>
      <c r="K1236" s="10">
        <f>Cleaned_Data[[#This Row],[Revenue]]</f>
        <v>0</v>
      </c>
      <c r="L1236" s="10">
        <f>Cleaned_Data[[#This Row],[Profit]]</f>
        <v>-101.37</v>
      </c>
      <c r="M1236" s="10" t="str">
        <f>Cleaned_Data[[#This Row],[Product_Name]]</f>
        <v>LeBron 20</v>
      </c>
      <c r="N1236" s="10" t="str">
        <f>Cleaned_Data[[#This Row],[Product_Line]]</f>
        <v>Basketball</v>
      </c>
      <c r="O1236" s="10" t="str">
        <f>Cleaned_Data[[#This Row],[Size]]</f>
        <v>NA</v>
      </c>
      <c r="P1236" s="10" t="str">
        <f t="shared" si="38"/>
        <v>LeBron 20|Basketball|NA</v>
      </c>
      <c r="Q1236" s="11">
        <f>Cleaned_Data[[#This Row],[Order_Date]]</f>
        <v>45791</v>
      </c>
      <c r="R1236" s="10" t="str">
        <f>Cleaned_Data[[#This Row],[Region]]</f>
        <v>Kolkata</v>
      </c>
      <c r="S1236" s="10" t="str">
        <f>Cleaned_Data[[#This Row],[Sales_Channel]]</f>
        <v>Retail</v>
      </c>
      <c r="T1236" s="10" t="str">
        <f>Cleaned_Data[[#This Row],[Gender_Category]]</f>
        <v>Women</v>
      </c>
      <c r="U1236" t="str">
        <f t="shared" si="39"/>
        <v>DK-659</v>
      </c>
      <c r="V1236" s="10"/>
      <c r="W1236" s="10"/>
    </row>
    <row r="1237" spans="1:23" x14ac:dyDescent="0.3">
      <c r="A1237" s="10" t="s">
        <v>1556</v>
      </c>
      <c r="B1237" s="10">
        <f>Cleaned_Data[[#This Row],[Order_ID]]</f>
        <v>3295</v>
      </c>
      <c r="C1237" s="10" t="str">
        <f>_xlfn.XLOOKUP(P1237,Dim_Product!$E$2:$E$221,Dim_Product!$A$2:$A$221,"Not Found")</f>
        <v>PK-40</v>
      </c>
      <c r="D1237" s="10" t="str">
        <f>_xlfn.XLOOKUP(Table5[[#This Row],[Order_Date]],Table8[Date],Table8[Date_Key],"Not Found")</f>
        <v>Not Found</v>
      </c>
      <c r="E1237" s="10" t="str">
        <f>_xlfn.XLOOKUP(R1237,Table4[Region],Table4[Region_Key])</f>
        <v>RK-05</v>
      </c>
      <c r="F1237" s="10" t="str">
        <f>_xlfn.XLOOKUP(S1237,Table6[Sales_Channel],Table6[Channel_Key])</f>
        <v>CK-01</v>
      </c>
      <c r="G1237" s="10" t="str">
        <f>_xlfn.XLOOKUP(T1237,Table7[Gender_Category],Table7[Gender_Key])</f>
        <v>GK-02</v>
      </c>
      <c r="H1237" s="10">
        <f>Cleaned_Data[[#This Row],[Units_Sold]]</f>
        <v>2</v>
      </c>
      <c r="I1237" s="10">
        <f>Cleaned_Data[[#This Row],[MRP]]</f>
        <v>2983.6</v>
      </c>
      <c r="J1237" s="10">
        <f>Cleaned_Data[[#This Row],[Discount_Applied]]</f>
        <v>0</v>
      </c>
      <c r="K1237" s="10">
        <f>Cleaned_Data[[#This Row],[Revenue]]</f>
        <v>0</v>
      </c>
      <c r="L1237" s="10">
        <f>Cleaned_Data[[#This Row],[Profit]]</f>
        <v>3650.65</v>
      </c>
      <c r="M1237" s="10" t="str">
        <f>Cleaned_Data[[#This Row],[Product_Name]]</f>
        <v>SuperRep Go</v>
      </c>
      <c r="N1237" s="10" t="str">
        <f>Cleaned_Data[[#This Row],[Product_Line]]</f>
        <v>Training</v>
      </c>
      <c r="O1237" s="10" t="str">
        <f>Cleaned_Data[[#This Row],[Size]]</f>
        <v>10</v>
      </c>
      <c r="P1237" s="10" t="str">
        <f t="shared" si="38"/>
        <v>SuperRep Go|Training|10</v>
      </c>
      <c r="Q1237" s="11" t="str">
        <f>Cleaned_Data[[#This Row],[Order_Date]]</f>
        <v/>
      </c>
      <c r="R1237" s="10" t="str">
        <f>Cleaned_Data[[#This Row],[Region]]</f>
        <v>Delhi</v>
      </c>
      <c r="S1237" s="10" t="str">
        <f>Cleaned_Data[[#This Row],[Sales_Channel]]</f>
        <v>Online</v>
      </c>
      <c r="T1237" s="10" t="str">
        <f>Cleaned_Data[[#This Row],[Gender_Category]]</f>
        <v>Women</v>
      </c>
      <c r="U1237" t="str">
        <f t="shared" si="39"/>
        <v>Not Found</v>
      </c>
      <c r="V1237" s="10"/>
      <c r="W1237" s="10"/>
    </row>
    <row r="1238" spans="1:23" x14ac:dyDescent="0.3">
      <c r="A1238" s="10" t="s">
        <v>1557</v>
      </c>
      <c r="B1238" s="10">
        <f>Cleaned_Data[[#This Row],[Order_ID]]</f>
        <v>3297</v>
      </c>
      <c r="C1238" s="10" t="str">
        <f>_xlfn.XLOOKUP(P1238,Dim_Product!$E$2:$E$221,Dim_Product!$A$2:$A$221,"Not Found")</f>
        <v>PK-119</v>
      </c>
      <c r="D1238" s="10" t="str">
        <f>_xlfn.XLOOKUP(Table5[[#This Row],[Order_Date]],Table8[Date],Table8[Date_Key],"Not Found")</f>
        <v>DK-727</v>
      </c>
      <c r="E1238" s="10" t="str">
        <f>_xlfn.XLOOKUP(R1238,Table4[Region],Table4[Region_Key])</f>
        <v>RK-05</v>
      </c>
      <c r="F1238" s="10" t="str">
        <f>_xlfn.XLOOKUP(S1238,Table6[Sales_Channel],Table6[Channel_Key])</f>
        <v>CK-01</v>
      </c>
      <c r="G1238" s="10" t="str">
        <f>_xlfn.XLOOKUP(T1238,Table7[Gender_Category],Table7[Gender_Key])</f>
        <v>GK-03</v>
      </c>
      <c r="H1238" s="10">
        <f>Cleaned_Data[[#This Row],[Units_Sold]]</f>
        <v>2</v>
      </c>
      <c r="I1238" s="10">
        <f>Cleaned_Data[[#This Row],[MRP]]</f>
        <v>5875.99</v>
      </c>
      <c r="J1238" s="10">
        <f>Cleaned_Data[[#This Row],[Discount_Applied]]</f>
        <v>0</v>
      </c>
      <c r="K1238" s="10">
        <f>Cleaned_Data[[#This Row],[Revenue]]</f>
        <v>0</v>
      </c>
      <c r="L1238" s="10">
        <f>Cleaned_Data[[#This Row],[Profit]]</f>
        <v>3803.18</v>
      </c>
      <c r="M1238" s="10" t="str">
        <f>Cleaned_Data[[#This Row],[Product_Name]]</f>
        <v>Air Force 1</v>
      </c>
      <c r="N1238" s="10" t="str">
        <f>Cleaned_Data[[#This Row],[Product_Line]]</f>
        <v>Lifestyle</v>
      </c>
      <c r="O1238" s="10" t="str">
        <f>Cleaned_Data[[#This Row],[Size]]</f>
        <v>L</v>
      </c>
      <c r="P1238" s="10" t="str">
        <f t="shared" si="38"/>
        <v>Air Force 1|Lifestyle|L</v>
      </c>
      <c r="Q1238" s="11">
        <f>Cleaned_Data[[#This Row],[Order_Date]]</f>
        <v>45859</v>
      </c>
      <c r="R1238" s="10" t="str">
        <f>Cleaned_Data[[#This Row],[Region]]</f>
        <v>Delhi</v>
      </c>
      <c r="S1238" s="10" t="str">
        <f>Cleaned_Data[[#This Row],[Sales_Channel]]</f>
        <v>Online</v>
      </c>
      <c r="T1238" s="10" t="str">
        <f>Cleaned_Data[[#This Row],[Gender_Category]]</f>
        <v>Men</v>
      </c>
      <c r="U1238" t="str">
        <f t="shared" si="39"/>
        <v>DK-727</v>
      </c>
      <c r="V1238" s="10"/>
      <c r="W1238" s="10"/>
    </row>
    <row r="1239" spans="1:23" x14ac:dyDescent="0.3">
      <c r="A1239" s="10" t="s">
        <v>1558</v>
      </c>
      <c r="B1239" s="10">
        <f>Cleaned_Data[[#This Row],[Order_ID]]</f>
        <v>3298</v>
      </c>
      <c r="C1239" s="10" t="str">
        <f>_xlfn.XLOOKUP(P1239,Dim_Product!$E$2:$E$221,Dim_Product!$A$2:$A$221,"Not Found")</f>
        <v>PK-112</v>
      </c>
      <c r="D1239" s="10" t="str">
        <f>_xlfn.XLOOKUP(Table5[[#This Row],[Order_Date]],Table8[Date],Table8[Date_Key],"Not Found")</f>
        <v>DK-388</v>
      </c>
      <c r="E1239" s="10" t="str">
        <f>_xlfn.XLOOKUP(R1239,Table4[Region],Table4[Region_Key])</f>
        <v>RK-03</v>
      </c>
      <c r="F1239" s="10" t="str">
        <f>_xlfn.XLOOKUP(S1239,Table6[Sales_Channel],Table6[Channel_Key])</f>
        <v>CK-01</v>
      </c>
      <c r="G1239" s="10" t="str">
        <f>_xlfn.XLOOKUP(T1239,Table7[Gender_Category],Table7[Gender_Key])</f>
        <v>GK-03</v>
      </c>
      <c r="H1239" s="10">
        <f>Cleaned_Data[[#This Row],[Units_Sold]]</f>
        <v>4</v>
      </c>
      <c r="I1239" s="10">
        <f>Cleaned_Data[[#This Row],[MRP]]</f>
        <v>9716.0300000000007</v>
      </c>
      <c r="J1239" s="10">
        <f>Cleaned_Data[[#This Row],[Discount_Applied]]</f>
        <v>0</v>
      </c>
      <c r="K1239" s="10">
        <f>Cleaned_Data[[#This Row],[Revenue]]</f>
        <v>0</v>
      </c>
      <c r="L1239" s="10">
        <f>Cleaned_Data[[#This Row],[Profit]]</f>
        <v>2961.23</v>
      </c>
      <c r="M1239" s="10" t="str">
        <f>Cleaned_Data[[#This Row],[Product_Name]]</f>
        <v>ZoomX Invincible</v>
      </c>
      <c r="N1239" s="10" t="str">
        <f>Cleaned_Data[[#This Row],[Product_Line]]</f>
        <v>Training</v>
      </c>
      <c r="O1239" s="10" t="str">
        <f>Cleaned_Data[[#This Row],[Size]]</f>
        <v>NA</v>
      </c>
      <c r="P1239" s="10" t="str">
        <f t="shared" si="38"/>
        <v>ZoomX Invincible|Training|NA</v>
      </c>
      <c r="Q1239" s="11">
        <f>Cleaned_Data[[#This Row],[Order_Date]]</f>
        <v>45520</v>
      </c>
      <c r="R1239" s="10" t="str">
        <f>Cleaned_Data[[#This Row],[Region]]</f>
        <v>Mumbai</v>
      </c>
      <c r="S1239" s="10" t="str">
        <f>Cleaned_Data[[#This Row],[Sales_Channel]]</f>
        <v>Online</v>
      </c>
      <c r="T1239" s="10" t="str">
        <f>Cleaned_Data[[#This Row],[Gender_Category]]</f>
        <v>Men</v>
      </c>
      <c r="U1239" t="str">
        <f t="shared" si="39"/>
        <v>DK-388</v>
      </c>
      <c r="V1239" s="10"/>
      <c r="W1239" s="10"/>
    </row>
    <row r="1240" spans="1:23" x14ac:dyDescent="0.3">
      <c r="A1240" s="10" t="s">
        <v>1559</v>
      </c>
      <c r="B1240" s="10">
        <f>Cleaned_Data[[#This Row],[Order_ID]]</f>
        <v>3299</v>
      </c>
      <c r="C1240" s="10" t="str">
        <f>_xlfn.XLOOKUP(P1240,Dim_Product!$E$2:$E$221,Dim_Product!$A$2:$A$221,"Not Found")</f>
        <v>PK-59</v>
      </c>
      <c r="D1240" s="10" t="str">
        <f>_xlfn.XLOOKUP(Table5[[#This Row],[Order_Date]],Table8[Date],Table8[Date_Key],"Not Found")</f>
        <v>Not Found</v>
      </c>
      <c r="E1240" s="10" t="str">
        <f>_xlfn.XLOOKUP(R1240,Table4[Region],Table4[Region_Key])</f>
        <v>RK-01</v>
      </c>
      <c r="F1240" s="10" t="str">
        <f>_xlfn.XLOOKUP(S1240,Table6[Sales_Channel],Table6[Channel_Key])</f>
        <v>CK-02</v>
      </c>
      <c r="G1240" s="10" t="str">
        <f>_xlfn.XLOOKUP(T1240,Table7[Gender_Category],Table7[Gender_Key])</f>
        <v>GK-03</v>
      </c>
      <c r="H1240" s="10">
        <f>Cleaned_Data[[#This Row],[Units_Sold]]</f>
        <v>2</v>
      </c>
      <c r="I1240" s="10">
        <f>Cleaned_Data[[#This Row],[MRP]]</f>
        <v>6110.0300000000007</v>
      </c>
      <c r="J1240" s="10">
        <f>Cleaned_Data[[#This Row],[Discount_Applied]]</f>
        <v>0.68</v>
      </c>
      <c r="K1240" s="10">
        <f>Cleaned_Data[[#This Row],[Revenue]]</f>
        <v>0</v>
      </c>
      <c r="L1240" s="10">
        <f>Cleaned_Data[[#This Row],[Profit]]</f>
        <v>1517.07</v>
      </c>
      <c r="M1240" s="10" t="str">
        <f>Cleaned_Data[[#This Row],[Product_Name]]</f>
        <v>Kyrie Flytrap</v>
      </c>
      <c r="N1240" s="10" t="str">
        <f>Cleaned_Data[[#This Row],[Product_Line]]</f>
        <v>Basketball</v>
      </c>
      <c r="O1240" s="10" t="str">
        <f>Cleaned_Data[[#This Row],[Size]]</f>
        <v>NA</v>
      </c>
      <c r="P1240" s="10" t="str">
        <f t="shared" si="38"/>
        <v>Kyrie Flytrap|Basketball|NA</v>
      </c>
      <c r="Q1240" s="11" t="str">
        <f>Cleaned_Data[[#This Row],[Order_Date]]</f>
        <v/>
      </c>
      <c r="R1240" s="10" t="str">
        <f>Cleaned_Data[[#This Row],[Region]]</f>
        <v>Bangalore</v>
      </c>
      <c r="S1240" s="10" t="str">
        <f>Cleaned_Data[[#This Row],[Sales_Channel]]</f>
        <v>Retail</v>
      </c>
      <c r="T1240" s="10" t="str">
        <f>Cleaned_Data[[#This Row],[Gender_Category]]</f>
        <v>Men</v>
      </c>
      <c r="U1240" t="str">
        <f t="shared" si="39"/>
        <v>Not Found</v>
      </c>
      <c r="V1240" s="10"/>
      <c r="W1240" s="10"/>
    </row>
    <row r="1241" spans="1:23" x14ac:dyDescent="0.3">
      <c r="A1241" s="10" t="s">
        <v>1560</v>
      </c>
      <c r="B1241" s="10">
        <f>Cleaned_Data[[#This Row],[Order_ID]]</f>
        <v>3300</v>
      </c>
      <c r="C1241" s="10" t="str">
        <f>_xlfn.XLOOKUP(P1241,Dim_Product!$E$2:$E$221,Dim_Product!$A$2:$A$221,"Not Found")</f>
        <v>PK-53</v>
      </c>
      <c r="D1241" s="10" t="str">
        <f>_xlfn.XLOOKUP(Table5[[#This Row],[Order_Date]],Table8[Date],Table8[Date_Key],"Not Found")</f>
        <v>Not Found</v>
      </c>
      <c r="E1241" s="10" t="str">
        <f>_xlfn.XLOOKUP(R1241,Table4[Region],Table4[Region_Key])</f>
        <v>RK-01</v>
      </c>
      <c r="F1241" s="10" t="str">
        <f>_xlfn.XLOOKUP(S1241,Table6[Sales_Channel],Table6[Channel_Key])</f>
        <v>CK-02</v>
      </c>
      <c r="G1241" s="10" t="str">
        <f>_xlfn.XLOOKUP(T1241,Table7[Gender_Category],Table7[Gender_Key])</f>
        <v>GK-02</v>
      </c>
      <c r="H1241" s="10">
        <f>Cleaned_Data[[#This Row],[Units_Sold]]</f>
        <v>2</v>
      </c>
      <c r="I1241" s="10">
        <f>Cleaned_Data[[#This Row],[MRP]]</f>
        <v>6110.0300000000007</v>
      </c>
      <c r="J1241" s="10">
        <f>Cleaned_Data[[#This Row],[Discount_Applied]]</f>
        <v>0</v>
      </c>
      <c r="K1241" s="10">
        <f>Cleaned_Data[[#This Row],[Revenue]]</f>
        <v>0</v>
      </c>
      <c r="L1241" s="10">
        <f>Cleaned_Data[[#This Row],[Profit]]</f>
        <v>3436.23</v>
      </c>
      <c r="M1241" s="10" t="str">
        <f>Cleaned_Data[[#This Row],[Product_Name]]</f>
        <v>Air Jordan</v>
      </c>
      <c r="N1241" s="10" t="str">
        <f>Cleaned_Data[[#This Row],[Product_Line]]</f>
        <v>Basketball</v>
      </c>
      <c r="O1241" s="10" t="str">
        <f>Cleaned_Data[[#This Row],[Size]]</f>
        <v>L</v>
      </c>
      <c r="P1241" s="10" t="str">
        <f t="shared" si="38"/>
        <v>Air Jordan|Basketball|L</v>
      </c>
      <c r="Q1241" s="11" t="str">
        <f>Cleaned_Data[[#This Row],[Order_Date]]</f>
        <v/>
      </c>
      <c r="R1241" s="10" t="str">
        <f>Cleaned_Data[[#This Row],[Region]]</f>
        <v>Bangalore</v>
      </c>
      <c r="S1241" s="10" t="str">
        <f>Cleaned_Data[[#This Row],[Sales_Channel]]</f>
        <v>Retail</v>
      </c>
      <c r="T1241" s="10" t="str">
        <f>Cleaned_Data[[#This Row],[Gender_Category]]</f>
        <v>Women</v>
      </c>
      <c r="U1241" t="str">
        <f t="shared" si="39"/>
        <v>Not Found</v>
      </c>
      <c r="V1241" s="10"/>
      <c r="W1241" s="10"/>
    </row>
    <row r="1242" spans="1:23" x14ac:dyDescent="0.3">
      <c r="A1242" s="10" t="s">
        <v>1561</v>
      </c>
      <c r="B1242" s="10">
        <f>Cleaned_Data[[#This Row],[Order_ID]]</f>
        <v>3301</v>
      </c>
      <c r="C1242" s="10" t="str">
        <f>_xlfn.XLOOKUP(P1242,Dim_Product!$E$2:$E$221,Dim_Product!$A$2:$A$221,"Not Found")</f>
        <v>PK-09</v>
      </c>
      <c r="D1242" s="10" t="str">
        <f>_xlfn.XLOOKUP(Table5[[#This Row],[Order_Date]],Table8[Date],Table8[Date_Key],"Not Found")</f>
        <v>DK-307</v>
      </c>
      <c r="E1242" s="10" t="str">
        <f>_xlfn.XLOOKUP(R1242,Table4[Region],Table4[Region_Key])</f>
        <v>RK-02</v>
      </c>
      <c r="F1242" s="10" t="str">
        <f>_xlfn.XLOOKUP(S1242,Table6[Sales_Channel],Table6[Channel_Key])</f>
        <v>CK-02</v>
      </c>
      <c r="G1242" s="10" t="str">
        <f>_xlfn.XLOOKUP(T1242,Table7[Gender_Category],Table7[Gender_Key])</f>
        <v>GK-02</v>
      </c>
      <c r="H1242" s="10">
        <f>Cleaned_Data[[#This Row],[Units_Sold]]</f>
        <v>0</v>
      </c>
      <c r="I1242" s="10">
        <f>Cleaned_Data[[#This Row],[MRP]]</f>
        <v>4492.46</v>
      </c>
      <c r="J1242" s="10">
        <f>Cleaned_Data[[#This Row],[Discount_Applied]]</f>
        <v>0</v>
      </c>
      <c r="K1242" s="10">
        <f>Cleaned_Data[[#This Row],[Revenue]]</f>
        <v>0</v>
      </c>
      <c r="L1242" s="10">
        <f>Cleaned_Data[[#This Row],[Profit]]</f>
        <v>1018.52</v>
      </c>
      <c r="M1242" s="10" t="str">
        <f>Cleaned_Data[[#This Row],[Product_Name]]</f>
        <v>Waffle One</v>
      </c>
      <c r="N1242" s="10" t="str">
        <f>Cleaned_Data[[#This Row],[Product_Line]]</f>
        <v>Lifestyle</v>
      </c>
      <c r="O1242" s="10" t="str">
        <f>Cleaned_Data[[#This Row],[Size]]</f>
        <v>L</v>
      </c>
      <c r="P1242" s="10" t="str">
        <f t="shared" si="38"/>
        <v>Waffle One|Lifestyle|L</v>
      </c>
      <c r="Q1242" s="11">
        <f>Cleaned_Data[[#This Row],[Order_Date]]</f>
        <v>45439</v>
      </c>
      <c r="R1242" s="10" t="str">
        <f>Cleaned_Data[[#This Row],[Region]]</f>
        <v>Hyderabad</v>
      </c>
      <c r="S1242" s="10" t="str">
        <f>Cleaned_Data[[#This Row],[Sales_Channel]]</f>
        <v>Retail</v>
      </c>
      <c r="T1242" s="10" t="str">
        <f>Cleaned_Data[[#This Row],[Gender_Category]]</f>
        <v>Women</v>
      </c>
      <c r="U1242" t="str">
        <f t="shared" si="39"/>
        <v>DK-307</v>
      </c>
      <c r="V1242" s="10"/>
      <c r="W1242" s="10"/>
    </row>
    <row r="1243" spans="1:23" x14ac:dyDescent="0.3">
      <c r="A1243" s="10" t="s">
        <v>1562</v>
      </c>
      <c r="B1243" s="10">
        <f>Cleaned_Data[[#This Row],[Order_ID]]</f>
        <v>3302</v>
      </c>
      <c r="C1243" s="10" t="str">
        <f>_xlfn.XLOOKUP(P1243,Dim_Product!$E$2:$E$221,Dim_Product!$A$2:$A$221,"Not Found")</f>
        <v>PK-02</v>
      </c>
      <c r="D1243" s="10" t="str">
        <f>_xlfn.XLOOKUP(Table5[[#This Row],[Order_Date]],Table8[Date],Table8[Date_Key],"Not Found")</f>
        <v>DK-496</v>
      </c>
      <c r="E1243" s="10" t="str">
        <f>_xlfn.XLOOKUP(R1243,Table4[Region],Table4[Region_Key])</f>
        <v>RK-04</v>
      </c>
      <c r="F1243" s="10" t="str">
        <f>_xlfn.XLOOKUP(S1243,Table6[Sales_Channel],Table6[Channel_Key])</f>
        <v>CK-02</v>
      </c>
      <c r="G1243" s="10" t="str">
        <f>_xlfn.XLOOKUP(T1243,Table7[Gender_Category],Table7[Gender_Key])</f>
        <v>GK-02</v>
      </c>
      <c r="H1243" s="10">
        <f>Cleaned_Data[[#This Row],[Units_Sold]]</f>
        <v>2</v>
      </c>
      <c r="I1243" s="10">
        <f>Cleaned_Data[[#This Row],[MRP]]</f>
        <v>6226.74</v>
      </c>
      <c r="J1243" s="10">
        <f>Cleaned_Data[[#This Row],[Discount_Applied]]</f>
        <v>0</v>
      </c>
      <c r="K1243" s="10">
        <f>Cleaned_Data[[#This Row],[Revenue]]</f>
        <v>0</v>
      </c>
      <c r="L1243" s="10">
        <f>Cleaned_Data[[#This Row],[Profit]]</f>
        <v>-316.51</v>
      </c>
      <c r="M1243" s="10" t="str">
        <f>Cleaned_Data[[#This Row],[Product_Name]]</f>
        <v>Tiempo Legend</v>
      </c>
      <c r="N1243" s="10" t="str">
        <f>Cleaned_Data[[#This Row],[Product_Line]]</f>
        <v>Soccer</v>
      </c>
      <c r="O1243" s="10" t="str">
        <f>Cleaned_Data[[#This Row],[Size]]</f>
        <v>M</v>
      </c>
      <c r="P1243" s="10" t="str">
        <f t="shared" si="38"/>
        <v>Tiempo Legend|Soccer|M</v>
      </c>
      <c r="Q1243" s="11">
        <f>Cleaned_Data[[#This Row],[Order_Date]]</f>
        <v>45628</v>
      </c>
      <c r="R1243" s="10" t="str">
        <f>Cleaned_Data[[#This Row],[Region]]</f>
        <v>Pune</v>
      </c>
      <c r="S1243" s="10" t="str">
        <f>Cleaned_Data[[#This Row],[Sales_Channel]]</f>
        <v>Retail</v>
      </c>
      <c r="T1243" s="10" t="str">
        <f>Cleaned_Data[[#This Row],[Gender_Category]]</f>
        <v>Women</v>
      </c>
      <c r="U1243" t="str">
        <f t="shared" si="39"/>
        <v>DK-496</v>
      </c>
      <c r="V1243" s="10"/>
      <c r="W1243" s="10"/>
    </row>
    <row r="1244" spans="1:23" x14ac:dyDescent="0.3">
      <c r="A1244" s="10" t="s">
        <v>1563</v>
      </c>
      <c r="B1244" s="10">
        <f>Cleaned_Data[[#This Row],[Order_ID]]</f>
        <v>3303</v>
      </c>
      <c r="C1244" s="10" t="str">
        <f>_xlfn.XLOOKUP(P1244,Dim_Product!$E$2:$E$221,Dim_Product!$A$2:$A$221,"Not Found")</f>
        <v>PK-163</v>
      </c>
      <c r="D1244" s="10" t="str">
        <f>_xlfn.XLOOKUP(Table5[[#This Row],[Order_Date]],Table8[Date],Table8[Date_Key],"Not Found")</f>
        <v>DK-396</v>
      </c>
      <c r="E1244" s="10" t="str">
        <f>_xlfn.XLOOKUP(R1244,Table4[Region],Table4[Region_Key])</f>
        <v>RK-06</v>
      </c>
      <c r="F1244" s="10" t="str">
        <f>_xlfn.XLOOKUP(S1244,Table6[Sales_Channel],Table6[Channel_Key])</f>
        <v>CK-01</v>
      </c>
      <c r="G1244" s="10" t="str">
        <f>_xlfn.XLOOKUP(T1244,Table7[Gender_Category],Table7[Gender_Key])</f>
        <v>GK-01</v>
      </c>
      <c r="H1244" s="10">
        <f>Cleaned_Data[[#This Row],[Units_Sold]]</f>
        <v>2</v>
      </c>
      <c r="I1244" s="10">
        <f>Cleaned_Data[[#This Row],[MRP]]</f>
        <v>6380.5</v>
      </c>
      <c r="J1244" s="10">
        <f>Cleaned_Data[[#This Row],[Discount_Applied]]</f>
        <v>0</v>
      </c>
      <c r="K1244" s="10">
        <f>Cleaned_Data[[#This Row],[Revenue]]</f>
        <v>0</v>
      </c>
      <c r="L1244" s="10">
        <f>Cleaned_Data[[#This Row],[Profit]]</f>
        <v>2846.02</v>
      </c>
      <c r="M1244" s="10" t="str">
        <f>Cleaned_Data[[#This Row],[Product_Name]]</f>
        <v>Tiempo Legend</v>
      </c>
      <c r="N1244" s="10" t="str">
        <f>Cleaned_Data[[#This Row],[Product_Line]]</f>
        <v>Soccer</v>
      </c>
      <c r="O1244" s="10" t="str">
        <f>Cleaned_Data[[#This Row],[Size]]</f>
        <v>9</v>
      </c>
      <c r="P1244" s="10" t="str">
        <f t="shared" si="38"/>
        <v>Tiempo Legend|Soccer|9</v>
      </c>
      <c r="Q1244" s="11">
        <f>Cleaned_Data[[#This Row],[Order_Date]]</f>
        <v>45528</v>
      </c>
      <c r="R1244" s="10" t="str">
        <f>Cleaned_Data[[#This Row],[Region]]</f>
        <v>Kolkata</v>
      </c>
      <c r="S1244" s="10" t="str">
        <f>Cleaned_Data[[#This Row],[Sales_Channel]]</f>
        <v>Online</v>
      </c>
      <c r="T1244" s="10" t="str">
        <f>Cleaned_Data[[#This Row],[Gender_Category]]</f>
        <v>Kids</v>
      </c>
      <c r="U1244" t="str">
        <f t="shared" si="39"/>
        <v>DK-396</v>
      </c>
      <c r="V1244" s="10"/>
      <c r="W1244" s="10"/>
    </row>
    <row r="1245" spans="1:23" x14ac:dyDescent="0.3">
      <c r="A1245" s="10" t="s">
        <v>1564</v>
      </c>
      <c r="B1245" s="10">
        <f>Cleaned_Data[[#This Row],[Order_ID]]</f>
        <v>3304</v>
      </c>
      <c r="C1245" s="10" t="str">
        <f>_xlfn.XLOOKUP(P1245,Dim_Product!$E$2:$E$221,Dim_Product!$A$2:$A$221,"Not Found")</f>
        <v>PK-67</v>
      </c>
      <c r="D1245" s="10" t="str">
        <f>_xlfn.XLOOKUP(Table5[[#This Row],[Order_Date]],Table8[Date],Table8[Date_Key],"Not Found")</f>
        <v>DK-458</v>
      </c>
      <c r="E1245" s="10" t="str">
        <f>_xlfn.XLOOKUP(R1245,Table4[Region],Table4[Region_Key])</f>
        <v>RK-03</v>
      </c>
      <c r="F1245" s="10" t="str">
        <f>_xlfn.XLOOKUP(S1245,Table6[Sales_Channel],Table6[Channel_Key])</f>
        <v>CK-01</v>
      </c>
      <c r="G1245" s="10" t="str">
        <f>_xlfn.XLOOKUP(T1245,Table7[Gender_Category],Table7[Gender_Key])</f>
        <v>GK-02</v>
      </c>
      <c r="H1245" s="10">
        <f>Cleaned_Data[[#This Row],[Units_Sold]]</f>
        <v>2</v>
      </c>
      <c r="I1245" s="10">
        <f>Cleaned_Data[[#This Row],[MRP]]</f>
        <v>6110.0300000000007</v>
      </c>
      <c r="J1245" s="10">
        <f>Cleaned_Data[[#This Row],[Discount_Applied]]</f>
        <v>0.65</v>
      </c>
      <c r="K1245" s="10">
        <f>Cleaned_Data[[#This Row],[Revenue]]</f>
        <v>0</v>
      </c>
      <c r="L1245" s="10">
        <f>Cleaned_Data[[#This Row],[Profit]]</f>
        <v>2405.3000000000002</v>
      </c>
      <c r="M1245" s="10" t="str">
        <f>Cleaned_Data[[#This Row],[Product_Name]]</f>
        <v>React Infinity</v>
      </c>
      <c r="N1245" s="10" t="str">
        <f>Cleaned_Data[[#This Row],[Product_Line]]</f>
        <v>Running</v>
      </c>
      <c r="O1245" s="10" t="str">
        <f>Cleaned_Data[[#This Row],[Size]]</f>
        <v>M</v>
      </c>
      <c r="P1245" s="10" t="str">
        <f t="shared" si="38"/>
        <v>React Infinity|Running|M</v>
      </c>
      <c r="Q1245" s="11">
        <f>Cleaned_Data[[#This Row],[Order_Date]]</f>
        <v>45590</v>
      </c>
      <c r="R1245" s="10" t="str">
        <f>Cleaned_Data[[#This Row],[Region]]</f>
        <v>Mumbai</v>
      </c>
      <c r="S1245" s="10" t="str">
        <f>Cleaned_Data[[#This Row],[Sales_Channel]]</f>
        <v>Online</v>
      </c>
      <c r="T1245" s="10" t="str">
        <f>Cleaned_Data[[#This Row],[Gender_Category]]</f>
        <v>Women</v>
      </c>
      <c r="U1245" t="str">
        <f t="shared" si="39"/>
        <v>DK-458</v>
      </c>
      <c r="V1245" s="10"/>
      <c r="W1245" s="10"/>
    </row>
    <row r="1246" spans="1:23" x14ac:dyDescent="0.3">
      <c r="A1246" s="10" t="s">
        <v>1565</v>
      </c>
      <c r="B1246" s="10">
        <f>Cleaned_Data[[#This Row],[Order_ID]]</f>
        <v>3305</v>
      </c>
      <c r="C1246" s="10" t="str">
        <f>_xlfn.XLOOKUP(P1246,Dim_Product!$E$2:$E$221,Dim_Product!$A$2:$A$221,"Not Found")</f>
        <v>PK-34</v>
      </c>
      <c r="D1246" s="10" t="str">
        <f>_xlfn.XLOOKUP(Table5[[#This Row],[Order_Date]],Table8[Date],Table8[Date_Key],"Not Found")</f>
        <v>DK-597</v>
      </c>
      <c r="E1246" s="10" t="str">
        <f>_xlfn.XLOOKUP(R1246,Table4[Region],Table4[Region_Key])</f>
        <v>RK-02</v>
      </c>
      <c r="F1246" s="10" t="str">
        <f>_xlfn.XLOOKUP(S1246,Table6[Sales_Channel],Table6[Channel_Key])</f>
        <v>CK-02</v>
      </c>
      <c r="G1246" s="10" t="str">
        <f>_xlfn.XLOOKUP(T1246,Table7[Gender_Category],Table7[Gender_Key])</f>
        <v>GK-01</v>
      </c>
      <c r="H1246" s="10">
        <f>Cleaned_Data[[#This Row],[Units_Sold]]</f>
        <v>2</v>
      </c>
      <c r="I1246" s="10">
        <f>Cleaned_Data[[#This Row],[MRP]]</f>
        <v>4216.1400000000003</v>
      </c>
      <c r="J1246" s="10">
        <f>Cleaned_Data[[#This Row],[Discount_Applied]]</f>
        <v>0</v>
      </c>
      <c r="K1246" s="10">
        <f>Cleaned_Data[[#This Row],[Revenue]]</f>
        <v>0</v>
      </c>
      <c r="L1246" s="10">
        <f>Cleaned_Data[[#This Row],[Profit]]</f>
        <v>-687.95</v>
      </c>
      <c r="M1246" s="10" t="str">
        <f>Cleaned_Data[[#This Row],[Product_Name]]</f>
        <v>Free RN</v>
      </c>
      <c r="N1246" s="10" t="str">
        <f>Cleaned_Data[[#This Row],[Product_Line]]</f>
        <v>Running</v>
      </c>
      <c r="O1246" s="10" t="str">
        <f>Cleaned_Data[[#This Row],[Size]]</f>
        <v>NA</v>
      </c>
      <c r="P1246" s="10" t="str">
        <f t="shared" si="38"/>
        <v>Free RN|Running|NA</v>
      </c>
      <c r="Q1246" s="11">
        <f>Cleaned_Data[[#This Row],[Order_Date]]</f>
        <v>45729</v>
      </c>
      <c r="R1246" s="10" t="str">
        <f>Cleaned_Data[[#This Row],[Region]]</f>
        <v>Hyderabad</v>
      </c>
      <c r="S1246" s="10" t="str">
        <f>Cleaned_Data[[#This Row],[Sales_Channel]]</f>
        <v>Retail</v>
      </c>
      <c r="T1246" s="10" t="str">
        <f>Cleaned_Data[[#This Row],[Gender_Category]]</f>
        <v>Kids</v>
      </c>
      <c r="U1246" t="str">
        <f t="shared" si="39"/>
        <v>DK-597</v>
      </c>
      <c r="V1246" s="10"/>
      <c r="W1246" s="10"/>
    </row>
    <row r="1247" spans="1:23" x14ac:dyDescent="0.3">
      <c r="A1247" s="10" t="s">
        <v>1566</v>
      </c>
      <c r="B1247" s="10">
        <f>Cleaned_Data[[#This Row],[Order_ID]]</f>
        <v>3306</v>
      </c>
      <c r="C1247" s="10" t="str">
        <f>_xlfn.XLOOKUP(P1247,Dim_Product!$E$2:$E$221,Dim_Product!$A$2:$A$221,"Not Found")</f>
        <v>PK-48</v>
      </c>
      <c r="D1247" s="10" t="str">
        <f>_xlfn.XLOOKUP(Table5[[#This Row],[Order_Date]],Table8[Date],Table8[Date_Key],"Not Found")</f>
        <v>DK-299</v>
      </c>
      <c r="E1247" s="10" t="str">
        <f>_xlfn.XLOOKUP(R1247,Table4[Region],Table4[Region_Key])</f>
        <v>RK-03</v>
      </c>
      <c r="F1247" s="10" t="str">
        <f>_xlfn.XLOOKUP(S1247,Table6[Sales_Channel],Table6[Channel_Key])</f>
        <v>CK-02</v>
      </c>
      <c r="G1247" s="10" t="str">
        <f>_xlfn.XLOOKUP(T1247,Table7[Gender_Category],Table7[Gender_Key])</f>
        <v>GK-01</v>
      </c>
      <c r="H1247" s="10">
        <f>Cleaned_Data[[#This Row],[Units_Sold]]</f>
        <v>2</v>
      </c>
      <c r="I1247" s="10">
        <f>Cleaned_Data[[#This Row],[MRP]]</f>
        <v>6110.0300000000007</v>
      </c>
      <c r="J1247" s="10">
        <f>Cleaned_Data[[#This Row],[Discount_Applied]]</f>
        <v>0.25</v>
      </c>
      <c r="K1247" s="10">
        <f>Cleaned_Data[[#This Row],[Revenue]]</f>
        <v>0</v>
      </c>
      <c r="L1247" s="10">
        <f>Cleaned_Data[[#This Row],[Profit]]</f>
        <v>3052.49</v>
      </c>
      <c r="M1247" s="10" t="str">
        <f>Cleaned_Data[[#This Row],[Product_Name]]</f>
        <v>LeBron 20</v>
      </c>
      <c r="N1247" s="10" t="str">
        <f>Cleaned_Data[[#This Row],[Product_Line]]</f>
        <v>Basketball</v>
      </c>
      <c r="O1247" s="10" t="str">
        <f>Cleaned_Data[[#This Row],[Size]]</f>
        <v>L</v>
      </c>
      <c r="P1247" s="10" t="str">
        <f t="shared" si="38"/>
        <v>LeBron 20|Basketball|L</v>
      </c>
      <c r="Q1247" s="11">
        <f>Cleaned_Data[[#This Row],[Order_Date]]</f>
        <v>45431</v>
      </c>
      <c r="R1247" s="10" t="str">
        <f>Cleaned_Data[[#This Row],[Region]]</f>
        <v>Mumbai</v>
      </c>
      <c r="S1247" s="10" t="str">
        <f>Cleaned_Data[[#This Row],[Sales_Channel]]</f>
        <v>Retail</v>
      </c>
      <c r="T1247" s="10" t="str">
        <f>Cleaned_Data[[#This Row],[Gender_Category]]</f>
        <v>Kids</v>
      </c>
      <c r="U1247" t="str">
        <f t="shared" si="39"/>
        <v>DK-299</v>
      </c>
      <c r="V1247" s="10"/>
      <c r="W1247" s="10"/>
    </row>
    <row r="1248" spans="1:23" x14ac:dyDescent="0.3">
      <c r="A1248" s="10" t="s">
        <v>1567</v>
      </c>
      <c r="B1248" s="10">
        <f>Cleaned_Data[[#This Row],[Order_ID]]</f>
        <v>3307</v>
      </c>
      <c r="C1248" s="10" t="str">
        <f>_xlfn.XLOOKUP(P1248,Dim_Product!$E$2:$E$221,Dim_Product!$A$2:$A$221,"Not Found")</f>
        <v>PK-08</v>
      </c>
      <c r="D1248" s="10" t="str">
        <f>_xlfn.XLOOKUP(Table5[[#This Row],[Order_Date]],Table8[Date],Table8[Date_Key],"Not Found")</f>
        <v>DK-659</v>
      </c>
      <c r="E1248" s="10" t="str">
        <f>_xlfn.XLOOKUP(R1248,Table4[Region],Table4[Region_Key])</f>
        <v>RK-03</v>
      </c>
      <c r="F1248" s="10" t="str">
        <f>_xlfn.XLOOKUP(S1248,Table6[Sales_Channel],Table6[Channel_Key])</f>
        <v>CK-01</v>
      </c>
      <c r="G1248" s="10" t="str">
        <f>_xlfn.XLOOKUP(T1248,Table7[Gender_Category],Table7[Gender_Key])</f>
        <v>GK-02</v>
      </c>
      <c r="H1248" s="10">
        <f>Cleaned_Data[[#This Row],[Units_Sold]]</f>
        <v>2</v>
      </c>
      <c r="I1248" s="10">
        <f>Cleaned_Data[[#This Row],[MRP]]</f>
        <v>7127.99</v>
      </c>
      <c r="J1248" s="10">
        <f>Cleaned_Data[[#This Row],[Discount_Applied]]</f>
        <v>0</v>
      </c>
      <c r="K1248" s="10">
        <f>Cleaned_Data[[#This Row],[Revenue]]</f>
        <v>0</v>
      </c>
      <c r="L1248" s="10">
        <f>Cleaned_Data[[#This Row],[Profit]]</f>
        <v>818.55</v>
      </c>
      <c r="M1248" s="10" t="str">
        <f>Cleaned_Data[[#This Row],[Product_Name]]</f>
        <v>Mercurial Superfly</v>
      </c>
      <c r="N1248" s="10" t="str">
        <f>Cleaned_Data[[#This Row],[Product_Line]]</f>
        <v>Soccer</v>
      </c>
      <c r="O1248" s="10" t="str">
        <f>Cleaned_Data[[#This Row],[Size]]</f>
        <v>M</v>
      </c>
      <c r="P1248" s="10" t="str">
        <f t="shared" si="38"/>
        <v>Mercurial Superfly|Soccer|M</v>
      </c>
      <c r="Q1248" s="11">
        <f>Cleaned_Data[[#This Row],[Order_Date]]</f>
        <v>45791</v>
      </c>
      <c r="R1248" s="10" t="str">
        <f>Cleaned_Data[[#This Row],[Region]]</f>
        <v>Mumbai</v>
      </c>
      <c r="S1248" s="10" t="str">
        <f>Cleaned_Data[[#This Row],[Sales_Channel]]</f>
        <v>Online</v>
      </c>
      <c r="T1248" s="10" t="str">
        <f>Cleaned_Data[[#This Row],[Gender_Category]]</f>
        <v>Women</v>
      </c>
      <c r="U1248" t="str">
        <f t="shared" si="39"/>
        <v>DK-659</v>
      </c>
      <c r="V1248" s="10"/>
      <c r="W1248" s="10"/>
    </row>
    <row r="1249" spans="1:23" x14ac:dyDescent="0.3">
      <c r="A1249" s="10" t="s">
        <v>1568</v>
      </c>
      <c r="B1249" s="10">
        <f>Cleaned_Data[[#This Row],[Order_ID]]</f>
        <v>3308</v>
      </c>
      <c r="C1249" s="10" t="str">
        <f>_xlfn.XLOOKUP(P1249,Dim_Product!$E$2:$E$221,Dim_Product!$A$2:$A$221,"Not Found")</f>
        <v>PK-112</v>
      </c>
      <c r="D1249" s="10" t="str">
        <f>_xlfn.XLOOKUP(Table5[[#This Row],[Order_Date]],Table8[Date],Table8[Date_Key],"Not Found")</f>
        <v>Not Found</v>
      </c>
      <c r="E1249" s="10" t="str">
        <f>_xlfn.XLOOKUP(R1249,Table4[Region],Table4[Region_Key])</f>
        <v>RK-01</v>
      </c>
      <c r="F1249" s="10" t="str">
        <f>_xlfn.XLOOKUP(S1249,Table6[Sales_Channel],Table6[Channel_Key])</f>
        <v>CK-01</v>
      </c>
      <c r="G1249" s="10" t="str">
        <f>_xlfn.XLOOKUP(T1249,Table7[Gender_Category],Table7[Gender_Key])</f>
        <v>GK-03</v>
      </c>
      <c r="H1249" s="10">
        <f>Cleaned_Data[[#This Row],[Units_Sold]]</f>
        <v>0</v>
      </c>
      <c r="I1249" s="10">
        <f>Cleaned_Data[[#This Row],[MRP]]</f>
        <v>6110.0300000000007</v>
      </c>
      <c r="J1249" s="10">
        <f>Cleaned_Data[[#This Row],[Discount_Applied]]</f>
        <v>0.85</v>
      </c>
      <c r="K1249" s="10">
        <f>Cleaned_Data[[#This Row],[Revenue]]</f>
        <v>0</v>
      </c>
      <c r="L1249" s="10">
        <f>Cleaned_Data[[#This Row],[Profit]]</f>
        <v>2625.19</v>
      </c>
      <c r="M1249" s="10" t="str">
        <f>Cleaned_Data[[#This Row],[Product_Name]]</f>
        <v>ZoomX Invincible</v>
      </c>
      <c r="N1249" s="10" t="str">
        <f>Cleaned_Data[[#This Row],[Product_Line]]</f>
        <v>Training</v>
      </c>
      <c r="O1249" s="10" t="str">
        <f>Cleaned_Data[[#This Row],[Size]]</f>
        <v>NA</v>
      </c>
      <c r="P1249" s="10" t="str">
        <f t="shared" si="38"/>
        <v>ZoomX Invincible|Training|NA</v>
      </c>
      <c r="Q1249" s="11" t="str">
        <f>Cleaned_Data[[#This Row],[Order_Date]]</f>
        <v/>
      </c>
      <c r="R1249" s="10" t="str">
        <f>Cleaned_Data[[#This Row],[Region]]</f>
        <v>Bangalore</v>
      </c>
      <c r="S1249" s="10" t="str">
        <f>Cleaned_Data[[#This Row],[Sales_Channel]]</f>
        <v>Online</v>
      </c>
      <c r="T1249" s="10" t="str">
        <f>Cleaned_Data[[#This Row],[Gender_Category]]</f>
        <v>Men</v>
      </c>
      <c r="U1249" t="str">
        <f t="shared" si="39"/>
        <v>Not Found</v>
      </c>
      <c r="V1249" s="10"/>
      <c r="W1249" s="10"/>
    </row>
    <row r="1250" spans="1:23" x14ac:dyDescent="0.3">
      <c r="A1250" s="10" t="s">
        <v>1569</v>
      </c>
      <c r="B1250" s="10">
        <f>Cleaned_Data[[#This Row],[Order_ID]]</f>
        <v>3309</v>
      </c>
      <c r="C1250" s="10" t="str">
        <f>_xlfn.XLOOKUP(P1250,Dim_Product!$E$2:$E$221,Dim_Product!$A$2:$A$221,"Not Found")</f>
        <v>PK-145</v>
      </c>
      <c r="D1250" s="10" t="str">
        <f>_xlfn.XLOOKUP(Table5[[#This Row],[Order_Date]],Table8[Date],Table8[Date_Key],"Not Found")</f>
        <v>DK-488</v>
      </c>
      <c r="E1250" s="10" t="str">
        <f>_xlfn.XLOOKUP(R1250,Table4[Region],Table4[Region_Key])</f>
        <v>RK-02</v>
      </c>
      <c r="F1250" s="10" t="str">
        <f>_xlfn.XLOOKUP(S1250,Table6[Sales_Channel],Table6[Channel_Key])</f>
        <v>CK-02</v>
      </c>
      <c r="G1250" s="10" t="str">
        <f>_xlfn.XLOOKUP(T1250,Table7[Gender_Category],Table7[Gender_Key])</f>
        <v>GK-03</v>
      </c>
      <c r="H1250" s="10">
        <f>Cleaned_Data[[#This Row],[Units_Sold]]</f>
        <v>2</v>
      </c>
      <c r="I1250" s="10">
        <f>Cleaned_Data[[#This Row],[MRP]]</f>
        <v>5594.08</v>
      </c>
      <c r="J1250" s="10">
        <f>Cleaned_Data[[#This Row],[Discount_Applied]]</f>
        <v>0</v>
      </c>
      <c r="K1250" s="10">
        <f>Cleaned_Data[[#This Row],[Revenue]]</f>
        <v>0</v>
      </c>
      <c r="L1250" s="10">
        <f>Cleaned_Data[[#This Row],[Profit]]</f>
        <v>626.95000000000005</v>
      </c>
      <c r="M1250" s="10" t="str">
        <f>Cleaned_Data[[#This Row],[Product_Name]]</f>
        <v>Air Force 1</v>
      </c>
      <c r="N1250" s="10" t="str">
        <f>Cleaned_Data[[#This Row],[Product_Line]]</f>
        <v>Lifestyle</v>
      </c>
      <c r="O1250" s="10" t="str">
        <f>Cleaned_Data[[#This Row],[Size]]</f>
        <v>NA</v>
      </c>
      <c r="P1250" s="10" t="str">
        <f t="shared" si="38"/>
        <v>Air Force 1|Lifestyle|NA</v>
      </c>
      <c r="Q1250" s="11">
        <f>Cleaned_Data[[#This Row],[Order_Date]]</f>
        <v>45620</v>
      </c>
      <c r="R1250" s="10" t="str">
        <f>Cleaned_Data[[#This Row],[Region]]</f>
        <v>Hyderabad</v>
      </c>
      <c r="S1250" s="10" t="str">
        <f>Cleaned_Data[[#This Row],[Sales_Channel]]</f>
        <v>Retail</v>
      </c>
      <c r="T1250" s="10" t="str">
        <f>Cleaned_Data[[#This Row],[Gender_Category]]</f>
        <v>Men</v>
      </c>
      <c r="U1250" t="str">
        <f t="shared" si="39"/>
        <v>DK-488</v>
      </c>
      <c r="V1250" s="10"/>
      <c r="W1250" s="10"/>
    </row>
    <row r="1251" spans="1:23" x14ac:dyDescent="0.3">
      <c r="A1251" s="10" t="s">
        <v>1570</v>
      </c>
      <c r="B1251" s="10">
        <f>Cleaned_Data[[#This Row],[Order_ID]]</f>
        <v>3310</v>
      </c>
      <c r="C1251" s="10" t="str">
        <f>_xlfn.XLOOKUP(P1251,Dim_Product!$E$2:$E$221,Dim_Product!$A$2:$A$221,"Not Found")</f>
        <v>PK-116</v>
      </c>
      <c r="D1251" s="10" t="str">
        <f>_xlfn.XLOOKUP(Table5[[#This Row],[Order_Date]],Table8[Date],Table8[Date_Key],"Not Found")</f>
        <v>DK-581</v>
      </c>
      <c r="E1251" s="10" t="str">
        <f>_xlfn.XLOOKUP(R1251,Table4[Region],Table4[Region_Key])</f>
        <v>RK-06</v>
      </c>
      <c r="F1251" s="10" t="str">
        <f>_xlfn.XLOOKUP(S1251,Table6[Sales_Channel],Table6[Channel_Key])</f>
        <v>CK-02</v>
      </c>
      <c r="G1251" s="10" t="str">
        <f>_xlfn.XLOOKUP(T1251,Table7[Gender_Category],Table7[Gender_Key])</f>
        <v>GK-02</v>
      </c>
      <c r="H1251" s="10">
        <f>Cleaned_Data[[#This Row],[Units_Sold]]</f>
        <v>4</v>
      </c>
      <c r="I1251" s="10">
        <f>Cleaned_Data[[#This Row],[MRP]]</f>
        <v>6110.0300000000007</v>
      </c>
      <c r="J1251" s="10">
        <f>Cleaned_Data[[#This Row],[Discount_Applied]]</f>
        <v>0.21</v>
      </c>
      <c r="K1251" s="10">
        <f>Cleaned_Data[[#This Row],[Revenue]]</f>
        <v>0</v>
      </c>
      <c r="L1251" s="10">
        <f>Cleaned_Data[[#This Row],[Profit]]</f>
        <v>2856.16</v>
      </c>
      <c r="M1251" s="10" t="str">
        <f>Cleaned_Data[[#This Row],[Product_Name]]</f>
        <v>Free RN</v>
      </c>
      <c r="N1251" s="10" t="str">
        <f>Cleaned_Data[[#This Row],[Product_Line]]</f>
        <v>Running</v>
      </c>
      <c r="O1251" s="10" t="str">
        <f>Cleaned_Data[[#This Row],[Size]]</f>
        <v>M</v>
      </c>
      <c r="P1251" s="10" t="str">
        <f t="shared" si="38"/>
        <v>Free RN|Running|M</v>
      </c>
      <c r="Q1251" s="11">
        <f>Cleaned_Data[[#This Row],[Order_Date]]</f>
        <v>45713</v>
      </c>
      <c r="R1251" s="10" t="str">
        <f>Cleaned_Data[[#This Row],[Region]]</f>
        <v>Kolkata</v>
      </c>
      <c r="S1251" s="10" t="str">
        <f>Cleaned_Data[[#This Row],[Sales_Channel]]</f>
        <v>Retail</v>
      </c>
      <c r="T1251" s="10" t="str">
        <f>Cleaned_Data[[#This Row],[Gender_Category]]</f>
        <v>Women</v>
      </c>
      <c r="U1251" t="str">
        <f t="shared" si="39"/>
        <v>DK-581</v>
      </c>
      <c r="V1251" s="10"/>
      <c r="W1251" s="10"/>
    </row>
    <row r="1252" spans="1:23" x14ac:dyDescent="0.3">
      <c r="A1252" s="10" t="s">
        <v>1571</v>
      </c>
      <c r="B1252" s="10">
        <f>Cleaned_Data[[#This Row],[Order_ID]]</f>
        <v>3311</v>
      </c>
      <c r="C1252" s="10" t="str">
        <f>_xlfn.XLOOKUP(P1252,Dim_Product!$E$2:$E$221,Dim_Product!$A$2:$A$221,"Not Found")</f>
        <v>PK-03</v>
      </c>
      <c r="D1252" s="10" t="str">
        <f>_xlfn.XLOOKUP(Table5[[#This Row],[Order_Date]],Table8[Date],Table8[Date_Key],"Not Found")</f>
        <v>DK-421</v>
      </c>
      <c r="E1252" s="10" t="str">
        <f>_xlfn.XLOOKUP(R1252,Table4[Region],Table4[Region_Key])</f>
        <v>RK-05</v>
      </c>
      <c r="F1252" s="10" t="str">
        <f>_xlfn.XLOOKUP(S1252,Table6[Sales_Channel],Table6[Channel_Key])</f>
        <v>CK-01</v>
      </c>
      <c r="G1252" s="10" t="str">
        <f>_xlfn.XLOOKUP(T1252,Table7[Gender_Category],Table7[Gender_Key])</f>
        <v>GK-01</v>
      </c>
      <c r="H1252" s="10">
        <f>Cleaned_Data[[#This Row],[Units_Sold]]</f>
        <v>0</v>
      </c>
      <c r="I1252" s="10">
        <f>Cleaned_Data[[#This Row],[MRP]]</f>
        <v>6110.0300000000007</v>
      </c>
      <c r="J1252" s="10">
        <f>Cleaned_Data[[#This Row],[Discount_Applied]]</f>
        <v>0.04</v>
      </c>
      <c r="K1252" s="10">
        <f>Cleaned_Data[[#This Row],[Revenue]]</f>
        <v>0</v>
      </c>
      <c r="L1252" s="10">
        <f>Cleaned_Data[[#This Row],[Profit]]</f>
        <v>3152.21</v>
      </c>
      <c r="M1252" s="10" t="str">
        <f>Cleaned_Data[[#This Row],[Product_Name]]</f>
        <v>Premier III</v>
      </c>
      <c r="N1252" s="10" t="str">
        <f>Cleaned_Data[[#This Row],[Product_Line]]</f>
        <v>Soccer</v>
      </c>
      <c r="O1252" s="10" t="str">
        <f>Cleaned_Data[[#This Row],[Size]]</f>
        <v>M</v>
      </c>
      <c r="P1252" s="10" t="str">
        <f t="shared" si="38"/>
        <v>Premier III|Soccer|M</v>
      </c>
      <c r="Q1252" s="11">
        <f>Cleaned_Data[[#This Row],[Order_Date]]</f>
        <v>45553</v>
      </c>
      <c r="R1252" s="10" t="str">
        <f>Cleaned_Data[[#This Row],[Region]]</f>
        <v>Delhi</v>
      </c>
      <c r="S1252" s="10" t="str">
        <f>Cleaned_Data[[#This Row],[Sales_Channel]]</f>
        <v>Online</v>
      </c>
      <c r="T1252" s="10" t="str">
        <f>Cleaned_Data[[#This Row],[Gender_Category]]</f>
        <v>Kids</v>
      </c>
      <c r="U1252" t="str">
        <f t="shared" si="39"/>
        <v>DK-421</v>
      </c>
      <c r="V1252" s="10"/>
      <c r="W1252" s="10"/>
    </row>
    <row r="1253" spans="1:23" x14ac:dyDescent="0.3">
      <c r="A1253" s="10" t="s">
        <v>1572</v>
      </c>
      <c r="B1253" s="10">
        <f>Cleaned_Data[[#This Row],[Order_ID]]</f>
        <v>3312</v>
      </c>
      <c r="C1253" s="10" t="str">
        <f>_xlfn.XLOOKUP(P1253,Dim_Product!$E$2:$E$221,Dim_Product!$A$2:$A$221,"Not Found")</f>
        <v>PK-68</v>
      </c>
      <c r="D1253" s="10" t="str">
        <f>_xlfn.XLOOKUP(Table5[[#This Row],[Order_Date]],Table8[Date],Table8[Date_Key],"Not Found")</f>
        <v>DK-434</v>
      </c>
      <c r="E1253" s="10" t="str">
        <f>_xlfn.XLOOKUP(R1253,Table4[Region],Table4[Region_Key])</f>
        <v>RK-04</v>
      </c>
      <c r="F1253" s="10" t="str">
        <f>_xlfn.XLOOKUP(S1253,Table6[Sales_Channel],Table6[Channel_Key])</f>
        <v>CK-02</v>
      </c>
      <c r="G1253" s="10" t="str">
        <f>_xlfn.XLOOKUP(T1253,Table7[Gender_Category],Table7[Gender_Key])</f>
        <v>GK-02</v>
      </c>
      <c r="H1253" s="10">
        <f>Cleaned_Data[[#This Row],[Units_Sold]]</f>
        <v>1</v>
      </c>
      <c r="I1253" s="10">
        <f>Cleaned_Data[[#This Row],[MRP]]</f>
        <v>8069.3</v>
      </c>
      <c r="J1253" s="10">
        <f>Cleaned_Data[[#This Row],[Discount_Applied]]</f>
        <v>0</v>
      </c>
      <c r="K1253" s="10">
        <f>Cleaned_Data[[#This Row],[Revenue]]</f>
        <v>0</v>
      </c>
      <c r="L1253" s="10">
        <f>Cleaned_Data[[#This Row],[Profit]]</f>
        <v>-95.96</v>
      </c>
      <c r="M1253" s="10" t="str">
        <f>Cleaned_Data[[#This Row],[Product_Name]]</f>
        <v>Zoom Freak</v>
      </c>
      <c r="N1253" s="10" t="str">
        <f>Cleaned_Data[[#This Row],[Product_Line]]</f>
        <v>Basketball</v>
      </c>
      <c r="O1253" s="10" t="str">
        <f>Cleaned_Data[[#This Row],[Size]]</f>
        <v>M</v>
      </c>
      <c r="P1253" s="10" t="str">
        <f t="shared" si="38"/>
        <v>Zoom Freak|Basketball|M</v>
      </c>
      <c r="Q1253" s="11">
        <f>Cleaned_Data[[#This Row],[Order_Date]]</f>
        <v>45566</v>
      </c>
      <c r="R1253" s="10" t="str">
        <f>Cleaned_Data[[#This Row],[Region]]</f>
        <v>Pune</v>
      </c>
      <c r="S1253" s="10" t="str">
        <f>Cleaned_Data[[#This Row],[Sales_Channel]]</f>
        <v>Retail</v>
      </c>
      <c r="T1253" s="10" t="str">
        <f>Cleaned_Data[[#This Row],[Gender_Category]]</f>
        <v>Women</v>
      </c>
      <c r="U1253" t="str">
        <f t="shared" si="39"/>
        <v>DK-434</v>
      </c>
      <c r="V1253" s="10"/>
      <c r="W1253" s="10"/>
    </row>
    <row r="1254" spans="1:23" x14ac:dyDescent="0.3">
      <c r="A1254" s="10" t="s">
        <v>1573</v>
      </c>
      <c r="B1254" s="10">
        <f>Cleaned_Data[[#This Row],[Order_ID]]</f>
        <v>3313</v>
      </c>
      <c r="C1254" s="10" t="str">
        <f>_xlfn.XLOOKUP(P1254,Dim_Product!$E$2:$E$221,Dim_Product!$A$2:$A$221,"Not Found")</f>
        <v>PK-197</v>
      </c>
      <c r="D1254" s="10" t="str">
        <f>_xlfn.XLOOKUP(Table5[[#This Row],[Order_Date]],Table8[Date],Table8[Date_Key],"Not Found")</f>
        <v>DK-245</v>
      </c>
      <c r="E1254" s="10" t="str">
        <f>_xlfn.XLOOKUP(R1254,Table4[Region],Table4[Region_Key])</f>
        <v>RK-02</v>
      </c>
      <c r="F1254" s="10" t="str">
        <f>_xlfn.XLOOKUP(S1254,Table6[Sales_Channel],Table6[Channel_Key])</f>
        <v>CK-02</v>
      </c>
      <c r="G1254" s="10" t="str">
        <f>_xlfn.XLOOKUP(T1254,Table7[Gender_Category],Table7[Gender_Key])</f>
        <v>GK-01</v>
      </c>
      <c r="H1254" s="10">
        <f>Cleaned_Data[[#This Row],[Units_Sold]]</f>
        <v>0</v>
      </c>
      <c r="I1254" s="10">
        <f>Cleaned_Data[[#This Row],[MRP]]</f>
        <v>9460.52</v>
      </c>
      <c r="J1254" s="10">
        <f>Cleaned_Data[[#This Row],[Discount_Applied]]</f>
        <v>0</v>
      </c>
      <c r="K1254" s="10">
        <f>Cleaned_Data[[#This Row],[Revenue]]</f>
        <v>0</v>
      </c>
      <c r="L1254" s="10">
        <f>Cleaned_Data[[#This Row],[Profit]]</f>
        <v>-476.54</v>
      </c>
      <c r="M1254" s="10" t="str">
        <f>Cleaned_Data[[#This Row],[Product_Name]]</f>
        <v>Kyrie Flytrap</v>
      </c>
      <c r="N1254" s="10" t="str">
        <f>Cleaned_Data[[#This Row],[Product_Line]]</f>
        <v>Basketball</v>
      </c>
      <c r="O1254" s="10" t="str">
        <f>Cleaned_Data[[#This Row],[Size]]</f>
        <v>8</v>
      </c>
      <c r="P1254" s="10" t="str">
        <f t="shared" si="38"/>
        <v>Kyrie Flytrap|Basketball|8</v>
      </c>
      <c r="Q1254" s="11">
        <f>Cleaned_Data[[#This Row],[Order_Date]]</f>
        <v>45377</v>
      </c>
      <c r="R1254" s="10" t="str">
        <f>Cleaned_Data[[#This Row],[Region]]</f>
        <v>Hyderabad</v>
      </c>
      <c r="S1254" s="10" t="str">
        <f>Cleaned_Data[[#This Row],[Sales_Channel]]</f>
        <v>Retail</v>
      </c>
      <c r="T1254" s="10" t="str">
        <f>Cleaned_Data[[#This Row],[Gender_Category]]</f>
        <v>Kids</v>
      </c>
      <c r="U1254" t="str">
        <f t="shared" si="39"/>
        <v>DK-245</v>
      </c>
      <c r="V1254" s="10"/>
      <c r="W1254" s="10"/>
    </row>
    <row r="1255" spans="1:23" x14ac:dyDescent="0.3">
      <c r="A1255" s="10" t="s">
        <v>1574</v>
      </c>
      <c r="B1255" s="10">
        <f>Cleaned_Data[[#This Row],[Order_ID]]</f>
        <v>3314</v>
      </c>
      <c r="C1255" s="10" t="str">
        <f>_xlfn.XLOOKUP(P1255,Dim_Product!$E$2:$E$221,Dim_Product!$A$2:$A$221,"Not Found")</f>
        <v>PK-132</v>
      </c>
      <c r="D1255" s="10" t="str">
        <f>_xlfn.XLOOKUP(Table5[[#This Row],[Order_Date]],Table8[Date],Table8[Date_Key],"Not Found")</f>
        <v>DK-632</v>
      </c>
      <c r="E1255" s="10" t="str">
        <f>_xlfn.XLOOKUP(R1255,Table4[Region],Table4[Region_Key])</f>
        <v>RK-02</v>
      </c>
      <c r="F1255" s="10" t="str">
        <f>_xlfn.XLOOKUP(S1255,Table6[Sales_Channel],Table6[Channel_Key])</f>
        <v>CK-02</v>
      </c>
      <c r="G1255" s="10" t="str">
        <f>_xlfn.XLOOKUP(T1255,Table7[Gender_Category],Table7[Gender_Key])</f>
        <v>GK-03</v>
      </c>
      <c r="H1255" s="10">
        <f>Cleaned_Data[[#This Row],[Units_Sold]]</f>
        <v>2</v>
      </c>
      <c r="I1255" s="10">
        <f>Cleaned_Data[[#This Row],[MRP]]</f>
        <v>7050.14</v>
      </c>
      <c r="J1255" s="10">
        <f>Cleaned_Data[[#This Row],[Discount_Applied]]</f>
        <v>0</v>
      </c>
      <c r="K1255" s="10">
        <f>Cleaned_Data[[#This Row],[Revenue]]</f>
        <v>0</v>
      </c>
      <c r="L1255" s="10">
        <f>Cleaned_Data[[#This Row],[Profit]]</f>
        <v>-815.54</v>
      </c>
      <c r="M1255" s="10" t="str">
        <f>Cleaned_Data[[#This Row],[Product_Name]]</f>
        <v>ZoomX Invincible</v>
      </c>
      <c r="N1255" s="10" t="str">
        <f>Cleaned_Data[[#This Row],[Product_Line]]</f>
        <v>Training</v>
      </c>
      <c r="O1255" s="10" t="str">
        <f>Cleaned_Data[[#This Row],[Size]]</f>
        <v>9</v>
      </c>
      <c r="P1255" s="10" t="str">
        <f t="shared" si="38"/>
        <v>ZoomX Invincible|Training|9</v>
      </c>
      <c r="Q1255" s="11">
        <f>Cleaned_Data[[#This Row],[Order_Date]]</f>
        <v>45764</v>
      </c>
      <c r="R1255" s="10" t="str">
        <f>Cleaned_Data[[#This Row],[Region]]</f>
        <v>Hyderabad</v>
      </c>
      <c r="S1255" s="10" t="str">
        <f>Cleaned_Data[[#This Row],[Sales_Channel]]</f>
        <v>Retail</v>
      </c>
      <c r="T1255" s="10" t="str">
        <f>Cleaned_Data[[#This Row],[Gender_Category]]</f>
        <v>Men</v>
      </c>
      <c r="U1255" t="str">
        <f t="shared" si="39"/>
        <v>DK-632</v>
      </c>
      <c r="V1255" s="10"/>
      <c r="W1255" s="10"/>
    </row>
    <row r="1256" spans="1:23" x14ac:dyDescent="0.3">
      <c r="A1256" s="10" t="s">
        <v>1575</v>
      </c>
      <c r="B1256" s="10">
        <f>Cleaned_Data[[#This Row],[Order_ID]]</f>
        <v>3315</v>
      </c>
      <c r="C1256" s="10" t="str">
        <f>_xlfn.XLOOKUP(P1256,Dim_Product!$E$2:$E$221,Dim_Product!$A$2:$A$221,"Not Found")</f>
        <v>PK-80</v>
      </c>
      <c r="D1256" s="10" t="str">
        <f>_xlfn.XLOOKUP(Table5[[#This Row],[Order_Date]],Table8[Date],Table8[Date_Key],"Not Found")</f>
        <v>DK-468</v>
      </c>
      <c r="E1256" s="10" t="str">
        <f>_xlfn.XLOOKUP(R1256,Table4[Region],Table4[Region_Key])</f>
        <v>RK-01</v>
      </c>
      <c r="F1256" s="10" t="str">
        <f>_xlfn.XLOOKUP(S1256,Table6[Sales_Channel],Table6[Channel_Key])</f>
        <v>CK-02</v>
      </c>
      <c r="G1256" s="10" t="str">
        <f>_xlfn.XLOOKUP(T1256,Table7[Gender_Category],Table7[Gender_Key])</f>
        <v>GK-02</v>
      </c>
      <c r="H1256" s="10">
        <f>Cleaned_Data[[#This Row],[Units_Sold]]</f>
        <v>2</v>
      </c>
      <c r="I1256" s="10">
        <f>Cleaned_Data[[#This Row],[MRP]]</f>
        <v>6110.0300000000007</v>
      </c>
      <c r="J1256" s="10">
        <f>Cleaned_Data[[#This Row],[Discount_Applied]]</f>
        <v>0</v>
      </c>
      <c r="K1256" s="10">
        <f>Cleaned_Data[[#This Row],[Revenue]]</f>
        <v>0</v>
      </c>
      <c r="L1256" s="10">
        <f>Cleaned_Data[[#This Row],[Profit]]</f>
        <v>1345.26</v>
      </c>
      <c r="M1256" s="10" t="str">
        <f>Cleaned_Data[[#This Row],[Product_Name]]</f>
        <v>Metcon 7</v>
      </c>
      <c r="N1256" s="10" t="str">
        <f>Cleaned_Data[[#This Row],[Product_Line]]</f>
        <v>Training</v>
      </c>
      <c r="O1256" s="10" t="str">
        <f>Cleaned_Data[[#This Row],[Size]]</f>
        <v>XL</v>
      </c>
      <c r="P1256" s="10" t="str">
        <f t="shared" si="38"/>
        <v>Metcon 7|Training|XL</v>
      </c>
      <c r="Q1256" s="11">
        <f>Cleaned_Data[[#This Row],[Order_Date]]</f>
        <v>45600</v>
      </c>
      <c r="R1256" s="10" t="str">
        <f>Cleaned_Data[[#This Row],[Region]]</f>
        <v>Bangalore</v>
      </c>
      <c r="S1256" s="10" t="str">
        <f>Cleaned_Data[[#This Row],[Sales_Channel]]</f>
        <v>Retail</v>
      </c>
      <c r="T1256" s="10" t="str">
        <f>Cleaned_Data[[#This Row],[Gender_Category]]</f>
        <v>Women</v>
      </c>
      <c r="U1256" t="str">
        <f t="shared" si="39"/>
        <v>DK-468</v>
      </c>
      <c r="V1256" s="10"/>
      <c r="W1256" s="10"/>
    </row>
    <row r="1257" spans="1:23" x14ac:dyDescent="0.3">
      <c r="A1257" s="10" t="s">
        <v>1576</v>
      </c>
      <c r="B1257" s="10">
        <f>Cleaned_Data[[#This Row],[Order_ID]]</f>
        <v>3316</v>
      </c>
      <c r="C1257" s="10" t="str">
        <f>_xlfn.XLOOKUP(P1257,Dim_Product!$E$2:$E$221,Dim_Product!$A$2:$A$221,"Not Found")</f>
        <v>PK-46</v>
      </c>
      <c r="D1257" s="10" t="str">
        <f>_xlfn.XLOOKUP(Table5[[#This Row],[Order_Date]],Table8[Date],Table8[Date_Key],"Not Found")</f>
        <v>DK-586</v>
      </c>
      <c r="E1257" s="10" t="str">
        <f>_xlfn.XLOOKUP(R1257,Table4[Region],Table4[Region_Key])</f>
        <v>RK-01</v>
      </c>
      <c r="F1257" s="10" t="str">
        <f>_xlfn.XLOOKUP(S1257,Table6[Sales_Channel],Table6[Channel_Key])</f>
        <v>CK-01</v>
      </c>
      <c r="G1257" s="10" t="str">
        <f>_xlfn.XLOOKUP(T1257,Table7[Gender_Category],Table7[Gender_Key])</f>
        <v>GK-02</v>
      </c>
      <c r="H1257" s="10">
        <f>Cleaned_Data[[#This Row],[Units_Sold]]</f>
        <v>2</v>
      </c>
      <c r="I1257" s="10">
        <f>Cleaned_Data[[#This Row],[MRP]]</f>
        <v>6110.0300000000007</v>
      </c>
      <c r="J1257" s="10">
        <f>Cleaned_Data[[#This Row],[Discount_Applied]]</f>
        <v>0</v>
      </c>
      <c r="K1257" s="10">
        <f>Cleaned_Data[[#This Row],[Revenue]]</f>
        <v>0</v>
      </c>
      <c r="L1257" s="10">
        <f>Cleaned_Data[[#This Row],[Profit]]</f>
        <v>27.15</v>
      </c>
      <c r="M1257" s="10" t="str">
        <f>Cleaned_Data[[#This Row],[Product_Name]]</f>
        <v>React Infinity</v>
      </c>
      <c r="N1257" s="10" t="str">
        <f>Cleaned_Data[[#This Row],[Product_Line]]</f>
        <v>Running</v>
      </c>
      <c r="O1257" s="10" t="str">
        <f>Cleaned_Data[[#This Row],[Size]]</f>
        <v>L</v>
      </c>
      <c r="P1257" s="10" t="str">
        <f t="shared" si="38"/>
        <v>React Infinity|Running|L</v>
      </c>
      <c r="Q1257" s="11">
        <f>Cleaned_Data[[#This Row],[Order_Date]]</f>
        <v>45718</v>
      </c>
      <c r="R1257" s="10" t="str">
        <f>Cleaned_Data[[#This Row],[Region]]</f>
        <v>Bangalore</v>
      </c>
      <c r="S1257" s="10" t="str">
        <f>Cleaned_Data[[#This Row],[Sales_Channel]]</f>
        <v>Online</v>
      </c>
      <c r="T1257" s="10" t="str">
        <f>Cleaned_Data[[#This Row],[Gender_Category]]</f>
        <v>Women</v>
      </c>
      <c r="U1257" t="str">
        <f t="shared" si="39"/>
        <v>DK-586</v>
      </c>
      <c r="V1257" s="10"/>
      <c r="W1257" s="10"/>
    </row>
    <row r="1258" spans="1:23" x14ac:dyDescent="0.3">
      <c r="A1258" s="10" t="s">
        <v>1577</v>
      </c>
      <c r="B1258" s="10">
        <f>Cleaned_Data[[#This Row],[Order_ID]]</f>
        <v>3317</v>
      </c>
      <c r="C1258" s="10" t="str">
        <f>_xlfn.XLOOKUP(P1258,Dim_Product!$E$2:$E$221,Dim_Product!$A$2:$A$221,"Not Found")</f>
        <v>PK-137</v>
      </c>
      <c r="D1258" s="10" t="str">
        <f>_xlfn.XLOOKUP(Table5[[#This Row],[Order_Date]],Table8[Date],Table8[Date_Key],"Not Found")</f>
        <v>Not Found</v>
      </c>
      <c r="E1258" s="10" t="str">
        <f>_xlfn.XLOOKUP(R1258,Table4[Region],Table4[Region_Key])</f>
        <v>RK-02</v>
      </c>
      <c r="F1258" s="10" t="str">
        <f>_xlfn.XLOOKUP(S1258,Table6[Sales_Channel],Table6[Channel_Key])</f>
        <v>CK-01</v>
      </c>
      <c r="G1258" s="10" t="str">
        <f>_xlfn.XLOOKUP(T1258,Table7[Gender_Category],Table7[Gender_Key])</f>
        <v>GK-01</v>
      </c>
      <c r="H1258" s="10">
        <f>Cleaned_Data[[#This Row],[Units_Sold]]</f>
        <v>3</v>
      </c>
      <c r="I1258" s="10">
        <f>Cleaned_Data[[#This Row],[MRP]]</f>
        <v>6110.0300000000007</v>
      </c>
      <c r="J1258" s="10">
        <f>Cleaned_Data[[#This Row],[Discount_Applied]]</f>
        <v>0</v>
      </c>
      <c r="K1258" s="10">
        <f>Cleaned_Data[[#This Row],[Revenue]]</f>
        <v>0</v>
      </c>
      <c r="L1258" s="10">
        <f>Cleaned_Data[[#This Row],[Profit]]</f>
        <v>3852.52</v>
      </c>
      <c r="M1258" s="10" t="str">
        <f>Cleaned_Data[[#This Row],[Product_Name]]</f>
        <v>Air Jordan</v>
      </c>
      <c r="N1258" s="10" t="str">
        <f>Cleaned_Data[[#This Row],[Product_Line]]</f>
        <v>Basketball</v>
      </c>
      <c r="O1258" s="10" t="str">
        <f>Cleaned_Data[[#This Row],[Size]]</f>
        <v>10</v>
      </c>
      <c r="P1258" s="10" t="str">
        <f t="shared" si="38"/>
        <v>Air Jordan|Basketball|10</v>
      </c>
      <c r="Q1258" s="11" t="str">
        <f>Cleaned_Data[[#This Row],[Order_Date]]</f>
        <v/>
      </c>
      <c r="R1258" s="10" t="str">
        <f>Cleaned_Data[[#This Row],[Region]]</f>
        <v>Hyderabad</v>
      </c>
      <c r="S1258" s="10" t="str">
        <f>Cleaned_Data[[#This Row],[Sales_Channel]]</f>
        <v>Online</v>
      </c>
      <c r="T1258" s="10" t="str">
        <f>Cleaned_Data[[#This Row],[Gender_Category]]</f>
        <v>Kids</v>
      </c>
      <c r="U1258" t="str">
        <f t="shared" si="39"/>
        <v>Not Found</v>
      </c>
      <c r="V1258" s="10"/>
      <c r="W1258" s="10"/>
    </row>
    <row r="1259" spans="1:23" x14ac:dyDescent="0.3">
      <c r="A1259" s="10" t="s">
        <v>1578</v>
      </c>
      <c r="B1259" s="10">
        <f>Cleaned_Data[[#This Row],[Order_ID]]</f>
        <v>3318</v>
      </c>
      <c r="C1259" s="10" t="str">
        <f>_xlfn.XLOOKUP(P1259,Dim_Product!$E$2:$E$221,Dim_Product!$A$2:$A$221,"Not Found")</f>
        <v>PK-70</v>
      </c>
      <c r="D1259" s="10" t="str">
        <f>_xlfn.XLOOKUP(Table5[[#This Row],[Order_Date]],Table8[Date],Table8[Date_Key],"Not Found")</f>
        <v>DK-544</v>
      </c>
      <c r="E1259" s="10" t="str">
        <f>_xlfn.XLOOKUP(R1259,Table4[Region],Table4[Region_Key])</f>
        <v>RK-05</v>
      </c>
      <c r="F1259" s="10" t="str">
        <f>_xlfn.XLOOKUP(S1259,Table6[Sales_Channel],Table6[Channel_Key])</f>
        <v>CK-01</v>
      </c>
      <c r="G1259" s="10" t="str">
        <f>_xlfn.XLOOKUP(T1259,Table7[Gender_Category],Table7[Gender_Key])</f>
        <v>GK-03</v>
      </c>
      <c r="H1259" s="10">
        <f>Cleaned_Data[[#This Row],[Units_Sold]]</f>
        <v>2</v>
      </c>
      <c r="I1259" s="10">
        <f>Cleaned_Data[[#This Row],[MRP]]</f>
        <v>6110.0300000000007</v>
      </c>
      <c r="J1259" s="10">
        <f>Cleaned_Data[[#This Row],[Discount_Applied]]</f>
        <v>0</v>
      </c>
      <c r="K1259" s="10">
        <f>Cleaned_Data[[#This Row],[Revenue]]</f>
        <v>0</v>
      </c>
      <c r="L1259" s="10">
        <f>Cleaned_Data[[#This Row],[Profit]]</f>
        <v>1096.06</v>
      </c>
      <c r="M1259" s="10" t="str">
        <f>Cleaned_Data[[#This Row],[Product_Name]]</f>
        <v>Flex Trainer</v>
      </c>
      <c r="N1259" s="10" t="str">
        <f>Cleaned_Data[[#This Row],[Product_Line]]</f>
        <v>Training</v>
      </c>
      <c r="O1259" s="10" t="str">
        <f>Cleaned_Data[[#This Row],[Size]]</f>
        <v>XL</v>
      </c>
      <c r="P1259" s="10" t="str">
        <f t="shared" si="38"/>
        <v>Flex Trainer|Training|XL</v>
      </c>
      <c r="Q1259" s="11">
        <f>Cleaned_Data[[#This Row],[Order_Date]]</f>
        <v>45676</v>
      </c>
      <c r="R1259" s="10" t="str">
        <f>Cleaned_Data[[#This Row],[Region]]</f>
        <v>Delhi</v>
      </c>
      <c r="S1259" s="10" t="str">
        <f>Cleaned_Data[[#This Row],[Sales_Channel]]</f>
        <v>Online</v>
      </c>
      <c r="T1259" s="10" t="str">
        <f>Cleaned_Data[[#This Row],[Gender_Category]]</f>
        <v>Men</v>
      </c>
      <c r="U1259" t="str">
        <f t="shared" si="39"/>
        <v>DK-544</v>
      </c>
      <c r="V1259" s="10"/>
      <c r="W1259" s="10"/>
    </row>
    <row r="1260" spans="1:23" x14ac:dyDescent="0.3">
      <c r="A1260" s="10" t="s">
        <v>1579</v>
      </c>
      <c r="B1260" s="10">
        <f>Cleaned_Data[[#This Row],[Order_ID]]</f>
        <v>3319</v>
      </c>
      <c r="C1260" s="10" t="str">
        <f>_xlfn.XLOOKUP(P1260,Dim_Product!$E$2:$E$221,Dim_Product!$A$2:$A$221,"Not Found")</f>
        <v>PK-90</v>
      </c>
      <c r="D1260" s="10" t="str">
        <f>_xlfn.XLOOKUP(Table5[[#This Row],[Order_Date]],Table8[Date],Table8[Date_Key],"Not Found")</f>
        <v>Not Found</v>
      </c>
      <c r="E1260" s="10" t="str">
        <f>_xlfn.XLOOKUP(R1260,Table4[Region],Table4[Region_Key])</f>
        <v>RK-03</v>
      </c>
      <c r="F1260" s="10" t="str">
        <f>_xlfn.XLOOKUP(S1260,Table6[Sales_Channel],Table6[Channel_Key])</f>
        <v>CK-02</v>
      </c>
      <c r="G1260" s="10" t="str">
        <f>_xlfn.XLOOKUP(T1260,Table7[Gender_Category],Table7[Gender_Key])</f>
        <v>GK-02</v>
      </c>
      <c r="H1260" s="10">
        <f>Cleaned_Data[[#This Row],[Units_Sold]]</f>
        <v>2</v>
      </c>
      <c r="I1260" s="10">
        <f>Cleaned_Data[[#This Row],[MRP]]</f>
        <v>6109.1</v>
      </c>
      <c r="J1260" s="10">
        <f>Cleaned_Data[[#This Row],[Discount_Applied]]</f>
        <v>0.37</v>
      </c>
      <c r="K1260" s="10">
        <f>Cleaned_Data[[#This Row],[Revenue]]</f>
        <v>0</v>
      </c>
      <c r="L1260" s="10">
        <f>Cleaned_Data[[#This Row],[Profit]]</f>
        <v>-846.73</v>
      </c>
      <c r="M1260" s="10" t="str">
        <f>Cleaned_Data[[#This Row],[Product_Name]]</f>
        <v>Air Zoom</v>
      </c>
      <c r="N1260" s="10" t="str">
        <f>Cleaned_Data[[#This Row],[Product_Line]]</f>
        <v>Running</v>
      </c>
      <c r="O1260" s="10" t="str">
        <f>Cleaned_Data[[#This Row],[Size]]</f>
        <v>XL</v>
      </c>
      <c r="P1260" s="10" t="str">
        <f t="shared" si="38"/>
        <v>Air Zoom|Running|XL</v>
      </c>
      <c r="Q1260" s="11" t="str">
        <f>Cleaned_Data[[#This Row],[Order_Date]]</f>
        <v/>
      </c>
      <c r="R1260" s="10" t="str">
        <f>Cleaned_Data[[#This Row],[Region]]</f>
        <v>Mumbai</v>
      </c>
      <c r="S1260" s="10" t="str">
        <f>Cleaned_Data[[#This Row],[Sales_Channel]]</f>
        <v>Retail</v>
      </c>
      <c r="T1260" s="10" t="str">
        <f>Cleaned_Data[[#This Row],[Gender_Category]]</f>
        <v>Women</v>
      </c>
      <c r="U1260" t="str">
        <f t="shared" si="39"/>
        <v>Not Found</v>
      </c>
      <c r="V1260" s="10"/>
      <c r="W1260" s="10"/>
    </row>
    <row r="1261" spans="1:23" x14ac:dyDescent="0.3">
      <c r="A1261" s="10" t="s">
        <v>1580</v>
      </c>
      <c r="B1261" s="10">
        <f>Cleaned_Data[[#This Row],[Order_ID]]</f>
        <v>3320</v>
      </c>
      <c r="C1261" s="10" t="str">
        <f>_xlfn.XLOOKUP(P1261,Dim_Product!$E$2:$E$221,Dim_Product!$A$2:$A$221,"Not Found")</f>
        <v>PK-14</v>
      </c>
      <c r="D1261" s="10" t="str">
        <f>_xlfn.XLOOKUP(Table5[[#This Row],[Order_Date]],Table8[Date],Table8[Date_Key],"Not Found")</f>
        <v>DK-710</v>
      </c>
      <c r="E1261" s="10" t="str">
        <f>_xlfn.XLOOKUP(R1261,Table4[Region],Table4[Region_Key])</f>
        <v>RK-06</v>
      </c>
      <c r="F1261" s="10" t="str">
        <f>_xlfn.XLOOKUP(S1261,Table6[Sales_Channel],Table6[Channel_Key])</f>
        <v>CK-01</v>
      </c>
      <c r="G1261" s="10" t="str">
        <f>_xlfn.XLOOKUP(T1261,Table7[Gender_Category],Table7[Gender_Key])</f>
        <v>GK-01</v>
      </c>
      <c r="H1261" s="10">
        <f>Cleaned_Data[[#This Row],[Units_Sold]]</f>
        <v>2</v>
      </c>
      <c r="I1261" s="10">
        <f>Cleaned_Data[[#This Row],[MRP]]</f>
        <v>8046.47</v>
      </c>
      <c r="J1261" s="10">
        <f>Cleaned_Data[[#This Row],[Discount_Applied]]</f>
        <v>0.05</v>
      </c>
      <c r="K1261" s="10">
        <f>Cleaned_Data[[#This Row],[Revenue]]</f>
        <v>0</v>
      </c>
      <c r="L1261" s="10">
        <f>Cleaned_Data[[#This Row],[Profit]]</f>
        <v>-274.91000000000003</v>
      </c>
      <c r="M1261" s="10" t="str">
        <f>Cleaned_Data[[#This Row],[Product_Name]]</f>
        <v>Air Jordan</v>
      </c>
      <c r="N1261" s="10" t="str">
        <f>Cleaned_Data[[#This Row],[Product_Line]]</f>
        <v>Basketball</v>
      </c>
      <c r="O1261" s="10" t="str">
        <f>Cleaned_Data[[#This Row],[Size]]</f>
        <v>NA</v>
      </c>
      <c r="P1261" s="10" t="str">
        <f t="shared" si="38"/>
        <v>Air Jordan|Basketball|NA</v>
      </c>
      <c r="Q1261" s="11">
        <f>Cleaned_Data[[#This Row],[Order_Date]]</f>
        <v>45842</v>
      </c>
      <c r="R1261" s="10" t="str">
        <f>Cleaned_Data[[#This Row],[Region]]</f>
        <v>Kolkata</v>
      </c>
      <c r="S1261" s="10" t="str">
        <f>Cleaned_Data[[#This Row],[Sales_Channel]]</f>
        <v>Online</v>
      </c>
      <c r="T1261" s="10" t="str">
        <f>Cleaned_Data[[#This Row],[Gender_Category]]</f>
        <v>Kids</v>
      </c>
      <c r="U1261" t="str">
        <f t="shared" si="39"/>
        <v>DK-710</v>
      </c>
      <c r="V1261" s="10"/>
      <c r="W1261" s="10"/>
    </row>
    <row r="1262" spans="1:23" x14ac:dyDescent="0.3">
      <c r="A1262" s="10" t="s">
        <v>1581</v>
      </c>
      <c r="B1262" s="10">
        <f>Cleaned_Data[[#This Row],[Order_ID]]</f>
        <v>3321</v>
      </c>
      <c r="C1262" s="10" t="str">
        <f>_xlfn.XLOOKUP(P1262,Dim_Product!$E$2:$E$221,Dim_Product!$A$2:$A$221,"Not Found")</f>
        <v>PK-02</v>
      </c>
      <c r="D1262" s="10" t="str">
        <f>_xlfn.XLOOKUP(Table5[[#This Row],[Order_Date]],Table8[Date],Table8[Date_Key],"Not Found")</f>
        <v>DK-704</v>
      </c>
      <c r="E1262" s="10" t="str">
        <f>_xlfn.XLOOKUP(R1262,Table4[Region],Table4[Region_Key])</f>
        <v>RK-03</v>
      </c>
      <c r="F1262" s="10" t="str">
        <f>_xlfn.XLOOKUP(S1262,Table6[Sales_Channel],Table6[Channel_Key])</f>
        <v>CK-02</v>
      </c>
      <c r="G1262" s="10" t="str">
        <f>_xlfn.XLOOKUP(T1262,Table7[Gender_Category],Table7[Gender_Key])</f>
        <v>GK-01</v>
      </c>
      <c r="H1262" s="10">
        <f>Cleaned_Data[[#This Row],[Units_Sold]]</f>
        <v>4</v>
      </c>
      <c r="I1262" s="10">
        <f>Cleaned_Data[[#This Row],[MRP]]</f>
        <v>4986.67</v>
      </c>
      <c r="J1262" s="10">
        <f>Cleaned_Data[[#This Row],[Discount_Applied]]</f>
        <v>0</v>
      </c>
      <c r="K1262" s="10">
        <f>Cleaned_Data[[#This Row],[Revenue]]</f>
        <v>-1396.27</v>
      </c>
      <c r="L1262" s="10">
        <f>Cleaned_Data[[#This Row],[Profit]]</f>
        <v>3170.16</v>
      </c>
      <c r="M1262" s="10" t="str">
        <f>Cleaned_Data[[#This Row],[Product_Name]]</f>
        <v>Tiempo Legend</v>
      </c>
      <c r="N1262" s="10" t="str">
        <f>Cleaned_Data[[#This Row],[Product_Line]]</f>
        <v>Soccer</v>
      </c>
      <c r="O1262" s="10" t="str">
        <f>Cleaned_Data[[#This Row],[Size]]</f>
        <v>M</v>
      </c>
      <c r="P1262" s="10" t="str">
        <f t="shared" si="38"/>
        <v>Tiempo Legend|Soccer|M</v>
      </c>
      <c r="Q1262" s="11">
        <f>Cleaned_Data[[#This Row],[Order_Date]]</f>
        <v>45836</v>
      </c>
      <c r="R1262" s="10" t="str">
        <f>Cleaned_Data[[#This Row],[Region]]</f>
        <v>Mumbai</v>
      </c>
      <c r="S1262" s="10" t="str">
        <f>Cleaned_Data[[#This Row],[Sales_Channel]]</f>
        <v>Retail</v>
      </c>
      <c r="T1262" s="10" t="str">
        <f>Cleaned_Data[[#This Row],[Gender_Category]]</f>
        <v>Kids</v>
      </c>
      <c r="U1262" t="str">
        <f t="shared" si="39"/>
        <v>DK-704</v>
      </c>
      <c r="V1262" s="10"/>
      <c r="W1262" s="10"/>
    </row>
    <row r="1263" spans="1:23" x14ac:dyDescent="0.3">
      <c r="A1263" s="10" t="s">
        <v>1582</v>
      </c>
      <c r="B1263" s="10">
        <f>Cleaned_Data[[#This Row],[Order_ID]]</f>
        <v>3322</v>
      </c>
      <c r="C1263" s="10" t="str">
        <f>_xlfn.XLOOKUP(P1263,Dim_Product!$E$2:$E$221,Dim_Product!$A$2:$A$221,"Not Found")</f>
        <v>PK-58</v>
      </c>
      <c r="D1263" s="10" t="str">
        <f>_xlfn.XLOOKUP(Table5[[#This Row],[Order_Date]],Table8[Date],Table8[Date_Key],"Not Found")</f>
        <v>DK-490</v>
      </c>
      <c r="E1263" s="10" t="str">
        <f>_xlfn.XLOOKUP(R1263,Table4[Region],Table4[Region_Key])</f>
        <v>RK-02</v>
      </c>
      <c r="F1263" s="10" t="str">
        <f>_xlfn.XLOOKUP(S1263,Table6[Sales_Channel],Table6[Channel_Key])</f>
        <v>CK-01</v>
      </c>
      <c r="G1263" s="10" t="str">
        <f>_xlfn.XLOOKUP(T1263,Table7[Gender_Category],Table7[Gender_Key])</f>
        <v>GK-03</v>
      </c>
      <c r="H1263" s="10">
        <f>Cleaned_Data[[#This Row],[Units_Sold]]</f>
        <v>2</v>
      </c>
      <c r="I1263" s="10">
        <f>Cleaned_Data[[#This Row],[MRP]]</f>
        <v>6110.0300000000007</v>
      </c>
      <c r="J1263" s="10">
        <f>Cleaned_Data[[#This Row],[Discount_Applied]]</f>
        <v>0</v>
      </c>
      <c r="K1263" s="10">
        <f>Cleaned_Data[[#This Row],[Revenue]]</f>
        <v>0</v>
      </c>
      <c r="L1263" s="10">
        <f>Cleaned_Data[[#This Row],[Profit]]</f>
        <v>864.55</v>
      </c>
      <c r="M1263" s="10" t="str">
        <f>Cleaned_Data[[#This Row],[Product_Name]]</f>
        <v>Metcon 7</v>
      </c>
      <c r="N1263" s="10" t="str">
        <f>Cleaned_Data[[#This Row],[Product_Line]]</f>
        <v>Training</v>
      </c>
      <c r="O1263" s="10" t="str">
        <f>Cleaned_Data[[#This Row],[Size]]</f>
        <v>M</v>
      </c>
      <c r="P1263" s="10" t="str">
        <f t="shared" si="38"/>
        <v>Metcon 7|Training|M</v>
      </c>
      <c r="Q1263" s="11">
        <f>Cleaned_Data[[#This Row],[Order_Date]]</f>
        <v>45622</v>
      </c>
      <c r="R1263" s="10" t="str">
        <f>Cleaned_Data[[#This Row],[Region]]</f>
        <v>Hyderabad</v>
      </c>
      <c r="S1263" s="10" t="str">
        <f>Cleaned_Data[[#This Row],[Sales_Channel]]</f>
        <v>Online</v>
      </c>
      <c r="T1263" s="10" t="str">
        <f>Cleaned_Data[[#This Row],[Gender_Category]]</f>
        <v>Men</v>
      </c>
      <c r="U1263" t="str">
        <f t="shared" si="39"/>
        <v>DK-490</v>
      </c>
      <c r="V1263" s="10"/>
      <c r="W1263" s="10"/>
    </row>
    <row r="1264" spans="1:23" x14ac:dyDescent="0.3">
      <c r="A1264" s="10" t="s">
        <v>1583</v>
      </c>
      <c r="B1264" s="10">
        <f>Cleaned_Data[[#This Row],[Order_ID]]</f>
        <v>3323</v>
      </c>
      <c r="C1264" s="10" t="str">
        <f>_xlfn.XLOOKUP(P1264,Dim_Product!$E$2:$E$221,Dim_Product!$A$2:$A$221,"Not Found")</f>
        <v>PK-130</v>
      </c>
      <c r="D1264" s="10" t="str">
        <f>_xlfn.XLOOKUP(Table5[[#This Row],[Order_Date]],Table8[Date],Table8[Date_Key],"Not Found")</f>
        <v>DK-520</v>
      </c>
      <c r="E1264" s="10" t="str">
        <f>_xlfn.XLOOKUP(R1264,Table4[Region],Table4[Region_Key])</f>
        <v>RK-05</v>
      </c>
      <c r="F1264" s="10" t="str">
        <f>_xlfn.XLOOKUP(S1264,Table6[Sales_Channel],Table6[Channel_Key])</f>
        <v>CK-02</v>
      </c>
      <c r="G1264" s="10" t="str">
        <f>_xlfn.XLOOKUP(T1264,Table7[Gender_Category],Table7[Gender_Key])</f>
        <v>GK-03</v>
      </c>
      <c r="H1264" s="10">
        <f>Cleaned_Data[[#This Row],[Units_Sold]]</f>
        <v>-1</v>
      </c>
      <c r="I1264" s="10">
        <f>Cleaned_Data[[#This Row],[MRP]]</f>
        <v>8130.74</v>
      </c>
      <c r="J1264" s="10">
        <f>Cleaned_Data[[#This Row],[Discount_Applied]]</f>
        <v>7.0000000000000007E-2</v>
      </c>
      <c r="K1264" s="10">
        <f>Cleaned_Data[[#This Row],[Revenue]]</f>
        <v>-7561.59</v>
      </c>
      <c r="L1264" s="10">
        <f>Cleaned_Data[[#This Row],[Profit]]</f>
        <v>-687.56</v>
      </c>
      <c r="M1264" s="10" t="str">
        <f>Cleaned_Data[[#This Row],[Product_Name]]</f>
        <v>Air Zoom</v>
      </c>
      <c r="N1264" s="10" t="str">
        <f>Cleaned_Data[[#This Row],[Product_Line]]</f>
        <v>Running</v>
      </c>
      <c r="O1264" s="10" t="str">
        <f>Cleaned_Data[[#This Row],[Size]]</f>
        <v>NA</v>
      </c>
      <c r="P1264" s="10" t="str">
        <f t="shared" si="38"/>
        <v>Air Zoom|Running|NA</v>
      </c>
      <c r="Q1264" s="11">
        <f>Cleaned_Data[[#This Row],[Order_Date]]</f>
        <v>45652</v>
      </c>
      <c r="R1264" s="10" t="str">
        <f>Cleaned_Data[[#This Row],[Region]]</f>
        <v>Delhi</v>
      </c>
      <c r="S1264" s="10" t="str">
        <f>Cleaned_Data[[#This Row],[Sales_Channel]]</f>
        <v>Retail</v>
      </c>
      <c r="T1264" s="10" t="str">
        <f>Cleaned_Data[[#This Row],[Gender_Category]]</f>
        <v>Men</v>
      </c>
      <c r="U1264" t="str">
        <f t="shared" si="39"/>
        <v>DK-520</v>
      </c>
      <c r="V1264" s="10"/>
      <c r="W1264" s="10"/>
    </row>
    <row r="1265" spans="1:23" x14ac:dyDescent="0.3">
      <c r="A1265" s="10" t="s">
        <v>1584</v>
      </c>
      <c r="B1265" s="10">
        <f>Cleaned_Data[[#This Row],[Order_ID]]</f>
        <v>3324</v>
      </c>
      <c r="C1265" s="10" t="str">
        <f>_xlfn.XLOOKUP(P1265,Dim_Product!$E$2:$E$221,Dim_Product!$A$2:$A$221,"Not Found")</f>
        <v>PK-106</v>
      </c>
      <c r="D1265" s="10" t="str">
        <f>_xlfn.XLOOKUP(Table5[[#This Row],[Order_Date]],Table8[Date],Table8[Date_Key],"Not Found")</f>
        <v>DK-579</v>
      </c>
      <c r="E1265" s="10" t="str">
        <f>_xlfn.XLOOKUP(R1265,Table4[Region],Table4[Region_Key])</f>
        <v>RK-02</v>
      </c>
      <c r="F1265" s="10" t="str">
        <f>_xlfn.XLOOKUP(S1265,Table6[Sales_Channel],Table6[Channel_Key])</f>
        <v>CK-02</v>
      </c>
      <c r="G1265" s="10" t="str">
        <f>_xlfn.XLOOKUP(T1265,Table7[Gender_Category],Table7[Gender_Key])</f>
        <v>GK-02</v>
      </c>
      <c r="H1265" s="10">
        <f>Cleaned_Data[[#This Row],[Units_Sold]]</f>
        <v>2</v>
      </c>
      <c r="I1265" s="10">
        <f>Cleaned_Data[[#This Row],[MRP]]</f>
        <v>6110.0300000000007</v>
      </c>
      <c r="J1265" s="10">
        <f>Cleaned_Data[[#This Row],[Discount_Applied]]</f>
        <v>0</v>
      </c>
      <c r="K1265" s="10">
        <f>Cleaned_Data[[#This Row],[Revenue]]</f>
        <v>0</v>
      </c>
      <c r="L1265" s="10">
        <f>Cleaned_Data[[#This Row],[Profit]]</f>
        <v>-871.48</v>
      </c>
      <c r="M1265" s="10" t="str">
        <f>Cleaned_Data[[#This Row],[Product_Name]]</f>
        <v>Dunk Low</v>
      </c>
      <c r="N1265" s="10" t="str">
        <f>Cleaned_Data[[#This Row],[Product_Line]]</f>
        <v>Lifestyle</v>
      </c>
      <c r="O1265" s="10" t="str">
        <f>Cleaned_Data[[#This Row],[Size]]</f>
        <v>NA</v>
      </c>
      <c r="P1265" s="10" t="str">
        <f t="shared" si="38"/>
        <v>Dunk Low|Lifestyle|NA</v>
      </c>
      <c r="Q1265" s="11">
        <f>Cleaned_Data[[#This Row],[Order_Date]]</f>
        <v>45711</v>
      </c>
      <c r="R1265" s="10" t="str">
        <f>Cleaned_Data[[#This Row],[Region]]</f>
        <v>Hyderabad</v>
      </c>
      <c r="S1265" s="10" t="str">
        <f>Cleaned_Data[[#This Row],[Sales_Channel]]</f>
        <v>Retail</v>
      </c>
      <c r="T1265" s="10" t="str">
        <f>Cleaned_Data[[#This Row],[Gender_Category]]</f>
        <v>Women</v>
      </c>
      <c r="U1265" t="str">
        <f t="shared" si="39"/>
        <v>DK-579</v>
      </c>
      <c r="V1265" s="10"/>
      <c r="W1265" s="10"/>
    </row>
    <row r="1266" spans="1:23" x14ac:dyDescent="0.3">
      <c r="A1266" s="10" t="s">
        <v>1585</v>
      </c>
      <c r="B1266" s="10">
        <f>Cleaned_Data[[#This Row],[Order_ID]]</f>
        <v>3325</v>
      </c>
      <c r="C1266" s="10" t="str">
        <f>_xlfn.XLOOKUP(P1266,Dim_Product!$E$2:$E$221,Dim_Product!$A$2:$A$221,"Not Found")</f>
        <v>PK-48</v>
      </c>
      <c r="D1266" s="10" t="str">
        <f>_xlfn.XLOOKUP(Table5[[#This Row],[Order_Date]],Table8[Date],Table8[Date_Key],"Not Found")</f>
        <v>DK-684</v>
      </c>
      <c r="E1266" s="10" t="str">
        <f>_xlfn.XLOOKUP(R1266,Table4[Region],Table4[Region_Key])</f>
        <v>RK-02</v>
      </c>
      <c r="F1266" s="10" t="str">
        <f>_xlfn.XLOOKUP(S1266,Table6[Sales_Channel],Table6[Channel_Key])</f>
        <v>CK-01</v>
      </c>
      <c r="G1266" s="10" t="str">
        <f>_xlfn.XLOOKUP(T1266,Table7[Gender_Category],Table7[Gender_Key])</f>
        <v>GK-01</v>
      </c>
      <c r="H1266" s="10">
        <f>Cleaned_Data[[#This Row],[Units_Sold]]</f>
        <v>2</v>
      </c>
      <c r="I1266" s="10">
        <f>Cleaned_Data[[#This Row],[MRP]]</f>
        <v>6110.0300000000007</v>
      </c>
      <c r="J1266" s="10">
        <f>Cleaned_Data[[#This Row],[Discount_Applied]]</f>
        <v>0</v>
      </c>
      <c r="K1266" s="10">
        <f>Cleaned_Data[[#This Row],[Revenue]]</f>
        <v>0</v>
      </c>
      <c r="L1266" s="10">
        <f>Cleaned_Data[[#This Row],[Profit]]</f>
        <v>1115.7</v>
      </c>
      <c r="M1266" s="10" t="str">
        <f>Cleaned_Data[[#This Row],[Product_Name]]</f>
        <v>LeBron 20</v>
      </c>
      <c r="N1266" s="10" t="str">
        <f>Cleaned_Data[[#This Row],[Product_Line]]</f>
        <v>Basketball</v>
      </c>
      <c r="O1266" s="10" t="str">
        <f>Cleaned_Data[[#This Row],[Size]]</f>
        <v>L</v>
      </c>
      <c r="P1266" s="10" t="str">
        <f t="shared" si="38"/>
        <v>LeBron 20|Basketball|L</v>
      </c>
      <c r="Q1266" s="11">
        <f>Cleaned_Data[[#This Row],[Order_Date]]</f>
        <v>45816</v>
      </c>
      <c r="R1266" s="10" t="str">
        <f>Cleaned_Data[[#This Row],[Region]]</f>
        <v>Hyderabad</v>
      </c>
      <c r="S1266" s="10" t="str">
        <f>Cleaned_Data[[#This Row],[Sales_Channel]]</f>
        <v>Online</v>
      </c>
      <c r="T1266" s="10" t="str">
        <f>Cleaned_Data[[#This Row],[Gender_Category]]</f>
        <v>Kids</v>
      </c>
      <c r="U1266" t="str">
        <f t="shared" si="39"/>
        <v>DK-684</v>
      </c>
      <c r="V1266" s="10"/>
      <c r="W1266" s="10"/>
    </row>
    <row r="1267" spans="1:23" x14ac:dyDescent="0.3">
      <c r="A1267" s="10" t="s">
        <v>1586</v>
      </c>
      <c r="B1267" s="10">
        <f>Cleaned_Data[[#This Row],[Order_ID]]</f>
        <v>3326</v>
      </c>
      <c r="C1267" s="10" t="str">
        <f>_xlfn.XLOOKUP(P1267,Dim_Product!$E$2:$E$221,Dim_Product!$A$2:$A$221,"Not Found")</f>
        <v>PK-01</v>
      </c>
      <c r="D1267" s="10" t="str">
        <f>_xlfn.XLOOKUP(Table5[[#This Row],[Order_Date]],Table8[Date],Table8[Date_Key],"Not Found")</f>
        <v>DK-425</v>
      </c>
      <c r="E1267" s="10" t="str">
        <f>_xlfn.XLOOKUP(R1267,Table4[Region],Table4[Region_Key])</f>
        <v>RK-03</v>
      </c>
      <c r="F1267" s="10" t="str">
        <f>_xlfn.XLOOKUP(S1267,Table6[Sales_Channel],Table6[Channel_Key])</f>
        <v>CK-01</v>
      </c>
      <c r="G1267" s="10" t="str">
        <f>_xlfn.XLOOKUP(T1267,Table7[Gender_Category],Table7[Gender_Key])</f>
        <v>GK-03</v>
      </c>
      <c r="H1267" s="10">
        <f>Cleaned_Data[[#This Row],[Units_Sold]]</f>
        <v>2</v>
      </c>
      <c r="I1267" s="10">
        <f>Cleaned_Data[[#This Row],[MRP]]</f>
        <v>6110.0300000000007</v>
      </c>
      <c r="J1267" s="10">
        <f>Cleaned_Data[[#This Row],[Discount_Applied]]</f>
        <v>0.88</v>
      </c>
      <c r="K1267" s="10">
        <f>Cleaned_Data[[#This Row],[Revenue]]</f>
        <v>0</v>
      </c>
      <c r="L1267" s="10">
        <f>Cleaned_Data[[#This Row],[Profit]]</f>
        <v>991.04</v>
      </c>
      <c r="M1267" s="10" t="str">
        <f>Cleaned_Data[[#This Row],[Product_Name]]</f>
        <v>SuperRep Go</v>
      </c>
      <c r="N1267" s="10" t="str">
        <f>Cleaned_Data[[#This Row],[Product_Line]]</f>
        <v>Training</v>
      </c>
      <c r="O1267" s="10" t="str">
        <f>Cleaned_Data[[#This Row],[Size]]</f>
        <v>M</v>
      </c>
      <c r="P1267" s="10" t="str">
        <f t="shared" si="38"/>
        <v>SuperRep Go|Training|M</v>
      </c>
      <c r="Q1267" s="11">
        <f>Cleaned_Data[[#This Row],[Order_Date]]</f>
        <v>45557</v>
      </c>
      <c r="R1267" s="10" t="str">
        <f>Cleaned_Data[[#This Row],[Region]]</f>
        <v>Mumbai</v>
      </c>
      <c r="S1267" s="10" t="str">
        <f>Cleaned_Data[[#This Row],[Sales_Channel]]</f>
        <v>Online</v>
      </c>
      <c r="T1267" s="10" t="str">
        <f>Cleaned_Data[[#This Row],[Gender_Category]]</f>
        <v>Men</v>
      </c>
      <c r="U1267" t="str">
        <f t="shared" si="39"/>
        <v>DK-425</v>
      </c>
      <c r="V1267" s="10"/>
      <c r="W1267" s="10"/>
    </row>
    <row r="1268" spans="1:23" x14ac:dyDescent="0.3">
      <c r="A1268" s="10" t="s">
        <v>1587</v>
      </c>
      <c r="B1268" s="10">
        <f>Cleaned_Data[[#This Row],[Order_ID]]</f>
        <v>3327</v>
      </c>
      <c r="C1268" s="10" t="str">
        <f>_xlfn.XLOOKUP(P1268,Dim_Product!$E$2:$E$221,Dim_Product!$A$2:$A$221,"Not Found")</f>
        <v>PK-25</v>
      </c>
      <c r="D1268" s="10" t="str">
        <f>_xlfn.XLOOKUP(Table5[[#This Row],[Order_Date]],Table8[Date],Table8[Date_Key],"Not Found")</f>
        <v>Not Found</v>
      </c>
      <c r="E1268" s="10" t="str">
        <f>_xlfn.XLOOKUP(R1268,Table4[Region],Table4[Region_Key])</f>
        <v>RK-01</v>
      </c>
      <c r="F1268" s="10" t="str">
        <f>_xlfn.XLOOKUP(S1268,Table6[Sales_Channel],Table6[Channel_Key])</f>
        <v>CK-01</v>
      </c>
      <c r="G1268" s="10" t="str">
        <f>_xlfn.XLOOKUP(T1268,Table7[Gender_Category],Table7[Gender_Key])</f>
        <v>GK-03</v>
      </c>
      <c r="H1268" s="10">
        <f>Cleaned_Data[[#This Row],[Units_Sold]]</f>
        <v>3</v>
      </c>
      <c r="I1268" s="10">
        <f>Cleaned_Data[[#This Row],[MRP]]</f>
        <v>6110.0300000000007</v>
      </c>
      <c r="J1268" s="10">
        <f>Cleaned_Data[[#This Row],[Discount_Applied]]</f>
        <v>0</v>
      </c>
      <c r="K1268" s="10">
        <f>Cleaned_Data[[#This Row],[Revenue]]</f>
        <v>0</v>
      </c>
      <c r="L1268" s="10">
        <f>Cleaned_Data[[#This Row],[Profit]]</f>
        <v>-1155.6099999999999</v>
      </c>
      <c r="M1268" s="10" t="str">
        <f>Cleaned_Data[[#This Row],[Product_Name]]</f>
        <v>Flex Trainer</v>
      </c>
      <c r="N1268" s="10" t="str">
        <f>Cleaned_Data[[#This Row],[Product_Line]]</f>
        <v>Training</v>
      </c>
      <c r="O1268" s="10" t="str">
        <f>Cleaned_Data[[#This Row],[Size]]</f>
        <v>12</v>
      </c>
      <c r="P1268" s="10" t="str">
        <f t="shared" si="38"/>
        <v>Flex Trainer|Training|12</v>
      </c>
      <c r="Q1268" s="11" t="str">
        <f>Cleaned_Data[[#This Row],[Order_Date]]</f>
        <v/>
      </c>
      <c r="R1268" s="10" t="str">
        <f>Cleaned_Data[[#This Row],[Region]]</f>
        <v>Bangalore</v>
      </c>
      <c r="S1268" s="10" t="str">
        <f>Cleaned_Data[[#This Row],[Sales_Channel]]</f>
        <v>Online</v>
      </c>
      <c r="T1268" s="10" t="str">
        <f>Cleaned_Data[[#This Row],[Gender_Category]]</f>
        <v>Men</v>
      </c>
      <c r="U1268" t="str">
        <f t="shared" si="39"/>
        <v>Not Found</v>
      </c>
      <c r="V1268" s="10"/>
      <c r="W1268" s="10"/>
    </row>
    <row r="1269" spans="1:23" x14ac:dyDescent="0.3">
      <c r="A1269" s="10" t="s">
        <v>1588</v>
      </c>
      <c r="B1269" s="10">
        <f>Cleaned_Data[[#This Row],[Order_ID]]</f>
        <v>3328</v>
      </c>
      <c r="C1269" s="10" t="str">
        <f>_xlfn.XLOOKUP(P1269,Dim_Product!$E$2:$E$221,Dim_Product!$A$2:$A$221,"Not Found")</f>
        <v>PK-47</v>
      </c>
      <c r="D1269" s="10" t="str">
        <f>_xlfn.XLOOKUP(Table5[[#This Row],[Order_Date]],Table8[Date],Table8[Date_Key],"Not Found")</f>
        <v>DK-571</v>
      </c>
      <c r="E1269" s="10" t="str">
        <f>_xlfn.XLOOKUP(R1269,Table4[Region],Table4[Region_Key])</f>
        <v>RK-04</v>
      </c>
      <c r="F1269" s="10" t="str">
        <f>_xlfn.XLOOKUP(S1269,Table6[Sales_Channel],Table6[Channel_Key])</f>
        <v>CK-01</v>
      </c>
      <c r="G1269" s="10" t="str">
        <f>_xlfn.XLOOKUP(T1269,Table7[Gender_Category],Table7[Gender_Key])</f>
        <v>GK-02</v>
      </c>
      <c r="H1269" s="10">
        <f>Cleaned_Data[[#This Row],[Units_Sold]]</f>
        <v>-1</v>
      </c>
      <c r="I1269" s="10">
        <f>Cleaned_Data[[#This Row],[MRP]]</f>
        <v>6110.0300000000007</v>
      </c>
      <c r="J1269" s="10">
        <f>Cleaned_Data[[#This Row],[Discount_Applied]]</f>
        <v>0.25</v>
      </c>
      <c r="K1269" s="10">
        <f>Cleaned_Data[[#This Row],[Revenue]]</f>
        <v>0</v>
      </c>
      <c r="L1269" s="10">
        <f>Cleaned_Data[[#This Row],[Profit]]</f>
        <v>2132.4899999999998</v>
      </c>
      <c r="M1269" s="10" t="str">
        <f>Cleaned_Data[[#This Row],[Product_Name]]</f>
        <v>Phantom GT</v>
      </c>
      <c r="N1269" s="10" t="str">
        <f>Cleaned_Data[[#This Row],[Product_Line]]</f>
        <v>Soccer</v>
      </c>
      <c r="O1269" s="10" t="str">
        <f>Cleaned_Data[[#This Row],[Size]]</f>
        <v>NA</v>
      </c>
      <c r="P1269" s="10" t="str">
        <f t="shared" si="38"/>
        <v>Phantom GT|Soccer|NA</v>
      </c>
      <c r="Q1269" s="11">
        <f>Cleaned_Data[[#This Row],[Order_Date]]</f>
        <v>45703</v>
      </c>
      <c r="R1269" s="10" t="str">
        <f>Cleaned_Data[[#This Row],[Region]]</f>
        <v>Pune</v>
      </c>
      <c r="S1269" s="10" t="str">
        <f>Cleaned_Data[[#This Row],[Sales_Channel]]</f>
        <v>Online</v>
      </c>
      <c r="T1269" s="10" t="str">
        <f>Cleaned_Data[[#This Row],[Gender_Category]]</f>
        <v>Women</v>
      </c>
      <c r="U1269" t="str">
        <f t="shared" si="39"/>
        <v>DK-571</v>
      </c>
      <c r="V1269" s="10"/>
      <c r="W1269" s="10"/>
    </row>
    <row r="1270" spans="1:23" x14ac:dyDescent="0.3">
      <c r="A1270" s="10" t="s">
        <v>1589</v>
      </c>
      <c r="B1270" s="10">
        <f>Cleaned_Data[[#This Row],[Order_ID]]</f>
        <v>3329</v>
      </c>
      <c r="C1270" s="10" t="str">
        <f>_xlfn.XLOOKUP(P1270,Dim_Product!$E$2:$E$221,Dim_Product!$A$2:$A$221,"Not Found")</f>
        <v>PK-81</v>
      </c>
      <c r="D1270" s="10" t="str">
        <f>_xlfn.XLOOKUP(Table5[[#This Row],[Order_Date]],Table8[Date],Table8[Date_Key],"Not Found")</f>
        <v>DK-717</v>
      </c>
      <c r="E1270" s="10" t="str">
        <f>_xlfn.XLOOKUP(R1270,Table4[Region],Table4[Region_Key])</f>
        <v>RK-06</v>
      </c>
      <c r="F1270" s="10" t="str">
        <f>_xlfn.XLOOKUP(S1270,Table6[Sales_Channel],Table6[Channel_Key])</f>
        <v>CK-02</v>
      </c>
      <c r="G1270" s="10" t="str">
        <f>_xlfn.XLOOKUP(T1270,Table7[Gender_Category],Table7[Gender_Key])</f>
        <v>GK-01</v>
      </c>
      <c r="H1270" s="10">
        <f>Cleaned_Data[[#This Row],[Units_Sold]]</f>
        <v>2</v>
      </c>
      <c r="I1270" s="10">
        <f>Cleaned_Data[[#This Row],[MRP]]</f>
        <v>6110.0300000000007</v>
      </c>
      <c r="J1270" s="10">
        <f>Cleaned_Data[[#This Row],[Discount_Applied]]</f>
        <v>0</v>
      </c>
      <c r="K1270" s="10">
        <f>Cleaned_Data[[#This Row],[Revenue]]</f>
        <v>0</v>
      </c>
      <c r="L1270" s="10">
        <f>Cleaned_Data[[#This Row],[Profit]]</f>
        <v>530.29</v>
      </c>
      <c r="M1270" s="10" t="str">
        <f>Cleaned_Data[[#This Row],[Product_Name]]</f>
        <v>ZoomX Invincible</v>
      </c>
      <c r="N1270" s="10" t="str">
        <f>Cleaned_Data[[#This Row],[Product_Line]]</f>
        <v>Training</v>
      </c>
      <c r="O1270" s="10" t="str">
        <f>Cleaned_Data[[#This Row],[Size]]</f>
        <v>M</v>
      </c>
      <c r="P1270" s="10" t="str">
        <f t="shared" si="38"/>
        <v>ZoomX Invincible|Training|M</v>
      </c>
      <c r="Q1270" s="11">
        <f>Cleaned_Data[[#This Row],[Order_Date]]</f>
        <v>45849</v>
      </c>
      <c r="R1270" s="10" t="str">
        <f>Cleaned_Data[[#This Row],[Region]]</f>
        <v>Kolkata</v>
      </c>
      <c r="S1270" s="10" t="str">
        <f>Cleaned_Data[[#This Row],[Sales_Channel]]</f>
        <v>Retail</v>
      </c>
      <c r="T1270" s="10" t="str">
        <f>Cleaned_Data[[#This Row],[Gender_Category]]</f>
        <v>Kids</v>
      </c>
      <c r="U1270" t="str">
        <f t="shared" si="39"/>
        <v>DK-717</v>
      </c>
      <c r="V1270" s="10"/>
      <c r="W1270" s="10"/>
    </row>
    <row r="1271" spans="1:23" x14ac:dyDescent="0.3">
      <c r="A1271" s="10" t="s">
        <v>1590</v>
      </c>
      <c r="B1271" s="10">
        <f>Cleaned_Data[[#This Row],[Order_ID]]</f>
        <v>3330</v>
      </c>
      <c r="C1271" s="10" t="str">
        <f>_xlfn.XLOOKUP(P1271,Dim_Product!$E$2:$E$221,Dim_Product!$A$2:$A$221,"Not Found")</f>
        <v>PK-58</v>
      </c>
      <c r="D1271" s="10" t="str">
        <f>_xlfn.XLOOKUP(Table5[[#This Row],[Order_Date]],Table8[Date],Table8[Date_Key],"Not Found")</f>
        <v>DK-497</v>
      </c>
      <c r="E1271" s="10" t="str">
        <f>_xlfn.XLOOKUP(R1271,Table4[Region],Table4[Region_Key])</f>
        <v>RK-06</v>
      </c>
      <c r="F1271" s="10" t="str">
        <f>_xlfn.XLOOKUP(S1271,Table6[Sales_Channel],Table6[Channel_Key])</f>
        <v>CK-01</v>
      </c>
      <c r="G1271" s="10" t="str">
        <f>_xlfn.XLOOKUP(T1271,Table7[Gender_Category],Table7[Gender_Key])</f>
        <v>GK-02</v>
      </c>
      <c r="H1271" s="10">
        <f>Cleaned_Data[[#This Row],[Units_Sold]]</f>
        <v>-1</v>
      </c>
      <c r="I1271" s="10">
        <f>Cleaned_Data[[#This Row],[MRP]]</f>
        <v>6110.0300000000007</v>
      </c>
      <c r="J1271" s="10">
        <f>Cleaned_Data[[#This Row],[Discount_Applied]]</f>
        <v>0.85</v>
      </c>
      <c r="K1271" s="10">
        <f>Cleaned_Data[[#This Row],[Revenue]]</f>
        <v>0</v>
      </c>
      <c r="L1271" s="10">
        <f>Cleaned_Data[[#This Row],[Profit]]</f>
        <v>1714.75</v>
      </c>
      <c r="M1271" s="10" t="str">
        <f>Cleaned_Data[[#This Row],[Product_Name]]</f>
        <v>Metcon 7</v>
      </c>
      <c r="N1271" s="10" t="str">
        <f>Cleaned_Data[[#This Row],[Product_Line]]</f>
        <v>Training</v>
      </c>
      <c r="O1271" s="10" t="str">
        <f>Cleaned_Data[[#This Row],[Size]]</f>
        <v>M</v>
      </c>
      <c r="P1271" s="10" t="str">
        <f t="shared" si="38"/>
        <v>Metcon 7|Training|M</v>
      </c>
      <c r="Q1271" s="11">
        <f>Cleaned_Data[[#This Row],[Order_Date]]</f>
        <v>45629</v>
      </c>
      <c r="R1271" s="10" t="str">
        <f>Cleaned_Data[[#This Row],[Region]]</f>
        <v>Kolkata</v>
      </c>
      <c r="S1271" s="10" t="str">
        <f>Cleaned_Data[[#This Row],[Sales_Channel]]</f>
        <v>Online</v>
      </c>
      <c r="T1271" s="10" t="str">
        <f>Cleaned_Data[[#This Row],[Gender_Category]]</f>
        <v>Women</v>
      </c>
      <c r="U1271" t="str">
        <f t="shared" si="39"/>
        <v>DK-497</v>
      </c>
      <c r="V1271" s="10"/>
      <c r="W1271" s="10"/>
    </row>
    <row r="1272" spans="1:23" x14ac:dyDescent="0.3">
      <c r="A1272" s="10" t="s">
        <v>1591</v>
      </c>
      <c r="B1272" s="10">
        <f>Cleaned_Data[[#This Row],[Order_ID]]</f>
        <v>3331</v>
      </c>
      <c r="C1272" s="10" t="str">
        <f>_xlfn.XLOOKUP(P1272,Dim_Product!$E$2:$E$221,Dim_Product!$A$2:$A$221,"Not Found")</f>
        <v>PK-95</v>
      </c>
      <c r="D1272" s="10" t="str">
        <f>_xlfn.XLOOKUP(Table5[[#This Row],[Order_Date]],Table8[Date],Table8[Date_Key],"Not Found")</f>
        <v>DK-679</v>
      </c>
      <c r="E1272" s="10" t="str">
        <f>_xlfn.XLOOKUP(R1272,Table4[Region],Table4[Region_Key])</f>
        <v>RK-03</v>
      </c>
      <c r="F1272" s="10" t="str">
        <f>_xlfn.XLOOKUP(S1272,Table6[Sales_Channel],Table6[Channel_Key])</f>
        <v>CK-02</v>
      </c>
      <c r="G1272" s="10" t="str">
        <f>_xlfn.XLOOKUP(T1272,Table7[Gender_Category],Table7[Gender_Key])</f>
        <v>GK-01</v>
      </c>
      <c r="H1272" s="10">
        <f>Cleaned_Data[[#This Row],[Units_Sold]]</f>
        <v>-1</v>
      </c>
      <c r="I1272" s="10">
        <f>Cleaned_Data[[#This Row],[MRP]]</f>
        <v>9040.5499999999993</v>
      </c>
      <c r="J1272" s="10">
        <f>Cleaned_Data[[#This Row],[Discount_Applied]]</f>
        <v>0</v>
      </c>
      <c r="K1272" s="10">
        <f>Cleaned_Data[[#This Row],[Revenue]]</f>
        <v>0</v>
      </c>
      <c r="L1272" s="10">
        <f>Cleaned_Data[[#This Row],[Profit]]</f>
        <v>2233.5700000000002</v>
      </c>
      <c r="M1272" s="10" t="str">
        <f>Cleaned_Data[[#This Row],[Product_Name]]</f>
        <v>Phantom GT</v>
      </c>
      <c r="N1272" s="10" t="str">
        <f>Cleaned_Data[[#This Row],[Product_Line]]</f>
        <v>Soccer</v>
      </c>
      <c r="O1272" s="10" t="str">
        <f>Cleaned_Data[[#This Row],[Size]]</f>
        <v>L</v>
      </c>
      <c r="P1272" s="10" t="str">
        <f t="shared" si="38"/>
        <v>Phantom GT|Soccer|L</v>
      </c>
      <c r="Q1272" s="11">
        <f>Cleaned_Data[[#This Row],[Order_Date]]</f>
        <v>45811</v>
      </c>
      <c r="R1272" s="10" t="str">
        <f>Cleaned_Data[[#This Row],[Region]]</f>
        <v>Mumbai</v>
      </c>
      <c r="S1272" s="10" t="str">
        <f>Cleaned_Data[[#This Row],[Sales_Channel]]</f>
        <v>Retail</v>
      </c>
      <c r="T1272" s="10" t="str">
        <f>Cleaned_Data[[#This Row],[Gender_Category]]</f>
        <v>Kids</v>
      </c>
      <c r="U1272" t="str">
        <f t="shared" si="39"/>
        <v>DK-679</v>
      </c>
      <c r="V1272" s="10"/>
      <c r="W1272" s="10"/>
    </row>
    <row r="1273" spans="1:23" x14ac:dyDescent="0.3">
      <c r="A1273" s="10" t="s">
        <v>1592</v>
      </c>
      <c r="B1273" s="10">
        <f>Cleaned_Data[[#This Row],[Order_ID]]</f>
        <v>3332</v>
      </c>
      <c r="C1273" s="10" t="str">
        <f>_xlfn.XLOOKUP(P1273,Dim_Product!$E$2:$E$221,Dim_Product!$A$2:$A$221,"Not Found")</f>
        <v>PK-72</v>
      </c>
      <c r="D1273" s="10" t="str">
        <f>_xlfn.XLOOKUP(Table5[[#This Row],[Order_Date]],Table8[Date],Table8[Date_Key],"Not Found")</f>
        <v>DK-663</v>
      </c>
      <c r="E1273" s="10" t="str">
        <f>_xlfn.XLOOKUP(R1273,Table4[Region],Table4[Region_Key])</f>
        <v>RK-04</v>
      </c>
      <c r="F1273" s="10" t="str">
        <f>_xlfn.XLOOKUP(S1273,Table6[Sales_Channel],Table6[Channel_Key])</f>
        <v>CK-02</v>
      </c>
      <c r="G1273" s="10" t="str">
        <f>_xlfn.XLOOKUP(T1273,Table7[Gender_Category],Table7[Gender_Key])</f>
        <v>GK-03</v>
      </c>
      <c r="H1273" s="10">
        <f>Cleaned_Data[[#This Row],[Units_Sold]]</f>
        <v>2</v>
      </c>
      <c r="I1273" s="10">
        <f>Cleaned_Data[[#This Row],[MRP]]</f>
        <v>3106.54</v>
      </c>
      <c r="J1273" s="10">
        <f>Cleaned_Data[[#This Row],[Discount_Applied]]</f>
        <v>0</v>
      </c>
      <c r="K1273" s="10">
        <f>Cleaned_Data[[#This Row],[Revenue]]</f>
        <v>0</v>
      </c>
      <c r="L1273" s="10">
        <f>Cleaned_Data[[#This Row],[Profit]]</f>
        <v>3793.25</v>
      </c>
      <c r="M1273" s="10" t="str">
        <f>Cleaned_Data[[#This Row],[Product_Name]]</f>
        <v>SuperRep Go</v>
      </c>
      <c r="N1273" s="10" t="str">
        <f>Cleaned_Data[[#This Row],[Product_Line]]</f>
        <v>Training</v>
      </c>
      <c r="O1273" s="10" t="str">
        <f>Cleaned_Data[[#This Row],[Size]]</f>
        <v>L</v>
      </c>
      <c r="P1273" s="10" t="str">
        <f t="shared" si="38"/>
        <v>SuperRep Go|Training|L</v>
      </c>
      <c r="Q1273" s="11">
        <f>Cleaned_Data[[#This Row],[Order_Date]]</f>
        <v>45795</v>
      </c>
      <c r="R1273" s="10" t="str">
        <f>Cleaned_Data[[#This Row],[Region]]</f>
        <v>Pune</v>
      </c>
      <c r="S1273" s="10" t="str">
        <f>Cleaned_Data[[#This Row],[Sales_Channel]]</f>
        <v>Retail</v>
      </c>
      <c r="T1273" s="10" t="str">
        <f>Cleaned_Data[[#This Row],[Gender_Category]]</f>
        <v>Men</v>
      </c>
      <c r="U1273" t="str">
        <f t="shared" si="39"/>
        <v>DK-663</v>
      </c>
      <c r="V1273" s="10"/>
      <c r="W1273" s="10"/>
    </row>
    <row r="1274" spans="1:23" x14ac:dyDescent="0.3">
      <c r="A1274" s="10" t="s">
        <v>1593</v>
      </c>
      <c r="B1274" s="10">
        <f>Cleaned_Data[[#This Row],[Order_ID]]</f>
        <v>3333</v>
      </c>
      <c r="C1274" s="10" t="str">
        <f>_xlfn.XLOOKUP(P1274,Dim_Product!$E$2:$E$221,Dim_Product!$A$2:$A$221,"Not Found")</f>
        <v>PK-72</v>
      </c>
      <c r="D1274" s="10" t="str">
        <f>_xlfn.XLOOKUP(Table5[[#This Row],[Order_Date]],Table8[Date],Table8[Date_Key],"Not Found")</f>
        <v>Not Found</v>
      </c>
      <c r="E1274" s="10" t="str">
        <f>_xlfn.XLOOKUP(R1274,Table4[Region],Table4[Region_Key])</f>
        <v>RK-06</v>
      </c>
      <c r="F1274" s="10" t="str">
        <f>_xlfn.XLOOKUP(S1274,Table6[Sales_Channel],Table6[Channel_Key])</f>
        <v>CK-02</v>
      </c>
      <c r="G1274" s="10" t="str">
        <f>_xlfn.XLOOKUP(T1274,Table7[Gender_Category],Table7[Gender_Key])</f>
        <v>GK-01</v>
      </c>
      <c r="H1274" s="10">
        <f>Cleaned_Data[[#This Row],[Units_Sold]]</f>
        <v>2</v>
      </c>
      <c r="I1274" s="10">
        <f>Cleaned_Data[[#This Row],[MRP]]</f>
        <v>6110.0300000000007</v>
      </c>
      <c r="J1274" s="10">
        <f>Cleaned_Data[[#This Row],[Discount_Applied]]</f>
        <v>0</v>
      </c>
      <c r="K1274" s="10">
        <f>Cleaned_Data[[#This Row],[Revenue]]</f>
        <v>0</v>
      </c>
      <c r="L1274" s="10">
        <f>Cleaned_Data[[#This Row],[Profit]]</f>
        <v>1519.97</v>
      </c>
      <c r="M1274" s="10" t="str">
        <f>Cleaned_Data[[#This Row],[Product_Name]]</f>
        <v>SuperRep Go</v>
      </c>
      <c r="N1274" s="10" t="str">
        <f>Cleaned_Data[[#This Row],[Product_Line]]</f>
        <v>Training</v>
      </c>
      <c r="O1274" s="10" t="str">
        <f>Cleaned_Data[[#This Row],[Size]]</f>
        <v>L</v>
      </c>
      <c r="P1274" s="10" t="str">
        <f t="shared" si="38"/>
        <v>SuperRep Go|Training|L</v>
      </c>
      <c r="Q1274" s="11" t="str">
        <f>Cleaned_Data[[#This Row],[Order_Date]]</f>
        <v/>
      </c>
      <c r="R1274" s="10" t="str">
        <f>Cleaned_Data[[#This Row],[Region]]</f>
        <v>Kolkata</v>
      </c>
      <c r="S1274" s="10" t="str">
        <f>Cleaned_Data[[#This Row],[Sales_Channel]]</f>
        <v>Retail</v>
      </c>
      <c r="T1274" s="10" t="str">
        <f>Cleaned_Data[[#This Row],[Gender_Category]]</f>
        <v>Kids</v>
      </c>
      <c r="U1274" t="str">
        <f t="shared" si="39"/>
        <v>Not Found</v>
      </c>
      <c r="V1274" s="10"/>
      <c r="W1274" s="10"/>
    </row>
    <row r="1275" spans="1:23" x14ac:dyDescent="0.3">
      <c r="A1275" s="10" t="s">
        <v>1594</v>
      </c>
      <c r="B1275" s="10">
        <f>Cleaned_Data[[#This Row],[Order_ID]]</f>
        <v>3334</v>
      </c>
      <c r="C1275" s="10" t="str">
        <f>_xlfn.XLOOKUP(P1275,Dim_Product!$E$2:$E$221,Dim_Product!$A$2:$A$221,"Not Found")</f>
        <v>PK-18</v>
      </c>
      <c r="D1275" s="10" t="str">
        <f>_xlfn.XLOOKUP(Table5[[#This Row],[Order_Date]],Table8[Date],Table8[Date_Key],"Not Found")</f>
        <v>DK-194</v>
      </c>
      <c r="E1275" s="10" t="str">
        <f>_xlfn.XLOOKUP(R1275,Table4[Region],Table4[Region_Key])</f>
        <v>RK-03</v>
      </c>
      <c r="F1275" s="10" t="str">
        <f>_xlfn.XLOOKUP(S1275,Table6[Sales_Channel],Table6[Channel_Key])</f>
        <v>CK-01</v>
      </c>
      <c r="G1275" s="10" t="str">
        <f>_xlfn.XLOOKUP(T1275,Table7[Gender_Category],Table7[Gender_Key])</f>
        <v>GK-01</v>
      </c>
      <c r="H1275" s="10">
        <f>Cleaned_Data[[#This Row],[Units_Sold]]</f>
        <v>3</v>
      </c>
      <c r="I1275" s="10">
        <f>Cleaned_Data[[#This Row],[MRP]]</f>
        <v>2471.71</v>
      </c>
      <c r="J1275" s="10">
        <f>Cleaned_Data[[#This Row],[Discount_Applied]]</f>
        <v>0</v>
      </c>
      <c r="K1275" s="10">
        <f>Cleaned_Data[[#This Row],[Revenue]]</f>
        <v>0</v>
      </c>
      <c r="L1275" s="10">
        <f>Cleaned_Data[[#This Row],[Profit]]</f>
        <v>1190.8900000000001</v>
      </c>
      <c r="M1275" s="10" t="str">
        <f>Cleaned_Data[[#This Row],[Product_Name]]</f>
        <v>Tiempo Legend</v>
      </c>
      <c r="N1275" s="10" t="str">
        <f>Cleaned_Data[[#This Row],[Product_Line]]</f>
        <v>Soccer</v>
      </c>
      <c r="O1275" s="10" t="str">
        <f>Cleaned_Data[[#This Row],[Size]]</f>
        <v>L</v>
      </c>
      <c r="P1275" s="10" t="str">
        <f t="shared" si="38"/>
        <v>Tiempo Legend|Soccer|L</v>
      </c>
      <c r="Q1275" s="11">
        <f>Cleaned_Data[[#This Row],[Order_Date]]</f>
        <v>45326</v>
      </c>
      <c r="R1275" s="10" t="str">
        <f>Cleaned_Data[[#This Row],[Region]]</f>
        <v>Mumbai</v>
      </c>
      <c r="S1275" s="10" t="str">
        <f>Cleaned_Data[[#This Row],[Sales_Channel]]</f>
        <v>Online</v>
      </c>
      <c r="T1275" s="10" t="str">
        <f>Cleaned_Data[[#This Row],[Gender_Category]]</f>
        <v>Kids</v>
      </c>
      <c r="U1275" t="str">
        <f t="shared" si="39"/>
        <v>DK-194</v>
      </c>
      <c r="V1275" s="10"/>
      <c r="W1275" s="10"/>
    </row>
    <row r="1276" spans="1:23" x14ac:dyDescent="0.3">
      <c r="A1276" s="10" t="s">
        <v>1595</v>
      </c>
      <c r="B1276" s="10">
        <f>Cleaned_Data[[#This Row],[Order_ID]]</f>
        <v>3335</v>
      </c>
      <c r="C1276" s="10" t="str">
        <f>_xlfn.XLOOKUP(P1276,Dim_Product!$E$2:$E$221,Dim_Product!$A$2:$A$221,"Not Found")</f>
        <v>PK-28</v>
      </c>
      <c r="D1276" s="10" t="str">
        <f>_xlfn.XLOOKUP(Table5[[#This Row],[Order_Date]],Table8[Date],Table8[Date_Key],"Not Found")</f>
        <v>DK-648</v>
      </c>
      <c r="E1276" s="10" t="str">
        <f>_xlfn.XLOOKUP(R1276,Table4[Region],Table4[Region_Key])</f>
        <v>RK-05</v>
      </c>
      <c r="F1276" s="10" t="str">
        <f>_xlfn.XLOOKUP(S1276,Table6[Sales_Channel],Table6[Channel_Key])</f>
        <v>CK-02</v>
      </c>
      <c r="G1276" s="10" t="str">
        <f>_xlfn.XLOOKUP(T1276,Table7[Gender_Category],Table7[Gender_Key])</f>
        <v>GK-03</v>
      </c>
      <c r="H1276" s="10">
        <f>Cleaned_Data[[#This Row],[Units_Sold]]</f>
        <v>2</v>
      </c>
      <c r="I1276" s="10">
        <f>Cleaned_Data[[#This Row],[MRP]]</f>
        <v>3138.53</v>
      </c>
      <c r="J1276" s="10">
        <f>Cleaned_Data[[#This Row],[Discount_Applied]]</f>
        <v>0</v>
      </c>
      <c r="K1276" s="10">
        <f>Cleaned_Data[[#This Row],[Revenue]]</f>
        <v>0</v>
      </c>
      <c r="L1276" s="10">
        <f>Cleaned_Data[[#This Row],[Profit]]</f>
        <v>1221.99</v>
      </c>
      <c r="M1276" s="10" t="str">
        <f>Cleaned_Data[[#This Row],[Product_Name]]</f>
        <v>Premier III</v>
      </c>
      <c r="N1276" s="10" t="str">
        <f>Cleaned_Data[[#This Row],[Product_Line]]</f>
        <v>Soccer</v>
      </c>
      <c r="O1276" s="10" t="str">
        <f>Cleaned_Data[[#This Row],[Size]]</f>
        <v>NA</v>
      </c>
      <c r="P1276" s="10" t="str">
        <f t="shared" si="38"/>
        <v>Premier III|Soccer|NA</v>
      </c>
      <c r="Q1276" s="11">
        <f>Cleaned_Data[[#This Row],[Order_Date]]</f>
        <v>45780</v>
      </c>
      <c r="R1276" s="10" t="str">
        <f>Cleaned_Data[[#This Row],[Region]]</f>
        <v>Delhi</v>
      </c>
      <c r="S1276" s="10" t="str">
        <f>Cleaned_Data[[#This Row],[Sales_Channel]]</f>
        <v>Retail</v>
      </c>
      <c r="T1276" s="10" t="str">
        <f>Cleaned_Data[[#This Row],[Gender_Category]]</f>
        <v>Men</v>
      </c>
      <c r="U1276" t="str">
        <f t="shared" si="39"/>
        <v>DK-648</v>
      </c>
      <c r="V1276" s="10"/>
      <c r="W1276" s="10"/>
    </row>
    <row r="1277" spans="1:23" x14ac:dyDescent="0.3">
      <c r="A1277" s="10" t="s">
        <v>1596</v>
      </c>
      <c r="B1277" s="10">
        <f>Cleaned_Data[[#This Row],[Order_ID]]</f>
        <v>3336</v>
      </c>
      <c r="C1277" s="10" t="str">
        <f>_xlfn.XLOOKUP(P1277,Dim_Product!$E$2:$E$221,Dim_Product!$A$2:$A$221,"Not Found")</f>
        <v>PK-05</v>
      </c>
      <c r="D1277" s="10" t="str">
        <f>_xlfn.XLOOKUP(Table5[[#This Row],[Order_Date]],Table8[Date],Table8[Date_Key],"Not Found")</f>
        <v>DK-672</v>
      </c>
      <c r="E1277" s="10" t="str">
        <f>_xlfn.XLOOKUP(R1277,Table4[Region],Table4[Region_Key])</f>
        <v>RK-02</v>
      </c>
      <c r="F1277" s="10" t="str">
        <f>_xlfn.XLOOKUP(S1277,Table6[Sales_Channel],Table6[Channel_Key])</f>
        <v>CK-01</v>
      </c>
      <c r="G1277" s="10" t="str">
        <f>_xlfn.XLOOKUP(T1277,Table7[Gender_Category],Table7[Gender_Key])</f>
        <v>GK-01</v>
      </c>
      <c r="H1277" s="10">
        <f>Cleaned_Data[[#This Row],[Units_Sold]]</f>
        <v>2</v>
      </c>
      <c r="I1277" s="10">
        <f>Cleaned_Data[[#This Row],[MRP]]</f>
        <v>4334.53</v>
      </c>
      <c r="J1277" s="10">
        <f>Cleaned_Data[[#This Row],[Discount_Applied]]</f>
        <v>0</v>
      </c>
      <c r="K1277" s="10">
        <f>Cleaned_Data[[#This Row],[Revenue]]</f>
        <v>0</v>
      </c>
      <c r="L1277" s="10">
        <f>Cleaned_Data[[#This Row],[Profit]]</f>
        <v>2759.16</v>
      </c>
      <c r="M1277" s="10" t="str">
        <f>Cleaned_Data[[#This Row],[Product_Name]]</f>
        <v>React Infinity</v>
      </c>
      <c r="N1277" s="10" t="str">
        <f>Cleaned_Data[[#This Row],[Product_Line]]</f>
        <v>Running</v>
      </c>
      <c r="O1277" s="10" t="str">
        <f>Cleaned_Data[[#This Row],[Size]]</f>
        <v>XL</v>
      </c>
      <c r="P1277" s="10" t="str">
        <f t="shared" si="38"/>
        <v>React Infinity|Running|XL</v>
      </c>
      <c r="Q1277" s="11">
        <f>Cleaned_Data[[#This Row],[Order_Date]]</f>
        <v>45804</v>
      </c>
      <c r="R1277" s="10" t="str">
        <f>Cleaned_Data[[#This Row],[Region]]</f>
        <v>Hyderabad</v>
      </c>
      <c r="S1277" s="10" t="str">
        <f>Cleaned_Data[[#This Row],[Sales_Channel]]</f>
        <v>Online</v>
      </c>
      <c r="T1277" s="10" t="str">
        <f>Cleaned_Data[[#This Row],[Gender_Category]]</f>
        <v>Kids</v>
      </c>
      <c r="U1277" t="str">
        <f t="shared" si="39"/>
        <v>DK-672</v>
      </c>
      <c r="V1277" s="10"/>
      <c r="W1277" s="10"/>
    </row>
    <row r="1278" spans="1:23" x14ac:dyDescent="0.3">
      <c r="A1278" s="10" t="s">
        <v>1597</v>
      </c>
      <c r="B1278" s="10">
        <f>Cleaned_Data[[#This Row],[Order_ID]]</f>
        <v>3337</v>
      </c>
      <c r="C1278" s="10" t="str">
        <f>_xlfn.XLOOKUP(P1278,Dim_Product!$E$2:$E$221,Dim_Product!$A$2:$A$221,"Not Found")</f>
        <v>PK-55</v>
      </c>
      <c r="D1278" s="10" t="str">
        <f>_xlfn.XLOOKUP(Table5[[#This Row],[Order_Date]],Table8[Date],Table8[Date_Key],"Not Found")</f>
        <v>DK-420</v>
      </c>
      <c r="E1278" s="10" t="str">
        <f>_xlfn.XLOOKUP(R1278,Table4[Region],Table4[Region_Key])</f>
        <v>RK-05</v>
      </c>
      <c r="F1278" s="10" t="str">
        <f>_xlfn.XLOOKUP(S1278,Table6[Sales_Channel],Table6[Channel_Key])</f>
        <v>CK-01</v>
      </c>
      <c r="G1278" s="10" t="str">
        <f>_xlfn.XLOOKUP(T1278,Table7[Gender_Category],Table7[Gender_Key])</f>
        <v>GK-03</v>
      </c>
      <c r="H1278" s="10">
        <f>Cleaned_Data[[#This Row],[Units_Sold]]</f>
        <v>4</v>
      </c>
      <c r="I1278" s="10">
        <f>Cleaned_Data[[#This Row],[MRP]]</f>
        <v>6110.0300000000007</v>
      </c>
      <c r="J1278" s="10">
        <f>Cleaned_Data[[#This Row],[Discount_Applied]]</f>
        <v>0</v>
      </c>
      <c r="K1278" s="10">
        <f>Cleaned_Data[[#This Row],[Revenue]]</f>
        <v>0</v>
      </c>
      <c r="L1278" s="10">
        <f>Cleaned_Data[[#This Row],[Profit]]</f>
        <v>2915.13</v>
      </c>
      <c r="M1278" s="10" t="str">
        <f>Cleaned_Data[[#This Row],[Product_Name]]</f>
        <v>ZoomX Invincible</v>
      </c>
      <c r="N1278" s="10" t="str">
        <f>Cleaned_Data[[#This Row],[Product_Line]]</f>
        <v>Training</v>
      </c>
      <c r="O1278" s="10" t="str">
        <f>Cleaned_Data[[#This Row],[Size]]</f>
        <v>L</v>
      </c>
      <c r="P1278" s="10" t="str">
        <f t="shared" si="38"/>
        <v>ZoomX Invincible|Training|L</v>
      </c>
      <c r="Q1278" s="11">
        <f>Cleaned_Data[[#This Row],[Order_Date]]</f>
        <v>45552</v>
      </c>
      <c r="R1278" s="10" t="str">
        <f>Cleaned_Data[[#This Row],[Region]]</f>
        <v>Delhi</v>
      </c>
      <c r="S1278" s="10" t="str">
        <f>Cleaned_Data[[#This Row],[Sales_Channel]]</f>
        <v>Online</v>
      </c>
      <c r="T1278" s="10" t="str">
        <f>Cleaned_Data[[#This Row],[Gender_Category]]</f>
        <v>Men</v>
      </c>
      <c r="U1278" t="str">
        <f t="shared" si="39"/>
        <v>DK-420</v>
      </c>
      <c r="V1278" s="10"/>
      <c r="W1278" s="10"/>
    </row>
    <row r="1279" spans="1:23" x14ac:dyDescent="0.3">
      <c r="A1279" s="10" t="s">
        <v>1598</v>
      </c>
      <c r="B1279" s="10">
        <f>Cleaned_Data[[#This Row],[Order_ID]]</f>
        <v>3338</v>
      </c>
      <c r="C1279" s="10" t="str">
        <f>_xlfn.XLOOKUP(P1279,Dim_Product!$E$2:$E$221,Dim_Product!$A$2:$A$221,"Not Found")</f>
        <v>PK-55</v>
      </c>
      <c r="D1279" s="10" t="str">
        <f>_xlfn.XLOOKUP(Table5[[#This Row],[Order_Date]],Table8[Date],Table8[Date_Key],"Not Found")</f>
        <v>DK-408</v>
      </c>
      <c r="E1279" s="10" t="str">
        <f>_xlfn.XLOOKUP(R1279,Table4[Region],Table4[Region_Key])</f>
        <v>RK-06</v>
      </c>
      <c r="F1279" s="10" t="str">
        <f>_xlfn.XLOOKUP(S1279,Table6[Sales_Channel],Table6[Channel_Key])</f>
        <v>CK-01</v>
      </c>
      <c r="G1279" s="10" t="str">
        <f>_xlfn.XLOOKUP(T1279,Table7[Gender_Category],Table7[Gender_Key])</f>
        <v>GK-02</v>
      </c>
      <c r="H1279" s="10">
        <f>Cleaned_Data[[#This Row],[Units_Sold]]</f>
        <v>2</v>
      </c>
      <c r="I1279" s="10">
        <f>Cleaned_Data[[#This Row],[MRP]]</f>
        <v>6110.0300000000007</v>
      </c>
      <c r="J1279" s="10">
        <f>Cleaned_Data[[#This Row],[Discount_Applied]]</f>
        <v>0</v>
      </c>
      <c r="K1279" s="10">
        <f>Cleaned_Data[[#This Row],[Revenue]]</f>
        <v>0</v>
      </c>
      <c r="L1279" s="10">
        <f>Cleaned_Data[[#This Row],[Profit]]</f>
        <v>3011.73</v>
      </c>
      <c r="M1279" s="10" t="str">
        <f>Cleaned_Data[[#This Row],[Product_Name]]</f>
        <v>ZoomX Invincible</v>
      </c>
      <c r="N1279" s="10" t="str">
        <f>Cleaned_Data[[#This Row],[Product_Line]]</f>
        <v>Training</v>
      </c>
      <c r="O1279" s="10" t="str">
        <f>Cleaned_Data[[#This Row],[Size]]</f>
        <v>L</v>
      </c>
      <c r="P1279" s="10" t="str">
        <f t="shared" si="38"/>
        <v>ZoomX Invincible|Training|L</v>
      </c>
      <c r="Q1279" s="11">
        <f>Cleaned_Data[[#This Row],[Order_Date]]</f>
        <v>45540</v>
      </c>
      <c r="R1279" s="10" t="str">
        <f>Cleaned_Data[[#This Row],[Region]]</f>
        <v>Kolkata</v>
      </c>
      <c r="S1279" s="10" t="str">
        <f>Cleaned_Data[[#This Row],[Sales_Channel]]</f>
        <v>Online</v>
      </c>
      <c r="T1279" s="10" t="str">
        <f>Cleaned_Data[[#This Row],[Gender_Category]]</f>
        <v>Women</v>
      </c>
      <c r="U1279" t="str">
        <f t="shared" si="39"/>
        <v>DK-408</v>
      </c>
      <c r="V1279" s="10"/>
      <c r="W1279" s="10"/>
    </row>
    <row r="1280" spans="1:23" x14ac:dyDescent="0.3">
      <c r="A1280" s="10" t="s">
        <v>1599</v>
      </c>
      <c r="B1280" s="10">
        <f>Cleaned_Data[[#This Row],[Order_ID]]</f>
        <v>3339</v>
      </c>
      <c r="C1280" s="10" t="str">
        <f>_xlfn.XLOOKUP(P1280,Dim_Product!$E$2:$E$221,Dim_Product!$A$2:$A$221,"Not Found")</f>
        <v>PK-145</v>
      </c>
      <c r="D1280" s="10" t="str">
        <f>_xlfn.XLOOKUP(Table5[[#This Row],[Order_Date]],Table8[Date],Table8[Date_Key],"Not Found")</f>
        <v>DK-531</v>
      </c>
      <c r="E1280" s="10" t="str">
        <f>_xlfn.XLOOKUP(R1280,Table4[Region],Table4[Region_Key])</f>
        <v>RK-05</v>
      </c>
      <c r="F1280" s="10" t="str">
        <f>_xlfn.XLOOKUP(S1280,Table6[Sales_Channel],Table6[Channel_Key])</f>
        <v>CK-02</v>
      </c>
      <c r="G1280" s="10" t="str">
        <f>_xlfn.XLOOKUP(T1280,Table7[Gender_Category],Table7[Gender_Key])</f>
        <v>GK-03</v>
      </c>
      <c r="H1280" s="10">
        <f>Cleaned_Data[[#This Row],[Units_Sold]]</f>
        <v>2</v>
      </c>
      <c r="I1280" s="10">
        <f>Cleaned_Data[[#This Row],[MRP]]</f>
        <v>6656.01</v>
      </c>
      <c r="J1280" s="10">
        <f>Cleaned_Data[[#This Row],[Discount_Applied]]</f>
        <v>0</v>
      </c>
      <c r="K1280" s="10">
        <f>Cleaned_Data[[#This Row],[Revenue]]</f>
        <v>0</v>
      </c>
      <c r="L1280" s="10">
        <f>Cleaned_Data[[#This Row],[Profit]]</f>
        <v>2014.52</v>
      </c>
      <c r="M1280" s="10" t="str">
        <f>Cleaned_Data[[#This Row],[Product_Name]]</f>
        <v>Air Force 1</v>
      </c>
      <c r="N1280" s="10" t="str">
        <f>Cleaned_Data[[#This Row],[Product_Line]]</f>
        <v>Lifestyle</v>
      </c>
      <c r="O1280" s="10" t="str">
        <f>Cleaned_Data[[#This Row],[Size]]</f>
        <v>NA</v>
      </c>
      <c r="P1280" s="10" t="str">
        <f t="shared" si="38"/>
        <v>Air Force 1|Lifestyle|NA</v>
      </c>
      <c r="Q1280" s="11">
        <f>Cleaned_Data[[#This Row],[Order_Date]]</f>
        <v>45663</v>
      </c>
      <c r="R1280" s="10" t="str">
        <f>Cleaned_Data[[#This Row],[Region]]</f>
        <v>Delhi</v>
      </c>
      <c r="S1280" s="10" t="str">
        <f>Cleaned_Data[[#This Row],[Sales_Channel]]</f>
        <v>Retail</v>
      </c>
      <c r="T1280" s="10" t="str">
        <f>Cleaned_Data[[#This Row],[Gender_Category]]</f>
        <v>Men</v>
      </c>
      <c r="U1280" t="str">
        <f t="shared" si="39"/>
        <v>DK-531</v>
      </c>
      <c r="V1280" s="10"/>
      <c r="W1280" s="10"/>
    </row>
    <row r="1281" spans="1:23" x14ac:dyDescent="0.3">
      <c r="A1281" s="10" t="s">
        <v>1600</v>
      </c>
      <c r="B1281" s="10">
        <f>Cleaned_Data[[#This Row],[Order_ID]]</f>
        <v>3340</v>
      </c>
      <c r="C1281" s="10" t="str">
        <f>_xlfn.XLOOKUP(P1281,Dim_Product!$E$2:$E$221,Dim_Product!$A$2:$A$221,"Not Found")</f>
        <v>PK-03</v>
      </c>
      <c r="D1281" s="10" t="str">
        <f>_xlfn.XLOOKUP(Table5[[#This Row],[Order_Date]],Table8[Date],Table8[Date_Key],"Not Found")</f>
        <v>DK-473</v>
      </c>
      <c r="E1281" s="10" t="str">
        <f>_xlfn.XLOOKUP(R1281,Table4[Region],Table4[Region_Key])</f>
        <v>RK-03</v>
      </c>
      <c r="F1281" s="10" t="str">
        <f>_xlfn.XLOOKUP(S1281,Table6[Sales_Channel],Table6[Channel_Key])</f>
        <v>CK-02</v>
      </c>
      <c r="G1281" s="10" t="str">
        <f>_xlfn.XLOOKUP(T1281,Table7[Gender_Category],Table7[Gender_Key])</f>
        <v>GK-01</v>
      </c>
      <c r="H1281" s="10">
        <f>Cleaned_Data[[#This Row],[Units_Sold]]</f>
        <v>3</v>
      </c>
      <c r="I1281" s="10">
        <f>Cleaned_Data[[#This Row],[MRP]]</f>
        <v>3248.74</v>
      </c>
      <c r="J1281" s="10">
        <f>Cleaned_Data[[#This Row],[Discount_Applied]]</f>
        <v>0</v>
      </c>
      <c r="K1281" s="10">
        <f>Cleaned_Data[[#This Row],[Revenue]]</f>
        <v>0</v>
      </c>
      <c r="L1281" s="10">
        <f>Cleaned_Data[[#This Row],[Profit]]</f>
        <v>2551.4699999999998</v>
      </c>
      <c r="M1281" s="10" t="str">
        <f>Cleaned_Data[[#This Row],[Product_Name]]</f>
        <v>Premier III</v>
      </c>
      <c r="N1281" s="10" t="str">
        <f>Cleaned_Data[[#This Row],[Product_Line]]</f>
        <v>Soccer</v>
      </c>
      <c r="O1281" s="10" t="str">
        <f>Cleaned_Data[[#This Row],[Size]]</f>
        <v>M</v>
      </c>
      <c r="P1281" s="10" t="str">
        <f t="shared" si="38"/>
        <v>Premier III|Soccer|M</v>
      </c>
      <c r="Q1281" s="11">
        <f>Cleaned_Data[[#This Row],[Order_Date]]</f>
        <v>45605</v>
      </c>
      <c r="R1281" s="10" t="str">
        <f>Cleaned_Data[[#This Row],[Region]]</f>
        <v>Mumbai</v>
      </c>
      <c r="S1281" s="10" t="str">
        <f>Cleaned_Data[[#This Row],[Sales_Channel]]</f>
        <v>Retail</v>
      </c>
      <c r="T1281" s="10" t="str">
        <f>Cleaned_Data[[#This Row],[Gender_Category]]</f>
        <v>Kids</v>
      </c>
      <c r="U1281" t="str">
        <f t="shared" si="39"/>
        <v>DK-473</v>
      </c>
      <c r="V1281" s="10"/>
      <c r="W1281" s="10"/>
    </row>
    <row r="1282" spans="1:23" x14ac:dyDescent="0.3">
      <c r="A1282" s="10" t="s">
        <v>1601</v>
      </c>
      <c r="B1282" s="10">
        <f>Cleaned_Data[[#This Row],[Order_ID]]</f>
        <v>3341</v>
      </c>
      <c r="C1282" s="10" t="str">
        <f>_xlfn.XLOOKUP(P1282,Dim_Product!$E$2:$E$221,Dim_Product!$A$2:$A$221,"Not Found")</f>
        <v>PK-140</v>
      </c>
      <c r="D1282" s="10" t="str">
        <f>_xlfn.XLOOKUP(Table5[[#This Row],[Order_Date]],Table8[Date],Table8[Date_Key],"Not Found")</f>
        <v>DK-445</v>
      </c>
      <c r="E1282" s="10" t="str">
        <f>_xlfn.XLOOKUP(R1282,Table4[Region],Table4[Region_Key])</f>
        <v>RK-01</v>
      </c>
      <c r="F1282" s="10" t="str">
        <f>_xlfn.XLOOKUP(S1282,Table6[Sales_Channel],Table6[Channel_Key])</f>
        <v>CK-01</v>
      </c>
      <c r="G1282" s="10" t="str">
        <f>_xlfn.XLOOKUP(T1282,Table7[Gender_Category],Table7[Gender_Key])</f>
        <v>GK-01</v>
      </c>
      <c r="H1282" s="10">
        <f>Cleaned_Data[[#This Row],[Units_Sold]]</f>
        <v>3</v>
      </c>
      <c r="I1282" s="10">
        <f>Cleaned_Data[[#This Row],[MRP]]</f>
        <v>8387.99</v>
      </c>
      <c r="J1282" s="10">
        <f>Cleaned_Data[[#This Row],[Discount_Applied]]</f>
        <v>0</v>
      </c>
      <c r="K1282" s="10">
        <f>Cleaned_Data[[#This Row],[Revenue]]</f>
        <v>0</v>
      </c>
      <c r="L1282" s="10">
        <f>Cleaned_Data[[#This Row],[Profit]]</f>
        <v>1693.41</v>
      </c>
      <c r="M1282" s="10" t="str">
        <f>Cleaned_Data[[#This Row],[Product_Name]]</f>
        <v>Metcon 7</v>
      </c>
      <c r="N1282" s="10" t="str">
        <f>Cleaned_Data[[#This Row],[Product_Line]]</f>
        <v>Training</v>
      </c>
      <c r="O1282" s="10" t="str">
        <f>Cleaned_Data[[#This Row],[Size]]</f>
        <v>8</v>
      </c>
      <c r="P1282" s="10" t="str">
        <f t="shared" si="38"/>
        <v>Metcon 7|Training|8</v>
      </c>
      <c r="Q1282" s="11">
        <f>Cleaned_Data[[#This Row],[Order_Date]]</f>
        <v>45577</v>
      </c>
      <c r="R1282" s="10" t="str">
        <f>Cleaned_Data[[#This Row],[Region]]</f>
        <v>Bangalore</v>
      </c>
      <c r="S1282" s="10" t="str">
        <f>Cleaned_Data[[#This Row],[Sales_Channel]]</f>
        <v>Online</v>
      </c>
      <c r="T1282" s="10" t="str">
        <f>Cleaned_Data[[#This Row],[Gender_Category]]</f>
        <v>Kids</v>
      </c>
      <c r="U1282" t="str">
        <f t="shared" si="39"/>
        <v>DK-445</v>
      </c>
      <c r="V1282" s="10"/>
      <c r="W1282" s="10"/>
    </row>
    <row r="1283" spans="1:23" x14ac:dyDescent="0.3">
      <c r="A1283" s="10" t="s">
        <v>1602</v>
      </c>
      <c r="B1283" s="10">
        <f>Cleaned_Data[[#This Row],[Order_ID]]</f>
        <v>3343</v>
      </c>
      <c r="C1283" s="10" t="str">
        <f>_xlfn.XLOOKUP(P1283,Dim_Product!$E$2:$E$221,Dim_Product!$A$2:$A$221,"Not Found")</f>
        <v>PK-53</v>
      </c>
      <c r="D1283" s="10" t="str">
        <f>_xlfn.XLOOKUP(Table5[[#This Row],[Order_Date]],Table8[Date],Table8[Date_Key],"Not Found")</f>
        <v>Not Found</v>
      </c>
      <c r="E1283" s="10" t="str">
        <f>_xlfn.XLOOKUP(R1283,Table4[Region],Table4[Region_Key])</f>
        <v>RK-02</v>
      </c>
      <c r="F1283" s="10" t="str">
        <f>_xlfn.XLOOKUP(S1283,Table6[Sales_Channel],Table6[Channel_Key])</f>
        <v>CK-02</v>
      </c>
      <c r="G1283" s="10" t="str">
        <f>_xlfn.XLOOKUP(T1283,Table7[Gender_Category],Table7[Gender_Key])</f>
        <v>GK-01</v>
      </c>
      <c r="H1283" s="10">
        <f>Cleaned_Data[[#This Row],[Units_Sold]]</f>
        <v>3</v>
      </c>
      <c r="I1283" s="10">
        <f>Cleaned_Data[[#This Row],[MRP]]</f>
        <v>9405.77</v>
      </c>
      <c r="J1283" s="10">
        <f>Cleaned_Data[[#This Row],[Discount_Applied]]</f>
        <v>0</v>
      </c>
      <c r="K1283" s="10">
        <f>Cleaned_Data[[#This Row],[Revenue]]</f>
        <v>0</v>
      </c>
      <c r="L1283" s="10">
        <f>Cleaned_Data[[#This Row],[Profit]]</f>
        <v>1688.78</v>
      </c>
      <c r="M1283" s="10" t="str">
        <f>Cleaned_Data[[#This Row],[Product_Name]]</f>
        <v>Air Jordan</v>
      </c>
      <c r="N1283" s="10" t="str">
        <f>Cleaned_Data[[#This Row],[Product_Line]]</f>
        <v>Basketball</v>
      </c>
      <c r="O1283" s="10" t="str">
        <f>Cleaned_Data[[#This Row],[Size]]</f>
        <v>L</v>
      </c>
      <c r="P1283" s="10" t="str">
        <f t="shared" ref="P1283:P1346" si="40">TRIM(M1283)&amp;"|"&amp;TRIM(N1283)&amp;"|"&amp;TRIM(O1283)</f>
        <v>Air Jordan|Basketball|L</v>
      </c>
      <c r="Q1283" s="11" t="str">
        <f>Cleaned_Data[[#This Row],[Order_Date]]</f>
        <v/>
      </c>
      <c r="R1283" s="10" t="str">
        <f>Cleaned_Data[[#This Row],[Region]]</f>
        <v>Hyderabad</v>
      </c>
      <c r="S1283" s="10" t="str">
        <f>Cleaned_Data[[#This Row],[Sales_Channel]]</f>
        <v>Retail</v>
      </c>
      <c r="T1283" s="10" t="str">
        <f>Cleaned_Data[[#This Row],[Gender_Category]]</f>
        <v>Kids</v>
      </c>
      <c r="U1283" t="str">
        <f t="shared" ref="U1283:U1346" si="41">IF(D1283="",0,D1283)</f>
        <v>Not Found</v>
      </c>
      <c r="V1283" s="10"/>
      <c r="W1283" s="10"/>
    </row>
    <row r="1284" spans="1:23" x14ac:dyDescent="0.3">
      <c r="A1284" s="10" t="s">
        <v>1603</v>
      </c>
      <c r="B1284" s="10">
        <f>Cleaned_Data[[#This Row],[Order_ID]]</f>
        <v>3344</v>
      </c>
      <c r="C1284" s="10" t="str">
        <f>_xlfn.XLOOKUP(P1284,Dim_Product!$E$2:$E$221,Dim_Product!$A$2:$A$221,"Not Found")</f>
        <v>PK-198</v>
      </c>
      <c r="D1284" s="10" t="str">
        <f>_xlfn.XLOOKUP(Table5[[#This Row],[Order_Date]],Table8[Date],Table8[Date_Key],"Not Found")</f>
        <v>DK-299</v>
      </c>
      <c r="E1284" s="10" t="str">
        <f>_xlfn.XLOOKUP(R1284,Table4[Region],Table4[Region_Key])</f>
        <v>RK-02</v>
      </c>
      <c r="F1284" s="10" t="str">
        <f>_xlfn.XLOOKUP(S1284,Table6[Sales_Channel],Table6[Channel_Key])</f>
        <v>CK-02</v>
      </c>
      <c r="G1284" s="10" t="str">
        <f>_xlfn.XLOOKUP(T1284,Table7[Gender_Category],Table7[Gender_Key])</f>
        <v>GK-01</v>
      </c>
      <c r="H1284" s="10">
        <f>Cleaned_Data[[#This Row],[Units_Sold]]</f>
        <v>2</v>
      </c>
      <c r="I1284" s="10">
        <f>Cleaned_Data[[#This Row],[MRP]]</f>
        <v>8217.3700000000008</v>
      </c>
      <c r="J1284" s="10">
        <f>Cleaned_Data[[#This Row],[Discount_Applied]]</f>
        <v>0</v>
      </c>
      <c r="K1284" s="10">
        <f>Cleaned_Data[[#This Row],[Revenue]]</f>
        <v>0</v>
      </c>
      <c r="L1284" s="10">
        <f>Cleaned_Data[[#This Row],[Profit]]</f>
        <v>303.77</v>
      </c>
      <c r="M1284" s="10" t="str">
        <f>Cleaned_Data[[#This Row],[Product_Name]]</f>
        <v>Mercurial Superfly</v>
      </c>
      <c r="N1284" s="10" t="str">
        <f>Cleaned_Data[[#This Row],[Product_Line]]</f>
        <v>Soccer</v>
      </c>
      <c r="O1284" s="10" t="str">
        <f>Cleaned_Data[[#This Row],[Size]]</f>
        <v>12</v>
      </c>
      <c r="P1284" s="10" t="str">
        <f t="shared" si="40"/>
        <v>Mercurial Superfly|Soccer|12</v>
      </c>
      <c r="Q1284" s="11">
        <f>Cleaned_Data[[#This Row],[Order_Date]]</f>
        <v>45431</v>
      </c>
      <c r="R1284" s="10" t="str">
        <f>Cleaned_Data[[#This Row],[Region]]</f>
        <v>Hyderabad</v>
      </c>
      <c r="S1284" s="10" t="str">
        <f>Cleaned_Data[[#This Row],[Sales_Channel]]</f>
        <v>Retail</v>
      </c>
      <c r="T1284" s="10" t="str">
        <f>Cleaned_Data[[#This Row],[Gender_Category]]</f>
        <v>Kids</v>
      </c>
      <c r="U1284" t="str">
        <f t="shared" si="41"/>
        <v>DK-299</v>
      </c>
      <c r="V1284" s="10"/>
      <c r="W1284" s="10"/>
    </row>
    <row r="1285" spans="1:23" x14ac:dyDescent="0.3">
      <c r="A1285" s="10" t="s">
        <v>1604</v>
      </c>
      <c r="B1285" s="10">
        <f>Cleaned_Data[[#This Row],[Order_ID]]</f>
        <v>3346</v>
      </c>
      <c r="C1285" s="10" t="str">
        <f>_xlfn.XLOOKUP(P1285,Dim_Product!$E$2:$E$221,Dim_Product!$A$2:$A$221,"Not Found")</f>
        <v>PK-171</v>
      </c>
      <c r="D1285" s="10" t="str">
        <f>_xlfn.XLOOKUP(Table5[[#This Row],[Order_Date]],Table8[Date],Table8[Date_Key],"Not Found")</f>
        <v>DK-451</v>
      </c>
      <c r="E1285" s="10" t="str">
        <f>_xlfn.XLOOKUP(R1285,Table4[Region],Table4[Region_Key])</f>
        <v>RK-05</v>
      </c>
      <c r="F1285" s="10" t="str">
        <f>_xlfn.XLOOKUP(S1285,Table6[Sales_Channel],Table6[Channel_Key])</f>
        <v>CK-02</v>
      </c>
      <c r="G1285" s="10" t="str">
        <f>_xlfn.XLOOKUP(T1285,Table7[Gender_Category],Table7[Gender_Key])</f>
        <v>GK-01</v>
      </c>
      <c r="H1285" s="10">
        <f>Cleaned_Data[[#This Row],[Units_Sold]]</f>
        <v>4</v>
      </c>
      <c r="I1285" s="10">
        <f>Cleaned_Data[[#This Row],[MRP]]</f>
        <v>6110.0300000000007</v>
      </c>
      <c r="J1285" s="10">
        <f>Cleaned_Data[[#This Row],[Discount_Applied]]</f>
        <v>0.15</v>
      </c>
      <c r="K1285" s="10">
        <f>Cleaned_Data[[#This Row],[Revenue]]</f>
        <v>0</v>
      </c>
      <c r="L1285" s="10">
        <f>Cleaned_Data[[#This Row],[Profit]]</f>
        <v>3392.46</v>
      </c>
      <c r="M1285" s="10" t="str">
        <f>Cleaned_Data[[#This Row],[Product_Name]]</f>
        <v>SuperRep Go</v>
      </c>
      <c r="N1285" s="10" t="str">
        <f>Cleaned_Data[[#This Row],[Product_Line]]</f>
        <v>Training</v>
      </c>
      <c r="O1285" s="10" t="str">
        <f>Cleaned_Data[[#This Row],[Size]]</f>
        <v>12</v>
      </c>
      <c r="P1285" s="10" t="str">
        <f t="shared" si="40"/>
        <v>SuperRep Go|Training|12</v>
      </c>
      <c r="Q1285" s="11">
        <f>Cleaned_Data[[#This Row],[Order_Date]]</f>
        <v>45583</v>
      </c>
      <c r="R1285" s="10" t="str">
        <f>Cleaned_Data[[#This Row],[Region]]</f>
        <v>Delhi</v>
      </c>
      <c r="S1285" s="10" t="str">
        <f>Cleaned_Data[[#This Row],[Sales_Channel]]</f>
        <v>Retail</v>
      </c>
      <c r="T1285" s="10" t="str">
        <f>Cleaned_Data[[#This Row],[Gender_Category]]</f>
        <v>Kids</v>
      </c>
      <c r="U1285" t="str">
        <f t="shared" si="41"/>
        <v>DK-451</v>
      </c>
      <c r="V1285" s="10"/>
      <c r="W1285" s="10"/>
    </row>
    <row r="1286" spans="1:23" x14ac:dyDescent="0.3">
      <c r="A1286" s="10" t="s">
        <v>1605</v>
      </c>
      <c r="B1286" s="10">
        <f>Cleaned_Data[[#This Row],[Order_ID]]</f>
        <v>3347</v>
      </c>
      <c r="C1286" s="10" t="str">
        <f>_xlfn.XLOOKUP(P1286,Dim_Product!$E$2:$E$221,Dim_Product!$A$2:$A$221,"Not Found")</f>
        <v>PK-55</v>
      </c>
      <c r="D1286" s="10" t="str">
        <f>_xlfn.XLOOKUP(Table5[[#This Row],[Order_Date]],Table8[Date],Table8[Date_Key],"Not Found")</f>
        <v>DK-392</v>
      </c>
      <c r="E1286" s="10" t="str">
        <f>_xlfn.XLOOKUP(R1286,Table4[Region],Table4[Region_Key])</f>
        <v>RK-03</v>
      </c>
      <c r="F1286" s="10" t="str">
        <f>_xlfn.XLOOKUP(S1286,Table6[Sales_Channel],Table6[Channel_Key])</f>
        <v>CK-01</v>
      </c>
      <c r="G1286" s="10" t="str">
        <f>_xlfn.XLOOKUP(T1286,Table7[Gender_Category],Table7[Gender_Key])</f>
        <v>GK-03</v>
      </c>
      <c r="H1286" s="10">
        <f>Cleaned_Data[[#This Row],[Units_Sold]]</f>
        <v>2</v>
      </c>
      <c r="I1286" s="10">
        <f>Cleaned_Data[[#This Row],[MRP]]</f>
        <v>4389.4399999999996</v>
      </c>
      <c r="J1286" s="10">
        <f>Cleaned_Data[[#This Row],[Discount_Applied]]</f>
        <v>0</v>
      </c>
      <c r="K1286" s="10">
        <f>Cleaned_Data[[#This Row],[Revenue]]</f>
        <v>0</v>
      </c>
      <c r="L1286" s="10">
        <f>Cleaned_Data[[#This Row],[Profit]]</f>
        <v>1546.55</v>
      </c>
      <c r="M1286" s="10" t="str">
        <f>Cleaned_Data[[#This Row],[Product_Name]]</f>
        <v>ZoomX Invincible</v>
      </c>
      <c r="N1286" s="10" t="str">
        <f>Cleaned_Data[[#This Row],[Product_Line]]</f>
        <v>Training</v>
      </c>
      <c r="O1286" s="10" t="str">
        <f>Cleaned_Data[[#This Row],[Size]]</f>
        <v>L</v>
      </c>
      <c r="P1286" s="10" t="str">
        <f t="shared" si="40"/>
        <v>ZoomX Invincible|Training|L</v>
      </c>
      <c r="Q1286" s="11">
        <f>Cleaned_Data[[#This Row],[Order_Date]]</f>
        <v>45524</v>
      </c>
      <c r="R1286" s="10" t="str">
        <f>Cleaned_Data[[#This Row],[Region]]</f>
        <v>Mumbai</v>
      </c>
      <c r="S1286" s="10" t="str">
        <f>Cleaned_Data[[#This Row],[Sales_Channel]]</f>
        <v>Online</v>
      </c>
      <c r="T1286" s="10" t="str">
        <f>Cleaned_Data[[#This Row],[Gender_Category]]</f>
        <v>Men</v>
      </c>
      <c r="U1286" t="str">
        <f t="shared" si="41"/>
        <v>DK-392</v>
      </c>
      <c r="V1286" s="10"/>
      <c r="W1286" s="10"/>
    </row>
    <row r="1287" spans="1:23" x14ac:dyDescent="0.3">
      <c r="A1287" s="10" t="s">
        <v>1606</v>
      </c>
      <c r="B1287" s="10">
        <f>Cleaned_Data[[#This Row],[Order_ID]]</f>
        <v>3348</v>
      </c>
      <c r="C1287" s="10" t="str">
        <f>_xlfn.XLOOKUP(P1287,Dim_Product!$E$2:$E$221,Dim_Product!$A$2:$A$221,"Not Found")</f>
        <v>PK-136</v>
      </c>
      <c r="D1287" s="10" t="str">
        <f>_xlfn.XLOOKUP(Table5[[#This Row],[Order_Date]],Table8[Date],Table8[Date_Key],"Not Found")</f>
        <v>DK-438</v>
      </c>
      <c r="E1287" s="10" t="str">
        <f>_xlfn.XLOOKUP(R1287,Table4[Region],Table4[Region_Key])</f>
        <v>RK-02</v>
      </c>
      <c r="F1287" s="10" t="str">
        <f>_xlfn.XLOOKUP(S1287,Table6[Sales_Channel],Table6[Channel_Key])</f>
        <v>CK-01</v>
      </c>
      <c r="G1287" s="10" t="str">
        <f>_xlfn.XLOOKUP(T1287,Table7[Gender_Category],Table7[Gender_Key])</f>
        <v>GK-02</v>
      </c>
      <c r="H1287" s="10">
        <f>Cleaned_Data[[#This Row],[Units_Sold]]</f>
        <v>2</v>
      </c>
      <c r="I1287" s="10">
        <f>Cleaned_Data[[#This Row],[MRP]]</f>
        <v>2114.86</v>
      </c>
      <c r="J1287" s="10">
        <f>Cleaned_Data[[#This Row],[Discount_Applied]]</f>
        <v>0</v>
      </c>
      <c r="K1287" s="10">
        <f>Cleaned_Data[[#This Row],[Revenue]]</f>
        <v>0</v>
      </c>
      <c r="L1287" s="10">
        <f>Cleaned_Data[[#This Row],[Profit]]</f>
        <v>2636.76</v>
      </c>
      <c r="M1287" s="10" t="str">
        <f>Cleaned_Data[[#This Row],[Product_Name]]</f>
        <v>Mercurial Superfly</v>
      </c>
      <c r="N1287" s="10" t="str">
        <f>Cleaned_Data[[#This Row],[Product_Line]]</f>
        <v>Soccer</v>
      </c>
      <c r="O1287" s="10" t="str">
        <f>Cleaned_Data[[#This Row],[Size]]</f>
        <v>9</v>
      </c>
      <c r="P1287" s="10" t="str">
        <f t="shared" si="40"/>
        <v>Mercurial Superfly|Soccer|9</v>
      </c>
      <c r="Q1287" s="11">
        <f>Cleaned_Data[[#This Row],[Order_Date]]</f>
        <v>45570</v>
      </c>
      <c r="R1287" s="10" t="str">
        <f>Cleaned_Data[[#This Row],[Region]]</f>
        <v>Hyderabad</v>
      </c>
      <c r="S1287" s="10" t="str">
        <f>Cleaned_Data[[#This Row],[Sales_Channel]]</f>
        <v>Online</v>
      </c>
      <c r="T1287" s="10" t="str">
        <f>Cleaned_Data[[#This Row],[Gender_Category]]</f>
        <v>Women</v>
      </c>
      <c r="U1287" t="str">
        <f t="shared" si="41"/>
        <v>DK-438</v>
      </c>
      <c r="V1287" s="10"/>
      <c r="W1287" s="10"/>
    </row>
    <row r="1288" spans="1:23" x14ac:dyDescent="0.3">
      <c r="A1288" s="10" t="s">
        <v>1607</v>
      </c>
      <c r="B1288" s="10">
        <f>Cleaned_Data[[#This Row],[Order_ID]]</f>
        <v>3349</v>
      </c>
      <c r="C1288" s="10" t="str">
        <f>_xlfn.XLOOKUP(P1288,Dim_Product!$E$2:$E$221,Dim_Product!$A$2:$A$221,"Not Found")</f>
        <v>PK-81</v>
      </c>
      <c r="D1288" s="10" t="str">
        <f>_xlfn.XLOOKUP(Table5[[#This Row],[Order_Date]],Table8[Date],Table8[Date_Key],"Not Found")</f>
        <v>DK-541</v>
      </c>
      <c r="E1288" s="10" t="str">
        <f>_xlfn.XLOOKUP(R1288,Table4[Region],Table4[Region_Key])</f>
        <v>RK-02</v>
      </c>
      <c r="F1288" s="10" t="str">
        <f>_xlfn.XLOOKUP(S1288,Table6[Sales_Channel],Table6[Channel_Key])</f>
        <v>CK-02</v>
      </c>
      <c r="G1288" s="10" t="str">
        <f>_xlfn.XLOOKUP(T1288,Table7[Gender_Category],Table7[Gender_Key])</f>
        <v>GK-03</v>
      </c>
      <c r="H1288" s="10">
        <f>Cleaned_Data[[#This Row],[Units_Sold]]</f>
        <v>0</v>
      </c>
      <c r="I1288" s="10">
        <f>Cleaned_Data[[#This Row],[MRP]]</f>
        <v>8180.92</v>
      </c>
      <c r="J1288" s="10">
        <f>Cleaned_Data[[#This Row],[Discount_Applied]]</f>
        <v>0</v>
      </c>
      <c r="K1288" s="10">
        <f>Cleaned_Data[[#This Row],[Revenue]]</f>
        <v>0</v>
      </c>
      <c r="L1288" s="10">
        <f>Cleaned_Data[[#This Row],[Profit]]</f>
        <v>-481.2</v>
      </c>
      <c r="M1288" s="10" t="str">
        <f>Cleaned_Data[[#This Row],[Product_Name]]</f>
        <v>ZoomX Invincible</v>
      </c>
      <c r="N1288" s="10" t="str">
        <f>Cleaned_Data[[#This Row],[Product_Line]]</f>
        <v>Training</v>
      </c>
      <c r="O1288" s="10" t="str">
        <f>Cleaned_Data[[#This Row],[Size]]</f>
        <v>M</v>
      </c>
      <c r="P1288" s="10" t="str">
        <f t="shared" si="40"/>
        <v>ZoomX Invincible|Training|M</v>
      </c>
      <c r="Q1288" s="11">
        <f>Cleaned_Data[[#This Row],[Order_Date]]</f>
        <v>45673</v>
      </c>
      <c r="R1288" s="10" t="str">
        <f>Cleaned_Data[[#This Row],[Region]]</f>
        <v>Hyderabad</v>
      </c>
      <c r="S1288" s="10" t="str">
        <f>Cleaned_Data[[#This Row],[Sales_Channel]]</f>
        <v>Retail</v>
      </c>
      <c r="T1288" s="10" t="str">
        <f>Cleaned_Data[[#This Row],[Gender_Category]]</f>
        <v>Men</v>
      </c>
      <c r="U1288" t="str">
        <f t="shared" si="41"/>
        <v>DK-541</v>
      </c>
      <c r="V1288" s="10"/>
      <c r="W1288" s="10"/>
    </row>
    <row r="1289" spans="1:23" x14ac:dyDescent="0.3">
      <c r="A1289" s="10" t="s">
        <v>1608</v>
      </c>
      <c r="B1289" s="10">
        <f>Cleaned_Data[[#This Row],[Order_ID]]</f>
        <v>3350</v>
      </c>
      <c r="C1289" s="10" t="str">
        <f>_xlfn.XLOOKUP(P1289,Dim_Product!$E$2:$E$221,Dim_Product!$A$2:$A$221,"Not Found")</f>
        <v>PK-82</v>
      </c>
      <c r="D1289" s="10" t="str">
        <f>_xlfn.XLOOKUP(Table5[[#This Row],[Order_Date]],Table8[Date],Table8[Date_Key],"Not Found")</f>
        <v>Not Found</v>
      </c>
      <c r="E1289" s="10" t="str">
        <f>_xlfn.XLOOKUP(R1289,Table4[Region],Table4[Region_Key])</f>
        <v>RK-01</v>
      </c>
      <c r="F1289" s="10" t="str">
        <f>_xlfn.XLOOKUP(S1289,Table6[Sales_Channel],Table6[Channel_Key])</f>
        <v>CK-01</v>
      </c>
      <c r="G1289" s="10" t="str">
        <f>_xlfn.XLOOKUP(T1289,Table7[Gender_Category],Table7[Gender_Key])</f>
        <v>GK-02</v>
      </c>
      <c r="H1289" s="10">
        <f>Cleaned_Data[[#This Row],[Units_Sold]]</f>
        <v>2</v>
      </c>
      <c r="I1289" s="10">
        <f>Cleaned_Data[[#This Row],[MRP]]</f>
        <v>6110.0300000000007</v>
      </c>
      <c r="J1289" s="10">
        <f>Cleaned_Data[[#This Row],[Discount_Applied]]</f>
        <v>0.48</v>
      </c>
      <c r="K1289" s="10">
        <f>Cleaned_Data[[#This Row],[Revenue]]</f>
        <v>0</v>
      </c>
      <c r="L1289" s="10">
        <f>Cleaned_Data[[#This Row],[Profit]]</f>
        <v>2199.4299999999998</v>
      </c>
      <c r="M1289" s="10" t="str">
        <f>Cleaned_Data[[#This Row],[Product_Name]]</f>
        <v>Zoom Freak</v>
      </c>
      <c r="N1289" s="10" t="str">
        <f>Cleaned_Data[[#This Row],[Product_Line]]</f>
        <v>Basketball</v>
      </c>
      <c r="O1289" s="10" t="str">
        <f>Cleaned_Data[[#This Row],[Size]]</f>
        <v>L</v>
      </c>
      <c r="P1289" s="10" t="str">
        <f t="shared" si="40"/>
        <v>Zoom Freak|Basketball|L</v>
      </c>
      <c r="Q1289" s="11" t="str">
        <f>Cleaned_Data[[#This Row],[Order_Date]]</f>
        <v/>
      </c>
      <c r="R1289" s="10" t="str">
        <f>Cleaned_Data[[#This Row],[Region]]</f>
        <v>Bangalore</v>
      </c>
      <c r="S1289" s="10" t="str">
        <f>Cleaned_Data[[#This Row],[Sales_Channel]]</f>
        <v>Online</v>
      </c>
      <c r="T1289" s="10" t="str">
        <f>Cleaned_Data[[#This Row],[Gender_Category]]</f>
        <v>Women</v>
      </c>
      <c r="U1289" t="str">
        <f t="shared" si="41"/>
        <v>Not Found</v>
      </c>
      <c r="V1289" s="10"/>
      <c r="W1289" s="10"/>
    </row>
    <row r="1290" spans="1:23" x14ac:dyDescent="0.3">
      <c r="A1290" s="10" t="s">
        <v>1609</v>
      </c>
      <c r="B1290" s="10">
        <f>Cleaned_Data[[#This Row],[Order_ID]]</f>
        <v>3351</v>
      </c>
      <c r="C1290" s="10" t="str">
        <f>_xlfn.XLOOKUP(P1290,Dim_Product!$E$2:$E$221,Dim_Product!$A$2:$A$221,"Not Found")</f>
        <v>PK-12</v>
      </c>
      <c r="D1290" s="10" t="str">
        <f>_xlfn.XLOOKUP(Table5[[#This Row],[Order_Date]],Table8[Date],Table8[Date_Key],"Not Found")</f>
        <v>DK-366</v>
      </c>
      <c r="E1290" s="10" t="str">
        <f>_xlfn.XLOOKUP(R1290,Table4[Region],Table4[Region_Key])</f>
        <v>RK-06</v>
      </c>
      <c r="F1290" s="10" t="str">
        <f>_xlfn.XLOOKUP(S1290,Table6[Sales_Channel],Table6[Channel_Key])</f>
        <v>CK-01</v>
      </c>
      <c r="G1290" s="10" t="str">
        <f>_xlfn.XLOOKUP(T1290,Table7[Gender_Category],Table7[Gender_Key])</f>
        <v>GK-03</v>
      </c>
      <c r="H1290" s="10">
        <f>Cleaned_Data[[#This Row],[Units_Sold]]</f>
        <v>2</v>
      </c>
      <c r="I1290" s="10">
        <f>Cleaned_Data[[#This Row],[MRP]]</f>
        <v>5319.24</v>
      </c>
      <c r="J1290" s="10">
        <f>Cleaned_Data[[#This Row],[Discount_Applied]]</f>
        <v>0.48</v>
      </c>
      <c r="K1290" s="10">
        <f>Cleaned_Data[[#This Row],[Revenue]]</f>
        <v>0</v>
      </c>
      <c r="L1290" s="10">
        <f>Cleaned_Data[[#This Row],[Profit]]</f>
        <v>-382.32</v>
      </c>
      <c r="M1290" s="10" t="str">
        <f>Cleaned_Data[[#This Row],[Product_Name]]</f>
        <v>SuperRep Go</v>
      </c>
      <c r="N1290" s="10" t="str">
        <f>Cleaned_Data[[#This Row],[Product_Line]]</f>
        <v>Training</v>
      </c>
      <c r="O1290" s="10" t="str">
        <f>Cleaned_Data[[#This Row],[Size]]</f>
        <v>NA</v>
      </c>
      <c r="P1290" s="10" t="str">
        <f t="shared" si="40"/>
        <v>SuperRep Go|Training|NA</v>
      </c>
      <c r="Q1290" s="11">
        <f>Cleaned_Data[[#This Row],[Order_Date]]</f>
        <v>45498</v>
      </c>
      <c r="R1290" s="10" t="str">
        <f>Cleaned_Data[[#This Row],[Region]]</f>
        <v>Kolkata</v>
      </c>
      <c r="S1290" s="10" t="str">
        <f>Cleaned_Data[[#This Row],[Sales_Channel]]</f>
        <v>Online</v>
      </c>
      <c r="T1290" s="10" t="str">
        <f>Cleaned_Data[[#This Row],[Gender_Category]]</f>
        <v>Men</v>
      </c>
      <c r="U1290" t="str">
        <f t="shared" si="41"/>
        <v>DK-366</v>
      </c>
      <c r="V1290" s="10"/>
      <c r="W1290" s="10"/>
    </row>
    <row r="1291" spans="1:23" x14ac:dyDescent="0.3">
      <c r="A1291" s="10" t="s">
        <v>1610</v>
      </c>
      <c r="B1291" s="10">
        <f>Cleaned_Data[[#This Row],[Order_ID]]</f>
        <v>3352</v>
      </c>
      <c r="C1291" s="10" t="str">
        <f>_xlfn.XLOOKUP(P1291,Dim_Product!$E$2:$E$221,Dim_Product!$A$2:$A$221,"Not Found")</f>
        <v>PK-199</v>
      </c>
      <c r="D1291" s="10" t="str">
        <f>_xlfn.XLOOKUP(Table5[[#This Row],[Order_Date]],Table8[Date],Table8[Date_Key],"Not Found")</f>
        <v>DK-416</v>
      </c>
      <c r="E1291" s="10" t="str">
        <f>_xlfn.XLOOKUP(R1291,Table4[Region],Table4[Region_Key])</f>
        <v>RK-04</v>
      </c>
      <c r="F1291" s="10" t="str">
        <f>_xlfn.XLOOKUP(S1291,Table6[Sales_Channel],Table6[Channel_Key])</f>
        <v>CK-02</v>
      </c>
      <c r="G1291" s="10" t="str">
        <f>_xlfn.XLOOKUP(T1291,Table7[Gender_Category],Table7[Gender_Key])</f>
        <v>GK-02</v>
      </c>
      <c r="H1291" s="10">
        <f>Cleaned_Data[[#This Row],[Units_Sold]]</f>
        <v>2</v>
      </c>
      <c r="I1291" s="10">
        <f>Cleaned_Data[[#This Row],[MRP]]</f>
        <v>6622.41</v>
      </c>
      <c r="J1291" s="10">
        <f>Cleaned_Data[[#This Row],[Discount_Applied]]</f>
        <v>0.23</v>
      </c>
      <c r="K1291" s="10">
        <f>Cleaned_Data[[#This Row],[Revenue]]</f>
        <v>0</v>
      </c>
      <c r="L1291" s="10">
        <f>Cleaned_Data[[#This Row],[Profit]]</f>
        <v>1437.43</v>
      </c>
      <c r="M1291" s="10" t="str">
        <f>Cleaned_Data[[#This Row],[Product_Name]]</f>
        <v>SuperRep Go</v>
      </c>
      <c r="N1291" s="10" t="str">
        <f>Cleaned_Data[[#This Row],[Product_Line]]</f>
        <v>Training</v>
      </c>
      <c r="O1291" s="10" t="str">
        <f>Cleaned_Data[[#This Row],[Size]]</f>
        <v>9</v>
      </c>
      <c r="P1291" s="10" t="str">
        <f t="shared" si="40"/>
        <v>SuperRep Go|Training|9</v>
      </c>
      <c r="Q1291" s="11">
        <f>Cleaned_Data[[#This Row],[Order_Date]]</f>
        <v>45548</v>
      </c>
      <c r="R1291" s="10" t="str">
        <f>Cleaned_Data[[#This Row],[Region]]</f>
        <v>Pune</v>
      </c>
      <c r="S1291" s="10" t="str">
        <f>Cleaned_Data[[#This Row],[Sales_Channel]]</f>
        <v>Retail</v>
      </c>
      <c r="T1291" s="10" t="str">
        <f>Cleaned_Data[[#This Row],[Gender_Category]]</f>
        <v>Women</v>
      </c>
      <c r="U1291" t="str">
        <f t="shared" si="41"/>
        <v>DK-416</v>
      </c>
      <c r="V1291" s="10"/>
      <c r="W1291" s="10"/>
    </row>
    <row r="1292" spans="1:23" x14ac:dyDescent="0.3">
      <c r="A1292" s="10" t="s">
        <v>1611</v>
      </c>
      <c r="B1292" s="10">
        <f>Cleaned_Data[[#This Row],[Order_ID]]</f>
        <v>3354</v>
      </c>
      <c r="C1292" s="10" t="str">
        <f>_xlfn.XLOOKUP(P1292,Dim_Product!$E$2:$E$221,Dim_Product!$A$2:$A$221,"Not Found")</f>
        <v>PK-110</v>
      </c>
      <c r="D1292" s="10" t="str">
        <f>_xlfn.XLOOKUP(Table5[[#This Row],[Order_Date]],Table8[Date],Table8[Date_Key],"Not Found")</f>
        <v>Not Found</v>
      </c>
      <c r="E1292" s="10" t="str">
        <f>_xlfn.XLOOKUP(R1292,Table4[Region],Table4[Region_Key])</f>
        <v>RK-06</v>
      </c>
      <c r="F1292" s="10" t="str">
        <f>_xlfn.XLOOKUP(S1292,Table6[Sales_Channel],Table6[Channel_Key])</f>
        <v>CK-02</v>
      </c>
      <c r="G1292" s="10" t="str">
        <f>_xlfn.XLOOKUP(T1292,Table7[Gender_Category],Table7[Gender_Key])</f>
        <v>GK-03</v>
      </c>
      <c r="H1292" s="10">
        <f>Cleaned_Data[[#This Row],[Units_Sold]]</f>
        <v>2</v>
      </c>
      <c r="I1292" s="10">
        <f>Cleaned_Data[[#This Row],[MRP]]</f>
        <v>6110.0300000000007</v>
      </c>
      <c r="J1292" s="10">
        <f>Cleaned_Data[[#This Row],[Discount_Applied]]</f>
        <v>0.4</v>
      </c>
      <c r="K1292" s="10">
        <f>Cleaned_Data[[#This Row],[Revenue]]</f>
        <v>0</v>
      </c>
      <c r="L1292" s="10">
        <f>Cleaned_Data[[#This Row],[Profit]]</f>
        <v>-987.6</v>
      </c>
      <c r="M1292" s="10" t="str">
        <f>Cleaned_Data[[#This Row],[Product_Name]]</f>
        <v>Dunk Low</v>
      </c>
      <c r="N1292" s="10" t="str">
        <f>Cleaned_Data[[#This Row],[Product_Line]]</f>
        <v>Lifestyle</v>
      </c>
      <c r="O1292" s="10" t="str">
        <f>Cleaned_Data[[#This Row],[Size]]</f>
        <v>L</v>
      </c>
      <c r="P1292" s="10" t="str">
        <f t="shared" si="40"/>
        <v>Dunk Low|Lifestyle|L</v>
      </c>
      <c r="Q1292" s="11" t="str">
        <f>Cleaned_Data[[#This Row],[Order_Date]]</f>
        <v/>
      </c>
      <c r="R1292" s="10" t="str">
        <f>Cleaned_Data[[#This Row],[Region]]</f>
        <v>Kolkata</v>
      </c>
      <c r="S1292" s="10" t="str">
        <f>Cleaned_Data[[#This Row],[Sales_Channel]]</f>
        <v>Retail</v>
      </c>
      <c r="T1292" s="10" t="str">
        <f>Cleaned_Data[[#This Row],[Gender_Category]]</f>
        <v>Men</v>
      </c>
      <c r="U1292" t="str">
        <f t="shared" si="41"/>
        <v>Not Found</v>
      </c>
      <c r="V1292" s="10"/>
      <c r="W1292" s="10"/>
    </row>
    <row r="1293" spans="1:23" x14ac:dyDescent="0.3">
      <c r="A1293" s="10" t="s">
        <v>1612</v>
      </c>
      <c r="B1293" s="10">
        <f>Cleaned_Data[[#This Row],[Order_ID]]</f>
        <v>3355</v>
      </c>
      <c r="C1293" s="10" t="str">
        <f>_xlfn.XLOOKUP(P1293,Dim_Product!$E$2:$E$221,Dim_Product!$A$2:$A$221,"Not Found")</f>
        <v>PK-181</v>
      </c>
      <c r="D1293" s="10" t="str">
        <f>_xlfn.XLOOKUP(Table5[[#This Row],[Order_Date]],Table8[Date],Table8[Date_Key],"Not Found")</f>
        <v>Not Found</v>
      </c>
      <c r="E1293" s="10" t="str">
        <f>_xlfn.XLOOKUP(R1293,Table4[Region],Table4[Region_Key])</f>
        <v>RK-04</v>
      </c>
      <c r="F1293" s="10" t="str">
        <f>_xlfn.XLOOKUP(S1293,Table6[Sales_Channel],Table6[Channel_Key])</f>
        <v>CK-01</v>
      </c>
      <c r="G1293" s="10" t="str">
        <f>_xlfn.XLOOKUP(T1293,Table7[Gender_Category],Table7[Gender_Key])</f>
        <v>GK-01</v>
      </c>
      <c r="H1293" s="10">
        <f>Cleaned_Data[[#This Row],[Units_Sold]]</f>
        <v>0</v>
      </c>
      <c r="I1293" s="10">
        <f>Cleaned_Data[[#This Row],[MRP]]</f>
        <v>7781.4</v>
      </c>
      <c r="J1293" s="10">
        <f>Cleaned_Data[[#This Row],[Discount_Applied]]</f>
        <v>0</v>
      </c>
      <c r="K1293" s="10">
        <f>Cleaned_Data[[#This Row],[Revenue]]</f>
        <v>0</v>
      </c>
      <c r="L1293" s="10">
        <f>Cleaned_Data[[#This Row],[Profit]]</f>
        <v>1815.96</v>
      </c>
      <c r="M1293" s="10" t="str">
        <f>Cleaned_Data[[#This Row],[Product_Name]]</f>
        <v>LeBron 20</v>
      </c>
      <c r="N1293" s="10" t="str">
        <f>Cleaned_Data[[#This Row],[Product_Line]]</f>
        <v>Basketball</v>
      </c>
      <c r="O1293" s="10" t="str">
        <f>Cleaned_Data[[#This Row],[Size]]</f>
        <v>6</v>
      </c>
      <c r="P1293" s="10" t="str">
        <f t="shared" si="40"/>
        <v>LeBron 20|Basketball|6</v>
      </c>
      <c r="Q1293" s="11" t="str">
        <f>Cleaned_Data[[#This Row],[Order_Date]]</f>
        <v/>
      </c>
      <c r="R1293" s="10" t="str">
        <f>Cleaned_Data[[#This Row],[Region]]</f>
        <v>Pune</v>
      </c>
      <c r="S1293" s="10" t="str">
        <f>Cleaned_Data[[#This Row],[Sales_Channel]]</f>
        <v>Online</v>
      </c>
      <c r="T1293" s="10" t="str">
        <f>Cleaned_Data[[#This Row],[Gender_Category]]</f>
        <v>Kids</v>
      </c>
      <c r="U1293" t="str">
        <f t="shared" si="41"/>
        <v>Not Found</v>
      </c>
      <c r="V1293" s="10"/>
      <c r="W1293" s="10"/>
    </row>
    <row r="1294" spans="1:23" x14ac:dyDescent="0.3">
      <c r="A1294" s="10" t="s">
        <v>1613</v>
      </c>
      <c r="B1294" s="10">
        <f>Cleaned_Data[[#This Row],[Order_ID]]</f>
        <v>3356</v>
      </c>
      <c r="C1294" s="10" t="str">
        <f>_xlfn.XLOOKUP(P1294,Dim_Product!$E$2:$E$221,Dim_Product!$A$2:$A$221,"Not Found")</f>
        <v>PK-02</v>
      </c>
      <c r="D1294" s="10" t="str">
        <f>_xlfn.XLOOKUP(Table5[[#This Row],[Order_Date]],Table8[Date],Table8[Date_Key],"Not Found")</f>
        <v>DK-668</v>
      </c>
      <c r="E1294" s="10" t="str">
        <f>_xlfn.XLOOKUP(R1294,Table4[Region],Table4[Region_Key])</f>
        <v>RK-03</v>
      </c>
      <c r="F1294" s="10" t="str">
        <f>_xlfn.XLOOKUP(S1294,Table6[Sales_Channel],Table6[Channel_Key])</f>
        <v>CK-01</v>
      </c>
      <c r="G1294" s="10" t="str">
        <f>_xlfn.XLOOKUP(T1294,Table7[Gender_Category],Table7[Gender_Key])</f>
        <v>GK-02</v>
      </c>
      <c r="H1294" s="10">
        <f>Cleaned_Data[[#This Row],[Units_Sold]]</f>
        <v>4</v>
      </c>
      <c r="I1294" s="10">
        <f>Cleaned_Data[[#This Row],[MRP]]</f>
        <v>6110.0300000000007</v>
      </c>
      <c r="J1294" s="10">
        <f>Cleaned_Data[[#This Row],[Discount_Applied]]</f>
        <v>0</v>
      </c>
      <c r="K1294" s="10">
        <f>Cleaned_Data[[#This Row],[Revenue]]</f>
        <v>0</v>
      </c>
      <c r="L1294" s="10">
        <f>Cleaned_Data[[#This Row],[Profit]]</f>
        <v>724.11</v>
      </c>
      <c r="M1294" s="10" t="str">
        <f>Cleaned_Data[[#This Row],[Product_Name]]</f>
        <v>Tiempo Legend</v>
      </c>
      <c r="N1294" s="10" t="str">
        <f>Cleaned_Data[[#This Row],[Product_Line]]</f>
        <v>Soccer</v>
      </c>
      <c r="O1294" s="10" t="str">
        <f>Cleaned_Data[[#This Row],[Size]]</f>
        <v>M</v>
      </c>
      <c r="P1294" s="10" t="str">
        <f t="shared" si="40"/>
        <v>Tiempo Legend|Soccer|M</v>
      </c>
      <c r="Q1294" s="11">
        <f>Cleaned_Data[[#This Row],[Order_Date]]</f>
        <v>45800</v>
      </c>
      <c r="R1294" s="10" t="str">
        <f>Cleaned_Data[[#This Row],[Region]]</f>
        <v>Mumbai</v>
      </c>
      <c r="S1294" s="10" t="str">
        <f>Cleaned_Data[[#This Row],[Sales_Channel]]</f>
        <v>Online</v>
      </c>
      <c r="T1294" s="10" t="str">
        <f>Cleaned_Data[[#This Row],[Gender_Category]]</f>
        <v>Women</v>
      </c>
      <c r="U1294" t="str">
        <f t="shared" si="41"/>
        <v>DK-668</v>
      </c>
      <c r="V1294" s="10"/>
      <c r="W1294" s="10"/>
    </row>
    <row r="1295" spans="1:23" x14ac:dyDescent="0.3">
      <c r="A1295" s="10" t="s">
        <v>1614</v>
      </c>
      <c r="B1295" s="10">
        <f>Cleaned_Data[[#This Row],[Order_ID]]</f>
        <v>3357</v>
      </c>
      <c r="C1295" s="10" t="str">
        <f>_xlfn.XLOOKUP(P1295,Dim_Product!$E$2:$E$221,Dim_Product!$A$2:$A$221,"Not Found")</f>
        <v>PK-06</v>
      </c>
      <c r="D1295" s="10" t="str">
        <f>_xlfn.XLOOKUP(Table5[[#This Row],[Order_Date]],Table8[Date],Table8[Date_Key],"Not Found")</f>
        <v>Not Found</v>
      </c>
      <c r="E1295" s="10" t="str">
        <f>_xlfn.XLOOKUP(R1295,Table4[Region],Table4[Region_Key])</f>
        <v>RK-05</v>
      </c>
      <c r="F1295" s="10" t="str">
        <f>_xlfn.XLOOKUP(S1295,Table6[Sales_Channel],Table6[Channel_Key])</f>
        <v>CK-01</v>
      </c>
      <c r="G1295" s="10" t="str">
        <f>_xlfn.XLOOKUP(T1295,Table7[Gender_Category],Table7[Gender_Key])</f>
        <v>GK-01</v>
      </c>
      <c r="H1295" s="10">
        <f>Cleaned_Data[[#This Row],[Units_Sold]]</f>
        <v>4</v>
      </c>
      <c r="I1295" s="10">
        <f>Cleaned_Data[[#This Row],[MRP]]</f>
        <v>6206.45</v>
      </c>
      <c r="J1295" s="10">
        <f>Cleaned_Data[[#This Row],[Discount_Applied]]</f>
        <v>0.5</v>
      </c>
      <c r="K1295" s="10">
        <f>Cleaned_Data[[#This Row],[Revenue]]</f>
        <v>12412.9</v>
      </c>
      <c r="L1295" s="10">
        <f>Cleaned_Data[[#This Row],[Profit]]</f>
        <v>678.42</v>
      </c>
      <c r="M1295" s="10" t="str">
        <f>Cleaned_Data[[#This Row],[Product_Name]]</f>
        <v>Flex Trainer</v>
      </c>
      <c r="N1295" s="10" t="str">
        <f>Cleaned_Data[[#This Row],[Product_Line]]</f>
        <v>Training</v>
      </c>
      <c r="O1295" s="10" t="str">
        <f>Cleaned_Data[[#This Row],[Size]]</f>
        <v>M</v>
      </c>
      <c r="P1295" s="10" t="str">
        <f t="shared" si="40"/>
        <v>Flex Trainer|Training|M</v>
      </c>
      <c r="Q1295" s="11" t="str">
        <f>Cleaned_Data[[#This Row],[Order_Date]]</f>
        <v/>
      </c>
      <c r="R1295" s="10" t="str">
        <f>Cleaned_Data[[#This Row],[Region]]</f>
        <v>Delhi</v>
      </c>
      <c r="S1295" s="10" t="str">
        <f>Cleaned_Data[[#This Row],[Sales_Channel]]</f>
        <v>Online</v>
      </c>
      <c r="T1295" s="10" t="str">
        <f>Cleaned_Data[[#This Row],[Gender_Category]]</f>
        <v>Kids</v>
      </c>
      <c r="U1295" t="str">
        <f t="shared" si="41"/>
        <v>Not Found</v>
      </c>
      <c r="V1295" s="10"/>
      <c r="W1295" s="10"/>
    </row>
    <row r="1296" spans="1:23" x14ac:dyDescent="0.3">
      <c r="A1296" s="10" t="s">
        <v>1615</v>
      </c>
      <c r="B1296" s="10">
        <f>Cleaned_Data[[#This Row],[Order_ID]]</f>
        <v>3358</v>
      </c>
      <c r="C1296" s="10" t="str">
        <f>_xlfn.XLOOKUP(P1296,Dim_Product!$E$2:$E$221,Dim_Product!$A$2:$A$221,"Not Found")</f>
        <v>PK-22</v>
      </c>
      <c r="D1296" s="10" t="str">
        <f>_xlfn.XLOOKUP(Table5[[#This Row],[Order_Date]],Table8[Date],Table8[Date_Key],"Not Found")</f>
        <v>Not Found</v>
      </c>
      <c r="E1296" s="10" t="str">
        <f>_xlfn.XLOOKUP(R1296,Table4[Region],Table4[Region_Key])</f>
        <v>RK-02</v>
      </c>
      <c r="F1296" s="10" t="str">
        <f>_xlfn.XLOOKUP(S1296,Table6[Sales_Channel],Table6[Channel_Key])</f>
        <v>CK-01</v>
      </c>
      <c r="G1296" s="10" t="str">
        <f>_xlfn.XLOOKUP(T1296,Table7[Gender_Category],Table7[Gender_Key])</f>
        <v>GK-03</v>
      </c>
      <c r="H1296" s="10">
        <f>Cleaned_Data[[#This Row],[Units_Sold]]</f>
        <v>2</v>
      </c>
      <c r="I1296" s="10">
        <f>Cleaned_Data[[#This Row],[MRP]]</f>
        <v>6110.0300000000007</v>
      </c>
      <c r="J1296" s="10">
        <f>Cleaned_Data[[#This Row],[Discount_Applied]]</f>
        <v>0.43</v>
      </c>
      <c r="K1296" s="10">
        <f>Cleaned_Data[[#This Row],[Revenue]]</f>
        <v>0</v>
      </c>
      <c r="L1296" s="10">
        <f>Cleaned_Data[[#This Row],[Profit]]</f>
        <v>2019.56</v>
      </c>
      <c r="M1296" s="10" t="str">
        <f>Cleaned_Data[[#This Row],[Product_Name]]</f>
        <v>Kyrie Flytrap</v>
      </c>
      <c r="N1296" s="10" t="str">
        <f>Cleaned_Data[[#This Row],[Product_Line]]</f>
        <v>Basketball</v>
      </c>
      <c r="O1296" s="10" t="str">
        <f>Cleaned_Data[[#This Row],[Size]]</f>
        <v>M</v>
      </c>
      <c r="P1296" s="10" t="str">
        <f t="shared" si="40"/>
        <v>Kyrie Flytrap|Basketball|M</v>
      </c>
      <c r="Q1296" s="11" t="str">
        <f>Cleaned_Data[[#This Row],[Order_Date]]</f>
        <v/>
      </c>
      <c r="R1296" s="10" t="str">
        <f>Cleaned_Data[[#This Row],[Region]]</f>
        <v>Hyderabad</v>
      </c>
      <c r="S1296" s="10" t="str">
        <f>Cleaned_Data[[#This Row],[Sales_Channel]]</f>
        <v>Online</v>
      </c>
      <c r="T1296" s="10" t="str">
        <f>Cleaned_Data[[#This Row],[Gender_Category]]</f>
        <v>Men</v>
      </c>
      <c r="U1296" t="str">
        <f t="shared" si="41"/>
        <v>Not Found</v>
      </c>
      <c r="V1296" s="10"/>
      <c r="W1296" s="10"/>
    </row>
    <row r="1297" spans="1:23" x14ac:dyDescent="0.3">
      <c r="A1297" s="10" t="s">
        <v>1616</v>
      </c>
      <c r="B1297" s="10">
        <f>Cleaned_Data[[#This Row],[Order_ID]]</f>
        <v>3359</v>
      </c>
      <c r="C1297" s="10" t="str">
        <f>_xlfn.XLOOKUP(P1297,Dim_Product!$E$2:$E$221,Dim_Product!$A$2:$A$221,"Not Found")</f>
        <v>PK-56</v>
      </c>
      <c r="D1297" s="10" t="str">
        <f>_xlfn.XLOOKUP(Table5[[#This Row],[Order_Date]],Table8[Date],Table8[Date_Key],"Not Found")</f>
        <v>DK-523</v>
      </c>
      <c r="E1297" s="10" t="str">
        <f>_xlfn.XLOOKUP(R1297,Table4[Region],Table4[Region_Key])</f>
        <v>RK-03</v>
      </c>
      <c r="F1297" s="10" t="str">
        <f>_xlfn.XLOOKUP(S1297,Table6[Sales_Channel],Table6[Channel_Key])</f>
        <v>CK-02</v>
      </c>
      <c r="G1297" s="10" t="str">
        <f>_xlfn.XLOOKUP(T1297,Table7[Gender_Category],Table7[Gender_Key])</f>
        <v>GK-01</v>
      </c>
      <c r="H1297" s="10">
        <f>Cleaned_Data[[#This Row],[Units_Sold]]</f>
        <v>2</v>
      </c>
      <c r="I1297" s="10">
        <f>Cleaned_Data[[#This Row],[MRP]]</f>
        <v>9362.81</v>
      </c>
      <c r="J1297" s="10">
        <f>Cleaned_Data[[#This Row],[Discount_Applied]]</f>
        <v>0</v>
      </c>
      <c r="K1297" s="10">
        <f>Cleaned_Data[[#This Row],[Revenue]]</f>
        <v>0</v>
      </c>
      <c r="L1297" s="10">
        <f>Cleaned_Data[[#This Row],[Profit]]</f>
        <v>2963.03</v>
      </c>
      <c r="M1297" s="10" t="str">
        <f>Cleaned_Data[[#This Row],[Product_Name]]</f>
        <v>LeBron 20</v>
      </c>
      <c r="N1297" s="10" t="str">
        <f>Cleaned_Data[[#This Row],[Product_Line]]</f>
        <v>Basketball</v>
      </c>
      <c r="O1297" s="10" t="str">
        <f>Cleaned_Data[[#This Row],[Size]]</f>
        <v>NA</v>
      </c>
      <c r="P1297" s="10" t="str">
        <f t="shared" si="40"/>
        <v>LeBron 20|Basketball|NA</v>
      </c>
      <c r="Q1297" s="11">
        <f>Cleaned_Data[[#This Row],[Order_Date]]</f>
        <v>45655</v>
      </c>
      <c r="R1297" s="10" t="str">
        <f>Cleaned_Data[[#This Row],[Region]]</f>
        <v>Mumbai</v>
      </c>
      <c r="S1297" s="10" t="str">
        <f>Cleaned_Data[[#This Row],[Sales_Channel]]</f>
        <v>Retail</v>
      </c>
      <c r="T1297" s="10" t="str">
        <f>Cleaned_Data[[#This Row],[Gender_Category]]</f>
        <v>Kids</v>
      </c>
      <c r="U1297" t="str">
        <f t="shared" si="41"/>
        <v>DK-523</v>
      </c>
      <c r="V1297" s="10"/>
      <c r="W1297" s="10"/>
    </row>
    <row r="1298" spans="1:23" x14ac:dyDescent="0.3">
      <c r="A1298" s="10" t="s">
        <v>1617</v>
      </c>
      <c r="B1298" s="10">
        <f>Cleaned_Data[[#This Row],[Order_ID]]</f>
        <v>3360</v>
      </c>
      <c r="C1298" s="10" t="str">
        <f>_xlfn.XLOOKUP(P1298,Dim_Product!$E$2:$E$221,Dim_Product!$A$2:$A$221,"Not Found")</f>
        <v>PK-58</v>
      </c>
      <c r="D1298" s="10" t="str">
        <f>_xlfn.XLOOKUP(Table5[[#This Row],[Order_Date]],Table8[Date],Table8[Date_Key],"Not Found")</f>
        <v>Not Found</v>
      </c>
      <c r="E1298" s="10" t="str">
        <f>_xlfn.XLOOKUP(R1298,Table4[Region],Table4[Region_Key])</f>
        <v>RK-01</v>
      </c>
      <c r="F1298" s="10" t="str">
        <f>_xlfn.XLOOKUP(S1298,Table6[Sales_Channel],Table6[Channel_Key])</f>
        <v>CK-01</v>
      </c>
      <c r="G1298" s="10" t="str">
        <f>_xlfn.XLOOKUP(T1298,Table7[Gender_Category],Table7[Gender_Key])</f>
        <v>GK-02</v>
      </c>
      <c r="H1298" s="10">
        <f>Cleaned_Data[[#This Row],[Units_Sold]]</f>
        <v>4</v>
      </c>
      <c r="I1298" s="10">
        <f>Cleaned_Data[[#This Row],[MRP]]</f>
        <v>6110.0300000000007</v>
      </c>
      <c r="J1298" s="10">
        <f>Cleaned_Data[[#This Row],[Discount_Applied]]</f>
        <v>0.06</v>
      </c>
      <c r="K1298" s="10">
        <f>Cleaned_Data[[#This Row],[Revenue]]</f>
        <v>0</v>
      </c>
      <c r="L1298" s="10">
        <f>Cleaned_Data[[#This Row],[Profit]]</f>
        <v>304.12</v>
      </c>
      <c r="M1298" s="10" t="str">
        <f>Cleaned_Data[[#This Row],[Product_Name]]</f>
        <v>Metcon 7</v>
      </c>
      <c r="N1298" s="10" t="str">
        <f>Cleaned_Data[[#This Row],[Product_Line]]</f>
        <v>Training</v>
      </c>
      <c r="O1298" s="10" t="str">
        <f>Cleaned_Data[[#This Row],[Size]]</f>
        <v>M</v>
      </c>
      <c r="P1298" s="10" t="str">
        <f t="shared" si="40"/>
        <v>Metcon 7|Training|M</v>
      </c>
      <c r="Q1298" s="11" t="str">
        <f>Cleaned_Data[[#This Row],[Order_Date]]</f>
        <v/>
      </c>
      <c r="R1298" s="10" t="str">
        <f>Cleaned_Data[[#This Row],[Region]]</f>
        <v>Bangalore</v>
      </c>
      <c r="S1298" s="10" t="str">
        <f>Cleaned_Data[[#This Row],[Sales_Channel]]</f>
        <v>Online</v>
      </c>
      <c r="T1298" s="10" t="str">
        <f>Cleaned_Data[[#This Row],[Gender_Category]]</f>
        <v>Women</v>
      </c>
      <c r="U1298" t="str">
        <f t="shared" si="41"/>
        <v>Not Found</v>
      </c>
      <c r="V1298" s="10"/>
      <c r="W1298" s="10"/>
    </row>
    <row r="1299" spans="1:23" x14ac:dyDescent="0.3">
      <c r="A1299" s="10" t="s">
        <v>1618</v>
      </c>
      <c r="B1299" s="10">
        <f>Cleaned_Data[[#This Row],[Order_ID]]</f>
        <v>3361</v>
      </c>
      <c r="C1299" s="10" t="str">
        <f>_xlfn.XLOOKUP(P1299,Dim_Product!$E$2:$E$221,Dim_Product!$A$2:$A$221,"Not Found")</f>
        <v>PK-66</v>
      </c>
      <c r="D1299" s="10" t="str">
        <f>_xlfn.XLOOKUP(Table5[[#This Row],[Order_Date]],Table8[Date],Table8[Date_Key],"Not Found")</f>
        <v>DK-563</v>
      </c>
      <c r="E1299" s="10" t="str">
        <f>_xlfn.XLOOKUP(R1299,Table4[Region],Table4[Region_Key])</f>
        <v>RK-01</v>
      </c>
      <c r="F1299" s="10" t="str">
        <f>_xlfn.XLOOKUP(S1299,Table6[Sales_Channel],Table6[Channel_Key])</f>
        <v>CK-02</v>
      </c>
      <c r="G1299" s="10" t="str">
        <f>_xlfn.XLOOKUP(T1299,Table7[Gender_Category],Table7[Gender_Key])</f>
        <v>GK-02</v>
      </c>
      <c r="H1299" s="10">
        <f>Cleaned_Data[[#This Row],[Units_Sold]]</f>
        <v>0</v>
      </c>
      <c r="I1299" s="10">
        <f>Cleaned_Data[[#This Row],[MRP]]</f>
        <v>6110.0300000000007</v>
      </c>
      <c r="J1299" s="10">
        <f>Cleaned_Data[[#This Row],[Discount_Applied]]</f>
        <v>0</v>
      </c>
      <c r="K1299" s="10">
        <f>Cleaned_Data[[#This Row],[Revenue]]</f>
        <v>0</v>
      </c>
      <c r="L1299" s="10">
        <f>Cleaned_Data[[#This Row],[Profit]]</f>
        <v>3007.91</v>
      </c>
      <c r="M1299" s="10" t="str">
        <f>Cleaned_Data[[#This Row],[Product_Name]]</f>
        <v>LeBron 20</v>
      </c>
      <c r="N1299" s="10" t="str">
        <f>Cleaned_Data[[#This Row],[Product_Line]]</f>
        <v>Basketball</v>
      </c>
      <c r="O1299" s="10" t="str">
        <f>Cleaned_Data[[#This Row],[Size]]</f>
        <v>XL</v>
      </c>
      <c r="P1299" s="10" t="str">
        <f t="shared" si="40"/>
        <v>LeBron 20|Basketball|XL</v>
      </c>
      <c r="Q1299" s="11">
        <f>Cleaned_Data[[#This Row],[Order_Date]]</f>
        <v>45695</v>
      </c>
      <c r="R1299" s="10" t="str">
        <f>Cleaned_Data[[#This Row],[Region]]</f>
        <v>Bangalore</v>
      </c>
      <c r="S1299" s="10" t="str">
        <f>Cleaned_Data[[#This Row],[Sales_Channel]]</f>
        <v>Retail</v>
      </c>
      <c r="T1299" s="10" t="str">
        <f>Cleaned_Data[[#This Row],[Gender_Category]]</f>
        <v>Women</v>
      </c>
      <c r="U1299" t="str">
        <f t="shared" si="41"/>
        <v>DK-563</v>
      </c>
      <c r="V1299" s="10"/>
      <c r="W1299" s="10"/>
    </row>
    <row r="1300" spans="1:23" x14ac:dyDescent="0.3">
      <c r="A1300" s="10" t="s">
        <v>1619</v>
      </c>
      <c r="B1300" s="10">
        <f>Cleaned_Data[[#This Row],[Order_ID]]</f>
        <v>3362</v>
      </c>
      <c r="C1300" s="10" t="str">
        <f>_xlfn.XLOOKUP(P1300,Dim_Product!$E$2:$E$221,Dim_Product!$A$2:$A$221,"Not Found")</f>
        <v>PK-119</v>
      </c>
      <c r="D1300" s="10" t="str">
        <f>_xlfn.XLOOKUP(Table5[[#This Row],[Order_Date]],Table8[Date],Table8[Date_Key],"Not Found")</f>
        <v>Not Found</v>
      </c>
      <c r="E1300" s="10" t="str">
        <f>_xlfn.XLOOKUP(R1300,Table4[Region],Table4[Region_Key])</f>
        <v>RK-05</v>
      </c>
      <c r="F1300" s="10" t="str">
        <f>_xlfn.XLOOKUP(S1300,Table6[Sales_Channel],Table6[Channel_Key])</f>
        <v>CK-02</v>
      </c>
      <c r="G1300" s="10" t="str">
        <f>_xlfn.XLOOKUP(T1300,Table7[Gender_Category],Table7[Gender_Key])</f>
        <v>GK-03</v>
      </c>
      <c r="H1300" s="10">
        <f>Cleaned_Data[[#This Row],[Units_Sold]]</f>
        <v>2</v>
      </c>
      <c r="I1300" s="10">
        <f>Cleaned_Data[[#This Row],[MRP]]</f>
        <v>6110.0300000000007</v>
      </c>
      <c r="J1300" s="10">
        <f>Cleaned_Data[[#This Row],[Discount_Applied]]</f>
        <v>0</v>
      </c>
      <c r="K1300" s="10">
        <f>Cleaned_Data[[#This Row],[Revenue]]</f>
        <v>0</v>
      </c>
      <c r="L1300" s="10">
        <f>Cleaned_Data[[#This Row],[Profit]]</f>
        <v>2730.12</v>
      </c>
      <c r="M1300" s="10" t="str">
        <f>Cleaned_Data[[#This Row],[Product_Name]]</f>
        <v>Air Force 1</v>
      </c>
      <c r="N1300" s="10" t="str">
        <f>Cleaned_Data[[#This Row],[Product_Line]]</f>
        <v>Lifestyle</v>
      </c>
      <c r="O1300" s="10" t="str">
        <f>Cleaned_Data[[#This Row],[Size]]</f>
        <v>L</v>
      </c>
      <c r="P1300" s="10" t="str">
        <f t="shared" si="40"/>
        <v>Air Force 1|Lifestyle|L</v>
      </c>
      <c r="Q1300" s="11" t="str">
        <f>Cleaned_Data[[#This Row],[Order_Date]]</f>
        <v/>
      </c>
      <c r="R1300" s="10" t="str">
        <f>Cleaned_Data[[#This Row],[Region]]</f>
        <v>Delhi</v>
      </c>
      <c r="S1300" s="10" t="str">
        <f>Cleaned_Data[[#This Row],[Sales_Channel]]</f>
        <v>Retail</v>
      </c>
      <c r="T1300" s="10" t="str">
        <f>Cleaned_Data[[#This Row],[Gender_Category]]</f>
        <v>Men</v>
      </c>
      <c r="U1300" t="str">
        <f t="shared" si="41"/>
        <v>Not Found</v>
      </c>
      <c r="V1300" s="10"/>
      <c r="W1300" s="10"/>
    </row>
    <row r="1301" spans="1:23" x14ac:dyDescent="0.3">
      <c r="A1301" s="10" t="s">
        <v>1620</v>
      </c>
      <c r="B1301" s="10">
        <f>Cleaned_Data[[#This Row],[Order_ID]]</f>
        <v>3363</v>
      </c>
      <c r="C1301" s="10" t="str">
        <f>_xlfn.XLOOKUP(P1301,Dim_Product!$E$2:$E$221,Dim_Product!$A$2:$A$221,"Not Found")</f>
        <v>PK-59</v>
      </c>
      <c r="D1301" s="10" t="str">
        <f>_xlfn.XLOOKUP(Table5[[#This Row],[Order_Date]],Table8[Date],Table8[Date_Key],"Not Found")</f>
        <v>Not Found</v>
      </c>
      <c r="E1301" s="10" t="str">
        <f>_xlfn.XLOOKUP(R1301,Table4[Region],Table4[Region_Key])</f>
        <v>RK-01</v>
      </c>
      <c r="F1301" s="10" t="str">
        <f>_xlfn.XLOOKUP(S1301,Table6[Sales_Channel],Table6[Channel_Key])</f>
        <v>CK-01</v>
      </c>
      <c r="G1301" s="10" t="str">
        <f>_xlfn.XLOOKUP(T1301,Table7[Gender_Category],Table7[Gender_Key])</f>
        <v>GK-02</v>
      </c>
      <c r="H1301" s="10">
        <f>Cleaned_Data[[#This Row],[Units_Sold]]</f>
        <v>3</v>
      </c>
      <c r="I1301" s="10">
        <f>Cleaned_Data[[#This Row],[MRP]]</f>
        <v>6110.0300000000007</v>
      </c>
      <c r="J1301" s="10">
        <f>Cleaned_Data[[#This Row],[Discount_Applied]]</f>
        <v>0.6</v>
      </c>
      <c r="K1301" s="10">
        <f>Cleaned_Data[[#This Row],[Revenue]]</f>
        <v>0</v>
      </c>
      <c r="L1301" s="10">
        <f>Cleaned_Data[[#This Row],[Profit]]</f>
        <v>39.86</v>
      </c>
      <c r="M1301" s="10" t="str">
        <f>Cleaned_Data[[#This Row],[Product_Name]]</f>
        <v>Kyrie Flytrap</v>
      </c>
      <c r="N1301" s="10" t="str">
        <f>Cleaned_Data[[#This Row],[Product_Line]]</f>
        <v>Basketball</v>
      </c>
      <c r="O1301" s="10" t="str">
        <f>Cleaned_Data[[#This Row],[Size]]</f>
        <v>NA</v>
      </c>
      <c r="P1301" s="10" t="str">
        <f t="shared" si="40"/>
        <v>Kyrie Flytrap|Basketball|NA</v>
      </c>
      <c r="Q1301" s="11" t="str">
        <f>Cleaned_Data[[#This Row],[Order_Date]]</f>
        <v/>
      </c>
      <c r="R1301" s="10" t="str">
        <f>Cleaned_Data[[#This Row],[Region]]</f>
        <v>Bangalore</v>
      </c>
      <c r="S1301" s="10" t="str">
        <f>Cleaned_Data[[#This Row],[Sales_Channel]]</f>
        <v>Online</v>
      </c>
      <c r="T1301" s="10" t="str">
        <f>Cleaned_Data[[#This Row],[Gender_Category]]</f>
        <v>Women</v>
      </c>
      <c r="U1301" t="str">
        <f t="shared" si="41"/>
        <v>Not Found</v>
      </c>
      <c r="V1301" s="10"/>
      <c r="W1301" s="10"/>
    </row>
    <row r="1302" spans="1:23" x14ac:dyDescent="0.3">
      <c r="A1302" s="10" t="s">
        <v>1621</v>
      </c>
      <c r="B1302" s="10">
        <f>Cleaned_Data[[#This Row],[Order_ID]]</f>
        <v>3364</v>
      </c>
      <c r="C1302" s="10" t="str">
        <f>_xlfn.XLOOKUP(P1302,Dim_Product!$E$2:$E$221,Dim_Product!$A$2:$A$221,"Not Found")</f>
        <v>PK-03</v>
      </c>
      <c r="D1302" s="10" t="str">
        <f>_xlfn.XLOOKUP(Table5[[#This Row],[Order_Date]],Table8[Date],Table8[Date_Key],"Not Found")</f>
        <v>DK-512</v>
      </c>
      <c r="E1302" s="10" t="str">
        <f>_xlfn.XLOOKUP(R1302,Table4[Region],Table4[Region_Key])</f>
        <v>RK-04</v>
      </c>
      <c r="F1302" s="10" t="str">
        <f>_xlfn.XLOOKUP(S1302,Table6[Sales_Channel],Table6[Channel_Key])</f>
        <v>CK-01</v>
      </c>
      <c r="G1302" s="10" t="str">
        <f>_xlfn.XLOOKUP(T1302,Table7[Gender_Category],Table7[Gender_Key])</f>
        <v>GK-01</v>
      </c>
      <c r="H1302" s="10">
        <f>Cleaned_Data[[#This Row],[Units_Sold]]</f>
        <v>2</v>
      </c>
      <c r="I1302" s="10">
        <f>Cleaned_Data[[#This Row],[MRP]]</f>
        <v>6110.0300000000007</v>
      </c>
      <c r="J1302" s="10">
        <f>Cleaned_Data[[#This Row],[Discount_Applied]]</f>
        <v>0.24</v>
      </c>
      <c r="K1302" s="10">
        <f>Cleaned_Data[[#This Row],[Revenue]]</f>
        <v>0</v>
      </c>
      <c r="L1302" s="10">
        <f>Cleaned_Data[[#This Row],[Profit]]</f>
        <v>-371.86</v>
      </c>
      <c r="M1302" s="10" t="str">
        <f>Cleaned_Data[[#This Row],[Product_Name]]</f>
        <v>Premier III</v>
      </c>
      <c r="N1302" s="10" t="str">
        <f>Cleaned_Data[[#This Row],[Product_Line]]</f>
        <v>Soccer</v>
      </c>
      <c r="O1302" s="10" t="str">
        <f>Cleaned_Data[[#This Row],[Size]]</f>
        <v>M</v>
      </c>
      <c r="P1302" s="10" t="str">
        <f t="shared" si="40"/>
        <v>Premier III|Soccer|M</v>
      </c>
      <c r="Q1302" s="11">
        <f>Cleaned_Data[[#This Row],[Order_Date]]</f>
        <v>45644</v>
      </c>
      <c r="R1302" s="10" t="str">
        <f>Cleaned_Data[[#This Row],[Region]]</f>
        <v>Pune</v>
      </c>
      <c r="S1302" s="10" t="str">
        <f>Cleaned_Data[[#This Row],[Sales_Channel]]</f>
        <v>Online</v>
      </c>
      <c r="T1302" s="10" t="str">
        <f>Cleaned_Data[[#This Row],[Gender_Category]]</f>
        <v>Kids</v>
      </c>
      <c r="U1302" t="str">
        <f t="shared" si="41"/>
        <v>DK-512</v>
      </c>
      <c r="V1302" s="10"/>
      <c r="W1302" s="10"/>
    </row>
    <row r="1303" spans="1:23" x14ac:dyDescent="0.3">
      <c r="A1303" s="10" t="s">
        <v>1622</v>
      </c>
      <c r="B1303" s="10">
        <f>Cleaned_Data[[#This Row],[Order_ID]]</f>
        <v>3365</v>
      </c>
      <c r="C1303" s="10" t="str">
        <f>_xlfn.XLOOKUP(P1303,Dim_Product!$E$2:$E$221,Dim_Product!$A$2:$A$221,"Not Found")</f>
        <v>PK-114</v>
      </c>
      <c r="D1303" s="10" t="str">
        <f>_xlfn.XLOOKUP(Table5[[#This Row],[Order_Date]],Table8[Date],Table8[Date_Key],"Not Found")</f>
        <v>Not Found</v>
      </c>
      <c r="E1303" s="10" t="str">
        <f>_xlfn.XLOOKUP(R1303,Table4[Region],Table4[Region_Key])</f>
        <v>RK-04</v>
      </c>
      <c r="F1303" s="10" t="str">
        <f>_xlfn.XLOOKUP(S1303,Table6[Sales_Channel],Table6[Channel_Key])</f>
        <v>CK-02</v>
      </c>
      <c r="G1303" s="10" t="str">
        <f>_xlfn.XLOOKUP(T1303,Table7[Gender_Category],Table7[Gender_Key])</f>
        <v>GK-01</v>
      </c>
      <c r="H1303" s="10">
        <f>Cleaned_Data[[#This Row],[Units_Sold]]</f>
        <v>2</v>
      </c>
      <c r="I1303" s="10">
        <f>Cleaned_Data[[#This Row],[MRP]]</f>
        <v>6110.0300000000007</v>
      </c>
      <c r="J1303" s="10">
        <f>Cleaned_Data[[#This Row],[Discount_Applied]]</f>
        <v>0.95</v>
      </c>
      <c r="K1303" s="10">
        <f>Cleaned_Data[[#This Row],[Revenue]]</f>
        <v>0</v>
      </c>
      <c r="L1303" s="10">
        <f>Cleaned_Data[[#This Row],[Profit]]</f>
        <v>-445.03</v>
      </c>
      <c r="M1303" s="10" t="str">
        <f>Cleaned_Data[[#This Row],[Product_Name]]</f>
        <v>Air Zoom</v>
      </c>
      <c r="N1303" s="10" t="str">
        <f>Cleaned_Data[[#This Row],[Product_Line]]</f>
        <v>Running</v>
      </c>
      <c r="O1303" s="10" t="str">
        <f>Cleaned_Data[[#This Row],[Size]]</f>
        <v>M</v>
      </c>
      <c r="P1303" s="10" t="str">
        <f t="shared" si="40"/>
        <v>Air Zoom|Running|M</v>
      </c>
      <c r="Q1303" s="11" t="str">
        <f>Cleaned_Data[[#This Row],[Order_Date]]</f>
        <v/>
      </c>
      <c r="R1303" s="10" t="str">
        <f>Cleaned_Data[[#This Row],[Region]]</f>
        <v>Pune</v>
      </c>
      <c r="S1303" s="10" t="str">
        <f>Cleaned_Data[[#This Row],[Sales_Channel]]</f>
        <v>Retail</v>
      </c>
      <c r="T1303" s="10" t="str">
        <f>Cleaned_Data[[#This Row],[Gender_Category]]</f>
        <v>Kids</v>
      </c>
      <c r="U1303" t="str">
        <f t="shared" si="41"/>
        <v>Not Found</v>
      </c>
      <c r="V1303" s="10"/>
      <c r="W1303" s="10"/>
    </row>
    <row r="1304" spans="1:23" x14ac:dyDescent="0.3">
      <c r="A1304" s="10" t="s">
        <v>1623</v>
      </c>
      <c r="B1304" s="10">
        <f>Cleaned_Data[[#This Row],[Order_ID]]</f>
        <v>3366</v>
      </c>
      <c r="C1304" s="10" t="str">
        <f>_xlfn.XLOOKUP(P1304,Dim_Product!$E$2:$E$221,Dim_Product!$A$2:$A$221,"Not Found")</f>
        <v>PK-87</v>
      </c>
      <c r="D1304" s="10" t="str">
        <f>_xlfn.XLOOKUP(Table5[[#This Row],[Order_Date]],Table8[Date],Table8[Date_Key],"Not Found")</f>
        <v>DK-657</v>
      </c>
      <c r="E1304" s="10" t="str">
        <f>_xlfn.XLOOKUP(R1304,Table4[Region],Table4[Region_Key])</f>
        <v>RK-04</v>
      </c>
      <c r="F1304" s="10" t="str">
        <f>_xlfn.XLOOKUP(S1304,Table6[Sales_Channel],Table6[Channel_Key])</f>
        <v>CK-02</v>
      </c>
      <c r="G1304" s="10" t="str">
        <f>_xlfn.XLOOKUP(T1304,Table7[Gender_Category],Table7[Gender_Key])</f>
        <v>GK-03</v>
      </c>
      <c r="H1304" s="10">
        <f>Cleaned_Data[[#This Row],[Units_Sold]]</f>
        <v>2</v>
      </c>
      <c r="I1304" s="10">
        <f>Cleaned_Data[[#This Row],[MRP]]</f>
        <v>6110.0300000000007</v>
      </c>
      <c r="J1304" s="10">
        <f>Cleaned_Data[[#This Row],[Discount_Applied]]</f>
        <v>0</v>
      </c>
      <c r="K1304" s="10">
        <f>Cleaned_Data[[#This Row],[Revenue]]</f>
        <v>0</v>
      </c>
      <c r="L1304" s="10">
        <f>Cleaned_Data[[#This Row],[Profit]]</f>
        <v>2762.68</v>
      </c>
      <c r="M1304" s="10" t="str">
        <f>Cleaned_Data[[#This Row],[Product_Name]]</f>
        <v>LeBron 20</v>
      </c>
      <c r="N1304" s="10" t="str">
        <f>Cleaned_Data[[#This Row],[Product_Line]]</f>
        <v>Basketball</v>
      </c>
      <c r="O1304" s="10" t="str">
        <f>Cleaned_Data[[#This Row],[Size]]</f>
        <v>M</v>
      </c>
      <c r="P1304" s="10" t="str">
        <f t="shared" si="40"/>
        <v>LeBron 20|Basketball|M</v>
      </c>
      <c r="Q1304" s="11">
        <f>Cleaned_Data[[#This Row],[Order_Date]]</f>
        <v>45789</v>
      </c>
      <c r="R1304" s="10" t="str">
        <f>Cleaned_Data[[#This Row],[Region]]</f>
        <v>Pune</v>
      </c>
      <c r="S1304" s="10" t="str">
        <f>Cleaned_Data[[#This Row],[Sales_Channel]]</f>
        <v>Retail</v>
      </c>
      <c r="T1304" s="10" t="str">
        <f>Cleaned_Data[[#This Row],[Gender_Category]]</f>
        <v>Men</v>
      </c>
      <c r="U1304" t="str">
        <f t="shared" si="41"/>
        <v>DK-657</v>
      </c>
      <c r="V1304" s="10"/>
      <c r="W1304" s="10"/>
    </row>
    <row r="1305" spans="1:23" x14ac:dyDescent="0.3">
      <c r="A1305" s="10" t="s">
        <v>1624</v>
      </c>
      <c r="B1305" s="10">
        <f>Cleaned_Data[[#This Row],[Order_ID]]</f>
        <v>3368</v>
      </c>
      <c r="C1305" s="10" t="str">
        <f>_xlfn.XLOOKUP(P1305,Dim_Product!$E$2:$E$221,Dim_Product!$A$2:$A$221,"Not Found")</f>
        <v>PK-06</v>
      </c>
      <c r="D1305" s="10" t="str">
        <f>_xlfn.XLOOKUP(Table5[[#This Row],[Order_Date]],Table8[Date],Table8[Date_Key],"Not Found")</f>
        <v>DK-452</v>
      </c>
      <c r="E1305" s="10" t="str">
        <f>_xlfn.XLOOKUP(R1305,Table4[Region],Table4[Region_Key])</f>
        <v>RK-05</v>
      </c>
      <c r="F1305" s="10" t="str">
        <f>_xlfn.XLOOKUP(S1305,Table6[Sales_Channel],Table6[Channel_Key])</f>
        <v>CK-02</v>
      </c>
      <c r="G1305" s="10" t="str">
        <f>_xlfn.XLOOKUP(T1305,Table7[Gender_Category],Table7[Gender_Key])</f>
        <v>GK-02</v>
      </c>
      <c r="H1305" s="10">
        <f>Cleaned_Data[[#This Row],[Units_Sold]]</f>
        <v>2</v>
      </c>
      <c r="I1305" s="10">
        <f>Cleaned_Data[[#This Row],[MRP]]</f>
        <v>6110.0300000000007</v>
      </c>
      <c r="J1305" s="10">
        <f>Cleaned_Data[[#This Row],[Discount_Applied]]</f>
        <v>0</v>
      </c>
      <c r="K1305" s="10">
        <f>Cleaned_Data[[#This Row],[Revenue]]</f>
        <v>0</v>
      </c>
      <c r="L1305" s="10">
        <f>Cleaned_Data[[#This Row],[Profit]]</f>
        <v>2027.47</v>
      </c>
      <c r="M1305" s="10" t="str">
        <f>Cleaned_Data[[#This Row],[Product_Name]]</f>
        <v>Flex Trainer</v>
      </c>
      <c r="N1305" s="10" t="str">
        <f>Cleaned_Data[[#This Row],[Product_Line]]</f>
        <v>Training</v>
      </c>
      <c r="O1305" s="10" t="str">
        <f>Cleaned_Data[[#This Row],[Size]]</f>
        <v>M</v>
      </c>
      <c r="P1305" s="10" t="str">
        <f t="shared" si="40"/>
        <v>Flex Trainer|Training|M</v>
      </c>
      <c r="Q1305" s="11">
        <f>Cleaned_Data[[#This Row],[Order_Date]]</f>
        <v>45584</v>
      </c>
      <c r="R1305" s="10" t="str">
        <f>Cleaned_Data[[#This Row],[Region]]</f>
        <v>Delhi</v>
      </c>
      <c r="S1305" s="10" t="str">
        <f>Cleaned_Data[[#This Row],[Sales_Channel]]</f>
        <v>Retail</v>
      </c>
      <c r="T1305" s="10" t="str">
        <f>Cleaned_Data[[#This Row],[Gender_Category]]</f>
        <v>Women</v>
      </c>
      <c r="U1305" t="str">
        <f t="shared" si="41"/>
        <v>DK-452</v>
      </c>
      <c r="V1305" s="10"/>
      <c r="W1305" s="10"/>
    </row>
    <row r="1306" spans="1:23" x14ac:dyDescent="0.3">
      <c r="A1306" s="10" t="s">
        <v>1625</v>
      </c>
      <c r="B1306" s="10">
        <f>Cleaned_Data[[#This Row],[Order_ID]]</f>
        <v>3369</v>
      </c>
      <c r="C1306" s="10" t="str">
        <f>_xlfn.XLOOKUP(P1306,Dim_Product!$E$2:$E$221,Dim_Product!$A$2:$A$221,"Not Found")</f>
        <v>PK-46</v>
      </c>
      <c r="D1306" s="10" t="str">
        <f>_xlfn.XLOOKUP(Table5[[#This Row],[Order_Date]],Table8[Date],Table8[Date_Key],"Not Found")</f>
        <v>DK-479</v>
      </c>
      <c r="E1306" s="10" t="str">
        <f>_xlfn.XLOOKUP(R1306,Table4[Region],Table4[Region_Key])</f>
        <v>RK-06</v>
      </c>
      <c r="F1306" s="10" t="str">
        <f>_xlfn.XLOOKUP(S1306,Table6[Sales_Channel],Table6[Channel_Key])</f>
        <v>CK-01</v>
      </c>
      <c r="G1306" s="10" t="str">
        <f>_xlfn.XLOOKUP(T1306,Table7[Gender_Category],Table7[Gender_Key])</f>
        <v>GK-03</v>
      </c>
      <c r="H1306" s="10">
        <f>Cleaned_Data[[#This Row],[Units_Sold]]</f>
        <v>2</v>
      </c>
      <c r="I1306" s="10">
        <f>Cleaned_Data[[#This Row],[MRP]]</f>
        <v>5103.34</v>
      </c>
      <c r="J1306" s="10">
        <f>Cleaned_Data[[#This Row],[Discount_Applied]]</f>
        <v>0.05</v>
      </c>
      <c r="K1306" s="10">
        <f>Cleaned_Data[[#This Row],[Revenue]]</f>
        <v>0</v>
      </c>
      <c r="L1306" s="10">
        <f>Cleaned_Data[[#This Row],[Profit]]</f>
        <v>1247.02</v>
      </c>
      <c r="M1306" s="10" t="str">
        <f>Cleaned_Data[[#This Row],[Product_Name]]</f>
        <v>React Infinity</v>
      </c>
      <c r="N1306" s="10" t="str">
        <f>Cleaned_Data[[#This Row],[Product_Line]]</f>
        <v>Running</v>
      </c>
      <c r="O1306" s="10" t="str">
        <f>Cleaned_Data[[#This Row],[Size]]</f>
        <v>L</v>
      </c>
      <c r="P1306" s="10" t="str">
        <f t="shared" si="40"/>
        <v>React Infinity|Running|L</v>
      </c>
      <c r="Q1306" s="11">
        <f>Cleaned_Data[[#This Row],[Order_Date]]</f>
        <v>45611</v>
      </c>
      <c r="R1306" s="10" t="str">
        <f>Cleaned_Data[[#This Row],[Region]]</f>
        <v>Kolkata</v>
      </c>
      <c r="S1306" s="10" t="str">
        <f>Cleaned_Data[[#This Row],[Sales_Channel]]</f>
        <v>Online</v>
      </c>
      <c r="T1306" s="10" t="str">
        <f>Cleaned_Data[[#This Row],[Gender_Category]]</f>
        <v>Men</v>
      </c>
      <c r="U1306" t="str">
        <f t="shared" si="41"/>
        <v>DK-479</v>
      </c>
      <c r="V1306" s="10"/>
      <c r="W1306" s="10"/>
    </row>
    <row r="1307" spans="1:23" x14ac:dyDescent="0.3">
      <c r="A1307" s="10" t="s">
        <v>1626</v>
      </c>
      <c r="B1307" s="10">
        <f>Cleaned_Data[[#This Row],[Order_ID]]</f>
        <v>3370</v>
      </c>
      <c r="C1307" s="10" t="str">
        <f>_xlfn.XLOOKUP(P1307,Dim_Product!$E$2:$E$221,Dim_Product!$A$2:$A$221,"Not Found")</f>
        <v>PK-41</v>
      </c>
      <c r="D1307" s="10" t="str">
        <f>_xlfn.XLOOKUP(Table5[[#This Row],[Order_Date]],Table8[Date],Table8[Date_Key],"Not Found")</f>
        <v>DK-450</v>
      </c>
      <c r="E1307" s="10" t="str">
        <f>_xlfn.XLOOKUP(R1307,Table4[Region],Table4[Region_Key])</f>
        <v>RK-01</v>
      </c>
      <c r="F1307" s="10" t="str">
        <f>_xlfn.XLOOKUP(S1307,Table6[Sales_Channel],Table6[Channel_Key])</f>
        <v>CK-02</v>
      </c>
      <c r="G1307" s="10" t="str">
        <f>_xlfn.XLOOKUP(T1307,Table7[Gender_Category],Table7[Gender_Key])</f>
        <v>GK-02</v>
      </c>
      <c r="H1307" s="10">
        <f>Cleaned_Data[[#This Row],[Units_Sold]]</f>
        <v>2</v>
      </c>
      <c r="I1307" s="10">
        <f>Cleaned_Data[[#This Row],[MRP]]</f>
        <v>3328.45</v>
      </c>
      <c r="J1307" s="10">
        <f>Cleaned_Data[[#This Row],[Discount_Applied]]</f>
        <v>0</v>
      </c>
      <c r="K1307" s="10">
        <f>Cleaned_Data[[#This Row],[Revenue]]</f>
        <v>0</v>
      </c>
      <c r="L1307" s="10">
        <f>Cleaned_Data[[#This Row],[Profit]]</f>
        <v>-1137.54</v>
      </c>
      <c r="M1307" s="10" t="str">
        <f>Cleaned_Data[[#This Row],[Product_Name]]</f>
        <v>Air Jordan</v>
      </c>
      <c r="N1307" s="10" t="str">
        <f>Cleaned_Data[[#This Row],[Product_Line]]</f>
        <v>Basketball</v>
      </c>
      <c r="O1307" s="10" t="str">
        <f>Cleaned_Data[[#This Row],[Size]]</f>
        <v>XL</v>
      </c>
      <c r="P1307" s="10" t="str">
        <f t="shared" si="40"/>
        <v>Air Jordan|Basketball|XL</v>
      </c>
      <c r="Q1307" s="11">
        <f>Cleaned_Data[[#This Row],[Order_Date]]</f>
        <v>45582</v>
      </c>
      <c r="R1307" s="10" t="str">
        <f>Cleaned_Data[[#This Row],[Region]]</f>
        <v>Bangalore</v>
      </c>
      <c r="S1307" s="10" t="str">
        <f>Cleaned_Data[[#This Row],[Sales_Channel]]</f>
        <v>Retail</v>
      </c>
      <c r="T1307" s="10" t="str">
        <f>Cleaned_Data[[#This Row],[Gender_Category]]</f>
        <v>Women</v>
      </c>
      <c r="U1307" t="str">
        <f t="shared" si="41"/>
        <v>DK-450</v>
      </c>
      <c r="V1307" s="10"/>
      <c r="W1307" s="10"/>
    </row>
    <row r="1308" spans="1:23" x14ac:dyDescent="0.3">
      <c r="A1308" s="10" t="s">
        <v>1627</v>
      </c>
      <c r="B1308" s="10">
        <f>Cleaned_Data[[#This Row],[Order_ID]]</f>
        <v>3371</v>
      </c>
      <c r="C1308" s="10" t="str">
        <f>_xlfn.XLOOKUP(P1308,Dim_Product!$E$2:$E$221,Dim_Product!$A$2:$A$221,"Not Found")</f>
        <v>PK-70</v>
      </c>
      <c r="D1308" s="10" t="str">
        <f>_xlfn.XLOOKUP(Table5[[#This Row],[Order_Date]],Table8[Date],Table8[Date_Key],"Not Found")</f>
        <v>DK-371</v>
      </c>
      <c r="E1308" s="10" t="str">
        <f>_xlfn.XLOOKUP(R1308,Table4[Region],Table4[Region_Key])</f>
        <v>RK-05</v>
      </c>
      <c r="F1308" s="10" t="str">
        <f>_xlfn.XLOOKUP(S1308,Table6[Sales_Channel],Table6[Channel_Key])</f>
        <v>CK-02</v>
      </c>
      <c r="G1308" s="10" t="str">
        <f>_xlfn.XLOOKUP(T1308,Table7[Gender_Category],Table7[Gender_Key])</f>
        <v>GK-03</v>
      </c>
      <c r="H1308" s="10">
        <f>Cleaned_Data[[#This Row],[Units_Sold]]</f>
        <v>1</v>
      </c>
      <c r="I1308" s="10">
        <f>Cleaned_Data[[#This Row],[MRP]]</f>
        <v>2636.01</v>
      </c>
      <c r="J1308" s="10">
        <f>Cleaned_Data[[#This Row],[Discount_Applied]]</f>
        <v>0</v>
      </c>
      <c r="K1308" s="10">
        <f>Cleaned_Data[[#This Row],[Revenue]]</f>
        <v>0</v>
      </c>
      <c r="L1308" s="10">
        <f>Cleaned_Data[[#This Row],[Profit]]</f>
        <v>2255.4299999999998</v>
      </c>
      <c r="M1308" s="10" t="str">
        <f>Cleaned_Data[[#This Row],[Product_Name]]</f>
        <v>Flex Trainer</v>
      </c>
      <c r="N1308" s="10" t="str">
        <f>Cleaned_Data[[#This Row],[Product_Line]]</f>
        <v>Training</v>
      </c>
      <c r="O1308" s="10" t="str">
        <f>Cleaned_Data[[#This Row],[Size]]</f>
        <v>XL</v>
      </c>
      <c r="P1308" s="10" t="str">
        <f t="shared" si="40"/>
        <v>Flex Trainer|Training|XL</v>
      </c>
      <c r="Q1308" s="11">
        <f>Cleaned_Data[[#This Row],[Order_Date]]</f>
        <v>45503</v>
      </c>
      <c r="R1308" s="10" t="str">
        <f>Cleaned_Data[[#This Row],[Region]]</f>
        <v>Delhi</v>
      </c>
      <c r="S1308" s="10" t="str">
        <f>Cleaned_Data[[#This Row],[Sales_Channel]]</f>
        <v>Retail</v>
      </c>
      <c r="T1308" s="10" t="str">
        <f>Cleaned_Data[[#This Row],[Gender_Category]]</f>
        <v>Men</v>
      </c>
      <c r="U1308" t="str">
        <f t="shared" si="41"/>
        <v>DK-371</v>
      </c>
      <c r="V1308" s="10"/>
      <c r="W1308" s="10"/>
    </row>
    <row r="1309" spans="1:23" x14ac:dyDescent="0.3">
      <c r="A1309" s="10" t="s">
        <v>1628</v>
      </c>
      <c r="B1309" s="10">
        <f>Cleaned_Data[[#This Row],[Order_ID]]</f>
        <v>3372</v>
      </c>
      <c r="C1309" s="10" t="str">
        <f>_xlfn.XLOOKUP(P1309,Dim_Product!$E$2:$E$221,Dim_Product!$A$2:$A$221,"Not Found")</f>
        <v>PK-22</v>
      </c>
      <c r="D1309" s="10" t="str">
        <f>_xlfn.XLOOKUP(Table5[[#This Row],[Order_Date]],Table8[Date],Table8[Date_Key],"Not Found")</f>
        <v>DK-384</v>
      </c>
      <c r="E1309" s="10" t="str">
        <f>_xlfn.XLOOKUP(R1309,Table4[Region],Table4[Region_Key])</f>
        <v>RK-05</v>
      </c>
      <c r="F1309" s="10" t="str">
        <f>_xlfn.XLOOKUP(S1309,Table6[Sales_Channel],Table6[Channel_Key])</f>
        <v>CK-01</v>
      </c>
      <c r="G1309" s="10" t="str">
        <f>_xlfn.XLOOKUP(T1309,Table7[Gender_Category],Table7[Gender_Key])</f>
        <v>GK-01</v>
      </c>
      <c r="H1309" s="10">
        <f>Cleaned_Data[[#This Row],[Units_Sold]]</f>
        <v>2</v>
      </c>
      <c r="I1309" s="10">
        <f>Cleaned_Data[[#This Row],[MRP]]</f>
        <v>6110.0300000000007</v>
      </c>
      <c r="J1309" s="10">
        <f>Cleaned_Data[[#This Row],[Discount_Applied]]</f>
        <v>0.77</v>
      </c>
      <c r="K1309" s="10">
        <f>Cleaned_Data[[#This Row],[Revenue]]</f>
        <v>0</v>
      </c>
      <c r="L1309" s="10">
        <f>Cleaned_Data[[#This Row],[Profit]]</f>
        <v>-1088.45</v>
      </c>
      <c r="M1309" s="10" t="str">
        <f>Cleaned_Data[[#This Row],[Product_Name]]</f>
        <v>Kyrie Flytrap</v>
      </c>
      <c r="N1309" s="10" t="str">
        <f>Cleaned_Data[[#This Row],[Product_Line]]</f>
        <v>Basketball</v>
      </c>
      <c r="O1309" s="10" t="str">
        <f>Cleaned_Data[[#This Row],[Size]]</f>
        <v>M</v>
      </c>
      <c r="P1309" s="10" t="str">
        <f t="shared" si="40"/>
        <v>Kyrie Flytrap|Basketball|M</v>
      </c>
      <c r="Q1309" s="11">
        <f>Cleaned_Data[[#This Row],[Order_Date]]</f>
        <v>45516</v>
      </c>
      <c r="R1309" s="10" t="str">
        <f>Cleaned_Data[[#This Row],[Region]]</f>
        <v>Delhi</v>
      </c>
      <c r="S1309" s="10" t="str">
        <f>Cleaned_Data[[#This Row],[Sales_Channel]]</f>
        <v>Online</v>
      </c>
      <c r="T1309" s="10" t="str">
        <f>Cleaned_Data[[#This Row],[Gender_Category]]</f>
        <v>Kids</v>
      </c>
      <c r="U1309" t="str">
        <f t="shared" si="41"/>
        <v>DK-384</v>
      </c>
      <c r="V1309" s="10"/>
      <c r="W1309" s="10"/>
    </row>
    <row r="1310" spans="1:23" x14ac:dyDescent="0.3">
      <c r="A1310" s="10" t="s">
        <v>1629</v>
      </c>
      <c r="B1310" s="10">
        <f>Cleaned_Data[[#This Row],[Order_ID]]</f>
        <v>3373</v>
      </c>
      <c r="C1310" s="10" t="str">
        <f>_xlfn.XLOOKUP(P1310,Dim_Product!$E$2:$E$221,Dim_Product!$A$2:$A$221,"Not Found")</f>
        <v>PK-200</v>
      </c>
      <c r="D1310" s="10" t="str">
        <f>_xlfn.XLOOKUP(Table5[[#This Row],[Order_Date]],Table8[Date],Table8[Date_Key],"Not Found")</f>
        <v>DK-623</v>
      </c>
      <c r="E1310" s="10" t="str">
        <f>_xlfn.XLOOKUP(R1310,Table4[Region],Table4[Region_Key])</f>
        <v>RK-04</v>
      </c>
      <c r="F1310" s="10" t="str">
        <f>_xlfn.XLOOKUP(S1310,Table6[Sales_Channel],Table6[Channel_Key])</f>
        <v>CK-02</v>
      </c>
      <c r="G1310" s="10" t="str">
        <f>_xlfn.XLOOKUP(T1310,Table7[Gender_Category],Table7[Gender_Key])</f>
        <v>GK-01</v>
      </c>
      <c r="H1310" s="10">
        <f>Cleaned_Data[[#This Row],[Units_Sold]]</f>
        <v>2</v>
      </c>
      <c r="I1310" s="10">
        <f>Cleaned_Data[[#This Row],[MRP]]</f>
        <v>6110.0300000000007</v>
      </c>
      <c r="J1310" s="10">
        <f>Cleaned_Data[[#This Row],[Discount_Applied]]</f>
        <v>0.76</v>
      </c>
      <c r="K1310" s="10">
        <f>Cleaned_Data[[#This Row],[Revenue]]</f>
        <v>0</v>
      </c>
      <c r="L1310" s="10">
        <f>Cleaned_Data[[#This Row],[Profit]]</f>
        <v>1069.43</v>
      </c>
      <c r="M1310" s="10" t="str">
        <f>Cleaned_Data[[#This Row],[Product_Name]]</f>
        <v>SuperRep Go</v>
      </c>
      <c r="N1310" s="10" t="str">
        <f>Cleaned_Data[[#This Row],[Product_Line]]</f>
        <v>Training</v>
      </c>
      <c r="O1310" s="10" t="str">
        <f>Cleaned_Data[[#This Row],[Size]]</f>
        <v>8</v>
      </c>
      <c r="P1310" s="10" t="str">
        <f t="shared" si="40"/>
        <v>SuperRep Go|Training|8</v>
      </c>
      <c r="Q1310" s="11">
        <f>Cleaned_Data[[#This Row],[Order_Date]]</f>
        <v>45755</v>
      </c>
      <c r="R1310" s="10" t="str">
        <f>Cleaned_Data[[#This Row],[Region]]</f>
        <v>Pune</v>
      </c>
      <c r="S1310" s="10" t="str">
        <f>Cleaned_Data[[#This Row],[Sales_Channel]]</f>
        <v>Retail</v>
      </c>
      <c r="T1310" s="10" t="str">
        <f>Cleaned_Data[[#This Row],[Gender_Category]]</f>
        <v>Kids</v>
      </c>
      <c r="U1310" t="str">
        <f t="shared" si="41"/>
        <v>DK-623</v>
      </c>
      <c r="V1310" s="10"/>
      <c r="W1310" s="10"/>
    </row>
    <row r="1311" spans="1:23" x14ac:dyDescent="0.3">
      <c r="A1311" s="10" t="s">
        <v>1630</v>
      </c>
      <c r="B1311" s="10">
        <f>Cleaned_Data[[#This Row],[Order_ID]]</f>
        <v>3374</v>
      </c>
      <c r="C1311" s="10" t="str">
        <f>_xlfn.XLOOKUP(P1311,Dim_Product!$E$2:$E$221,Dim_Product!$A$2:$A$221,"Not Found")</f>
        <v>PK-06</v>
      </c>
      <c r="D1311" s="10" t="str">
        <f>_xlfn.XLOOKUP(Table5[[#This Row],[Order_Date]],Table8[Date],Table8[Date_Key],"Not Found")</f>
        <v>DK-49</v>
      </c>
      <c r="E1311" s="10" t="str">
        <f>_xlfn.XLOOKUP(R1311,Table4[Region],Table4[Region_Key])</f>
        <v>RK-04</v>
      </c>
      <c r="F1311" s="10" t="str">
        <f>_xlfn.XLOOKUP(S1311,Table6[Sales_Channel],Table6[Channel_Key])</f>
        <v>CK-01</v>
      </c>
      <c r="G1311" s="10" t="str">
        <f>_xlfn.XLOOKUP(T1311,Table7[Gender_Category],Table7[Gender_Key])</f>
        <v>GK-03</v>
      </c>
      <c r="H1311" s="10">
        <f>Cleaned_Data[[#This Row],[Units_Sold]]</f>
        <v>4</v>
      </c>
      <c r="I1311" s="10">
        <f>Cleaned_Data[[#This Row],[MRP]]</f>
        <v>4500.96</v>
      </c>
      <c r="J1311" s="10">
        <f>Cleaned_Data[[#This Row],[Discount_Applied]]</f>
        <v>0</v>
      </c>
      <c r="K1311" s="10">
        <f>Cleaned_Data[[#This Row],[Revenue]]</f>
        <v>0</v>
      </c>
      <c r="L1311" s="10">
        <f>Cleaned_Data[[#This Row],[Profit]]</f>
        <v>1905.25</v>
      </c>
      <c r="M1311" s="10" t="str">
        <f>Cleaned_Data[[#This Row],[Product_Name]]</f>
        <v>Flex Trainer</v>
      </c>
      <c r="N1311" s="10" t="str">
        <f>Cleaned_Data[[#This Row],[Product_Line]]</f>
        <v>Training</v>
      </c>
      <c r="O1311" s="10" t="str">
        <f>Cleaned_Data[[#This Row],[Size]]</f>
        <v>M</v>
      </c>
      <c r="P1311" s="10" t="str">
        <f t="shared" si="40"/>
        <v>Flex Trainer|Training|M</v>
      </c>
      <c r="Q1311" s="11">
        <f>Cleaned_Data[[#This Row],[Order_Date]]</f>
        <v>45181</v>
      </c>
      <c r="R1311" s="10" t="str">
        <f>Cleaned_Data[[#This Row],[Region]]</f>
        <v>Pune</v>
      </c>
      <c r="S1311" s="10" t="str">
        <f>Cleaned_Data[[#This Row],[Sales_Channel]]</f>
        <v>Online</v>
      </c>
      <c r="T1311" s="10" t="str">
        <f>Cleaned_Data[[#This Row],[Gender_Category]]</f>
        <v>Men</v>
      </c>
      <c r="U1311" t="str">
        <f t="shared" si="41"/>
        <v>DK-49</v>
      </c>
      <c r="V1311" s="10"/>
      <c r="W1311" s="10"/>
    </row>
    <row r="1312" spans="1:23" x14ac:dyDescent="0.3">
      <c r="A1312" s="10" t="s">
        <v>1631</v>
      </c>
      <c r="B1312" s="10">
        <f>Cleaned_Data[[#This Row],[Order_ID]]</f>
        <v>3375</v>
      </c>
      <c r="C1312" s="10" t="str">
        <f>_xlfn.XLOOKUP(P1312,Dim_Product!$E$2:$E$221,Dim_Product!$A$2:$A$221,"Not Found")</f>
        <v>PK-116</v>
      </c>
      <c r="D1312" s="10" t="str">
        <f>_xlfn.XLOOKUP(Table5[[#This Row],[Order_Date]],Table8[Date],Table8[Date_Key],"Not Found")</f>
        <v>DK-633</v>
      </c>
      <c r="E1312" s="10" t="str">
        <f>_xlfn.XLOOKUP(R1312,Table4[Region],Table4[Region_Key])</f>
        <v>RK-01</v>
      </c>
      <c r="F1312" s="10" t="str">
        <f>_xlfn.XLOOKUP(S1312,Table6[Sales_Channel],Table6[Channel_Key])</f>
        <v>CK-01</v>
      </c>
      <c r="G1312" s="10" t="str">
        <f>_xlfn.XLOOKUP(T1312,Table7[Gender_Category],Table7[Gender_Key])</f>
        <v>GK-01</v>
      </c>
      <c r="H1312" s="10">
        <f>Cleaned_Data[[#This Row],[Units_Sold]]</f>
        <v>0</v>
      </c>
      <c r="I1312" s="10">
        <f>Cleaned_Data[[#This Row],[MRP]]</f>
        <v>2134.23</v>
      </c>
      <c r="J1312" s="10">
        <f>Cleaned_Data[[#This Row],[Discount_Applied]]</f>
        <v>0</v>
      </c>
      <c r="K1312" s="10">
        <f>Cleaned_Data[[#This Row],[Revenue]]</f>
        <v>0</v>
      </c>
      <c r="L1312" s="10">
        <f>Cleaned_Data[[#This Row],[Profit]]</f>
        <v>1647.39</v>
      </c>
      <c r="M1312" s="10" t="str">
        <f>Cleaned_Data[[#This Row],[Product_Name]]</f>
        <v>Free RN</v>
      </c>
      <c r="N1312" s="10" t="str">
        <f>Cleaned_Data[[#This Row],[Product_Line]]</f>
        <v>Running</v>
      </c>
      <c r="O1312" s="10" t="str">
        <f>Cleaned_Data[[#This Row],[Size]]</f>
        <v>M</v>
      </c>
      <c r="P1312" s="10" t="str">
        <f t="shared" si="40"/>
        <v>Free RN|Running|M</v>
      </c>
      <c r="Q1312" s="11">
        <f>Cleaned_Data[[#This Row],[Order_Date]]</f>
        <v>45765</v>
      </c>
      <c r="R1312" s="10" t="str">
        <f>Cleaned_Data[[#This Row],[Region]]</f>
        <v>Bangalore</v>
      </c>
      <c r="S1312" s="10" t="str">
        <f>Cleaned_Data[[#This Row],[Sales_Channel]]</f>
        <v>Online</v>
      </c>
      <c r="T1312" s="10" t="str">
        <f>Cleaned_Data[[#This Row],[Gender_Category]]</f>
        <v>Kids</v>
      </c>
      <c r="U1312" t="str">
        <f t="shared" si="41"/>
        <v>DK-633</v>
      </c>
      <c r="V1312" s="10"/>
      <c r="W1312" s="10"/>
    </row>
    <row r="1313" spans="1:23" x14ac:dyDescent="0.3">
      <c r="A1313" s="10" t="s">
        <v>1632</v>
      </c>
      <c r="B1313" s="10">
        <f>Cleaned_Data[[#This Row],[Order_ID]]</f>
        <v>3376</v>
      </c>
      <c r="C1313" s="10" t="str">
        <f>_xlfn.XLOOKUP(P1313,Dim_Product!$E$2:$E$221,Dim_Product!$A$2:$A$221,"Not Found")</f>
        <v>PK-71</v>
      </c>
      <c r="D1313" s="10" t="str">
        <f>_xlfn.XLOOKUP(Table5[[#This Row],[Order_Date]],Table8[Date],Table8[Date_Key],"Not Found")</f>
        <v>DK-647</v>
      </c>
      <c r="E1313" s="10" t="str">
        <f>_xlfn.XLOOKUP(R1313,Table4[Region],Table4[Region_Key])</f>
        <v>RK-06</v>
      </c>
      <c r="F1313" s="10" t="str">
        <f>_xlfn.XLOOKUP(S1313,Table6[Sales_Channel],Table6[Channel_Key])</f>
        <v>CK-02</v>
      </c>
      <c r="G1313" s="10" t="str">
        <f>_xlfn.XLOOKUP(T1313,Table7[Gender_Category],Table7[Gender_Key])</f>
        <v>GK-01</v>
      </c>
      <c r="H1313" s="10">
        <f>Cleaned_Data[[#This Row],[Units_Sold]]</f>
        <v>2</v>
      </c>
      <c r="I1313" s="10">
        <f>Cleaned_Data[[#This Row],[MRP]]</f>
        <v>6110.0300000000007</v>
      </c>
      <c r="J1313" s="10">
        <f>Cleaned_Data[[#This Row],[Discount_Applied]]</f>
        <v>0</v>
      </c>
      <c r="K1313" s="10">
        <f>Cleaned_Data[[#This Row],[Revenue]]</f>
        <v>0</v>
      </c>
      <c r="L1313" s="10">
        <f>Cleaned_Data[[#This Row],[Profit]]</f>
        <v>1286.6400000000001</v>
      </c>
      <c r="M1313" s="10" t="str">
        <f>Cleaned_Data[[#This Row],[Product_Name]]</f>
        <v>Phantom GT</v>
      </c>
      <c r="N1313" s="10" t="str">
        <f>Cleaned_Data[[#This Row],[Product_Line]]</f>
        <v>Soccer</v>
      </c>
      <c r="O1313" s="10" t="str">
        <f>Cleaned_Data[[#This Row],[Size]]</f>
        <v>6</v>
      </c>
      <c r="P1313" s="10" t="str">
        <f t="shared" si="40"/>
        <v>Phantom GT|Soccer|6</v>
      </c>
      <c r="Q1313" s="11">
        <f>Cleaned_Data[[#This Row],[Order_Date]]</f>
        <v>45779</v>
      </c>
      <c r="R1313" s="10" t="str">
        <f>Cleaned_Data[[#This Row],[Region]]</f>
        <v>Kolkata</v>
      </c>
      <c r="S1313" s="10" t="str">
        <f>Cleaned_Data[[#This Row],[Sales_Channel]]</f>
        <v>Retail</v>
      </c>
      <c r="T1313" s="10" t="str">
        <f>Cleaned_Data[[#This Row],[Gender_Category]]</f>
        <v>Kids</v>
      </c>
      <c r="U1313" t="str">
        <f t="shared" si="41"/>
        <v>DK-647</v>
      </c>
      <c r="V1313" s="10"/>
      <c r="W1313" s="10"/>
    </row>
    <row r="1314" spans="1:23" x14ac:dyDescent="0.3">
      <c r="A1314" s="10" t="s">
        <v>1633</v>
      </c>
      <c r="B1314" s="10">
        <f>Cleaned_Data[[#This Row],[Order_ID]]</f>
        <v>3377</v>
      </c>
      <c r="C1314" s="10" t="str">
        <f>_xlfn.XLOOKUP(P1314,Dim_Product!$E$2:$E$221,Dim_Product!$A$2:$A$221,"Not Found")</f>
        <v>PK-22</v>
      </c>
      <c r="D1314" s="10" t="str">
        <f>_xlfn.XLOOKUP(Table5[[#This Row],[Order_Date]],Table8[Date],Table8[Date_Key],"Not Found")</f>
        <v>DK-670</v>
      </c>
      <c r="E1314" s="10" t="str">
        <f>_xlfn.XLOOKUP(R1314,Table4[Region],Table4[Region_Key])</f>
        <v>RK-02</v>
      </c>
      <c r="F1314" s="10" t="str">
        <f>_xlfn.XLOOKUP(S1314,Table6[Sales_Channel],Table6[Channel_Key])</f>
        <v>CK-01</v>
      </c>
      <c r="G1314" s="10" t="str">
        <f>_xlfn.XLOOKUP(T1314,Table7[Gender_Category],Table7[Gender_Key])</f>
        <v>GK-03</v>
      </c>
      <c r="H1314" s="10">
        <f>Cleaned_Data[[#This Row],[Units_Sold]]</f>
        <v>0</v>
      </c>
      <c r="I1314" s="10">
        <f>Cleaned_Data[[#This Row],[MRP]]</f>
        <v>6110.0300000000007</v>
      </c>
      <c r="J1314" s="10">
        <f>Cleaned_Data[[#This Row],[Discount_Applied]]</f>
        <v>0.38</v>
      </c>
      <c r="K1314" s="10">
        <f>Cleaned_Data[[#This Row],[Revenue]]</f>
        <v>0</v>
      </c>
      <c r="L1314" s="10">
        <f>Cleaned_Data[[#This Row],[Profit]]</f>
        <v>1295.93</v>
      </c>
      <c r="M1314" s="10" t="str">
        <f>Cleaned_Data[[#This Row],[Product_Name]]</f>
        <v>Kyrie Flytrap</v>
      </c>
      <c r="N1314" s="10" t="str">
        <f>Cleaned_Data[[#This Row],[Product_Line]]</f>
        <v>Basketball</v>
      </c>
      <c r="O1314" s="10" t="str">
        <f>Cleaned_Data[[#This Row],[Size]]</f>
        <v>M</v>
      </c>
      <c r="P1314" s="10" t="str">
        <f t="shared" si="40"/>
        <v>Kyrie Flytrap|Basketball|M</v>
      </c>
      <c r="Q1314" s="11">
        <f>Cleaned_Data[[#This Row],[Order_Date]]</f>
        <v>45802</v>
      </c>
      <c r="R1314" s="10" t="str">
        <f>Cleaned_Data[[#This Row],[Region]]</f>
        <v>Hyderabad</v>
      </c>
      <c r="S1314" s="10" t="str">
        <f>Cleaned_Data[[#This Row],[Sales_Channel]]</f>
        <v>Online</v>
      </c>
      <c r="T1314" s="10" t="str">
        <f>Cleaned_Data[[#This Row],[Gender_Category]]</f>
        <v>Men</v>
      </c>
      <c r="U1314" t="str">
        <f t="shared" si="41"/>
        <v>DK-670</v>
      </c>
      <c r="V1314" s="10"/>
      <c r="W1314" s="10"/>
    </row>
    <row r="1315" spans="1:23" x14ac:dyDescent="0.3">
      <c r="A1315" s="10" t="s">
        <v>1634</v>
      </c>
      <c r="B1315" s="10">
        <f>Cleaned_Data[[#This Row],[Order_ID]]</f>
        <v>3378</v>
      </c>
      <c r="C1315" s="10" t="str">
        <f>_xlfn.XLOOKUP(P1315,Dim_Product!$E$2:$E$221,Dim_Product!$A$2:$A$221,"Not Found")</f>
        <v>PK-27</v>
      </c>
      <c r="D1315" s="10" t="str">
        <f>_xlfn.XLOOKUP(Table5[[#This Row],[Order_Date]],Table8[Date],Table8[Date_Key],"Not Found")</f>
        <v>Not Found</v>
      </c>
      <c r="E1315" s="10" t="str">
        <f>_xlfn.XLOOKUP(R1315,Table4[Region],Table4[Region_Key])</f>
        <v>RK-06</v>
      </c>
      <c r="F1315" s="10" t="str">
        <f>_xlfn.XLOOKUP(S1315,Table6[Sales_Channel],Table6[Channel_Key])</f>
        <v>CK-01</v>
      </c>
      <c r="G1315" s="10" t="str">
        <f>_xlfn.XLOOKUP(T1315,Table7[Gender_Category],Table7[Gender_Key])</f>
        <v>GK-01</v>
      </c>
      <c r="H1315" s="10">
        <f>Cleaned_Data[[#This Row],[Units_Sold]]</f>
        <v>1</v>
      </c>
      <c r="I1315" s="10">
        <f>Cleaned_Data[[#This Row],[MRP]]</f>
        <v>3642.74</v>
      </c>
      <c r="J1315" s="10">
        <f>Cleaned_Data[[#This Row],[Discount_Applied]]</f>
        <v>0</v>
      </c>
      <c r="K1315" s="10">
        <f>Cleaned_Data[[#This Row],[Revenue]]</f>
        <v>0</v>
      </c>
      <c r="L1315" s="10">
        <f>Cleaned_Data[[#This Row],[Profit]]</f>
        <v>2416.87</v>
      </c>
      <c r="M1315" s="10" t="str">
        <f>Cleaned_Data[[#This Row],[Product_Name]]</f>
        <v>Phantom GT</v>
      </c>
      <c r="N1315" s="10" t="str">
        <f>Cleaned_Data[[#This Row],[Product_Line]]</f>
        <v>Soccer</v>
      </c>
      <c r="O1315" s="10" t="str">
        <f>Cleaned_Data[[#This Row],[Size]]</f>
        <v>XL</v>
      </c>
      <c r="P1315" s="10" t="str">
        <f t="shared" si="40"/>
        <v>Phantom GT|Soccer|XL</v>
      </c>
      <c r="Q1315" s="11" t="str">
        <f>Cleaned_Data[[#This Row],[Order_Date]]</f>
        <v/>
      </c>
      <c r="R1315" s="10" t="str">
        <f>Cleaned_Data[[#This Row],[Region]]</f>
        <v>Kolkata</v>
      </c>
      <c r="S1315" s="10" t="str">
        <f>Cleaned_Data[[#This Row],[Sales_Channel]]</f>
        <v>Online</v>
      </c>
      <c r="T1315" s="10" t="str">
        <f>Cleaned_Data[[#This Row],[Gender_Category]]</f>
        <v>Kids</v>
      </c>
      <c r="U1315" t="str">
        <f t="shared" si="41"/>
        <v>Not Found</v>
      </c>
      <c r="V1315" s="10"/>
      <c r="W1315" s="10"/>
    </row>
    <row r="1316" spans="1:23" x14ac:dyDescent="0.3">
      <c r="A1316" s="10" t="s">
        <v>1635</v>
      </c>
      <c r="B1316" s="10">
        <f>Cleaned_Data[[#This Row],[Order_ID]]</f>
        <v>3379</v>
      </c>
      <c r="C1316" s="10" t="str">
        <f>_xlfn.XLOOKUP(P1316,Dim_Product!$E$2:$E$221,Dim_Product!$A$2:$A$221,"Not Found")</f>
        <v>PK-14</v>
      </c>
      <c r="D1316" s="10" t="str">
        <f>_xlfn.XLOOKUP(Table5[[#This Row],[Order_Date]],Table8[Date],Table8[Date_Key],"Not Found")</f>
        <v>Not Found</v>
      </c>
      <c r="E1316" s="10" t="str">
        <f>_xlfn.XLOOKUP(R1316,Table4[Region],Table4[Region_Key])</f>
        <v>RK-04</v>
      </c>
      <c r="F1316" s="10" t="str">
        <f>_xlfn.XLOOKUP(S1316,Table6[Sales_Channel],Table6[Channel_Key])</f>
        <v>CK-02</v>
      </c>
      <c r="G1316" s="10" t="str">
        <f>_xlfn.XLOOKUP(T1316,Table7[Gender_Category],Table7[Gender_Key])</f>
        <v>GK-03</v>
      </c>
      <c r="H1316" s="10">
        <f>Cleaned_Data[[#This Row],[Units_Sold]]</f>
        <v>2</v>
      </c>
      <c r="I1316" s="10">
        <f>Cleaned_Data[[#This Row],[MRP]]</f>
        <v>5000.49</v>
      </c>
      <c r="J1316" s="10">
        <f>Cleaned_Data[[#This Row],[Discount_Applied]]</f>
        <v>0.86</v>
      </c>
      <c r="K1316" s="10">
        <f>Cleaned_Data[[#This Row],[Revenue]]</f>
        <v>1400.14</v>
      </c>
      <c r="L1316" s="10">
        <f>Cleaned_Data[[#This Row],[Profit]]</f>
        <v>3000.14</v>
      </c>
      <c r="M1316" s="10" t="str">
        <f>Cleaned_Data[[#This Row],[Product_Name]]</f>
        <v>Air Jordan</v>
      </c>
      <c r="N1316" s="10" t="str">
        <f>Cleaned_Data[[#This Row],[Product_Line]]</f>
        <v>Basketball</v>
      </c>
      <c r="O1316" s="10" t="str">
        <f>Cleaned_Data[[#This Row],[Size]]</f>
        <v>NA</v>
      </c>
      <c r="P1316" s="10" t="str">
        <f t="shared" si="40"/>
        <v>Air Jordan|Basketball|NA</v>
      </c>
      <c r="Q1316" s="11" t="str">
        <f>Cleaned_Data[[#This Row],[Order_Date]]</f>
        <v/>
      </c>
      <c r="R1316" s="10" t="str">
        <f>Cleaned_Data[[#This Row],[Region]]</f>
        <v>Pune</v>
      </c>
      <c r="S1316" s="10" t="str">
        <f>Cleaned_Data[[#This Row],[Sales_Channel]]</f>
        <v>Retail</v>
      </c>
      <c r="T1316" s="10" t="str">
        <f>Cleaned_Data[[#This Row],[Gender_Category]]</f>
        <v>Men</v>
      </c>
      <c r="U1316" t="str">
        <f t="shared" si="41"/>
        <v>Not Found</v>
      </c>
      <c r="V1316" s="10"/>
      <c r="W1316" s="10"/>
    </row>
    <row r="1317" spans="1:23" x14ac:dyDescent="0.3">
      <c r="A1317" s="10" t="s">
        <v>1636</v>
      </c>
      <c r="B1317" s="10">
        <f>Cleaned_Data[[#This Row],[Order_ID]]</f>
        <v>3380</v>
      </c>
      <c r="C1317" s="10" t="str">
        <f>_xlfn.XLOOKUP(P1317,Dim_Product!$E$2:$E$221,Dim_Product!$A$2:$A$221,"Not Found")</f>
        <v>PK-59</v>
      </c>
      <c r="D1317" s="10" t="str">
        <f>_xlfn.XLOOKUP(Table5[[#This Row],[Order_Date]],Table8[Date],Table8[Date_Key],"Not Found")</f>
        <v>Not Found</v>
      </c>
      <c r="E1317" s="10" t="str">
        <f>_xlfn.XLOOKUP(R1317,Table4[Region],Table4[Region_Key])</f>
        <v>RK-03</v>
      </c>
      <c r="F1317" s="10" t="str">
        <f>_xlfn.XLOOKUP(S1317,Table6[Sales_Channel],Table6[Channel_Key])</f>
        <v>CK-01</v>
      </c>
      <c r="G1317" s="10" t="str">
        <f>_xlfn.XLOOKUP(T1317,Table7[Gender_Category],Table7[Gender_Key])</f>
        <v>GK-02</v>
      </c>
      <c r="H1317" s="10">
        <f>Cleaned_Data[[#This Row],[Units_Sold]]</f>
        <v>2</v>
      </c>
      <c r="I1317" s="10">
        <f>Cleaned_Data[[#This Row],[MRP]]</f>
        <v>2557.29</v>
      </c>
      <c r="J1317" s="10">
        <f>Cleaned_Data[[#This Row],[Discount_Applied]]</f>
        <v>0</v>
      </c>
      <c r="K1317" s="10">
        <f>Cleaned_Data[[#This Row],[Revenue]]</f>
        <v>0</v>
      </c>
      <c r="L1317" s="10">
        <f>Cleaned_Data[[#This Row],[Profit]]</f>
        <v>3463.32</v>
      </c>
      <c r="M1317" s="10" t="str">
        <f>Cleaned_Data[[#This Row],[Product_Name]]</f>
        <v>Kyrie Flytrap</v>
      </c>
      <c r="N1317" s="10" t="str">
        <f>Cleaned_Data[[#This Row],[Product_Line]]</f>
        <v>Basketball</v>
      </c>
      <c r="O1317" s="10" t="str">
        <f>Cleaned_Data[[#This Row],[Size]]</f>
        <v>NA</v>
      </c>
      <c r="P1317" s="10" t="str">
        <f t="shared" si="40"/>
        <v>Kyrie Flytrap|Basketball|NA</v>
      </c>
      <c r="Q1317" s="11" t="str">
        <f>Cleaned_Data[[#This Row],[Order_Date]]</f>
        <v/>
      </c>
      <c r="R1317" s="10" t="str">
        <f>Cleaned_Data[[#This Row],[Region]]</f>
        <v>Mumbai</v>
      </c>
      <c r="S1317" s="10" t="str">
        <f>Cleaned_Data[[#This Row],[Sales_Channel]]</f>
        <v>Online</v>
      </c>
      <c r="T1317" s="10" t="str">
        <f>Cleaned_Data[[#This Row],[Gender_Category]]</f>
        <v>Women</v>
      </c>
      <c r="U1317" t="str">
        <f t="shared" si="41"/>
        <v>Not Found</v>
      </c>
      <c r="V1317" s="10"/>
      <c r="W1317" s="10"/>
    </row>
    <row r="1318" spans="1:23" x14ac:dyDescent="0.3">
      <c r="A1318" s="10" t="s">
        <v>1637</v>
      </c>
      <c r="B1318" s="10">
        <f>Cleaned_Data[[#This Row],[Order_ID]]</f>
        <v>3381</v>
      </c>
      <c r="C1318" s="10" t="str">
        <f>_xlfn.XLOOKUP(P1318,Dim_Product!$E$2:$E$221,Dim_Product!$A$2:$A$221,"Not Found")</f>
        <v>PK-112</v>
      </c>
      <c r="D1318" s="10" t="str">
        <f>_xlfn.XLOOKUP(Table5[[#This Row],[Order_Date]],Table8[Date],Table8[Date_Key],"Not Found")</f>
        <v>DK-275</v>
      </c>
      <c r="E1318" s="10" t="str">
        <f>_xlfn.XLOOKUP(R1318,Table4[Region],Table4[Region_Key])</f>
        <v>RK-03</v>
      </c>
      <c r="F1318" s="10" t="str">
        <f>_xlfn.XLOOKUP(S1318,Table6[Sales_Channel],Table6[Channel_Key])</f>
        <v>CK-02</v>
      </c>
      <c r="G1318" s="10" t="str">
        <f>_xlfn.XLOOKUP(T1318,Table7[Gender_Category],Table7[Gender_Key])</f>
        <v>GK-03</v>
      </c>
      <c r="H1318" s="10">
        <f>Cleaned_Data[[#This Row],[Units_Sold]]</f>
        <v>1</v>
      </c>
      <c r="I1318" s="10">
        <f>Cleaned_Data[[#This Row],[MRP]]</f>
        <v>6110.0300000000007</v>
      </c>
      <c r="J1318" s="10">
        <f>Cleaned_Data[[#This Row],[Discount_Applied]]</f>
        <v>0</v>
      </c>
      <c r="K1318" s="10">
        <f>Cleaned_Data[[#This Row],[Revenue]]</f>
        <v>0</v>
      </c>
      <c r="L1318" s="10">
        <f>Cleaned_Data[[#This Row],[Profit]]</f>
        <v>2718.47</v>
      </c>
      <c r="M1318" s="10" t="str">
        <f>Cleaned_Data[[#This Row],[Product_Name]]</f>
        <v>ZoomX Invincible</v>
      </c>
      <c r="N1318" s="10" t="str">
        <f>Cleaned_Data[[#This Row],[Product_Line]]</f>
        <v>Training</v>
      </c>
      <c r="O1318" s="10" t="str">
        <f>Cleaned_Data[[#This Row],[Size]]</f>
        <v>NA</v>
      </c>
      <c r="P1318" s="10" t="str">
        <f t="shared" si="40"/>
        <v>ZoomX Invincible|Training|NA</v>
      </c>
      <c r="Q1318" s="11">
        <f>Cleaned_Data[[#This Row],[Order_Date]]</f>
        <v>45407</v>
      </c>
      <c r="R1318" s="10" t="str">
        <f>Cleaned_Data[[#This Row],[Region]]</f>
        <v>Mumbai</v>
      </c>
      <c r="S1318" s="10" t="str">
        <f>Cleaned_Data[[#This Row],[Sales_Channel]]</f>
        <v>Retail</v>
      </c>
      <c r="T1318" s="10" t="str">
        <f>Cleaned_Data[[#This Row],[Gender_Category]]</f>
        <v>Men</v>
      </c>
      <c r="U1318" t="str">
        <f t="shared" si="41"/>
        <v>DK-275</v>
      </c>
      <c r="V1318" s="10"/>
      <c r="W1318" s="10"/>
    </row>
    <row r="1319" spans="1:23" x14ac:dyDescent="0.3">
      <c r="A1319" s="10" t="s">
        <v>1638</v>
      </c>
      <c r="B1319" s="10">
        <f>Cleaned_Data[[#This Row],[Order_ID]]</f>
        <v>3382</v>
      </c>
      <c r="C1319" s="10" t="str">
        <f>_xlfn.XLOOKUP(P1319,Dim_Product!$E$2:$E$221,Dim_Product!$A$2:$A$221,"Not Found")</f>
        <v>PK-66</v>
      </c>
      <c r="D1319" s="10" t="str">
        <f>_xlfn.XLOOKUP(Table5[[#This Row],[Order_Date]],Table8[Date],Table8[Date_Key],"Not Found")</f>
        <v>Not Found</v>
      </c>
      <c r="E1319" s="10" t="str">
        <f>_xlfn.XLOOKUP(R1319,Table4[Region],Table4[Region_Key])</f>
        <v>RK-02</v>
      </c>
      <c r="F1319" s="10" t="str">
        <f>_xlfn.XLOOKUP(S1319,Table6[Sales_Channel],Table6[Channel_Key])</f>
        <v>CK-02</v>
      </c>
      <c r="G1319" s="10" t="str">
        <f>_xlfn.XLOOKUP(T1319,Table7[Gender_Category],Table7[Gender_Key])</f>
        <v>GK-03</v>
      </c>
      <c r="H1319" s="10">
        <f>Cleaned_Data[[#This Row],[Units_Sold]]</f>
        <v>2</v>
      </c>
      <c r="I1319" s="10">
        <f>Cleaned_Data[[#This Row],[MRP]]</f>
        <v>9187.23</v>
      </c>
      <c r="J1319" s="10">
        <f>Cleaned_Data[[#This Row],[Discount_Applied]]</f>
        <v>0</v>
      </c>
      <c r="K1319" s="10">
        <f>Cleaned_Data[[#This Row],[Revenue]]</f>
        <v>0</v>
      </c>
      <c r="L1319" s="10">
        <f>Cleaned_Data[[#This Row],[Profit]]</f>
        <v>1710.15</v>
      </c>
      <c r="M1319" s="10" t="str">
        <f>Cleaned_Data[[#This Row],[Product_Name]]</f>
        <v>LeBron 20</v>
      </c>
      <c r="N1319" s="10" t="str">
        <f>Cleaned_Data[[#This Row],[Product_Line]]</f>
        <v>Basketball</v>
      </c>
      <c r="O1319" s="10" t="str">
        <f>Cleaned_Data[[#This Row],[Size]]</f>
        <v>XL</v>
      </c>
      <c r="P1319" s="10" t="str">
        <f t="shared" si="40"/>
        <v>LeBron 20|Basketball|XL</v>
      </c>
      <c r="Q1319" s="11" t="str">
        <f>Cleaned_Data[[#This Row],[Order_Date]]</f>
        <v/>
      </c>
      <c r="R1319" s="10" t="str">
        <f>Cleaned_Data[[#This Row],[Region]]</f>
        <v>Hyderabad</v>
      </c>
      <c r="S1319" s="10" t="str">
        <f>Cleaned_Data[[#This Row],[Sales_Channel]]</f>
        <v>Retail</v>
      </c>
      <c r="T1319" s="10" t="str">
        <f>Cleaned_Data[[#This Row],[Gender_Category]]</f>
        <v>Men</v>
      </c>
      <c r="U1319" t="str">
        <f t="shared" si="41"/>
        <v>Not Found</v>
      </c>
      <c r="V1319" s="10"/>
      <c r="W1319" s="10"/>
    </row>
    <row r="1320" spans="1:23" x14ac:dyDescent="0.3">
      <c r="A1320" s="10" t="s">
        <v>1639</v>
      </c>
      <c r="B1320" s="10">
        <f>Cleaned_Data[[#This Row],[Order_ID]]</f>
        <v>3383</v>
      </c>
      <c r="C1320" s="10" t="str">
        <f>_xlfn.XLOOKUP(P1320,Dim_Product!$E$2:$E$221,Dim_Product!$A$2:$A$221,"Not Found")</f>
        <v>PK-44</v>
      </c>
      <c r="D1320" s="10" t="str">
        <f>_xlfn.XLOOKUP(Table5[[#This Row],[Order_Date]],Table8[Date],Table8[Date_Key],"Not Found")</f>
        <v>DK-626</v>
      </c>
      <c r="E1320" s="10" t="str">
        <f>_xlfn.XLOOKUP(R1320,Table4[Region],Table4[Region_Key])</f>
        <v>RK-01</v>
      </c>
      <c r="F1320" s="10" t="str">
        <f>_xlfn.XLOOKUP(S1320,Table6[Sales_Channel],Table6[Channel_Key])</f>
        <v>CK-02</v>
      </c>
      <c r="G1320" s="10" t="str">
        <f>_xlfn.XLOOKUP(T1320,Table7[Gender_Category],Table7[Gender_Key])</f>
        <v>GK-02</v>
      </c>
      <c r="H1320" s="10">
        <f>Cleaned_Data[[#This Row],[Units_Sold]]</f>
        <v>2</v>
      </c>
      <c r="I1320" s="10">
        <f>Cleaned_Data[[#This Row],[MRP]]</f>
        <v>6110.0300000000007</v>
      </c>
      <c r="J1320" s="10">
        <f>Cleaned_Data[[#This Row],[Discount_Applied]]</f>
        <v>0</v>
      </c>
      <c r="K1320" s="10">
        <f>Cleaned_Data[[#This Row],[Revenue]]</f>
        <v>0</v>
      </c>
      <c r="L1320" s="10">
        <f>Cleaned_Data[[#This Row],[Profit]]</f>
        <v>3793.87</v>
      </c>
      <c r="M1320" s="10" t="str">
        <f>Cleaned_Data[[#This Row],[Product_Name]]</f>
        <v>Air Force 1</v>
      </c>
      <c r="N1320" s="10" t="str">
        <f>Cleaned_Data[[#This Row],[Product_Line]]</f>
        <v>Lifestyle</v>
      </c>
      <c r="O1320" s="10" t="str">
        <f>Cleaned_Data[[#This Row],[Size]]</f>
        <v>XL</v>
      </c>
      <c r="P1320" s="10" t="str">
        <f t="shared" si="40"/>
        <v>Air Force 1|Lifestyle|XL</v>
      </c>
      <c r="Q1320" s="11">
        <f>Cleaned_Data[[#This Row],[Order_Date]]</f>
        <v>45758</v>
      </c>
      <c r="R1320" s="10" t="str">
        <f>Cleaned_Data[[#This Row],[Region]]</f>
        <v>Bangalore</v>
      </c>
      <c r="S1320" s="10" t="str">
        <f>Cleaned_Data[[#This Row],[Sales_Channel]]</f>
        <v>Retail</v>
      </c>
      <c r="T1320" s="10" t="str">
        <f>Cleaned_Data[[#This Row],[Gender_Category]]</f>
        <v>Women</v>
      </c>
      <c r="U1320" t="str">
        <f t="shared" si="41"/>
        <v>DK-626</v>
      </c>
      <c r="V1320" s="10"/>
      <c r="W1320" s="10"/>
    </row>
    <row r="1321" spans="1:23" x14ac:dyDescent="0.3">
      <c r="A1321" s="10" t="s">
        <v>1640</v>
      </c>
      <c r="B1321" s="10">
        <f>Cleaned_Data[[#This Row],[Order_ID]]</f>
        <v>3384</v>
      </c>
      <c r="C1321" s="10" t="str">
        <f>_xlfn.XLOOKUP(P1321,Dim_Product!$E$2:$E$221,Dim_Product!$A$2:$A$221,"Not Found")</f>
        <v>PK-137</v>
      </c>
      <c r="D1321" s="10" t="str">
        <f>_xlfn.XLOOKUP(Table5[[#This Row],[Order_Date]],Table8[Date],Table8[Date_Key],"Not Found")</f>
        <v>DK-431</v>
      </c>
      <c r="E1321" s="10" t="str">
        <f>_xlfn.XLOOKUP(R1321,Table4[Region],Table4[Region_Key])</f>
        <v>RK-01</v>
      </c>
      <c r="F1321" s="10" t="str">
        <f>_xlfn.XLOOKUP(S1321,Table6[Sales_Channel],Table6[Channel_Key])</f>
        <v>CK-02</v>
      </c>
      <c r="G1321" s="10" t="str">
        <f>_xlfn.XLOOKUP(T1321,Table7[Gender_Category],Table7[Gender_Key])</f>
        <v>GK-02</v>
      </c>
      <c r="H1321" s="10">
        <f>Cleaned_Data[[#This Row],[Units_Sold]]</f>
        <v>2</v>
      </c>
      <c r="I1321" s="10">
        <f>Cleaned_Data[[#This Row],[MRP]]</f>
        <v>6110.0300000000007</v>
      </c>
      <c r="J1321" s="10">
        <f>Cleaned_Data[[#This Row],[Discount_Applied]]</f>
        <v>0.27</v>
      </c>
      <c r="K1321" s="10">
        <f>Cleaned_Data[[#This Row],[Revenue]]</f>
        <v>0</v>
      </c>
      <c r="L1321" s="10">
        <f>Cleaned_Data[[#This Row],[Profit]]</f>
        <v>144.65</v>
      </c>
      <c r="M1321" s="10" t="str">
        <f>Cleaned_Data[[#This Row],[Product_Name]]</f>
        <v>Air Jordan</v>
      </c>
      <c r="N1321" s="10" t="str">
        <f>Cleaned_Data[[#This Row],[Product_Line]]</f>
        <v>Basketball</v>
      </c>
      <c r="O1321" s="10" t="str">
        <f>Cleaned_Data[[#This Row],[Size]]</f>
        <v>10</v>
      </c>
      <c r="P1321" s="10" t="str">
        <f t="shared" si="40"/>
        <v>Air Jordan|Basketball|10</v>
      </c>
      <c r="Q1321" s="11">
        <f>Cleaned_Data[[#This Row],[Order_Date]]</f>
        <v>45563</v>
      </c>
      <c r="R1321" s="10" t="str">
        <f>Cleaned_Data[[#This Row],[Region]]</f>
        <v>Bangalore</v>
      </c>
      <c r="S1321" s="10" t="str">
        <f>Cleaned_Data[[#This Row],[Sales_Channel]]</f>
        <v>Retail</v>
      </c>
      <c r="T1321" s="10" t="str">
        <f>Cleaned_Data[[#This Row],[Gender_Category]]</f>
        <v>Women</v>
      </c>
      <c r="U1321" t="str">
        <f t="shared" si="41"/>
        <v>DK-431</v>
      </c>
      <c r="V1321" s="10"/>
      <c r="W1321" s="10"/>
    </row>
    <row r="1322" spans="1:23" x14ac:dyDescent="0.3">
      <c r="A1322" s="10" t="s">
        <v>1641</v>
      </c>
      <c r="B1322" s="10">
        <f>Cleaned_Data[[#This Row],[Order_ID]]</f>
        <v>3385</v>
      </c>
      <c r="C1322" s="10" t="str">
        <f>_xlfn.XLOOKUP(P1322,Dim_Product!$E$2:$E$221,Dim_Product!$A$2:$A$221,"Not Found")</f>
        <v>PK-112</v>
      </c>
      <c r="D1322" s="10" t="str">
        <f>_xlfn.XLOOKUP(Table5[[#This Row],[Order_Date]],Table8[Date],Table8[Date_Key],"Not Found")</f>
        <v>DK-415</v>
      </c>
      <c r="E1322" s="10" t="str">
        <f>_xlfn.XLOOKUP(R1322,Table4[Region],Table4[Region_Key])</f>
        <v>RK-02</v>
      </c>
      <c r="F1322" s="10" t="str">
        <f>_xlfn.XLOOKUP(S1322,Table6[Sales_Channel],Table6[Channel_Key])</f>
        <v>CK-01</v>
      </c>
      <c r="G1322" s="10" t="str">
        <f>_xlfn.XLOOKUP(T1322,Table7[Gender_Category],Table7[Gender_Key])</f>
        <v>GK-03</v>
      </c>
      <c r="H1322" s="10">
        <f>Cleaned_Data[[#This Row],[Units_Sold]]</f>
        <v>2</v>
      </c>
      <c r="I1322" s="10">
        <f>Cleaned_Data[[#This Row],[MRP]]</f>
        <v>9019.91</v>
      </c>
      <c r="J1322" s="10">
        <f>Cleaned_Data[[#This Row],[Discount_Applied]]</f>
        <v>0</v>
      </c>
      <c r="K1322" s="10">
        <f>Cleaned_Data[[#This Row],[Revenue]]</f>
        <v>0</v>
      </c>
      <c r="L1322" s="10">
        <f>Cleaned_Data[[#This Row],[Profit]]</f>
        <v>-643.92999999999995</v>
      </c>
      <c r="M1322" s="10" t="str">
        <f>Cleaned_Data[[#This Row],[Product_Name]]</f>
        <v>ZoomX Invincible</v>
      </c>
      <c r="N1322" s="10" t="str">
        <f>Cleaned_Data[[#This Row],[Product_Line]]</f>
        <v>Training</v>
      </c>
      <c r="O1322" s="10" t="str">
        <f>Cleaned_Data[[#This Row],[Size]]</f>
        <v>NA</v>
      </c>
      <c r="P1322" s="10" t="str">
        <f t="shared" si="40"/>
        <v>ZoomX Invincible|Training|NA</v>
      </c>
      <c r="Q1322" s="11">
        <f>Cleaned_Data[[#This Row],[Order_Date]]</f>
        <v>45547</v>
      </c>
      <c r="R1322" s="10" t="str">
        <f>Cleaned_Data[[#This Row],[Region]]</f>
        <v>Hyderabad</v>
      </c>
      <c r="S1322" s="10" t="str">
        <f>Cleaned_Data[[#This Row],[Sales_Channel]]</f>
        <v>Online</v>
      </c>
      <c r="T1322" s="10" t="str">
        <f>Cleaned_Data[[#This Row],[Gender_Category]]</f>
        <v>Men</v>
      </c>
      <c r="U1322" t="str">
        <f t="shared" si="41"/>
        <v>DK-415</v>
      </c>
      <c r="V1322" s="10"/>
      <c r="W1322" s="10"/>
    </row>
    <row r="1323" spans="1:23" x14ac:dyDescent="0.3">
      <c r="A1323" s="10" t="s">
        <v>1642</v>
      </c>
      <c r="B1323" s="10">
        <f>Cleaned_Data[[#This Row],[Order_ID]]</f>
        <v>3386</v>
      </c>
      <c r="C1323" s="10" t="str">
        <f>_xlfn.XLOOKUP(P1323,Dim_Product!$E$2:$E$221,Dim_Product!$A$2:$A$221,"Not Found")</f>
        <v>PK-65</v>
      </c>
      <c r="D1323" s="10" t="str">
        <f>_xlfn.XLOOKUP(Table5[[#This Row],[Order_Date]],Table8[Date],Table8[Date_Key],"Not Found")</f>
        <v>DK-540</v>
      </c>
      <c r="E1323" s="10" t="str">
        <f>_xlfn.XLOOKUP(R1323,Table4[Region],Table4[Region_Key])</f>
        <v>RK-02</v>
      </c>
      <c r="F1323" s="10" t="str">
        <f>_xlfn.XLOOKUP(S1323,Table6[Sales_Channel],Table6[Channel_Key])</f>
        <v>CK-02</v>
      </c>
      <c r="G1323" s="10" t="str">
        <f>_xlfn.XLOOKUP(T1323,Table7[Gender_Category],Table7[Gender_Key])</f>
        <v>GK-02</v>
      </c>
      <c r="H1323" s="10">
        <f>Cleaned_Data[[#This Row],[Units_Sold]]</f>
        <v>2</v>
      </c>
      <c r="I1323" s="10">
        <f>Cleaned_Data[[#This Row],[MRP]]</f>
        <v>9212.82</v>
      </c>
      <c r="J1323" s="10">
        <f>Cleaned_Data[[#This Row],[Discount_Applied]]</f>
        <v>0</v>
      </c>
      <c r="K1323" s="10">
        <f>Cleaned_Data[[#This Row],[Revenue]]</f>
        <v>0</v>
      </c>
      <c r="L1323" s="10">
        <f>Cleaned_Data[[#This Row],[Profit]]</f>
        <v>3827.83</v>
      </c>
      <c r="M1323" s="10" t="str">
        <f>Cleaned_Data[[#This Row],[Product_Name]]</f>
        <v>Phantom GT</v>
      </c>
      <c r="N1323" s="10" t="str">
        <f>Cleaned_Data[[#This Row],[Product_Line]]</f>
        <v>Soccer</v>
      </c>
      <c r="O1323" s="10" t="str">
        <f>Cleaned_Data[[#This Row],[Size]]</f>
        <v>8</v>
      </c>
      <c r="P1323" s="10" t="str">
        <f t="shared" si="40"/>
        <v>Phantom GT|Soccer|8</v>
      </c>
      <c r="Q1323" s="11">
        <f>Cleaned_Data[[#This Row],[Order_Date]]</f>
        <v>45672</v>
      </c>
      <c r="R1323" s="10" t="str">
        <f>Cleaned_Data[[#This Row],[Region]]</f>
        <v>Hyderabad</v>
      </c>
      <c r="S1323" s="10" t="str">
        <f>Cleaned_Data[[#This Row],[Sales_Channel]]</f>
        <v>Retail</v>
      </c>
      <c r="T1323" s="10" t="str">
        <f>Cleaned_Data[[#This Row],[Gender_Category]]</f>
        <v>Women</v>
      </c>
      <c r="U1323" t="str">
        <f t="shared" si="41"/>
        <v>DK-540</v>
      </c>
      <c r="V1323" s="10"/>
      <c r="W1323" s="10"/>
    </row>
    <row r="1324" spans="1:23" x14ac:dyDescent="0.3">
      <c r="A1324" s="10" t="s">
        <v>1643</v>
      </c>
      <c r="B1324" s="10">
        <f>Cleaned_Data[[#This Row],[Order_ID]]</f>
        <v>3387</v>
      </c>
      <c r="C1324" s="10" t="str">
        <f>_xlfn.XLOOKUP(P1324,Dim_Product!$E$2:$E$221,Dim_Product!$A$2:$A$221,"Not Found")</f>
        <v>PK-162</v>
      </c>
      <c r="D1324" s="10" t="str">
        <f>_xlfn.XLOOKUP(Table5[[#This Row],[Order_Date]],Table8[Date],Table8[Date_Key],"Not Found")</f>
        <v>DK-34</v>
      </c>
      <c r="E1324" s="10" t="str">
        <f>_xlfn.XLOOKUP(R1324,Table4[Region],Table4[Region_Key])</f>
        <v>RK-01</v>
      </c>
      <c r="F1324" s="10" t="str">
        <f>_xlfn.XLOOKUP(S1324,Table6[Sales_Channel],Table6[Channel_Key])</f>
        <v>CK-02</v>
      </c>
      <c r="G1324" s="10" t="str">
        <f>_xlfn.XLOOKUP(T1324,Table7[Gender_Category],Table7[Gender_Key])</f>
        <v>GK-03</v>
      </c>
      <c r="H1324" s="10">
        <f>Cleaned_Data[[#This Row],[Units_Sold]]</f>
        <v>4</v>
      </c>
      <c r="I1324" s="10">
        <f>Cleaned_Data[[#This Row],[MRP]]</f>
        <v>6110.0300000000007</v>
      </c>
      <c r="J1324" s="10">
        <f>Cleaned_Data[[#This Row],[Discount_Applied]]</f>
        <v>0</v>
      </c>
      <c r="K1324" s="10">
        <f>Cleaned_Data[[#This Row],[Revenue]]</f>
        <v>0</v>
      </c>
      <c r="L1324" s="10">
        <f>Cleaned_Data[[#This Row],[Profit]]</f>
        <v>2821.58</v>
      </c>
      <c r="M1324" s="10" t="str">
        <f>Cleaned_Data[[#This Row],[Product_Name]]</f>
        <v>Phantom GT</v>
      </c>
      <c r="N1324" s="10" t="str">
        <f>Cleaned_Data[[#This Row],[Product_Line]]</f>
        <v>Soccer</v>
      </c>
      <c r="O1324" s="10" t="str">
        <f>Cleaned_Data[[#This Row],[Size]]</f>
        <v>10</v>
      </c>
      <c r="P1324" s="10" t="str">
        <f t="shared" si="40"/>
        <v>Phantom GT|Soccer|10</v>
      </c>
      <c r="Q1324" s="11">
        <f>Cleaned_Data[[#This Row],[Order_Date]]</f>
        <v>45166</v>
      </c>
      <c r="R1324" s="10" t="str">
        <f>Cleaned_Data[[#This Row],[Region]]</f>
        <v>Bangalore</v>
      </c>
      <c r="S1324" s="10" t="str">
        <f>Cleaned_Data[[#This Row],[Sales_Channel]]</f>
        <v>Retail</v>
      </c>
      <c r="T1324" s="10" t="str">
        <f>Cleaned_Data[[#This Row],[Gender_Category]]</f>
        <v>Men</v>
      </c>
      <c r="U1324" t="str">
        <f t="shared" si="41"/>
        <v>DK-34</v>
      </c>
      <c r="V1324" s="10"/>
      <c r="W1324" s="10"/>
    </row>
    <row r="1325" spans="1:23" x14ac:dyDescent="0.3">
      <c r="A1325" s="10" t="s">
        <v>1644</v>
      </c>
      <c r="B1325" s="10">
        <f>Cleaned_Data[[#This Row],[Order_ID]]</f>
        <v>3388</v>
      </c>
      <c r="C1325" s="10" t="str">
        <f>_xlfn.XLOOKUP(P1325,Dim_Product!$E$2:$E$221,Dim_Product!$A$2:$A$221,"Not Found")</f>
        <v>PK-125</v>
      </c>
      <c r="D1325" s="10" t="str">
        <f>_xlfn.XLOOKUP(Table5[[#This Row],[Order_Date]],Table8[Date],Table8[Date_Key],"Not Found")</f>
        <v>DK-160</v>
      </c>
      <c r="E1325" s="10" t="str">
        <f>_xlfn.XLOOKUP(R1325,Table4[Region],Table4[Region_Key])</f>
        <v>RK-04</v>
      </c>
      <c r="F1325" s="10" t="str">
        <f>_xlfn.XLOOKUP(S1325,Table6[Sales_Channel],Table6[Channel_Key])</f>
        <v>CK-01</v>
      </c>
      <c r="G1325" s="10" t="str">
        <f>_xlfn.XLOOKUP(T1325,Table7[Gender_Category],Table7[Gender_Key])</f>
        <v>GK-02</v>
      </c>
      <c r="H1325" s="10">
        <f>Cleaned_Data[[#This Row],[Units_Sold]]</f>
        <v>2</v>
      </c>
      <c r="I1325" s="10">
        <f>Cleaned_Data[[#This Row],[MRP]]</f>
        <v>4042.33</v>
      </c>
      <c r="J1325" s="10">
        <f>Cleaned_Data[[#This Row],[Discount_Applied]]</f>
        <v>0</v>
      </c>
      <c r="K1325" s="10">
        <f>Cleaned_Data[[#This Row],[Revenue]]</f>
        <v>0</v>
      </c>
      <c r="L1325" s="10">
        <f>Cleaned_Data[[#This Row],[Profit]]</f>
        <v>1915.52</v>
      </c>
      <c r="M1325" s="10" t="str">
        <f>Cleaned_Data[[#This Row],[Product_Name]]</f>
        <v>Free RN</v>
      </c>
      <c r="N1325" s="10" t="str">
        <f>Cleaned_Data[[#This Row],[Product_Line]]</f>
        <v>Running</v>
      </c>
      <c r="O1325" s="10" t="str">
        <f>Cleaned_Data[[#This Row],[Size]]</f>
        <v>7</v>
      </c>
      <c r="P1325" s="10" t="str">
        <f t="shared" si="40"/>
        <v>Free RN|Running|7</v>
      </c>
      <c r="Q1325" s="11">
        <f>Cleaned_Data[[#This Row],[Order_Date]]</f>
        <v>45292</v>
      </c>
      <c r="R1325" s="10" t="str">
        <f>Cleaned_Data[[#This Row],[Region]]</f>
        <v>Pune</v>
      </c>
      <c r="S1325" s="10" t="str">
        <f>Cleaned_Data[[#This Row],[Sales_Channel]]</f>
        <v>Online</v>
      </c>
      <c r="T1325" s="10" t="str">
        <f>Cleaned_Data[[#This Row],[Gender_Category]]</f>
        <v>Women</v>
      </c>
      <c r="U1325" t="str">
        <f t="shared" si="41"/>
        <v>DK-160</v>
      </c>
      <c r="V1325" s="10"/>
      <c r="W1325" s="10"/>
    </row>
    <row r="1326" spans="1:23" x14ac:dyDescent="0.3">
      <c r="A1326" s="10" t="s">
        <v>1645</v>
      </c>
      <c r="B1326" s="10">
        <f>Cleaned_Data[[#This Row],[Order_ID]]</f>
        <v>3389</v>
      </c>
      <c r="C1326" s="10" t="str">
        <f>_xlfn.XLOOKUP(P1326,Dim_Product!$E$2:$E$221,Dim_Product!$A$2:$A$221,"Not Found")</f>
        <v>PK-114</v>
      </c>
      <c r="D1326" s="10" t="str">
        <f>_xlfn.XLOOKUP(Table5[[#This Row],[Order_Date]],Table8[Date],Table8[Date_Key],"Not Found")</f>
        <v>DK-389</v>
      </c>
      <c r="E1326" s="10" t="str">
        <f>_xlfn.XLOOKUP(R1326,Table4[Region],Table4[Region_Key])</f>
        <v>RK-03</v>
      </c>
      <c r="F1326" s="10" t="str">
        <f>_xlfn.XLOOKUP(S1326,Table6[Sales_Channel],Table6[Channel_Key])</f>
        <v>CK-01</v>
      </c>
      <c r="G1326" s="10" t="str">
        <f>_xlfn.XLOOKUP(T1326,Table7[Gender_Category],Table7[Gender_Key])</f>
        <v>GK-02</v>
      </c>
      <c r="H1326" s="10">
        <f>Cleaned_Data[[#This Row],[Units_Sold]]</f>
        <v>3</v>
      </c>
      <c r="I1326" s="10">
        <f>Cleaned_Data[[#This Row],[MRP]]</f>
        <v>9764.91</v>
      </c>
      <c r="J1326" s="10">
        <f>Cleaned_Data[[#This Row],[Discount_Applied]]</f>
        <v>0</v>
      </c>
      <c r="K1326" s="10">
        <f>Cleaned_Data[[#This Row],[Revenue]]</f>
        <v>0</v>
      </c>
      <c r="L1326" s="10">
        <f>Cleaned_Data[[#This Row],[Profit]]</f>
        <v>3491.49</v>
      </c>
      <c r="M1326" s="10" t="str">
        <f>Cleaned_Data[[#This Row],[Product_Name]]</f>
        <v>Air Zoom</v>
      </c>
      <c r="N1326" s="10" t="str">
        <f>Cleaned_Data[[#This Row],[Product_Line]]</f>
        <v>Running</v>
      </c>
      <c r="O1326" s="10" t="str">
        <f>Cleaned_Data[[#This Row],[Size]]</f>
        <v>M</v>
      </c>
      <c r="P1326" s="10" t="str">
        <f t="shared" si="40"/>
        <v>Air Zoom|Running|M</v>
      </c>
      <c r="Q1326" s="11">
        <f>Cleaned_Data[[#This Row],[Order_Date]]</f>
        <v>45521</v>
      </c>
      <c r="R1326" s="10" t="str">
        <f>Cleaned_Data[[#This Row],[Region]]</f>
        <v>Mumbai</v>
      </c>
      <c r="S1326" s="10" t="str">
        <f>Cleaned_Data[[#This Row],[Sales_Channel]]</f>
        <v>Online</v>
      </c>
      <c r="T1326" s="10" t="str">
        <f>Cleaned_Data[[#This Row],[Gender_Category]]</f>
        <v>Women</v>
      </c>
      <c r="U1326" t="str">
        <f t="shared" si="41"/>
        <v>DK-389</v>
      </c>
      <c r="V1326" s="10"/>
      <c r="W1326" s="10"/>
    </row>
    <row r="1327" spans="1:23" x14ac:dyDescent="0.3">
      <c r="A1327" s="10" t="s">
        <v>1646</v>
      </c>
      <c r="B1327" s="10">
        <f>Cleaned_Data[[#This Row],[Order_ID]]</f>
        <v>3391</v>
      </c>
      <c r="C1327" s="10" t="str">
        <f>_xlfn.XLOOKUP(P1327,Dim_Product!$E$2:$E$221,Dim_Product!$A$2:$A$221,"Not Found")</f>
        <v>PK-08</v>
      </c>
      <c r="D1327" s="10" t="str">
        <f>_xlfn.XLOOKUP(Table5[[#This Row],[Order_Date]],Table8[Date],Table8[Date_Key],"Not Found")</f>
        <v>DK-470</v>
      </c>
      <c r="E1327" s="10" t="str">
        <f>_xlfn.XLOOKUP(R1327,Table4[Region],Table4[Region_Key])</f>
        <v>RK-02</v>
      </c>
      <c r="F1327" s="10" t="str">
        <f>_xlfn.XLOOKUP(S1327,Table6[Sales_Channel],Table6[Channel_Key])</f>
        <v>CK-02</v>
      </c>
      <c r="G1327" s="10" t="str">
        <f>_xlfn.XLOOKUP(T1327,Table7[Gender_Category],Table7[Gender_Key])</f>
        <v>GK-02</v>
      </c>
      <c r="H1327" s="10">
        <f>Cleaned_Data[[#This Row],[Units_Sold]]</f>
        <v>2</v>
      </c>
      <c r="I1327" s="10">
        <f>Cleaned_Data[[#This Row],[MRP]]</f>
        <v>6110.0300000000007</v>
      </c>
      <c r="J1327" s="10">
        <f>Cleaned_Data[[#This Row],[Discount_Applied]]</f>
        <v>0</v>
      </c>
      <c r="K1327" s="10">
        <f>Cleaned_Data[[#This Row],[Revenue]]</f>
        <v>0</v>
      </c>
      <c r="L1327" s="10">
        <f>Cleaned_Data[[#This Row],[Profit]]</f>
        <v>1628.31</v>
      </c>
      <c r="M1327" s="10" t="str">
        <f>Cleaned_Data[[#This Row],[Product_Name]]</f>
        <v>Mercurial Superfly</v>
      </c>
      <c r="N1327" s="10" t="str">
        <f>Cleaned_Data[[#This Row],[Product_Line]]</f>
        <v>Soccer</v>
      </c>
      <c r="O1327" s="10" t="str">
        <f>Cleaned_Data[[#This Row],[Size]]</f>
        <v>M</v>
      </c>
      <c r="P1327" s="10" t="str">
        <f t="shared" si="40"/>
        <v>Mercurial Superfly|Soccer|M</v>
      </c>
      <c r="Q1327" s="11">
        <f>Cleaned_Data[[#This Row],[Order_Date]]</f>
        <v>45602</v>
      </c>
      <c r="R1327" s="10" t="str">
        <f>Cleaned_Data[[#This Row],[Region]]</f>
        <v>Hyderabad</v>
      </c>
      <c r="S1327" s="10" t="str">
        <f>Cleaned_Data[[#This Row],[Sales_Channel]]</f>
        <v>Retail</v>
      </c>
      <c r="T1327" s="10" t="str">
        <f>Cleaned_Data[[#This Row],[Gender_Category]]</f>
        <v>Women</v>
      </c>
      <c r="U1327" t="str">
        <f t="shared" si="41"/>
        <v>DK-470</v>
      </c>
      <c r="V1327" s="10"/>
      <c r="W1327" s="10"/>
    </row>
    <row r="1328" spans="1:23" x14ac:dyDescent="0.3">
      <c r="A1328" s="10" t="s">
        <v>1647</v>
      </c>
      <c r="B1328" s="10">
        <f>Cleaned_Data[[#This Row],[Order_ID]]</f>
        <v>3392</v>
      </c>
      <c r="C1328" s="10" t="str">
        <f>_xlfn.XLOOKUP(P1328,Dim_Product!$E$2:$E$221,Dim_Product!$A$2:$A$221,"Not Found")</f>
        <v>PK-106</v>
      </c>
      <c r="D1328" s="10" t="str">
        <f>_xlfn.XLOOKUP(Table5[[#This Row],[Order_Date]],Table8[Date],Table8[Date_Key],"Not Found")</f>
        <v>DK-675</v>
      </c>
      <c r="E1328" s="10" t="str">
        <f>_xlfn.XLOOKUP(R1328,Table4[Region],Table4[Region_Key])</f>
        <v>RK-04</v>
      </c>
      <c r="F1328" s="10" t="str">
        <f>_xlfn.XLOOKUP(S1328,Table6[Sales_Channel],Table6[Channel_Key])</f>
        <v>CK-01</v>
      </c>
      <c r="G1328" s="10" t="str">
        <f>_xlfn.XLOOKUP(T1328,Table7[Gender_Category],Table7[Gender_Key])</f>
        <v>GK-01</v>
      </c>
      <c r="H1328" s="10">
        <f>Cleaned_Data[[#This Row],[Units_Sold]]</f>
        <v>-1</v>
      </c>
      <c r="I1328" s="10">
        <f>Cleaned_Data[[#This Row],[MRP]]</f>
        <v>6110.0300000000007</v>
      </c>
      <c r="J1328" s="10">
        <f>Cleaned_Data[[#This Row],[Discount_Applied]]</f>
        <v>0</v>
      </c>
      <c r="K1328" s="10">
        <f>Cleaned_Data[[#This Row],[Revenue]]</f>
        <v>0</v>
      </c>
      <c r="L1328" s="10">
        <f>Cleaned_Data[[#This Row],[Profit]]</f>
        <v>-433.47</v>
      </c>
      <c r="M1328" s="10" t="str">
        <f>Cleaned_Data[[#This Row],[Product_Name]]</f>
        <v>Dunk Low</v>
      </c>
      <c r="N1328" s="10" t="str">
        <f>Cleaned_Data[[#This Row],[Product_Line]]</f>
        <v>Lifestyle</v>
      </c>
      <c r="O1328" s="10" t="str">
        <f>Cleaned_Data[[#This Row],[Size]]</f>
        <v>NA</v>
      </c>
      <c r="P1328" s="10" t="str">
        <f t="shared" si="40"/>
        <v>Dunk Low|Lifestyle|NA</v>
      </c>
      <c r="Q1328" s="11">
        <f>Cleaned_Data[[#This Row],[Order_Date]]</f>
        <v>45807</v>
      </c>
      <c r="R1328" s="10" t="str">
        <f>Cleaned_Data[[#This Row],[Region]]</f>
        <v>Pune</v>
      </c>
      <c r="S1328" s="10" t="str">
        <f>Cleaned_Data[[#This Row],[Sales_Channel]]</f>
        <v>Online</v>
      </c>
      <c r="T1328" s="10" t="str">
        <f>Cleaned_Data[[#This Row],[Gender_Category]]</f>
        <v>Kids</v>
      </c>
      <c r="U1328" t="str">
        <f t="shared" si="41"/>
        <v>DK-675</v>
      </c>
      <c r="V1328" s="10"/>
      <c r="W1328" s="10"/>
    </row>
    <row r="1329" spans="1:23" x14ac:dyDescent="0.3">
      <c r="A1329" s="10" t="s">
        <v>1648</v>
      </c>
      <c r="B1329" s="10">
        <f>Cleaned_Data[[#This Row],[Order_ID]]</f>
        <v>3393</v>
      </c>
      <c r="C1329" s="10" t="str">
        <f>_xlfn.XLOOKUP(P1329,Dim_Product!$E$2:$E$221,Dim_Product!$A$2:$A$221,"Not Found")</f>
        <v>PK-15</v>
      </c>
      <c r="D1329" s="10" t="str">
        <f>_xlfn.XLOOKUP(Table5[[#This Row],[Order_Date]],Table8[Date],Table8[Date_Key],"Not Found")</f>
        <v>DK-594</v>
      </c>
      <c r="E1329" s="10" t="str">
        <f>_xlfn.XLOOKUP(R1329,Table4[Region],Table4[Region_Key])</f>
        <v>RK-01</v>
      </c>
      <c r="F1329" s="10" t="str">
        <f>_xlfn.XLOOKUP(S1329,Table6[Sales_Channel],Table6[Channel_Key])</f>
        <v>CK-01</v>
      </c>
      <c r="G1329" s="10" t="str">
        <f>_xlfn.XLOOKUP(T1329,Table7[Gender_Category],Table7[Gender_Key])</f>
        <v>GK-01</v>
      </c>
      <c r="H1329" s="10">
        <f>Cleaned_Data[[#This Row],[Units_Sold]]</f>
        <v>2</v>
      </c>
      <c r="I1329" s="10">
        <f>Cleaned_Data[[#This Row],[MRP]]</f>
        <v>6110.0300000000007</v>
      </c>
      <c r="J1329" s="10">
        <f>Cleaned_Data[[#This Row],[Discount_Applied]]</f>
        <v>0.68</v>
      </c>
      <c r="K1329" s="10">
        <f>Cleaned_Data[[#This Row],[Revenue]]</f>
        <v>0</v>
      </c>
      <c r="L1329" s="10">
        <f>Cleaned_Data[[#This Row],[Profit]]</f>
        <v>1329.32</v>
      </c>
      <c r="M1329" s="10" t="str">
        <f>Cleaned_Data[[#This Row],[Product_Name]]</f>
        <v>Air Jordan</v>
      </c>
      <c r="N1329" s="10" t="str">
        <f>Cleaned_Data[[#This Row],[Product_Line]]</f>
        <v>Basketball</v>
      </c>
      <c r="O1329" s="10" t="str">
        <f>Cleaned_Data[[#This Row],[Size]]</f>
        <v>M</v>
      </c>
      <c r="P1329" s="10" t="str">
        <f t="shared" si="40"/>
        <v>Air Jordan|Basketball|M</v>
      </c>
      <c r="Q1329" s="11">
        <f>Cleaned_Data[[#This Row],[Order_Date]]</f>
        <v>45726</v>
      </c>
      <c r="R1329" s="10" t="str">
        <f>Cleaned_Data[[#This Row],[Region]]</f>
        <v>Bangalore</v>
      </c>
      <c r="S1329" s="10" t="str">
        <f>Cleaned_Data[[#This Row],[Sales_Channel]]</f>
        <v>Online</v>
      </c>
      <c r="T1329" s="10" t="str">
        <f>Cleaned_Data[[#This Row],[Gender_Category]]</f>
        <v>Kids</v>
      </c>
      <c r="U1329" t="str">
        <f t="shared" si="41"/>
        <v>DK-594</v>
      </c>
      <c r="V1329" s="10"/>
      <c r="W1329" s="10"/>
    </row>
    <row r="1330" spans="1:23" x14ac:dyDescent="0.3">
      <c r="A1330" s="10" t="s">
        <v>1649</v>
      </c>
      <c r="B1330" s="10">
        <f>Cleaned_Data[[#This Row],[Order_ID]]</f>
        <v>3394</v>
      </c>
      <c r="C1330" s="10" t="str">
        <f>_xlfn.XLOOKUP(P1330,Dim_Product!$E$2:$E$221,Dim_Product!$A$2:$A$221,"Not Found")</f>
        <v>PK-38</v>
      </c>
      <c r="D1330" s="10" t="str">
        <f>_xlfn.XLOOKUP(Table5[[#This Row],[Order_Date]],Table8[Date],Table8[Date_Key],"Not Found")</f>
        <v>DK-423</v>
      </c>
      <c r="E1330" s="10" t="str">
        <f>_xlfn.XLOOKUP(R1330,Table4[Region],Table4[Region_Key])</f>
        <v>RK-02</v>
      </c>
      <c r="F1330" s="10" t="str">
        <f>_xlfn.XLOOKUP(S1330,Table6[Sales_Channel],Table6[Channel_Key])</f>
        <v>CK-01</v>
      </c>
      <c r="G1330" s="10" t="str">
        <f>_xlfn.XLOOKUP(T1330,Table7[Gender_Category],Table7[Gender_Key])</f>
        <v>GK-01</v>
      </c>
      <c r="H1330" s="10">
        <f>Cleaned_Data[[#This Row],[Units_Sold]]</f>
        <v>1</v>
      </c>
      <c r="I1330" s="10">
        <f>Cleaned_Data[[#This Row],[MRP]]</f>
        <v>6110.0300000000007</v>
      </c>
      <c r="J1330" s="10">
        <f>Cleaned_Data[[#This Row],[Discount_Applied]]</f>
        <v>0</v>
      </c>
      <c r="K1330" s="10">
        <f>Cleaned_Data[[#This Row],[Revenue]]</f>
        <v>0</v>
      </c>
      <c r="L1330" s="10">
        <f>Cleaned_Data[[#This Row],[Profit]]</f>
        <v>2396.11</v>
      </c>
      <c r="M1330" s="10" t="str">
        <f>Cleaned_Data[[#This Row],[Product_Name]]</f>
        <v>Dunk Low</v>
      </c>
      <c r="N1330" s="10" t="str">
        <f>Cleaned_Data[[#This Row],[Product_Line]]</f>
        <v>Lifestyle</v>
      </c>
      <c r="O1330" s="10" t="str">
        <f>Cleaned_Data[[#This Row],[Size]]</f>
        <v>XL</v>
      </c>
      <c r="P1330" s="10" t="str">
        <f t="shared" si="40"/>
        <v>Dunk Low|Lifestyle|XL</v>
      </c>
      <c r="Q1330" s="11">
        <f>Cleaned_Data[[#This Row],[Order_Date]]</f>
        <v>45555</v>
      </c>
      <c r="R1330" s="10" t="str">
        <f>Cleaned_Data[[#This Row],[Region]]</f>
        <v>Hyderabad</v>
      </c>
      <c r="S1330" s="10" t="str">
        <f>Cleaned_Data[[#This Row],[Sales_Channel]]</f>
        <v>Online</v>
      </c>
      <c r="T1330" s="10" t="str">
        <f>Cleaned_Data[[#This Row],[Gender_Category]]</f>
        <v>Kids</v>
      </c>
      <c r="U1330" t="str">
        <f t="shared" si="41"/>
        <v>DK-423</v>
      </c>
      <c r="V1330" s="10"/>
      <c r="W1330" s="10"/>
    </row>
    <row r="1331" spans="1:23" x14ac:dyDescent="0.3">
      <c r="A1331" s="10" t="s">
        <v>1650</v>
      </c>
      <c r="B1331" s="10">
        <f>Cleaned_Data[[#This Row],[Order_ID]]</f>
        <v>3395</v>
      </c>
      <c r="C1331" s="10" t="str">
        <f>_xlfn.XLOOKUP(P1331,Dim_Product!$E$2:$E$221,Dim_Product!$A$2:$A$221,"Not Found")</f>
        <v>PK-19</v>
      </c>
      <c r="D1331" s="10" t="str">
        <f>_xlfn.XLOOKUP(Table5[[#This Row],[Order_Date]],Table8[Date],Table8[Date_Key],"Not Found")</f>
        <v>DK-278</v>
      </c>
      <c r="E1331" s="10" t="str">
        <f>_xlfn.XLOOKUP(R1331,Table4[Region],Table4[Region_Key])</f>
        <v>RK-03</v>
      </c>
      <c r="F1331" s="10" t="str">
        <f>_xlfn.XLOOKUP(S1331,Table6[Sales_Channel],Table6[Channel_Key])</f>
        <v>CK-01</v>
      </c>
      <c r="G1331" s="10" t="str">
        <f>_xlfn.XLOOKUP(T1331,Table7[Gender_Category],Table7[Gender_Key])</f>
        <v>GK-02</v>
      </c>
      <c r="H1331" s="10">
        <f>Cleaned_Data[[#This Row],[Units_Sold]]</f>
        <v>3</v>
      </c>
      <c r="I1331" s="10">
        <f>Cleaned_Data[[#This Row],[MRP]]</f>
        <v>6110.0300000000007</v>
      </c>
      <c r="J1331" s="10">
        <f>Cleaned_Data[[#This Row],[Discount_Applied]]</f>
        <v>0</v>
      </c>
      <c r="K1331" s="10">
        <f>Cleaned_Data[[#This Row],[Revenue]]</f>
        <v>0</v>
      </c>
      <c r="L1331" s="10">
        <f>Cleaned_Data[[#This Row],[Profit]]</f>
        <v>3069.77</v>
      </c>
      <c r="M1331" s="10" t="str">
        <f>Cleaned_Data[[#This Row],[Product_Name]]</f>
        <v>Free RN</v>
      </c>
      <c r="N1331" s="10" t="str">
        <f>Cleaned_Data[[#This Row],[Product_Line]]</f>
        <v>Running</v>
      </c>
      <c r="O1331" s="10" t="str">
        <f>Cleaned_Data[[#This Row],[Size]]</f>
        <v>L</v>
      </c>
      <c r="P1331" s="10" t="str">
        <f t="shared" si="40"/>
        <v>Free RN|Running|L</v>
      </c>
      <c r="Q1331" s="11">
        <f>Cleaned_Data[[#This Row],[Order_Date]]</f>
        <v>45410</v>
      </c>
      <c r="R1331" s="10" t="str">
        <f>Cleaned_Data[[#This Row],[Region]]</f>
        <v>Mumbai</v>
      </c>
      <c r="S1331" s="10" t="str">
        <f>Cleaned_Data[[#This Row],[Sales_Channel]]</f>
        <v>Online</v>
      </c>
      <c r="T1331" s="10" t="str">
        <f>Cleaned_Data[[#This Row],[Gender_Category]]</f>
        <v>Women</v>
      </c>
      <c r="U1331" t="str">
        <f t="shared" si="41"/>
        <v>DK-278</v>
      </c>
      <c r="V1331" s="10"/>
      <c r="W1331" s="10"/>
    </row>
    <row r="1332" spans="1:23" x14ac:dyDescent="0.3">
      <c r="A1332" s="10" t="s">
        <v>1651</v>
      </c>
      <c r="B1332" s="10">
        <f>Cleaned_Data[[#This Row],[Order_ID]]</f>
        <v>3396</v>
      </c>
      <c r="C1332" s="10" t="str">
        <f>_xlfn.XLOOKUP(P1332,Dim_Product!$E$2:$E$221,Dim_Product!$A$2:$A$221,"Not Found")</f>
        <v>PK-19</v>
      </c>
      <c r="D1332" s="10" t="str">
        <f>_xlfn.XLOOKUP(Table5[[#This Row],[Order_Date]],Table8[Date],Table8[Date_Key],"Not Found")</f>
        <v>Not Found</v>
      </c>
      <c r="E1332" s="10" t="str">
        <f>_xlfn.XLOOKUP(R1332,Table4[Region],Table4[Region_Key])</f>
        <v>RK-01</v>
      </c>
      <c r="F1332" s="10" t="str">
        <f>_xlfn.XLOOKUP(S1332,Table6[Sales_Channel],Table6[Channel_Key])</f>
        <v>CK-02</v>
      </c>
      <c r="G1332" s="10" t="str">
        <f>_xlfn.XLOOKUP(T1332,Table7[Gender_Category],Table7[Gender_Key])</f>
        <v>GK-01</v>
      </c>
      <c r="H1332" s="10">
        <f>Cleaned_Data[[#This Row],[Units_Sold]]</f>
        <v>2</v>
      </c>
      <c r="I1332" s="10">
        <f>Cleaned_Data[[#This Row],[MRP]]</f>
        <v>6325.01</v>
      </c>
      <c r="J1332" s="10">
        <f>Cleaned_Data[[#This Row],[Discount_Applied]]</f>
        <v>0</v>
      </c>
      <c r="K1332" s="10">
        <f>Cleaned_Data[[#This Row],[Revenue]]</f>
        <v>0</v>
      </c>
      <c r="L1332" s="10">
        <f>Cleaned_Data[[#This Row],[Profit]]</f>
        <v>-1047.8</v>
      </c>
      <c r="M1332" s="10" t="str">
        <f>Cleaned_Data[[#This Row],[Product_Name]]</f>
        <v>Free RN</v>
      </c>
      <c r="N1332" s="10" t="str">
        <f>Cleaned_Data[[#This Row],[Product_Line]]</f>
        <v>Running</v>
      </c>
      <c r="O1332" s="10" t="str">
        <f>Cleaned_Data[[#This Row],[Size]]</f>
        <v>L</v>
      </c>
      <c r="P1332" s="10" t="str">
        <f t="shared" si="40"/>
        <v>Free RN|Running|L</v>
      </c>
      <c r="Q1332" s="11" t="str">
        <f>Cleaned_Data[[#This Row],[Order_Date]]</f>
        <v/>
      </c>
      <c r="R1332" s="10" t="str">
        <f>Cleaned_Data[[#This Row],[Region]]</f>
        <v>Bangalore</v>
      </c>
      <c r="S1332" s="10" t="str">
        <f>Cleaned_Data[[#This Row],[Sales_Channel]]</f>
        <v>Retail</v>
      </c>
      <c r="T1332" s="10" t="str">
        <f>Cleaned_Data[[#This Row],[Gender_Category]]</f>
        <v>Kids</v>
      </c>
      <c r="U1332" t="str">
        <f t="shared" si="41"/>
        <v>Not Found</v>
      </c>
      <c r="V1332" s="10"/>
      <c r="W1332" s="10"/>
    </row>
    <row r="1333" spans="1:23" x14ac:dyDescent="0.3">
      <c r="A1333" s="10" t="s">
        <v>1652</v>
      </c>
      <c r="B1333" s="10">
        <f>Cleaned_Data[[#This Row],[Order_ID]]</f>
        <v>3397</v>
      </c>
      <c r="C1333" s="10" t="str">
        <f>_xlfn.XLOOKUP(P1333,Dim_Product!$E$2:$E$221,Dim_Product!$A$2:$A$221,"Not Found")</f>
        <v>PK-111</v>
      </c>
      <c r="D1333" s="10" t="str">
        <f>_xlfn.XLOOKUP(Table5[[#This Row],[Order_Date]],Table8[Date],Table8[Date_Key],"Not Found")</f>
        <v>Not Found</v>
      </c>
      <c r="E1333" s="10" t="str">
        <f>_xlfn.XLOOKUP(R1333,Table4[Region],Table4[Region_Key])</f>
        <v>RK-03</v>
      </c>
      <c r="F1333" s="10" t="str">
        <f>_xlfn.XLOOKUP(S1333,Table6[Sales_Channel],Table6[Channel_Key])</f>
        <v>CK-01</v>
      </c>
      <c r="G1333" s="10" t="str">
        <f>_xlfn.XLOOKUP(T1333,Table7[Gender_Category],Table7[Gender_Key])</f>
        <v>GK-02</v>
      </c>
      <c r="H1333" s="10">
        <f>Cleaned_Data[[#This Row],[Units_Sold]]</f>
        <v>2</v>
      </c>
      <c r="I1333" s="10">
        <f>Cleaned_Data[[#This Row],[MRP]]</f>
        <v>9972.81</v>
      </c>
      <c r="J1333" s="10">
        <f>Cleaned_Data[[#This Row],[Discount_Applied]]</f>
        <v>0</v>
      </c>
      <c r="K1333" s="10">
        <f>Cleaned_Data[[#This Row],[Revenue]]</f>
        <v>0</v>
      </c>
      <c r="L1333" s="10">
        <f>Cleaned_Data[[#This Row],[Profit]]</f>
        <v>3478.84</v>
      </c>
      <c r="M1333" s="10" t="str">
        <f>Cleaned_Data[[#This Row],[Product_Name]]</f>
        <v>Dunk Low</v>
      </c>
      <c r="N1333" s="10" t="str">
        <f>Cleaned_Data[[#This Row],[Product_Line]]</f>
        <v>Lifestyle</v>
      </c>
      <c r="O1333" s="10" t="str">
        <f>Cleaned_Data[[#This Row],[Size]]</f>
        <v>M</v>
      </c>
      <c r="P1333" s="10" t="str">
        <f t="shared" si="40"/>
        <v>Dunk Low|Lifestyle|M</v>
      </c>
      <c r="Q1333" s="11" t="str">
        <f>Cleaned_Data[[#This Row],[Order_Date]]</f>
        <v/>
      </c>
      <c r="R1333" s="10" t="str">
        <f>Cleaned_Data[[#This Row],[Region]]</f>
        <v>Mumbai</v>
      </c>
      <c r="S1333" s="10" t="str">
        <f>Cleaned_Data[[#This Row],[Sales_Channel]]</f>
        <v>Online</v>
      </c>
      <c r="T1333" s="10" t="str">
        <f>Cleaned_Data[[#This Row],[Gender_Category]]</f>
        <v>Women</v>
      </c>
      <c r="U1333" t="str">
        <f t="shared" si="41"/>
        <v>Not Found</v>
      </c>
      <c r="V1333" s="10"/>
      <c r="W1333" s="10"/>
    </row>
    <row r="1334" spans="1:23" x14ac:dyDescent="0.3">
      <c r="A1334" s="10" t="s">
        <v>1653</v>
      </c>
      <c r="B1334" s="10">
        <f>Cleaned_Data[[#This Row],[Order_ID]]</f>
        <v>3398</v>
      </c>
      <c r="C1334" s="10" t="str">
        <f>_xlfn.XLOOKUP(P1334,Dim_Product!$E$2:$E$221,Dim_Product!$A$2:$A$221,"Not Found")</f>
        <v>PK-66</v>
      </c>
      <c r="D1334" s="10" t="str">
        <f>_xlfn.XLOOKUP(Table5[[#This Row],[Order_Date]],Table8[Date],Table8[Date_Key],"Not Found")</f>
        <v>Not Found</v>
      </c>
      <c r="E1334" s="10" t="str">
        <f>_xlfn.XLOOKUP(R1334,Table4[Region],Table4[Region_Key])</f>
        <v>RK-06</v>
      </c>
      <c r="F1334" s="10" t="str">
        <f>_xlfn.XLOOKUP(S1334,Table6[Sales_Channel],Table6[Channel_Key])</f>
        <v>CK-02</v>
      </c>
      <c r="G1334" s="10" t="str">
        <f>_xlfn.XLOOKUP(T1334,Table7[Gender_Category],Table7[Gender_Key])</f>
        <v>GK-03</v>
      </c>
      <c r="H1334" s="10">
        <f>Cleaned_Data[[#This Row],[Units_Sold]]</f>
        <v>2</v>
      </c>
      <c r="I1334" s="10">
        <f>Cleaned_Data[[#This Row],[MRP]]</f>
        <v>2082.4899999999998</v>
      </c>
      <c r="J1334" s="10">
        <f>Cleaned_Data[[#This Row],[Discount_Applied]]</f>
        <v>0</v>
      </c>
      <c r="K1334" s="10">
        <f>Cleaned_Data[[#This Row],[Revenue]]</f>
        <v>0</v>
      </c>
      <c r="L1334" s="10">
        <f>Cleaned_Data[[#This Row],[Profit]]</f>
        <v>415.57</v>
      </c>
      <c r="M1334" s="10" t="str">
        <f>Cleaned_Data[[#This Row],[Product_Name]]</f>
        <v>LeBron 20</v>
      </c>
      <c r="N1334" s="10" t="str">
        <f>Cleaned_Data[[#This Row],[Product_Line]]</f>
        <v>Basketball</v>
      </c>
      <c r="O1334" s="10" t="str">
        <f>Cleaned_Data[[#This Row],[Size]]</f>
        <v>XL</v>
      </c>
      <c r="P1334" s="10" t="str">
        <f t="shared" si="40"/>
        <v>LeBron 20|Basketball|XL</v>
      </c>
      <c r="Q1334" s="11" t="str">
        <f>Cleaned_Data[[#This Row],[Order_Date]]</f>
        <v/>
      </c>
      <c r="R1334" s="10" t="str">
        <f>Cleaned_Data[[#This Row],[Region]]</f>
        <v>Kolkata</v>
      </c>
      <c r="S1334" s="10" t="str">
        <f>Cleaned_Data[[#This Row],[Sales_Channel]]</f>
        <v>Retail</v>
      </c>
      <c r="T1334" s="10" t="str">
        <f>Cleaned_Data[[#This Row],[Gender_Category]]</f>
        <v>Men</v>
      </c>
      <c r="U1334" t="str">
        <f t="shared" si="41"/>
        <v>Not Found</v>
      </c>
      <c r="V1334" s="10"/>
      <c r="W1334" s="10"/>
    </row>
    <row r="1335" spans="1:23" x14ac:dyDescent="0.3">
      <c r="A1335" s="10" t="s">
        <v>1654</v>
      </c>
      <c r="B1335" s="10">
        <f>Cleaned_Data[[#This Row],[Order_ID]]</f>
        <v>3399</v>
      </c>
      <c r="C1335" s="10" t="str">
        <f>_xlfn.XLOOKUP(P1335,Dim_Product!$E$2:$E$221,Dim_Product!$A$2:$A$221,"Not Found")</f>
        <v>PK-181</v>
      </c>
      <c r="D1335" s="10" t="str">
        <f>_xlfn.XLOOKUP(Table5[[#This Row],[Order_Date]],Table8[Date],Table8[Date_Key],"Not Found")</f>
        <v>Not Found</v>
      </c>
      <c r="E1335" s="10" t="str">
        <f>_xlfn.XLOOKUP(R1335,Table4[Region],Table4[Region_Key])</f>
        <v>RK-02</v>
      </c>
      <c r="F1335" s="10" t="str">
        <f>_xlfn.XLOOKUP(S1335,Table6[Sales_Channel],Table6[Channel_Key])</f>
        <v>CK-01</v>
      </c>
      <c r="G1335" s="10" t="str">
        <f>_xlfn.XLOOKUP(T1335,Table7[Gender_Category],Table7[Gender_Key])</f>
        <v>GK-02</v>
      </c>
      <c r="H1335" s="10">
        <f>Cleaned_Data[[#This Row],[Units_Sold]]</f>
        <v>2</v>
      </c>
      <c r="I1335" s="10">
        <f>Cleaned_Data[[#This Row],[MRP]]</f>
        <v>4507.45</v>
      </c>
      <c r="J1335" s="10">
        <f>Cleaned_Data[[#This Row],[Discount_Applied]]</f>
        <v>0</v>
      </c>
      <c r="K1335" s="10">
        <f>Cleaned_Data[[#This Row],[Revenue]]</f>
        <v>0</v>
      </c>
      <c r="L1335" s="10">
        <f>Cleaned_Data[[#This Row],[Profit]]</f>
        <v>-1021.01</v>
      </c>
      <c r="M1335" s="10" t="str">
        <f>Cleaned_Data[[#This Row],[Product_Name]]</f>
        <v>LeBron 20</v>
      </c>
      <c r="N1335" s="10" t="str">
        <f>Cleaned_Data[[#This Row],[Product_Line]]</f>
        <v>Basketball</v>
      </c>
      <c r="O1335" s="10" t="str">
        <f>Cleaned_Data[[#This Row],[Size]]</f>
        <v>6</v>
      </c>
      <c r="P1335" s="10" t="str">
        <f t="shared" si="40"/>
        <v>LeBron 20|Basketball|6</v>
      </c>
      <c r="Q1335" s="11" t="str">
        <f>Cleaned_Data[[#This Row],[Order_Date]]</f>
        <v/>
      </c>
      <c r="R1335" s="10" t="str">
        <f>Cleaned_Data[[#This Row],[Region]]</f>
        <v>Hyderabad</v>
      </c>
      <c r="S1335" s="10" t="str">
        <f>Cleaned_Data[[#This Row],[Sales_Channel]]</f>
        <v>Online</v>
      </c>
      <c r="T1335" s="10" t="str">
        <f>Cleaned_Data[[#This Row],[Gender_Category]]</f>
        <v>Women</v>
      </c>
      <c r="U1335" t="str">
        <f t="shared" si="41"/>
        <v>Not Found</v>
      </c>
      <c r="V1335" s="10"/>
      <c r="W1335" s="10"/>
    </row>
    <row r="1336" spans="1:23" x14ac:dyDescent="0.3">
      <c r="A1336" s="10" t="s">
        <v>1655</v>
      </c>
      <c r="B1336" s="10">
        <f>Cleaned_Data[[#This Row],[Order_ID]]</f>
        <v>3400</v>
      </c>
      <c r="C1336" s="10" t="str">
        <f>_xlfn.XLOOKUP(P1336,Dim_Product!$E$2:$E$221,Dim_Product!$A$2:$A$221,"Not Found")</f>
        <v>PK-20</v>
      </c>
      <c r="D1336" s="10" t="str">
        <f>_xlfn.XLOOKUP(Table5[[#This Row],[Order_Date]],Table8[Date],Table8[Date_Key],"Not Found")</f>
        <v>DK-112</v>
      </c>
      <c r="E1336" s="10" t="str">
        <f>_xlfn.XLOOKUP(R1336,Table4[Region],Table4[Region_Key])</f>
        <v>RK-02</v>
      </c>
      <c r="F1336" s="10" t="str">
        <f>_xlfn.XLOOKUP(S1336,Table6[Sales_Channel],Table6[Channel_Key])</f>
        <v>CK-02</v>
      </c>
      <c r="G1336" s="10" t="str">
        <f>_xlfn.XLOOKUP(T1336,Table7[Gender_Category],Table7[Gender_Key])</f>
        <v>GK-01</v>
      </c>
      <c r="H1336" s="10">
        <f>Cleaned_Data[[#This Row],[Units_Sold]]</f>
        <v>2</v>
      </c>
      <c r="I1336" s="10">
        <f>Cleaned_Data[[#This Row],[MRP]]</f>
        <v>6110.0300000000007</v>
      </c>
      <c r="J1336" s="10">
        <f>Cleaned_Data[[#This Row],[Discount_Applied]]</f>
        <v>0.23</v>
      </c>
      <c r="K1336" s="10">
        <f>Cleaned_Data[[#This Row],[Revenue]]</f>
        <v>0</v>
      </c>
      <c r="L1336" s="10">
        <f>Cleaned_Data[[#This Row],[Profit]]</f>
        <v>703.25</v>
      </c>
      <c r="M1336" s="10" t="str">
        <f>Cleaned_Data[[#This Row],[Product_Name]]</f>
        <v>Waffle One</v>
      </c>
      <c r="N1336" s="10" t="str">
        <f>Cleaned_Data[[#This Row],[Product_Line]]</f>
        <v>Lifestyle</v>
      </c>
      <c r="O1336" s="10" t="str">
        <f>Cleaned_Data[[#This Row],[Size]]</f>
        <v>M</v>
      </c>
      <c r="P1336" s="10" t="str">
        <f t="shared" si="40"/>
        <v>Waffle One|Lifestyle|M</v>
      </c>
      <c r="Q1336" s="11">
        <f>Cleaned_Data[[#This Row],[Order_Date]]</f>
        <v>45244</v>
      </c>
      <c r="R1336" s="10" t="str">
        <f>Cleaned_Data[[#This Row],[Region]]</f>
        <v>Hyderabad</v>
      </c>
      <c r="S1336" s="10" t="str">
        <f>Cleaned_Data[[#This Row],[Sales_Channel]]</f>
        <v>Retail</v>
      </c>
      <c r="T1336" s="10" t="str">
        <f>Cleaned_Data[[#This Row],[Gender_Category]]</f>
        <v>Kids</v>
      </c>
      <c r="U1336" t="str">
        <f t="shared" si="41"/>
        <v>DK-112</v>
      </c>
      <c r="V1336" s="10"/>
      <c r="W1336" s="10"/>
    </row>
    <row r="1337" spans="1:23" x14ac:dyDescent="0.3">
      <c r="A1337" s="10" t="s">
        <v>1656</v>
      </c>
      <c r="B1337" s="10">
        <f>Cleaned_Data[[#This Row],[Order_ID]]</f>
        <v>3401</v>
      </c>
      <c r="C1337" s="10" t="str">
        <f>_xlfn.XLOOKUP(P1337,Dim_Product!$E$2:$E$221,Dim_Product!$A$2:$A$221,"Not Found")</f>
        <v>PK-68</v>
      </c>
      <c r="D1337" s="10" t="str">
        <f>_xlfn.XLOOKUP(Table5[[#This Row],[Order_Date]],Table8[Date],Table8[Date_Key],"Not Found")</f>
        <v>DK-389</v>
      </c>
      <c r="E1337" s="10" t="str">
        <f>_xlfn.XLOOKUP(R1337,Table4[Region],Table4[Region_Key])</f>
        <v>RK-06</v>
      </c>
      <c r="F1337" s="10" t="str">
        <f>_xlfn.XLOOKUP(S1337,Table6[Sales_Channel],Table6[Channel_Key])</f>
        <v>CK-02</v>
      </c>
      <c r="G1337" s="10" t="str">
        <f>_xlfn.XLOOKUP(T1337,Table7[Gender_Category],Table7[Gender_Key])</f>
        <v>GK-01</v>
      </c>
      <c r="H1337" s="10">
        <f>Cleaned_Data[[#This Row],[Units_Sold]]</f>
        <v>2</v>
      </c>
      <c r="I1337" s="10">
        <f>Cleaned_Data[[#This Row],[MRP]]</f>
        <v>6110.0300000000007</v>
      </c>
      <c r="J1337" s="10">
        <f>Cleaned_Data[[#This Row],[Discount_Applied]]</f>
        <v>0</v>
      </c>
      <c r="K1337" s="10">
        <f>Cleaned_Data[[#This Row],[Revenue]]</f>
        <v>0</v>
      </c>
      <c r="L1337" s="10">
        <f>Cleaned_Data[[#This Row],[Profit]]</f>
        <v>3834.84</v>
      </c>
      <c r="M1337" s="10" t="str">
        <f>Cleaned_Data[[#This Row],[Product_Name]]</f>
        <v>Zoom Freak</v>
      </c>
      <c r="N1337" s="10" t="str">
        <f>Cleaned_Data[[#This Row],[Product_Line]]</f>
        <v>Basketball</v>
      </c>
      <c r="O1337" s="10" t="str">
        <f>Cleaned_Data[[#This Row],[Size]]</f>
        <v>M</v>
      </c>
      <c r="P1337" s="10" t="str">
        <f t="shared" si="40"/>
        <v>Zoom Freak|Basketball|M</v>
      </c>
      <c r="Q1337" s="11">
        <f>Cleaned_Data[[#This Row],[Order_Date]]</f>
        <v>45521</v>
      </c>
      <c r="R1337" s="10" t="str">
        <f>Cleaned_Data[[#This Row],[Region]]</f>
        <v>Kolkata</v>
      </c>
      <c r="S1337" s="10" t="str">
        <f>Cleaned_Data[[#This Row],[Sales_Channel]]</f>
        <v>Retail</v>
      </c>
      <c r="T1337" s="10" t="str">
        <f>Cleaned_Data[[#This Row],[Gender_Category]]</f>
        <v>Kids</v>
      </c>
      <c r="U1337" t="str">
        <f t="shared" si="41"/>
        <v>DK-389</v>
      </c>
      <c r="V1337" s="10"/>
      <c r="W1337" s="10"/>
    </row>
    <row r="1338" spans="1:23" x14ac:dyDescent="0.3">
      <c r="A1338" s="10" t="s">
        <v>1657</v>
      </c>
      <c r="B1338" s="10">
        <f>Cleaned_Data[[#This Row],[Order_ID]]</f>
        <v>3402</v>
      </c>
      <c r="C1338" s="10" t="str">
        <f>_xlfn.XLOOKUP(P1338,Dim_Product!$E$2:$E$221,Dim_Product!$A$2:$A$221,"Not Found")</f>
        <v>PK-86</v>
      </c>
      <c r="D1338" s="10" t="str">
        <f>_xlfn.XLOOKUP(Table5[[#This Row],[Order_Date]],Table8[Date],Table8[Date_Key],"Not Found")</f>
        <v>DK-615</v>
      </c>
      <c r="E1338" s="10" t="str">
        <f>_xlfn.XLOOKUP(R1338,Table4[Region],Table4[Region_Key])</f>
        <v>RK-04</v>
      </c>
      <c r="F1338" s="10" t="str">
        <f>_xlfn.XLOOKUP(S1338,Table6[Sales_Channel],Table6[Channel_Key])</f>
        <v>CK-01</v>
      </c>
      <c r="G1338" s="10" t="str">
        <f>_xlfn.XLOOKUP(T1338,Table7[Gender_Category],Table7[Gender_Key])</f>
        <v>GK-02</v>
      </c>
      <c r="H1338" s="10">
        <f>Cleaned_Data[[#This Row],[Units_Sold]]</f>
        <v>2</v>
      </c>
      <c r="I1338" s="10">
        <f>Cleaned_Data[[#This Row],[MRP]]</f>
        <v>9706.84</v>
      </c>
      <c r="J1338" s="10">
        <f>Cleaned_Data[[#This Row],[Discount_Applied]]</f>
        <v>0.03</v>
      </c>
      <c r="K1338" s="10">
        <f>Cleaned_Data[[#This Row],[Revenue]]</f>
        <v>0</v>
      </c>
      <c r="L1338" s="10">
        <f>Cleaned_Data[[#This Row],[Profit]]</f>
        <v>-229.84</v>
      </c>
      <c r="M1338" s="10" t="str">
        <f>Cleaned_Data[[#This Row],[Product_Name]]</f>
        <v>Pegasus Turbo</v>
      </c>
      <c r="N1338" s="10" t="str">
        <f>Cleaned_Data[[#This Row],[Product_Line]]</f>
        <v>Running</v>
      </c>
      <c r="O1338" s="10" t="str">
        <f>Cleaned_Data[[#This Row],[Size]]</f>
        <v>NA</v>
      </c>
      <c r="P1338" s="10" t="str">
        <f t="shared" si="40"/>
        <v>Pegasus Turbo|Running|NA</v>
      </c>
      <c r="Q1338" s="11">
        <f>Cleaned_Data[[#This Row],[Order_Date]]</f>
        <v>45747</v>
      </c>
      <c r="R1338" s="10" t="str">
        <f>Cleaned_Data[[#This Row],[Region]]</f>
        <v>Pune</v>
      </c>
      <c r="S1338" s="10" t="str">
        <f>Cleaned_Data[[#This Row],[Sales_Channel]]</f>
        <v>Online</v>
      </c>
      <c r="T1338" s="10" t="str">
        <f>Cleaned_Data[[#This Row],[Gender_Category]]</f>
        <v>Women</v>
      </c>
      <c r="U1338" t="str">
        <f t="shared" si="41"/>
        <v>DK-615</v>
      </c>
      <c r="V1338" s="10"/>
      <c r="W1338" s="10"/>
    </row>
    <row r="1339" spans="1:23" x14ac:dyDescent="0.3">
      <c r="A1339" s="10" t="s">
        <v>1658</v>
      </c>
      <c r="B1339" s="10">
        <f>Cleaned_Data[[#This Row],[Order_ID]]</f>
        <v>3403</v>
      </c>
      <c r="C1339" s="10" t="str">
        <f>_xlfn.XLOOKUP(P1339,Dim_Product!$E$2:$E$221,Dim_Product!$A$2:$A$221,"Not Found")</f>
        <v>PK-06</v>
      </c>
      <c r="D1339" s="10" t="str">
        <f>_xlfn.XLOOKUP(Table5[[#This Row],[Order_Date]],Table8[Date],Table8[Date_Key],"Not Found")</f>
        <v>DK-443</v>
      </c>
      <c r="E1339" s="10" t="str">
        <f>_xlfn.XLOOKUP(R1339,Table4[Region],Table4[Region_Key])</f>
        <v>RK-04</v>
      </c>
      <c r="F1339" s="10" t="str">
        <f>_xlfn.XLOOKUP(S1339,Table6[Sales_Channel],Table6[Channel_Key])</f>
        <v>CK-02</v>
      </c>
      <c r="G1339" s="10" t="str">
        <f>_xlfn.XLOOKUP(T1339,Table7[Gender_Category],Table7[Gender_Key])</f>
        <v>GK-01</v>
      </c>
      <c r="H1339" s="10">
        <f>Cleaned_Data[[#This Row],[Units_Sold]]</f>
        <v>2</v>
      </c>
      <c r="I1339" s="10">
        <f>Cleaned_Data[[#This Row],[MRP]]</f>
        <v>6110.0300000000007</v>
      </c>
      <c r="J1339" s="10">
        <f>Cleaned_Data[[#This Row],[Discount_Applied]]</f>
        <v>0</v>
      </c>
      <c r="K1339" s="10">
        <f>Cleaned_Data[[#This Row],[Revenue]]</f>
        <v>0</v>
      </c>
      <c r="L1339" s="10">
        <f>Cleaned_Data[[#This Row],[Profit]]</f>
        <v>-200.19</v>
      </c>
      <c r="M1339" s="10" t="str">
        <f>Cleaned_Data[[#This Row],[Product_Name]]</f>
        <v>Flex Trainer</v>
      </c>
      <c r="N1339" s="10" t="str">
        <f>Cleaned_Data[[#This Row],[Product_Line]]</f>
        <v>Training</v>
      </c>
      <c r="O1339" s="10" t="str">
        <f>Cleaned_Data[[#This Row],[Size]]</f>
        <v>M</v>
      </c>
      <c r="P1339" s="10" t="str">
        <f t="shared" si="40"/>
        <v>Flex Trainer|Training|M</v>
      </c>
      <c r="Q1339" s="11">
        <f>Cleaned_Data[[#This Row],[Order_Date]]</f>
        <v>45575</v>
      </c>
      <c r="R1339" s="10" t="str">
        <f>Cleaned_Data[[#This Row],[Region]]</f>
        <v>Pune</v>
      </c>
      <c r="S1339" s="10" t="str">
        <f>Cleaned_Data[[#This Row],[Sales_Channel]]</f>
        <v>Retail</v>
      </c>
      <c r="T1339" s="10" t="str">
        <f>Cleaned_Data[[#This Row],[Gender_Category]]</f>
        <v>Kids</v>
      </c>
      <c r="U1339" t="str">
        <f t="shared" si="41"/>
        <v>DK-443</v>
      </c>
      <c r="V1339" s="10"/>
      <c r="W1339" s="10"/>
    </row>
    <row r="1340" spans="1:23" x14ac:dyDescent="0.3">
      <c r="A1340" s="10" t="s">
        <v>1659</v>
      </c>
      <c r="B1340" s="10">
        <f>Cleaned_Data[[#This Row],[Order_ID]]</f>
        <v>3404</v>
      </c>
      <c r="C1340" s="10" t="str">
        <f>_xlfn.XLOOKUP(P1340,Dim_Product!$E$2:$E$221,Dim_Product!$A$2:$A$221,"Not Found")</f>
        <v>PK-24</v>
      </c>
      <c r="D1340" s="10" t="str">
        <f>_xlfn.XLOOKUP(Table5[[#This Row],[Order_Date]],Table8[Date],Table8[Date_Key],"Not Found")</f>
        <v>DK-685</v>
      </c>
      <c r="E1340" s="10" t="str">
        <f>_xlfn.XLOOKUP(R1340,Table4[Region],Table4[Region_Key])</f>
        <v>RK-04</v>
      </c>
      <c r="F1340" s="10" t="str">
        <f>_xlfn.XLOOKUP(S1340,Table6[Sales_Channel],Table6[Channel_Key])</f>
        <v>CK-01</v>
      </c>
      <c r="G1340" s="10" t="str">
        <f>_xlfn.XLOOKUP(T1340,Table7[Gender_Category],Table7[Gender_Key])</f>
        <v>GK-01</v>
      </c>
      <c r="H1340" s="10">
        <f>Cleaned_Data[[#This Row],[Units_Sold]]</f>
        <v>2</v>
      </c>
      <c r="I1340" s="10">
        <f>Cleaned_Data[[#This Row],[MRP]]</f>
        <v>6110.0300000000007</v>
      </c>
      <c r="J1340" s="10">
        <f>Cleaned_Data[[#This Row],[Discount_Applied]]</f>
        <v>0</v>
      </c>
      <c r="K1340" s="10">
        <f>Cleaned_Data[[#This Row],[Revenue]]</f>
        <v>0</v>
      </c>
      <c r="L1340" s="10">
        <f>Cleaned_Data[[#This Row],[Profit]]</f>
        <v>1505.06</v>
      </c>
      <c r="M1340" s="10" t="str">
        <f>Cleaned_Data[[#This Row],[Product_Name]]</f>
        <v>Zoom Freak</v>
      </c>
      <c r="N1340" s="10" t="str">
        <f>Cleaned_Data[[#This Row],[Product_Line]]</f>
        <v>Basketball</v>
      </c>
      <c r="O1340" s="10" t="str">
        <f>Cleaned_Data[[#This Row],[Size]]</f>
        <v>XL</v>
      </c>
      <c r="P1340" s="10" t="str">
        <f t="shared" si="40"/>
        <v>Zoom Freak|Basketball|XL</v>
      </c>
      <c r="Q1340" s="11">
        <f>Cleaned_Data[[#This Row],[Order_Date]]</f>
        <v>45817</v>
      </c>
      <c r="R1340" s="10" t="str">
        <f>Cleaned_Data[[#This Row],[Region]]</f>
        <v>Pune</v>
      </c>
      <c r="S1340" s="10" t="str">
        <f>Cleaned_Data[[#This Row],[Sales_Channel]]</f>
        <v>Online</v>
      </c>
      <c r="T1340" s="10" t="str">
        <f>Cleaned_Data[[#This Row],[Gender_Category]]</f>
        <v>Kids</v>
      </c>
      <c r="U1340" t="str">
        <f t="shared" si="41"/>
        <v>DK-685</v>
      </c>
      <c r="V1340" s="10"/>
      <c r="W1340" s="10"/>
    </row>
    <row r="1341" spans="1:23" x14ac:dyDescent="0.3">
      <c r="A1341" s="10" t="s">
        <v>1660</v>
      </c>
      <c r="B1341" s="10">
        <f>Cleaned_Data[[#This Row],[Order_ID]]</f>
        <v>3405</v>
      </c>
      <c r="C1341" s="10" t="str">
        <f>_xlfn.XLOOKUP(P1341,Dim_Product!$E$2:$E$221,Dim_Product!$A$2:$A$221,"Not Found")</f>
        <v>PK-111</v>
      </c>
      <c r="D1341" s="10" t="str">
        <f>_xlfn.XLOOKUP(Table5[[#This Row],[Order_Date]],Table8[Date],Table8[Date_Key],"Not Found")</f>
        <v>DK-660</v>
      </c>
      <c r="E1341" s="10" t="str">
        <f>_xlfn.XLOOKUP(R1341,Table4[Region],Table4[Region_Key])</f>
        <v>RK-06</v>
      </c>
      <c r="F1341" s="10" t="str">
        <f>_xlfn.XLOOKUP(S1341,Table6[Sales_Channel],Table6[Channel_Key])</f>
        <v>CK-01</v>
      </c>
      <c r="G1341" s="10" t="str">
        <f>_xlfn.XLOOKUP(T1341,Table7[Gender_Category],Table7[Gender_Key])</f>
        <v>GK-02</v>
      </c>
      <c r="H1341" s="10">
        <f>Cleaned_Data[[#This Row],[Units_Sold]]</f>
        <v>0</v>
      </c>
      <c r="I1341" s="10">
        <f>Cleaned_Data[[#This Row],[MRP]]</f>
        <v>9986.17</v>
      </c>
      <c r="J1341" s="10">
        <f>Cleaned_Data[[#This Row],[Discount_Applied]]</f>
        <v>0</v>
      </c>
      <c r="K1341" s="10">
        <f>Cleaned_Data[[#This Row],[Revenue]]</f>
        <v>0</v>
      </c>
      <c r="L1341" s="10">
        <f>Cleaned_Data[[#This Row],[Profit]]</f>
        <v>1861.72</v>
      </c>
      <c r="M1341" s="10" t="str">
        <f>Cleaned_Data[[#This Row],[Product_Name]]</f>
        <v>Dunk Low</v>
      </c>
      <c r="N1341" s="10" t="str">
        <f>Cleaned_Data[[#This Row],[Product_Line]]</f>
        <v>Lifestyle</v>
      </c>
      <c r="O1341" s="10" t="str">
        <f>Cleaned_Data[[#This Row],[Size]]</f>
        <v>M</v>
      </c>
      <c r="P1341" s="10" t="str">
        <f t="shared" si="40"/>
        <v>Dunk Low|Lifestyle|M</v>
      </c>
      <c r="Q1341" s="11">
        <f>Cleaned_Data[[#This Row],[Order_Date]]</f>
        <v>45792</v>
      </c>
      <c r="R1341" s="10" t="str">
        <f>Cleaned_Data[[#This Row],[Region]]</f>
        <v>Kolkata</v>
      </c>
      <c r="S1341" s="10" t="str">
        <f>Cleaned_Data[[#This Row],[Sales_Channel]]</f>
        <v>Online</v>
      </c>
      <c r="T1341" s="10" t="str">
        <f>Cleaned_Data[[#This Row],[Gender_Category]]</f>
        <v>Women</v>
      </c>
      <c r="U1341" t="str">
        <f t="shared" si="41"/>
        <v>DK-660</v>
      </c>
      <c r="V1341" s="10"/>
      <c r="W1341" s="10"/>
    </row>
    <row r="1342" spans="1:23" x14ac:dyDescent="0.3">
      <c r="A1342" s="10" t="s">
        <v>1661</v>
      </c>
      <c r="B1342" s="10">
        <f>Cleaned_Data[[#This Row],[Order_ID]]</f>
        <v>3406</v>
      </c>
      <c r="C1342" s="10" t="str">
        <f>_xlfn.XLOOKUP(P1342,Dim_Product!$E$2:$E$221,Dim_Product!$A$2:$A$221,"Not Found")</f>
        <v>PK-195</v>
      </c>
      <c r="D1342" s="10" t="str">
        <f>_xlfn.XLOOKUP(Table5[[#This Row],[Order_Date]],Table8[Date],Table8[Date_Key],"Not Found")</f>
        <v>DK-523</v>
      </c>
      <c r="E1342" s="10" t="str">
        <f>_xlfn.XLOOKUP(R1342,Table4[Region],Table4[Region_Key])</f>
        <v>RK-01</v>
      </c>
      <c r="F1342" s="10" t="str">
        <f>_xlfn.XLOOKUP(S1342,Table6[Sales_Channel],Table6[Channel_Key])</f>
        <v>CK-01</v>
      </c>
      <c r="G1342" s="10" t="str">
        <f>_xlfn.XLOOKUP(T1342,Table7[Gender_Category],Table7[Gender_Key])</f>
        <v>GK-02</v>
      </c>
      <c r="H1342" s="10">
        <f>Cleaned_Data[[#This Row],[Units_Sold]]</f>
        <v>2</v>
      </c>
      <c r="I1342" s="10">
        <f>Cleaned_Data[[#This Row],[MRP]]</f>
        <v>6110.0300000000007</v>
      </c>
      <c r="J1342" s="10">
        <f>Cleaned_Data[[#This Row],[Discount_Applied]]</f>
        <v>0</v>
      </c>
      <c r="K1342" s="10">
        <f>Cleaned_Data[[#This Row],[Revenue]]</f>
        <v>0</v>
      </c>
      <c r="L1342" s="10">
        <f>Cleaned_Data[[#This Row],[Profit]]</f>
        <v>3314.92</v>
      </c>
      <c r="M1342" s="10" t="str">
        <f>Cleaned_Data[[#This Row],[Product_Name]]</f>
        <v>Zoom Freak</v>
      </c>
      <c r="N1342" s="10" t="str">
        <f>Cleaned_Data[[#This Row],[Product_Line]]</f>
        <v>Basketball</v>
      </c>
      <c r="O1342" s="10" t="str">
        <f>Cleaned_Data[[#This Row],[Size]]</f>
        <v>10</v>
      </c>
      <c r="P1342" s="10" t="str">
        <f t="shared" si="40"/>
        <v>Zoom Freak|Basketball|10</v>
      </c>
      <c r="Q1342" s="11">
        <f>Cleaned_Data[[#This Row],[Order_Date]]</f>
        <v>45655</v>
      </c>
      <c r="R1342" s="10" t="str">
        <f>Cleaned_Data[[#This Row],[Region]]</f>
        <v>Bangalore</v>
      </c>
      <c r="S1342" s="10" t="str">
        <f>Cleaned_Data[[#This Row],[Sales_Channel]]</f>
        <v>Online</v>
      </c>
      <c r="T1342" s="10" t="str">
        <f>Cleaned_Data[[#This Row],[Gender_Category]]</f>
        <v>Women</v>
      </c>
      <c r="U1342" t="str">
        <f t="shared" si="41"/>
        <v>DK-523</v>
      </c>
      <c r="V1342" s="10"/>
      <c r="W1342" s="10"/>
    </row>
    <row r="1343" spans="1:23" x14ac:dyDescent="0.3">
      <c r="A1343" s="10" t="s">
        <v>1662</v>
      </c>
      <c r="B1343" s="10">
        <f>Cleaned_Data[[#This Row],[Order_ID]]</f>
        <v>3407</v>
      </c>
      <c r="C1343" s="10" t="str">
        <f>_xlfn.XLOOKUP(P1343,Dim_Product!$E$2:$E$221,Dim_Product!$A$2:$A$221,"Not Found")</f>
        <v>PK-179</v>
      </c>
      <c r="D1343" s="10" t="str">
        <f>_xlfn.XLOOKUP(Table5[[#This Row],[Order_Date]],Table8[Date],Table8[Date_Key],"Not Found")</f>
        <v>DK-242</v>
      </c>
      <c r="E1343" s="10" t="str">
        <f>_xlfn.XLOOKUP(R1343,Table4[Region],Table4[Region_Key])</f>
        <v>RK-05</v>
      </c>
      <c r="F1343" s="10" t="str">
        <f>_xlfn.XLOOKUP(S1343,Table6[Sales_Channel],Table6[Channel_Key])</f>
        <v>CK-02</v>
      </c>
      <c r="G1343" s="10" t="str">
        <f>_xlfn.XLOOKUP(T1343,Table7[Gender_Category],Table7[Gender_Key])</f>
        <v>GK-02</v>
      </c>
      <c r="H1343" s="10">
        <f>Cleaned_Data[[#This Row],[Units_Sold]]</f>
        <v>0</v>
      </c>
      <c r="I1343" s="10">
        <f>Cleaned_Data[[#This Row],[MRP]]</f>
        <v>5704.39</v>
      </c>
      <c r="J1343" s="10">
        <f>Cleaned_Data[[#This Row],[Discount_Applied]]</f>
        <v>0</v>
      </c>
      <c r="K1343" s="10">
        <f>Cleaned_Data[[#This Row],[Revenue]]</f>
        <v>0</v>
      </c>
      <c r="L1343" s="10">
        <f>Cleaned_Data[[#This Row],[Profit]]</f>
        <v>-4.0999999999999996</v>
      </c>
      <c r="M1343" s="10" t="str">
        <f>Cleaned_Data[[#This Row],[Product_Name]]</f>
        <v>Air Force 1</v>
      </c>
      <c r="N1343" s="10" t="str">
        <f>Cleaned_Data[[#This Row],[Product_Line]]</f>
        <v>Lifestyle</v>
      </c>
      <c r="O1343" s="10" t="str">
        <f>Cleaned_Data[[#This Row],[Size]]</f>
        <v>11</v>
      </c>
      <c r="P1343" s="10" t="str">
        <f t="shared" si="40"/>
        <v>Air Force 1|Lifestyle|11</v>
      </c>
      <c r="Q1343" s="11">
        <f>Cleaned_Data[[#This Row],[Order_Date]]</f>
        <v>45374</v>
      </c>
      <c r="R1343" s="10" t="str">
        <f>Cleaned_Data[[#This Row],[Region]]</f>
        <v>Delhi</v>
      </c>
      <c r="S1343" s="10" t="str">
        <f>Cleaned_Data[[#This Row],[Sales_Channel]]</f>
        <v>Retail</v>
      </c>
      <c r="T1343" s="10" t="str">
        <f>Cleaned_Data[[#This Row],[Gender_Category]]</f>
        <v>Women</v>
      </c>
      <c r="U1343" t="str">
        <f t="shared" si="41"/>
        <v>DK-242</v>
      </c>
      <c r="V1343" s="10"/>
      <c r="W1343" s="10"/>
    </row>
    <row r="1344" spans="1:23" x14ac:dyDescent="0.3">
      <c r="A1344" s="10" t="s">
        <v>1663</v>
      </c>
      <c r="B1344" s="10">
        <f>Cleaned_Data[[#This Row],[Order_ID]]</f>
        <v>3408</v>
      </c>
      <c r="C1344" s="10" t="str">
        <f>_xlfn.XLOOKUP(P1344,Dim_Product!$E$2:$E$221,Dim_Product!$A$2:$A$221,"Not Found")</f>
        <v>PK-41</v>
      </c>
      <c r="D1344" s="10" t="str">
        <f>_xlfn.XLOOKUP(Table5[[#This Row],[Order_Date]],Table8[Date],Table8[Date_Key],"Not Found")</f>
        <v>DK-626</v>
      </c>
      <c r="E1344" s="10" t="str">
        <f>_xlfn.XLOOKUP(R1344,Table4[Region],Table4[Region_Key])</f>
        <v>RK-05</v>
      </c>
      <c r="F1344" s="10" t="str">
        <f>_xlfn.XLOOKUP(S1344,Table6[Sales_Channel],Table6[Channel_Key])</f>
        <v>CK-02</v>
      </c>
      <c r="G1344" s="10" t="str">
        <f>_xlfn.XLOOKUP(T1344,Table7[Gender_Category],Table7[Gender_Key])</f>
        <v>GK-03</v>
      </c>
      <c r="H1344" s="10">
        <f>Cleaned_Data[[#This Row],[Units_Sold]]</f>
        <v>2</v>
      </c>
      <c r="I1344" s="10">
        <f>Cleaned_Data[[#This Row],[MRP]]</f>
        <v>6110.0300000000007</v>
      </c>
      <c r="J1344" s="10">
        <f>Cleaned_Data[[#This Row],[Discount_Applied]]</f>
        <v>0</v>
      </c>
      <c r="K1344" s="10">
        <f>Cleaned_Data[[#This Row],[Revenue]]</f>
        <v>0</v>
      </c>
      <c r="L1344" s="10">
        <f>Cleaned_Data[[#This Row],[Profit]]</f>
        <v>1675.58</v>
      </c>
      <c r="M1344" s="10" t="str">
        <f>Cleaned_Data[[#This Row],[Product_Name]]</f>
        <v>Air Jordan</v>
      </c>
      <c r="N1344" s="10" t="str">
        <f>Cleaned_Data[[#This Row],[Product_Line]]</f>
        <v>Basketball</v>
      </c>
      <c r="O1344" s="10" t="str">
        <f>Cleaned_Data[[#This Row],[Size]]</f>
        <v>XL</v>
      </c>
      <c r="P1344" s="10" t="str">
        <f t="shared" si="40"/>
        <v>Air Jordan|Basketball|XL</v>
      </c>
      <c r="Q1344" s="11">
        <f>Cleaned_Data[[#This Row],[Order_Date]]</f>
        <v>45758</v>
      </c>
      <c r="R1344" s="10" t="str">
        <f>Cleaned_Data[[#This Row],[Region]]</f>
        <v>Delhi</v>
      </c>
      <c r="S1344" s="10" t="str">
        <f>Cleaned_Data[[#This Row],[Sales_Channel]]</f>
        <v>Retail</v>
      </c>
      <c r="T1344" s="10" t="str">
        <f>Cleaned_Data[[#This Row],[Gender_Category]]</f>
        <v>Men</v>
      </c>
      <c r="U1344" t="str">
        <f t="shared" si="41"/>
        <v>DK-626</v>
      </c>
      <c r="V1344" s="10"/>
      <c r="W1344" s="10"/>
    </row>
    <row r="1345" spans="1:23" x14ac:dyDescent="0.3">
      <c r="A1345" s="10" t="s">
        <v>1664</v>
      </c>
      <c r="B1345" s="10">
        <f>Cleaned_Data[[#This Row],[Order_ID]]</f>
        <v>3409</v>
      </c>
      <c r="C1345" s="10" t="str">
        <f>_xlfn.XLOOKUP(P1345,Dim_Product!$E$2:$E$221,Dim_Product!$A$2:$A$221,"Not Found")</f>
        <v>PK-114</v>
      </c>
      <c r="D1345" s="10" t="str">
        <f>_xlfn.XLOOKUP(Table5[[#This Row],[Order_Date]],Table8[Date],Table8[Date_Key],"Not Found")</f>
        <v>DK-476</v>
      </c>
      <c r="E1345" s="10" t="str">
        <f>_xlfn.XLOOKUP(R1345,Table4[Region],Table4[Region_Key])</f>
        <v>RK-05</v>
      </c>
      <c r="F1345" s="10" t="str">
        <f>_xlfn.XLOOKUP(S1345,Table6[Sales_Channel],Table6[Channel_Key])</f>
        <v>CK-02</v>
      </c>
      <c r="G1345" s="10" t="str">
        <f>_xlfn.XLOOKUP(T1345,Table7[Gender_Category],Table7[Gender_Key])</f>
        <v>GK-01</v>
      </c>
      <c r="H1345" s="10">
        <f>Cleaned_Data[[#This Row],[Units_Sold]]</f>
        <v>1</v>
      </c>
      <c r="I1345" s="10">
        <f>Cleaned_Data[[#This Row],[MRP]]</f>
        <v>6312.01</v>
      </c>
      <c r="J1345" s="10">
        <f>Cleaned_Data[[#This Row],[Discount_Applied]]</f>
        <v>0.3</v>
      </c>
      <c r="K1345" s="10">
        <f>Cleaned_Data[[#This Row],[Revenue]]</f>
        <v>4418.41</v>
      </c>
      <c r="L1345" s="10">
        <f>Cleaned_Data[[#This Row],[Profit]]</f>
        <v>-1106.07</v>
      </c>
      <c r="M1345" s="10" t="str">
        <f>Cleaned_Data[[#This Row],[Product_Name]]</f>
        <v>Air Zoom</v>
      </c>
      <c r="N1345" s="10" t="str">
        <f>Cleaned_Data[[#This Row],[Product_Line]]</f>
        <v>Running</v>
      </c>
      <c r="O1345" s="10" t="str">
        <f>Cleaned_Data[[#This Row],[Size]]</f>
        <v>M</v>
      </c>
      <c r="P1345" s="10" t="str">
        <f t="shared" si="40"/>
        <v>Air Zoom|Running|M</v>
      </c>
      <c r="Q1345" s="11">
        <f>Cleaned_Data[[#This Row],[Order_Date]]</f>
        <v>45608</v>
      </c>
      <c r="R1345" s="10" t="str">
        <f>Cleaned_Data[[#This Row],[Region]]</f>
        <v>Delhi</v>
      </c>
      <c r="S1345" s="10" t="str">
        <f>Cleaned_Data[[#This Row],[Sales_Channel]]</f>
        <v>Retail</v>
      </c>
      <c r="T1345" s="10" t="str">
        <f>Cleaned_Data[[#This Row],[Gender_Category]]</f>
        <v>Kids</v>
      </c>
      <c r="U1345" t="str">
        <f t="shared" si="41"/>
        <v>DK-476</v>
      </c>
      <c r="V1345" s="10"/>
      <c r="W1345" s="10"/>
    </row>
    <row r="1346" spans="1:23" x14ac:dyDescent="0.3">
      <c r="A1346" s="10" t="s">
        <v>1665</v>
      </c>
      <c r="B1346" s="10">
        <f>Cleaned_Data[[#This Row],[Order_ID]]</f>
        <v>3410</v>
      </c>
      <c r="C1346" s="10" t="str">
        <f>_xlfn.XLOOKUP(P1346,Dim_Product!$E$2:$E$221,Dim_Product!$A$2:$A$221,"Not Found")</f>
        <v>PK-34</v>
      </c>
      <c r="D1346" s="10" t="str">
        <f>_xlfn.XLOOKUP(Table5[[#This Row],[Order_Date]],Table8[Date],Table8[Date_Key],"Not Found")</f>
        <v>DK-700</v>
      </c>
      <c r="E1346" s="10" t="str">
        <f>_xlfn.XLOOKUP(R1346,Table4[Region],Table4[Region_Key])</f>
        <v>RK-02</v>
      </c>
      <c r="F1346" s="10" t="str">
        <f>_xlfn.XLOOKUP(S1346,Table6[Sales_Channel],Table6[Channel_Key])</f>
        <v>CK-02</v>
      </c>
      <c r="G1346" s="10" t="str">
        <f>_xlfn.XLOOKUP(T1346,Table7[Gender_Category],Table7[Gender_Key])</f>
        <v>GK-01</v>
      </c>
      <c r="H1346" s="10">
        <f>Cleaned_Data[[#This Row],[Units_Sold]]</f>
        <v>0</v>
      </c>
      <c r="I1346" s="10">
        <f>Cleaned_Data[[#This Row],[MRP]]</f>
        <v>6110.0300000000007</v>
      </c>
      <c r="J1346" s="10">
        <f>Cleaned_Data[[#This Row],[Discount_Applied]]</f>
        <v>0</v>
      </c>
      <c r="K1346" s="10">
        <f>Cleaned_Data[[#This Row],[Revenue]]</f>
        <v>0</v>
      </c>
      <c r="L1346" s="10">
        <f>Cleaned_Data[[#This Row],[Profit]]</f>
        <v>2396.5500000000002</v>
      </c>
      <c r="M1346" s="10" t="str">
        <f>Cleaned_Data[[#This Row],[Product_Name]]</f>
        <v>Free RN</v>
      </c>
      <c r="N1346" s="10" t="str">
        <f>Cleaned_Data[[#This Row],[Product_Line]]</f>
        <v>Running</v>
      </c>
      <c r="O1346" s="10" t="str">
        <f>Cleaned_Data[[#This Row],[Size]]</f>
        <v>NA</v>
      </c>
      <c r="P1346" s="10" t="str">
        <f t="shared" si="40"/>
        <v>Free RN|Running|NA</v>
      </c>
      <c r="Q1346" s="11">
        <f>Cleaned_Data[[#This Row],[Order_Date]]</f>
        <v>45832</v>
      </c>
      <c r="R1346" s="10" t="str">
        <f>Cleaned_Data[[#This Row],[Region]]</f>
        <v>Hyderabad</v>
      </c>
      <c r="S1346" s="10" t="str">
        <f>Cleaned_Data[[#This Row],[Sales_Channel]]</f>
        <v>Retail</v>
      </c>
      <c r="T1346" s="10" t="str">
        <f>Cleaned_Data[[#This Row],[Gender_Category]]</f>
        <v>Kids</v>
      </c>
      <c r="U1346" t="str">
        <f t="shared" si="41"/>
        <v>DK-700</v>
      </c>
      <c r="V1346" s="10"/>
      <c r="W1346" s="10"/>
    </row>
    <row r="1347" spans="1:23" x14ac:dyDescent="0.3">
      <c r="A1347" s="10" t="s">
        <v>1666</v>
      </c>
      <c r="B1347" s="10">
        <f>Cleaned_Data[[#This Row],[Order_ID]]</f>
        <v>3411</v>
      </c>
      <c r="C1347" s="10" t="str">
        <f>_xlfn.XLOOKUP(P1347,Dim_Product!$E$2:$E$221,Dim_Product!$A$2:$A$221,"Not Found")</f>
        <v>PK-136</v>
      </c>
      <c r="D1347" s="10" t="str">
        <f>_xlfn.XLOOKUP(Table5[[#This Row],[Order_Date]],Table8[Date],Table8[Date_Key],"Not Found")</f>
        <v>Not Found</v>
      </c>
      <c r="E1347" s="10" t="str">
        <f>_xlfn.XLOOKUP(R1347,Table4[Region],Table4[Region_Key])</f>
        <v>RK-04</v>
      </c>
      <c r="F1347" s="10" t="str">
        <f>_xlfn.XLOOKUP(S1347,Table6[Sales_Channel],Table6[Channel_Key])</f>
        <v>CK-02</v>
      </c>
      <c r="G1347" s="10" t="str">
        <f>_xlfn.XLOOKUP(T1347,Table7[Gender_Category],Table7[Gender_Key])</f>
        <v>GK-01</v>
      </c>
      <c r="H1347" s="10">
        <f>Cleaned_Data[[#This Row],[Units_Sold]]</f>
        <v>0</v>
      </c>
      <c r="I1347" s="10">
        <f>Cleaned_Data[[#This Row],[MRP]]</f>
        <v>6110.0300000000007</v>
      </c>
      <c r="J1347" s="10">
        <f>Cleaned_Data[[#This Row],[Discount_Applied]]</f>
        <v>0</v>
      </c>
      <c r="K1347" s="10">
        <f>Cleaned_Data[[#This Row],[Revenue]]</f>
        <v>0</v>
      </c>
      <c r="L1347" s="10">
        <f>Cleaned_Data[[#This Row],[Profit]]</f>
        <v>-970.59</v>
      </c>
      <c r="M1347" s="10" t="str">
        <f>Cleaned_Data[[#This Row],[Product_Name]]</f>
        <v>Mercurial Superfly</v>
      </c>
      <c r="N1347" s="10" t="str">
        <f>Cleaned_Data[[#This Row],[Product_Line]]</f>
        <v>Soccer</v>
      </c>
      <c r="O1347" s="10" t="str">
        <f>Cleaned_Data[[#This Row],[Size]]</f>
        <v>9</v>
      </c>
      <c r="P1347" s="10" t="str">
        <f t="shared" ref="P1347:P1410" si="42">TRIM(M1347)&amp;"|"&amp;TRIM(N1347)&amp;"|"&amp;TRIM(O1347)</f>
        <v>Mercurial Superfly|Soccer|9</v>
      </c>
      <c r="Q1347" s="11" t="str">
        <f>Cleaned_Data[[#This Row],[Order_Date]]</f>
        <v/>
      </c>
      <c r="R1347" s="10" t="str">
        <f>Cleaned_Data[[#This Row],[Region]]</f>
        <v>Pune</v>
      </c>
      <c r="S1347" s="10" t="str">
        <f>Cleaned_Data[[#This Row],[Sales_Channel]]</f>
        <v>Retail</v>
      </c>
      <c r="T1347" s="10" t="str">
        <f>Cleaned_Data[[#This Row],[Gender_Category]]</f>
        <v>Kids</v>
      </c>
      <c r="U1347" t="str">
        <f t="shared" ref="U1347:U1410" si="43">IF(D1347="",0,D1347)</f>
        <v>Not Found</v>
      </c>
      <c r="V1347" s="10"/>
      <c r="W1347" s="10"/>
    </row>
    <row r="1348" spans="1:23" x14ac:dyDescent="0.3">
      <c r="A1348" s="10" t="s">
        <v>1667</v>
      </c>
      <c r="B1348" s="10">
        <f>Cleaned_Data[[#This Row],[Order_ID]]</f>
        <v>3412</v>
      </c>
      <c r="C1348" s="10" t="str">
        <f>_xlfn.XLOOKUP(P1348,Dim_Product!$E$2:$E$221,Dim_Product!$A$2:$A$221,"Not Found")</f>
        <v>PK-70</v>
      </c>
      <c r="D1348" s="10" t="str">
        <f>_xlfn.XLOOKUP(Table5[[#This Row],[Order_Date]],Table8[Date],Table8[Date_Key],"Not Found")</f>
        <v>Not Found</v>
      </c>
      <c r="E1348" s="10" t="str">
        <f>_xlfn.XLOOKUP(R1348,Table4[Region],Table4[Region_Key])</f>
        <v>RK-02</v>
      </c>
      <c r="F1348" s="10" t="str">
        <f>_xlfn.XLOOKUP(S1348,Table6[Sales_Channel],Table6[Channel_Key])</f>
        <v>CK-01</v>
      </c>
      <c r="G1348" s="10" t="str">
        <f>_xlfn.XLOOKUP(T1348,Table7[Gender_Category],Table7[Gender_Key])</f>
        <v>GK-03</v>
      </c>
      <c r="H1348" s="10">
        <f>Cleaned_Data[[#This Row],[Units_Sold]]</f>
        <v>2</v>
      </c>
      <c r="I1348" s="10">
        <f>Cleaned_Data[[#This Row],[MRP]]</f>
        <v>6983.68</v>
      </c>
      <c r="J1348" s="10">
        <f>Cleaned_Data[[#This Row],[Discount_Applied]]</f>
        <v>0</v>
      </c>
      <c r="K1348" s="10">
        <f>Cleaned_Data[[#This Row],[Revenue]]</f>
        <v>0</v>
      </c>
      <c r="L1348" s="10">
        <f>Cleaned_Data[[#This Row],[Profit]]</f>
        <v>2789.29</v>
      </c>
      <c r="M1348" s="10" t="str">
        <f>Cleaned_Data[[#This Row],[Product_Name]]</f>
        <v>Flex Trainer</v>
      </c>
      <c r="N1348" s="10" t="str">
        <f>Cleaned_Data[[#This Row],[Product_Line]]</f>
        <v>Training</v>
      </c>
      <c r="O1348" s="10" t="str">
        <f>Cleaned_Data[[#This Row],[Size]]</f>
        <v>XL</v>
      </c>
      <c r="P1348" s="10" t="str">
        <f t="shared" si="42"/>
        <v>Flex Trainer|Training|XL</v>
      </c>
      <c r="Q1348" s="11" t="str">
        <f>Cleaned_Data[[#This Row],[Order_Date]]</f>
        <v/>
      </c>
      <c r="R1348" s="10" t="str">
        <f>Cleaned_Data[[#This Row],[Region]]</f>
        <v>Hyderabad</v>
      </c>
      <c r="S1348" s="10" t="str">
        <f>Cleaned_Data[[#This Row],[Sales_Channel]]</f>
        <v>Online</v>
      </c>
      <c r="T1348" s="10" t="str">
        <f>Cleaned_Data[[#This Row],[Gender_Category]]</f>
        <v>Men</v>
      </c>
      <c r="U1348" t="str">
        <f t="shared" si="43"/>
        <v>Not Found</v>
      </c>
      <c r="V1348" s="10"/>
      <c r="W1348" s="10"/>
    </row>
    <row r="1349" spans="1:23" x14ac:dyDescent="0.3">
      <c r="A1349" s="10" t="s">
        <v>1668</v>
      </c>
      <c r="B1349" s="10">
        <f>Cleaned_Data[[#This Row],[Order_ID]]</f>
        <v>3413</v>
      </c>
      <c r="C1349" s="10" t="str">
        <f>_xlfn.XLOOKUP(P1349,Dim_Product!$E$2:$E$221,Dim_Product!$A$2:$A$221,"Not Found")</f>
        <v>PK-27</v>
      </c>
      <c r="D1349" s="10" t="str">
        <f>_xlfn.XLOOKUP(Table5[[#This Row],[Order_Date]],Table8[Date],Table8[Date_Key],"Not Found")</f>
        <v>Not Found</v>
      </c>
      <c r="E1349" s="10" t="str">
        <f>_xlfn.XLOOKUP(R1349,Table4[Region],Table4[Region_Key])</f>
        <v>RK-02</v>
      </c>
      <c r="F1349" s="10" t="str">
        <f>_xlfn.XLOOKUP(S1349,Table6[Sales_Channel],Table6[Channel_Key])</f>
        <v>CK-01</v>
      </c>
      <c r="G1349" s="10" t="str">
        <f>_xlfn.XLOOKUP(T1349,Table7[Gender_Category],Table7[Gender_Key])</f>
        <v>GK-01</v>
      </c>
      <c r="H1349" s="10">
        <f>Cleaned_Data[[#This Row],[Units_Sold]]</f>
        <v>2</v>
      </c>
      <c r="I1349" s="10">
        <f>Cleaned_Data[[#This Row],[MRP]]</f>
        <v>6110.0300000000007</v>
      </c>
      <c r="J1349" s="10">
        <f>Cleaned_Data[[#This Row],[Discount_Applied]]</f>
        <v>0</v>
      </c>
      <c r="K1349" s="10">
        <f>Cleaned_Data[[#This Row],[Revenue]]</f>
        <v>0</v>
      </c>
      <c r="L1349" s="10">
        <f>Cleaned_Data[[#This Row],[Profit]]</f>
        <v>2752.65</v>
      </c>
      <c r="M1349" s="10" t="str">
        <f>Cleaned_Data[[#This Row],[Product_Name]]</f>
        <v>Phantom GT</v>
      </c>
      <c r="N1349" s="10" t="str">
        <f>Cleaned_Data[[#This Row],[Product_Line]]</f>
        <v>Soccer</v>
      </c>
      <c r="O1349" s="10" t="str">
        <f>Cleaned_Data[[#This Row],[Size]]</f>
        <v>XL</v>
      </c>
      <c r="P1349" s="10" t="str">
        <f t="shared" si="42"/>
        <v>Phantom GT|Soccer|XL</v>
      </c>
      <c r="Q1349" s="11" t="str">
        <f>Cleaned_Data[[#This Row],[Order_Date]]</f>
        <v/>
      </c>
      <c r="R1349" s="10" t="str">
        <f>Cleaned_Data[[#This Row],[Region]]</f>
        <v>Hyderabad</v>
      </c>
      <c r="S1349" s="10" t="str">
        <f>Cleaned_Data[[#This Row],[Sales_Channel]]</f>
        <v>Online</v>
      </c>
      <c r="T1349" s="10" t="str">
        <f>Cleaned_Data[[#This Row],[Gender_Category]]</f>
        <v>Kids</v>
      </c>
      <c r="U1349" t="str">
        <f t="shared" si="43"/>
        <v>Not Found</v>
      </c>
      <c r="V1349" s="10"/>
      <c r="W1349" s="10"/>
    </row>
    <row r="1350" spans="1:23" x14ac:dyDescent="0.3">
      <c r="A1350" s="10" t="s">
        <v>1669</v>
      </c>
      <c r="B1350" s="10">
        <f>Cleaned_Data[[#This Row],[Order_ID]]</f>
        <v>3414</v>
      </c>
      <c r="C1350" s="10" t="str">
        <f>_xlfn.XLOOKUP(P1350,Dim_Product!$E$2:$E$221,Dim_Product!$A$2:$A$221,"Not Found")</f>
        <v>PK-92</v>
      </c>
      <c r="D1350" s="10" t="str">
        <f>_xlfn.XLOOKUP(Table5[[#This Row],[Order_Date]],Table8[Date],Table8[Date_Key],"Not Found")</f>
        <v>DK-429</v>
      </c>
      <c r="E1350" s="10" t="str">
        <f>_xlfn.XLOOKUP(R1350,Table4[Region],Table4[Region_Key])</f>
        <v>RK-03</v>
      </c>
      <c r="F1350" s="10" t="str">
        <f>_xlfn.XLOOKUP(S1350,Table6[Sales_Channel],Table6[Channel_Key])</f>
        <v>CK-01</v>
      </c>
      <c r="G1350" s="10" t="str">
        <f>_xlfn.XLOOKUP(T1350,Table7[Gender_Category],Table7[Gender_Key])</f>
        <v>GK-03</v>
      </c>
      <c r="H1350" s="10">
        <f>Cleaned_Data[[#This Row],[Units_Sold]]</f>
        <v>4</v>
      </c>
      <c r="I1350" s="10">
        <f>Cleaned_Data[[#This Row],[MRP]]</f>
        <v>9996.2199999999993</v>
      </c>
      <c r="J1350" s="10">
        <f>Cleaned_Data[[#This Row],[Discount_Applied]]</f>
        <v>0</v>
      </c>
      <c r="K1350" s="10">
        <f>Cleaned_Data[[#This Row],[Revenue]]</f>
        <v>0</v>
      </c>
      <c r="L1350" s="10">
        <f>Cleaned_Data[[#This Row],[Profit]]</f>
        <v>520.63</v>
      </c>
      <c r="M1350" s="10" t="str">
        <f>Cleaned_Data[[#This Row],[Product_Name]]</f>
        <v>Dunk Low</v>
      </c>
      <c r="N1350" s="10" t="str">
        <f>Cleaned_Data[[#This Row],[Product_Line]]</f>
        <v>Lifestyle</v>
      </c>
      <c r="O1350" s="10" t="str">
        <f>Cleaned_Data[[#This Row],[Size]]</f>
        <v>7</v>
      </c>
      <c r="P1350" s="10" t="str">
        <f t="shared" si="42"/>
        <v>Dunk Low|Lifestyle|7</v>
      </c>
      <c r="Q1350" s="11">
        <f>Cleaned_Data[[#This Row],[Order_Date]]</f>
        <v>45561</v>
      </c>
      <c r="R1350" s="10" t="str">
        <f>Cleaned_Data[[#This Row],[Region]]</f>
        <v>Mumbai</v>
      </c>
      <c r="S1350" s="10" t="str">
        <f>Cleaned_Data[[#This Row],[Sales_Channel]]</f>
        <v>Online</v>
      </c>
      <c r="T1350" s="10" t="str">
        <f>Cleaned_Data[[#This Row],[Gender_Category]]</f>
        <v>Men</v>
      </c>
      <c r="U1350" t="str">
        <f t="shared" si="43"/>
        <v>DK-429</v>
      </c>
      <c r="V1350" s="10"/>
      <c r="W1350" s="10"/>
    </row>
    <row r="1351" spans="1:23" x14ac:dyDescent="0.3">
      <c r="A1351" s="10" t="s">
        <v>1670</v>
      </c>
      <c r="B1351" s="10">
        <f>Cleaned_Data[[#This Row],[Order_ID]]</f>
        <v>3415</v>
      </c>
      <c r="C1351" s="10" t="str">
        <f>_xlfn.XLOOKUP(P1351,Dim_Product!$E$2:$E$221,Dim_Product!$A$2:$A$221,"Not Found")</f>
        <v>PK-53</v>
      </c>
      <c r="D1351" s="10" t="str">
        <f>_xlfn.XLOOKUP(Table5[[#This Row],[Order_Date]],Table8[Date],Table8[Date_Key],"Not Found")</f>
        <v>Not Found</v>
      </c>
      <c r="E1351" s="10" t="str">
        <f>_xlfn.XLOOKUP(R1351,Table4[Region],Table4[Region_Key])</f>
        <v>RK-02</v>
      </c>
      <c r="F1351" s="10" t="str">
        <f>_xlfn.XLOOKUP(S1351,Table6[Sales_Channel],Table6[Channel_Key])</f>
        <v>CK-01</v>
      </c>
      <c r="G1351" s="10" t="str">
        <f>_xlfn.XLOOKUP(T1351,Table7[Gender_Category],Table7[Gender_Key])</f>
        <v>GK-01</v>
      </c>
      <c r="H1351" s="10">
        <f>Cleaned_Data[[#This Row],[Units_Sold]]</f>
        <v>-1</v>
      </c>
      <c r="I1351" s="10">
        <f>Cleaned_Data[[#This Row],[MRP]]</f>
        <v>6165.08</v>
      </c>
      <c r="J1351" s="10">
        <f>Cleaned_Data[[#This Row],[Discount_Applied]]</f>
        <v>0</v>
      </c>
      <c r="K1351" s="10">
        <f>Cleaned_Data[[#This Row],[Revenue]]</f>
        <v>0</v>
      </c>
      <c r="L1351" s="10">
        <f>Cleaned_Data[[#This Row],[Profit]]</f>
        <v>-426.97</v>
      </c>
      <c r="M1351" s="10" t="str">
        <f>Cleaned_Data[[#This Row],[Product_Name]]</f>
        <v>Air Jordan</v>
      </c>
      <c r="N1351" s="10" t="str">
        <f>Cleaned_Data[[#This Row],[Product_Line]]</f>
        <v>Basketball</v>
      </c>
      <c r="O1351" s="10" t="str">
        <f>Cleaned_Data[[#This Row],[Size]]</f>
        <v>L</v>
      </c>
      <c r="P1351" s="10" t="str">
        <f t="shared" si="42"/>
        <v>Air Jordan|Basketball|L</v>
      </c>
      <c r="Q1351" s="11" t="str">
        <f>Cleaned_Data[[#This Row],[Order_Date]]</f>
        <v/>
      </c>
      <c r="R1351" s="10" t="str">
        <f>Cleaned_Data[[#This Row],[Region]]</f>
        <v>Hyderabad</v>
      </c>
      <c r="S1351" s="10" t="str">
        <f>Cleaned_Data[[#This Row],[Sales_Channel]]</f>
        <v>Online</v>
      </c>
      <c r="T1351" s="10" t="str">
        <f>Cleaned_Data[[#This Row],[Gender_Category]]</f>
        <v>Kids</v>
      </c>
      <c r="U1351" t="str">
        <f t="shared" si="43"/>
        <v>Not Found</v>
      </c>
      <c r="V1351" s="10"/>
      <c r="W1351" s="10"/>
    </row>
    <row r="1352" spans="1:23" x14ac:dyDescent="0.3">
      <c r="A1352" s="10" t="s">
        <v>1671</v>
      </c>
      <c r="B1352" s="10">
        <f>Cleaned_Data[[#This Row],[Order_ID]]</f>
        <v>3416</v>
      </c>
      <c r="C1352" s="10" t="str">
        <f>_xlfn.XLOOKUP(P1352,Dim_Product!$E$2:$E$221,Dim_Product!$A$2:$A$221,"Not Found")</f>
        <v>PK-27</v>
      </c>
      <c r="D1352" s="10" t="str">
        <f>_xlfn.XLOOKUP(Table5[[#This Row],[Order_Date]],Table8[Date],Table8[Date_Key],"Not Found")</f>
        <v>DK-673</v>
      </c>
      <c r="E1352" s="10" t="str">
        <f>_xlfn.XLOOKUP(R1352,Table4[Region],Table4[Region_Key])</f>
        <v>RK-02</v>
      </c>
      <c r="F1352" s="10" t="str">
        <f>_xlfn.XLOOKUP(S1352,Table6[Sales_Channel],Table6[Channel_Key])</f>
        <v>CK-02</v>
      </c>
      <c r="G1352" s="10" t="str">
        <f>_xlfn.XLOOKUP(T1352,Table7[Gender_Category],Table7[Gender_Key])</f>
        <v>GK-03</v>
      </c>
      <c r="H1352" s="10">
        <f>Cleaned_Data[[#This Row],[Units_Sold]]</f>
        <v>2</v>
      </c>
      <c r="I1352" s="10">
        <f>Cleaned_Data[[#This Row],[MRP]]</f>
        <v>8954.59</v>
      </c>
      <c r="J1352" s="10">
        <f>Cleaned_Data[[#This Row],[Discount_Applied]]</f>
        <v>0.33</v>
      </c>
      <c r="K1352" s="10">
        <f>Cleaned_Data[[#This Row],[Revenue]]</f>
        <v>0</v>
      </c>
      <c r="L1352" s="10">
        <f>Cleaned_Data[[#This Row],[Profit]]</f>
        <v>-819.45</v>
      </c>
      <c r="M1352" s="10" t="str">
        <f>Cleaned_Data[[#This Row],[Product_Name]]</f>
        <v>Phantom GT</v>
      </c>
      <c r="N1352" s="10" t="str">
        <f>Cleaned_Data[[#This Row],[Product_Line]]</f>
        <v>Soccer</v>
      </c>
      <c r="O1352" s="10" t="str">
        <f>Cleaned_Data[[#This Row],[Size]]</f>
        <v>XL</v>
      </c>
      <c r="P1352" s="10" t="str">
        <f t="shared" si="42"/>
        <v>Phantom GT|Soccer|XL</v>
      </c>
      <c r="Q1352" s="11">
        <f>Cleaned_Data[[#This Row],[Order_Date]]</f>
        <v>45805</v>
      </c>
      <c r="R1352" s="10" t="str">
        <f>Cleaned_Data[[#This Row],[Region]]</f>
        <v>Hyderabad</v>
      </c>
      <c r="S1352" s="10" t="str">
        <f>Cleaned_Data[[#This Row],[Sales_Channel]]</f>
        <v>Retail</v>
      </c>
      <c r="T1352" s="10" t="str">
        <f>Cleaned_Data[[#This Row],[Gender_Category]]</f>
        <v>Men</v>
      </c>
      <c r="U1352" t="str">
        <f t="shared" si="43"/>
        <v>DK-673</v>
      </c>
      <c r="V1352" s="10"/>
      <c r="W1352" s="10"/>
    </row>
    <row r="1353" spans="1:23" x14ac:dyDescent="0.3">
      <c r="A1353" s="10" t="s">
        <v>1672</v>
      </c>
      <c r="B1353" s="10">
        <f>Cleaned_Data[[#This Row],[Order_ID]]</f>
        <v>3417</v>
      </c>
      <c r="C1353" s="10" t="str">
        <f>_xlfn.XLOOKUP(P1353,Dim_Product!$E$2:$E$221,Dim_Product!$A$2:$A$221,"Not Found")</f>
        <v>PK-66</v>
      </c>
      <c r="D1353" s="10" t="str">
        <f>_xlfn.XLOOKUP(Table5[[#This Row],[Order_Date]],Table8[Date],Table8[Date_Key],"Not Found")</f>
        <v>Not Found</v>
      </c>
      <c r="E1353" s="10" t="str">
        <f>_xlfn.XLOOKUP(R1353,Table4[Region],Table4[Region_Key])</f>
        <v>RK-06</v>
      </c>
      <c r="F1353" s="10" t="str">
        <f>_xlfn.XLOOKUP(S1353,Table6[Sales_Channel],Table6[Channel_Key])</f>
        <v>CK-01</v>
      </c>
      <c r="G1353" s="10" t="str">
        <f>_xlfn.XLOOKUP(T1353,Table7[Gender_Category],Table7[Gender_Key])</f>
        <v>GK-03</v>
      </c>
      <c r="H1353" s="10">
        <f>Cleaned_Data[[#This Row],[Units_Sold]]</f>
        <v>2</v>
      </c>
      <c r="I1353" s="10">
        <f>Cleaned_Data[[#This Row],[MRP]]</f>
        <v>5700.61</v>
      </c>
      <c r="J1353" s="10">
        <f>Cleaned_Data[[#This Row],[Discount_Applied]]</f>
        <v>0</v>
      </c>
      <c r="K1353" s="10">
        <f>Cleaned_Data[[#This Row],[Revenue]]</f>
        <v>0</v>
      </c>
      <c r="L1353" s="10">
        <f>Cleaned_Data[[#This Row],[Profit]]</f>
        <v>-409.81</v>
      </c>
      <c r="M1353" s="10" t="str">
        <f>Cleaned_Data[[#This Row],[Product_Name]]</f>
        <v>LeBron 20</v>
      </c>
      <c r="N1353" s="10" t="str">
        <f>Cleaned_Data[[#This Row],[Product_Line]]</f>
        <v>Basketball</v>
      </c>
      <c r="O1353" s="10" t="str">
        <f>Cleaned_Data[[#This Row],[Size]]</f>
        <v>XL</v>
      </c>
      <c r="P1353" s="10" t="str">
        <f t="shared" si="42"/>
        <v>LeBron 20|Basketball|XL</v>
      </c>
      <c r="Q1353" s="11" t="str">
        <f>Cleaned_Data[[#This Row],[Order_Date]]</f>
        <v/>
      </c>
      <c r="R1353" s="10" t="str">
        <f>Cleaned_Data[[#This Row],[Region]]</f>
        <v>Kolkata</v>
      </c>
      <c r="S1353" s="10" t="str">
        <f>Cleaned_Data[[#This Row],[Sales_Channel]]</f>
        <v>Online</v>
      </c>
      <c r="T1353" s="10" t="str">
        <f>Cleaned_Data[[#This Row],[Gender_Category]]</f>
        <v>Men</v>
      </c>
      <c r="U1353" t="str">
        <f t="shared" si="43"/>
        <v>Not Found</v>
      </c>
      <c r="V1353" s="10"/>
      <c r="W1353" s="10"/>
    </row>
    <row r="1354" spans="1:23" x14ac:dyDescent="0.3">
      <c r="A1354" s="10" t="s">
        <v>1673</v>
      </c>
      <c r="B1354" s="10">
        <f>Cleaned_Data[[#This Row],[Order_ID]]</f>
        <v>3418</v>
      </c>
      <c r="C1354" s="10" t="str">
        <f>_xlfn.XLOOKUP(P1354,Dim_Product!$E$2:$E$221,Dim_Product!$A$2:$A$221,"Not Found")</f>
        <v>PK-02</v>
      </c>
      <c r="D1354" s="10" t="str">
        <f>_xlfn.XLOOKUP(Table5[[#This Row],[Order_Date]],Table8[Date],Table8[Date_Key],"Not Found")</f>
        <v>DK-585</v>
      </c>
      <c r="E1354" s="10" t="str">
        <f>_xlfn.XLOOKUP(R1354,Table4[Region],Table4[Region_Key])</f>
        <v>RK-01</v>
      </c>
      <c r="F1354" s="10" t="str">
        <f>_xlfn.XLOOKUP(S1354,Table6[Sales_Channel],Table6[Channel_Key])</f>
        <v>CK-02</v>
      </c>
      <c r="G1354" s="10" t="str">
        <f>_xlfn.XLOOKUP(T1354,Table7[Gender_Category],Table7[Gender_Key])</f>
        <v>GK-03</v>
      </c>
      <c r="H1354" s="10">
        <f>Cleaned_Data[[#This Row],[Units_Sold]]</f>
        <v>1</v>
      </c>
      <c r="I1354" s="10">
        <f>Cleaned_Data[[#This Row],[MRP]]</f>
        <v>6110.0300000000007</v>
      </c>
      <c r="J1354" s="10">
        <f>Cleaned_Data[[#This Row],[Discount_Applied]]</f>
        <v>0</v>
      </c>
      <c r="K1354" s="10">
        <f>Cleaned_Data[[#This Row],[Revenue]]</f>
        <v>0</v>
      </c>
      <c r="L1354" s="10">
        <f>Cleaned_Data[[#This Row],[Profit]]</f>
        <v>639.28</v>
      </c>
      <c r="M1354" s="10" t="str">
        <f>Cleaned_Data[[#This Row],[Product_Name]]</f>
        <v>Tiempo Legend</v>
      </c>
      <c r="N1354" s="10" t="str">
        <f>Cleaned_Data[[#This Row],[Product_Line]]</f>
        <v>Soccer</v>
      </c>
      <c r="O1354" s="10" t="str">
        <f>Cleaned_Data[[#This Row],[Size]]</f>
        <v>M</v>
      </c>
      <c r="P1354" s="10" t="str">
        <f t="shared" si="42"/>
        <v>Tiempo Legend|Soccer|M</v>
      </c>
      <c r="Q1354" s="11">
        <f>Cleaned_Data[[#This Row],[Order_Date]]</f>
        <v>45717</v>
      </c>
      <c r="R1354" s="10" t="str">
        <f>Cleaned_Data[[#This Row],[Region]]</f>
        <v>Bangalore</v>
      </c>
      <c r="S1354" s="10" t="str">
        <f>Cleaned_Data[[#This Row],[Sales_Channel]]</f>
        <v>Retail</v>
      </c>
      <c r="T1354" s="10" t="str">
        <f>Cleaned_Data[[#This Row],[Gender_Category]]</f>
        <v>Men</v>
      </c>
      <c r="U1354" t="str">
        <f t="shared" si="43"/>
        <v>DK-585</v>
      </c>
      <c r="V1354" s="10"/>
      <c r="W1354" s="10"/>
    </row>
    <row r="1355" spans="1:23" x14ac:dyDescent="0.3">
      <c r="A1355" s="10" t="s">
        <v>1674</v>
      </c>
      <c r="B1355" s="10">
        <f>Cleaned_Data[[#This Row],[Order_ID]]</f>
        <v>3419</v>
      </c>
      <c r="C1355" s="10" t="str">
        <f>_xlfn.XLOOKUP(P1355,Dim_Product!$E$2:$E$221,Dim_Product!$A$2:$A$221,"Not Found")</f>
        <v>PK-12</v>
      </c>
      <c r="D1355" s="10" t="str">
        <f>_xlfn.XLOOKUP(Table5[[#This Row],[Order_Date]],Table8[Date],Table8[Date_Key],"Not Found")</f>
        <v>Not Found</v>
      </c>
      <c r="E1355" s="10" t="str">
        <f>_xlfn.XLOOKUP(R1355,Table4[Region],Table4[Region_Key])</f>
        <v>RK-03</v>
      </c>
      <c r="F1355" s="10" t="str">
        <f>_xlfn.XLOOKUP(S1355,Table6[Sales_Channel],Table6[Channel_Key])</f>
        <v>CK-01</v>
      </c>
      <c r="G1355" s="10" t="str">
        <f>_xlfn.XLOOKUP(T1355,Table7[Gender_Category],Table7[Gender_Key])</f>
        <v>GK-01</v>
      </c>
      <c r="H1355" s="10">
        <f>Cleaned_Data[[#This Row],[Units_Sold]]</f>
        <v>4</v>
      </c>
      <c r="I1355" s="10">
        <f>Cleaned_Data[[#This Row],[MRP]]</f>
        <v>6110.0300000000007</v>
      </c>
      <c r="J1355" s="10">
        <f>Cleaned_Data[[#This Row],[Discount_Applied]]</f>
        <v>0.92</v>
      </c>
      <c r="K1355" s="10">
        <f>Cleaned_Data[[#This Row],[Revenue]]</f>
        <v>0</v>
      </c>
      <c r="L1355" s="10">
        <f>Cleaned_Data[[#This Row],[Profit]]</f>
        <v>-1180.1600000000001</v>
      </c>
      <c r="M1355" s="10" t="str">
        <f>Cleaned_Data[[#This Row],[Product_Name]]</f>
        <v>SuperRep Go</v>
      </c>
      <c r="N1355" s="10" t="str">
        <f>Cleaned_Data[[#This Row],[Product_Line]]</f>
        <v>Training</v>
      </c>
      <c r="O1355" s="10" t="str">
        <f>Cleaned_Data[[#This Row],[Size]]</f>
        <v>NA</v>
      </c>
      <c r="P1355" s="10" t="str">
        <f t="shared" si="42"/>
        <v>SuperRep Go|Training|NA</v>
      </c>
      <c r="Q1355" s="11" t="str">
        <f>Cleaned_Data[[#This Row],[Order_Date]]</f>
        <v/>
      </c>
      <c r="R1355" s="10" t="str">
        <f>Cleaned_Data[[#This Row],[Region]]</f>
        <v>Mumbai</v>
      </c>
      <c r="S1355" s="10" t="str">
        <f>Cleaned_Data[[#This Row],[Sales_Channel]]</f>
        <v>Online</v>
      </c>
      <c r="T1355" s="10" t="str">
        <f>Cleaned_Data[[#This Row],[Gender_Category]]</f>
        <v>Kids</v>
      </c>
      <c r="U1355" t="str">
        <f t="shared" si="43"/>
        <v>Not Found</v>
      </c>
      <c r="V1355" s="10"/>
      <c r="W1355" s="10"/>
    </row>
    <row r="1356" spans="1:23" x14ac:dyDescent="0.3">
      <c r="A1356" s="10" t="s">
        <v>1675</v>
      </c>
      <c r="B1356" s="10">
        <f>Cleaned_Data[[#This Row],[Order_ID]]</f>
        <v>3420</v>
      </c>
      <c r="C1356" s="10" t="str">
        <f>_xlfn.XLOOKUP(P1356,Dim_Product!$E$2:$E$221,Dim_Product!$A$2:$A$221,"Not Found")</f>
        <v>PK-28</v>
      </c>
      <c r="D1356" s="10" t="str">
        <f>_xlfn.XLOOKUP(Table5[[#This Row],[Order_Date]],Table8[Date],Table8[Date_Key],"Not Found")</f>
        <v>DK-465</v>
      </c>
      <c r="E1356" s="10" t="str">
        <f>_xlfn.XLOOKUP(R1356,Table4[Region],Table4[Region_Key])</f>
        <v>RK-05</v>
      </c>
      <c r="F1356" s="10" t="str">
        <f>_xlfn.XLOOKUP(S1356,Table6[Sales_Channel],Table6[Channel_Key])</f>
        <v>CK-01</v>
      </c>
      <c r="G1356" s="10" t="str">
        <f>_xlfn.XLOOKUP(T1356,Table7[Gender_Category],Table7[Gender_Key])</f>
        <v>GK-02</v>
      </c>
      <c r="H1356" s="10">
        <f>Cleaned_Data[[#This Row],[Units_Sold]]</f>
        <v>1</v>
      </c>
      <c r="I1356" s="10">
        <f>Cleaned_Data[[#This Row],[MRP]]</f>
        <v>3395.24</v>
      </c>
      <c r="J1356" s="10">
        <f>Cleaned_Data[[#This Row],[Discount_Applied]]</f>
        <v>0</v>
      </c>
      <c r="K1356" s="10">
        <f>Cleaned_Data[[#This Row],[Revenue]]</f>
        <v>0</v>
      </c>
      <c r="L1356" s="10">
        <f>Cleaned_Data[[#This Row],[Profit]]</f>
        <v>1266.29</v>
      </c>
      <c r="M1356" s="10" t="str">
        <f>Cleaned_Data[[#This Row],[Product_Name]]</f>
        <v>Premier III</v>
      </c>
      <c r="N1356" s="10" t="str">
        <f>Cleaned_Data[[#This Row],[Product_Line]]</f>
        <v>Soccer</v>
      </c>
      <c r="O1356" s="10" t="str">
        <f>Cleaned_Data[[#This Row],[Size]]</f>
        <v>NA</v>
      </c>
      <c r="P1356" s="10" t="str">
        <f t="shared" si="42"/>
        <v>Premier III|Soccer|NA</v>
      </c>
      <c r="Q1356" s="11">
        <f>Cleaned_Data[[#This Row],[Order_Date]]</f>
        <v>45597</v>
      </c>
      <c r="R1356" s="10" t="str">
        <f>Cleaned_Data[[#This Row],[Region]]</f>
        <v>Delhi</v>
      </c>
      <c r="S1356" s="10" t="str">
        <f>Cleaned_Data[[#This Row],[Sales_Channel]]</f>
        <v>Online</v>
      </c>
      <c r="T1356" s="10" t="str">
        <f>Cleaned_Data[[#This Row],[Gender_Category]]</f>
        <v>Women</v>
      </c>
      <c r="U1356" t="str">
        <f t="shared" si="43"/>
        <v>DK-465</v>
      </c>
      <c r="V1356" s="10"/>
      <c r="W1356" s="10"/>
    </row>
    <row r="1357" spans="1:23" x14ac:dyDescent="0.3">
      <c r="A1357" s="10" t="s">
        <v>1676</v>
      </c>
      <c r="B1357" s="10">
        <f>Cleaned_Data[[#This Row],[Order_ID]]</f>
        <v>3421</v>
      </c>
      <c r="C1357" s="10" t="str">
        <f>_xlfn.XLOOKUP(P1357,Dim_Product!$E$2:$E$221,Dim_Product!$A$2:$A$221,"Not Found")</f>
        <v>PK-82</v>
      </c>
      <c r="D1357" s="10" t="str">
        <f>_xlfn.XLOOKUP(Table5[[#This Row],[Order_Date]],Table8[Date],Table8[Date_Key],"Not Found")</f>
        <v>DK-541</v>
      </c>
      <c r="E1357" s="10" t="str">
        <f>_xlfn.XLOOKUP(R1357,Table4[Region],Table4[Region_Key])</f>
        <v>RK-02</v>
      </c>
      <c r="F1357" s="10" t="str">
        <f>_xlfn.XLOOKUP(S1357,Table6[Sales_Channel],Table6[Channel_Key])</f>
        <v>CK-01</v>
      </c>
      <c r="G1357" s="10" t="str">
        <f>_xlfn.XLOOKUP(T1357,Table7[Gender_Category],Table7[Gender_Key])</f>
        <v>GK-02</v>
      </c>
      <c r="H1357" s="10">
        <f>Cleaned_Data[[#This Row],[Units_Sold]]</f>
        <v>2</v>
      </c>
      <c r="I1357" s="10">
        <f>Cleaned_Data[[#This Row],[MRP]]</f>
        <v>6110.0300000000007</v>
      </c>
      <c r="J1357" s="10">
        <f>Cleaned_Data[[#This Row],[Discount_Applied]]</f>
        <v>0</v>
      </c>
      <c r="K1357" s="10">
        <f>Cleaned_Data[[#This Row],[Revenue]]</f>
        <v>0</v>
      </c>
      <c r="L1357" s="10">
        <f>Cleaned_Data[[#This Row],[Profit]]</f>
        <v>-242.44</v>
      </c>
      <c r="M1357" s="10" t="str">
        <f>Cleaned_Data[[#This Row],[Product_Name]]</f>
        <v>Zoom Freak</v>
      </c>
      <c r="N1357" s="10" t="str">
        <f>Cleaned_Data[[#This Row],[Product_Line]]</f>
        <v>Basketball</v>
      </c>
      <c r="O1357" s="10" t="str">
        <f>Cleaned_Data[[#This Row],[Size]]</f>
        <v>L</v>
      </c>
      <c r="P1357" s="10" t="str">
        <f t="shared" si="42"/>
        <v>Zoom Freak|Basketball|L</v>
      </c>
      <c r="Q1357" s="11">
        <f>Cleaned_Data[[#This Row],[Order_Date]]</f>
        <v>45673</v>
      </c>
      <c r="R1357" s="10" t="str">
        <f>Cleaned_Data[[#This Row],[Region]]</f>
        <v>Hyderabad</v>
      </c>
      <c r="S1357" s="10" t="str">
        <f>Cleaned_Data[[#This Row],[Sales_Channel]]</f>
        <v>Online</v>
      </c>
      <c r="T1357" s="10" t="str">
        <f>Cleaned_Data[[#This Row],[Gender_Category]]</f>
        <v>Women</v>
      </c>
      <c r="U1357" t="str">
        <f t="shared" si="43"/>
        <v>DK-541</v>
      </c>
      <c r="V1357" s="10"/>
      <c r="W1357" s="10"/>
    </row>
    <row r="1358" spans="1:23" x14ac:dyDescent="0.3">
      <c r="A1358" s="10" t="s">
        <v>1677</v>
      </c>
      <c r="B1358" s="10">
        <f>Cleaned_Data[[#This Row],[Order_ID]]</f>
        <v>3422</v>
      </c>
      <c r="C1358" s="10" t="str">
        <f>_xlfn.XLOOKUP(P1358,Dim_Product!$E$2:$E$221,Dim_Product!$A$2:$A$221,"Not Found")</f>
        <v>PK-80</v>
      </c>
      <c r="D1358" s="10" t="str">
        <f>_xlfn.XLOOKUP(Table5[[#This Row],[Order_Date]],Table8[Date],Table8[Date_Key],"Not Found")</f>
        <v>DK-597</v>
      </c>
      <c r="E1358" s="10" t="str">
        <f>_xlfn.XLOOKUP(R1358,Table4[Region],Table4[Region_Key])</f>
        <v>RK-02</v>
      </c>
      <c r="F1358" s="10" t="str">
        <f>_xlfn.XLOOKUP(S1358,Table6[Sales_Channel],Table6[Channel_Key])</f>
        <v>CK-02</v>
      </c>
      <c r="G1358" s="10" t="str">
        <f>_xlfn.XLOOKUP(T1358,Table7[Gender_Category],Table7[Gender_Key])</f>
        <v>GK-01</v>
      </c>
      <c r="H1358" s="10">
        <f>Cleaned_Data[[#This Row],[Units_Sold]]</f>
        <v>2</v>
      </c>
      <c r="I1358" s="10">
        <f>Cleaned_Data[[#This Row],[MRP]]</f>
        <v>3197.01</v>
      </c>
      <c r="J1358" s="10">
        <f>Cleaned_Data[[#This Row],[Discount_Applied]]</f>
        <v>0</v>
      </c>
      <c r="K1358" s="10">
        <f>Cleaned_Data[[#This Row],[Revenue]]</f>
        <v>0</v>
      </c>
      <c r="L1358" s="10">
        <f>Cleaned_Data[[#This Row],[Profit]]</f>
        <v>2432.7600000000002</v>
      </c>
      <c r="M1358" s="10" t="str">
        <f>Cleaned_Data[[#This Row],[Product_Name]]</f>
        <v>Metcon 7</v>
      </c>
      <c r="N1358" s="10" t="str">
        <f>Cleaned_Data[[#This Row],[Product_Line]]</f>
        <v>Training</v>
      </c>
      <c r="O1358" s="10" t="str">
        <f>Cleaned_Data[[#This Row],[Size]]</f>
        <v>XL</v>
      </c>
      <c r="P1358" s="10" t="str">
        <f t="shared" si="42"/>
        <v>Metcon 7|Training|XL</v>
      </c>
      <c r="Q1358" s="11">
        <f>Cleaned_Data[[#This Row],[Order_Date]]</f>
        <v>45729</v>
      </c>
      <c r="R1358" s="10" t="str">
        <f>Cleaned_Data[[#This Row],[Region]]</f>
        <v>Hyderabad</v>
      </c>
      <c r="S1358" s="10" t="str">
        <f>Cleaned_Data[[#This Row],[Sales_Channel]]</f>
        <v>Retail</v>
      </c>
      <c r="T1358" s="10" t="str">
        <f>Cleaned_Data[[#This Row],[Gender_Category]]</f>
        <v>Kids</v>
      </c>
      <c r="U1358" t="str">
        <f t="shared" si="43"/>
        <v>DK-597</v>
      </c>
      <c r="V1358" s="10"/>
      <c r="W1358" s="10"/>
    </row>
    <row r="1359" spans="1:23" x14ac:dyDescent="0.3">
      <c r="A1359" s="10" t="s">
        <v>1678</v>
      </c>
      <c r="B1359" s="10">
        <f>Cleaned_Data[[#This Row],[Order_ID]]</f>
        <v>3423</v>
      </c>
      <c r="C1359" s="10" t="str">
        <f>_xlfn.XLOOKUP(P1359,Dim_Product!$E$2:$E$221,Dim_Product!$A$2:$A$221,"Not Found")</f>
        <v>PK-36</v>
      </c>
      <c r="D1359" s="10" t="str">
        <f>_xlfn.XLOOKUP(Table5[[#This Row],[Order_Date]],Table8[Date],Table8[Date_Key],"Not Found")</f>
        <v>DK-620</v>
      </c>
      <c r="E1359" s="10" t="str">
        <f>_xlfn.XLOOKUP(R1359,Table4[Region],Table4[Region_Key])</f>
        <v>RK-03</v>
      </c>
      <c r="F1359" s="10" t="str">
        <f>_xlfn.XLOOKUP(S1359,Table6[Sales_Channel],Table6[Channel_Key])</f>
        <v>CK-02</v>
      </c>
      <c r="G1359" s="10" t="str">
        <f>_xlfn.XLOOKUP(T1359,Table7[Gender_Category],Table7[Gender_Key])</f>
        <v>GK-01</v>
      </c>
      <c r="H1359" s="10">
        <f>Cleaned_Data[[#This Row],[Units_Sold]]</f>
        <v>2</v>
      </c>
      <c r="I1359" s="10">
        <f>Cleaned_Data[[#This Row],[MRP]]</f>
        <v>6110.0300000000007</v>
      </c>
      <c r="J1359" s="10">
        <f>Cleaned_Data[[#This Row],[Discount_Applied]]</f>
        <v>0</v>
      </c>
      <c r="K1359" s="10">
        <f>Cleaned_Data[[#This Row],[Revenue]]</f>
        <v>0</v>
      </c>
      <c r="L1359" s="10">
        <f>Cleaned_Data[[#This Row],[Profit]]</f>
        <v>106</v>
      </c>
      <c r="M1359" s="10" t="str">
        <f>Cleaned_Data[[#This Row],[Product_Name]]</f>
        <v>Kyrie Flytrap</v>
      </c>
      <c r="N1359" s="10" t="str">
        <f>Cleaned_Data[[#This Row],[Product_Line]]</f>
        <v>Basketball</v>
      </c>
      <c r="O1359" s="10" t="str">
        <f>Cleaned_Data[[#This Row],[Size]]</f>
        <v>L</v>
      </c>
      <c r="P1359" s="10" t="str">
        <f t="shared" si="42"/>
        <v>Kyrie Flytrap|Basketball|L</v>
      </c>
      <c r="Q1359" s="11">
        <f>Cleaned_Data[[#This Row],[Order_Date]]</f>
        <v>45752</v>
      </c>
      <c r="R1359" s="10" t="str">
        <f>Cleaned_Data[[#This Row],[Region]]</f>
        <v>Mumbai</v>
      </c>
      <c r="S1359" s="10" t="str">
        <f>Cleaned_Data[[#This Row],[Sales_Channel]]</f>
        <v>Retail</v>
      </c>
      <c r="T1359" s="10" t="str">
        <f>Cleaned_Data[[#This Row],[Gender_Category]]</f>
        <v>Kids</v>
      </c>
      <c r="U1359" t="str">
        <f t="shared" si="43"/>
        <v>DK-620</v>
      </c>
      <c r="V1359" s="10"/>
      <c r="W1359" s="10"/>
    </row>
    <row r="1360" spans="1:23" x14ac:dyDescent="0.3">
      <c r="A1360" s="10" t="s">
        <v>1679</v>
      </c>
      <c r="B1360" s="10">
        <f>Cleaned_Data[[#This Row],[Order_ID]]</f>
        <v>3424</v>
      </c>
      <c r="C1360" s="10" t="str">
        <f>_xlfn.XLOOKUP(P1360,Dim_Product!$E$2:$E$221,Dim_Product!$A$2:$A$221,"Not Found")</f>
        <v>PK-01</v>
      </c>
      <c r="D1360" s="10" t="str">
        <f>_xlfn.XLOOKUP(Table5[[#This Row],[Order_Date]],Table8[Date],Table8[Date_Key],"Not Found")</f>
        <v>DK-373</v>
      </c>
      <c r="E1360" s="10" t="str">
        <f>_xlfn.XLOOKUP(R1360,Table4[Region],Table4[Region_Key])</f>
        <v>RK-03</v>
      </c>
      <c r="F1360" s="10" t="str">
        <f>_xlfn.XLOOKUP(S1360,Table6[Sales_Channel],Table6[Channel_Key])</f>
        <v>CK-01</v>
      </c>
      <c r="G1360" s="10" t="str">
        <f>_xlfn.XLOOKUP(T1360,Table7[Gender_Category],Table7[Gender_Key])</f>
        <v>GK-02</v>
      </c>
      <c r="H1360" s="10">
        <f>Cleaned_Data[[#This Row],[Units_Sold]]</f>
        <v>2</v>
      </c>
      <c r="I1360" s="10">
        <f>Cleaned_Data[[#This Row],[MRP]]</f>
        <v>7007.84</v>
      </c>
      <c r="J1360" s="10">
        <f>Cleaned_Data[[#This Row],[Discount_Applied]]</f>
        <v>0.32</v>
      </c>
      <c r="K1360" s="10">
        <f>Cleaned_Data[[#This Row],[Revenue]]</f>
        <v>0</v>
      </c>
      <c r="L1360" s="10">
        <f>Cleaned_Data[[#This Row],[Profit]]</f>
        <v>1955.19</v>
      </c>
      <c r="M1360" s="10" t="str">
        <f>Cleaned_Data[[#This Row],[Product_Name]]</f>
        <v>SuperRep Go</v>
      </c>
      <c r="N1360" s="10" t="str">
        <f>Cleaned_Data[[#This Row],[Product_Line]]</f>
        <v>Training</v>
      </c>
      <c r="O1360" s="10" t="str">
        <f>Cleaned_Data[[#This Row],[Size]]</f>
        <v>M</v>
      </c>
      <c r="P1360" s="10" t="str">
        <f t="shared" si="42"/>
        <v>SuperRep Go|Training|M</v>
      </c>
      <c r="Q1360" s="11">
        <f>Cleaned_Data[[#This Row],[Order_Date]]</f>
        <v>45505</v>
      </c>
      <c r="R1360" s="10" t="str">
        <f>Cleaned_Data[[#This Row],[Region]]</f>
        <v>Mumbai</v>
      </c>
      <c r="S1360" s="10" t="str">
        <f>Cleaned_Data[[#This Row],[Sales_Channel]]</f>
        <v>Online</v>
      </c>
      <c r="T1360" s="10" t="str">
        <f>Cleaned_Data[[#This Row],[Gender_Category]]</f>
        <v>Women</v>
      </c>
      <c r="U1360" t="str">
        <f t="shared" si="43"/>
        <v>DK-373</v>
      </c>
      <c r="V1360" s="10"/>
      <c r="W1360" s="10"/>
    </row>
    <row r="1361" spans="1:23" x14ac:dyDescent="0.3">
      <c r="A1361" s="10" t="s">
        <v>1680</v>
      </c>
      <c r="B1361" s="10">
        <f>Cleaned_Data[[#This Row],[Order_ID]]</f>
        <v>3425</v>
      </c>
      <c r="C1361" s="10" t="str">
        <f>_xlfn.XLOOKUP(P1361,Dim_Product!$E$2:$E$221,Dim_Product!$A$2:$A$221,"Not Found")</f>
        <v>PK-106</v>
      </c>
      <c r="D1361" s="10" t="str">
        <f>_xlfn.XLOOKUP(Table5[[#This Row],[Order_Date]],Table8[Date],Table8[Date_Key],"Not Found")</f>
        <v>DK-404</v>
      </c>
      <c r="E1361" s="10" t="str">
        <f>_xlfn.XLOOKUP(R1361,Table4[Region],Table4[Region_Key])</f>
        <v>RK-06</v>
      </c>
      <c r="F1361" s="10" t="str">
        <f>_xlfn.XLOOKUP(S1361,Table6[Sales_Channel],Table6[Channel_Key])</f>
        <v>CK-01</v>
      </c>
      <c r="G1361" s="10" t="str">
        <f>_xlfn.XLOOKUP(T1361,Table7[Gender_Category],Table7[Gender_Key])</f>
        <v>GK-02</v>
      </c>
      <c r="H1361" s="10">
        <f>Cleaned_Data[[#This Row],[Units_Sold]]</f>
        <v>-1</v>
      </c>
      <c r="I1361" s="10">
        <f>Cleaned_Data[[#This Row],[MRP]]</f>
        <v>2276.09</v>
      </c>
      <c r="J1361" s="10">
        <f>Cleaned_Data[[#This Row],[Discount_Applied]]</f>
        <v>0</v>
      </c>
      <c r="K1361" s="10">
        <f>Cleaned_Data[[#This Row],[Revenue]]</f>
        <v>0</v>
      </c>
      <c r="L1361" s="10">
        <f>Cleaned_Data[[#This Row],[Profit]]</f>
        <v>2342.64</v>
      </c>
      <c r="M1361" s="10" t="str">
        <f>Cleaned_Data[[#This Row],[Product_Name]]</f>
        <v>Dunk Low</v>
      </c>
      <c r="N1361" s="10" t="str">
        <f>Cleaned_Data[[#This Row],[Product_Line]]</f>
        <v>Lifestyle</v>
      </c>
      <c r="O1361" s="10" t="str">
        <f>Cleaned_Data[[#This Row],[Size]]</f>
        <v>NA</v>
      </c>
      <c r="P1361" s="10" t="str">
        <f t="shared" si="42"/>
        <v>Dunk Low|Lifestyle|NA</v>
      </c>
      <c r="Q1361" s="11">
        <f>Cleaned_Data[[#This Row],[Order_Date]]</f>
        <v>45536</v>
      </c>
      <c r="R1361" s="10" t="str">
        <f>Cleaned_Data[[#This Row],[Region]]</f>
        <v>Kolkata</v>
      </c>
      <c r="S1361" s="10" t="str">
        <f>Cleaned_Data[[#This Row],[Sales_Channel]]</f>
        <v>Online</v>
      </c>
      <c r="T1361" s="10" t="str">
        <f>Cleaned_Data[[#This Row],[Gender_Category]]</f>
        <v>Women</v>
      </c>
      <c r="U1361" t="str">
        <f t="shared" si="43"/>
        <v>DK-404</v>
      </c>
      <c r="V1361" s="10"/>
      <c r="W1361" s="10"/>
    </row>
    <row r="1362" spans="1:23" x14ac:dyDescent="0.3">
      <c r="A1362" s="10" t="s">
        <v>1681</v>
      </c>
      <c r="B1362" s="10">
        <f>Cleaned_Data[[#This Row],[Order_ID]]</f>
        <v>3426</v>
      </c>
      <c r="C1362" s="10" t="str">
        <f>_xlfn.XLOOKUP(P1362,Dim_Product!$E$2:$E$221,Dim_Product!$A$2:$A$221,"Not Found")</f>
        <v>PK-19</v>
      </c>
      <c r="D1362" s="10" t="str">
        <f>_xlfn.XLOOKUP(Table5[[#This Row],[Order_Date]],Table8[Date],Table8[Date_Key],"Not Found")</f>
        <v>DK-372</v>
      </c>
      <c r="E1362" s="10" t="str">
        <f>_xlfn.XLOOKUP(R1362,Table4[Region],Table4[Region_Key])</f>
        <v>RK-05</v>
      </c>
      <c r="F1362" s="10" t="str">
        <f>_xlfn.XLOOKUP(S1362,Table6[Sales_Channel],Table6[Channel_Key])</f>
        <v>CK-01</v>
      </c>
      <c r="G1362" s="10" t="str">
        <f>_xlfn.XLOOKUP(T1362,Table7[Gender_Category],Table7[Gender_Key])</f>
        <v>GK-03</v>
      </c>
      <c r="H1362" s="10">
        <f>Cleaned_Data[[#This Row],[Units_Sold]]</f>
        <v>2</v>
      </c>
      <c r="I1362" s="10">
        <f>Cleaned_Data[[#This Row],[MRP]]</f>
        <v>8124.38</v>
      </c>
      <c r="J1362" s="10">
        <f>Cleaned_Data[[#This Row],[Discount_Applied]]</f>
        <v>0</v>
      </c>
      <c r="K1362" s="10">
        <f>Cleaned_Data[[#This Row],[Revenue]]</f>
        <v>0</v>
      </c>
      <c r="L1362" s="10">
        <f>Cleaned_Data[[#This Row],[Profit]]</f>
        <v>3119.24</v>
      </c>
      <c r="M1362" s="10" t="str">
        <f>Cleaned_Data[[#This Row],[Product_Name]]</f>
        <v>Free RN</v>
      </c>
      <c r="N1362" s="10" t="str">
        <f>Cleaned_Data[[#This Row],[Product_Line]]</f>
        <v>Running</v>
      </c>
      <c r="O1362" s="10" t="str">
        <f>Cleaned_Data[[#This Row],[Size]]</f>
        <v>L</v>
      </c>
      <c r="P1362" s="10" t="str">
        <f t="shared" si="42"/>
        <v>Free RN|Running|L</v>
      </c>
      <c r="Q1362" s="11">
        <f>Cleaned_Data[[#This Row],[Order_Date]]</f>
        <v>45504</v>
      </c>
      <c r="R1362" s="10" t="str">
        <f>Cleaned_Data[[#This Row],[Region]]</f>
        <v>Delhi</v>
      </c>
      <c r="S1362" s="10" t="str">
        <f>Cleaned_Data[[#This Row],[Sales_Channel]]</f>
        <v>Online</v>
      </c>
      <c r="T1362" s="10" t="str">
        <f>Cleaned_Data[[#This Row],[Gender_Category]]</f>
        <v>Men</v>
      </c>
      <c r="U1362" t="str">
        <f t="shared" si="43"/>
        <v>DK-372</v>
      </c>
      <c r="V1362" s="10"/>
      <c r="W1362" s="10"/>
    </row>
    <row r="1363" spans="1:23" x14ac:dyDescent="0.3">
      <c r="A1363" s="10" t="s">
        <v>1682</v>
      </c>
      <c r="B1363" s="10">
        <f>Cleaned_Data[[#This Row],[Order_ID]]</f>
        <v>3427</v>
      </c>
      <c r="C1363" s="10" t="str">
        <f>_xlfn.XLOOKUP(P1363,Dim_Product!$E$2:$E$221,Dim_Product!$A$2:$A$221,"Not Found")</f>
        <v>PK-159</v>
      </c>
      <c r="D1363" s="10" t="str">
        <f>_xlfn.XLOOKUP(Table5[[#This Row],[Order_Date]],Table8[Date],Table8[Date_Key],"Not Found")</f>
        <v>Not Found</v>
      </c>
      <c r="E1363" s="10" t="str">
        <f>_xlfn.XLOOKUP(R1363,Table4[Region],Table4[Region_Key])</f>
        <v>RK-03</v>
      </c>
      <c r="F1363" s="10" t="str">
        <f>_xlfn.XLOOKUP(S1363,Table6[Sales_Channel],Table6[Channel_Key])</f>
        <v>CK-02</v>
      </c>
      <c r="G1363" s="10" t="str">
        <f>_xlfn.XLOOKUP(T1363,Table7[Gender_Category],Table7[Gender_Key])</f>
        <v>GK-03</v>
      </c>
      <c r="H1363" s="10">
        <f>Cleaned_Data[[#This Row],[Units_Sold]]</f>
        <v>1</v>
      </c>
      <c r="I1363" s="10">
        <f>Cleaned_Data[[#This Row],[MRP]]</f>
        <v>6110.0300000000007</v>
      </c>
      <c r="J1363" s="10">
        <f>Cleaned_Data[[#This Row],[Discount_Applied]]</f>
        <v>0</v>
      </c>
      <c r="K1363" s="10">
        <f>Cleaned_Data[[#This Row],[Revenue]]</f>
        <v>0</v>
      </c>
      <c r="L1363" s="10">
        <f>Cleaned_Data[[#This Row],[Profit]]</f>
        <v>2741.85</v>
      </c>
      <c r="M1363" s="10" t="str">
        <f>Cleaned_Data[[#This Row],[Product_Name]]</f>
        <v>Pegasus Turbo</v>
      </c>
      <c r="N1363" s="10" t="str">
        <f>Cleaned_Data[[#This Row],[Product_Line]]</f>
        <v>Running</v>
      </c>
      <c r="O1363" s="10" t="str">
        <f>Cleaned_Data[[#This Row],[Size]]</f>
        <v>8</v>
      </c>
      <c r="P1363" s="10" t="str">
        <f t="shared" si="42"/>
        <v>Pegasus Turbo|Running|8</v>
      </c>
      <c r="Q1363" s="11" t="str">
        <f>Cleaned_Data[[#This Row],[Order_Date]]</f>
        <v/>
      </c>
      <c r="R1363" s="10" t="str">
        <f>Cleaned_Data[[#This Row],[Region]]</f>
        <v>Mumbai</v>
      </c>
      <c r="S1363" s="10" t="str">
        <f>Cleaned_Data[[#This Row],[Sales_Channel]]</f>
        <v>Retail</v>
      </c>
      <c r="T1363" s="10" t="str">
        <f>Cleaned_Data[[#This Row],[Gender_Category]]</f>
        <v>Men</v>
      </c>
      <c r="U1363" t="str">
        <f t="shared" si="43"/>
        <v>Not Found</v>
      </c>
      <c r="V1363" s="10"/>
      <c r="W1363" s="10"/>
    </row>
    <row r="1364" spans="1:23" x14ac:dyDescent="0.3">
      <c r="A1364" s="10" t="s">
        <v>1683</v>
      </c>
      <c r="B1364" s="10">
        <f>Cleaned_Data[[#This Row],[Order_ID]]</f>
        <v>3428</v>
      </c>
      <c r="C1364" s="10" t="str">
        <f>_xlfn.XLOOKUP(P1364,Dim_Product!$E$2:$E$221,Dim_Product!$A$2:$A$221,"Not Found")</f>
        <v>PK-30</v>
      </c>
      <c r="D1364" s="10" t="str">
        <f>_xlfn.XLOOKUP(Table5[[#This Row],[Order_Date]],Table8[Date],Table8[Date_Key],"Not Found")</f>
        <v>DK-229</v>
      </c>
      <c r="E1364" s="10" t="str">
        <f>_xlfn.XLOOKUP(R1364,Table4[Region],Table4[Region_Key])</f>
        <v>RK-01</v>
      </c>
      <c r="F1364" s="10" t="str">
        <f>_xlfn.XLOOKUP(S1364,Table6[Sales_Channel],Table6[Channel_Key])</f>
        <v>CK-01</v>
      </c>
      <c r="G1364" s="10" t="str">
        <f>_xlfn.XLOOKUP(T1364,Table7[Gender_Category],Table7[Gender_Key])</f>
        <v>GK-02</v>
      </c>
      <c r="H1364" s="10">
        <f>Cleaned_Data[[#This Row],[Units_Sold]]</f>
        <v>1</v>
      </c>
      <c r="I1364" s="10">
        <f>Cleaned_Data[[#This Row],[MRP]]</f>
        <v>2825.86</v>
      </c>
      <c r="J1364" s="10">
        <f>Cleaned_Data[[#This Row],[Discount_Applied]]</f>
        <v>0.23</v>
      </c>
      <c r="K1364" s="10">
        <f>Cleaned_Data[[#This Row],[Revenue]]</f>
        <v>2175.91</v>
      </c>
      <c r="L1364" s="10">
        <f>Cleaned_Data[[#This Row],[Profit]]</f>
        <v>625.29999999999995</v>
      </c>
      <c r="M1364" s="10" t="str">
        <f>Cleaned_Data[[#This Row],[Product_Name]]</f>
        <v>Air Jordan</v>
      </c>
      <c r="N1364" s="10" t="str">
        <f>Cleaned_Data[[#This Row],[Product_Line]]</f>
        <v>Basketball</v>
      </c>
      <c r="O1364" s="10" t="str">
        <f>Cleaned_Data[[#This Row],[Size]]</f>
        <v>6</v>
      </c>
      <c r="P1364" s="10" t="str">
        <f t="shared" si="42"/>
        <v>Air Jordan|Basketball|6</v>
      </c>
      <c r="Q1364" s="11">
        <f>Cleaned_Data[[#This Row],[Order_Date]]</f>
        <v>45361</v>
      </c>
      <c r="R1364" s="10" t="str">
        <f>Cleaned_Data[[#This Row],[Region]]</f>
        <v>Bangalore</v>
      </c>
      <c r="S1364" s="10" t="str">
        <f>Cleaned_Data[[#This Row],[Sales_Channel]]</f>
        <v>Online</v>
      </c>
      <c r="T1364" s="10" t="str">
        <f>Cleaned_Data[[#This Row],[Gender_Category]]</f>
        <v>Women</v>
      </c>
      <c r="U1364" t="str">
        <f t="shared" si="43"/>
        <v>DK-229</v>
      </c>
      <c r="V1364" s="10"/>
      <c r="W1364" s="10"/>
    </row>
    <row r="1365" spans="1:23" x14ac:dyDescent="0.3">
      <c r="A1365" s="10" t="s">
        <v>1684</v>
      </c>
      <c r="B1365" s="10">
        <f>Cleaned_Data[[#This Row],[Order_ID]]</f>
        <v>3429</v>
      </c>
      <c r="C1365" s="10" t="str">
        <f>_xlfn.XLOOKUP(P1365,Dim_Product!$E$2:$E$221,Dim_Product!$A$2:$A$221,"Not Found")</f>
        <v>PK-79</v>
      </c>
      <c r="D1365" s="10" t="str">
        <f>_xlfn.XLOOKUP(Table5[[#This Row],[Order_Date]],Table8[Date],Table8[Date_Key],"Not Found")</f>
        <v>DK-574</v>
      </c>
      <c r="E1365" s="10" t="str">
        <f>_xlfn.XLOOKUP(R1365,Table4[Region],Table4[Region_Key])</f>
        <v>RK-05</v>
      </c>
      <c r="F1365" s="10" t="str">
        <f>_xlfn.XLOOKUP(S1365,Table6[Sales_Channel],Table6[Channel_Key])</f>
        <v>CK-02</v>
      </c>
      <c r="G1365" s="10" t="str">
        <f>_xlfn.XLOOKUP(T1365,Table7[Gender_Category],Table7[Gender_Key])</f>
        <v>GK-03</v>
      </c>
      <c r="H1365" s="10">
        <f>Cleaned_Data[[#This Row],[Units_Sold]]</f>
        <v>0</v>
      </c>
      <c r="I1365" s="10">
        <f>Cleaned_Data[[#This Row],[MRP]]</f>
        <v>6110.0300000000007</v>
      </c>
      <c r="J1365" s="10">
        <f>Cleaned_Data[[#This Row],[Discount_Applied]]</f>
        <v>0</v>
      </c>
      <c r="K1365" s="10">
        <f>Cleaned_Data[[#This Row],[Revenue]]</f>
        <v>0</v>
      </c>
      <c r="L1365" s="10">
        <f>Cleaned_Data[[#This Row],[Profit]]</f>
        <v>-77.97</v>
      </c>
      <c r="M1365" s="10" t="str">
        <f>Cleaned_Data[[#This Row],[Product_Name]]</f>
        <v>Premier III</v>
      </c>
      <c r="N1365" s="10" t="str">
        <f>Cleaned_Data[[#This Row],[Product_Line]]</f>
        <v>Soccer</v>
      </c>
      <c r="O1365" s="10" t="str">
        <f>Cleaned_Data[[#This Row],[Size]]</f>
        <v>10</v>
      </c>
      <c r="P1365" s="10" t="str">
        <f t="shared" si="42"/>
        <v>Premier III|Soccer|10</v>
      </c>
      <c r="Q1365" s="11">
        <f>Cleaned_Data[[#This Row],[Order_Date]]</f>
        <v>45706</v>
      </c>
      <c r="R1365" s="10" t="str">
        <f>Cleaned_Data[[#This Row],[Region]]</f>
        <v>Delhi</v>
      </c>
      <c r="S1365" s="10" t="str">
        <f>Cleaned_Data[[#This Row],[Sales_Channel]]</f>
        <v>Retail</v>
      </c>
      <c r="T1365" s="10" t="str">
        <f>Cleaned_Data[[#This Row],[Gender_Category]]</f>
        <v>Men</v>
      </c>
      <c r="U1365" t="str">
        <f t="shared" si="43"/>
        <v>DK-574</v>
      </c>
      <c r="V1365" s="10"/>
      <c r="W1365" s="10"/>
    </row>
    <row r="1366" spans="1:23" x14ac:dyDescent="0.3">
      <c r="A1366" s="10" t="s">
        <v>1685</v>
      </c>
      <c r="B1366" s="10">
        <f>Cleaned_Data[[#This Row],[Order_ID]]</f>
        <v>3430</v>
      </c>
      <c r="C1366" s="10" t="str">
        <f>_xlfn.XLOOKUP(P1366,Dim_Product!$E$2:$E$221,Dim_Product!$A$2:$A$221,"Not Found")</f>
        <v>PK-06</v>
      </c>
      <c r="D1366" s="10" t="str">
        <f>_xlfn.XLOOKUP(Table5[[#This Row],[Order_Date]],Table8[Date],Table8[Date_Key],"Not Found")</f>
        <v>DK-414</v>
      </c>
      <c r="E1366" s="10" t="str">
        <f>_xlfn.XLOOKUP(R1366,Table4[Region],Table4[Region_Key])</f>
        <v>RK-01</v>
      </c>
      <c r="F1366" s="10" t="str">
        <f>_xlfn.XLOOKUP(S1366,Table6[Sales_Channel],Table6[Channel_Key])</f>
        <v>CK-01</v>
      </c>
      <c r="G1366" s="10" t="str">
        <f>_xlfn.XLOOKUP(T1366,Table7[Gender_Category],Table7[Gender_Key])</f>
        <v>GK-03</v>
      </c>
      <c r="H1366" s="10">
        <f>Cleaned_Data[[#This Row],[Units_Sold]]</f>
        <v>2</v>
      </c>
      <c r="I1366" s="10">
        <f>Cleaned_Data[[#This Row],[MRP]]</f>
        <v>7036.03</v>
      </c>
      <c r="J1366" s="10">
        <f>Cleaned_Data[[#This Row],[Discount_Applied]]</f>
        <v>0</v>
      </c>
      <c r="K1366" s="10">
        <f>Cleaned_Data[[#This Row],[Revenue]]</f>
        <v>0</v>
      </c>
      <c r="L1366" s="10">
        <f>Cleaned_Data[[#This Row],[Profit]]</f>
        <v>-890.2</v>
      </c>
      <c r="M1366" s="10" t="str">
        <f>Cleaned_Data[[#This Row],[Product_Name]]</f>
        <v>Flex Trainer</v>
      </c>
      <c r="N1366" s="10" t="str">
        <f>Cleaned_Data[[#This Row],[Product_Line]]</f>
        <v>Training</v>
      </c>
      <c r="O1366" s="10" t="str">
        <f>Cleaned_Data[[#This Row],[Size]]</f>
        <v>M</v>
      </c>
      <c r="P1366" s="10" t="str">
        <f t="shared" si="42"/>
        <v>Flex Trainer|Training|M</v>
      </c>
      <c r="Q1366" s="11">
        <f>Cleaned_Data[[#This Row],[Order_Date]]</f>
        <v>45546</v>
      </c>
      <c r="R1366" s="10" t="str">
        <f>Cleaned_Data[[#This Row],[Region]]</f>
        <v>Bangalore</v>
      </c>
      <c r="S1366" s="10" t="str">
        <f>Cleaned_Data[[#This Row],[Sales_Channel]]</f>
        <v>Online</v>
      </c>
      <c r="T1366" s="10" t="str">
        <f>Cleaned_Data[[#This Row],[Gender_Category]]</f>
        <v>Men</v>
      </c>
      <c r="U1366" t="str">
        <f t="shared" si="43"/>
        <v>DK-414</v>
      </c>
      <c r="V1366" s="10"/>
      <c r="W1366" s="10"/>
    </row>
    <row r="1367" spans="1:23" x14ac:dyDescent="0.3">
      <c r="A1367" s="10" t="s">
        <v>1686</v>
      </c>
      <c r="B1367" s="10">
        <f>Cleaned_Data[[#This Row],[Order_ID]]</f>
        <v>3431</v>
      </c>
      <c r="C1367" s="10" t="str">
        <f>_xlfn.XLOOKUP(P1367,Dim_Product!$E$2:$E$221,Dim_Product!$A$2:$A$221,"Not Found")</f>
        <v>PK-77</v>
      </c>
      <c r="D1367" s="10" t="str">
        <f>_xlfn.XLOOKUP(Table5[[#This Row],[Order_Date]],Table8[Date],Table8[Date_Key],"Not Found")</f>
        <v>Not Found</v>
      </c>
      <c r="E1367" s="10" t="str">
        <f>_xlfn.XLOOKUP(R1367,Table4[Region],Table4[Region_Key])</f>
        <v>RK-05</v>
      </c>
      <c r="F1367" s="10" t="str">
        <f>_xlfn.XLOOKUP(S1367,Table6[Sales_Channel],Table6[Channel_Key])</f>
        <v>CK-02</v>
      </c>
      <c r="G1367" s="10" t="str">
        <f>_xlfn.XLOOKUP(T1367,Table7[Gender_Category],Table7[Gender_Key])</f>
        <v>GK-02</v>
      </c>
      <c r="H1367" s="10">
        <f>Cleaned_Data[[#This Row],[Units_Sold]]</f>
        <v>-1</v>
      </c>
      <c r="I1367" s="10">
        <f>Cleaned_Data[[#This Row],[MRP]]</f>
        <v>6110.0300000000007</v>
      </c>
      <c r="J1367" s="10">
        <f>Cleaned_Data[[#This Row],[Discount_Applied]]</f>
        <v>0.96</v>
      </c>
      <c r="K1367" s="10">
        <f>Cleaned_Data[[#This Row],[Revenue]]</f>
        <v>0</v>
      </c>
      <c r="L1367" s="10">
        <f>Cleaned_Data[[#This Row],[Profit]]</f>
        <v>3816.31</v>
      </c>
      <c r="M1367" s="10" t="str">
        <f>Cleaned_Data[[#This Row],[Product_Name]]</f>
        <v>Metcon 7</v>
      </c>
      <c r="N1367" s="10" t="str">
        <f>Cleaned_Data[[#This Row],[Product_Line]]</f>
        <v>Training</v>
      </c>
      <c r="O1367" s="10" t="str">
        <f>Cleaned_Data[[#This Row],[Size]]</f>
        <v>L</v>
      </c>
      <c r="P1367" s="10" t="str">
        <f t="shared" si="42"/>
        <v>Metcon 7|Training|L</v>
      </c>
      <c r="Q1367" s="11" t="str">
        <f>Cleaned_Data[[#This Row],[Order_Date]]</f>
        <v/>
      </c>
      <c r="R1367" s="10" t="str">
        <f>Cleaned_Data[[#This Row],[Region]]</f>
        <v>Delhi</v>
      </c>
      <c r="S1367" s="10" t="str">
        <f>Cleaned_Data[[#This Row],[Sales_Channel]]</f>
        <v>Retail</v>
      </c>
      <c r="T1367" s="10" t="str">
        <f>Cleaned_Data[[#This Row],[Gender_Category]]</f>
        <v>Women</v>
      </c>
      <c r="U1367" t="str">
        <f t="shared" si="43"/>
        <v>Not Found</v>
      </c>
      <c r="V1367" s="10"/>
      <c r="W1367" s="10"/>
    </row>
    <row r="1368" spans="1:23" x14ac:dyDescent="0.3">
      <c r="A1368" s="10" t="s">
        <v>1687</v>
      </c>
      <c r="B1368" s="10">
        <f>Cleaned_Data[[#This Row],[Order_ID]]</f>
        <v>3432</v>
      </c>
      <c r="C1368" s="10" t="str">
        <f>_xlfn.XLOOKUP(P1368,Dim_Product!$E$2:$E$221,Dim_Product!$A$2:$A$221,"Not Found")</f>
        <v>PK-99</v>
      </c>
      <c r="D1368" s="10" t="str">
        <f>_xlfn.XLOOKUP(Table5[[#This Row],[Order_Date]],Table8[Date],Table8[Date_Key],"Not Found")</f>
        <v>DK-509</v>
      </c>
      <c r="E1368" s="10" t="str">
        <f>_xlfn.XLOOKUP(R1368,Table4[Region],Table4[Region_Key])</f>
        <v>RK-06</v>
      </c>
      <c r="F1368" s="10" t="str">
        <f>_xlfn.XLOOKUP(S1368,Table6[Sales_Channel],Table6[Channel_Key])</f>
        <v>CK-01</v>
      </c>
      <c r="G1368" s="10" t="str">
        <f>_xlfn.XLOOKUP(T1368,Table7[Gender_Category],Table7[Gender_Key])</f>
        <v>GK-01</v>
      </c>
      <c r="H1368" s="10">
        <f>Cleaned_Data[[#This Row],[Units_Sold]]</f>
        <v>2</v>
      </c>
      <c r="I1368" s="10">
        <f>Cleaned_Data[[#This Row],[MRP]]</f>
        <v>6110.0300000000007</v>
      </c>
      <c r="J1368" s="10">
        <f>Cleaned_Data[[#This Row],[Discount_Applied]]</f>
        <v>0</v>
      </c>
      <c r="K1368" s="10">
        <f>Cleaned_Data[[#This Row],[Revenue]]</f>
        <v>0</v>
      </c>
      <c r="L1368" s="10">
        <f>Cleaned_Data[[#This Row],[Profit]]</f>
        <v>-640.44000000000005</v>
      </c>
      <c r="M1368" s="10" t="str">
        <f>Cleaned_Data[[#This Row],[Product_Name]]</f>
        <v>Kyrie Flytrap</v>
      </c>
      <c r="N1368" s="10" t="str">
        <f>Cleaned_Data[[#This Row],[Product_Line]]</f>
        <v>Basketball</v>
      </c>
      <c r="O1368" s="10" t="str">
        <f>Cleaned_Data[[#This Row],[Size]]</f>
        <v>XL</v>
      </c>
      <c r="P1368" s="10" t="str">
        <f t="shared" si="42"/>
        <v>Kyrie Flytrap|Basketball|XL</v>
      </c>
      <c r="Q1368" s="11">
        <f>Cleaned_Data[[#This Row],[Order_Date]]</f>
        <v>45641</v>
      </c>
      <c r="R1368" s="10" t="str">
        <f>Cleaned_Data[[#This Row],[Region]]</f>
        <v>Kolkata</v>
      </c>
      <c r="S1368" s="10" t="str">
        <f>Cleaned_Data[[#This Row],[Sales_Channel]]</f>
        <v>Online</v>
      </c>
      <c r="T1368" s="10" t="str">
        <f>Cleaned_Data[[#This Row],[Gender_Category]]</f>
        <v>Kids</v>
      </c>
      <c r="U1368" t="str">
        <f t="shared" si="43"/>
        <v>DK-509</v>
      </c>
      <c r="V1368" s="10"/>
      <c r="W1368" s="10"/>
    </row>
    <row r="1369" spans="1:23" x14ac:dyDescent="0.3">
      <c r="A1369" s="10" t="s">
        <v>1688</v>
      </c>
      <c r="B1369" s="10">
        <f>Cleaned_Data[[#This Row],[Order_ID]]</f>
        <v>3434</v>
      </c>
      <c r="C1369" s="10" t="str">
        <f>_xlfn.XLOOKUP(P1369,Dim_Product!$E$2:$E$221,Dim_Product!$A$2:$A$221,"Not Found")</f>
        <v>PK-41</v>
      </c>
      <c r="D1369" s="10" t="str">
        <f>_xlfn.XLOOKUP(Table5[[#This Row],[Order_Date]],Table8[Date],Table8[Date_Key],"Not Found")</f>
        <v>DK-484</v>
      </c>
      <c r="E1369" s="10" t="str">
        <f>_xlfn.XLOOKUP(R1369,Table4[Region],Table4[Region_Key])</f>
        <v>RK-05</v>
      </c>
      <c r="F1369" s="10" t="str">
        <f>_xlfn.XLOOKUP(S1369,Table6[Sales_Channel],Table6[Channel_Key])</f>
        <v>CK-01</v>
      </c>
      <c r="G1369" s="10" t="str">
        <f>_xlfn.XLOOKUP(T1369,Table7[Gender_Category],Table7[Gender_Key])</f>
        <v>GK-01</v>
      </c>
      <c r="H1369" s="10">
        <f>Cleaned_Data[[#This Row],[Units_Sold]]</f>
        <v>2</v>
      </c>
      <c r="I1369" s="10">
        <f>Cleaned_Data[[#This Row],[MRP]]</f>
        <v>8741.65</v>
      </c>
      <c r="J1369" s="10">
        <f>Cleaned_Data[[#This Row],[Discount_Applied]]</f>
        <v>0</v>
      </c>
      <c r="K1369" s="10">
        <f>Cleaned_Data[[#This Row],[Revenue]]</f>
        <v>0</v>
      </c>
      <c r="L1369" s="10">
        <f>Cleaned_Data[[#This Row],[Profit]]</f>
        <v>570.25</v>
      </c>
      <c r="M1369" s="10" t="str">
        <f>Cleaned_Data[[#This Row],[Product_Name]]</f>
        <v>Air Jordan</v>
      </c>
      <c r="N1369" s="10" t="str">
        <f>Cleaned_Data[[#This Row],[Product_Line]]</f>
        <v>Basketball</v>
      </c>
      <c r="O1369" s="10" t="str">
        <f>Cleaned_Data[[#This Row],[Size]]</f>
        <v>XL</v>
      </c>
      <c r="P1369" s="10" t="str">
        <f t="shared" si="42"/>
        <v>Air Jordan|Basketball|XL</v>
      </c>
      <c r="Q1369" s="11">
        <f>Cleaned_Data[[#This Row],[Order_Date]]</f>
        <v>45616</v>
      </c>
      <c r="R1369" s="10" t="str">
        <f>Cleaned_Data[[#This Row],[Region]]</f>
        <v>Delhi</v>
      </c>
      <c r="S1369" s="10" t="str">
        <f>Cleaned_Data[[#This Row],[Sales_Channel]]</f>
        <v>Online</v>
      </c>
      <c r="T1369" s="10" t="str">
        <f>Cleaned_Data[[#This Row],[Gender_Category]]</f>
        <v>Kids</v>
      </c>
      <c r="U1369" t="str">
        <f t="shared" si="43"/>
        <v>DK-484</v>
      </c>
      <c r="V1369" s="10"/>
      <c r="W1369" s="10"/>
    </row>
    <row r="1370" spans="1:23" x14ac:dyDescent="0.3">
      <c r="A1370" s="10" t="s">
        <v>1689</v>
      </c>
      <c r="B1370" s="10">
        <f>Cleaned_Data[[#This Row],[Order_ID]]</f>
        <v>3435</v>
      </c>
      <c r="C1370" s="10" t="str">
        <f>_xlfn.XLOOKUP(P1370,Dim_Product!$E$2:$E$221,Dim_Product!$A$2:$A$221,"Not Found")</f>
        <v>PK-12</v>
      </c>
      <c r="D1370" s="10" t="str">
        <f>_xlfn.XLOOKUP(Table5[[#This Row],[Order_Date]],Table8[Date],Table8[Date_Key],"Not Found")</f>
        <v>DK-629</v>
      </c>
      <c r="E1370" s="10" t="str">
        <f>_xlfn.XLOOKUP(R1370,Table4[Region],Table4[Region_Key])</f>
        <v>RK-05</v>
      </c>
      <c r="F1370" s="10" t="str">
        <f>_xlfn.XLOOKUP(S1370,Table6[Sales_Channel],Table6[Channel_Key])</f>
        <v>CK-01</v>
      </c>
      <c r="G1370" s="10" t="str">
        <f>_xlfn.XLOOKUP(T1370,Table7[Gender_Category],Table7[Gender_Key])</f>
        <v>GK-03</v>
      </c>
      <c r="H1370" s="10">
        <f>Cleaned_Data[[#This Row],[Units_Sold]]</f>
        <v>4</v>
      </c>
      <c r="I1370" s="10">
        <f>Cleaned_Data[[#This Row],[MRP]]</f>
        <v>6110.0300000000007</v>
      </c>
      <c r="J1370" s="10">
        <f>Cleaned_Data[[#This Row],[Discount_Applied]]</f>
        <v>0</v>
      </c>
      <c r="K1370" s="10">
        <f>Cleaned_Data[[#This Row],[Revenue]]</f>
        <v>0</v>
      </c>
      <c r="L1370" s="10">
        <f>Cleaned_Data[[#This Row],[Profit]]</f>
        <v>2936.54</v>
      </c>
      <c r="M1370" s="10" t="str">
        <f>Cleaned_Data[[#This Row],[Product_Name]]</f>
        <v>SuperRep Go</v>
      </c>
      <c r="N1370" s="10" t="str">
        <f>Cleaned_Data[[#This Row],[Product_Line]]</f>
        <v>Training</v>
      </c>
      <c r="O1370" s="10" t="str">
        <f>Cleaned_Data[[#This Row],[Size]]</f>
        <v>NA</v>
      </c>
      <c r="P1370" s="10" t="str">
        <f t="shared" si="42"/>
        <v>SuperRep Go|Training|NA</v>
      </c>
      <c r="Q1370" s="11">
        <f>Cleaned_Data[[#This Row],[Order_Date]]</f>
        <v>45761</v>
      </c>
      <c r="R1370" s="10" t="str">
        <f>Cleaned_Data[[#This Row],[Region]]</f>
        <v>Delhi</v>
      </c>
      <c r="S1370" s="10" t="str">
        <f>Cleaned_Data[[#This Row],[Sales_Channel]]</f>
        <v>Online</v>
      </c>
      <c r="T1370" s="10" t="str">
        <f>Cleaned_Data[[#This Row],[Gender_Category]]</f>
        <v>Men</v>
      </c>
      <c r="U1370" t="str">
        <f t="shared" si="43"/>
        <v>DK-629</v>
      </c>
      <c r="V1370" s="10"/>
      <c r="W1370" s="10"/>
    </row>
    <row r="1371" spans="1:23" x14ac:dyDescent="0.3">
      <c r="A1371" s="10" t="s">
        <v>1690</v>
      </c>
      <c r="B1371" s="10">
        <f>Cleaned_Data[[#This Row],[Order_ID]]</f>
        <v>3436</v>
      </c>
      <c r="C1371" s="10" t="str">
        <f>_xlfn.XLOOKUP(P1371,Dim_Product!$E$2:$E$221,Dim_Product!$A$2:$A$221,"Not Found")</f>
        <v>PK-60</v>
      </c>
      <c r="D1371" s="10" t="str">
        <f>_xlfn.XLOOKUP(Table5[[#This Row],[Order_Date]],Table8[Date],Table8[Date_Key],"Not Found")</f>
        <v>DK-430</v>
      </c>
      <c r="E1371" s="10" t="str">
        <f>_xlfn.XLOOKUP(R1371,Table4[Region],Table4[Region_Key])</f>
        <v>RK-01</v>
      </c>
      <c r="F1371" s="10" t="str">
        <f>_xlfn.XLOOKUP(S1371,Table6[Sales_Channel],Table6[Channel_Key])</f>
        <v>CK-02</v>
      </c>
      <c r="G1371" s="10" t="str">
        <f>_xlfn.XLOOKUP(T1371,Table7[Gender_Category],Table7[Gender_Key])</f>
        <v>GK-01</v>
      </c>
      <c r="H1371" s="10">
        <f>Cleaned_Data[[#This Row],[Units_Sold]]</f>
        <v>2</v>
      </c>
      <c r="I1371" s="10">
        <f>Cleaned_Data[[#This Row],[MRP]]</f>
        <v>6110.0300000000007</v>
      </c>
      <c r="J1371" s="10">
        <f>Cleaned_Data[[#This Row],[Discount_Applied]]</f>
        <v>0</v>
      </c>
      <c r="K1371" s="10">
        <f>Cleaned_Data[[#This Row],[Revenue]]</f>
        <v>0</v>
      </c>
      <c r="L1371" s="10">
        <f>Cleaned_Data[[#This Row],[Profit]]</f>
        <v>2107.65</v>
      </c>
      <c r="M1371" s="10" t="str">
        <f>Cleaned_Data[[#This Row],[Product_Name]]</f>
        <v>Mercurial Superfly</v>
      </c>
      <c r="N1371" s="10" t="str">
        <f>Cleaned_Data[[#This Row],[Product_Line]]</f>
        <v>Soccer</v>
      </c>
      <c r="O1371" s="10" t="str">
        <f>Cleaned_Data[[#This Row],[Size]]</f>
        <v>L</v>
      </c>
      <c r="P1371" s="10" t="str">
        <f t="shared" si="42"/>
        <v>Mercurial Superfly|Soccer|L</v>
      </c>
      <c r="Q1371" s="11">
        <f>Cleaned_Data[[#This Row],[Order_Date]]</f>
        <v>45562</v>
      </c>
      <c r="R1371" s="10" t="str">
        <f>Cleaned_Data[[#This Row],[Region]]</f>
        <v>Bangalore</v>
      </c>
      <c r="S1371" s="10" t="str">
        <f>Cleaned_Data[[#This Row],[Sales_Channel]]</f>
        <v>Retail</v>
      </c>
      <c r="T1371" s="10" t="str">
        <f>Cleaned_Data[[#This Row],[Gender_Category]]</f>
        <v>Kids</v>
      </c>
      <c r="U1371" t="str">
        <f t="shared" si="43"/>
        <v>DK-430</v>
      </c>
      <c r="V1371" s="10"/>
      <c r="W1371" s="10"/>
    </row>
    <row r="1372" spans="1:23" x14ac:dyDescent="0.3">
      <c r="A1372" s="10" t="s">
        <v>1691</v>
      </c>
      <c r="B1372" s="10">
        <f>Cleaned_Data[[#This Row],[Order_ID]]</f>
        <v>3437</v>
      </c>
      <c r="C1372" s="10" t="str">
        <f>_xlfn.XLOOKUP(P1372,Dim_Product!$E$2:$E$221,Dim_Product!$A$2:$A$221,"Not Found")</f>
        <v>PK-02</v>
      </c>
      <c r="D1372" s="10" t="str">
        <f>_xlfn.XLOOKUP(Table5[[#This Row],[Order_Date]],Table8[Date],Table8[Date_Key],"Not Found")</f>
        <v>DK-711</v>
      </c>
      <c r="E1372" s="10" t="str">
        <f>_xlfn.XLOOKUP(R1372,Table4[Region],Table4[Region_Key])</f>
        <v>RK-03</v>
      </c>
      <c r="F1372" s="10" t="str">
        <f>_xlfn.XLOOKUP(S1372,Table6[Sales_Channel],Table6[Channel_Key])</f>
        <v>CK-02</v>
      </c>
      <c r="G1372" s="10" t="str">
        <f>_xlfn.XLOOKUP(T1372,Table7[Gender_Category],Table7[Gender_Key])</f>
        <v>GK-01</v>
      </c>
      <c r="H1372" s="10">
        <f>Cleaned_Data[[#This Row],[Units_Sold]]</f>
        <v>2</v>
      </c>
      <c r="I1372" s="10">
        <f>Cleaned_Data[[#This Row],[MRP]]</f>
        <v>6110.0300000000007</v>
      </c>
      <c r="J1372" s="10">
        <f>Cleaned_Data[[#This Row],[Discount_Applied]]</f>
        <v>0</v>
      </c>
      <c r="K1372" s="10">
        <f>Cleaned_Data[[#This Row],[Revenue]]</f>
        <v>0</v>
      </c>
      <c r="L1372" s="10">
        <f>Cleaned_Data[[#This Row],[Profit]]</f>
        <v>-113.52</v>
      </c>
      <c r="M1372" s="10" t="str">
        <f>Cleaned_Data[[#This Row],[Product_Name]]</f>
        <v>Tiempo Legend</v>
      </c>
      <c r="N1372" s="10" t="str">
        <f>Cleaned_Data[[#This Row],[Product_Line]]</f>
        <v>Soccer</v>
      </c>
      <c r="O1372" s="10" t="str">
        <f>Cleaned_Data[[#This Row],[Size]]</f>
        <v>M</v>
      </c>
      <c r="P1372" s="10" t="str">
        <f t="shared" si="42"/>
        <v>Tiempo Legend|Soccer|M</v>
      </c>
      <c r="Q1372" s="11">
        <f>Cleaned_Data[[#This Row],[Order_Date]]</f>
        <v>45843</v>
      </c>
      <c r="R1372" s="10" t="str">
        <f>Cleaned_Data[[#This Row],[Region]]</f>
        <v>Mumbai</v>
      </c>
      <c r="S1372" s="10" t="str">
        <f>Cleaned_Data[[#This Row],[Sales_Channel]]</f>
        <v>Retail</v>
      </c>
      <c r="T1372" s="10" t="str">
        <f>Cleaned_Data[[#This Row],[Gender_Category]]</f>
        <v>Kids</v>
      </c>
      <c r="U1372" t="str">
        <f t="shared" si="43"/>
        <v>DK-711</v>
      </c>
      <c r="V1372" s="10"/>
      <c r="W1372" s="10"/>
    </row>
    <row r="1373" spans="1:23" x14ac:dyDescent="0.3">
      <c r="A1373" s="10" t="s">
        <v>1692</v>
      </c>
      <c r="B1373" s="10">
        <f>Cleaned_Data[[#This Row],[Order_ID]]</f>
        <v>3438</v>
      </c>
      <c r="C1373" s="10" t="str">
        <f>_xlfn.XLOOKUP(P1373,Dim_Product!$E$2:$E$221,Dim_Product!$A$2:$A$221,"Not Found")</f>
        <v>PK-128</v>
      </c>
      <c r="D1373" s="10" t="str">
        <f>_xlfn.XLOOKUP(Table5[[#This Row],[Order_Date]],Table8[Date],Table8[Date_Key],"Not Found")</f>
        <v>DK-641</v>
      </c>
      <c r="E1373" s="10" t="str">
        <f>_xlfn.XLOOKUP(R1373,Table4[Region],Table4[Region_Key])</f>
        <v>RK-02</v>
      </c>
      <c r="F1373" s="10" t="str">
        <f>_xlfn.XLOOKUP(S1373,Table6[Sales_Channel],Table6[Channel_Key])</f>
        <v>CK-02</v>
      </c>
      <c r="G1373" s="10" t="str">
        <f>_xlfn.XLOOKUP(T1373,Table7[Gender_Category],Table7[Gender_Key])</f>
        <v>GK-02</v>
      </c>
      <c r="H1373" s="10">
        <f>Cleaned_Data[[#This Row],[Units_Sold]]</f>
        <v>3</v>
      </c>
      <c r="I1373" s="10">
        <f>Cleaned_Data[[#This Row],[MRP]]</f>
        <v>6110.0300000000007</v>
      </c>
      <c r="J1373" s="10">
        <f>Cleaned_Data[[#This Row],[Discount_Applied]]</f>
        <v>0.18</v>
      </c>
      <c r="K1373" s="10">
        <f>Cleaned_Data[[#This Row],[Revenue]]</f>
        <v>0</v>
      </c>
      <c r="L1373" s="10">
        <f>Cleaned_Data[[#This Row],[Profit]]</f>
        <v>1669.74</v>
      </c>
      <c r="M1373" s="10" t="str">
        <f>Cleaned_Data[[#This Row],[Product_Name]]</f>
        <v>Phantom GT</v>
      </c>
      <c r="N1373" s="10" t="str">
        <f>Cleaned_Data[[#This Row],[Product_Line]]</f>
        <v>Soccer</v>
      </c>
      <c r="O1373" s="10" t="str">
        <f>Cleaned_Data[[#This Row],[Size]]</f>
        <v>7</v>
      </c>
      <c r="P1373" s="10" t="str">
        <f t="shared" si="42"/>
        <v>Phantom GT|Soccer|7</v>
      </c>
      <c r="Q1373" s="11">
        <f>Cleaned_Data[[#This Row],[Order_Date]]</f>
        <v>45773</v>
      </c>
      <c r="R1373" s="10" t="str">
        <f>Cleaned_Data[[#This Row],[Region]]</f>
        <v>Hyderabad</v>
      </c>
      <c r="S1373" s="10" t="str">
        <f>Cleaned_Data[[#This Row],[Sales_Channel]]</f>
        <v>Retail</v>
      </c>
      <c r="T1373" s="10" t="str">
        <f>Cleaned_Data[[#This Row],[Gender_Category]]</f>
        <v>Women</v>
      </c>
      <c r="U1373" t="str">
        <f t="shared" si="43"/>
        <v>DK-641</v>
      </c>
      <c r="V1373" s="10"/>
      <c r="W1373" s="10"/>
    </row>
    <row r="1374" spans="1:23" x14ac:dyDescent="0.3">
      <c r="A1374" s="10" t="s">
        <v>1693</v>
      </c>
      <c r="B1374" s="10">
        <f>Cleaned_Data[[#This Row],[Order_ID]]</f>
        <v>3440</v>
      </c>
      <c r="C1374" s="10" t="str">
        <f>_xlfn.XLOOKUP(P1374,Dim_Product!$E$2:$E$221,Dim_Product!$A$2:$A$221,"Not Found")</f>
        <v>PK-20</v>
      </c>
      <c r="D1374" s="10" t="str">
        <f>_xlfn.XLOOKUP(Table5[[#This Row],[Order_Date]],Table8[Date],Table8[Date_Key],"Not Found")</f>
        <v>DK-580</v>
      </c>
      <c r="E1374" s="10" t="str">
        <f>_xlfn.XLOOKUP(R1374,Table4[Region],Table4[Region_Key])</f>
        <v>RK-03</v>
      </c>
      <c r="F1374" s="10" t="str">
        <f>_xlfn.XLOOKUP(S1374,Table6[Sales_Channel],Table6[Channel_Key])</f>
        <v>CK-01</v>
      </c>
      <c r="G1374" s="10" t="str">
        <f>_xlfn.XLOOKUP(T1374,Table7[Gender_Category],Table7[Gender_Key])</f>
        <v>GK-01</v>
      </c>
      <c r="H1374" s="10">
        <f>Cleaned_Data[[#This Row],[Units_Sold]]</f>
        <v>3</v>
      </c>
      <c r="I1374" s="10">
        <f>Cleaned_Data[[#This Row],[MRP]]</f>
        <v>6110.0300000000007</v>
      </c>
      <c r="J1374" s="10">
        <f>Cleaned_Data[[#This Row],[Discount_Applied]]</f>
        <v>0</v>
      </c>
      <c r="K1374" s="10">
        <f>Cleaned_Data[[#This Row],[Revenue]]</f>
        <v>0</v>
      </c>
      <c r="L1374" s="10">
        <f>Cleaned_Data[[#This Row],[Profit]]</f>
        <v>-510.72</v>
      </c>
      <c r="M1374" s="10" t="str">
        <f>Cleaned_Data[[#This Row],[Product_Name]]</f>
        <v>Waffle One</v>
      </c>
      <c r="N1374" s="10" t="str">
        <f>Cleaned_Data[[#This Row],[Product_Line]]</f>
        <v>Lifestyle</v>
      </c>
      <c r="O1374" s="10" t="str">
        <f>Cleaned_Data[[#This Row],[Size]]</f>
        <v>M</v>
      </c>
      <c r="P1374" s="10" t="str">
        <f t="shared" si="42"/>
        <v>Waffle One|Lifestyle|M</v>
      </c>
      <c r="Q1374" s="11">
        <f>Cleaned_Data[[#This Row],[Order_Date]]</f>
        <v>45712</v>
      </c>
      <c r="R1374" s="10" t="str">
        <f>Cleaned_Data[[#This Row],[Region]]</f>
        <v>Mumbai</v>
      </c>
      <c r="S1374" s="10" t="str">
        <f>Cleaned_Data[[#This Row],[Sales_Channel]]</f>
        <v>Online</v>
      </c>
      <c r="T1374" s="10" t="str">
        <f>Cleaned_Data[[#This Row],[Gender_Category]]</f>
        <v>Kids</v>
      </c>
      <c r="U1374" t="str">
        <f t="shared" si="43"/>
        <v>DK-580</v>
      </c>
      <c r="V1374" s="10"/>
      <c r="W1374" s="10"/>
    </row>
    <row r="1375" spans="1:23" x14ac:dyDescent="0.3">
      <c r="A1375" s="10" t="s">
        <v>1694</v>
      </c>
      <c r="B1375" s="10">
        <f>Cleaned_Data[[#This Row],[Order_ID]]</f>
        <v>3441</v>
      </c>
      <c r="C1375" s="10" t="str">
        <f>_xlfn.XLOOKUP(P1375,Dim_Product!$E$2:$E$221,Dim_Product!$A$2:$A$221,"Not Found")</f>
        <v>PK-185</v>
      </c>
      <c r="D1375" s="10" t="str">
        <f>_xlfn.XLOOKUP(Table5[[#This Row],[Order_Date]],Table8[Date],Table8[Date_Key],"Not Found")</f>
        <v>Not Found</v>
      </c>
      <c r="E1375" s="10" t="str">
        <f>_xlfn.XLOOKUP(R1375,Table4[Region],Table4[Region_Key])</f>
        <v>RK-05</v>
      </c>
      <c r="F1375" s="10" t="str">
        <f>_xlfn.XLOOKUP(S1375,Table6[Sales_Channel],Table6[Channel_Key])</f>
        <v>CK-02</v>
      </c>
      <c r="G1375" s="10" t="str">
        <f>_xlfn.XLOOKUP(T1375,Table7[Gender_Category],Table7[Gender_Key])</f>
        <v>GK-01</v>
      </c>
      <c r="H1375" s="10">
        <f>Cleaned_Data[[#This Row],[Units_Sold]]</f>
        <v>2</v>
      </c>
      <c r="I1375" s="10">
        <f>Cleaned_Data[[#This Row],[MRP]]</f>
        <v>9313.98</v>
      </c>
      <c r="J1375" s="10">
        <f>Cleaned_Data[[#This Row],[Discount_Applied]]</f>
        <v>0</v>
      </c>
      <c r="K1375" s="10">
        <f>Cleaned_Data[[#This Row],[Revenue]]</f>
        <v>0</v>
      </c>
      <c r="L1375" s="10">
        <f>Cleaned_Data[[#This Row],[Profit]]</f>
        <v>3301.27</v>
      </c>
      <c r="M1375" s="10" t="str">
        <f>Cleaned_Data[[#This Row],[Product_Name]]</f>
        <v>Free RN</v>
      </c>
      <c r="N1375" s="10" t="str">
        <f>Cleaned_Data[[#This Row],[Product_Line]]</f>
        <v>Running</v>
      </c>
      <c r="O1375" s="10" t="str">
        <f>Cleaned_Data[[#This Row],[Size]]</f>
        <v>12</v>
      </c>
      <c r="P1375" s="10" t="str">
        <f t="shared" si="42"/>
        <v>Free RN|Running|12</v>
      </c>
      <c r="Q1375" s="11" t="str">
        <f>Cleaned_Data[[#This Row],[Order_Date]]</f>
        <v/>
      </c>
      <c r="R1375" s="10" t="str">
        <f>Cleaned_Data[[#This Row],[Region]]</f>
        <v>Delhi</v>
      </c>
      <c r="S1375" s="10" t="str">
        <f>Cleaned_Data[[#This Row],[Sales_Channel]]</f>
        <v>Retail</v>
      </c>
      <c r="T1375" s="10" t="str">
        <f>Cleaned_Data[[#This Row],[Gender_Category]]</f>
        <v>Kids</v>
      </c>
      <c r="U1375" t="str">
        <f t="shared" si="43"/>
        <v>Not Found</v>
      </c>
      <c r="V1375" s="10"/>
      <c r="W1375" s="10"/>
    </row>
    <row r="1376" spans="1:23" x14ac:dyDescent="0.3">
      <c r="A1376" s="10" t="s">
        <v>1695</v>
      </c>
      <c r="B1376" s="10">
        <f>Cleaned_Data[[#This Row],[Order_ID]]</f>
        <v>3442</v>
      </c>
      <c r="C1376" s="10" t="str">
        <f>_xlfn.XLOOKUP(P1376,Dim_Product!$E$2:$E$221,Dim_Product!$A$2:$A$221,"Not Found")</f>
        <v>PK-24</v>
      </c>
      <c r="D1376" s="10" t="str">
        <f>_xlfn.XLOOKUP(Table5[[#This Row],[Order_Date]],Table8[Date],Table8[Date_Key],"Not Found")</f>
        <v>DK-510</v>
      </c>
      <c r="E1376" s="10" t="str">
        <f>_xlfn.XLOOKUP(R1376,Table4[Region],Table4[Region_Key])</f>
        <v>RK-03</v>
      </c>
      <c r="F1376" s="10" t="str">
        <f>_xlfn.XLOOKUP(S1376,Table6[Sales_Channel],Table6[Channel_Key])</f>
        <v>CK-01</v>
      </c>
      <c r="G1376" s="10" t="str">
        <f>_xlfn.XLOOKUP(T1376,Table7[Gender_Category],Table7[Gender_Key])</f>
        <v>GK-01</v>
      </c>
      <c r="H1376" s="10">
        <f>Cleaned_Data[[#This Row],[Units_Sold]]</f>
        <v>4</v>
      </c>
      <c r="I1376" s="10">
        <f>Cleaned_Data[[#This Row],[MRP]]</f>
        <v>6110.0300000000007</v>
      </c>
      <c r="J1376" s="10">
        <f>Cleaned_Data[[#This Row],[Discount_Applied]]</f>
        <v>0</v>
      </c>
      <c r="K1376" s="10">
        <f>Cleaned_Data[[#This Row],[Revenue]]</f>
        <v>0</v>
      </c>
      <c r="L1376" s="10">
        <f>Cleaned_Data[[#This Row],[Profit]]</f>
        <v>3129.5</v>
      </c>
      <c r="M1376" s="10" t="str">
        <f>Cleaned_Data[[#This Row],[Product_Name]]</f>
        <v>Zoom Freak</v>
      </c>
      <c r="N1376" s="10" t="str">
        <f>Cleaned_Data[[#This Row],[Product_Line]]</f>
        <v>Basketball</v>
      </c>
      <c r="O1376" s="10" t="str">
        <f>Cleaned_Data[[#This Row],[Size]]</f>
        <v>XL</v>
      </c>
      <c r="P1376" s="10" t="str">
        <f t="shared" si="42"/>
        <v>Zoom Freak|Basketball|XL</v>
      </c>
      <c r="Q1376" s="11">
        <f>Cleaned_Data[[#This Row],[Order_Date]]</f>
        <v>45642</v>
      </c>
      <c r="R1376" s="10" t="str">
        <f>Cleaned_Data[[#This Row],[Region]]</f>
        <v>Mumbai</v>
      </c>
      <c r="S1376" s="10" t="str">
        <f>Cleaned_Data[[#This Row],[Sales_Channel]]</f>
        <v>Online</v>
      </c>
      <c r="T1376" s="10" t="str">
        <f>Cleaned_Data[[#This Row],[Gender_Category]]</f>
        <v>Kids</v>
      </c>
      <c r="U1376" t="str">
        <f t="shared" si="43"/>
        <v>DK-510</v>
      </c>
      <c r="V1376" s="10"/>
      <c r="W1376" s="10"/>
    </row>
    <row r="1377" spans="1:23" x14ac:dyDescent="0.3">
      <c r="A1377" s="10" t="s">
        <v>1696</v>
      </c>
      <c r="B1377" s="10">
        <f>Cleaned_Data[[#This Row],[Order_ID]]</f>
        <v>3443</v>
      </c>
      <c r="C1377" s="10" t="str">
        <f>_xlfn.XLOOKUP(P1377,Dim_Product!$E$2:$E$221,Dim_Product!$A$2:$A$221,"Not Found")</f>
        <v>PK-143</v>
      </c>
      <c r="D1377" s="10" t="str">
        <f>_xlfn.XLOOKUP(Table5[[#This Row],[Order_Date]],Table8[Date],Table8[Date_Key],"Not Found")</f>
        <v>DK-486</v>
      </c>
      <c r="E1377" s="10" t="str">
        <f>_xlfn.XLOOKUP(R1377,Table4[Region],Table4[Region_Key])</f>
        <v>RK-03</v>
      </c>
      <c r="F1377" s="10" t="str">
        <f>_xlfn.XLOOKUP(S1377,Table6[Sales_Channel],Table6[Channel_Key])</f>
        <v>CK-02</v>
      </c>
      <c r="G1377" s="10" t="str">
        <f>_xlfn.XLOOKUP(T1377,Table7[Gender_Category],Table7[Gender_Key])</f>
        <v>GK-01</v>
      </c>
      <c r="H1377" s="10">
        <f>Cleaned_Data[[#This Row],[Units_Sold]]</f>
        <v>2</v>
      </c>
      <c r="I1377" s="10">
        <f>Cleaned_Data[[#This Row],[MRP]]</f>
        <v>2989.01</v>
      </c>
      <c r="J1377" s="10">
        <f>Cleaned_Data[[#This Row],[Discount_Applied]]</f>
        <v>0</v>
      </c>
      <c r="K1377" s="10">
        <f>Cleaned_Data[[#This Row],[Revenue]]</f>
        <v>0</v>
      </c>
      <c r="L1377" s="10">
        <f>Cleaned_Data[[#This Row],[Profit]]</f>
        <v>3549.06</v>
      </c>
      <c r="M1377" s="10" t="str">
        <f>Cleaned_Data[[#This Row],[Product_Name]]</f>
        <v>Zoom Freak</v>
      </c>
      <c r="N1377" s="10" t="str">
        <f>Cleaned_Data[[#This Row],[Product_Line]]</f>
        <v>Basketball</v>
      </c>
      <c r="O1377" s="10" t="str">
        <f>Cleaned_Data[[#This Row],[Size]]</f>
        <v>8</v>
      </c>
      <c r="P1377" s="10" t="str">
        <f t="shared" si="42"/>
        <v>Zoom Freak|Basketball|8</v>
      </c>
      <c r="Q1377" s="11">
        <f>Cleaned_Data[[#This Row],[Order_Date]]</f>
        <v>45618</v>
      </c>
      <c r="R1377" s="10" t="str">
        <f>Cleaned_Data[[#This Row],[Region]]</f>
        <v>Mumbai</v>
      </c>
      <c r="S1377" s="10" t="str">
        <f>Cleaned_Data[[#This Row],[Sales_Channel]]</f>
        <v>Retail</v>
      </c>
      <c r="T1377" s="10" t="str">
        <f>Cleaned_Data[[#This Row],[Gender_Category]]</f>
        <v>Kids</v>
      </c>
      <c r="U1377" t="str">
        <f t="shared" si="43"/>
        <v>DK-486</v>
      </c>
      <c r="V1377" s="10"/>
      <c r="W1377" s="10"/>
    </row>
    <row r="1378" spans="1:23" x14ac:dyDescent="0.3">
      <c r="A1378" s="10" t="s">
        <v>1697</v>
      </c>
      <c r="B1378" s="10">
        <f>Cleaned_Data[[#This Row],[Order_ID]]</f>
        <v>3444</v>
      </c>
      <c r="C1378" s="10" t="str">
        <f>_xlfn.XLOOKUP(P1378,Dim_Product!$E$2:$E$221,Dim_Product!$A$2:$A$221,"Not Found")</f>
        <v>PK-48</v>
      </c>
      <c r="D1378" s="10" t="str">
        <f>_xlfn.XLOOKUP(Table5[[#This Row],[Order_Date]],Table8[Date],Table8[Date_Key],"Not Found")</f>
        <v>Not Found</v>
      </c>
      <c r="E1378" s="10" t="str">
        <f>_xlfn.XLOOKUP(R1378,Table4[Region],Table4[Region_Key])</f>
        <v>RK-06</v>
      </c>
      <c r="F1378" s="10" t="str">
        <f>_xlfn.XLOOKUP(S1378,Table6[Sales_Channel],Table6[Channel_Key])</f>
        <v>CK-01</v>
      </c>
      <c r="G1378" s="10" t="str">
        <f>_xlfn.XLOOKUP(T1378,Table7[Gender_Category],Table7[Gender_Key])</f>
        <v>GK-03</v>
      </c>
      <c r="H1378" s="10">
        <f>Cleaned_Data[[#This Row],[Units_Sold]]</f>
        <v>2</v>
      </c>
      <c r="I1378" s="10">
        <f>Cleaned_Data[[#This Row],[MRP]]</f>
        <v>6110.0300000000007</v>
      </c>
      <c r="J1378" s="10">
        <f>Cleaned_Data[[#This Row],[Discount_Applied]]</f>
        <v>0</v>
      </c>
      <c r="K1378" s="10">
        <f>Cleaned_Data[[#This Row],[Revenue]]</f>
        <v>0</v>
      </c>
      <c r="L1378" s="10">
        <f>Cleaned_Data[[#This Row],[Profit]]</f>
        <v>-382.31</v>
      </c>
      <c r="M1378" s="10" t="str">
        <f>Cleaned_Data[[#This Row],[Product_Name]]</f>
        <v>LeBron 20</v>
      </c>
      <c r="N1378" s="10" t="str">
        <f>Cleaned_Data[[#This Row],[Product_Line]]</f>
        <v>Basketball</v>
      </c>
      <c r="O1378" s="10" t="str">
        <f>Cleaned_Data[[#This Row],[Size]]</f>
        <v>L</v>
      </c>
      <c r="P1378" s="10" t="str">
        <f t="shared" si="42"/>
        <v>LeBron 20|Basketball|L</v>
      </c>
      <c r="Q1378" s="11" t="str">
        <f>Cleaned_Data[[#This Row],[Order_Date]]</f>
        <v/>
      </c>
      <c r="R1378" s="10" t="str">
        <f>Cleaned_Data[[#This Row],[Region]]</f>
        <v>Kolkata</v>
      </c>
      <c r="S1378" s="10" t="str">
        <f>Cleaned_Data[[#This Row],[Sales_Channel]]</f>
        <v>Online</v>
      </c>
      <c r="T1378" s="10" t="str">
        <f>Cleaned_Data[[#This Row],[Gender_Category]]</f>
        <v>Men</v>
      </c>
      <c r="U1378" t="str">
        <f t="shared" si="43"/>
        <v>Not Found</v>
      </c>
      <c r="V1378" s="10"/>
      <c r="W1378" s="10"/>
    </row>
    <row r="1379" spans="1:23" x14ac:dyDescent="0.3">
      <c r="A1379" s="10" t="s">
        <v>1698</v>
      </c>
      <c r="B1379" s="10">
        <f>Cleaned_Data[[#This Row],[Order_ID]]</f>
        <v>3445</v>
      </c>
      <c r="C1379" s="10" t="str">
        <f>_xlfn.XLOOKUP(P1379,Dim_Product!$E$2:$E$221,Dim_Product!$A$2:$A$221,"Not Found")</f>
        <v>PK-183</v>
      </c>
      <c r="D1379" s="10" t="str">
        <f>_xlfn.XLOOKUP(Table5[[#This Row],[Order_Date]],Table8[Date],Table8[Date_Key],"Not Found")</f>
        <v>Not Found</v>
      </c>
      <c r="E1379" s="10" t="str">
        <f>_xlfn.XLOOKUP(R1379,Table4[Region],Table4[Region_Key])</f>
        <v>RK-01</v>
      </c>
      <c r="F1379" s="10" t="str">
        <f>_xlfn.XLOOKUP(S1379,Table6[Sales_Channel],Table6[Channel_Key])</f>
        <v>CK-02</v>
      </c>
      <c r="G1379" s="10" t="str">
        <f>_xlfn.XLOOKUP(T1379,Table7[Gender_Category],Table7[Gender_Key])</f>
        <v>GK-03</v>
      </c>
      <c r="H1379" s="10">
        <f>Cleaned_Data[[#This Row],[Units_Sold]]</f>
        <v>-1</v>
      </c>
      <c r="I1379" s="10">
        <f>Cleaned_Data[[#This Row],[MRP]]</f>
        <v>4693.8100000000004</v>
      </c>
      <c r="J1379" s="10">
        <f>Cleaned_Data[[#This Row],[Discount_Applied]]</f>
        <v>0</v>
      </c>
      <c r="K1379" s="10">
        <f>Cleaned_Data[[#This Row],[Revenue]]</f>
        <v>0</v>
      </c>
      <c r="L1379" s="10">
        <f>Cleaned_Data[[#This Row],[Profit]]</f>
        <v>3658.04</v>
      </c>
      <c r="M1379" s="10" t="str">
        <f>Cleaned_Data[[#This Row],[Product_Name]]</f>
        <v>Blazer Mid</v>
      </c>
      <c r="N1379" s="10" t="str">
        <f>Cleaned_Data[[#This Row],[Product_Line]]</f>
        <v>Lifestyle</v>
      </c>
      <c r="O1379" s="10" t="str">
        <f>Cleaned_Data[[#This Row],[Size]]</f>
        <v>10</v>
      </c>
      <c r="P1379" s="10" t="str">
        <f t="shared" si="42"/>
        <v>Blazer Mid|Lifestyle|10</v>
      </c>
      <c r="Q1379" s="11" t="str">
        <f>Cleaned_Data[[#This Row],[Order_Date]]</f>
        <v/>
      </c>
      <c r="R1379" s="10" t="str">
        <f>Cleaned_Data[[#This Row],[Region]]</f>
        <v>Bangalore</v>
      </c>
      <c r="S1379" s="10" t="str">
        <f>Cleaned_Data[[#This Row],[Sales_Channel]]</f>
        <v>Retail</v>
      </c>
      <c r="T1379" s="10" t="str">
        <f>Cleaned_Data[[#This Row],[Gender_Category]]</f>
        <v>Men</v>
      </c>
      <c r="U1379" t="str">
        <f t="shared" si="43"/>
        <v>Not Found</v>
      </c>
      <c r="V1379" s="10"/>
      <c r="W1379" s="10"/>
    </row>
    <row r="1380" spans="1:23" x14ac:dyDescent="0.3">
      <c r="A1380" s="10" t="s">
        <v>1699</v>
      </c>
      <c r="B1380" s="10">
        <f>Cleaned_Data[[#This Row],[Order_ID]]</f>
        <v>3446</v>
      </c>
      <c r="C1380" s="10" t="str">
        <f>_xlfn.XLOOKUP(P1380,Dim_Product!$E$2:$E$221,Dim_Product!$A$2:$A$221,"Not Found")</f>
        <v>PK-62</v>
      </c>
      <c r="D1380" s="10" t="str">
        <f>_xlfn.XLOOKUP(Table5[[#This Row],[Order_Date]],Table8[Date],Table8[Date_Key],"Not Found")</f>
        <v>Not Found</v>
      </c>
      <c r="E1380" s="10" t="str">
        <f>_xlfn.XLOOKUP(R1380,Table4[Region],Table4[Region_Key])</f>
        <v>RK-01</v>
      </c>
      <c r="F1380" s="10" t="str">
        <f>_xlfn.XLOOKUP(S1380,Table6[Sales_Channel],Table6[Channel_Key])</f>
        <v>CK-02</v>
      </c>
      <c r="G1380" s="10" t="str">
        <f>_xlfn.XLOOKUP(T1380,Table7[Gender_Category],Table7[Gender_Key])</f>
        <v>GK-03</v>
      </c>
      <c r="H1380" s="10">
        <f>Cleaned_Data[[#This Row],[Units_Sold]]</f>
        <v>2</v>
      </c>
      <c r="I1380" s="10">
        <f>Cleaned_Data[[#This Row],[MRP]]</f>
        <v>6110.0300000000007</v>
      </c>
      <c r="J1380" s="10">
        <f>Cleaned_Data[[#This Row],[Discount_Applied]]</f>
        <v>0</v>
      </c>
      <c r="K1380" s="10">
        <f>Cleaned_Data[[#This Row],[Revenue]]</f>
        <v>0</v>
      </c>
      <c r="L1380" s="10">
        <f>Cleaned_Data[[#This Row],[Profit]]</f>
        <v>1680.5</v>
      </c>
      <c r="M1380" s="10" t="str">
        <f>Cleaned_Data[[#This Row],[Product_Name]]</f>
        <v>Dunk Low</v>
      </c>
      <c r="N1380" s="10" t="str">
        <f>Cleaned_Data[[#This Row],[Product_Line]]</f>
        <v>Lifestyle</v>
      </c>
      <c r="O1380" s="10" t="str">
        <f>Cleaned_Data[[#This Row],[Size]]</f>
        <v>8</v>
      </c>
      <c r="P1380" s="10" t="str">
        <f t="shared" si="42"/>
        <v>Dunk Low|Lifestyle|8</v>
      </c>
      <c r="Q1380" s="11" t="str">
        <f>Cleaned_Data[[#This Row],[Order_Date]]</f>
        <v/>
      </c>
      <c r="R1380" s="10" t="str">
        <f>Cleaned_Data[[#This Row],[Region]]</f>
        <v>Bangalore</v>
      </c>
      <c r="S1380" s="10" t="str">
        <f>Cleaned_Data[[#This Row],[Sales_Channel]]</f>
        <v>Retail</v>
      </c>
      <c r="T1380" s="10" t="str">
        <f>Cleaned_Data[[#This Row],[Gender_Category]]</f>
        <v>Men</v>
      </c>
      <c r="U1380" t="str">
        <f t="shared" si="43"/>
        <v>Not Found</v>
      </c>
      <c r="V1380" s="10"/>
      <c r="W1380" s="10"/>
    </row>
    <row r="1381" spans="1:23" x14ac:dyDescent="0.3">
      <c r="A1381" s="10" t="s">
        <v>1700</v>
      </c>
      <c r="B1381" s="10">
        <f>Cleaned_Data[[#This Row],[Order_ID]]</f>
        <v>3447</v>
      </c>
      <c r="C1381" s="10" t="str">
        <f>_xlfn.XLOOKUP(P1381,Dim_Product!$E$2:$E$221,Dim_Product!$A$2:$A$221,"Not Found")</f>
        <v>PK-87</v>
      </c>
      <c r="D1381" s="10" t="str">
        <f>_xlfn.XLOOKUP(Table5[[#This Row],[Order_Date]],Table8[Date],Table8[Date_Key],"Not Found")</f>
        <v>DK-456</v>
      </c>
      <c r="E1381" s="10" t="str">
        <f>_xlfn.XLOOKUP(R1381,Table4[Region],Table4[Region_Key])</f>
        <v>RK-02</v>
      </c>
      <c r="F1381" s="10" t="str">
        <f>_xlfn.XLOOKUP(S1381,Table6[Sales_Channel],Table6[Channel_Key])</f>
        <v>CK-02</v>
      </c>
      <c r="G1381" s="10" t="str">
        <f>_xlfn.XLOOKUP(T1381,Table7[Gender_Category],Table7[Gender_Key])</f>
        <v>GK-02</v>
      </c>
      <c r="H1381" s="10">
        <f>Cleaned_Data[[#This Row],[Units_Sold]]</f>
        <v>2</v>
      </c>
      <c r="I1381" s="10">
        <f>Cleaned_Data[[#This Row],[MRP]]</f>
        <v>6110.0300000000007</v>
      </c>
      <c r="J1381" s="10">
        <f>Cleaned_Data[[#This Row],[Discount_Applied]]</f>
        <v>0</v>
      </c>
      <c r="K1381" s="10">
        <f>Cleaned_Data[[#This Row],[Revenue]]</f>
        <v>0</v>
      </c>
      <c r="L1381" s="10">
        <f>Cleaned_Data[[#This Row],[Profit]]</f>
        <v>1860.15</v>
      </c>
      <c r="M1381" s="10" t="str">
        <f>Cleaned_Data[[#This Row],[Product_Name]]</f>
        <v>LeBron 20</v>
      </c>
      <c r="N1381" s="10" t="str">
        <f>Cleaned_Data[[#This Row],[Product_Line]]</f>
        <v>Basketball</v>
      </c>
      <c r="O1381" s="10" t="str">
        <f>Cleaned_Data[[#This Row],[Size]]</f>
        <v>M</v>
      </c>
      <c r="P1381" s="10" t="str">
        <f t="shared" si="42"/>
        <v>LeBron 20|Basketball|M</v>
      </c>
      <c r="Q1381" s="11">
        <f>Cleaned_Data[[#This Row],[Order_Date]]</f>
        <v>45588</v>
      </c>
      <c r="R1381" s="10" t="str">
        <f>Cleaned_Data[[#This Row],[Region]]</f>
        <v>Hyderabad</v>
      </c>
      <c r="S1381" s="10" t="str">
        <f>Cleaned_Data[[#This Row],[Sales_Channel]]</f>
        <v>Retail</v>
      </c>
      <c r="T1381" s="10" t="str">
        <f>Cleaned_Data[[#This Row],[Gender_Category]]</f>
        <v>Women</v>
      </c>
      <c r="U1381" t="str">
        <f t="shared" si="43"/>
        <v>DK-456</v>
      </c>
      <c r="V1381" s="10"/>
      <c r="W1381" s="10"/>
    </row>
    <row r="1382" spans="1:23" x14ac:dyDescent="0.3">
      <c r="A1382" s="10" t="s">
        <v>1701</v>
      </c>
      <c r="B1382" s="10">
        <f>Cleaned_Data[[#This Row],[Order_ID]]</f>
        <v>3449</v>
      </c>
      <c r="C1382" s="10" t="str">
        <f>_xlfn.XLOOKUP(P1382,Dim_Product!$E$2:$E$221,Dim_Product!$A$2:$A$221,"Not Found")</f>
        <v>PK-112</v>
      </c>
      <c r="D1382" s="10" t="str">
        <f>_xlfn.XLOOKUP(Table5[[#This Row],[Order_Date]],Table8[Date],Table8[Date_Key],"Not Found")</f>
        <v>Not Found</v>
      </c>
      <c r="E1382" s="10" t="str">
        <f>_xlfn.XLOOKUP(R1382,Table4[Region],Table4[Region_Key])</f>
        <v>RK-05</v>
      </c>
      <c r="F1382" s="10" t="str">
        <f>_xlfn.XLOOKUP(S1382,Table6[Sales_Channel],Table6[Channel_Key])</f>
        <v>CK-02</v>
      </c>
      <c r="G1382" s="10" t="str">
        <f>_xlfn.XLOOKUP(T1382,Table7[Gender_Category],Table7[Gender_Key])</f>
        <v>GK-03</v>
      </c>
      <c r="H1382" s="10">
        <f>Cleaned_Data[[#This Row],[Units_Sold]]</f>
        <v>0</v>
      </c>
      <c r="I1382" s="10">
        <f>Cleaned_Data[[#This Row],[MRP]]</f>
        <v>6110.0300000000007</v>
      </c>
      <c r="J1382" s="10">
        <f>Cleaned_Data[[#This Row],[Discount_Applied]]</f>
        <v>0.25</v>
      </c>
      <c r="K1382" s="10">
        <f>Cleaned_Data[[#This Row],[Revenue]]</f>
        <v>0</v>
      </c>
      <c r="L1382" s="10">
        <f>Cleaned_Data[[#This Row],[Profit]]</f>
        <v>1586.59</v>
      </c>
      <c r="M1382" s="10" t="str">
        <f>Cleaned_Data[[#This Row],[Product_Name]]</f>
        <v>ZoomX Invincible</v>
      </c>
      <c r="N1382" s="10" t="str">
        <f>Cleaned_Data[[#This Row],[Product_Line]]</f>
        <v>Training</v>
      </c>
      <c r="O1382" s="10" t="str">
        <f>Cleaned_Data[[#This Row],[Size]]</f>
        <v>NA</v>
      </c>
      <c r="P1382" s="10" t="str">
        <f t="shared" si="42"/>
        <v>ZoomX Invincible|Training|NA</v>
      </c>
      <c r="Q1382" s="11" t="str">
        <f>Cleaned_Data[[#This Row],[Order_Date]]</f>
        <v/>
      </c>
      <c r="R1382" s="10" t="str">
        <f>Cleaned_Data[[#This Row],[Region]]</f>
        <v>Delhi</v>
      </c>
      <c r="S1382" s="10" t="str">
        <f>Cleaned_Data[[#This Row],[Sales_Channel]]</f>
        <v>Retail</v>
      </c>
      <c r="T1382" s="10" t="str">
        <f>Cleaned_Data[[#This Row],[Gender_Category]]</f>
        <v>Men</v>
      </c>
      <c r="U1382" t="str">
        <f t="shared" si="43"/>
        <v>Not Found</v>
      </c>
      <c r="V1382" s="10"/>
      <c r="W1382" s="10"/>
    </row>
    <row r="1383" spans="1:23" x14ac:dyDescent="0.3">
      <c r="A1383" s="10" t="s">
        <v>1702</v>
      </c>
      <c r="B1383" s="10">
        <f>Cleaned_Data[[#This Row],[Order_ID]]</f>
        <v>3450</v>
      </c>
      <c r="C1383" s="10" t="str">
        <f>_xlfn.XLOOKUP(P1383,Dim_Product!$E$2:$E$221,Dim_Product!$A$2:$A$221,"Not Found")</f>
        <v>PK-67</v>
      </c>
      <c r="D1383" s="10" t="str">
        <f>_xlfn.XLOOKUP(Table5[[#This Row],[Order_Date]],Table8[Date],Table8[Date_Key],"Not Found")</f>
        <v>DK-213</v>
      </c>
      <c r="E1383" s="10" t="str">
        <f>_xlfn.XLOOKUP(R1383,Table4[Region],Table4[Region_Key])</f>
        <v>RK-01</v>
      </c>
      <c r="F1383" s="10" t="str">
        <f>_xlfn.XLOOKUP(S1383,Table6[Sales_Channel],Table6[Channel_Key])</f>
        <v>CK-02</v>
      </c>
      <c r="G1383" s="10" t="str">
        <f>_xlfn.XLOOKUP(T1383,Table7[Gender_Category],Table7[Gender_Key])</f>
        <v>GK-03</v>
      </c>
      <c r="H1383" s="10">
        <f>Cleaned_Data[[#This Row],[Units_Sold]]</f>
        <v>3</v>
      </c>
      <c r="I1383" s="10">
        <f>Cleaned_Data[[#This Row],[MRP]]</f>
        <v>6110.0300000000007</v>
      </c>
      <c r="J1383" s="10">
        <f>Cleaned_Data[[#This Row],[Discount_Applied]]</f>
        <v>0</v>
      </c>
      <c r="K1383" s="10">
        <f>Cleaned_Data[[#This Row],[Revenue]]</f>
        <v>0</v>
      </c>
      <c r="L1383" s="10">
        <f>Cleaned_Data[[#This Row],[Profit]]</f>
        <v>904.82</v>
      </c>
      <c r="M1383" s="10" t="str">
        <f>Cleaned_Data[[#This Row],[Product_Name]]</f>
        <v>React Infinity</v>
      </c>
      <c r="N1383" s="10" t="str">
        <f>Cleaned_Data[[#This Row],[Product_Line]]</f>
        <v>Running</v>
      </c>
      <c r="O1383" s="10" t="str">
        <f>Cleaned_Data[[#This Row],[Size]]</f>
        <v>M</v>
      </c>
      <c r="P1383" s="10" t="str">
        <f t="shared" si="42"/>
        <v>React Infinity|Running|M</v>
      </c>
      <c r="Q1383" s="11">
        <f>Cleaned_Data[[#This Row],[Order_Date]]</f>
        <v>45345</v>
      </c>
      <c r="R1383" s="10" t="str">
        <f>Cleaned_Data[[#This Row],[Region]]</f>
        <v>Bangalore</v>
      </c>
      <c r="S1383" s="10" t="str">
        <f>Cleaned_Data[[#This Row],[Sales_Channel]]</f>
        <v>Retail</v>
      </c>
      <c r="T1383" s="10" t="str">
        <f>Cleaned_Data[[#This Row],[Gender_Category]]</f>
        <v>Men</v>
      </c>
      <c r="U1383" t="str">
        <f t="shared" si="43"/>
        <v>DK-213</v>
      </c>
      <c r="V1383" s="10"/>
      <c r="W1383" s="10"/>
    </row>
    <row r="1384" spans="1:23" x14ac:dyDescent="0.3">
      <c r="A1384" s="10" t="s">
        <v>1703</v>
      </c>
      <c r="B1384" s="10">
        <f>Cleaned_Data[[#This Row],[Order_ID]]</f>
        <v>3451</v>
      </c>
      <c r="C1384" s="10" t="str">
        <f>_xlfn.XLOOKUP(P1384,Dim_Product!$E$2:$E$221,Dim_Product!$A$2:$A$221,"Not Found")</f>
        <v>PK-101</v>
      </c>
      <c r="D1384" s="10" t="str">
        <f>_xlfn.XLOOKUP(Table5[[#This Row],[Order_Date]],Table8[Date],Table8[Date_Key],"Not Found")</f>
        <v>DK-535</v>
      </c>
      <c r="E1384" s="10" t="str">
        <f>_xlfn.XLOOKUP(R1384,Table4[Region],Table4[Region_Key])</f>
        <v>RK-03</v>
      </c>
      <c r="F1384" s="10" t="str">
        <f>_xlfn.XLOOKUP(S1384,Table6[Sales_Channel],Table6[Channel_Key])</f>
        <v>CK-02</v>
      </c>
      <c r="G1384" s="10" t="str">
        <f>_xlfn.XLOOKUP(T1384,Table7[Gender_Category],Table7[Gender_Key])</f>
        <v>GK-03</v>
      </c>
      <c r="H1384" s="10">
        <f>Cleaned_Data[[#This Row],[Units_Sold]]</f>
        <v>2</v>
      </c>
      <c r="I1384" s="10">
        <f>Cleaned_Data[[#This Row],[MRP]]</f>
        <v>6110.0300000000007</v>
      </c>
      <c r="J1384" s="10">
        <f>Cleaned_Data[[#This Row],[Discount_Applied]]</f>
        <v>0</v>
      </c>
      <c r="K1384" s="10">
        <f>Cleaned_Data[[#This Row],[Revenue]]</f>
        <v>0</v>
      </c>
      <c r="L1384" s="10">
        <f>Cleaned_Data[[#This Row],[Profit]]</f>
        <v>720.76</v>
      </c>
      <c r="M1384" s="10" t="str">
        <f>Cleaned_Data[[#This Row],[Product_Name]]</f>
        <v>SuperRep Go</v>
      </c>
      <c r="N1384" s="10" t="str">
        <f>Cleaned_Data[[#This Row],[Product_Line]]</f>
        <v>Training</v>
      </c>
      <c r="O1384" s="10" t="str">
        <f>Cleaned_Data[[#This Row],[Size]]</f>
        <v>7</v>
      </c>
      <c r="P1384" s="10" t="str">
        <f t="shared" si="42"/>
        <v>SuperRep Go|Training|7</v>
      </c>
      <c r="Q1384" s="11">
        <f>Cleaned_Data[[#This Row],[Order_Date]]</f>
        <v>45667</v>
      </c>
      <c r="R1384" s="10" t="str">
        <f>Cleaned_Data[[#This Row],[Region]]</f>
        <v>Mumbai</v>
      </c>
      <c r="S1384" s="10" t="str">
        <f>Cleaned_Data[[#This Row],[Sales_Channel]]</f>
        <v>Retail</v>
      </c>
      <c r="T1384" s="10" t="str">
        <f>Cleaned_Data[[#This Row],[Gender_Category]]</f>
        <v>Men</v>
      </c>
      <c r="U1384" t="str">
        <f t="shared" si="43"/>
        <v>DK-535</v>
      </c>
      <c r="V1384" s="10"/>
      <c r="W1384" s="10"/>
    </row>
    <row r="1385" spans="1:23" x14ac:dyDescent="0.3">
      <c r="A1385" s="10" t="s">
        <v>1704</v>
      </c>
      <c r="B1385" s="10">
        <f>Cleaned_Data[[#This Row],[Order_ID]]</f>
        <v>3452</v>
      </c>
      <c r="C1385" s="10" t="str">
        <f>_xlfn.XLOOKUP(P1385,Dim_Product!$E$2:$E$221,Dim_Product!$A$2:$A$221,"Not Found")</f>
        <v>PK-102</v>
      </c>
      <c r="D1385" s="10" t="str">
        <f>_xlfn.XLOOKUP(Table5[[#This Row],[Order_Date]],Table8[Date],Table8[Date_Key],"Not Found")</f>
        <v>DK-384</v>
      </c>
      <c r="E1385" s="10" t="str">
        <f>_xlfn.XLOOKUP(R1385,Table4[Region],Table4[Region_Key])</f>
        <v>RK-05</v>
      </c>
      <c r="F1385" s="10" t="str">
        <f>_xlfn.XLOOKUP(S1385,Table6[Sales_Channel],Table6[Channel_Key])</f>
        <v>CK-01</v>
      </c>
      <c r="G1385" s="10" t="str">
        <f>_xlfn.XLOOKUP(T1385,Table7[Gender_Category],Table7[Gender_Key])</f>
        <v>GK-03</v>
      </c>
      <c r="H1385" s="10">
        <f>Cleaned_Data[[#This Row],[Units_Sold]]</f>
        <v>2</v>
      </c>
      <c r="I1385" s="10">
        <f>Cleaned_Data[[#This Row],[MRP]]</f>
        <v>6110.0300000000007</v>
      </c>
      <c r="J1385" s="10">
        <f>Cleaned_Data[[#This Row],[Discount_Applied]]</f>
        <v>0</v>
      </c>
      <c r="K1385" s="10">
        <f>Cleaned_Data[[#This Row],[Revenue]]</f>
        <v>0</v>
      </c>
      <c r="L1385" s="10">
        <f>Cleaned_Data[[#This Row],[Profit]]</f>
        <v>1239.1099999999999</v>
      </c>
      <c r="M1385" s="10" t="str">
        <f>Cleaned_Data[[#This Row],[Product_Name]]</f>
        <v>SuperRep Go</v>
      </c>
      <c r="N1385" s="10" t="str">
        <f>Cleaned_Data[[#This Row],[Product_Line]]</f>
        <v>Training</v>
      </c>
      <c r="O1385" s="10" t="str">
        <f>Cleaned_Data[[#This Row],[Size]]</f>
        <v>11</v>
      </c>
      <c r="P1385" s="10" t="str">
        <f t="shared" si="42"/>
        <v>SuperRep Go|Training|11</v>
      </c>
      <c r="Q1385" s="11">
        <f>Cleaned_Data[[#This Row],[Order_Date]]</f>
        <v>45516</v>
      </c>
      <c r="R1385" s="10" t="str">
        <f>Cleaned_Data[[#This Row],[Region]]</f>
        <v>Delhi</v>
      </c>
      <c r="S1385" s="10" t="str">
        <f>Cleaned_Data[[#This Row],[Sales_Channel]]</f>
        <v>Online</v>
      </c>
      <c r="T1385" s="10" t="str">
        <f>Cleaned_Data[[#This Row],[Gender_Category]]</f>
        <v>Men</v>
      </c>
      <c r="U1385" t="str">
        <f t="shared" si="43"/>
        <v>DK-384</v>
      </c>
      <c r="V1385" s="10"/>
      <c r="W1385" s="10"/>
    </row>
    <row r="1386" spans="1:23" x14ac:dyDescent="0.3">
      <c r="A1386" s="10" t="s">
        <v>1705</v>
      </c>
      <c r="B1386" s="10">
        <f>Cleaned_Data[[#This Row],[Order_ID]]</f>
        <v>3453</v>
      </c>
      <c r="C1386" s="10" t="str">
        <f>_xlfn.XLOOKUP(P1386,Dim_Product!$E$2:$E$221,Dim_Product!$A$2:$A$221,"Not Found")</f>
        <v>PK-47</v>
      </c>
      <c r="D1386" s="10" t="str">
        <f>_xlfn.XLOOKUP(Table5[[#This Row],[Order_Date]],Table8[Date],Table8[Date_Key],"Not Found")</f>
        <v>DK-728</v>
      </c>
      <c r="E1386" s="10" t="str">
        <f>_xlfn.XLOOKUP(R1386,Table4[Region],Table4[Region_Key])</f>
        <v>RK-05</v>
      </c>
      <c r="F1386" s="10" t="str">
        <f>_xlfn.XLOOKUP(S1386,Table6[Sales_Channel],Table6[Channel_Key])</f>
        <v>CK-02</v>
      </c>
      <c r="G1386" s="10" t="str">
        <f>_xlfn.XLOOKUP(T1386,Table7[Gender_Category],Table7[Gender_Key])</f>
        <v>GK-01</v>
      </c>
      <c r="H1386" s="10">
        <f>Cleaned_Data[[#This Row],[Units_Sold]]</f>
        <v>0</v>
      </c>
      <c r="I1386" s="10">
        <f>Cleaned_Data[[#This Row],[MRP]]</f>
        <v>2033.28</v>
      </c>
      <c r="J1386" s="10">
        <f>Cleaned_Data[[#This Row],[Discount_Applied]]</f>
        <v>0</v>
      </c>
      <c r="K1386" s="10">
        <f>Cleaned_Data[[#This Row],[Revenue]]</f>
        <v>0</v>
      </c>
      <c r="L1386" s="10">
        <f>Cleaned_Data[[#This Row],[Profit]]</f>
        <v>2003.05</v>
      </c>
      <c r="M1386" s="10" t="str">
        <f>Cleaned_Data[[#This Row],[Product_Name]]</f>
        <v>Phantom GT</v>
      </c>
      <c r="N1386" s="10" t="str">
        <f>Cleaned_Data[[#This Row],[Product_Line]]</f>
        <v>Soccer</v>
      </c>
      <c r="O1386" s="10" t="str">
        <f>Cleaned_Data[[#This Row],[Size]]</f>
        <v>NA</v>
      </c>
      <c r="P1386" s="10" t="str">
        <f t="shared" si="42"/>
        <v>Phantom GT|Soccer|NA</v>
      </c>
      <c r="Q1386" s="11">
        <f>Cleaned_Data[[#This Row],[Order_Date]]</f>
        <v>45860</v>
      </c>
      <c r="R1386" s="10" t="str">
        <f>Cleaned_Data[[#This Row],[Region]]</f>
        <v>Delhi</v>
      </c>
      <c r="S1386" s="10" t="str">
        <f>Cleaned_Data[[#This Row],[Sales_Channel]]</f>
        <v>Retail</v>
      </c>
      <c r="T1386" s="10" t="str">
        <f>Cleaned_Data[[#This Row],[Gender_Category]]</f>
        <v>Kids</v>
      </c>
      <c r="U1386" t="str">
        <f t="shared" si="43"/>
        <v>DK-728</v>
      </c>
      <c r="V1386" s="10"/>
      <c r="W1386" s="10"/>
    </row>
    <row r="1387" spans="1:23" x14ac:dyDescent="0.3">
      <c r="A1387" s="10" t="s">
        <v>1706</v>
      </c>
      <c r="B1387" s="10">
        <f>Cleaned_Data[[#This Row],[Order_ID]]</f>
        <v>3454</v>
      </c>
      <c r="C1387" s="10" t="str">
        <f>_xlfn.XLOOKUP(P1387,Dim_Product!$E$2:$E$221,Dim_Product!$A$2:$A$221,"Not Found")</f>
        <v>PK-24</v>
      </c>
      <c r="D1387" s="10" t="str">
        <f>_xlfn.XLOOKUP(Table5[[#This Row],[Order_Date]],Table8[Date],Table8[Date_Key],"Not Found")</f>
        <v>DK-605</v>
      </c>
      <c r="E1387" s="10" t="str">
        <f>_xlfn.XLOOKUP(R1387,Table4[Region],Table4[Region_Key])</f>
        <v>RK-05</v>
      </c>
      <c r="F1387" s="10" t="str">
        <f>_xlfn.XLOOKUP(S1387,Table6[Sales_Channel],Table6[Channel_Key])</f>
        <v>CK-01</v>
      </c>
      <c r="G1387" s="10" t="str">
        <f>_xlfn.XLOOKUP(T1387,Table7[Gender_Category],Table7[Gender_Key])</f>
        <v>GK-01</v>
      </c>
      <c r="H1387" s="10">
        <f>Cleaned_Data[[#This Row],[Units_Sold]]</f>
        <v>2</v>
      </c>
      <c r="I1387" s="10">
        <f>Cleaned_Data[[#This Row],[MRP]]</f>
        <v>6110.0300000000007</v>
      </c>
      <c r="J1387" s="10">
        <f>Cleaned_Data[[#This Row],[Discount_Applied]]</f>
        <v>0</v>
      </c>
      <c r="K1387" s="10">
        <f>Cleaned_Data[[#This Row],[Revenue]]</f>
        <v>0</v>
      </c>
      <c r="L1387" s="10">
        <f>Cleaned_Data[[#This Row],[Profit]]</f>
        <v>2313.9499999999998</v>
      </c>
      <c r="M1387" s="10" t="str">
        <f>Cleaned_Data[[#This Row],[Product_Name]]</f>
        <v>Zoom Freak</v>
      </c>
      <c r="N1387" s="10" t="str">
        <f>Cleaned_Data[[#This Row],[Product_Line]]</f>
        <v>Basketball</v>
      </c>
      <c r="O1387" s="10" t="str">
        <f>Cleaned_Data[[#This Row],[Size]]</f>
        <v>XL</v>
      </c>
      <c r="P1387" s="10" t="str">
        <f t="shared" si="42"/>
        <v>Zoom Freak|Basketball|XL</v>
      </c>
      <c r="Q1387" s="11">
        <f>Cleaned_Data[[#This Row],[Order_Date]]</f>
        <v>45737</v>
      </c>
      <c r="R1387" s="10" t="str">
        <f>Cleaned_Data[[#This Row],[Region]]</f>
        <v>Delhi</v>
      </c>
      <c r="S1387" s="10" t="str">
        <f>Cleaned_Data[[#This Row],[Sales_Channel]]</f>
        <v>Online</v>
      </c>
      <c r="T1387" s="10" t="str">
        <f>Cleaned_Data[[#This Row],[Gender_Category]]</f>
        <v>Kids</v>
      </c>
      <c r="U1387" t="str">
        <f t="shared" si="43"/>
        <v>DK-605</v>
      </c>
      <c r="V1387" s="10"/>
      <c r="W1387" s="10"/>
    </row>
    <row r="1388" spans="1:23" x14ac:dyDescent="0.3">
      <c r="A1388" s="10" t="s">
        <v>1707</v>
      </c>
      <c r="B1388" s="10">
        <f>Cleaned_Data[[#This Row],[Order_ID]]</f>
        <v>3455</v>
      </c>
      <c r="C1388" s="10" t="str">
        <f>_xlfn.XLOOKUP(P1388,Dim_Product!$E$2:$E$221,Dim_Product!$A$2:$A$221,"Not Found")</f>
        <v>PK-28</v>
      </c>
      <c r="D1388" s="10" t="str">
        <f>_xlfn.XLOOKUP(Table5[[#This Row],[Order_Date]],Table8[Date],Table8[Date_Key],"Not Found")</f>
        <v>DK-449</v>
      </c>
      <c r="E1388" s="10" t="str">
        <f>_xlfn.XLOOKUP(R1388,Table4[Region],Table4[Region_Key])</f>
        <v>RK-02</v>
      </c>
      <c r="F1388" s="10" t="str">
        <f>_xlfn.XLOOKUP(S1388,Table6[Sales_Channel],Table6[Channel_Key])</f>
        <v>CK-02</v>
      </c>
      <c r="G1388" s="10" t="str">
        <f>_xlfn.XLOOKUP(T1388,Table7[Gender_Category],Table7[Gender_Key])</f>
        <v>GK-02</v>
      </c>
      <c r="H1388" s="10">
        <f>Cleaned_Data[[#This Row],[Units_Sold]]</f>
        <v>2</v>
      </c>
      <c r="I1388" s="10">
        <f>Cleaned_Data[[#This Row],[MRP]]</f>
        <v>5947.51</v>
      </c>
      <c r="J1388" s="10">
        <f>Cleaned_Data[[#This Row],[Discount_Applied]]</f>
        <v>0</v>
      </c>
      <c r="K1388" s="10">
        <f>Cleaned_Data[[#This Row],[Revenue]]</f>
        <v>0</v>
      </c>
      <c r="L1388" s="10">
        <f>Cleaned_Data[[#This Row],[Profit]]</f>
        <v>1352.56</v>
      </c>
      <c r="M1388" s="10" t="str">
        <f>Cleaned_Data[[#This Row],[Product_Name]]</f>
        <v>Premier III</v>
      </c>
      <c r="N1388" s="10" t="str">
        <f>Cleaned_Data[[#This Row],[Product_Line]]</f>
        <v>Soccer</v>
      </c>
      <c r="O1388" s="10" t="str">
        <f>Cleaned_Data[[#This Row],[Size]]</f>
        <v>NA</v>
      </c>
      <c r="P1388" s="10" t="str">
        <f t="shared" si="42"/>
        <v>Premier III|Soccer|NA</v>
      </c>
      <c r="Q1388" s="11">
        <f>Cleaned_Data[[#This Row],[Order_Date]]</f>
        <v>45581</v>
      </c>
      <c r="R1388" s="10" t="str">
        <f>Cleaned_Data[[#This Row],[Region]]</f>
        <v>Hyderabad</v>
      </c>
      <c r="S1388" s="10" t="str">
        <f>Cleaned_Data[[#This Row],[Sales_Channel]]</f>
        <v>Retail</v>
      </c>
      <c r="T1388" s="10" t="str">
        <f>Cleaned_Data[[#This Row],[Gender_Category]]</f>
        <v>Women</v>
      </c>
      <c r="U1388" t="str">
        <f t="shared" si="43"/>
        <v>DK-449</v>
      </c>
      <c r="V1388" s="10"/>
      <c r="W1388" s="10"/>
    </row>
    <row r="1389" spans="1:23" x14ac:dyDescent="0.3">
      <c r="A1389" s="10" t="s">
        <v>1708</v>
      </c>
      <c r="B1389" s="10">
        <f>Cleaned_Data[[#This Row],[Order_ID]]</f>
        <v>3456</v>
      </c>
      <c r="C1389" s="10" t="str">
        <f>_xlfn.XLOOKUP(P1389,Dim_Product!$E$2:$E$221,Dim_Product!$A$2:$A$221,"Not Found")</f>
        <v>PK-141</v>
      </c>
      <c r="D1389" s="10" t="str">
        <f>_xlfn.XLOOKUP(Table5[[#This Row],[Order_Date]],Table8[Date],Table8[Date_Key],"Not Found")</f>
        <v>DK-697</v>
      </c>
      <c r="E1389" s="10" t="str">
        <f>_xlfn.XLOOKUP(R1389,Table4[Region],Table4[Region_Key])</f>
        <v>RK-05</v>
      </c>
      <c r="F1389" s="10" t="str">
        <f>_xlfn.XLOOKUP(S1389,Table6[Sales_Channel],Table6[Channel_Key])</f>
        <v>CK-01</v>
      </c>
      <c r="G1389" s="10" t="str">
        <f>_xlfn.XLOOKUP(T1389,Table7[Gender_Category],Table7[Gender_Key])</f>
        <v>GK-02</v>
      </c>
      <c r="H1389" s="10">
        <f>Cleaned_Data[[#This Row],[Units_Sold]]</f>
        <v>-1</v>
      </c>
      <c r="I1389" s="10">
        <f>Cleaned_Data[[#This Row],[MRP]]</f>
        <v>3011.32</v>
      </c>
      <c r="J1389" s="10">
        <f>Cleaned_Data[[#This Row],[Discount_Applied]]</f>
        <v>0</v>
      </c>
      <c r="K1389" s="10">
        <f>Cleaned_Data[[#This Row],[Revenue]]</f>
        <v>0</v>
      </c>
      <c r="L1389" s="10">
        <f>Cleaned_Data[[#This Row],[Profit]]</f>
        <v>2531.2199999999998</v>
      </c>
      <c r="M1389" s="10" t="str">
        <f>Cleaned_Data[[#This Row],[Product_Name]]</f>
        <v>Air Jordan</v>
      </c>
      <c r="N1389" s="10" t="str">
        <f>Cleaned_Data[[#This Row],[Product_Line]]</f>
        <v>Basketball</v>
      </c>
      <c r="O1389" s="10" t="str">
        <f>Cleaned_Data[[#This Row],[Size]]</f>
        <v>12</v>
      </c>
      <c r="P1389" s="10" t="str">
        <f t="shared" si="42"/>
        <v>Air Jordan|Basketball|12</v>
      </c>
      <c r="Q1389" s="11">
        <f>Cleaned_Data[[#This Row],[Order_Date]]</f>
        <v>45829</v>
      </c>
      <c r="R1389" s="10" t="str">
        <f>Cleaned_Data[[#This Row],[Region]]</f>
        <v>Delhi</v>
      </c>
      <c r="S1389" s="10" t="str">
        <f>Cleaned_Data[[#This Row],[Sales_Channel]]</f>
        <v>Online</v>
      </c>
      <c r="T1389" s="10" t="str">
        <f>Cleaned_Data[[#This Row],[Gender_Category]]</f>
        <v>Women</v>
      </c>
      <c r="U1389" t="str">
        <f t="shared" si="43"/>
        <v>DK-697</v>
      </c>
      <c r="V1389" s="10"/>
      <c r="W1389" s="10"/>
    </row>
    <row r="1390" spans="1:23" x14ac:dyDescent="0.3">
      <c r="A1390" s="10" t="s">
        <v>1709</v>
      </c>
      <c r="B1390" s="10">
        <f>Cleaned_Data[[#This Row],[Order_ID]]</f>
        <v>3457</v>
      </c>
      <c r="C1390" s="10" t="str">
        <f>_xlfn.XLOOKUP(P1390,Dim_Product!$E$2:$E$221,Dim_Product!$A$2:$A$221,"Not Found")</f>
        <v>PK-45</v>
      </c>
      <c r="D1390" s="10" t="str">
        <f>_xlfn.XLOOKUP(Table5[[#This Row],[Order_Date]],Table8[Date],Table8[Date_Key],"Not Found")</f>
        <v>DK-648</v>
      </c>
      <c r="E1390" s="10" t="str">
        <f>_xlfn.XLOOKUP(R1390,Table4[Region],Table4[Region_Key])</f>
        <v>RK-04</v>
      </c>
      <c r="F1390" s="10" t="str">
        <f>_xlfn.XLOOKUP(S1390,Table6[Sales_Channel],Table6[Channel_Key])</f>
        <v>CK-01</v>
      </c>
      <c r="G1390" s="10" t="str">
        <f>_xlfn.XLOOKUP(T1390,Table7[Gender_Category],Table7[Gender_Key])</f>
        <v>GK-02</v>
      </c>
      <c r="H1390" s="10">
        <f>Cleaned_Data[[#This Row],[Units_Sold]]</f>
        <v>2</v>
      </c>
      <c r="I1390" s="10">
        <f>Cleaned_Data[[#This Row],[MRP]]</f>
        <v>6110.0300000000007</v>
      </c>
      <c r="J1390" s="10">
        <f>Cleaned_Data[[#This Row],[Discount_Applied]]</f>
        <v>0.81</v>
      </c>
      <c r="K1390" s="10">
        <f>Cleaned_Data[[#This Row],[Revenue]]</f>
        <v>0</v>
      </c>
      <c r="L1390" s="10">
        <f>Cleaned_Data[[#This Row],[Profit]]</f>
        <v>3777.72</v>
      </c>
      <c r="M1390" s="10" t="str">
        <f>Cleaned_Data[[#This Row],[Product_Name]]</f>
        <v>Flex Trainer</v>
      </c>
      <c r="N1390" s="10" t="str">
        <f>Cleaned_Data[[#This Row],[Product_Line]]</f>
        <v>Training</v>
      </c>
      <c r="O1390" s="10" t="str">
        <f>Cleaned_Data[[#This Row],[Size]]</f>
        <v>11</v>
      </c>
      <c r="P1390" s="10" t="str">
        <f t="shared" si="42"/>
        <v>Flex Trainer|Training|11</v>
      </c>
      <c r="Q1390" s="11">
        <f>Cleaned_Data[[#This Row],[Order_Date]]</f>
        <v>45780</v>
      </c>
      <c r="R1390" s="10" t="str">
        <f>Cleaned_Data[[#This Row],[Region]]</f>
        <v>Pune</v>
      </c>
      <c r="S1390" s="10" t="str">
        <f>Cleaned_Data[[#This Row],[Sales_Channel]]</f>
        <v>Online</v>
      </c>
      <c r="T1390" s="10" t="str">
        <f>Cleaned_Data[[#This Row],[Gender_Category]]</f>
        <v>Women</v>
      </c>
      <c r="U1390" t="str">
        <f t="shared" si="43"/>
        <v>DK-648</v>
      </c>
      <c r="V1390" s="10"/>
      <c r="W1390" s="10"/>
    </row>
    <row r="1391" spans="1:23" x14ac:dyDescent="0.3">
      <c r="A1391" s="10" t="s">
        <v>1710</v>
      </c>
      <c r="B1391" s="10">
        <f>Cleaned_Data[[#This Row],[Order_ID]]</f>
        <v>3458</v>
      </c>
      <c r="C1391" s="10" t="str">
        <f>_xlfn.XLOOKUP(P1391,Dim_Product!$E$2:$E$221,Dim_Product!$A$2:$A$221,"Not Found")</f>
        <v>PK-86</v>
      </c>
      <c r="D1391" s="10" t="str">
        <f>_xlfn.XLOOKUP(Table5[[#This Row],[Order_Date]],Table8[Date],Table8[Date_Key],"Not Found")</f>
        <v>DK-619</v>
      </c>
      <c r="E1391" s="10" t="str">
        <f>_xlfn.XLOOKUP(R1391,Table4[Region],Table4[Region_Key])</f>
        <v>RK-03</v>
      </c>
      <c r="F1391" s="10" t="str">
        <f>_xlfn.XLOOKUP(S1391,Table6[Sales_Channel],Table6[Channel_Key])</f>
        <v>CK-01</v>
      </c>
      <c r="G1391" s="10" t="str">
        <f>_xlfn.XLOOKUP(T1391,Table7[Gender_Category],Table7[Gender_Key])</f>
        <v>GK-02</v>
      </c>
      <c r="H1391" s="10">
        <f>Cleaned_Data[[#This Row],[Units_Sold]]</f>
        <v>2</v>
      </c>
      <c r="I1391" s="10">
        <f>Cleaned_Data[[#This Row],[MRP]]</f>
        <v>6110.0300000000007</v>
      </c>
      <c r="J1391" s="10">
        <f>Cleaned_Data[[#This Row],[Discount_Applied]]</f>
        <v>0.83</v>
      </c>
      <c r="K1391" s="10">
        <f>Cleaned_Data[[#This Row],[Revenue]]</f>
        <v>0</v>
      </c>
      <c r="L1391" s="10">
        <f>Cleaned_Data[[#This Row],[Profit]]</f>
        <v>257.87</v>
      </c>
      <c r="M1391" s="10" t="str">
        <f>Cleaned_Data[[#This Row],[Product_Name]]</f>
        <v>Pegasus Turbo</v>
      </c>
      <c r="N1391" s="10" t="str">
        <f>Cleaned_Data[[#This Row],[Product_Line]]</f>
        <v>Running</v>
      </c>
      <c r="O1391" s="10" t="str">
        <f>Cleaned_Data[[#This Row],[Size]]</f>
        <v>NA</v>
      </c>
      <c r="P1391" s="10" t="str">
        <f t="shared" si="42"/>
        <v>Pegasus Turbo|Running|NA</v>
      </c>
      <c r="Q1391" s="11">
        <f>Cleaned_Data[[#This Row],[Order_Date]]</f>
        <v>45751</v>
      </c>
      <c r="R1391" s="10" t="str">
        <f>Cleaned_Data[[#This Row],[Region]]</f>
        <v>Mumbai</v>
      </c>
      <c r="S1391" s="10" t="str">
        <f>Cleaned_Data[[#This Row],[Sales_Channel]]</f>
        <v>Online</v>
      </c>
      <c r="T1391" s="10" t="str">
        <f>Cleaned_Data[[#This Row],[Gender_Category]]</f>
        <v>Women</v>
      </c>
      <c r="U1391" t="str">
        <f t="shared" si="43"/>
        <v>DK-619</v>
      </c>
      <c r="V1391" s="10"/>
      <c r="W1391" s="10"/>
    </row>
    <row r="1392" spans="1:23" x14ac:dyDescent="0.3">
      <c r="A1392" s="10" t="s">
        <v>1711</v>
      </c>
      <c r="B1392" s="10">
        <f>Cleaned_Data[[#This Row],[Order_ID]]</f>
        <v>3459</v>
      </c>
      <c r="C1392" s="10" t="str">
        <f>_xlfn.XLOOKUP(P1392,Dim_Product!$E$2:$E$221,Dim_Product!$A$2:$A$221,"Not Found")</f>
        <v>PK-11</v>
      </c>
      <c r="D1392" s="10" t="str">
        <f>_xlfn.XLOOKUP(Table5[[#This Row],[Order_Date]],Table8[Date],Table8[Date_Key],"Not Found")</f>
        <v>Not Found</v>
      </c>
      <c r="E1392" s="10" t="str">
        <f>_xlfn.XLOOKUP(R1392,Table4[Region],Table4[Region_Key])</f>
        <v>RK-02</v>
      </c>
      <c r="F1392" s="10" t="str">
        <f>_xlfn.XLOOKUP(S1392,Table6[Sales_Channel],Table6[Channel_Key])</f>
        <v>CK-02</v>
      </c>
      <c r="G1392" s="10" t="str">
        <f>_xlfn.XLOOKUP(T1392,Table7[Gender_Category],Table7[Gender_Key])</f>
        <v>GK-03</v>
      </c>
      <c r="H1392" s="10">
        <f>Cleaned_Data[[#This Row],[Units_Sold]]</f>
        <v>2</v>
      </c>
      <c r="I1392" s="10">
        <f>Cleaned_Data[[#This Row],[MRP]]</f>
        <v>6100.23</v>
      </c>
      <c r="J1392" s="10">
        <f>Cleaned_Data[[#This Row],[Discount_Applied]]</f>
        <v>0</v>
      </c>
      <c r="K1392" s="10">
        <f>Cleaned_Data[[#This Row],[Revenue]]</f>
        <v>0</v>
      </c>
      <c r="L1392" s="10">
        <f>Cleaned_Data[[#This Row],[Profit]]</f>
        <v>2745.91</v>
      </c>
      <c r="M1392" s="10" t="str">
        <f>Cleaned_Data[[#This Row],[Product_Name]]</f>
        <v>Blazer Mid</v>
      </c>
      <c r="N1392" s="10" t="str">
        <f>Cleaned_Data[[#This Row],[Product_Line]]</f>
        <v>Lifestyle</v>
      </c>
      <c r="O1392" s="10" t="str">
        <f>Cleaned_Data[[#This Row],[Size]]</f>
        <v>NA</v>
      </c>
      <c r="P1392" s="10" t="str">
        <f t="shared" si="42"/>
        <v>Blazer Mid|Lifestyle|NA</v>
      </c>
      <c r="Q1392" s="11" t="str">
        <f>Cleaned_Data[[#This Row],[Order_Date]]</f>
        <v/>
      </c>
      <c r="R1392" s="10" t="str">
        <f>Cleaned_Data[[#This Row],[Region]]</f>
        <v>Hyderabad</v>
      </c>
      <c r="S1392" s="10" t="str">
        <f>Cleaned_Data[[#This Row],[Sales_Channel]]</f>
        <v>Retail</v>
      </c>
      <c r="T1392" s="10" t="str">
        <f>Cleaned_Data[[#This Row],[Gender_Category]]</f>
        <v>Men</v>
      </c>
      <c r="U1392" t="str">
        <f t="shared" si="43"/>
        <v>Not Found</v>
      </c>
      <c r="V1392" s="10"/>
      <c r="W1392" s="10"/>
    </row>
    <row r="1393" spans="1:23" x14ac:dyDescent="0.3">
      <c r="A1393" s="10" t="s">
        <v>1712</v>
      </c>
      <c r="B1393" s="10">
        <f>Cleaned_Data[[#This Row],[Order_ID]]</f>
        <v>3460</v>
      </c>
      <c r="C1393" s="10" t="str">
        <f>_xlfn.XLOOKUP(P1393,Dim_Product!$E$2:$E$221,Dim_Product!$A$2:$A$221,"Not Found")</f>
        <v>PK-05</v>
      </c>
      <c r="D1393" s="10" t="str">
        <f>_xlfn.XLOOKUP(Table5[[#This Row],[Order_Date]],Table8[Date],Table8[Date_Key],"Not Found")</f>
        <v>DK-112</v>
      </c>
      <c r="E1393" s="10" t="str">
        <f>_xlfn.XLOOKUP(R1393,Table4[Region],Table4[Region_Key])</f>
        <v>RK-04</v>
      </c>
      <c r="F1393" s="10" t="str">
        <f>_xlfn.XLOOKUP(S1393,Table6[Sales_Channel],Table6[Channel_Key])</f>
        <v>CK-01</v>
      </c>
      <c r="G1393" s="10" t="str">
        <f>_xlfn.XLOOKUP(T1393,Table7[Gender_Category],Table7[Gender_Key])</f>
        <v>GK-02</v>
      </c>
      <c r="H1393" s="10">
        <f>Cleaned_Data[[#This Row],[Units_Sold]]</f>
        <v>0</v>
      </c>
      <c r="I1393" s="10">
        <f>Cleaned_Data[[#This Row],[MRP]]</f>
        <v>5403.67</v>
      </c>
      <c r="J1393" s="10">
        <f>Cleaned_Data[[#This Row],[Discount_Applied]]</f>
        <v>0</v>
      </c>
      <c r="K1393" s="10">
        <f>Cleaned_Data[[#This Row],[Revenue]]</f>
        <v>0</v>
      </c>
      <c r="L1393" s="10">
        <f>Cleaned_Data[[#This Row],[Profit]]</f>
        <v>1372.6</v>
      </c>
      <c r="M1393" s="10" t="str">
        <f>Cleaned_Data[[#This Row],[Product_Name]]</f>
        <v>React Infinity</v>
      </c>
      <c r="N1393" s="10" t="str">
        <f>Cleaned_Data[[#This Row],[Product_Line]]</f>
        <v>Running</v>
      </c>
      <c r="O1393" s="10" t="str">
        <f>Cleaned_Data[[#This Row],[Size]]</f>
        <v>XL</v>
      </c>
      <c r="P1393" s="10" t="str">
        <f t="shared" si="42"/>
        <v>React Infinity|Running|XL</v>
      </c>
      <c r="Q1393" s="11">
        <f>Cleaned_Data[[#This Row],[Order_Date]]</f>
        <v>45244</v>
      </c>
      <c r="R1393" s="10" t="str">
        <f>Cleaned_Data[[#This Row],[Region]]</f>
        <v>Pune</v>
      </c>
      <c r="S1393" s="10" t="str">
        <f>Cleaned_Data[[#This Row],[Sales_Channel]]</f>
        <v>Online</v>
      </c>
      <c r="T1393" s="10" t="str">
        <f>Cleaned_Data[[#This Row],[Gender_Category]]</f>
        <v>Women</v>
      </c>
      <c r="U1393" t="str">
        <f t="shared" si="43"/>
        <v>DK-112</v>
      </c>
      <c r="V1393" s="10"/>
      <c r="W1393" s="10"/>
    </row>
    <row r="1394" spans="1:23" x14ac:dyDescent="0.3">
      <c r="A1394" s="10" t="s">
        <v>1713</v>
      </c>
      <c r="B1394" s="10">
        <f>Cleaned_Data[[#This Row],[Order_ID]]</f>
        <v>3462</v>
      </c>
      <c r="C1394" s="10" t="str">
        <f>_xlfn.XLOOKUP(P1394,Dim_Product!$E$2:$E$221,Dim_Product!$A$2:$A$221,"Not Found")</f>
        <v>PK-59</v>
      </c>
      <c r="D1394" s="10" t="str">
        <f>_xlfn.XLOOKUP(Table5[[#This Row],[Order_Date]],Table8[Date],Table8[Date_Key],"Not Found")</f>
        <v>Not Found</v>
      </c>
      <c r="E1394" s="10" t="str">
        <f>_xlfn.XLOOKUP(R1394,Table4[Region],Table4[Region_Key])</f>
        <v>RK-01</v>
      </c>
      <c r="F1394" s="10" t="str">
        <f>_xlfn.XLOOKUP(S1394,Table6[Sales_Channel],Table6[Channel_Key])</f>
        <v>CK-02</v>
      </c>
      <c r="G1394" s="10" t="str">
        <f>_xlfn.XLOOKUP(T1394,Table7[Gender_Category],Table7[Gender_Key])</f>
        <v>GK-02</v>
      </c>
      <c r="H1394" s="10">
        <f>Cleaned_Data[[#This Row],[Units_Sold]]</f>
        <v>3</v>
      </c>
      <c r="I1394" s="10">
        <f>Cleaned_Data[[#This Row],[MRP]]</f>
        <v>2610.98</v>
      </c>
      <c r="J1394" s="10">
        <f>Cleaned_Data[[#This Row],[Discount_Applied]]</f>
        <v>0</v>
      </c>
      <c r="K1394" s="10">
        <f>Cleaned_Data[[#This Row],[Revenue]]</f>
        <v>0</v>
      </c>
      <c r="L1394" s="10">
        <f>Cleaned_Data[[#This Row],[Profit]]</f>
        <v>274.97000000000003</v>
      </c>
      <c r="M1394" s="10" t="str">
        <f>Cleaned_Data[[#This Row],[Product_Name]]</f>
        <v>Kyrie Flytrap</v>
      </c>
      <c r="N1394" s="10" t="str">
        <f>Cleaned_Data[[#This Row],[Product_Line]]</f>
        <v>Basketball</v>
      </c>
      <c r="O1394" s="10" t="str">
        <f>Cleaned_Data[[#This Row],[Size]]</f>
        <v>NA</v>
      </c>
      <c r="P1394" s="10" t="str">
        <f t="shared" si="42"/>
        <v>Kyrie Flytrap|Basketball|NA</v>
      </c>
      <c r="Q1394" s="11" t="str">
        <f>Cleaned_Data[[#This Row],[Order_Date]]</f>
        <v/>
      </c>
      <c r="R1394" s="10" t="str">
        <f>Cleaned_Data[[#This Row],[Region]]</f>
        <v>Bangalore</v>
      </c>
      <c r="S1394" s="10" t="str">
        <f>Cleaned_Data[[#This Row],[Sales_Channel]]</f>
        <v>Retail</v>
      </c>
      <c r="T1394" s="10" t="str">
        <f>Cleaned_Data[[#This Row],[Gender_Category]]</f>
        <v>Women</v>
      </c>
      <c r="U1394" t="str">
        <f t="shared" si="43"/>
        <v>Not Found</v>
      </c>
      <c r="V1394" s="10"/>
      <c r="W1394" s="10"/>
    </row>
    <row r="1395" spans="1:23" x14ac:dyDescent="0.3">
      <c r="A1395" s="10" t="s">
        <v>1714</v>
      </c>
      <c r="B1395" s="10">
        <f>Cleaned_Data[[#This Row],[Order_ID]]</f>
        <v>3463</v>
      </c>
      <c r="C1395" s="10" t="str">
        <f>_xlfn.XLOOKUP(P1395,Dim_Product!$E$2:$E$221,Dim_Product!$A$2:$A$221,"Not Found")</f>
        <v>PK-74</v>
      </c>
      <c r="D1395" s="10" t="str">
        <f>_xlfn.XLOOKUP(Table5[[#This Row],[Order_Date]],Table8[Date],Table8[Date_Key],"Not Found")</f>
        <v>DK-684</v>
      </c>
      <c r="E1395" s="10" t="str">
        <f>_xlfn.XLOOKUP(R1395,Table4[Region],Table4[Region_Key])</f>
        <v>RK-04</v>
      </c>
      <c r="F1395" s="10" t="str">
        <f>_xlfn.XLOOKUP(S1395,Table6[Sales_Channel],Table6[Channel_Key])</f>
        <v>CK-02</v>
      </c>
      <c r="G1395" s="10" t="str">
        <f>_xlfn.XLOOKUP(T1395,Table7[Gender_Category],Table7[Gender_Key])</f>
        <v>GK-02</v>
      </c>
      <c r="H1395" s="10">
        <f>Cleaned_Data[[#This Row],[Units_Sold]]</f>
        <v>1</v>
      </c>
      <c r="I1395" s="10">
        <f>Cleaned_Data[[#This Row],[MRP]]</f>
        <v>6110.0300000000007</v>
      </c>
      <c r="J1395" s="10">
        <f>Cleaned_Data[[#This Row],[Discount_Applied]]</f>
        <v>0</v>
      </c>
      <c r="K1395" s="10">
        <f>Cleaned_Data[[#This Row],[Revenue]]</f>
        <v>0</v>
      </c>
      <c r="L1395" s="10">
        <f>Cleaned_Data[[#This Row],[Profit]]</f>
        <v>1853.7</v>
      </c>
      <c r="M1395" s="10" t="str">
        <f>Cleaned_Data[[#This Row],[Product_Name]]</f>
        <v>Phantom GT</v>
      </c>
      <c r="N1395" s="10" t="str">
        <f>Cleaned_Data[[#This Row],[Product_Line]]</f>
        <v>Soccer</v>
      </c>
      <c r="O1395" s="10" t="str">
        <f>Cleaned_Data[[#This Row],[Size]]</f>
        <v>12</v>
      </c>
      <c r="P1395" s="10" t="str">
        <f t="shared" si="42"/>
        <v>Phantom GT|Soccer|12</v>
      </c>
      <c r="Q1395" s="11">
        <f>Cleaned_Data[[#This Row],[Order_Date]]</f>
        <v>45816</v>
      </c>
      <c r="R1395" s="10" t="str">
        <f>Cleaned_Data[[#This Row],[Region]]</f>
        <v>Pune</v>
      </c>
      <c r="S1395" s="10" t="str">
        <f>Cleaned_Data[[#This Row],[Sales_Channel]]</f>
        <v>Retail</v>
      </c>
      <c r="T1395" s="10" t="str">
        <f>Cleaned_Data[[#This Row],[Gender_Category]]</f>
        <v>Women</v>
      </c>
      <c r="U1395" t="str">
        <f t="shared" si="43"/>
        <v>DK-684</v>
      </c>
      <c r="V1395" s="10"/>
      <c r="W1395" s="10"/>
    </row>
    <row r="1396" spans="1:23" x14ac:dyDescent="0.3">
      <c r="A1396" s="10" t="s">
        <v>1715</v>
      </c>
      <c r="B1396" s="10">
        <f>Cleaned_Data[[#This Row],[Order_ID]]</f>
        <v>3464</v>
      </c>
      <c r="C1396" s="10" t="str">
        <f>_xlfn.XLOOKUP(P1396,Dim_Product!$E$2:$E$221,Dim_Product!$A$2:$A$221,"Not Found")</f>
        <v>PK-70</v>
      </c>
      <c r="D1396" s="10" t="str">
        <f>_xlfn.XLOOKUP(Table5[[#This Row],[Order_Date]],Table8[Date],Table8[Date_Key],"Not Found")</f>
        <v>DK-467</v>
      </c>
      <c r="E1396" s="10" t="str">
        <f>_xlfn.XLOOKUP(R1396,Table4[Region],Table4[Region_Key])</f>
        <v>RK-01</v>
      </c>
      <c r="F1396" s="10" t="str">
        <f>_xlfn.XLOOKUP(S1396,Table6[Sales_Channel],Table6[Channel_Key])</f>
        <v>CK-01</v>
      </c>
      <c r="G1396" s="10" t="str">
        <f>_xlfn.XLOOKUP(T1396,Table7[Gender_Category],Table7[Gender_Key])</f>
        <v>GK-01</v>
      </c>
      <c r="H1396" s="10">
        <f>Cleaned_Data[[#This Row],[Units_Sold]]</f>
        <v>0</v>
      </c>
      <c r="I1396" s="10">
        <f>Cleaned_Data[[#This Row],[MRP]]</f>
        <v>3362.64</v>
      </c>
      <c r="J1396" s="10">
        <f>Cleaned_Data[[#This Row],[Discount_Applied]]</f>
        <v>0</v>
      </c>
      <c r="K1396" s="10">
        <f>Cleaned_Data[[#This Row],[Revenue]]</f>
        <v>0</v>
      </c>
      <c r="L1396" s="10">
        <f>Cleaned_Data[[#This Row],[Profit]]</f>
        <v>1587.01</v>
      </c>
      <c r="M1396" s="10" t="str">
        <f>Cleaned_Data[[#This Row],[Product_Name]]</f>
        <v>Flex Trainer</v>
      </c>
      <c r="N1396" s="10" t="str">
        <f>Cleaned_Data[[#This Row],[Product_Line]]</f>
        <v>Training</v>
      </c>
      <c r="O1396" s="10" t="str">
        <f>Cleaned_Data[[#This Row],[Size]]</f>
        <v>XL</v>
      </c>
      <c r="P1396" s="10" t="str">
        <f t="shared" si="42"/>
        <v>Flex Trainer|Training|XL</v>
      </c>
      <c r="Q1396" s="11">
        <f>Cleaned_Data[[#This Row],[Order_Date]]</f>
        <v>45599</v>
      </c>
      <c r="R1396" s="10" t="str">
        <f>Cleaned_Data[[#This Row],[Region]]</f>
        <v>Bangalore</v>
      </c>
      <c r="S1396" s="10" t="str">
        <f>Cleaned_Data[[#This Row],[Sales_Channel]]</f>
        <v>Online</v>
      </c>
      <c r="T1396" s="10" t="str">
        <f>Cleaned_Data[[#This Row],[Gender_Category]]</f>
        <v>Kids</v>
      </c>
      <c r="U1396" t="str">
        <f t="shared" si="43"/>
        <v>DK-467</v>
      </c>
      <c r="V1396" s="10"/>
      <c r="W1396" s="10"/>
    </row>
    <row r="1397" spans="1:23" x14ac:dyDescent="0.3">
      <c r="A1397" s="10" t="s">
        <v>1716</v>
      </c>
      <c r="B1397" s="10">
        <f>Cleaned_Data[[#This Row],[Order_ID]]</f>
        <v>3465</v>
      </c>
      <c r="C1397" s="10" t="str">
        <f>_xlfn.XLOOKUP(P1397,Dim_Product!$E$2:$E$221,Dim_Product!$A$2:$A$221,"Not Found")</f>
        <v>PK-106</v>
      </c>
      <c r="D1397" s="10" t="str">
        <f>_xlfn.XLOOKUP(Table5[[#This Row],[Order_Date]],Table8[Date],Table8[Date_Key],"Not Found")</f>
        <v>DK-540</v>
      </c>
      <c r="E1397" s="10" t="str">
        <f>_xlfn.XLOOKUP(R1397,Table4[Region],Table4[Region_Key])</f>
        <v>RK-05</v>
      </c>
      <c r="F1397" s="10" t="str">
        <f>_xlfn.XLOOKUP(S1397,Table6[Sales_Channel],Table6[Channel_Key])</f>
        <v>CK-01</v>
      </c>
      <c r="G1397" s="10" t="str">
        <f>_xlfn.XLOOKUP(T1397,Table7[Gender_Category],Table7[Gender_Key])</f>
        <v>GK-03</v>
      </c>
      <c r="H1397" s="10">
        <f>Cleaned_Data[[#This Row],[Units_Sold]]</f>
        <v>2</v>
      </c>
      <c r="I1397" s="10">
        <f>Cleaned_Data[[#This Row],[MRP]]</f>
        <v>6110.0300000000007</v>
      </c>
      <c r="J1397" s="10">
        <f>Cleaned_Data[[#This Row],[Discount_Applied]]</f>
        <v>0</v>
      </c>
      <c r="K1397" s="10">
        <f>Cleaned_Data[[#This Row],[Revenue]]</f>
        <v>0</v>
      </c>
      <c r="L1397" s="10">
        <f>Cleaned_Data[[#This Row],[Profit]]</f>
        <v>1698.7</v>
      </c>
      <c r="M1397" s="10" t="str">
        <f>Cleaned_Data[[#This Row],[Product_Name]]</f>
        <v>Dunk Low</v>
      </c>
      <c r="N1397" s="10" t="str">
        <f>Cleaned_Data[[#This Row],[Product_Line]]</f>
        <v>Lifestyle</v>
      </c>
      <c r="O1397" s="10" t="str">
        <f>Cleaned_Data[[#This Row],[Size]]</f>
        <v>NA</v>
      </c>
      <c r="P1397" s="10" t="str">
        <f t="shared" si="42"/>
        <v>Dunk Low|Lifestyle|NA</v>
      </c>
      <c r="Q1397" s="11">
        <f>Cleaned_Data[[#This Row],[Order_Date]]</f>
        <v>45672</v>
      </c>
      <c r="R1397" s="10" t="str">
        <f>Cleaned_Data[[#This Row],[Region]]</f>
        <v>Delhi</v>
      </c>
      <c r="S1397" s="10" t="str">
        <f>Cleaned_Data[[#This Row],[Sales_Channel]]</f>
        <v>Online</v>
      </c>
      <c r="T1397" s="10" t="str">
        <f>Cleaned_Data[[#This Row],[Gender_Category]]</f>
        <v>Men</v>
      </c>
      <c r="U1397" t="str">
        <f t="shared" si="43"/>
        <v>DK-540</v>
      </c>
      <c r="V1397" s="10"/>
      <c r="W1397" s="10"/>
    </row>
    <row r="1398" spans="1:23" x14ac:dyDescent="0.3">
      <c r="A1398" s="10" t="s">
        <v>1717</v>
      </c>
      <c r="B1398" s="10">
        <f>Cleaned_Data[[#This Row],[Order_ID]]</f>
        <v>3466</v>
      </c>
      <c r="C1398" s="10" t="str">
        <f>_xlfn.XLOOKUP(P1398,Dim_Product!$E$2:$E$221,Dim_Product!$A$2:$A$221,"Not Found")</f>
        <v>PK-59</v>
      </c>
      <c r="D1398" s="10" t="str">
        <f>_xlfn.XLOOKUP(Table5[[#This Row],[Order_Date]],Table8[Date],Table8[Date_Key],"Not Found")</f>
        <v>Not Found</v>
      </c>
      <c r="E1398" s="10" t="str">
        <f>_xlfn.XLOOKUP(R1398,Table4[Region],Table4[Region_Key])</f>
        <v>RK-03</v>
      </c>
      <c r="F1398" s="10" t="str">
        <f>_xlfn.XLOOKUP(S1398,Table6[Sales_Channel],Table6[Channel_Key])</f>
        <v>CK-02</v>
      </c>
      <c r="G1398" s="10" t="str">
        <f>_xlfn.XLOOKUP(T1398,Table7[Gender_Category],Table7[Gender_Key])</f>
        <v>GK-03</v>
      </c>
      <c r="H1398" s="10">
        <f>Cleaned_Data[[#This Row],[Units_Sold]]</f>
        <v>2</v>
      </c>
      <c r="I1398" s="10">
        <f>Cleaned_Data[[#This Row],[MRP]]</f>
        <v>6498.22</v>
      </c>
      <c r="J1398" s="10">
        <f>Cleaned_Data[[#This Row],[Discount_Applied]]</f>
        <v>0.5</v>
      </c>
      <c r="K1398" s="10">
        <f>Cleaned_Data[[#This Row],[Revenue]]</f>
        <v>6498.22</v>
      </c>
      <c r="L1398" s="10">
        <f>Cleaned_Data[[#This Row],[Profit]]</f>
        <v>-360.53</v>
      </c>
      <c r="M1398" s="10" t="str">
        <f>Cleaned_Data[[#This Row],[Product_Name]]</f>
        <v>Kyrie Flytrap</v>
      </c>
      <c r="N1398" s="10" t="str">
        <f>Cleaned_Data[[#This Row],[Product_Line]]</f>
        <v>Basketball</v>
      </c>
      <c r="O1398" s="10" t="str">
        <f>Cleaned_Data[[#This Row],[Size]]</f>
        <v>NA</v>
      </c>
      <c r="P1398" s="10" t="str">
        <f t="shared" si="42"/>
        <v>Kyrie Flytrap|Basketball|NA</v>
      </c>
      <c r="Q1398" s="11" t="str">
        <f>Cleaned_Data[[#This Row],[Order_Date]]</f>
        <v/>
      </c>
      <c r="R1398" s="10" t="str">
        <f>Cleaned_Data[[#This Row],[Region]]</f>
        <v>Mumbai</v>
      </c>
      <c r="S1398" s="10" t="str">
        <f>Cleaned_Data[[#This Row],[Sales_Channel]]</f>
        <v>Retail</v>
      </c>
      <c r="T1398" s="10" t="str">
        <f>Cleaned_Data[[#This Row],[Gender_Category]]</f>
        <v>Men</v>
      </c>
      <c r="U1398" t="str">
        <f t="shared" si="43"/>
        <v>Not Found</v>
      </c>
      <c r="V1398" s="10"/>
      <c r="W1398" s="10"/>
    </row>
    <row r="1399" spans="1:23" x14ac:dyDescent="0.3">
      <c r="A1399" s="10" t="s">
        <v>1718</v>
      </c>
      <c r="B1399" s="10">
        <f>Cleaned_Data[[#This Row],[Order_ID]]</f>
        <v>3467</v>
      </c>
      <c r="C1399" s="10" t="str">
        <f>_xlfn.XLOOKUP(P1399,Dim_Product!$E$2:$E$221,Dim_Product!$A$2:$A$221,"Not Found")</f>
        <v>PK-94</v>
      </c>
      <c r="D1399" s="10" t="str">
        <f>_xlfn.XLOOKUP(Table5[[#This Row],[Order_Date]],Table8[Date],Table8[Date_Key],"Not Found")</f>
        <v>Not Found</v>
      </c>
      <c r="E1399" s="10" t="str">
        <f>_xlfn.XLOOKUP(R1399,Table4[Region],Table4[Region_Key])</f>
        <v>RK-01</v>
      </c>
      <c r="F1399" s="10" t="str">
        <f>_xlfn.XLOOKUP(S1399,Table6[Sales_Channel],Table6[Channel_Key])</f>
        <v>CK-01</v>
      </c>
      <c r="G1399" s="10" t="str">
        <f>_xlfn.XLOOKUP(T1399,Table7[Gender_Category],Table7[Gender_Key])</f>
        <v>GK-03</v>
      </c>
      <c r="H1399" s="10">
        <f>Cleaned_Data[[#This Row],[Units_Sold]]</f>
        <v>2</v>
      </c>
      <c r="I1399" s="10">
        <f>Cleaned_Data[[#This Row],[MRP]]</f>
        <v>6110.0300000000007</v>
      </c>
      <c r="J1399" s="10">
        <f>Cleaned_Data[[#This Row],[Discount_Applied]]</f>
        <v>0</v>
      </c>
      <c r="K1399" s="10">
        <f>Cleaned_Data[[#This Row],[Revenue]]</f>
        <v>0</v>
      </c>
      <c r="L1399" s="10">
        <f>Cleaned_Data[[#This Row],[Profit]]</f>
        <v>1472.83</v>
      </c>
      <c r="M1399" s="10" t="str">
        <f>Cleaned_Data[[#This Row],[Product_Name]]</f>
        <v>Air Force 1</v>
      </c>
      <c r="N1399" s="10" t="str">
        <f>Cleaned_Data[[#This Row],[Product_Line]]</f>
        <v>Lifestyle</v>
      </c>
      <c r="O1399" s="10" t="str">
        <f>Cleaned_Data[[#This Row],[Size]]</f>
        <v>M</v>
      </c>
      <c r="P1399" s="10" t="str">
        <f t="shared" si="42"/>
        <v>Air Force 1|Lifestyle|M</v>
      </c>
      <c r="Q1399" s="11" t="str">
        <f>Cleaned_Data[[#This Row],[Order_Date]]</f>
        <v/>
      </c>
      <c r="R1399" s="10" t="str">
        <f>Cleaned_Data[[#This Row],[Region]]</f>
        <v>Bangalore</v>
      </c>
      <c r="S1399" s="10" t="str">
        <f>Cleaned_Data[[#This Row],[Sales_Channel]]</f>
        <v>Online</v>
      </c>
      <c r="T1399" s="10" t="str">
        <f>Cleaned_Data[[#This Row],[Gender_Category]]</f>
        <v>Men</v>
      </c>
      <c r="U1399" t="str">
        <f t="shared" si="43"/>
        <v>Not Found</v>
      </c>
      <c r="V1399" s="10"/>
      <c r="W1399" s="10"/>
    </row>
    <row r="1400" spans="1:23" x14ac:dyDescent="0.3">
      <c r="A1400" s="10" t="s">
        <v>1719</v>
      </c>
      <c r="B1400" s="10">
        <f>Cleaned_Data[[#This Row],[Order_ID]]</f>
        <v>3468</v>
      </c>
      <c r="C1400" s="10" t="str">
        <f>_xlfn.XLOOKUP(P1400,Dim_Product!$E$2:$E$221,Dim_Product!$A$2:$A$221,"Not Found")</f>
        <v>PK-47</v>
      </c>
      <c r="D1400" s="10" t="str">
        <f>_xlfn.XLOOKUP(Table5[[#This Row],[Order_Date]],Table8[Date],Table8[Date_Key],"Not Found")</f>
        <v>DK-33</v>
      </c>
      <c r="E1400" s="10" t="str">
        <f>_xlfn.XLOOKUP(R1400,Table4[Region],Table4[Region_Key])</f>
        <v>RK-06</v>
      </c>
      <c r="F1400" s="10" t="str">
        <f>_xlfn.XLOOKUP(S1400,Table6[Sales_Channel],Table6[Channel_Key])</f>
        <v>CK-01</v>
      </c>
      <c r="G1400" s="10" t="str">
        <f>_xlfn.XLOOKUP(T1400,Table7[Gender_Category],Table7[Gender_Key])</f>
        <v>GK-03</v>
      </c>
      <c r="H1400" s="10">
        <f>Cleaned_Data[[#This Row],[Units_Sold]]</f>
        <v>4</v>
      </c>
      <c r="I1400" s="10">
        <f>Cleaned_Data[[#This Row],[MRP]]</f>
        <v>9577.99</v>
      </c>
      <c r="J1400" s="10">
        <f>Cleaned_Data[[#This Row],[Discount_Applied]]</f>
        <v>0.93</v>
      </c>
      <c r="K1400" s="10">
        <f>Cleaned_Data[[#This Row],[Revenue]]</f>
        <v>2681.84</v>
      </c>
      <c r="L1400" s="10">
        <f>Cleaned_Data[[#This Row],[Profit]]</f>
        <v>-259.93</v>
      </c>
      <c r="M1400" s="10" t="str">
        <f>Cleaned_Data[[#This Row],[Product_Name]]</f>
        <v>Phantom GT</v>
      </c>
      <c r="N1400" s="10" t="str">
        <f>Cleaned_Data[[#This Row],[Product_Line]]</f>
        <v>Soccer</v>
      </c>
      <c r="O1400" s="10" t="str">
        <f>Cleaned_Data[[#This Row],[Size]]</f>
        <v>NA</v>
      </c>
      <c r="P1400" s="10" t="str">
        <f t="shared" si="42"/>
        <v>Phantom GT|Soccer|NA</v>
      </c>
      <c r="Q1400" s="11">
        <f>Cleaned_Data[[#This Row],[Order_Date]]</f>
        <v>45165</v>
      </c>
      <c r="R1400" s="10" t="str">
        <f>Cleaned_Data[[#This Row],[Region]]</f>
        <v>Kolkata</v>
      </c>
      <c r="S1400" s="10" t="str">
        <f>Cleaned_Data[[#This Row],[Sales_Channel]]</f>
        <v>Online</v>
      </c>
      <c r="T1400" s="10" t="str">
        <f>Cleaned_Data[[#This Row],[Gender_Category]]</f>
        <v>Men</v>
      </c>
      <c r="U1400" t="str">
        <f t="shared" si="43"/>
        <v>DK-33</v>
      </c>
      <c r="V1400" s="10"/>
      <c r="W1400" s="10"/>
    </row>
    <row r="1401" spans="1:23" x14ac:dyDescent="0.3">
      <c r="A1401" s="10" t="s">
        <v>1720</v>
      </c>
      <c r="B1401" s="10">
        <f>Cleaned_Data[[#This Row],[Order_ID]]</f>
        <v>3469</v>
      </c>
      <c r="C1401" s="10" t="str">
        <f>_xlfn.XLOOKUP(P1401,Dim_Product!$E$2:$E$221,Dim_Product!$A$2:$A$221,"Not Found")</f>
        <v>PK-158</v>
      </c>
      <c r="D1401" s="10" t="str">
        <f>_xlfn.XLOOKUP(Table5[[#This Row],[Order_Date]],Table8[Date],Table8[Date_Key],"Not Found")</f>
        <v>DK-567</v>
      </c>
      <c r="E1401" s="10" t="str">
        <f>_xlfn.XLOOKUP(R1401,Table4[Region],Table4[Region_Key])</f>
        <v>RK-03</v>
      </c>
      <c r="F1401" s="10" t="str">
        <f>_xlfn.XLOOKUP(S1401,Table6[Sales_Channel],Table6[Channel_Key])</f>
        <v>CK-01</v>
      </c>
      <c r="G1401" s="10" t="str">
        <f>_xlfn.XLOOKUP(T1401,Table7[Gender_Category],Table7[Gender_Key])</f>
        <v>GK-01</v>
      </c>
      <c r="H1401" s="10">
        <f>Cleaned_Data[[#This Row],[Units_Sold]]</f>
        <v>1</v>
      </c>
      <c r="I1401" s="10">
        <f>Cleaned_Data[[#This Row],[MRP]]</f>
        <v>4590.24</v>
      </c>
      <c r="J1401" s="10">
        <f>Cleaned_Data[[#This Row],[Discount_Applied]]</f>
        <v>0</v>
      </c>
      <c r="K1401" s="10">
        <f>Cleaned_Data[[#This Row],[Revenue]]</f>
        <v>0</v>
      </c>
      <c r="L1401" s="10">
        <f>Cleaned_Data[[#This Row],[Profit]]</f>
        <v>3792.66</v>
      </c>
      <c r="M1401" s="10" t="str">
        <f>Cleaned_Data[[#This Row],[Product_Name]]</f>
        <v>Air Zoom</v>
      </c>
      <c r="N1401" s="10" t="str">
        <f>Cleaned_Data[[#This Row],[Product_Line]]</f>
        <v>Running</v>
      </c>
      <c r="O1401" s="10" t="str">
        <f>Cleaned_Data[[#This Row],[Size]]</f>
        <v>10</v>
      </c>
      <c r="P1401" s="10" t="str">
        <f t="shared" si="42"/>
        <v>Air Zoom|Running|10</v>
      </c>
      <c r="Q1401" s="11">
        <f>Cleaned_Data[[#This Row],[Order_Date]]</f>
        <v>45699</v>
      </c>
      <c r="R1401" s="10" t="str">
        <f>Cleaned_Data[[#This Row],[Region]]</f>
        <v>Mumbai</v>
      </c>
      <c r="S1401" s="10" t="str">
        <f>Cleaned_Data[[#This Row],[Sales_Channel]]</f>
        <v>Online</v>
      </c>
      <c r="T1401" s="10" t="str">
        <f>Cleaned_Data[[#This Row],[Gender_Category]]</f>
        <v>Kids</v>
      </c>
      <c r="U1401" t="str">
        <f t="shared" si="43"/>
        <v>DK-567</v>
      </c>
      <c r="V1401" s="10"/>
      <c r="W1401" s="10"/>
    </row>
    <row r="1402" spans="1:23" x14ac:dyDescent="0.3">
      <c r="A1402" s="10" t="s">
        <v>1721</v>
      </c>
      <c r="B1402" s="10">
        <f>Cleaned_Data[[#This Row],[Order_ID]]</f>
        <v>3470</v>
      </c>
      <c r="C1402" s="10" t="str">
        <f>_xlfn.XLOOKUP(P1402,Dim_Product!$E$2:$E$221,Dim_Product!$A$2:$A$221,"Not Found")</f>
        <v>PK-02</v>
      </c>
      <c r="D1402" s="10" t="str">
        <f>_xlfn.XLOOKUP(Table5[[#This Row],[Order_Date]],Table8[Date],Table8[Date_Key],"Not Found")</f>
        <v>DK-444</v>
      </c>
      <c r="E1402" s="10" t="str">
        <f>_xlfn.XLOOKUP(R1402,Table4[Region],Table4[Region_Key])</f>
        <v>RK-06</v>
      </c>
      <c r="F1402" s="10" t="str">
        <f>_xlfn.XLOOKUP(S1402,Table6[Sales_Channel],Table6[Channel_Key])</f>
        <v>CK-01</v>
      </c>
      <c r="G1402" s="10" t="str">
        <f>_xlfn.XLOOKUP(T1402,Table7[Gender_Category],Table7[Gender_Key])</f>
        <v>GK-01</v>
      </c>
      <c r="H1402" s="10">
        <f>Cleaned_Data[[#This Row],[Units_Sold]]</f>
        <v>2</v>
      </c>
      <c r="I1402" s="10">
        <f>Cleaned_Data[[#This Row],[MRP]]</f>
        <v>6110.0300000000007</v>
      </c>
      <c r="J1402" s="10">
        <f>Cleaned_Data[[#This Row],[Discount_Applied]]</f>
        <v>0</v>
      </c>
      <c r="K1402" s="10">
        <f>Cleaned_Data[[#This Row],[Revenue]]</f>
        <v>0</v>
      </c>
      <c r="L1402" s="10">
        <f>Cleaned_Data[[#This Row],[Profit]]</f>
        <v>284.95999999999998</v>
      </c>
      <c r="M1402" s="10" t="str">
        <f>Cleaned_Data[[#This Row],[Product_Name]]</f>
        <v>Tiempo Legend</v>
      </c>
      <c r="N1402" s="10" t="str">
        <f>Cleaned_Data[[#This Row],[Product_Line]]</f>
        <v>Soccer</v>
      </c>
      <c r="O1402" s="10" t="str">
        <f>Cleaned_Data[[#This Row],[Size]]</f>
        <v>M</v>
      </c>
      <c r="P1402" s="10" t="str">
        <f t="shared" si="42"/>
        <v>Tiempo Legend|Soccer|M</v>
      </c>
      <c r="Q1402" s="11">
        <f>Cleaned_Data[[#This Row],[Order_Date]]</f>
        <v>45576</v>
      </c>
      <c r="R1402" s="10" t="str">
        <f>Cleaned_Data[[#This Row],[Region]]</f>
        <v>Kolkata</v>
      </c>
      <c r="S1402" s="10" t="str">
        <f>Cleaned_Data[[#This Row],[Sales_Channel]]</f>
        <v>Online</v>
      </c>
      <c r="T1402" s="10" t="str">
        <f>Cleaned_Data[[#This Row],[Gender_Category]]</f>
        <v>Kids</v>
      </c>
      <c r="U1402" t="str">
        <f t="shared" si="43"/>
        <v>DK-444</v>
      </c>
      <c r="V1402" s="10"/>
      <c r="W1402" s="10"/>
    </row>
    <row r="1403" spans="1:23" x14ac:dyDescent="0.3">
      <c r="A1403" s="10" t="s">
        <v>1722</v>
      </c>
      <c r="B1403" s="10">
        <f>Cleaned_Data[[#This Row],[Order_ID]]</f>
        <v>3471</v>
      </c>
      <c r="C1403" s="10" t="str">
        <f>_xlfn.XLOOKUP(P1403,Dim_Product!$E$2:$E$221,Dim_Product!$A$2:$A$221,"Not Found")</f>
        <v>PK-09</v>
      </c>
      <c r="D1403" s="10" t="str">
        <f>_xlfn.XLOOKUP(Table5[[#This Row],[Order_Date]],Table8[Date],Table8[Date_Key],"Not Found")</f>
        <v>Not Found</v>
      </c>
      <c r="E1403" s="10" t="str">
        <f>_xlfn.XLOOKUP(R1403,Table4[Region],Table4[Region_Key])</f>
        <v>RK-06</v>
      </c>
      <c r="F1403" s="10" t="str">
        <f>_xlfn.XLOOKUP(S1403,Table6[Sales_Channel],Table6[Channel_Key])</f>
        <v>CK-02</v>
      </c>
      <c r="G1403" s="10" t="str">
        <f>_xlfn.XLOOKUP(T1403,Table7[Gender_Category],Table7[Gender_Key])</f>
        <v>GK-01</v>
      </c>
      <c r="H1403" s="10">
        <f>Cleaned_Data[[#This Row],[Units_Sold]]</f>
        <v>0</v>
      </c>
      <c r="I1403" s="10">
        <f>Cleaned_Data[[#This Row],[MRP]]</f>
        <v>5637.46</v>
      </c>
      <c r="J1403" s="10">
        <f>Cleaned_Data[[#This Row],[Discount_Applied]]</f>
        <v>0</v>
      </c>
      <c r="K1403" s="10">
        <f>Cleaned_Data[[#This Row],[Revenue]]</f>
        <v>0</v>
      </c>
      <c r="L1403" s="10">
        <f>Cleaned_Data[[#This Row],[Profit]]</f>
        <v>-364.01</v>
      </c>
      <c r="M1403" s="10" t="str">
        <f>Cleaned_Data[[#This Row],[Product_Name]]</f>
        <v>Waffle One</v>
      </c>
      <c r="N1403" s="10" t="str">
        <f>Cleaned_Data[[#This Row],[Product_Line]]</f>
        <v>Lifestyle</v>
      </c>
      <c r="O1403" s="10" t="str">
        <f>Cleaned_Data[[#This Row],[Size]]</f>
        <v>L</v>
      </c>
      <c r="P1403" s="10" t="str">
        <f t="shared" si="42"/>
        <v>Waffle One|Lifestyle|L</v>
      </c>
      <c r="Q1403" s="11" t="str">
        <f>Cleaned_Data[[#This Row],[Order_Date]]</f>
        <v/>
      </c>
      <c r="R1403" s="10" t="str">
        <f>Cleaned_Data[[#This Row],[Region]]</f>
        <v>Kolkata</v>
      </c>
      <c r="S1403" s="10" t="str">
        <f>Cleaned_Data[[#This Row],[Sales_Channel]]</f>
        <v>Retail</v>
      </c>
      <c r="T1403" s="10" t="str">
        <f>Cleaned_Data[[#This Row],[Gender_Category]]</f>
        <v>Kids</v>
      </c>
      <c r="U1403" t="str">
        <f t="shared" si="43"/>
        <v>Not Found</v>
      </c>
      <c r="V1403" s="10"/>
      <c r="W1403" s="10"/>
    </row>
    <row r="1404" spans="1:23" x14ac:dyDescent="0.3">
      <c r="A1404" s="10" t="s">
        <v>1723</v>
      </c>
      <c r="B1404" s="10">
        <f>Cleaned_Data[[#This Row],[Order_ID]]</f>
        <v>3472</v>
      </c>
      <c r="C1404" s="10" t="str">
        <f>_xlfn.XLOOKUP(P1404,Dim_Product!$E$2:$E$221,Dim_Product!$A$2:$A$221,"Not Found")</f>
        <v>PK-41</v>
      </c>
      <c r="D1404" s="10" t="str">
        <f>_xlfn.XLOOKUP(Table5[[#This Row],[Order_Date]],Table8[Date],Table8[Date_Key],"Not Found")</f>
        <v>Not Found</v>
      </c>
      <c r="E1404" s="10" t="str">
        <f>_xlfn.XLOOKUP(R1404,Table4[Region],Table4[Region_Key])</f>
        <v>RK-02</v>
      </c>
      <c r="F1404" s="10" t="str">
        <f>_xlfn.XLOOKUP(S1404,Table6[Sales_Channel],Table6[Channel_Key])</f>
        <v>CK-01</v>
      </c>
      <c r="G1404" s="10" t="str">
        <f>_xlfn.XLOOKUP(T1404,Table7[Gender_Category],Table7[Gender_Key])</f>
        <v>GK-03</v>
      </c>
      <c r="H1404" s="10">
        <f>Cleaned_Data[[#This Row],[Units_Sold]]</f>
        <v>2</v>
      </c>
      <c r="I1404" s="10">
        <f>Cleaned_Data[[#This Row],[MRP]]</f>
        <v>6110.0300000000007</v>
      </c>
      <c r="J1404" s="10">
        <f>Cleaned_Data[[#This Row],[Discount_Applied]]</f>
        <v>0</v>
      </c>
      <c r="K1404" s="10">
        <f>Cleaned_Data[[#This Row],[Revenue]]</f>
        <v>0</v>
      </c>
      <c r="L1404" s="10">
        <f>Cleaned_Data[[#This Row],[Profit]]</f>
        <v>1750.67</v>
      </c>
      <c r="M1404" s="10" t="str">
        <f>Cleaned_Data[[#This Row],[Product_Name]]</f>
        <v>Air Jordan</v>
      </c>
      <c r="N1404" s="10" t="str">
        <f>Cleaned_Data[[#This Row],[Product_Line]]</f>
        <v>Basketball</v>
      </c>
      <c r="O1404" s="10" t="str">
        <f>Cleaned_Data[[#This Row],[Size]]</f>
        <v>XL</v>
      </c>
      <c r="P1404" s="10" t="str">
        <f t="shared" si="42"/>
        <v>Air Jordan|Basketball|XL</v>
      </c>
      <c r="Q1404" s="11" t="str">
        <f>Cleaned_Data[[#This Row],[Order_Date]]</f>
        <v/>
      </c>
      <c r="R1404" s="10" t="str">
        <f>Cleaned_Data[[#This Row],[Region]]</f>
        <v>Hyderabad</v>
      </c>
      <c r="S1404" s="10" t="str">
        <f>Cleaned_Data[[#This Row],[Sales_Channel]]</f>
        <v>Online</v>
      </c>
      <c r="T1404" s="10" t="str">
        <f>Cleaned_Data[[#This Row],[Gender_Category]]</f>
        <v>Men</v>
      </c>
      <c r="U1404" t="str">
        <f t="shared" si="43"/>
        <v>Not Found</v>
      </c>
      <c r="V1404" s="10"/>
      <c r="W1404" s="10"/>
    </row>
    <row r="1405" spans="1:23" x14ac:dyDescent="0.3">
      <c r="A1405" s="10" t="s">
        <v>1724</v>
      </c>
      <c r="B1405" s="10">
        <f>Cleaned_Data[[#This Row],[Order_ID]]</f>
        <v>3473</v>
      </c>
      <c r="C1405" s="10" t="str">
        <f>_xlfn.XLOOKUP(P1405,Dim_Product!$E$2:$E$221,Dim_Product!$A$2:$A$221,"Not Found")</f>
        <v>PK-03</v>
      </c>
      <c r="D1405" s="10" t="str">
        <f>_xlfn.XLOOKUP(Table5[[#This Row],[Order_Date]],Table8[Date],Table8[Date_Key],"Not Found")</f>
        <v>DK-463</v>
      </c>
      <c r="E1405" s="10" t="str">
        <f>_xlfn.XLOOKUP(R1405,Table4[Region],Table4[Region_Key])</f>
        <v>RK-05</v>
      </c>
      <c r="F1405" s="10" t="str">
        <f>_xlfn.XLOOKUP(S1405,Table6[Sales_Channel],Table6[Channel_Key])</f>
        <v>CK-01</v>
      </c>
      <c r="G1405" s="10" t="str">
        <f>_xlfn.XLOOKUP(T1405,Table7[Gender_Category],Table7[Gender_Key])</f>
        <v>GK-01</v>
      </c>
      <c r="H1405" s="10">
        <f>Cleaned_Data[[#This Row],[Units_Sold]]</f>
        <v>4</v>
      </c>
      <c r="I1405" s="10">
        <f>Cleaned_Data[[#This Row],[MRP]]</f>
        <v>3551.05</v>
      </c>
      <c r="J1405" s="10">
        <f>Cleaned_Data[[#This Row],[Discount_Applied]]</f>
        <v>0</v>
      </c>
      <c r="K1405" s="10">
        <f>Cleaned_Data[[#This Row],[Revenue]]</f>
        <v>0</v>
      </c>
      <c r="L1405" s="10">
        <f>Cleaned_Data[[#This Row],[Profit]]</f>
        <v>63.47</v>
      </c>
      <c r="M1405" s="10" t="str">
        <f>Cleaned_Data[[#This Row],[Product_Name]]</f>
        <v>Premier III</v>
      </c>
      <c r="N1405" s="10" t="str">
        <f>Cleaned_Data[[#This Row],[Product_Line]]</f>
        <v>Soccer</v>
      </c>
      <c r="O1405" s="10" t="str">
        <f>Cleaned_Data[[#This Row],[Size]]</f>
        <v>M</v>
      </c>
      <c r="P1405" s="10" t="str">
        <f t="shared" si="42"/>
        <v>Premier III|Soccer|M</v>
      </c>
      <c r="Q1405" s="11">
        <f>Cleaned_Data[[#This Row],[Order_Date]]</f>
        <v>45595</v>
      </c>
      <c r="R1405" s="10" t="str">
        <f>Cleaned_Data[[#This Row],[Region]]</f>
        <v>Delhi</v>
      </c>
      <c r="S1405" s="10" t="str">
        <f>Cleaned_Data[[#This Row],[Sales_Channel]]</f>
        <v>Online</v>
      </c>
      <c r="T1405" s="10" t="str">
        <f>Cleaned_Data[[#This Row],[Gender_Category]]</f>
        <v>Kids</v>
      </c>
      <c r="U1405" t="str">
        <f t="shared" si="43"/>
        <v>DK-463</v>
      </c>
      <c r="V1405" s="10"/>
      <c r="W1405" s="10"/>
    </row>
    <row r="1406" spans="1:23" x14ac:dyDescent="0.3">
      <c r="A1406" s="10" t="s">
        <v>1725</v>
      </c>
      <c r="B1406" s="10">
        <f>Cleaned_Data[[#This Row],[Order_ID]]</f>
        <v>3474</v>
      </c>
      <c r="C1406" s="10" t="str">
        <f>_xlfn.XLOOKUP(P1406,Dim_Product!$E$2:$E$221,Dim_Product!$A$2:$A$221,"Not Found")</f>
        <v>PK-87</v>
      </c>
      <c r="D1406" s="10" t="str">
        <f>_xlfn.XLOOKUP(Table5[[#This Row],[Order_Date]],Table8[Date],Table8[Date_Key],"Not Found")</f>
        <v>DK-620</v>
      </c>
      <c r="E1406" s="10" t="str">
        <f>_xlfn.XLOOKUP(R1406,Table4[Region],Table4[Region_Key])</f>
        <v>RK-02</v>
      </c>
      <c r="F1406" s="10" t="str">
        <f>_xlfn.XLOOKUP(S1406,Table6[Sales_Channel],Table6[Channel_Key])</f>
        <v>CK-02</v>
      </c>
      <c r="G1406" s="10" t="str">
        <f>_xlfn.XLOOKUP(T1406,Table7[Gender_Category],Table7[Gender_Key])</f>
        <v>GK-02</v>
      </c>
      <c r="H1406" s="10">
        <f>Cleaned_Data[[#This Row],[Units_Sold]]</f>
        <v>2</v>
      </c>
      <c r="I1406" s="10">
        <f>Cleaned_Data[[#This Row],[MRP]]</f>
        <v>6506.07</v>
      </c>
      <c r="J1406" s="10">
        <f>Cleaned_Data[[#This Row],[Discount_Applied]]</f>
        <v>0</v>
      </c>
      <c r="K1406" s="10">
        <f>Cleaned_Data[[#This Row],[Revenue]]</f>
        <v>0</v>
      </c>
      <c r="L1406" s="10">
        <f>Cleaned_Data[[#This Row],[Profit]]</f>
        <v>3969.54</v>
      </c>
      <c r="M1406" s="10" t="str">
        <f>Cleaned_Data[[#This Row],[Product_Name]]</f>
        <v>LeBron 20</v>
      </c>
      <c r="N1406" s="10" t="str">
        <f>Cleaned_Data[[#This Row],[Product_Line]]</f>
        <v>Basketball</v>
      </c>
      <c r="O1406" s="10" t="str">
        <f>Cleaned_Data[[#This Row],[Size]]</f>
        <v>M</v>
      </c>
      <c r="P1406" s="10" t="str">
        <f t="shared" si="42"/>
        <v>LeBron 20|Basketball|M</v>
      </c>
      <c r="Q1406" s="11">
        <f>Cleaned_Data[[#This Row],[Order_Date]]</f>
        <v>45752</v>
      </c>
      <c r="R1406" s="10" t="str">
        <f>Cleaned_Data[[#This Row],[Region]]</f>
        <v>Hyderabad</v>
      </c>
      <c r="S1406" s="10" t="str">
        <f>Cleaned_Data[[#This Row],[Sales_Channel]]</f>
        <v>Retail</v>
      </c>
      <c r="T1406" s="10" t="str">
        <f>Cleaned_Data[[#This Row],[Gender_Category]]</f>
        <v>Women</v>
      </c>
      <c r="U1406" t="str">
        <f t="shared" si="43"/>
        <v>DK-620</v>
      </c>
      <c r="V1406" s="10"/>
      <c r="W1406" s="10"/>
    </row>
    <row r="1407" spans="1:23" x14ac:dyDescent="0.3">
      <c r="A1407" s="10" t="s">
        <v>1726</v>
      </c>
      <c r="B1407" s="10">
        <f>Cleaned_Data[[#This Row],[Order_ID]]</f>
        <v>3475</v>
      </c>
      <c r="C1407" s="10" t="str">
        <f>_xlfn.XLOOKUP(P1407,Dim_Product!$E$2:$E$221,Dim_Product!$A$2:$A$221,"Not Found")</f>
        <v>PK-18</v>
      </c>
      <c r="D1407" s="10" t="str">
        <f>_xlfn.XLOOKUP(Table5[[#This Row],[Order_Date]],Table8[Date],Table8[Date_Key],"Not Found")</f>
        <v>DK-529</v>
      </c>
      <c r="E1407" s="10" t="str">
        <f>_xlfn.XLOOKUP(R1407,Table4[Region],Table4[Region_Key])</f>
        <v>RK-03</v>
      </c>
      <c r="F1407" s="10" t="str">
        <f>_xlfn.XLOOKUP(S1407,Table6[Sales_Channel],Table6[Channel_Key])</f>
        <v>CK-01</v>
      </c>
      <c r="G1407" s="10" t="str">
        <f>_xlfn.XLOOKUP(T1407,Table7[Gender_Category],Table7[Gender_Key])</f>
        <v>GK-01</v>
      </c>
      <c r="H1407" s="10">
        <f>Cleaned_Data[[#This Row],[Units_Sold]]</f>
        <v>1</v>
      </c>
      <c r="I1407" s="10">
        <f>Cleaned_Data[[#This Row],[MRP]]</f>
        <v>2120.44</v>
      </c>
      <c r="J1407" s="10">
        <f>Cleaned_Data[[#This Row],[Discount_Applied]]</f>
        <v>0</v>
      </c>
      <c r="K1407" s="10">
        <f>Cleaned_Data[[#This Row],[Revenue]]</f>
        <v>0</v>
      </c>
      <c r="L1407" s="10">
        <f>Cleaned_Data[[#This Row],[Profit]]</f>
        <v>2996.47</v>
      </c>
      <c r="M1407" s="10" t="str">
        <f>Cleaned_Data[[#This Row],[Product_Name]]</f>
        <v>Tiempo Legend</v>
      </c>
      <c r="N1407" s="10" t="str">
        <f>Cleaned_Data[[#This Row],[Product_Line]]</f>
        <v>Soccer</v>
      </c>
      <c r="O1407" s="10" t="str">
        <f>Cleaned_Data[[#This Row],[Size]]</f>
        <v>L</v>
      </c>
      <c r="P1407" s="10" t="str">
        <f t="shared" si="42"/>
        <v>Tiempo Legend|Soccer|L</v>
      </c>
      <c r="Q1407" s="11">
        <f>Cleaned_Data[[#This Row],[Order_Date]]</f>
        <v>45661</v>
      </c>
      <c r="R1407" s="10" t="str">
        <f>Cleaned_Data[[#This Row],[Region]]</f>
        <v>Mumbai</v>
      </c>
      <c r="S1407" s="10" t="str">
        <f>Cleaned_Data[[#This Row],[Sales_Channel]]</f>
        <v>Online</v>
      </c>
      <c r="T1407" s="10" t="str">
        <f>Cleaned_Data[[#This Row],[Gender_Category]]</f>
        <v>Kids</v>
      </c>
      <c r="U1407" t="str">
        <f t="shared" si="43"/>
        <v>DK-529</v>
      </c>
      <c r="V1407" s="10"/>
      <c r="W1407" s="10"/>
    </row>
    <row r="1408" spans="1:23" x14ac:dyDescent="0.3">
      <c r="A1408" s="10" t="s">
        <v>1727</v>
      </c>
      <c r="B1408" s="10">
        <f>Cleaned_Data[[#This Row],[Order_ID]]</f>
        <v>3476</v>
      </c>
      <c r="C1408" s="10" t="str">
        <f>_xlfn.XLOOKUP(P1408,Dim_Product!$E$2:$E$221,Dim_Product!$A$2:$A$221,"Not Found")</f>
        <v>PK-45</v>
      </c>
      <c r="D1408" s="10" t="str">
        <f>_xlfn.XLOOKUP(Table5[[#This Row],[Order_Date]],Table8[Date],Table8[Date_Key],"Not Found")</f>
        <v>DK-391</v>
      </c>
      <c r="E1408" s="10" t="str">
        <f>_xlfn.XLOOKUP(R1408,Table4[Region],Table4[Region_Key])</f>
        <v>RK-03</v>
      </c>
      <c r="F1408" s="10" t="str">
        <f>_xlfn.XLOOKUP(S1408,Table6[Sales_Channel],Table6[Channel_Key])</f>
        <v>CK-02</v>
      </c>
      <c r="G1408" s="10" t="str">
        <f>_xlfn.XLOOKUP(T1408,Table7[Gender_Category],Table7[Gender_Key])</f>
        <v>GK-03</v>
      </c>
      <c r="H1408" s="10">
        <f>Cleaned_Data[[#This Row],[Units_Sold]]</f>
        <v>2</v>
      </c>
      <c r="I1408" s="10">
        <f>Cleaned_Data[[#This Row],[MRP]]</f>
        <v>3891.22</v>
      </c>
      <c r="J1408" s="10">
        <f>Cleaned_Data[[#This Row],[Discount_Applied]]</f>
        <v>0.37</v>
      </c>
      <c r="K1408" s="10">
        <f>Cleaned_Data[[#This Row],[Revenue]]</f>
        <v>0</v>
      </c>
      <c r="L1408" s="10">
        <f>Cleaned_Data[[#This Row],[Profit]]</f>
        <v>1881.61</v>
      </c>
      <c r="M1408" s="10" t="str">
        <f>Cleaned_Data[[#This Row],[Product_Name]]</f>
        <v>Flex Trainer</v>
      </c>
      <c r="N1408" s="10" t="str">
        <f>Cleaned_Data[[#This Row],[Product_Line]]</f>
        <v>Training</v>
      </c>
      <c r="O1408" s="10" t="str">
        <f>Cleaned_Data[[#This Row],[Size]]</f>
        <v>11</v>
      </c>
      <c r="P1408" s="10" t="str">
        <f t="shared" si="42"/>
        <v>Flex Trainer|Training|11</v>
      </c>
      <c r="Q1408" s="11">
        <f>Cleaned_Data[[#This Row],[Order_Date]]</f>
        <v>45523</v>
      </c>
      <c r="R1408" s="10" t="str">
        <f>Cleaned_Data[[#This Row],[Region]]</f>
        <v>Mumbai</v>
      </c>
      <c r="S1408" s="10" t="str">
        <f>Cleaned_Data[[#This Row],[Sales_Channel]]</f>
        <v>Retail</v>
      </c>
      <c r="T1408" s="10" t="str">
        <f>Cleaned_Data[[#This Row],[Gender_Category]]</f>
        <v>Men</v>
      </c>
      <c r="U1408" t="str">
        <f t="shared" si="43"/>
        <v>DK-391</v>
      </c>
      <c r="V1408" s="10"/>
      <c r="W1408" s="10"/>
    </row>
    <row r="1409" spans="1:23" x14ac:dyDescent="0.3">
      <c r="A1409" s="10" t="s">
        <v>1728</v>
      </c>
      <c r="B1409" s="10">
        <f>Cleaned_Data[[#This Row],[Order_ID]]</f>
        <v>3477</v>
      </c>
      <c r="C1409" s="10" t="str">
        <f>_xlfn.XLOOKUP(P1409,Dim_Product!$E$2:$E$221,Dim_Product!$A$2:$A$221,"Not Found")</f>
        <v>PK-15</v>
      </c>
      <c r="D1409" s="10" t="str">
        <f>_xlfn.XLOOKUP(Table5[[#This Row],[Order_Date]],Table8[Date],Table8[Date_Key],"Not Found")</f>
        <v>DK-543</v>
      </c>
      <c r="E1409" s="10" t="str">
        <f>_xlfn.XLOOKUP(R1409,Table4[Region],Table4[Region_Key])</f>
        <v>RK-05</v>
      </c>
      <c r="F1409" s="10" t="str">
        <f>_xlfn.XLOOKUP(S1409,Table6[Sales_Channel],Table6[Channel_Key])</f>
        <v>CK-01</v>
      </c>
      <c r="G1409" s="10" t="str">
        <f>_xlfn.XLOOKUP(T1409,Table7[Gender_Category],Table7[Gender_Key])</f>
        <v>GK-03</v>
      </c>
      <c r="H1409" s="10">
        <f>Cleaned_Data[[#This Row],[Units_Sold]]</f>
        <v>2</v>
      </c>
      <c r="I1409" s="10">
        <f>Cleaned_Data[[#This Row],[MRP]]</f>
        <v>4135.26</v>
      </c>
      <c r="J1409" s="10">
        <f>Cleaned_Data[[#This Row],[Discount_Applied]]</f>
        <v>0</v>
      </c>
      <c r="K1409" s="10">
        <f>Cleaned_Data[[#This Row],[Revenue]]</f>
        <v>0</v>
      </c>
      <c r="L1409" s="10">
        <f>Cleaned_Data[[#This Row],[Profit]]</f>
        <v>1691.28</v>
      </c>
      <c r="M1409" s="10" t="str">
        <f>Cleaned_Data[[#This Row],[Product_Name]]</f>
        <v>Air Jordan</v>
      </c>
      <c r="N1409" s="10" t="str">
        <f>Cleaned_Data[[#This Row],[Product_Line]]</f>
        <v>Basketball</v>
      </c>
      <c r="O1409" s="10" t="str">
        <f>Cleaned_Data[[#This Row],[Size]]</f>
        <v>M</v>
      </c>
      <c r="P1409" s="10" t="str">
        <f t="shared" si="42"/>
        <v>Air Jordan|Basketball|M</v>
      </c>
      <c r="Q1409" s="11">
        <f>Cleaned_Data[[#This Row],[Order_Date]]</f>
        <v>45675</v>
      </c>
      <c r="R1409" s="10" t="str">
        <f>Cleaned_Data[[#This Row],[Region]]</f>
        <v>Delhi</v>
      </c>
      <c r="S1409" s="10" t="str">
        <f>Cleaned_Data[[#This Row],[Sales_Channel]]</f>
        <v>Online</v>
      </c>
      <c r="T1409" s="10" t="str">
        <f>Cleaned_Data[[#This Row],[Gender_Category]]</f>
        <v>Men</v>
      </c>
      <c r="U1409" t="str">
        <f t="shared" si="43"/>
        <v>DK-543</v>
      </c>
      <c r="V1409" s="10"/>
      <c r="W1409" s="10"/>
    </row>
    <row r="1410" spans="1:23" x14ac:dyDescent="0.3">
      <c r="A1410" s="10" t="s">
        <v>1729</v>
      </c>
      <c r="B1410" s="10">
        <f>Cleaned_Data[[#This Row],[Order_ID]]</f>
        <v>3478</v>
      </c>
      <c r="C1410" s="10" t="str">
        <f>_xlfn.XLOOKUP(P1410,Dim_Product!$E$2:$E$221,Dim_Product!$A$2:$A$221,"Not Found")</f>
        <v>PK-109</v>
      </c>
      <c r="D1410" s="10" t="str">
        <f>_xlfn.XLOOKUP(Table5[[#This Row],[Order_Date]],Table8[Date],Table8[Date_Key],"Not Found")</f>
        <v>DK-584</v>
      </c>
      <c r="E1410" s="10" t="str">
        <f>_xlfn.XLOOKUP(R1410,Table4[Region],Table4[Region_Key])</f>
        <v>RK-03</v>
      </c>
      <c r="F1410" s="10" t="str">
        <f>_xlfn.XLOOKUP(S1410,Table6[Sales_Channel],Table6[Channel_Key])</f>
        <v>CK-02</v>
      </c>
      <c r="G1410" s="10" t="str">
        <f>_xlfn.XLOOKUP(T1410,Table7[Gender_Category],Table7[Gender_Key])</f>
        <v>GK-01</v>
      </c>
      <c r="H1410" s="10">
        <f>Cleaned_Data[[#This Row],[Units_Sold]]</f>
        <v>2</v>
      </c>
      <c r="I1410" s="10">
        <f>Cleaned_Data[[#This Row],[MRP]]</f>
        <v>6110.0300000000007</v>
      </c>
      <c r="J1410" s="10">
        <f>Cleaned_Data[[#This Row],[Discount_Applied]]</f>
        <v>0</v>
      </c>
      <c r="K1410" s="10">
        <f>Cleaned_Data[[#This Row],[Revenue]]</f>
        <v>0</v>
      </c>
      <c r="L1410" s="10">
        <f>Cleaned_Data[[#This Row],[Profit]]</f>
        <v>2192.6799999999998</v>
      </c>
      <c r="M1410" s="10" t="str">
        <f>Cleaned_Data[[#This Row],[Product_Name]]</f>
        <v>Flex Trainer</v>
      </c>
      <c r="N1410" s="10" t="str">
        <f>Cleaned_Data[[#This Row],[Product_Line]]</f>
        <v>Training</v>
      </c>
      <c r="O1410" s="10" t="str">
        <f>Cleaned_Data[[#This Row],[Size]]</f>
        <v>9</v>
      </c>
      <c r="P1410" s="10" t="str">
        <f t="shared" si="42"/>
        <v>Flex Trainer|Training|9</v>
      </c>
      <c r="Q1410" s="11">
        <f>Cleaned_Data[[#This Row],[Order_Date]]</f>
        <v>45716</v>
      </c>
      <c r="R1410" s="10" t="str">
        <f>Cleaned_Data[[#This Row],[Region]]</f>
        <v>Mumbai</v>
      </c>
      <c r="S1410" s="10" t="str">
        <f>Cleaned_Data[[#This Row],[Sales_Channel]]</f>
        <v>Retail</v>
      </c>
      <c r="T1410" s="10" t="str">
        <f>Cleaned_Data[[#This Row],[Gender_Category]]</f>
        <v>Kids</v>
      </c>
      <c r="U1410" t="str">
        <f t="shared" si="43"/>
        <v>DK-584</v>
      </c>
      <c r="V1410" s="10"/>
      <c r="W1410" s="10"/>
    </row>
    <row r="1411" spans="1:23" x14ac:dyDescent="0.3">
      <c r="A1411" s="10" t="s">
        <v>1730</v>
      </c>
      <c r="B1411" s="10">
        <f>Cleaned_Data[[#This Row],[Order_ID]]</f>
        <v>3479</v>
      </c>
      <c r="C1411" s="10" t="str">
        <f>_xlfn.XLOOKUP(P1411,Dim_Product!$E$2:$E$221,Dim_Product!$A$2:$A$221,"Not Found")</f>
        <v>PK-64</v>
      </c>
      <c r="D1411" s="10" t="str">
        <f>_xlfn.XLOOKUP(Table5[[#This Row],[Order_Date]],Table8[Date],Table8[Date_Key],"Not Found")</f>
        <v>DK-411</v>
      </c>
      <c r="E1411" s="10" t="str">
        <f>_xlfn.XLOOKUP(R1411,Table4[Region],Table4[Region_Key])</f>
        <v>RK-03</v>
      </c>
      <c r="F1411" s="10" t="str">
        <f>_xlfn.XLOOKUP(S1411,Table6[Sales_Channel],Table6[Channel_Key])</f>
        <v>CK-02</v>
      </c>
      <c r="G1411" s="10" t="str">
        <f>_xlfn.XLOOKUP(T1411,Table7[Gender_Category],Table7[Gender_Key])</f>
        <v>GK-02</v>
      </c>
      <c r="H1411" s="10">
        <f>Cleaned_Data[[#This Row],[Units_Sold]]</f>
        <v>4</v>
      </c>
      <c r="I1411" s="10">
        <f>Cleaned_Data[[#This Row],[MRP]]</f>
        <v>6110.0300000000007</v>
      </c>
      <c r="J1411" s="10">
        <f>Cleaned_Data[[#This Row],[Discount_Applied]]</f>
        <v>0</v>
      </c>
      <c r="K1411" s="10">
        <f>Cleaned_Data[[#This Row],[Revenue]]</f>
        <v>0</v>
      </c>
      <c r="L1411" s="10">
        <f>Cleaned_Data[[#This Row],[Profit]]</f>
        <v>1909.78</v>
      </c>
      <c r="M1411" s="10" t="str">
        <f>Cleaned_Data[[#This Row],[Product_Name]]</f>
        <v>ZoomX Invincible</v>
      </c>
      <c r="N1411" s="10" t="str">
        <f>Cleaned_Data[[#This Row],[Product_Line]]</f>
        <v>Training</v>
      </c>
      <c r="O1411" s="10" t="str">
        <f>Cleaned_Data[[#This Row],[Size]]</f>
        <v>XL</v>
      </c>
      <c r="P1411" s="10" t="str">
        <f t="shared" ref="P1411:P1474" si="44">TRIM(M1411)&amp;"|"&amp;TRIM(N1411)&amp;"|"&amp;TRIM(O1411)</f>
        <v>ZoomX Invincible|Training|XL</v>
      </c>
      <c r="Q1411" s="11">
        <f>Cleaned_Data[[#This Row],[Order_Date]]</f>
        <v>45543</v>
      </c>
      <c r="R1411" s="10" t="str">
        <f>Cleaned_Data[[#This Row],[Region]]</f>
        <v>Mumbai</v>
      </c>
      <c r="S1411" s="10" t="str">
        <f>Cleaned_Data[[#This Row],[Sales_Channel]]</f>
        <v>Retail</v>
      </c>
      <c r="T1411" s="10" t="str">
        <f>Cleaned_Data[[#This Row],[Gender_Category]]</f>
        <v>Women</v>
      </c>
      <c r="U1411" t="str">
        <f t="shared" ref="U1411:U1474" si="45">IF(D1411="",0,D1411)</f>
        <v>DK-411</v>
      </c>
      <c r="V1411" s="10"/>
      <c r="W1411" s="10"/>
    </row>
    <row r="1412" spans="1:23" x14ac:dyDescent="0.3">
      <c r="A1412" s="10" t="s">
        <v>1731</v>
      </c>
      <c r="B1412" s="10">
        <f>Cleaned_Data[[#This Row],[Order_ID]]</f>
        <v>3480</v>
      </c>
      <c r="C1412" s="10" t="str">
        <f>_xlfn.XLOOKUP(P1412,Dim_Product!$E$2:$E$221,Dim_Product!$A$2:$A$221,"Not Found")</f>
        <v>PK-116</v>
      </c>
      <c r="D1412" s="10" t="str">
        <f>_xlfn.XLOOKUP(Table5[[#This Row],[Order_Date]],Table8[Date],Table8[Date_Key],"Not Found")</f>
        <v>DK-526</v>
      </c>
      <c r="E1412" s="10" t="str">
        <f>_xlfn.XLOOKUP(R1412,Table4[Region],Table4[Region_Key])</f>
        <v>RK-01</v>
      </c>
      <c r="F1412" s="10" t="str">
        <f>_xlfn.XLOOKUP(S1412,Table6[Sales_Channel],Table6[Channel_Key])</f>
        <v>CK-01</v>
      </c>
      <c r="G1412" s="10" t="str">
        <f>_xlfn.XLOOKUP(T1412,Table7[Gender_Category],Table7[Gender_Key])</f>
        <v>GK-01</v>
      </c>
      <c r="H1412" s="10">
        <f>Cleaned_Data[[#This Row],[Units_Sold]]</f>
        <v>4</v>
      </c>
      <c r="I1412" s="10">
        <f>Cleaned_Data[[#This Row],[MRP]]</f>
        <v>2917.45</v>
      </c>
      <c r="J1412" s="10">
        <f>Cleaned_Data[[#This Row],[Discount_Applied]]</f>
        <v>0</v>
      </c>
      <c r="K1412" s="10">
        <f>Cleaned_Data[[#This Row],[Revenue]]</f>
        <v>0</v>
      </c>
      <c r="L1412" s="10">
        <f>Cleaned_Data[[#This Row],[Profit]]</f>
        <v>2872.75</v>
      </c>
      <c r="M1412" s="10" t="str">
        <f>Cleaned_Data[[#This Row],[Product_Name]]</f>
        <v>Free RN</v>
      </c>
      <c r="N1412" s="10" t="str">
        <f>Cleaned_Data[[#This Row],[Product_Line]]</f>
        <v>Running</v>
      </c>
      <c r="O1412" s="10" t="str">
        <f>Cleaned_Data[[#This Row],[Size]]</f>
        <v>M</v>
      </c>
      <c r="P1412" s="10" t="str">
        <f t="shared" si="44"/>
        <v>Free RN|Running|M</v>
      </c>
      <c r="Q1412" s="11">
        <f>Cleaned_Data[[#This Row],[Order_Date]]</f>
        <v>45658</v>
      </c>
      <c r="R1412" s="10" t="str">
        <f>Cleaned_Data[[#This Row],[Region]]</f>
        <v>Bangalore</v>
      </c>
      <c r="S1412" s="10" t="str">
        <f>Cleaned_Data[[#This Row],[Sales_Channel]]</f>
        <v>Online</v>
      </c>
      <c r="T1412" s="10" t="str">
        <f>Cleaned_Data[[#This Row],[Gender_Category]]</f>
        <v>Kids</v>
      </c>
      <c r="U1412" t="str">
        <f t="shared" si="45"/>
        <v>DK-526</v>
      </c>
      <c r="V1412" s="10"/>
      <c r="W1412" s="10"/>
    </row>
    <row r="1413" spans="1:23" x14ac:dyDescent="0.3">
      <c r="A1413" s="10" t="s">
        <v>1732</v>
      </c>
      <c r="B1413" s="10">
        <f>Cleaned_Data[[#This Row],[Order_ID]]</f>
        <v>3481</v>
      </c>
      <c r="C1413" s="10" t="str">
        <f>_xlfn.XLOOKUP(P1413,Dim_Product!$E$2:$E$221,Dim_Product!$A$2:$A$221,"Not Found")</f>
        <v>PK-44</v>
      </c>
      <c r="D1413" s="10" t="str">
        <f>_xlfn.XLOOKUP(Table5[[#This Row],[Order_Date]],Table8[Date],Table8[Date_Key],"Not Found")</f>
        <v>Not Found</v>
      </c>
      <c r="E1413" s="10" t="str">
        <f>_xlfn.XLOOKUP(R1413,Table4[Region],Table4[Region_Key])</f>
        <v>RK-01</v>
      </c>
      <c r="F1413" s="10" t="str">
        <f>_xlfn.XLOOKUP(S1413,Table6[Sales_Channel],Table6[Channel_Key])</f>
        <v>CK-01</v>
      </c>
      <c r="G1413" s="10" t="str">
        <f>_xlfn.XLOOKUP(T1413,Table7[Gender_Category],Table7[Gender_Key])</f>
        <v>GK-02</v>
      </c>
      <c r="H1413" s="10">
        <f>Cleaned_Data[[#This Row],[Units_Sold]]</f>
        <v>4</v>
      </c>
      <c r="I1413" s="10">
        <f>Cleaned_Data[[#This Row],[MRP]]</f>
        <v>6110.0300000000007</v>
      </c>
      <c r="J1413" s="10">
        <f>Cleaned_Data[[#This Row],[Discount_Applied]]</f>
        <v>0</v>
      </c>
      <c r="K1413" s="10">
        <f>Cleaned_Data[[#This Row],[Revenue]]</f>
        <v>0</v>
      </c>
      <c r="L1413" s="10">
        <f>Cleaned_Data[[#This Row],[Profit]]</f>
        <v>2564.61</v>
      </c>
      <c r="M1413" s="10" t="str">
        <f>Cleaned_Data[[#This Row],[Product_Name]]</f>
        <v>Air Force 1</v>
      </c>
      <c r="N1413" s="10" t="str">
        <f>Cleaned_Data[[#This Row],[Product_Line]]</f>
        <v>Lifestyle</v>
      </c>
      <c r="O1413" s="10" t="str">
        <f>Cleaned_Data[[#This Row],[Size]]</f>
        <v>XL</v>
      </c>
      <c r="P1413" s="10" t="str">
        <f t="shared" si="44"/>
        <v>Air Force 1|Lifestyle|XL</v>
      </c>
      <c r="Q1413" s="11" t="str">
        <f>Cleaned_Data[[#This Row],[Order_Date]]</f>
        <v/>
      </c>
      <c r="R1413" s="10" t="str">
        <f>Cleaned_Data[[#This Row],[Region]]</f>
        <v>Bangalore</v>
      </c>
      <c r="S1413" s="10" t="str">
        <f>Cleaned_Data[[#This Row],[Sales_Channel]]</f>
        <v>Online</v>
      </c>
      <c r="T1413" s="10" t="str">
        <f>Cleaned_Data[[#This Row],[Gender_Category]]</f>
        <v>Women</v>
      </c>
      <c r="U1413" t="str">
        <f t="shared" si="45"/>
        <v>Not Found</v>
      </c>
      <c r="V1413" s="10"/>
      <c r="W1413" s="10"/>
    </row>
    <row r="1414" spans="1:23" x14ac:dyDescent="0.3">
      <c r="A1414" s="10" t="s">
        <v>1733</v>
      </c>
      <c r="B1414" s="10">
        <f>Cleaned_Data[[#This Row],[Order_ID]]</f>
        <v>3482</v>
      </c>
      <c r="C1414" s="10" t="str">
        <f>_xlfn.XLOOKUP(P1414,Dim_Product!$E$2:$E$221,Dim_Product!$A$2:$A$221,"Not Found")</f>
        <v>PK-08</v>
      </c>
      <c r="D1414" s="10" t="str">
        <f>_xlfn.XLOOKUP(Table5[[#This Row],[Order_Date]],Table8[Date],Table8[Date_Key],"Not Found")</f>
        <v>Not Found</v>
      </c>
      <c r="E1414" s="10" t="str">
        <f>_xlfn.XLOOKUP(R1414,Table4[Region],Table4[Region_Key])</f>
        <v>RK-02</v>
      </c>
      <c r="F1414" s="10" t="str">
        <f>_xlfn.XLOOKUP(S1414,Table6[Sales_Channel],Table6[Channel_Key])</f>
        <v>CK-01</v>
      </c>
      <c r="G1414" s="10" t="str">
        <f>_xlfn.XLOOKUP(T1414,Table7[Gender_Category],Table7[Gender_Key])</f>
        <v>GK-03</v>
      </c>
      <c r="H1414" s="10">
        <f>Cleaned_Data[[#This Row],[Units_Sold]]</f>
        <v>2</v>
      </c>
      <c r="I1414" s="10">
        <f>Cleaned_Data[[#This Row],[MRP]]</f>
        <v>6110.0300000000007</v>
      </c>
      <c r="J1414" s="10">
        <f>Cleaned_Data[[#This Row],[Discount_Applied]]</f>
        <v>0</v>
      </c>
      <c r="K1414" s="10">
        <f>Cleaned_Data[[#This Row],[Revenue]]</f>
        <v>0</v>
      </c>
      <c r="L1414" s="10">
        <f>Cleaned_Data[[#This Row],[Profit]]</f>
        <v>1660.47</v>
      </c>
      <c r="M1414" s="10" t="str">
        <f>Cleaned_Data[[#This Row],[Product_Name]]</f>
        <v>Mercurial Superfly</v>
      </c>
      <c r="N1414" s="10" t="str">
        <f>Cleaned_Data[[#This Row],[Product_Line]]</f>
        <v>Soccer</v>
      </c>
      <c r="O1414" s="10" t="str">
        <f>Cleaned_Data[[#This Row],[Size]]</f>
        <v>M</v>
      </c>
      <c r="P1414" s="10" t="str">
        <f t="shared" si="44"/>
        <v>Mercurial Superfly|Soccer|M</v>
      </c>
      <c r="Q1414" s="11" t="str">
        <f>Cleaned_Data[[#This Row],[Order_Date]]</f>
        <v/>
      </c>
      <c r="R1414" s="10" t="str">
        <f>Cleaned_Data[[#This Row],[Region]]</f>
        <v>Hyderabad</v>
      </c>
      <c r="S1414" s="10" t="str">
        <f>Cleaned_Data[[#This Row],[Sales_Channel]]</f>
        <v>Online</v>
      </c>
      <c r="T1414" s="10" t="str">
        <f>Cleaned_Data[[#This Row],[Gender_Category]]</f>
        <v>Men</v>
      </c>
      <c r="U1414" t="str">
        <f t="shared" si="45"/>
        <v>Not Found</v>
      </c>
      <c r="V1414" s="10"/>
      <c r="W1414" s="10"/>
    </row>
    <row r="1415" spans="1:23" x14ac:dyDescent="0.3">
      <c r="A1415" s="10" t="s">
        <v>1734</v>
      </c>
      <c r="B1415" s="10">
        <f>Cleaned_Data[[#This Row],[Order_ID]]</f>
        <v>3483</v>
      </c>
      <c r="C1415" s="10" t="str">
        <f>_xlfn.XLOOKUP(P1415,Dim_Product!$E$2:$E$221,Dim_Product!$A$2:$A$221,"Not Found")</f>
        <v>PK-119</v>
      </c>
      <c r="D1415" s="10" t="str">
        <f>_xlfn.XLOOKUP(Table5[[#This Row],[Order_Date]],Table8[Date],Table8[Date_Key],"Not Found")</f>
        <v>DK-06</v>
      </c>
      <c r="E1415" s="10" t="str">
        <f>_xlfn.XLOOKUP(R1415,Table4[Region],Table4[Region_Key])</f>
        <v>RK-06</v>
      </c>
      <c r="F1415" s="10" t="str">
        <f>_xlfn.XLOOKUP(S1415,Table6[Sales_Channel],Table6[Channel_Key])</f>
        <v>CK-01</v>
      </c>
      <c r="G1415" s="10" t="str">
        <f>_xlfn.XLOOKUP(T1415,Table7[Gender_Category],Table7[Gender_Key])</f>
        <v>GK-03</v>
      </c>
      <c r="H1415" s="10">
        <f>Cleaned_Data[[#This Row],[Units_Sold]]</f>
        <v>4</v>
      </c>
      <c r="I1415" s="10">
        <f>Cleaned_Data[[#This Row],[MRP]]</f>
        <v>4733.92</v>
      </c>
      <c r="J1415" s="10">
        <f>Cleaned_Data[[#This Row],[Discount_Applied]]</f>
        <v>0</v>
      </c>
      <c r="K1415" s="10">
        <f>Cleaned_Data[[#This Row],[Revenue]]</f>
        <v>0</v>
      </c>
      <c r="L1415" s="10">
        <f>Cleaned_Data[[#This Row],[Profit]]</f>
        <v>738.19</v>
      </c>
      <c r="M1415" s="10" t="str">
        <f>Cleaned_Data[[#This Row],[Product_Name]]</f>
        <v>Air Force 1</v>
      </c>
      <c r="N1415" s="10" t="str">
        <f>Cleaned_Data[[#This Row],[Product_Line]]</f>
        <v>Lifestyle</v>
      </c>
      <c r="O1415" s="10" t="str">
        <f>Cleaned_Data[[#This Row],[Size]]</f>
        <v>L</v>
      </c>
      <c r="P1415" s="10" t="str">
        <f t="shared" si="44"/>
        <v>Air Force 1|Lifestyle|L</v>
      </c>
      <c r="Q1415" s="11">
        <f>Cleaned_Data[[#This Row],[Order_Date]]</f>
        <v>45138</v>
      </c>
      <c r="R1415" s="10" t="str">
        <f>Cleaned_Data[[#This Row],[Region]]</f>
        <v>Kolkata</v>
      </c>
      <c r="S1415" s="10" t="str">
        <f>Cleaned_Data[[#This Row],[Sales_Channel]]</f>
        <v>Online</v>
      </c>
      <c r="T1415" s="10" t="str">
        <f>Cleaned_Data[[#This Row],[Gender_Category]]</f>
        <v>Men</v>
      </c>
      <c r="U1415" t="str">
        <f t="shared" si="45"/>
        <v>DK-06</v>
      </c>
      <c r="V1415" s="10"/>
      <c r="W1415" s="10"/>
    </row>
    <row r="1416" spans="1:23" x14ac:dyDescent="0.3">
      <c r="A1416" s="10" t="s">
        <v>1735</v>
      </c>
      <c r="B1416" s="10">
        <f>Cleaned_Data[[#This Row],[Order_ID]]</f>
        <v>3484</v>
      </c>
      <c r="C1416" s="10" t="str">
        <f>_xlfn.XLOOKUP(P1416,Dim_Product!$E$2:$E$221,Dim_Product!$A$2:$A$221,"Not Found")</f>
        <v>PK-167</v>
      </c>
      <c r="D1416" s="10" t="str">
        <f>_xlfn.XLOOKUP(Table5[[#This Row],[Order_Date]],Table8[Date],Table8[Date_Key],"Not Found")</f>
        <v>DK-546</v>
      </c>
      <c r="E1416" s="10" t="str">
        <f>_xlfn.XLOOKUP(R1416,Table4[Region],Table4[Region_Key])</f>
        <v>RK-01</v>
      </c>
      <c r="F1416" s="10" t="str">
        <f>_xlfn.XLOOKUP(S1416,Table6[Sales_Channel],Table6[Channel_Key])</f>
        <v>CK-01</v>
      </c>
      <c r="G1416" s="10" t="str">
        <f>_xlfn.XLOOKUP(T1416,Table7[Gender_Category],Table7[Gender_Key])</f>
        <v>GK-01</v>
      </c>
      <c r="H1416" s="10">
        <f>Cleaned_Data[[#This Row],[Units_Sold]]</f>
        <v>2</v>
      </c>
      <c r="I1416" s="10">
        <f>Cleaned_Data[[#This Row],[MRP]]</f>
        <v>2638.44</v>
      </c>
      <c r="J1416" s="10">
        <f>Cleaned_Data[[#This Row],[Discount_Applied]]</f>
        <v>0</v>
      </c>
      <c r="K1416" s="10">
        <f>Cleaned_Data[[#This Row],[Revenue]]</f>
        <v>0</v>
      </c>
      <c r="L1416" s="10">
        <f>Cleaned_Data[[#This Row],[Profit]]</f>
        <v>1395.41</v>
      </c>
      <c r="M1416" s="10" t="str">
        <f>Cleaned_Data[[#This Row],[Product_Name]]</f>
        <v>Dunk Low</v>
      </c>
      <c r="N1416" s="10" t="str">
        <f>Cleaned_Data[[#This Row],[Product_Line]]</f>
        <v>Lifestyle</v>
      </c>
      <c r="O1416" s="10" t="str">
        <f>Cleaned_Data[[#This Row],[Size]]</f>
        <v>12</v>
      </c>
      <c r="P1416" s="10" t="str">
        <f t="shared" si="44"/>
        <v>Dunk Low|Lifestyle|12</v>
      </c>
      <c r="Q1416" s="11">
        <f>Cleaned_Data[[#This Row],[Order_Date]]</f>
        <v>45678</v>
      </c>
      <c r="R1416" s="10" t="str">
        <f>Cleaned_Data[[#This Row],[Region]]</f>
        <v>Bangalore</v>
      </c>
      <c r="S1416" s="10" t="str">
        <f>Cleaned_Data[[#This Row],[Sales_Channel]]</f>
        <v>Online</v>
      </c>
      <c r="T1416" s="10" t="str">
        <f>Cleaned_Data[[#This Row],[Gender_Category]]</f>
        <v>Kids</v>
      </c>
      <c r="U1416" t="str">
        <f t="shared" si="45"/>
        <v>DK-546</v>
      </c>
      <c r="V1416" s="10"/>
      <c r="W1416" s="10"/>
    </row>
    <row r="1417" spans="1:23" x14ac:dyDescent="0.3">
      <c r="A1417" s="10" t="s">
        <v>1736</v>
      </c>
      <c r="B1417" s="10">
        <f>Cleaned_Data[[#This Row],[Order_ID]]</f>
        <v>3485</v>
      </c>
      <c r="C1417" s="10" t="str">
        <f>_xlfn.XLOOKUP(P1417,Dim_Product!$E$2:$E$221,Dim_Product!$A$2:$A$221,"Not Found")</f>
        <v>PK-106</v>
      </c>
      <c r="D1417" s="10" t="str">
        <f>_xlfn.XLOOKUP(Table5[[#This Row],[Order_Date]],Table8[Date],Table8[Date_Key],"Not Found")</f>
        <v>DK-225</v>
      </c>
      <c r="E1417" s="10" t="str">
        <f>_xlfn.XLOOKUP(R1417,Table4[Region],Table4[Region_Key])</f>
        <v>RK-02</v>
      </c>
      <c r="F1417" s="10" t="str">
        <f>_xlfn.XLOOKUP(S1417,Table6[Sales_Channel],Table6[Channel_Key])</f>
        <v>CK-02</v>
      </c>
      <c r="G1417" s="10" t="str">
        <f>_xlfn.XLOOKUP(T1417,Table7[Gender_Category],Table7[Gender_Key])</f>
        <v>GK-02</v>
      </c>
      <c r="H1417" s="10">
        <f>Cleaned_Data[[#This Row],[Units_Sold]]</f>
        <v>2</v>
      </c>
      <c r="I1417" s="10">
        <f>Cleaned_Data[[#This Row],[MRP]]</f>
        <v>6110.0300000000007</v>
      </c>
      <c r="J1417" s="10">
        <f>Cleaned_Data[[#This Row],[Discount_Applied]]</f>
        <v>0</v>
      </c>
      <c r="K1417" s="10">
        <f>Cleaned_Data[[#This Row],[Revenue]]</f>
        <v>0</v>
      </c>
      <c r="L1417" s="10">
        <f>Cleaned_Data[[#This Row],[Profit]]</f>
        <v>1722.38</v>
      </c>
      <c r="M1417" s="10" t="str">
        <f>Cleaned_Data[[#This Row],[Product_Name]]</f>
        <v>Dunk Low</v>
      </c>
      <c r="N1417" s="10" t="str">
        <f>Cleaned_Data[[#This Row],[Product_Line]]</f>
        <v>Lifestyle</v>
      </c>
      <c r="O1417" s="10" t="str">
        <f>Cleaned_Data[[#This Row],[Size]]</f>
        <v>NA</v>
      </c>
      <c r="P1417" s="10" t="str">
        <f t="shared" si="44"/>
        <v>Dunk Low|Lifestyle|NA</v>
      </c>
      <c r="Q1417" s="11">
        <f>Cleaned_Data[[#This Row],[Order_Date]]</f>
        <v>45357</v>
      </c>
      <c r="R1417" s="10" t="str">
        <f>Cleaned_Data[[#This Row],[Region]]</f>
        <v>Hyderabad</v>
      </c>
      <c r="S1417" s="10" t="str">
        <f>Cleaned_Data[[#This Row],[Sales_Channel]]</f>
        <v>Retail</v>
      </c>
      <c r="T1417" s="10" t="str">
        <f>Cleaned_Data[[#This Row],[Gender_Category]]</f>
        <v>Women</v>
      </c>
      <c r="U1417" t="str">
        <f t="shared" si="45"/>
        <v>DK-225</v>
      </c>
      <c r="V1417" s="10"/>
      <c r="W1417" s="10"/>
    </row>
    <row r="1418" spans="1:23" x14ac:dyDescent="0.3">
      <c r="A1418" s="10" t="s">
        <v>1737</v>
      </c>
      <c r="B1418" s="10">
        <f>Cleaned_Data[[#This Row],[Order_ID]]</f>
        <v>3486</v>
      </c>
      <c r="C1418" s="10" t="str">
        <f>_xlfn.XLOOKUP(P1418,Dim_Product!$E$2:$E$221,Dim_Product!$A$2:$A$221,"Not Found")</f>
        <v>PK-72</v>
      </c>
      <c r="D1418" s="10" t="str">
        <f>_xlfn.XLOOKUP(Table5[[#This Row],[Order_Date]],Table8[Date],Table8[Date_Key],"Not Found")</f>
        <v>DK-680</v>
      </c>
      <c r="E1418" s="10" t="str">
        <f>_xlfn.XLOOKUP(R1418,Table4[Region],Table4[Region_Key])</f>
        <v>RK-05</v>
      </c>
      <c r="F1418" s="10" t="str">
        <f>_xlfn.XLOOKUP(S1418,Table6[Sales_Channel],Table6[Channel_Key])</f>
        <v>CK-02</v>
      </c>
      <c r="G1418" s="10" t="str">
        <f>_xlfn.XLOOKUP(T1418,Table7[Gender_Category],Table7[Gender_Key])</f>
        <v>GK-01</v>
      </c>
      <c r="H1418" s="10">
        <f>Cleaned_Data[[#This Row],[Units_Sold]]</f>
        <v>4</v>
      </c>
      <c r="I1418" s="10">
        <f>Cleaned_Data[[#This Row],[MRP]]</f>
        <v>6110.0300000000007</v>
      </c>
      <c r="J1418" s="10">
        <f>Cleaned_Data[[#This Row],[Discount_Applied]]</f>
        <v>0</v>
      </c>
      <c r="K1418" s="10">
        <f>Cleaned_Data[[#This Row],[Revenue]]</f>
        <v>0</v>
      </c>
      <c r="L1418" s="10">
        <f>Cleaned_Data[[#This Row],[Profit]]</f>
        <v>1451.77</v>
      </c>
      <c r="M1418" s="10" t="str">
        <f>Cleaned_Data[[#This Row],[Product_Name]]</f>
        <v>SuperRep Go</v>
      </c>
      <c r="N1418" s="10" t="str">
        <f>Cleaned_Data[[#This Row],[Product_Line]]</f>
        <v>Training</v>
      </c>
      <c r="O1418" s="10" t="str">
        <f>Cleaned_Data[[#This Row],[Size]]</f>
        <v>L</v>
      </c>
      <c r="P1418" s="10" t="str">
        <f t="shared" si="44"/>
        <v>SuperRep Go|Training|L</v>
      </c>
      <c r="Q1418" s="11">
        <f>Cleaned_Data[[#This Row],[Order_Date]]</f>
        <v>45812</v>
      </c>
      <c r="R1418" s="10" t="str">
        <f>Cleaned_Data[[#This Row],[Region]]</f>
        <v>Delhi</v>
      </c>
      <c r="S1418" s="10" t="str">
        <f>Cleaned_Data[[#This Row],[Sales_Channel]]</f>
        <v>Retail</v>
      </c>
      <c r="T1418" s="10" t="str">
        <f>Cleaned_Data[[#This Row],[Gender_Category]]</f>
        <v>Kids</v>
      </c>
      <c r="U1418" t="str">
        <f t="shared" si="45"/>
        <v>DK-680</v>
      </c>
      <c r="V1418" s="10"/>
      <c r="W1418" s="10"/>
    </row>
    <row r="1419" spans="1:23" x14ac:dyDescent="0.3">
      <c r="A1419" s="10" t="s">
        <v>1738</v>
      </c>
      <c r="B1419" s="10">
        <f>Cleaned_Data[[#This Row],[Order_ID]]</f>
        <v>3487</v>
      </c>
      <c r="C1419" s="10" t="str">
        <f>_xlfn.XLOOKUP(P1419,Dim_Product!$E$2:$E$221,Dim_Product!$A$2:$A$221,"Not Found")</f>
        <v>PK-111</v>
      </c>
      <c r="D1419" s="10" t="str">
        <f>_xlfn.XLOOKUP(Table5[[#This Row],[Order_Date]],Table8[Date],Table8[Date_Key],"Not Found")</f>
        <v>DK-614</v>
      </c>
      <c r="E1419" s="10" t="str">
        <f>_xlfn.XLOOKUP(R1419,Table4[Region],Table4[Region_Key])</f>
        <v>RK-02</v>
      </c>
      <c r="F1419" s="10" t="str">
        <f>_xlfn.XLOOKUP(S1419,Table6[Sales_Channel],Table6[Channel_Key])</f>
        <v>CK-01</v>
      </c>
      <c r="G1419" s="10" t="str">
        <f>_xlfn.XLOOKUP(T1419,Table7[Gender_Category],Table7[Gender_Key])</f>
        <v>GK-03</v>
      </c>
      <c r="H1419" s="10">
        <f>Cleaned_Data[[#This Row],[Units_Sold]]</f>
        <v>2</v>
      </c>
      <c r="I1419" s="10">
        <f>Cleaned_Data[[#This Row],[MRP]]</f>
        <v>3240.99</v>
      </c>
      <c r="J1419" s="10">
        <f>Cleaned_Data[[#This Row],[Discount_Applied]]</f>
        <v>0.42</v>
      </c>
      <c r="K1419" s="10">
        <f>Cleaned_Data[[#This Row],[Revenue]]</f>
        <v>0</v>
      </c>
      <c r="L1419" s="10">
        <f>Cleaned_Data[[#This Row],[Profit]]</f>
        <v>2927.35</v>
      </c>
      <c r="M1419" s="10" t="str">
        <f>Cleaned_Data[[#This Row],[Product_Name]]</f>
        <v>Dunk Low</v>
      </c>
      <c r="N1419" s="10" t="str">
        <f>Cleaned_Data[[#This Row],[Product_Line]]</f>
        <v>Lifestyle</v>
      </c>
      <c r="O1419" s="10" t="str">
        <f>Cleaned_Data[[#This Row],[Size]]</f>
        <v>M</v>
      </c>
      <c r="P1419" s="10" t="str">
        <f t="shared" si="44"/>
        <v>Dunk Low|Lifestyle|M</v>
      </c>
      <c r="Q1419" s="11">
        <f>Cleaned_Data[[#This Row],[Order_Date]]</f>
        <v>45746</v>
      </c>
      <c r="R1419" s="10" t="str">
        <f>Cleaned_Data[[#This Row],[Region]]</f>
        <v>Hyderabad</v>
      </c>
      <c r="S1419" s="10" t="str">
        <f>Cleaned_Data[[#This Row],[Sales_Channel]]</f>
        <v>Online</v>
      </c>
      <c r="T1419" s="10" t="str">
        <f>Cleaned_Data[[#This Row],[Gender_Category]]</f>
        <v>Men</v>
      </c>
      <c r="U1419" t="str">
        <f t="shared" si="45"/>
        <v>DK-614</v>
      </c>
      <c r="V1419" s="10"/>
      <c r="W1419" s="10"/>
    </row>
    <row r="1420" spans="1:23" x14ac:dyDescent="0.3">
      <c r="A1420" s="10" t="s">
        <v>1739</v>
      </c>
      <c r="B1420" s="10">
        <f>Cleaned_Data[[#This Row],[Order_ID]]</f>
        <v>3488</v>
      </c>
      <c r="C1420" s="10" t="str">
        <f>_xlfn.XLOOKUP(P1420,Dim_Product!$E$2:$E$221,Dim_Product!$A$2:$A$221,"Not Found")</f>
        <v>PK-142</v>
      </c>
      <c r="D1420" s="10" t="str">
        <f>_xlfn.XLOOKUP(Table5[[#This Row],[Order_Date]],Table8[Date],Table8[Date_Key],"Not Found")</f>
        <v>Not Found</v>
      </c>
      <c r="E1420" s="10" t="str">
        <f>_xlfn.XLOOKUP(R1420,Table4[Region],Table4[Region_Key])</f>
        <v>RK-06</v>
      </c>
      <c r="F1420" s="10" t="str">
        <f>_xlfn.XLOOKUP(S1420,Table6[Sales_Channel],Table6[Channel_Key])</f>
        <v>CK-01</v>
      </c>
      <c r="G1420" s="10" t="str">
        <f>_xlfn.XLOOKUP(T1420,Table7[Gender_Category],Table7[Gender_Key])</f>
        <v>GK-02</v>
      </c>
      <c r="H1420" s="10">
        <f>Cleaned_Data[[#This Row],[Units_Sold]]</f>
        <v>4</v>
      </c>
      <c r="I1420" s="10">
        <f>Cleaned_Data[[#This Row],[MRP]]</f>
        <v>6110.0300000000007</v>
      </c>
      <c r="J1420" s="10">
        <f>Cleaned_Data[[#This Row],[Discount_Applied]]</f>
        <v>0</v>
      </c>
      <c r="K1420" s="10">
        <f>Cleaned_Data[[#This Row],[Revenue]]</f>
        <v>0</v>
      </c>
      <c r="L1420" s="10">
        <f>Cleaned_Data[[#This Row],[Profit]]</f>
        <v>86.25</v>
      </c>
      <c r="M1420" s="10" t="str">
        <f>Cleaned_Data[[#This Row],[Product_Name]]</f>
        <v>Tiempo Legend</v>
      </c>
      <c r="N1420" s="10" t="str">
        <f>Cleaned_Data[[#This Row],[Product_Line]]</f>
        <v>Soccer</v>
      </c>
      <c r="O1420" s="10" t="str">
        <f>Cleaned_Data[[#This Row],[Size]]</f>
        <v>XL</v>
      </c>
      <c r="P1420" s="10" t="str">
        <f t="shared" si="44"/>
        <v>Tiempo Legend|Soccer|XL</v>
      </c>
      <c r="Q1420" s="11" t="str">
        <f>Cleaned_Data[[#This Row],[Order_Date]]</f>
        <v/>
      </c>
      <c r="R1420" s="10" t="str">
        <f>Cleaned_Data[[#This Row],[Region]]</f>
        <v>Kolkata</v>
      </c>
      <c r="S1420" s="10" t="str">
        <f>Cleaned_Data[[#This Row],[Sales_Channel]]</f>
        <v>Online</v>
      </c>
      <c r="T1420" s="10" t="str">
        <f>Cleaned_Data[[#This Row],[Gender_Category]]</f>
        <v>Women</v>
      </c>
      <c r="U1420" t="str">
        <f t="shared" si="45"/>
        <v>Not Found</v>
      </c>
      <c r="V1420" s="10"/>
      <c r="W1420" s="10"/>
    </row>
    <row r="1421" spans="1:23" x14ac:dyDescent="0.3">
      <c r="A1421" s="10" t="s">
        <v>1740</v>
      </c>
      <c r="B1421" s="10">
        <f>Cleaned_Data[[#This Row],[Order_ID]]</f>
        <v>3489</v>
      </c>
      <c r="C1421" s="10" t="str">
        <f>_xlfn.XLOOKUP(P1421,Dim_Product!$E$2:$E$221,Dim_Product!$A$2:$A$221,"Not Found")</f>
        <v>PK-168</v>
      </c>
      <c r="D1421" s="10" t="str">
        <f>_xlfn.XLOOKUP(Table5[[#This Row],[Order_Date]],Table8[Date],Table8[Date_Key],"Not Found")</f>
        <v>Not Found</v>
      </c>
      <c r="E1421" s="10" t="str">
        <f>_xlfn.XLOOKUP(R1421,Table4[Region],Table4[Region_Key])</f>
        <v>RK-03</v>
      </c>
      <c r="F1421" s="10" t="str">
        <f>_xlfn.XLOOKUP(S1421,Table6[Sales_Channel],Table6[Channel_Key])</f>
        <v>CK-01</v>
      </c>
      <c r="G1421" s="10" t="str">
        <f>_xlfn.XLOOKUP(T1421,Table7[Gender_Category],Table7[Gender_Key])</f>
        <v>GK-01</v>
      </c>
      <c r="H1421" s="10">
        <f>Cleaned_Data[[#This Row],[Units_Sold]]</f>
        <v>2</v>
      </c>
      <c r="I1421" s="10">
        <f>Cleaned_Data[[#This Row],[MRP]]</f>
        <v>6110.0300000000007</v>
      </c>
      <c r="J1421" s="10">
        <f>Cleaned_Data[[#This Row],[Discount_Applied]]</f>
        <v>0</v>
      </c>
      <c r="K1421" s="10">
        <f>Cleaned_Data[[#This Row],[Revenue]]</f>
        <v>0</v>
      </c>
      <c r="L1421" s="10">
        <f>Cleaned_Data[[#This Row],[Profit]]</f>
        <v>1734.72</v>
      </c>
      <c r="M1421" s="10" t="str">
        <f>Cleaned_Data[[#This Row],[Product_Name]]</f>
        <v>React Infinity</v>
      </c>
      <c r="N1421" s="10" t="str">
        <f>Cleaned_Data[[#This Row],[Product_Line]]</f>
        <v>Running</v>
      </c>
      <c r="O1421" s="10" t="str">
        <f>Cleaned_Data[[#This Row],[Size]]</f>
        <v>8</v>
      </c>
      <c r="P1421" s="10" t="str">
        <f t="shared" si="44"/>
        <v>React Infinity|Running|8</v>
      </c>
      <c r="Q1421" s="11" t="str">
        <f>Cleaned_Data[[#This Row],[Order_Date]]</f>
        <v/>
      </c>
      <c r="R1421" s="10" t="str">
        <f>Cleaned_Data[[#This Row],[Region]]</f>
        <v>Mumbai</v>
      </c>
      <c r="S1421" s="10" t="str">
        <f>Cleaned_Data[[#This Row],[Sales_Channel]]</f>
        <v>Online</v>
      </c>
      <c r="T1421" s="10" t="str">
        <f>Cleaned_Data[[#This Row],[Gender_Category]]</f>
        <v>Kids</v>
      </c>
      <c r="U1421" t="str">
        <f t="shared" si="45"/>
        <v>Not Found</v>
      </c>
      <c r="V1421" s="10"/>
      <c r="W1421" s="10"/>
    </row>
    <row r="1422" spans="1:23" x14ac:dyDescent="0.3">
      <c r="A1422" s="10" t="s">
        <v>1741</v>
      </c>
      <c r="B1422" s="10">
        <f>Cleaned_Data[[#This Row],[Order_ID]]</f>
        <v>3490</v>
      </c>
      <c r="C1422" s="10" t="str">
        <f>_xlfn.XLOOKUP(P1422,Dim_Product!$E$2:$E$221,Dim_Product!$A$2:$A$221,"Not Found")</f>
        <v>PK-19</v>
      </c>
      <c r="D1422" s="10" t="str">
        <f>_xlfn.XLOOKUP(Table5[[#This Row],[Order_Date]],Table8[Date],Table8[Date_Key],"Not Found")</f>
        <v>Not Found</v>
      </c>
      <c r="E1422" s="10" t="str">
        <f>_xlfn.XLOOKUP(R1422,Table4[Region],Table4[Region_Key])</f>
        <v>RK-05</v>
      </c>
      <c r="F1422" s="10" t="str">
        <f>_xlfn.XLOOKUP(S1422,Table6[Sales_Channel],Table6[Channel_Key])</f>
        <v>CK-01</v>
      </c>
      <c r="G1422" s="10" t="str">
        <f>_xlfn.XLOOKUP(T1422,Table7[Gender_Category],Table7[Gender_Key])</f>
        <v>GK-03</v>
      </c>
      <c r="H1422" s="10">
        <f>Cleaned_Data[[#This Row],[Units_Sold]]</f>
        <v>0</v>
      </c>
      <c r="I1422" s="10">
        <f>Cleaned_Data[[#This Row],[MRP]]</f>
        <v>6110.0300000000007</v>
      </c>
      <c r="J1422" s="10">
        <f>Cleaned_Data[[#This Row],[Discount_Applied]]</f>
        <v>0.98</v>
      </c>
      <c r="K1422" s="10">
        <f>Cleaned_Data[[#This Row],[Revenue]]</f>
        <v>0</v>
      </c>
      <c r="L1422" s="10">
        <f>Cleaned_Data[[#This Row],[Profit]]</f>
        <v>1591.77</v>
      </c>
      <c r="M1422" s="10" t="str">
        <f>Cleaned_Data[[#This Row],[Product_Name]]</f>
        <v>Free RN</v>
      </c>
      <c r="N1422" s="10" t="str">
        <f>Cleaned_Data[[#This Row],[Product_Line]]</f>
        <v>Running</v>
      </c>
      <c r="O1422" s="10" t="str">
        <f>Cleaned_Data[[#This Row],[Size]]</f>
        <v>L</v>
      </c>
      <c r="P1422" s="10" t="str">
        <f t="shared" si="44"/>
        <v>Free RN|Running|L</v>
      </c>
      <c r="Q1422" s="11" t="str">
        <f>Cleaned_Data[[#This Row],[Order_Date]]</f>
        <v/>
      </c>
      <c r="R1422" s="10" t="str">
        <f>Cleaned_Data[[#This Row],[Region]]</f>
        <v>Delhi</v>
      </c>
      <c r="S1422" s="10" t="str">
        <f>Cleaned_Data[[#This Row],[Sales_Channel]]</f>
        <v>Online</v>
      </c>
      <c r="T1422" s="10" t="str">
        <f>Cleaned_Data[[#This Row],[Gender_Category]]</f>
        <v>Men</v>
      </c>
      <c r="U1422" t="str">
        <f t="shared" si="45"/>
        <v>Not Found</v>
      </c>
      <c r="V1422" s="10"/>
      <c r="W1422" s="10"/>
    </row>
    <row r="1423" spans="1:23" x14ac:dyDescent="0.3">
      <c r="A1423" s="10" t="s">
        <v>1742</v>
      </c>
      <c r="B1423" s="10">
        <f>Cleaned_Data[[#This Row],[Order_ID]]</f>
        <v>3491</v>
      </c>
      <c r="C1423" s="10" t="str">
        <f>_xlfn.XLOOKUP(P1423,Dim_Product!$E$2:$E$221,Dim_Product!$A$2:$A$221,"Not Found")</f>
        <v>PK-37</v>
      </c>
      <c r="D1423" s="10" t="str">
        <f>_xlfn.XLOOKUP(Table5[[#This Row],[Order_Date]],Table8[Date],Table8[Date_Key],"Not Found")</f>
        <v>DK-501</v>
      </c>
      <c r="E1423" s="10" t="str">
        <f>_xlfn.XLOOKUP(R1423,Table4[Region],Table4[Region_Key])</f>
        <v>RK-03</v>
      </c>
      <c r="F1423" s="10" t="str">
        <f>_xlfn.XLOOKUP(S1423,Table6[Sales_Channel],Table6[Channel_Key])</f>
        <v>CK-01</v>
      </c>
      <c r="G1423" s="10" t="str">
        <f>_xlfn.XLOOKUP(T1423,Table7[Gender_Category],Table7[Gender_Key])</f>
        <v>GK-03</v>
      </c>
      <c r="H1423" s="10">
        <f>Cleaned_Data[[#This Row],[Units_Sold]]</f>
        <v>2</v>
      </c>
      <c r="I1423" s="10">
        <f>Cleaned_Data[[#This Row],[MRP]]</f>
        <v>6110.0300000000007</v>
      </c>
      <c r="J1423" s="10">
        <f>Cleaned_Data[[#This Row],[Discount_Applied]]</f>
        <v>0.39</v>
      </c>
      <c r="K1423" s="10">
        <f>Cleaned_Data[[#This Row],[Revenue]]</f>
        <v>0</v>
      </c>
      <c r="L1423" s="10">
        <f>Cleaned_Data[[#This Row],[Profit]]</f>
        <v>-473.94</v>
      </c>
      <c r="M1423" s="10" t="str">
        <f>Cleaned_Data[[#This Row],[Product_Name]]</f>
        <v>Premier III</v>
      </c>
      <c r="N1423" s="10" t="str">
        <f>Cleaned_Data[[#This Row],[Product_Line]]</f>
        <v>Soccer</v>
      </c>
      <c r="O1423" s="10" t="str">
        <f>Cleaned_Data[[#This Row],[Size]]</f>
        <v>XL</v>
      </c>
      <c r="P1423" s="10" t="str">
        <f t="shared" si="44"/>
        <v>Premier III|Soccer|XL</v>
      </c>
      <c r="Q1423" s="11">
        <f>Cleaned_Data[[#This Row],[Order_Date]]</f>
        <v>45633</v>
      </c>
      <c r="R1423" s="10" t="str">
        <f>Cleaned_Data[[#This Row],[Region]]</f>
        <v>Mumbai</v>
      </c>
      <c r="S1423" s="10" t="str">
        <f>Cleaned_Data[[#This Row],[Sales_Channel]]</f>
        <v>Online</v>
      </c>
      <c r="T1423" s="10" t="str">
        <f>Cleaned_Data[[#This Row],[Gender_Category]]</f>
        <v>Men</v>
      </c>
      <c r="U1423" t="str">
        <f t="shared" si="45"/>
        <v>DK-501</v>
      </c>
      <c r="V1423" s="10"/>
      <c r="W1423" s="10"/>
    </row>
    <row r="1424" spans="1:23" x14ac:dyDescent="0.3">
      <c r="A1424" s="10" t="s">
        <v>1743</v>
      </c>
      <c r="B1424" s="10">
        <f>Cleaned_Data[[#This Row],[Order_ID]]</f>
        <v>3493</v>
      </c>
      <c r="C1424" s="10" t="str">
        <f>_xlfn.XLOOKUP(P1424,Dim_Product!$E$2:$E$221,Dim_Product!$A$2:$A$221,"Not Found")</f>
        <v>PK-106</v>
      </c>
      <c r="D1424" s="10" t="str">
        <f>_xlfn.XLOOKUP(Table5[[#This Row],[Order_Date]],Table8[Date],Table8[Date_Key],"Not Found")</f>
        <v>DK-177</v>
      </c>
      <c r="E1424" s="10" t="str">
        <f>_xlfn.XLOOKUP(R1424,Table4[Region],Table4[Region_Key])</f>
        <v>RK-01</v>
      </c>
      <c r="F1424" s="10" t="str">
        <f>_xlfn.XLOOKUP(S1424,Table6[Sales_Channel],Table6[Channel_Key])</f>
        <v>CK-01</v>
      </c>
      <c r="G1424" s="10" t="str">
        <f>_xlfn.XLOOKUP(T1424,Table7[Gender_Category],Table7[Gender_Key])</f>
        <v>GK-03</v>
      </c>
      <c r="H1424" s="10">
        <f>Cleaned_Data[[#This Row],[Units_Sold]]</f>
        <v>2</v>
      </c>
      <c r="I1424" s="10">
        <f>Cleaned_Data[[#This Row],[MRP]]</f>
        <v>9446.34</v>
      </c>
      <c r="J1424" s="10">
        <f>Cleaned_Data[[#This Row],[Discount_Applied]]</f>
        <v>0</v>
      </c>
      <c r="K1424" s="10">
        <f>Cleaned_Data[[#This Row],[Revenue]]</f>
        <v>0</v>
      </c>
      <c r="L1424" s="10">
        <f>Cleaned_Data[[#This Row],[Profit]]</f>
        <v>568.71</v>
      </c>
      <c r="M1424" s="10" t="str">
        <f>Cleaned_Data[[#This Row],[Product_Name]]</f>
        <v>Dunk Low</v>
      </c>
      <c r="N1424" s="10" t="str">
        <f>Cleaned_Data[[#This Row],[Product_Line]]</f>
        <v>Lifestyle</v>
      </c>
      <c r="O1424" s="10" t="str">
        <f>Cleaned_Data[[#This Row],[Size]]</f>
        <v>NA</v>
      </c>
      <c r="P1424" s="10" t="str">
        <f t="shared" si="44"/>
        <v>Dunk Low|Lifestyle|NA</v>
      </c>
      <c r="Q1424" s="11">
        <f>Cleaned_Data[[#This Row],[Order_Date]]</f>
        <v>45309</v>
      </c>
      <c r="R1424" s="10" t="str">
        <f>Cleaned_Data[[#This Row],[Region]]</f>
        <v>Bangalore</v>
      </c>
      <c r="S1424" s="10" t="str">
        <f>Cleaned_Data[[#This Row],[Sales_Channel]]</f>
        <v>Online</v>
      </c>
      <c r="T1424" s="10" t="str">
        <f>Cleaned_Data[[#This Row],[Gender_Category]]</f>
        <v>Men</v>
      </c>
      <c r="U1424" t="str">
        <f t="shared" si="45"/>
        <v>DK-177</v>
      </c>
      <c r="V1424" s="10"/>
      <c r="W1424" s="10"/>
    </row>
    <row r="1425" spans="1:23" x14ac:dyDescent="0.3">
      <c r="A1425" s="10" t="s">
        <v>1744</v>
      </c>
      <c r="B1425" s="10">
        <f>Cleaned_Data[[#This Row],[Order_ID]]</f>
        <v>3494</v>
      </c>
      <c r="C1425" s="10" t="str">
        <f>_xlfn.XLOOKUP(P1425,Dim_Product!$E$2:$E$221,Dim_Product!$A$2:$A$221,"Not Found")</f>
        <v>PK-86</v>
      </c>
      <c r="D1425" s="10" t="str">
        <f>_xlfn.XLOOKUP(Table5[[#This Row],[Order_Date]],Table8[Date],Table8[Date_Key],"Not Found")</f>
        <v>DK-378</v>
      </c>
      <c r="E1425" s="10" t="str">
        <f>_xlfn.XLOOKUP(R1425,Table4[Region],Table4[Region_Key])</f>
        <v>RK-04</v>
      </c>
      <c r="F1425" s="10" t="str">
        <f>_xlfn.XLOOKUP(S1425,Table6[Sales_Channel],Table6[Channel_Key])</f>
        <v>CK-02</v>
      </c>
      <c r="G1425" s="10" t="str">
        <f>_xlfn.XLOOKUP(T1425,Table7[Gender_Category],Table7[Gender_Key])</f>
        <v>GK-01</v>
      </c>
      <c r="H1425" s="10">
        <f>Cleaned_Data[[#This Row],[Units_Sold]]</f>
        <v>2</v>
      </c>
      <c r="I1425" s="10">
        <f>Cleaned_Data[[#This Row],[MRP]]</f>
        <v>6110.0300000000007</v>
      </c>
      <c r="J1425" s="10">
        <f>Cleaned_Data[[#This Row],[Discount_Applied]]</f>
        <v>0.87</v>
      </c>
      <c r="K1425" s="10">
        <f>Cleaned_Data[[#This Row],[Revenue]]</f>
        <v>0</v>
      </c>
      <c r="L1425" s="10">
        <f>Cleaned_Data[[#This Row],[Profit]]</f>
        <v>3566.05</v>
      </c>
      <c r="M1425" s="10" t="str">
        <f>Cleaned_Data[[#This Row],[Product_Name]]</f>
        <v>Pegasus Turbo</v>
      </c>
      <c r="N1425" s="10" t="str">
        <f>Cleaned_Data[[#This Row],[Product_Line]]</f>
        <v>Running</v>
      </c>
      <c r="O1425" s="10" t="str">
        <f>Cleaned_Data[[#This Row],[Size]]</f>
        <v>NA</v>
      </c>
      <c r="P1425" s="10" t="str">
        <f t="shared" si="44"/>
        <v>Pegasus Turbo|Running|NA</v>
      </c>
      <c r="Q1425" s="11">
        <f>Cleaned_Data[[#This Row],[Order_Date]]</f>
        <v>45510</v>
      </c>
      <c r="R1425" s="10" t="str">
        <f>Cleaned_Data[[#This Row],[Region]]</f>
        <v>Pune</v>
      </c>
      <c r="S1425" s="10" t="str">
        <f>Cleaned_Data[[#This Row],[Sales_Channel]]</f>
        <v>Retail</v>
      </c>
      <c r="T1425" s="10" t="str">
        <f>Cleaned_Data[[#This Row],[Gender_Category]]</f>
        <v>Kids</v>
      </c>
      <c r="U1425" t="str">
        <f t="shared" si="45"/>
        <v>DK-378</v>
      </c>
      <c r="V1425" s="10"/>
      <c r="W1425" s="10"/>
    </row>
    <row r="1426" spans="1:23" x14ac:dyDescent="0.3">
      <c r="A1426" s="10" t="s">
        <v>1745</v>
      </c>
      <c r="B1426" s="10">
        <f>Cleaned_Data[[#This Row],[Order_ID]]</f>
        <v>3495</v>
      </c>
      <c r="C1426" s="10" t="str">
        <f>_xlfn.XLOOKUP(P1426,Dim_Product!$E$2:$E$221,Dim_Product!$A$2:$A$221,"Not Found")</f>
        <v>PK-87</v>
      </c>
      <c r="D1426" s="10" t="str">
        <f>_xlfn.XLOOKUP(Table5[[#This Row],[Order_Date]],Table8[Date],Table8[Date_Key],"Not Found")</f>
        <v>DK-567</v>
      </c>
      <c r="E1426" s="10" t="str">
        <f>_xlfn.XLOOKUP(R1426,Table4[Region],Table4[Region_Key])</f>
        <v>RK-04</v>
      </c>
      <c r="F1426" s="10" t="str">
        <f>_xlfn.XLOOKUP(S1426,Table6[Sales_Channel],Table6[Channel_Key])</f>
        <v>CK-02</v>
      </c>
      <c r="G1426" s="10" t="str">
        <f>_xlfn.XLOOKUP(T1426,Table7[Gender_Category],Table7[Gender_Key])</f>
        <v>GK-02</v>
      </c>
      <c r="H1426" s="10">
        <f>Cleaned_Data[[#This Row],[Units_Sold]]</f>
        <v>-1</v>
      </c>
      <c r="I1426" s="10">
        <f>Cleaned_Data[[#This Row],[MRP]]</f>
        <v>6110.0300000000007</v>
      </c>
      <c r="J1426" s="10">
        <f>Cleaned_Data[[#This Row],[Discount_Applied]]</f>
        <v>0</v>
      </c>
      <c r="K1426" s="10">
        <f>Cleaned_Data[[#This Row],[Revenue]]</f>
        <v>0</v>
      </c>
      <c r="L1426" s="10">
        <f>Cleaned_Data[[#This Row],[Profit]]</f>
        <v>3572.8</v>
      </c>
      <c r="M1426" s="10" t="str">
        <f>Cleaned_Data[[#This Row],[Product_Name]]</f>
        <v>LeBron 20</v>
      </c>
      <c r="N1426" s="10" t="str">
        <f>Cleaned_Data[[#This Row],[Product_Line]]</f>
        <v>Basketball</v>
      </c>
      <c r="O1426" s="10" t="str">
        <f>Cleaned_Data[[#This Row],[Size]]</f>
        <v>M</v>
      </c>
      <c r="P1426" s="10" t="str">
        <f t="shared" si="44"/>
        <v>LeBron 20|Basketball|M</v>
      </c>
      <c r="Q1426" s="11">
        <f>Cleaned_Data[[#This Row],[Order_Date]]</f>
        <v>45699</v>
      </c>
      <c r="R1426" s="10" t="str">
        <f>Cleaned_Data[[#This Row],[Region]]</f>
        <v>Pune</v>
      </c>
      <c r="S1426" s="10" t="str">
        <f>Cleaned_Data[[#This Row],[Sales_Channel]]</f>
        <v>Retail</v>
      </c>
      <c r="T1426" s="10" t="str">
        <f>Cleaned_Data[[#This Row],[Gender_Category]]</f>
        <v>Women</v>
      </c>
      <c r="U1426" t="str">
        <f t="shared" si="45"/>
        <v>DK-567</v>
      </c>
      <c r="V1426" s="10"/>
      <c r="W1426" s="10"/>
    </row>
    <row r="1427" spans="1:23" x14ac:dyDescent="0.3">
      <c r="A1427" s="10" t="s">
        <v>1746</v>
      </c>
      <c r="B1427" s="10">
        <f>Cleaned_Data[[#This Row],[Order_ID]]</f>
        <v>3496</v>
      </c>
      <c r="C1427" s="10" t="str">
        <f>_xlfn.XLOOKUP(P1427,Dim_Product!$E$2:$E$221,Dim_Product!$A$2:$A$221,"Not Found")</f>
        <v>PK-114</v>
      </c>
      <c r="D1427" s="10" t="str">
        <f>_xlfn.XLOOKUP(Table5[[#This Row],[Order_Date]],Table8[Date],Table8[Date_Key],"Not Found")</f>
        <v>DK-366</v>
      </c>
      <c r="E1427" s="10" t="str">
        <f>_xlfn.XLOOKUP(R1427,Table4[Region],Table4[Region_Key])</f>
        <v>RK-05</v>
      </c>
      <c r="F1427" s="10" t="str">
        <f>_xlfn.XLOOKUP(S1427,Table6[Sales_Channel],Table6[Channel_Key])</f>
        <v>CK-02</v>
      </c>
      <c r="G1427" s="10" t="str">
        <f>_xlfn.XLOOKUP(T1427,Table7[Gender_Category],Table7[Gender_Key])</f>
        <v>GK-03</v>
      </c>
      <c r="H1427" s="10">
        <f>Cleaned_Data[[#This Row],[Units_Sold]]</f>
        <v>3</v>
      </c>
      <c r="I1427" s="10">
        <f>Cleaned_Data[[#This Row],[MRP]]</f>
        <v>6110.0300000000007</v>
      </c>
      <c r="J1427" s="10">
        <f>Cleaned_Data[[#This Row],[Discount_Applied]]</f>
        <v>0.77</v>
      </c>
      <c r="K1427" s="10">
        <f>Cleaned_Data[[#This Row],[Revenue]]</f>
        <v>0</v>
      </c>
      <c r="L1427" s="10">
        <f>Cleaned_Data[[#This Row],[Profit]]</f>
        <v>-786.91</v>
      </c>
      <c r="M1427" s="10" t="str">
        <f>Cleaned_Data[[#This Row],[Product_Name]]</f>
        <v>Air Zoom</v>
      </c>
      <c r="N1427" s="10" t="str">
        <f>Cleaned_Data[[#This Row],[Product_Line]]</f>
        <v>Running</v>
      </c>
      <c r="O1427" s="10" t="str">
        <f>Cleaned_Data[[#This Row],[Size]]</f>
        <v>M</v>
      </c>
      <c r="P1427" s="10" t="str">
        <f t="shared" si="44"/>
        <v>Air Zoom|Running|M</v>
      </c>
      <c r="Q1427" s="11">
        <f>Cleaned_Data[[#This Row],[Order_Date]]</f>
        <v>45498</v>
      </c>
      <c r="R1427" s="10" t="str">
        <f>Cleaned_Data[[#This Row],[Region]]</f>
        <v>Delhi</v>
      </c>
      <c r="S1427" s="10" t="str">
        <f>Cleaned_Data[[#This Row],[Sales_Channel]]</f>
        <v>Retail</v>
      </c>
      <c r="T1427" s="10" t="str">
        <f>Cleaned_Data[[#This Row],[Gender_Category]]</f>
        <v>Men</v>
      </c>
      <c r="U1427" t="str">
        <f t="shared" si="45"/>
        <v>DK-366</v>
      </c>
      <c r="V1427" s="10"/>
      <c r="W1427" s="10"/>
    </row>
    <row r="1428" spans="1:23" x14ac:dyDescent="0.3">
      <c r="A1428" s="10" t="s">
        <v>1747</v>
      </c>
      <c r="B1428" s="10">
        <f>Cleaned_Data[[#This Row],[Order_ID]]</f>
        <v>3497</v>
      </c>
      <c r="C1428" s="10" t="str">
        <f>_xlfn.XLOOKUP(P1428,Dim_Product!$E$2:$E$221,Dim_Product!$A$2:$A$221,"Not Found")</f>
        <v>PK-82</v>
      </c>
      <c r="D1428" s="10" t="str">
        <f>_xlfn.XLOOKUP(Table5[[#This Row],[Order_Date]],Table8[Date],Table8[Date_Key],"Not Found")</f>
        <v>Not Found</v>
      </c>
      <c r="E1428" s="10" t="str">
        <f>_xlfn.XLOOKUP(R1428,Table4[Region],Table4[Region_Key])</f>
        <v>RK-03</v>
      </c>
      <c r="F1428" s="10" t="str">
        <f>_xlfn.XLOOKUP(S1428,Table6[Sales_Channel],Table6[Channel_Key])</f>
        <v>CK-01</v>
      </c>
      <c r="G1428" s="10" t="str">
        <f>_xlfn.XLOOKUP(T1428,Table7[Gender_Category],Table7[Gender_Key])</f>
        <v>GK-02</v>
      </c>
      <c r="H1428" s="10">
        <f>Cleaned_Data[[#This Row],[Units_Sold]]</f>
        <v>2</v>
      </c>
      <c r="I1428" s="10">
        <f>Cleaned_Data[[#This Row],[MRP]]</f>
        <v>8688.92</v>
      </c>
      <c r="J1428" s="10">
        <f>Cleaned_Data[[#This Row],[Discount_Applied]]</f>
        <v>0</v>
      </c>
      <c r="K1428" s="10">
        <f>Cleaned_Data[[#This Row],[Revenue]]</f>
        <v>0</v>
      </c>
      <c r="L1428" s="10">
        <f>Cleaned_Data[[#This Row],[Profit]]</f>
        <v>1878.22</v>
      </c>
      <c r="M1428" s="10" t="str">
        <f>Cleaned_Data[[#This Row],[Product_Name]]</f>
        <v>Zoom Freak</v>
      </c>
      <c r="N1428" s="10" t="str">
        <f>Cleaned_Data[[#This Row],[Product_Line]]</f>
        <v>Basketball</v>
      </c>
      <c r="O1428" s="10" t="str">
        <f>Cleaned_Data[[#This Row],[Size]]</f>
        <v>L</v>
      </c>
      <c r="P1428" s="10" t="str">
        <f t="shared" si="44"/>
        <v>Zoom Freak|Basketball|L</v>
      </c>
      <c r="Q1428" s="11" t="str">
        <f>Cleaned_Data[[#This Row],[Order_Date]]</f>
        <v/>
      </c>
      <c r="R1428" s="10" t="str">
        <f>Cleaned_Data[[#This Row],[Region]]</f>
        <v>Mumbai</v>
      </c>
      <c r="S1428" s="10" t="str">
        <f>Cleaned_Data[[#This Row],[Sales_Channel]]</f>
        <v>Online</v>
      </c>
      <c r="T1428" s="10" t="str">
        <f>Cleaned_Data[[#This Row],[Gender_Category]]</f>
        <v>Women</v>
      </c>
      <c r="U1428" t="str">
        <f t="shared" si="45"/>
        <v>Not Found</v>
      </c>
      <c r="V1428" s="10"/>
      <c r="W1428" s="10"/>
    </row>
    <row r="1429" spans="1:23" x14ac:dyDescent="0.3">
      <c r="A1429" s="10" t="s">
        <v>1748</v>
      </c>
      <c r="B1429" s="10">
        <f>Cleaned_Data[[#This Row],[Order_ID]]</f>
        <v>3498</v>
      </c>
      <c r="C1429" s="10" t="str">
        <f>_xlfn.XLOOKUP(P1429,Dim_Product!$E$2:$E$221,Dim_Product!$A$2:$A$221,"Not Found")</f>
        <v>PK-01</v>
      </c>
      <c r="D1429" s="10" t="str">
        <f>_xlfn.XLOOKUP(Table5[[#This Row],[Order_Date]],Table8[Date],Table8[Date_Key],"Not Found")</f>
        <v>Not Found</v>
      </c>
      <c r="E1429" s="10" t="str">
        <f>_xlfn.XLOOKUP(R1429,Table4[Region],Table4[Region_Key])</f>
        <v>RK-04</v>
      </c>
      <c r="F1429" s="10" t="str">
        <f>_xlfn.XLOOKUP(S1429,Table6[Sales_Channel],Table6[Channel_Key])</f>
        <v>CK-02</v>
      </c>
      <c r="G1429" s="10" t="str">
        <f>_xlfn.XLOOKUP(T1429,Table7[Gender_Category],Table7[Gender_Key])</f>
        <v>GK-02</v>
      </c>
      <c r="H1429" s="10">
        <f>Cleaned_Data[[#This Row],[Units_Sold]]</f>
        <v>0</v>
      </c>
      <c r="I1429" s="10">
        <f>Cleaned_Data[[#This Row],[MRP]]</f>
        <v>8797.69</v>
      </c>
      <c r="J1429" s="10">
        <f>Cleaned_Data[[#This Row],[Discount_Applied]]</f>
        <v>0</v>
      </c>
      <c r="K1429" s="10">
        <f>Cleaned_Data[[#This Row],[Revenue]]</f>
        <v>0</v>
      </c>
      <c r="L1429" s="10">
        <f>Cleaned_Data[[#This Row],[Profit]]</f>
        <v>-910.3</v>
      </c>
      <c r="M1429" s="10" t="str">
        <f>Cleaned_Data[[#This Row],[Product_Name]]</f>
        <v>SuperRep Go</v>
      </c>
      <c r="N1429" s="10" t="str">
        <f>Cleaned_Data[[#This Row],[Product_Line]]</f>
        <v>Training</v>
      </c>
      <c r="O1429" s="10" t="str">
        <f>Cleaned_Data[[#This Row],[Size]]</f>
        <v>M</v>
      </c>
      <c r="P1429" s="10" t="str">
        <f t="shared" si="44"/>
        <v>SuperRep Go|Training|M</v>
      </c>
      <c r="Q1429" s="11" t="str">
        <f>Cleaned_Data[[#This Row],[Order_Date]]</f>
        <v/>
      </c>
      <c r="R1429" s="10" t="str">
        <f>Cleaned_Data[[#This Row],[Region]]</f>
        <v>Pune</v>
      </c>
      <c r="S1429" s="10" t="str">
        <f>Cleaned_Data[[#This Row],[Sales_Channel]]</f>
        <v>Retail</v>
      </c>
      <c r="T1429" s="10" t="str">
        <f>Cleaned_Data[[#This Row],[Gender_Category]]</f>
        <v>Women</v>
      </c>
      <c r="U1429" t="str">
        <f t="shared" si="45"/>
        <v>Not Found</v>
      </c>
      <c r="V1429" s="10"/>
      <c r="W1429" s="10"/>
    </row>
    <row r="1430" spans="1:23" x14ac:dyDescent="0.3">
      <c r="A1430" s="10" t="s">
        <v>1749</v>
      </c>
      <c r="B1430" s="10">
        <f>Cleaned_Data[[#This Row],[Order_ID]]</f>
        <v>3499</v>
      </c>
      <c r="C1430" s="10" t="str">
        <f>_xlfn.XLOOKUP(P1430,Dim_Product!$E$2:$E$221,Dim_Product!$A$2:$A$221,"Not Found")</f>
        <v>PK-112</v>
      </c>
      <c r="D1430" s="10" t="str">
        <f>_xlfn.XLOOKUP(Table5[[#This Row],[Order_Date]],Table8[Date],Table8[Date_Key],"Not Found")</f>
        <v>DK-497</v>
      </c>
      <c r="E1430" s="10" t="str">
        <f>_xlfn.XLOOKUP(R1430,Table4[Region],Table4[Region_Key])</f>
        <v>RK-06</v>
      </c>
      <c r="F1430" s="10" t="str">
        <f>_xlfn.XLOOKUP(S1430,Table6[Sales_Channel],Table6[Channel_Key])</f>
        <v>CK-02</v>
      </c>
      <c r="G1430" s="10" t="str">
        <f>_xlfn.XLOOKUP(T1430,Table7[Gender_Category],Table7[Gender_Key])</f>
        <v>GK-02</v>
      </c>
      <c r="H1430" s="10">
        <f>Cleaned_Data[[#This Row],[Units_Sold]]</f>
        <v>2</v>
      </c>
      <c r="I1430" s="10">
        <f>Cleaned_Data[[#This Row],[MRP]]</f>
        <v>5864.29</v>
      </c>
      <c r="J1430" s="10">
        <f>Cleaned_Data[[#This Row],[Discount_Applied]]</f>
        <v>0</v>
      </c>
      <c r="K1430" s="10">
        <f>Cleaned_Data[[#This Row],[Revenue]]</f>
        <v>0</v>
      </c>
      <c r="L1430" s="10">
        <f>Cleaned_Data[[#This Row],[Profit]]</f>
        <v>357.03</v>
      </c>
      <c r="M1430" s="10" t="str">
        <f>Cleaned_Data[[#This Row],[Product_Name]]</f>
        <v>ZoomX Invincible</v>
      </c>
      <c r="N1430" s="10" t="str">
        <f>Cleaned_Data[[#This Row],[Product_Line]]</f>
        <v>Training</v>
      </c>
      <c r="O1430" s="10" t="str">
        <f>Cleaned_Data[[#This Row],[Size]]</f>
        <v>NA</v>
      </c>
      <c r="P1430" s="10" t="str">
        <f t="shared" si="44"/>
        <v>ZoomX Invincible|Training|NA</v>
      </c>
      <c r="Q1430" s="11">
        <f>Cleaned_Data[[#This Row],[Order_Date]]</f>
        <v>45629</v>
      </c>
      <c r="R1430" s="10" t="str">
        <f>Cleaned_Data[[#This Row],[Region]]</f>
        <v>Kolkata</v>
      </c>
      <c r="S1430" s="10" t="str">
        <f>Cleaned_Data[[#This Row],[Sales_Channel]]</f>
        <v>Retail</v>
      </c>
      <c r="T1430" s="10" t="str">
        <f>Cleaned_Data[[#This Row],[Gender_Category]]</f>
        <v>Women</v>
      </c>
      <c r="U1430" t="str">
        <f t="shared" si="45"/>
        <v>DK-497</v>
      </c>
      <c r="V1430" s="10"/>
      <c r="W1430" s="10"/>
    </row>
    <row r="1431" spans="1:23" x14ac:dyDescent="0.3">
      <c r="A1431" s="10" t="s">
        <v>1750</v>
      </c>
      <c r="B1431" s="10">
        <f>Cleaned_Data[[#This Row],[Order_ID]]</f>
        <v>3500</v>
      </c>
      <c r="C1431" s="10" t="str">
        <f>_xlfn.XLOOKUP(P1431,Dim_Product!$E$2:$E$221,Dim_Product!$A$2:$A$221,"Not Found")</f>
        <v>PK-04</v>
      </c>
      <c r="D1431" s="10" t="str">
        <f>_xlfn.XLOOKUP(Table5[[#This Row],[Order_Date]],Table8[Date],Table8[Date_Key],"Not Found")</f>
        <v>DK-712</v>
      </c>
      <c r="E1431" s="10" t="str">
        <f>_xlfn.XLOOKUP(R1431,Table4[Region],Table4[Region_Key])</f>
        <v>RK-06</v>
      </c>
      <c r="F1431" s="10" t="str">
        <f>_xlfn.XLOOKUP(S1431,Table6[Sales_Channel],Table6[Channel_Key])</f>
        <v>CK-02</v>
      </c>
      <c r="G1431" s="10" t="str">
        <f>_xlfn.XLOOKUP(T1431,Table7[Gender_Category],Table7[Gender_Key])</f>
        <v>GK-01</v>
      </c>
      <c r="H1431" s="10">
        <f>Cleaned_Data[[#This Row],[Units_Sold]]</f>
        <v>2</v>
      </c>
      <c r="I1431" s="10">
        <f>Cleaned_Data[[#This Row],[MRP]]</f>
        <v>5471.81</v>
      </c>
      <c r="J1431" s="10">
        <f>Cleaned_Data[[#This Row],[Discount_Applied]]</f>
        <v>0.56000000000000005</v>
      </c>
      <c r="K1431" s="10">
        <f>Cleaned_Data[[#This Row],[Revenue]]</f>
        <v>0</v>
      </c>
      <c r="L1431" s="10">
        <f>Cleaned_Data[[#This Row],[Profit]]</f>
        <v>361.86</v>
      </c>
      <c r="M1431" s="10" t="str">
        <f>Cleaned_Data[[#This Row],[Product_Name]]</f>
        <v>Blazer Mid</v>
      </c>
      <c r="N1431" s="10" t="str">
        <f>Cleaned_Data[[#This Row],[Product_Line]]</f>
        <v>Lifestyle</v>
      </c>
      <c r="O1431" s="10" t="str">
        <f>Cleaned_Data[[#This Row],[Size]]</f>
        <v>L</v>
      </c>
      <c r="P1431" s="10" t="str">
        <f t="shared" si="44"/>
        <v>Blazer Mid|Lifestyle|L</v>
      </c>
      <c r="Q1431" s="11">
        <f>Cleaned_Data[[#This Row],[Order_Date]]</f>
        <v>45844</v>
      </c>
      <c r="R1431" s="10" t="str">
        <f>Cleaned_Data[[#This Row],[Region]]</f>
        <v>Kolkata</v>
      </c>
      <c r="S1431" s="10" t="str">
        <f>Cleaned_Data[[#This Row],[Sales_Channel]]</f>
        <v>Retail</v>
      </c>
      <c r="T1431" s="10" t="str">
        <f>Cleaned_Data[[#This Row],[Gender_Category]]</f>
        <v>Kids</v>
      </c>
      <c r="U1431" t="str">
        <f t="shared" si="45"/>
        <v>DK-712</v>
      </c>
      <c r="V1431" s="10"/>
      <c r="W1431" s="10"/>
    </row>
    <row r="1432" spans="1:23" x14ac:dyDescent="0.3">
      <c r="A1432" s="10" t="s">
        <v>1751</v>
      </c>
      <c r="B1432" s="10">
        <f>Cleaned_Data[[#This Row],[Order_ID]]</f>
        <v>3501</v>
      </c>
      <c r="C1432" s="10" t="str">
        <f>_xlfn.XLOOKUP(P1432,Dim_Product!$E$2:$E$221,Dim_Product!$A$2:$A$221,"Not Found")</f>
        <v>PK-11</v>
      </c>
      <c r="D1432" s="10" t="str">
        <f>_xlfn.XLOOKUP(Table5[[#This Row],[Order_Date]],Table8[Date],Table8[Date_Key],"Not Found")</f>
        <v>Not Found</v>
      </c>
      <c r="E1432" s="10" t="str">
        <f>_xlfn.XLOOKUP(R1432,Table4[Region],Table4[Region_Key])</f>
        <v>RK-03</v>
      </c>
      <c r="F1432" s="10" t="str">
        <f>_xlfn.XLOOKUP(S1432,Table6[Sales_Channel],Table6[Channel_Key])</f>
        <v>CK-02</v>
      </c>
      <c r="G1432" s="10" t="str">
        <f>_xlfn.XLOOKUP(T1432,Table7[Gender_Category],Table7[Gender_Key])</f>
        <v>GK-03</v>
      </c>
      <c r="H1432" s="10">
        <f>Cleaned_Data[[#This Row],[Units_Sold]]</f>
        <v>-1</v>
      </c>
      <c r="I1432" s="10">
        <f>Cleaned_Data[[#This Row],[MRP]]</f>
        <v>6110.0300000000007</v>
      </c>
      <c r="J1432" s="10">
        <f>Cleaned_Data[[#This Row],[Discount_Applied]]</f>
        <v>0</v>
      </c>
      <c r="K1432" s="10">
        <f>Cleaned_Data[[#This Row],[Revenue]]</f>
        <v>0</v>
      </c>
      <c r="L1432" s="10">
        <f>Cleaned_Data[[#This Row],[Profit]]</f>
        <v>2016.85</v>
      </c>
      <c r="M1432" s="10" t="str">
        <f>Cleaned_Data[[#This Row],[Product_Name]]</f>
        <v>Blazer Mid</v>
      </c>
      <c r="N1432" s="10" t="str">
        <f>Cleaned_Data[[#This Row],[Product_Line]]</f>
        <v>Lifestyle</v>
      </c>
      <c r="O1432" s="10" t="str">
        <f>Cleaned_Data[[#This Row],[Size]]</f>
        <v>NA</v>
      </c>
      <c r="P1432" s="10" t="str">
        <f t="shared" si="44"/>
        <v>Blazer Mid|Lifestyle|NA</v>
      </c>
      <c r="Q1432" s="11" t="str">
        <f>Cleaned_Data[[#This Row],[Order_Date]]</f>
        <v/>
      </c>
      <c r="R1432" s="10" t="str">
        <f>Cleaned_Data[[#This Row],[Region]]</f>
        <v>Mumbai</v>
      </c>
      <c r="S1432" s="10" t="str">
        <f>Cleaned_Data[[#This Row],[Sales_Channel]]</f>
        <v>Retail</v>
      </c>
      <c r="T1432" s="10" t="str">
        <f>Cleaned_Data[[#This Row],[Gender_Category]]</f>
        <v>Men</v>
      </c>
      <c r="U1432" t="str">
        <f t="shared" si="45"/>
        <v>Not Found</v>
      </c>
      <c r="V1432" s="10"/>
      <c r="W1432" s="10"/>
    </row>
    <row r="1433" spans="1:23" x14ac:dyDescent="0.3">
      <c r="A1433" s="10" t="s">
        <v>1752</v>
      </c>
      <c r="B1433" s="10">
        <f>Cleaned_Data[[#This Row],[Order_ID]]</f>
        <v>3502</v>
      </c>
      <c r="C1433" s="10" t="str">
        <f>_xlfn.XLOOKUP(P1433,Dim_Product!$E$2:$E$221,Dim_Product!$A$2:$A$221,"Not Found")</f>
        <v>PK-04</v>
      </c>
      <c r="D1433" s="10" t="str">
        <f>_xlfn.XLOOKUP(Table5[[#This Row],[Order_Date]],Table8[Date],Table8[Date_Key],"Not Found")</f>
        <v>DK-434</v>
      </c>
      <c r="E1433" s="10" t="str">
        <f>_xlfn.XLOOKUP(R1433,Table4[Region],Table4[Region_Key])</f>
        <v>RK-05</v>
      </c>
      <c r="F1433" s="10" t="str">
        <f>_xlfn.XLOOKUP(S1433,Table6[Sales_Channel],Table6[Channel_Key])</f>
        <v>CK-01</v>
      </c>
      <c r="G1433" s="10" t="str">
        <f>_xlfn.XLOOKUP(T1433,Table7[Gender_Category],Table7[Gender_Key])</f>
        <v>GK-03</v>
      </c>
      <c r="H1433" s="10">
        <f>Cleaned_Data[[#This Row],[Units_Sold]]</f>
        <v>2</v>
      </c>
      <c r="I1433" s="10">
        <f>Cleaned_Data[[#This Row],[MRP]]</f>
        <v>6418.29</v>
      </c>
      <c r="J1433" s="10">
        <f>Cleaned_Data[[#This Row],[Discount_Applied]]</f>
        <v>0.89</v>
      </c>
      <c r="K1433" s="10">
        <f>Cleaned_Data[[#This Row],[Revenue]]</f>
        <v>0</v>
      </c>
      <c r="L1433" s="10">
        <f>Cleaned_Data[[#This Row],[Profit]]</f>
        <v>3665.75</v>
      </c>
      <c r="M1433" s="10" t="str">
        <f>Cleaned_Data[[#This Row],[Product_Name]]</f>
        <v>Blazer Mid</v>
      </c>
      <c r="N1433" s="10" t="str">
        <f>Cleaned_Data[[#This Row],[Product_Line]]</f>
        <v>Lifestyle</v>
      </c>
      <c r="O1433" s="10" t="str">
        <f>Cleaned_Data[[#This Row],[Size]]</f>
        <v>L</v>
      </c>
      <c r="P1433" s="10" t="str">
        <f t="shared" si="44"/>
        <v>Blazer Mid|Lifestyle|L</v>
      </c>
      <c r="Q1433" s="11">
        <f>Cleaned_Data[[#This Row],[Order_Date]]</f>
        <v>45566</v>
      </c>
      <c r="R1433" s="10" t="str">
        <f>Cleaned_Data[[#This Row],[Region]]</f>
        <v>Delhi</v>
      </c>
      <c r="S1433" s="10" t="str">
        <f>Cleaned_Data[[#This Row],[Sales_Channel]]</f>
        <v>Online</v>
      </c>
      <c r="T1433" s="10" t="str">
        <f>Cleaned_Data[[#This Row],[Gender_Category]]</f>
        <v>Men</v>
      </c>
      <c r="U1433" t="str">
        <f t="shared" si="45"/>
        <v>DK-434</v>
      </c>
      <c r="V1433" s="10"/>
      <c r="W1433" s="10"/>
    </row>
    <row r="1434" spans="1:23" x14ac:dyDescent="0.3">
      <c r="A1434" s="10" t="s">
        <v>1753</v>
      </c>
      <c r="B1434" s="10">
        <f>Cleaned_Data[[#This Row],[Order_ID]]</f>
        <v>3503</v>
      </c>
      <c r="C1434" s="10" t="str">
        <f>_xlfn.XLOOKUP(P1434,Dim_Product!$E$2:$E$221,Dim_Product!$A$2:$A$221,"Not Found")</f>
        <v>PK-01</v>
      </c>
      <c r="D1434" s="10" t="str">
        <f>_xlfn.XLOOKUP(Table5[[#This Row],[Order_Date]],Table8[Date],Table8[Date_Key],"Not Found")</f>
        <v>DK-679</v>
      </c>
      <c r="E1434" s="10" t="str">
        <f>_xlfn.XLOOKUP(R1434,Table4[Region],Table4[Region_Key])</f>
        <v>RK-03</v>
      </c>
      <c r="F1434" s="10" t="str">
        <f>_xlfn.XLOOKUP(S1434,Table6[Sales_Channel],Table6[Channel_Key])</f>
        <v>CK-01</v>
      </c>
      <c r="G1434" s="10" t="str">
        <f>_xlfn.XLOOKUP(T1434,Table7[Gender_Category],Table7[Gender_Key])</f>
        <v>GK-03</v>
      </c>
      <c r="H1434" s="10">
        <f>Cleaned_Data[[#This Row],[Units_Sold]]</f>
        <v>2</v>
      </c>
      <c r="I1434" s="10">
        <f>Cleaned_Data[[#This Row],[MRP]]</f>
        <v>6992.17</v>
      </c>
      <c r="J1434" s="10">
        <f>Cleaned_Data[[#This Row],[Discount_Applied]]</f>
        <v>0</v>
      </c>
      <c r="K1434" s="10">
        <f>Cleaned_Data[[#This Row],[Revenue]]</f>
        <v>0</v>
      </c>
      <c r="L1434" s="10">
        <f>Cleaned_Data[[#This Row],[Profit]]</f>
        <v>-1048.24</v>
      </c>
      <c r="M1434" s="10" t="str">
        <f>Cleaned_Data[[#This Row],[Product_Name]]</f>
        <v>SuperRep Go</v>
      </c>
      <c r="N1434" s="10" t="str">
        <f>Cleaned_Data[[#This Row],[Product_Line]]</f>
        <v>Training</v>
      </c>
      <c r="O1434" s="10" t="str">
        <f>Cleaned_Data[[#This Row],[Size]]</f>
        <v>M</v>
      </c>
      <c r="P1434" s="10" t="str">
        <f t="shared" si="44"/>
        <v>SuperRep Go|Training|M</v>
      </c>
      <c r="Q1434" s="11">
        <f>Cleaned_Data[[#This Row],[Order_Date]]</f>
        <v>45811</v>
      </c>
      <c r="R1434" s="10" t="str">
        <f>Cleaned_Data[[#This Row],[Region]]</f>
        <v>Mumbai</v>
      </c>
      <c r="S1434" s="10" t="str">
        <f>Cleaned_Data[[#This Row],[Sales_Channel]]</f>
        <v>Online</v>
      </c>
      <c r="T1434" s="10" t="str">
        <f>Cleaned_Data[[#This Row],[Gender_Category]]</f>
        <v>Men</v>
      </c>
      <c r="U1434" t="str">
        <f t="shared" si="45"/>
        <v>DK-679</v>
      </c>
      <c r="V1434" s="10"/>
      <c r="W1434" s="10"/>
    </row>
    <row r="1435" spans="1:23" x14ac:dyDescent="0.3">
      <c r="A1435" s="10" t="s">
        <v>1754</v>
      </c>
      <c r="B1435" s="10">
        <f>Cleaned_Data[[#This Row],[Order_ID]]</f>
        <v>3504</v>
      </c>
      <c r="C1435" s="10" t="str">
        <f>_xlfn.XLOOKUP(P1435,Dim_Product!$E$2:$E$221,Dim_Product!$A$2:$A$221,"Not Found")</f>
        <v>PK-12</v>
      </c>
      <c r="D1435" s="10" t="str">
        <f>_xlfn.XLOOKUP(Table5[[#This Row],[Order_Date]],Table8[Date],Table8[Date_Key],"Not Found")</f>
        <v>DK-527</v>
      </c>
      <c r="E1435" s="10" t="str">
        <f>_xlfn.XLOOKUP(R1435,Table4[Region],Table4[Region_Key])</f>
        <v>RK-05</v>
      </c>
      <c r="F1435" s="10" t="str">
        <f>_xlfn.XLOOKUP(S1435,Table6[Sales_Channel],Table6[Channel_Key])</f>
        <v>CK-02</v>
      </c>
      <c r="G1435" s="10" t="str">
        <f>_xlfn.XLOOKUP(T1435,Table7[Gender_Category],Table7[Gender_Key])</f>
        <v>GK-02</v>
      </c>
      <c r="H1435" s="10">
        <f>Cleaned_Data[[#This Row],[Units_Sold]]</f>
        <v>2</v>
      </c>
      <c r="I1435" s="10">
        <f>Cleaned_Data[[#This Row],[MRP]]</f>
        <v>9075.41</v>
      </c>
      <c r="J1435" s="10">
        <f>Cleaned_Data[[#This Row],[Discount_Applied]]</f>
        <v>0.03</v>
      </c>
      <c r="K1435" s="10">
        <f>Cleaned_Data[[#This Row],[Revenue]]</f>
        <v>0</v>
      </c>
      <c r="L1435" s="10">
        <f>Cleaned_Data[[#This Row],[Profit]]</f>
        <v>3035.95</v>
      </c>
      <c r="M1435" s="10" t="str">
        <f>Cleaned_Data[[#This Row],[Product_Name]]</f>
        <v>SuperRep Go</v>
      </c>
      <c r="N1435" s="10" t="str">
        <f>Cleaned_Data[[#This Row],[Product_Line]]</f>
        <v>Training</v>
      </c>
      <c r="O1435" s="10" t="str">
        <f>Cleaned_Data[[#This Row],[Size]]</f>
        <v>NA</v>
      </c>
      <c r="P1435" s="10" t="str">
        <f t="shared" si="44"/>
        <v>SuperRep Go|Training|NA</v>
      </c>
      <c r="Q1435" s="11">
        <f>Cleaned_Data[[#This Row],[Order_Date]]</f>
        <v>45659</v>
      </c>
      <c r="R1435" s="10" t="str">
        <f>Cleaned_Data[[#This Row],[Region]]</f>
        <v>Delhi</v>
      </c>
      <c r="S1435" s="10" t="str">
        <f>Cleaned_Data[[#This Row],[Sales_Channel]]</f>
        <v>Retail</v>
      </c>
      <c r="T1435" s="10" t="str">
        <f>Cleaned_Data[[#This Row],[Gender_Category]]</f>
        <v>Women</v>
      </c>
      <c r="U1435" t="str">
        <f t="shared" si="45"/>
        <v>DK-527</v>
      </c>
      <c r="V1435" s="10"/>
      <c r="W1435" s="10"/>
    </row>
    <row r="1436" spans="1:23" x14ac:dyDescent="0.3">
      <c r="A1436" s="10" t="s">
        <v>1755</v>
      </c>
      <c r="B1436" s="10">
        <f>Cleaned_Data[[#This Row],[Order_ID]]</f>
        <v>3506</v>
      </c>
      <c r="C1436" s="10" t="str">
        <f>_xlfn.XLOOKUP(P1436,Dim_Product!$E$2:$E$221,Dim_Product!$A$2:$A$221,"Not Found")</f>
        <v>PK-77</v>
      </c>
      <c r="D1436" s="10" t="str">
        <f>_xlfn.XLOOKUP(Table5[[#This Row],[Order_Date]],Table8[Date],Table8[Date_Key],"Not Found")</f>
        <v>DK-454</v>
      </c>
      <c r="E1436" s="10" t="str">
        <f>_xlfn.XLOOKUP(R1436,Table4[Region],Table4[Region_Key])</f>
        <v>RK-04</v>
      </c>
      <c r="F1436" s="10" t="str">
        <f>_xlfn.XLOOKUP(S1436,Table6[Sales_Channel],Table6[Channel_Key])</f>
        <v>CK-01</v>
      </c>
      <c r="G1436" s="10" t="str">
        <f>_xlfn.XLOOKUP(T1436,Table7[Gender_Category],Table7[Gender_Key])</f>
        <v>GK-03</v>
      </c>
      <c r="H1436" s="10">
        <f>Cleaned_Data[[#This Row],[Units_Sold]]</f>
        <v>0</v>
      </c>
      <c r="I1436" s="10">
        <f>Cleaned_Data[[#This Row],[MRP]]</f>
        <v>9701.91</v>
      </c>
      <c r="J1436" s="10">
        <f>Cleaned_Data[[#This Row],[Discount_Applied]]</f>
        <v>0.51</v>
      </c>
      <c r="K1436" s="10">
        <f>Cleaned_Data[[#This Row],[Revenue]]</f>
        <v>0</v>
      </c>
      <c r="L1436" s="10">
        <f>Cleaned_Data[[#This Row],[Profit]]</f>
        <v>2393.61</v>
      </c>
      <c r="M1436" s="10" t="str">
        <f>Cleaned_Data[[#This Row],[Product_Name]]</f>
        <v>Metcon 7</v>
      </c>
      <c r="N1436" s="10" t="str">
        <f>Cleaned_Data[[#This Row],[Product_Line]]</f>
        <v>Training</v>
      </c>
      <c r="O1436" s="10" t="str">
        <f>Cleaned_Data[[#This Row],[Size]]</f>
        <v>L</v>
      </c>
      <c r="P1436" s="10" t="str">
        <f t="shared" si="44"/>
        <v>Metcon 7|Training|L</v>
      </c>
      <c r="Q1436" s="11">
        <f>Cleaned_Data[[#This Row],[Order_Date]]</f>
        <v>45586</v>
      </c>
      <c r="R1436" s="10" t="str">
        <f>Cleaned_Data[[#This Row],[Region]]</f>
        <v>Pune</v>
      </c>
      <c r="S1436" s="10" t="str">
        <f>Cleaned_Data[[#This Row],[Sales_Channel]]</f>
        <v>Online</v>
      </c>
      <c r="T1436" s="10" t="str">
        <f>Cleaned_Data[[#This Row],[Gender_Category]]</f>
        <v>Men</v>
      </c>
      <c r="U1436" t="str">
        <f t="shared" si="45"/>
        <v>DK-454</v>
      </c>
      <c r="V1436" s="10"/>
      <c r="W1436" s="10"/>
    </row>
    <row r="1437" spans="1:23" x14ac:dyDescent="0.3">
      <c r="A1437" s="10" t="s">
        <v>1756</v>
      </c>
      <c r="B1437" s="10">
        <f>Cleaned_Data[[#This Row],[Order_ID]]</f>
        <v>3507</v>
      </c>
      <c r="C1437" s="10" t="str">
        <f>_xlfn.XLOOKUP(P1437,Dim_Product!$E$2:$E$221,Dim_Product!$A$2:$A$221,"Not Found")</f>
        <v>PK-125</v>
      </c>
      <c r="D1437" s="10" t="str">
        <f>_xlfn.XLOOKUP(Table5[[#This Row],[Order_Date]],Table8[Date],Table8[Date_Key],"Not Found")</f>
        <v>Not Found</v>
      </c>
      <c r="E1437" s="10" t="str">
        <f>_xlfn.XLOOKUP(R1437,Table4[Region],Table4[Region_Key])</f>
        <v>RK-03</v>
      </c>
      <c r="F1437" s="10" t="str">
        <f>_xlfn.XLOOKUP(S1437,Table6[Sales_Channel],Table6[Channel_Key])</f>
        <v>CK-02</v>
      </c>
      <c r="G1437" s="10" t="str">
        <f>_xlfn.XLOOKUP(T1437,Table7[Gender_Category],Table7[Gender_Key])</f>
        <v>GK-01</v>
      </c>
      <c r="H1437" s="10">
        <f>Cleaned_Data[[#This Row],[Units_Sold]]</f>
        <v>2</v>
      </c>
      <c r="I1437" s="10">
        <f>Cleaned_Data[[#This Row],[MRP]]</f>
        <v>6110.0300000000007</v>
      </c>
      <c r="J1437" s="10">
        <f>Cleaned_Data[[#This Row],[Discount_Applied]]</f>
        <v>0.05</v>
      </c>
      <c r="K1437" s="10">
        <f>Cleaned_Data[[#This Row],[Revenue]]</f>
        <v>0</v>
      </c>
      <c r="L1437" s="10">
        <f>Cleaned_Data[[#This Row],[Profit]]</f>
        <v>11.97</v>
      </c>
      <c r="M1437" s="10" t="str">
        <f>Cleaned_Data[[#This Row],[Product_Name]]</f>
        <v>Free RN</v>
      </c>
      <c r="N1437" s="10" t="str">
        <f>Cleaned_Data[[#This Row],[Product_Line]]</f>
        <v>Running</v>
      </c>
      <c r="O1437" s="10" t="str">
        <f>Cleaned_Data[[#This Row],[Size]]</f>
        <v>7</v>
      </c>
      <c r="P1437" s="10" t="str">
        <f t="shared" si="44"/>
        <v>Free RN|Running|7</v>
      </c>
      <c r="Q1437" s="11" t="str">
        <f>Cleaned_Data[[#This Row],[Order_Date]]</f>
        <v/>
      </c>
      <c r="R1437" s="10" t="str">
        <f>Cleaned_Data[[#This Row],[Region]]</f>
        <v>Mumbai</v>
      </c>
      <c r="S1437" s="10" t="str">
        <f>Cleaned_Data[[#This Row],[Sales_Channel]]</f>
        <v>Retail</v>
      </c>
      <c r="T1437" s="10" t="str">
        <f>Cleaned_Data[[#This Row],[Gender_Category]]</f>
        <v>Kids</v>
      </c>
      <c r="U1437" t="str">
        <f t="shared" si="45"/>
        <v>Not Found</v>
      </c>
      <c r="V1437" s="10"/>
      <c r="W1437" s="10"/>
    </row>
    <row r="1438" spans="1:23" x14ac:dyDescent="0.3">
      <c r="A1438" s="10" t="s">
        <v>1757</v>
      </c>
      <c r="B1438" s="10">
        <f>Cleaned_Data[[#This Row],[Order_ID]]</f>
        <v>3508</v>
      </c>
      <c r="C1438" s="10" t="str">
        <f>_xlfn.XLOOKUP(P1438,Dim_Product!$E$2:$E$221,Dim_Product!$A$2:$A$221,"Not Found")</f>
        <v>PK-112</v>
      </c>
      <c r="D1438" s="10" t="str">
        <f>_xlfn.XLOOKUP(Table5[[#This Row],[Order_Date]],Table8[Date],Table8[Date_Key],"Not Found")</f>
        <v>DK-687</v>
      </c>
      <c r="E1438" s="10" t="str">
        <f>_xlfn.XLOOKUP(R1438,Table4[Region],Table4[Region_Key])</f>
        <v>RK-01</v>
      </c>
      <c r="F1438" s="10" t="str">
        <f>_xlfn.XLOOKUP(S1438,Table6[Sales_Channel],Table6[Channel_Key])</f>
        <v>CK-02</v>
      </c>
      <c r="G1438" s="10" t="str">
        <f>_xlfn.XLOOKUP(T1438,Table7[Gender_Category],Table7[Gender_Key])</f>
        <v>GK-01</v>
      </c>
      <c r="H1438" s="10">
        <f>Cleaned_Data[[#This Row],[Units_Sold]]</f>
        <v>2</v>
      </c>
      <c r="I1438" s="10">
        <f>Cleaned_Data[[#This Row],[MRP]]</f>
        <v>6110.0300000000007</v>
      </c>
      <c r="J1438" s="10">
        <f>Cleaned_Data[[#This Row],[Discount_Applied]]</f>
        <v>0</v>
      </c>
      <c r="K1438" s="10">
        <f>Cleaned_Data[[#This Row],[Revenue]]</f>
        <v>0</v>
      </c>
      <c r="L1438" s="10">
        <f>Cleaned_Data[[#This Row],[Profit]]</f>
        <v>3466.92</v>
      </c>
      <c r="M1438" s="10" t="str">
        <f>Cleaned_Data[[#This Row],[Product_Name]]</f>
        <v>ZoomX Invincible</v>
      </c>
      <c r="N1438" s="10" t="str">
        <f>Cleaned_Data[[#This Row],[Product_Line]]</f>
        <v>Training</v>
      </c>
      <c r="O1438" s="10" t="str">
        <f>Cleaned_Data[[#This Row],[Size]]</f>
        <v>NA</v>
      </c>
      <c r="P1438" s="10" t="str">
        <f t="shared" si="44"/>
        <v>ZoomX Invincible|Training|NA</v>
      </c>
      <c r="Q1438" s="11">
        <f>Cleaned_Data[[#This Row],[Order_Date]]</f>
        <v>45819</v>
      </c>
      <c r="R1438" s="10" t="str">
        <f>Cleaned_Data[[#This Row],[Region]]</f>
        <v>Bangalore</v>
      </c>
      <c r="S1438" s="10" t="str">
        <f>Cleaned_Data[[#This Row],[Sales_Channel]]</f>
        <v>Retail</v>
      </c>
      <c r="T1438" s="10" t="str">
        <f>Cleaned_Data[[#This Row],[Gender_Category]]</f>
        <v>Kids</v>
      </c>
      <c r="U1438" t="str">
        <f t="shared" si="45"/>
        <v>DK-687</v>
      </c>
      <c r="V1438" s="10"/>
      <c r="W1438" s="10"/>
    </row>
    <row r="1439" spans="1:23" x14ac:dyDescent="0.3">
      <c r="A1439" s="10" t="s">
        <v>1758</v>
      </c>
      <c r="B1439" s="10">
        <f>Cleaned_Data[[#This Row],[Order_ID]]</f>
        <v>3509</v>
      </c>
      <c r="C1439" s="10" t="str">
        <f>_xlfn.XLOOKUP(P1439,Dim_Product!$E$2:$E$221,Dim_Product!$A$2:$A$221,"Not Found")</f>
        <v>PK-52</v>
      </c>
      <c r="D1439" s="10" t="str">
        <f>_xlfn.XLOOKUP(Table5[[#This Row],[Order_Date]],Table8[Date],Table8[Date_Key],"Not Found")</f>
        <v>DK-290</v>
      </c>
      <c r="E1439" s="10" t="str">
        <f>_xlfn.XLOOKUP(R1439,Table4[Region],Table4[Region_Key])</f>
        <v>RK-03</v>
      </c>
      <c r="F1439" s="10" t="str">
        <f>_xlfn.XLOOKUP(S1439,Table6[Sales_Channel],Table6[Channel_Key])</f>
        <v>CK-01</v>
      </c>
      <c r="G1439" s="10" t="str">
        <f>_xlfn.XLOOKUP(T1439,Table7[Gender_Category],Table7[Gender_Key])</f>
        <v>GK-01</v>
      </c>
      <c r="H1439" s="10">
        <f>Cleaned_Data[[#This Row],[Units_Sold]]</f>
        <v>2</v>
      </c>
      <c r="I1439" s="10">
        <f>Cleaned_Data[[#This Row],[MRP]]</f>
        <v>2066.04</v>
      </c>
      <c r="J1439" s="10">
        <f>Cleaned_Data[[#This Row],[Discount_Applied]]</f>
        <v>0</v>
      </c>
      <c r="K1439" s="10">
        <f>Cleaned_Data[[#This Row],[Revenue]]</f>
        <v>0</v>
      </c>
      <c r="L1439" s="10">
        <f>Cleaned_Data[[#This Row],[Profit]]</f>
        <v>2278.11</v>
      </c>
      <c r="M1439" s="10" t="str">
        <f>Cleaned_Data[[#This Row],[Product_Name]]</f>
        <v>Blazer Mid</v>
      </c>
      <c r="N1439" s="10" t="str">
        <f>Cleaned_Data[[#This Row],[Product_Line]]</f>
        <v>Lifestyle</v>
      </c>
      <c r="O1439" s="10" t="str">
        <f>Cleaned_Data[[#This Row],[Size]]</f>
        <v>12</v>
      </c>
      <c r="P1439" s="10" t="str">
        <f t="shared" si="44"/>
        <v>Blazer Mid|Lifestyle|12</v>
      </c>
      <c r="Q1439" s="11">
        <f>Cleaned_Data[[#This Row],[Order_Date]]</f>
        <v>45422</v>
      </c>
      <c r="R1439" s="10" t="str">
        <f>Cleaned_Data[[#This Row],[Region]]</f>
        <v>Mumbai</v>
      </c>
      <c r="S1439" s="10" t="str">
        <f>Cleaned_Data[[#This Row],[Sales_Channel]]</f>
        <v>Online</v>
      </c>
      <c r="T1439" s="10" t="str">
        <f>Cleaned_Data[[#This Row],[Gender_Category]]</f>
        <v>Kids</v>
      </c>
      <c r="U1439" t="str">
        <f t="shared" si="45"/>
        <v>DK-290</v>
      </c>
      <c r="V1439" s="10"/>
      <c r="W1439" s="10"/>
    </row>
    <row r="1440" spans="1:23" x14ac:dyDescent="0.3">
      <c r="A1440" s="10" t="s">
        <v>1759</v>
      </c>
      <c r="B1440" s="10">
        <f>Cleaned_Data[[#This Row],[Order_ID]]</f>
        <v>3510</v>
      </c>
      <c r="C1440" s="10" t="str">
        <f>_xlfn.XLOOKUP(P1440,Dim_Product!$E$2:$E$221,Dim_Product!$A$2:$A$221,"Not Found")</f>
        <v>PK-02</v>
      </c>
      <c r="D1440" s="10" t="str">
        <f>_xlfn.XLOOKUP(Table5[[#This Row],[Order_Date]],Table8[Date],Table8[Date_Key],"Not Found")</f>
        <v>DK-408</v>
      </c>
      <c r="E1440" s="10" t="str">
        <f>_xlfn.XLOOKUP(R1440,Table4[Region],Table4[Region_Key])</f>
        <v>RK-02</v>
      </c>
      <c r="F1440" s="10" t="str">
        <f>_xlfn.XLOOKUP(S1440,Table6[Sales_Channel],Table6[Channel_Key])</f>
        <v>CK-02</v>
      </c>
      <c r="G1440" s="10" t="str">
        <f>_xlfn.XLOOKUP(T1440,Table7[Gender_Category],Table7[Gender_Key])</f>
        <v>GK-03</v>
      </c>
      <c r="H1440" s="10">
        <f>Cleaned_Data[[#This Row],[Units_Sold]]</f>
        <v>2</v>
      </c>
      <c r="I1440" s="10">
        <f>Cleaned_Data[[#This Row],[MRP]]</f>
        <v>6110.0300000000007</v>
      </c>
      <c r="J1440" s="10">
        <f>Cleaned_Data[[#This Row],[Discount_Applied]]</f>
        <v>0</v>
      </c>
      <c r="K1440" s="10">
        <f>Cleaned_Data[[#This Row],[Revenue]]</f>
        <v>0</v>
      </c>
      <c r="L1440" s="10">
        <f>Cleaned_Data[[#This Row],[Profit]]</f>
        <v>3445.21</v>
      </c>
      <c r="M1440" s="10" t="str">
        <f>Cleaned_Data[[#This Row],[Product_Name]]</f>
        <v>Tiempo Legend</v>
      </c>
      <c r="N1440" s="10" t="str">
        <f>Cleaned_Data[[#This Row],[Product_Line]]</f>
        <v>Soccer</v>
      </c>
      <c r="O1440" s="10" t="str">
        <f>Cleaned_Data[[#This Row],[Size]]</f>
        <v>M</v>
      </c>
      <c r="P1440" s="10" t="str">
        <f t="shared" si="44"/>
        <v>Tiempo Legend|Soccer|M</v>
      </c>
      <c r="Q1440" s="11">
        <f>Cleaned_Data[[#This Row],[Order_Date]]</f>
        <v>45540</v>
      </c>
      <c r="R1440" s="10" t="str">
        <f>Cleaned_Data[[#This Row],[Region]]</f>
        <v>Hyderabad</v>
      </c>
      <c r="S1440" s="10" t="str">
        <f>Cleaned_Data[[#This Row],[Sales_Channel]]</f>
        <v>Retail</v>
      </c>
      <c r="T1440" s="10" t="str">
        <f>Cleaned_Data[[#This Row],[Gender_Category]]</f>
        <v>Men</v>
      </c>
      <c r="U1440" t="str">
        <f t="shared" si="45"/>
        <v>DK-408</v>
      </c>
      <c r="V1440" s="10"/>
      <c r="W1440" s="10"/>
    </row>
    <row r="1441" spans="1:23" x14ac:dyDescent="0.3">
      <c r="A1441" s="10" t="s">
        <v>1760</v>
      </c>
      <c r="B1441" s="10">
        <f>Cleaned_Data[[#This Row],[Order_ID]]</f>
        <v>3511</v>
      </c>
      <c r="C1441" s="10" t="str">
        <f>_xlfn.XLOOKUP(P1441,Dim_Product!$E$2:$E$221,Dim_Product!$A$2:$A$221,"Not Found")</f>
        <v>PK-23</v>
      </c>
      <c r="D1441" s="10" t="str">
        <f>_xlfn.XLOOKUP(Table5[[#This Row],[Order_Date]],Table8[Date],Table8[Date_Key],"Not Found")</f>
        <v>DK-591</v>
      </c>
      <c r="E1441" s="10" t="str">
        <f>_xlfn.XLOOKUP(R1441,Table4[Region],Table4[Region_Key])</f>
        <v>RK-02</v>
      </c>
      <c r="F1441" s="10" t="str">
        <f>_xlfn.XLOOKUP(S1441,Table6[Sales_Channel],Table6[Channel_Key])</f>
        <v>CK-02</v>
      </c>
      <c r="G1441" s="10" t="str">
        <f>_xlfn.XLOOKUP(T1441,Table7[Gender_Category],Table7[Gender_Key])</f>
        <v>GK-01</v>
      </c>
      <c r="H1441" s="10">
        <f>Cleaned_Data[[#This Row],[Units_Sold]]</f>
        <v>2</v>
      </c>
      <c r="I1441" s="10">
        <f>Cleaned_Data[[#This Row],[MRP]]</f>
        <v>3248.17</v>
      </c>
      <c r="J1441" s="10">
        <f>Cleaned_Data[[#This Row],[Discount_Applied]]</f>
        <v>0.06</v>
      </c>
      <c r="K1441" s="10">
        <f>Cleaned_Data[[#This Row],[Revenue]]</f>
        <v>0</v>
      </c>
      <c r="L1441" s="10">
        <f>Cleaned_Data[[#This Row],[Profit]]</f>
        <v>877.12</v>
      </c>
      <c r="M1441" s="10" t="str">
        <f>Cleaned_Data[[#This Row],[Product_Name]]</f>
        <v>Blazer Mid</v>
      </c>
      <c r="N1441" s="10" t="str">
        <f>Cleaned_Data[[#This Row],[Product_Line]]</f>
        <v>Lifestyle</v>
      </c>
      <c r="O1441" s="10" t="str">
        <f>Cleaned_Data[[#This Row],[Size]]</f>
        <v>XL</v>
      </c>
      <c r="P1441" s="10" t="str">
        <f t="shared" si="44"/>
        <v>Blazer Mid|Lifestyle|XL</v>
      </c>
      <c r="Q1441" s="11">
        <f>Cleaned_Data[[#This Row],[Order_Date]]</f>
        <v>45723</v>
      </c>
      <c r="R1441" s="10" t="str">
        <f>Cleaned_Data[[#This Row],[Region]]</f>
        <v>Hyderabad</v>
      </c>
      <c r="S1441" s="10" t="str">
        <f>Cleaned_Data[[#This Row],[Sales_Channel]]</f>
        <v>Retail</v>
      </c>
      <c r="T1441" s="10" t="str">
        <f>Cleaned_Data[[#This Row],[Gender_Category]]</f>
        <v>Kids</v>
      </c>
      <c r="U1441" t="str">
        <f t="shared" si="45"/>
        <v>DK-591</v>
      </c>
      <c r="V1441" s="10"/>
      <c r="W1441" s="10"/>
    </row>
    <row r="1442" spans="1:23" x14ac:dyDescent="0.3">
      <c r="A1442" s="10" t="s">
        <v>1761</v>
      </c>
      <c r="B1442" s="10">
        <f>Cleaned_Data[[#This Row],[Order_ID]]</f>
        <v>3512</v>
      </c>
      <c r="C1442" s="10" t="str">
        <f>_xlfn.XLOOKUP(P1442,Dim_Product!$E$2:$E$221,Dim_Product!$A$2:$A$221,"Not Found")</f>
        <v>PK-68</v>
      </c>
      <c r="D1442" s="10" t="str">
        <f>_xlfn.XLOOKUP(Table5[[#This Row],[Order_Date]],Table8[Date],Table8[Date_Key],"Not Found")</f>
        <v>Not Found</v>
      </c>
      <c r="E1442" s="10" t="str">
        <f>_xlfn.XLOOKUP(R1442,Table4[Region],Table4[Region_Key])</f>
        <v>RK-04</v>
      </c>
      <c r="F1442" s="10" t="str">
        <f>_xlfn.XLOOKUP(S1442,Table6[Sales_Channel],Table6[Channel_Key])</f>
        <v>CK-02</v>
      </c>
      <c r="G1442" s="10" t="str">
        <f>_xlfn.XLOOKUP(T1442,Table7[Gender_Category],Table7[Gender_Key])</f>
        <v>GK-01</v>
      </c>
      <c r="H1442" s="10">
        <f>Cleaned_Data[[#This Row],[Units_Sold]]</f>
        <v>4</v>
      </c>
      <c r="I1442" s="10">
        <f>Cleaned_Data[[#This Row],[MRP]]</f>
        <v>6110.0300000000007</v>
      </c>
      <c r="J1442" s="10">
        <f>Cleaned_Data[[#This Row],[Discount_Applied]]</f>
        <v>0.96</v>
      </c>
      <c r="K1442" s="10">
        <f>Cleaned_Data[[#This Row],[Revenue]]</f>
        <v>0</v>
      </c>
      <c r="L1442" s="10">
        <f>Cleaned_Data[[#This Row],[Profit]]</f>
        <v>2516.79</v>
      </c>
      <c r="M1442" s="10" t="str">
        <f>Cleaned_Data[[#This Row],[Product_Name]]</f>
        <v>Zoom Freak</v>
      </c>
      <c r="N1442" s="10" t="str">
        <f>Cleaned_Data[[#This Row],[Product_Line]]</f>
        <v>Basketball</v>
      </c>
      <c r="O1442" s="10" t="str">
        <f>Cleaned_Data[[#This Row],[Size]]</f>
        <v>M</v>
      </c>
      <c r="P1442" s="10" t="str">
        <f t="shared" si="44"/>
        <v>Zoom Freak|Basketball|M</v>
      </c>
      <c r="Q1442" s="11" t="str">
        <f>Cleaned_Data[[#This Row],[Order_Date]]</f>
        <v/>
      </c>
      <c r="R1442" s="10" t="str">
        <f>Cleaned_Data[[#This Row],[Region]]</f>
        <v>Pune</v>
      </c>
      <c r="S1442" s="10" t="str">
        <f>Cleaned_Data[[#This Row],[Sales_Channel]]</f>
        <v>Retail</v>
      </c>
      <c r="T1442" s="10" t="str">
        <f>Cleaned_Data[[#This Row],[Gender_Category]]</f>
        <v>Kids</v>
      </c>
      <c r="U1442" t="str">
        <f t="shared" si="45"/>
        <v>Not Found</v>
      </c>
      <c r="V1442" s="10"/>
      <c r="W1442" s="10"/>
    </row>
    <row r="1443" spans="1:23" x14ac:dyDescent="0.3">
      <c r="A1443" s="10" t="s">
        <v>1762</v>
      </c>
      <c r="B1443" s="10">
        <f>Cleaned_Data[[#This Row],[Order_ID]]</f>
        <v>3513</v>
      </c>
      <c r="C1443" s="10" t="str">
        <f>_xlfn.XLOOKUP(P1443,Dim_Product!$E$2:$E$221,Dim_Product!$A$2:$A$221,"Not Found")</f>
        <v>PK-12</v>
      </c>
      <c r="D1443" s="10" t="str">
        <f>_xlfn.XLOOKUP(Table5[[#This Row],[Order_Date]],Table8[Date],Table8[Date_Key],"Not Found")</f>
        <v>DK-653</v>
      </c>
      <c r="E1443" s="10" t="str">
        <f>_xlfn.XLOOKUP(R1443,Table4[Region],Table4[Region_Key])</f>
        <v>RK-02</v>
      </c>
      <c r="F1443" s="10" t="str">
        <f>_xlfn.XLOOKUP(S1443,Table6[Sales_Channel],Table6[Channel_Key])</f>
        <v>CK-02</v>
      </c>
      <c r="G1443" s="10" t="str">
        <f>_xlfn.XLOOKUP(T1443,Table7[Gender_Category],Table7[Gender_Key])</f>
        <v>GK-02</v>
      </c>
      <c r="H1443" s="10">
        <f>Cleaned_Data[[#This Row],[Units_Sold]]</f>
        <v>0</v>
      </c>
      <c r="I1443" s="10">
        <f>Cleaned_Data[[#This Row],[MRP]]</f>
        <v>6145.98</v>
      </c>
      <c r="J1443" s="10">
        <f>Cleaned_Data[[#This Row],[Discount_Applied]]</f>
        <v>0</v>
      </c>
      <c r="K1443" s="10">
        <f>Cleaned_Data[[#This Row],[Revenue]]</f>
        <v>0</v>
      </c>
      <c r="L1443" s="10">
        <f>Cleaned_Data[[#This Row],[Profit]]</f>
        <v>2625.95</v>
      </c>
      <c r="M1443" s="10" t="str">
        <f>Cleaned_Data[[#This Row],[Product_Name]]</f>
        <v>SuperRep Go</v>
      </c>
      <c r="N1443" s="10" t="str">
        <f>Cleaned_Data[[#This Row],[Product_Line]]</f>
        <v>Training</v>
      </c>
      <c r="O1443" s="10" t="str">
        <f>Cleaned_Data[[#This Row],[Size]]</f>
        <v>NA</v>
      </c>
      <c r="P1443" s="10" t="str">
        <f t="shared" si="44"/>
        <v>SuperRep Go|Training|NA</v>
      </c>
      <c r="Q1443" s="11">
        <f>Cleaned_Data[[#This Row],[Order_Date]]</f>
        <v>45785</v>
      </c>
      <c r="R1443" s="10" t="str">
        <f>Cleaned_Data[[#This Row],[Region]]</f>
        <v>Hyderabad</v>
      </c>
      <c r="S1443" s="10" t="str">
        <f>Cleaned_Data[[#This Row],[Sales_Channel]]</f>
        <v>Retail</v>
      </c>
      <c r="T1443" s="10" t="str">
        <f>Cleaned_Data[[#This Row],[Gender_Category]]</f>
        <v>Women</v>
      </c>
      <c r="U1443" t="str">
        <f t="shared" si="45"/>
        <v>DK-653</v>
      </c>
      <c r="V1443" s="10"/>
      <c r="W1443" s="10"/>
    </row>
    <row r="1444" spans="1:23" x14ac:dyDescent="0.3">
      <c r="A1444" s="10" t="s">
        <v>1763</v>
      </c>
      <c r="B1444" s="10">
        <f>Cleaned_Data[[#This Row],[Order_ID]]</f>
        <v>3514</v>
      </c>
      <c r="C1444" s="10" t="str">
        <f>_xlfn.XLOOKUP(P1444,Dim_Product!$E$2:$E$221,Dim_Product!$A$2:$A$221,"Not Found")</f>
        <v>PK-201</v>
      </c>
      <c r="D1444" s="10" t="str">
        <f>_xlfn.XLOOKUP(Table5[[#This Row],[Order_Date]],Table8[Date],Table8[Date_Key],"Not Found")</f>
        <v>DK-546</v>
      </c>
      <c r="E1444" s="10" t="str">
        <f>_xlfn.XLOOKUP(R1444,Table4[Region],Table4[Region_Key])</f>
        <v>RK-02</v>
      </c>
      <c r="F1444" s="10" t="str">
        <f>_xlfn.XLOOKUP(S1444,Table6[Sales_Channel],Table6[Channel_Key])</f>
        <v>CK-02</v>
      </c>
      <c r="G1444" s="10" t="str">
        <f>_xlfn.XLOOKUP(T1444,Table7[Gender_Category],Table7[Gender_Key])</f>
        <v>GK-01</v>
      </c>
      <c r="H1444" s="10">
        <f>Cleaned_Data[[#This Row],[Units_Sold]]</f>
        <v>2</v>
      </c>
      <c r="I1444" s="10">
        <f>Cleaned_Data[[#This Row],[MRP]]</f>
        <v>6546.46</v>
      </c>
      <c r="J1444" s="10">
        <f>Cleaned_Data[[#This Row],[Discount_Applied]]</f>
        <v>0</v>
      </c>
      <c r="K1444" s="10">
        <f>Cleaned_Data[[#This Row],[Revenue]]</f>
        <v>0</v>
      </c>
      <c r="L1444" s="10">
        <f>Cleaned_Data[[#This Row],[Profit]]</f>
        <v>2804.16</v>
      </c>
      <c r="M1444" s="10" t="str">
        <f>Cleaned_Data[[#This Row],[Product_Name]]</f>
        <v>React Infinity</v>
      </c>
      <c r="N1444" s="10" t="str">
        <f>Cleaned_Data[[#This Row],[Product_Line]]</f>
        <v>Running</v>
      </c>
      <c r="O1444" s="10" t="str">
        <f>Cleaned_Data[[#This Row],[Size]]</f>
        <v>7</v>
      </c>
      <c r="P1444" s="10" t="str">
        <f t="shared" si="44"/>
        <v>React Infinity|Running|7</v>
      </c>
      <c r="Q1444" s="11">
        <f>Cleaned_Data[[#This Row],[Order_Date]]</f>
        <v>45678</v>
      </c>
      <c r="R1444" s="10" t="str">
        <f>Cleaned_Data[[#This Row],[Region]]</f>
        <v>Hyderabad</v>
      </c>
      <c r="S1444" s="10" t="str">
        <f>Cleaned_Data[[#This Row],[Sales_Channel]]</f>
        <v>Retail</v>
      </c>
      <c r="T1444" s="10" t="str">
        <f>Cleaned_Data[[#This Row],[Gender_Category]]</f>
        <v>Kids</v>
      </c>
      <c r="U1444" t="str">
        <f t="shared" si="45"/>
        <v>DK-546</v>
      </c>
      <c r="V1444" s="10"/>
      <c r="W1444" s="10"/>
    </row>
    <row r="1445" spans="1:23" x14ac:dyDescent="0.3">
      <c r="A1445" s="10" t="s">
        <v>1764</v>
      </c>
      <c r="B1445" s="10">
        <f>Cleaned_Data[[#This Row],[Order_ID]]</f>
        <v>3515</v>
      </c>
      <c r="C1445" s="10" t="str">
        <f>_xlfn.XLOOKUP(P1445,Dim_Product!$E$2:$E$221,Dim_Product!$A$2:$A$221,"Not Found")</f>
        <v>PK-70</v>
      </c>
      <c r="D1445" s="10" t="str">
        <f>_xlfn.XLOOKUP(Table5[[#This Row],[Order_Date]],Table8[Date],Table8[Date_Key],"Not Found")</f>
        <v>Not Found</v>
      </c>
      <c r="E1445" s="10" t="str">
        <f>_xlfn.XLOOKUP(R1445,Table4[Region],Table4[Region_Key])</f>
        <v>RK-06</v>
      </c>
      <c r="F1445" s="10" t="str">
        <f>_xlfn.XLOOKUP(S1445,Table6[Sales_Channel],Table6[Channel_Key])</f>
        <v>CK-01</v>
      </c>
      <c r="G1445" s="10" t="str">
        <f>_xlfn.XLOOKUP(T1445,Table7[Gender_Category],Table7[Gender_Key])</f>
        <v>GK-03</v>
      </c>
      <c r="H1445" s="10">
        <f>Cleaned_Data[[#This Row],[Units_Sold]]</f>
        <v>2</v>
      </c>
      <c r="I1445" s="10">
        <f>Cleaned_Data[[#This Row],[MRP]]</f>
        <v>2604.11</v>
      </c>
      <c r="J1445" s="10">
        <f>Cleaned_Data[[#This Row],[Discount_Applied]]</f>
        <v>0.9</v>
      </c>
      <c r="K1445" s="10">
        <f>Cleaned_Data[[#This Row],[Revenue]]</f>
        <v>0</v>
      </c>
      <c r="L1445" s="10">
        <f>Cleaned_Data[[#This Row],[Profit]]</f>
        <v>699.6</v>
      </c>
      <c r="M1445" s="10" t="str">
        <f>Cleaned_Data[[#This Row],[Product_Name]]</f>
        <v>Flex Trainer</v>
      </c>
      <c r="N1445" s="10" t="str">
        <f>Cleaned_Data[[#This Row],[Product_Line]]</f>
        <v>Training</v>
      </c>
      <c r="O1445" s="10" t="str">
        <f>Cleaned_Data[[#This Row],[Size]]</f>
        <v>XL</v>
      </c>
      <c r="P1445" s="10" t="str">
        <f t="shared" si="44"/>
        <v>Flex Trainer|Training|XL</v>
      </c>
      <c r="Q1445" s="11" t="str">
        <f>Cleaned_Data[[#This Row],[Order_Date]]</f>
        <v/>
      </c>
      <c r="R1445" s="10" t="str">
        <f>Cleaned_Data[[#This Row],[Region]]</f>
        <v>Kolkata</v>
      </c>
      <c r="S1445" s="10" t="str">
        <f>Cleaned_Data[[#This Row],[Sales_Channel]]</f>
        <v>Online</v>
      </c>
      <c r="T1445" s="10" t="str">
        <f>Cleaned_Data[[#This Row],[Gender_Category]]</f>
        <v>Men</v>
      </c>
      <c r="U1445" t="str">
        <f t="shared" si="45"/>
        <v>Not Found</v>
      </c>
      <c r="V1445" s="10"/>
      <c r="W1445" s="10"/>
    </row>
    <row r="1446" spans="1:23" x14ac:dyDescent="0.3">
      <c r="A1446" s="10" t="s">
        <v>1765</v>
      </c>
      <c r="B1446" s="10">
        <f>Cleaned_Data[[#This Row],[Order_ID]]</f>
        <v>3516</v>
      </c>
      <c r="C1446" s="10" t="str">
        <f>_xlfn.XLOOKUP(P1446,Dim_Product!$E$2:$E$221,Dim_Product!$A$2:$A$221,"Not Found")</f>
        <v>PK-81</v>
      </c>
      <c r="D1446" s="10" t="str">
        <f>_xlfn.XLOOKUP(Table5[[#This Row],[Order_Date]],Table8[Date],Table8[Date_Key],"Not Found")</f>
        <v>DK-710</v>
      </c>
      <c r="E1446" s="10" t="str">
        <f>_xlfn.XLOOKUP(R1446,Table4[Region],Table4[Region_Key])</f>
        <v>RK-04</v>
      </c>
      <c r="F1446" s="10" t="str">
        <f>_xlfn.XLOOKUP(S1446,Table6[Sales_Channel],Table6[Channel_Key])</f>
        <v>CK-01</v>
      </c>
      <c r="G1446" s="10" t="str">
        <f>_xlfn.XLOOKUP(T1446,Table7[Gender_Category],Table7[Gender_Key])</f>
        <v>GK-03</v>
      </c>
      <c r="H1446" s="10">
        <f>Cleaned_Data[[#This Row],[Units_Sold]]</f>
        <v>2</v>
      </c>
      <c r="I1446" s="10">
        <f>Cleaned_Data[[#This Row],[MRP]]</f>
        <v>7495.24</v>
      </c>
      <c r="J1446" s="10">
        <f>Cleaned_Data[[#This Row],[Discount_Applied]]</f>
        <v>0.42</v>
      </c>
      <c r="K1446" s="10">
        <f>Cleaned_Data[[#This Row],[Revenue]]</f>
        <v>0</v>
      </c>
      <c r="L1446" s="10">
        <f>Cleaned_Data[[#This Row],[Profit]]</f>
        <v>3844.73</v>
      </c>
      <c r="M1446" s="10" t="str">
        <f>Cleaned_Data[[#This Row],[Product_Name]]</f>
        <v>ZoomX Invincible</v>
      </c>
      <c r="N1446" s="10" t="str">
        <f>Cleaned_Data[[#This Row],[Product_Line]]</f>
        <v>Training</v>
      </c>
      <c r="O1446" s="10" t="str">
        <f>Cleaned_Data[[#This Row],[Size]]</f>
        <v>M</v>
      </c>
      <c r="P1446" s="10" t="str">
        <f t="shared" si="44"/>
        <v>ZoomX Invincible|Training|M</v>
      </c>
      <c r="Q1446" s="11">
        <f>Cleaned_Data[[#This Row],[Order_Date]]</f>
        <v>45842</v>
      </c>
      <c r="R1446" s="10" t="str">
        <f>Cleaned_Data[[#This Row],[Region]]</f>
        <v>Pune</v>
      </c>
      <c r="S1446" s="10" t="str">
        <f>Cleaned_Data[[#This Row],[Sales_Channel]]</f>
        <v>Online</v>
      </c>
      <c r="T1446" s="10" t="str">
        <f>Cleaned_Data[[#This Row],[Gender_Category]]</f>
        <v>Men</v>
      </c>
      <c r="U1446" t="str">
        <f t="shared" si="45"/>
        <v>DK-710</v>
      </c>
      <c r="V1446" s="10"/>
      <c r="W1446" s="10"/>
    </row>
    <row r="1447" spans="1:23" x14ac:dyDescent="0.3">
      <c r="A1447" s="10" t="s">
        <v>1766</v>
      </c>
      <c r="B1447" s="10">
        <f>Cleaned_Data[[#This Row],[Order_ID]]</f>
        <v>3517</v>
      </c>
      <c r="C1447" s="10" t="str">
        <f>_xlfn.XLOOKUP(P1447,Dim_Product!$E$2:$E$221,Dim_Product!$A$2:$A$221,"Not Found")</f>
        <v>PK-130</v>
      </c>
      <c r="D1447" s="10" t="str">
        <f>_xlfn.XLOOKUP(Table5[[#This Row],[Order_Date]],Table8[Date],Table8[Date_Key],"Not Found")</f>
        <v>Not Found</v>
      </c>
      <c r="E1447" s="10" t="str">
        <f>_xlfn.XLOOKUP(R1447,Table4[Region],Table4[Region_Key])</f>
        <v>RK-02</v>
      </c>
      <c r="F1447" s="10" t="str">
        <f>_xlfn.XLOOKUP(S1447,Table6[Sales_Channel],Table6[Channel_Key])</f>
        <v>CK-02</v>
      </c>
      <c r="G1447" s="10" t="str">
        <f>_xlfn.XLOOKUP(T1447,Table7[Gender_Category],Table7[Gender_Key])</f>
        <v>GK-02</v>
      </c>
      <c r="H1447" s="10">
        <f>Cleaned_Data[[#This Row],[Units_Sold]]</f>
        <v>2</v>
      </c>
      <c r="I1447" s="10">
        <f>Cleaned_Data[[#This Row],[MRP]]</f>
        <v>9962.36</v>
      </c>
      <c r="J1447" s="10">
        <f>Cleaned_Data[[#This Row],[Discount_Applied]]</f>
        <v>0</v>
      </c>
      <c r="K1447" s="10">
        <f>Cleaned_Data[[#This Row],[Revenue]]</f>
        <v>0</v>
      </c>
      <c r="L1447" s="10">
        <f>Cleaned_Data[[#This Row],[Profit]]</f>
        <v>2661.74</v>
      </c>
      <c r="M1447" s="10" t="str">
        <f>Cleaned_Data[[#This Row],[Product_Name]]</f>
        <v>Air Zoom</v>
      </c>
      <c r="N1447" s="10" t="str">
        <f>Cleaned_Data[[#This Row],[Product_Line]]</f>
        <v>Running</v>
      </c>
      <c r="O1447" s="10" t="str">
        <f>Cleaned_Data[[#This Row],[Size]]</f>
        <v>NA</v>
      </c>
      <c r="P1447" s="10" t="str">
        <f t="shared" si="44"/>
        <v>Air Zoom|Running|NA</v>
      </c>
      <c r="Q1447" s="11" t="str">
        <f>Cleaned_Data[[#This Row],[Order_Date]]</f>
        <v/>
      </c>
      <c r="R1447" s="10" t="str">
        <f>Cleaned_Data[[#This Row],[Region]]</f>
        <v>Hyderabad</v>
      </c>
      <c r="S1447" s="10" t="str">
        <f>Cleaned_Data[[#This Row],[Sales_Channel]]</f>
        <v>Retail</v>
      </c>
      <c r="T1447" s="10" t="str">
        <f>Cleaned_Data[[#This Row],[Gender_Category]]</f>
        <v>Women</v>
      </c>
      <c r="U1447" t="str">
        <f t="shared" si="45"/>
        <v>Not Found</v>
      </c>
      <c r="V1447" s="10"/>
      <c r="W1447" s="10"/>
    </row>
    <row r="1448" spans="1:23" x14ac:dyDescent="0.3">
      <c r="A1448" s="10" t="s">
        <v>1767</v>
      </c>
      <c r="B1448" s="10">
        <f>Cleaned_Data[[#This Row],[Order_ID]]</f>
        <v>3518</v>
      </c>
      <c r="C1448" s="10" t="str">
        <f>_xlfn.XLOOKUP(P1448,Dim_Product!$E$2:$E$221,Dim_Product!$A$2:$A$221,"Not Found")</f>
        <v>PK-41</v>
      </c>
      <c r="D1448" s="10" t="str">
        <f>_xlfn.XLOOKUP(Table5[[#This Row],[Order_Date]],Table8[Date],Table8[Date_Key],"Not Found")</f>
        <v>DK-410</v>
      </c>
      <c r="E1448" s="10" t="str">
        <f>_xlfn.XLOOKUP(R1448,Table4[Region],Table4[Region_Key])</f>
        <v>RK-05</v>
      </c>
      <c r="F1448" s="10" t="str">
        <f>_xlfn.XLOOKUP(S1448,Table6[Sales_Channel],Table6[Channel_Key])</f>
        <v>CK-02</v>
      </c>
      <c r="G1448" s="10" t="str">
        <f>_xlfn.XLOOKUP(T1448,Table7[Gender_Category],Table7[Gender_Key])</f>
        <v>GK-02</v>
      </c>
      <c r="H1448" s="10">
        <f>Cleaned_Data[[#This Row],[Units_Sold]]</f>
        <v>2</v>
      </c>
      <c r="I1448" s="10">
        <f>Cleaned_Data[[#This Row],[MRP]]</f>
        <v>6110.0300000000007</v>
      </c>
      <c r="J1448" s="10">
        <f>Cleaned_Data[[#This Row],[Discount_Applied]]</f>
        <v>0</v>
      </c>
      <c r="K1448" s="10">
        <f>Cleaned_Data[[#This Row],[Revenue]]</f>
        <v>0</v>
      </c>
      <c r="L1448" s="10">
        <f>Cleaned_Data[[#This Row],[Profit]]</f>
        <v>3047.69</v>
      </c>
      <c r="M1448" s="10" t="str">
        <f>Cleaned_Data[[#This Row],[Product_Name]]</f>
        <v>Air Jordan</v>
      </c>
      <c r="N1448" s="10" t="str">
        <f>Cleaned_Data[[#This Row],[Product_Line]]</f>
        <v>Basketball</v>
      </c>
      <c r="O1448" s="10" t="str">
        <f>Cleaned_Data[[#This Row],[Size]]</f>
        <v>XL</v>
      </c>
      <c r="P1448" s="10" t="str">
        <f t="shared" si="44"/>
        <v>Air Jordan|Basketball|XL</v>
      </c>
      <c r="Q1448" s="11">
        <f>Cleaned_Data[[#This Row],[Order_Date]]</f>
        <v>45542</v>
      </c>
      <c r="R1448" s="10" t="str">
        <f>Cleaned_Data[[#This Row],[Region]]</f>
        <v>Delhi</v>
      </c>
      <c r="S1448" s="10" t="str">
        <f>Cleaned_Data[[#This Row],[Sales_Channel]]</f>
        <v>Retail</v>
      </c>
      <c r="T1448" s="10" t="str">
        <f>Cleaned_Data[[#This Row],[Gender_Category]]</f>
        <v>Women</v>
      </c>
      <c r="U1448" t="str">
        <f t="shared" si="45"/>
        <v>DK-410</v>
      </c>
      <c r="V1448" s="10"/>
      <c r="W1448" s="10"/>
    </row>
    <row r="1449" spans="1:23" x14ac:dyDescent="0.3">
      <c r="A1449" s="10" t="s">
        <v>1768</v>
      </c>
      <c r="B1449" s="10">
        <f>Cleaned_Data[[#This Row],[Order_ID]]</f>
        <v>3519</v>
      </c>
      <c r="C1449" s="10" t="str">
        <f>_xlfn.XLOOKUP(P1449,Dim_Product!$E$2:$E$221,Dim_Product!$A$2:$A$221,"Not Found")</f>
        <v>PK-28</v>
      </c>
      <c r="D1449" s="10" t="str">
        <f>_xlfn.XLOOKUP(Table5[[#This Row],[Order_Date]],Table8[Date],Table8[Date_Key],"Not Found")</f>
        <v>DK-659</v>
      </c>
      <c r="E1449" s="10" t="str">
        <f>_xlfn.XLOOKUP(R1449,Table4[Region],Table4[Region_Key])</f>
        <v>RK-06</v>
      </c>
      <c r="F1449" s="10" t="str">
        <f>_xlfn.XLOOKUP(S1449,Table6[Sales_Channel],Table6[Channel_Key])</f>
        <v>CK-02</v>
      </c>
      <c r="G1449" s="10" t="str">
        <f>_xlfn.XLOOKUP(T1449,Table7[Gender_Category],Table7[Gender_Key])</f>
        <v>GK-01</v>
      </c>
      <c r="H1449" s="10">
        <f>Cleaned_Data[[#This Row],[Units_Sold]]</f>
        <v>2</v>
      </c>
      <c r="I1449" s="10">
        <f>Cleaned_Data[[#This Row],[MRP]]</f>
        <v>6110.0300000000007</v>
      </c>
      <c r="J1449" s="10">
        <f>Cleaned_Data[[#This Row],[Discount_Applied]]</f>
        <v>0</v>
      </c>
      <c r="K1449" s="10">
        <f>Cleaned_Data[[#This Row],[Revenue]]</f>
        <v>0</v>
      </c>
      <c r="L1449" s="10">
        <f>Cleaned_Data[[#This Row],[Profit]]</f>
        <v>3491.18</v>
      </c>
      <c r="M1449" s="10" t="str">
        <f>Cleaned_Data[[#This Row],[Product_Name]]</f>
        <v>Premier III</v>
      </c>
      <c r="N1449" s="10" t="str">
        <f>Cleaned_Data[[#This Row],[Product_Line]]</f>
        <v>Soccer</v>
      </c>
      <c r="O1449" s="10" t="str">
        <f>Cleaned_Data[[#This Row],[Size]]</f>
        <v>NA</v>
      </c>
      <c r="P1449" s="10" t="str">
        <f t="shared" si="44"/>
        <v>Premier III|Soccer|NA</v>
      </c>
      <c r="Q1449" s="11">
        <f>Cleaned_Data[[#This Row],[Order_Date]]</f>
        <v>45791</v>
      </c>
      <c r="R1449" s="10" t="str">
        <f>Cleaned_Data[[#This Row],[Region]]</f>
        <v>Kolkata</v>
      </c>
      <c r="S1449" s="10" t="str">
        <f>Cleaned_Data[[#This Row],[Sales_Channel]]</f>
        <v>Retail</v>
      </c>
      <c r="T1449" s="10" t="str">
        <f>Cleaned_Data[[#This Row],[Gender_Category]]</f>
        <v>Kids</v>
      </c>
      <c r="U1449" t="str">
        <f t="shared" si="45"/>
        <v>DK-659</v>
      </c>
      <c r="V1449" s="10"/>
      <c r="W1449" s="10"/>
    </row>
    <row r="1450" spans="1:23" x14ac:dyDescent="0.3">
      <c r="A1450" s="10" t="s">
        <v>1769</v>
      </c>
      <c r="B1450" s="10">
        <f>Cleaned_Data[[#This Row],[Order_ID]]</f>
        <v>3520</v>
      </c>
      <c r="C1450" s="10" t="str">
        <f>_xlfn.XLOOKUP(P1450,Dim_Product!$E$2:$E$221,Dim_Product!$A$2:$A$221,"Not Found")</f>
        <v>PK-96</v>
      </c>
      <c r="D1450" s="10" t="str">
        <f>_xlfn.XLOOKUP(Table5[[#This Row],[Order_Date]],Table8[Date],Table8[Date_Key],"Not Found")</f>
        <v>Not Found</v>
      </c>
      <c r="E1450" s="10" t="str">
        <f>_xlfn.XLOOKUP(R1450,Table4[Region],Table4[Region_Key])</f>
        <v>RK-05</v>
      </c>
      <c r="F1450" s="10" t="str">
        <f>_xlfn.XLOOKUP(S1450,Table6[Sales_Channel],Table6[Channel_Key])</f>
        <v>CK-02</v>
      </c>
      <c r="G1450" s="10" t="str">
        <f>_xlfn.XLOOKUP(T1450,Table7[Gender_Category],Table7[Gender_Key])</f>
        <v>GK-02</v>
      </c>
      <c r="H1450" s="10">
        <f>Cleaned_Data[[#This Row],[Units_Sold]]</f>
        <v>2</v>
      </c>
      <c r="I1450" s="10">
        <f>Cleaned_Data[[#This Row],[MRP]]</f>
        <v>2080.85</v>
      </c>
      <c r="J1450" s="10">
        <f>Cleaned_Data[[#This Row],[Discount_Applied]]</f>
        <v>0</v>
      </c>
      <c r="K1450" s="10">
        <f>Cleaned_Data[[#This Row],[Revenue]]</f>
        <v>-998.81</v>
      </c>
      <c r="L1450" s="10">
        <f>Cleaned_Data[[#This Row],[Profit]]</f>
        <v>-776.21</v>
      </c>
      <c r="M1450" s="10" t="str">
        <f>Cleaned_Data[[#This Row],[Product_Name]]</f>
        <v>Waffle One</v>
      </c>
      <c r="N1450" s="10" t="str">
        <f>Cleaned_Data[[#This Row],[Product_Line]]</f>
        <v>Lifestyle</v>
      </c>
      <c r="O1450" s="10" t="str">
        <f>Cleaned_Data[[#This Row],[Size]]</f>
        <v>XL</v>
      </c>
      <c r="P1450" s="10" t="str">
        <f t="shared" si="44"/>
        <v>Waffle One|Lifestyle|XL</v>
      </c>
      <c r="Q1450" s="11" t="str">
        <f>Cleaned_Data[[#This Row],[Order_Date]]</f>
        <v/>
      </c>
      <c r="R1450" s="10" t="str">
        <f>Cleaned_Data[[#This Row],[Region]]</f>
        <v>Delhi</v>
      </c>
      <c r="S1450" s="10" t="str">
        <f>Cleaned_Data[[#This Row],[Sales_Channel]]</f>
        <v>Retail</v>
      </c>
      <c r="T1450" s="10" t="str">
        <f>Cleaned_Data[[#This Row],[Gender_Category]]</f>
        <v>Women</v>
      </c>
      <c r="U1450" t="str">
        <f t="shared" si="45"/>
        <v>Not Found</v>
      </c>
      <c r="V1450" s="10"/>
      <c r="W1450" s="10"/>
    </row>
    <row r="1451" spans="1:23" x14ac:dyDescent="0.3">
      <c r="A1451" s="10" t="s">
        <v>1770</v>
      </c>
      <c r="B1451" s="10">
        <f>Cleaned_Data[[#This Row],[Order_ID]]</f>
        <v>3521</v>
      </c>
      <c r="C1451" s="10" t="str">
        <f>_xlfn.XLOOKUP(P1451,Dim_Product!$E$2:$E$221,Dim_Product!$A$2:$A$221,"Not Found")</f>
        <v>PK-81</v>
      </c>
      <c r="D1451" s="10" t="str">
        <f>_xlfn.XLOOKUP(Table5[[#This Row],[Order_Date]],Table8[Date],Table8[Date_Key],"Not Found")</f>
        <v>DK-577</v>
      </c>
      <c r="E1451" s="10" t="str">
        <f>_xlfn.XLOOKUP(R1451,Table4[Region],Table4[Region_Key])</f>
        <v>RK-06</v>
      </c>
      <c r="F1451" s="10" t="str">
        <f>_xlfn.XLOOKUP(S1451,Table6[Sales_Channel],Table6[Channel_Key])</f>
        <v>CK-01</v>
      </c>
      <c r="G1451" s="10" t="str">
        <f>_xlfn.XLOOKUP(T1451,Table7[Gender_Category],Table7[Gender_Key])</f>
        <v>GK-02</v>
      </c>
      <c r="H1451" s="10">
        <f>Cleaned_Data[[#This Row],[Units_Sold]]</f>
        <v>2</v>
      </c>
      <c r="I1451" s="10">
        <f>Cleaned_Data[[#This Row],[MRP]]</f>
        <v>8565.24</v>
      </c>
      <c r="J1451" s="10">
        <f>Cleaned_Data[[#This Row],[Discount_Applied]]</f>
        <v>0</v>
      </c>
      <c r="K1451" s="10">
        <f>Cleaned_Data[[#This Row],[Revenue]]</f>
        <v>0</v>
      </c>
      <c r="L1451" s="10">
        <f>Cleaned_Data[[#This Row],[Profit]]</f>
        <v>3721.9</v>
      </c>
      <c r="M1451" s="10" t="str">
        <f>Cleaned_Data[[#This Row],[Product_Name]]</f>
        <v>ZoomX Invincible</v>
      </c>
      <c r="N1451" s="10" t="str">
        <f>Cleaned_Data[[#This Row],[Product_Line]]</f>
        <v>Training</v>
      </c>
      <c r="O1451" s="10" t="str">
        <f>Cleaned_Data[[#This Row],[Size]]</f>
        <v>M</v>
      </c>
      <c r="P1451" s="10" t="str">
        <f t="shared" si="44"/>
        <v>ZoomX Invincible|Training|M</v>
      </c>
      <c r="Q1451" s="11">
        <f>Cleaned_Data[[#This Row],[Order_Date]]</f>
        <v>45709</v>
      </c>
      <c r="R1451" s="10" t="str">
        <f>Cleaned_Data[[#This Row],[Region]]</f>
        <v>Kolkata</v>
      </c>
      <c r="S1451" s="10" t="str">
        <f>Cleaned_Data[[#This Row],[Sales_Channel]]</f>
        <v>Online</v>
      </c>
      <c r="T1451" s="10" t="str">
        <f>Cleaned_Data[[#This Row],[Gender_Category]]</f>
        <v>Women</v>
      </c>
      <c r="U1451" t="str">
        <f t="shared" si="45"/>
        <v>DK-577</v>
      </c>
      <c r="V1451" s="10"/>
      <c r="W1451" s="10"/>
    </row>
    <row r="1452" spans="1:23" x14ac:dyDescent="0.3">
      <c r="A1452" s="10" t="s">
        <v>1771</v>
      </c>
      <c r="B1452" s="10">
        <f>Cleaned_Data[[#This Row],[Order_ID]]</f>
        <v>3523</v>
      </c>
      <c r="C1452" s="10" t="str">
        <f>_xlfn.XLOOKUP(P1452,Dim_Product!$E$2:$E$221,Dim_Product!$A$2:$A$221,"Not Found")</f>
        <v>PK-202</v>
      </c>
      <c r="D1452" s="10" t="str">
        <f>_xlfn.XLOOKUP(Table5[[#This Row],[Order_Date]],Table8[Date],Table8[Date_Key],"Not Found")</f>
        <v>DK-175</v>
      </c>
      <c r="E1452" s="10" t="str">
        <f>_xlfn.XLOOKUP(R1452,Table4[Region],Table4[Region_Key])</f>
        <v>RK-06</v>
      </c>
      <c r="F1452" s="10" t="str">
        <f>_xlfn.XLOOKUP(S1452,Table6[Sales_Channel],Table6[Channel_Key])</f>
        <v>CK-02</v>
      </c>
      <c r="G1452" s="10" t="str">
        <f>_xlfn.XLOOKUP(T1452,Table7[Gender_Category],Table7[Gender_Key])</f>
        <v>GK-01</v>
      </c>
      <c r="H1452" s="10">
        <f>Cleaned_Data[[#This Row],[Units_Sold]]</f>
        <v>2</v>
      </c>
      <c r="I1452" s="10">
        <f>Cleaned_Data[[#This Row],[MRP]]</f>
        <v>7061.5</v>
      </c>
      <c r="J1452" s="10">
        <f>Cleaned_Data[[#This Row],[Discount_Applied]]</f>
        <v>0</v>
      </c>
      <c r="K1452" s="10">
        <f>Cleaned_Data[[#This Row],[Revenue]]</f>
        <v>0</v>
      </c>
      <c r="L1452" s="10">
        <f>Cleaned_Data[[#This Row],[Profit]]</f>
        <v>825.03</v>
      </c>
      <c r="M1452" s="10" t="str">
        <f>Cleaned_Data[[#This Row],[Product_Name]]</f>
        <v>SuperRep Go</v>
      </c>
      <c r="N1452" s="10" t="str">
        <f>Cleaned_Data[[#This Row],[Product_Line]]</f>
        <v>Training</v>
      </c>
      <c r="O1452" s="10" t="str">
        <f>Cleaned_Data[[#This Row],[Size]]</f>
        <v>6</v>
      </c>
      <c r="P1452" s="10" t="str">
        <f t="shared" si="44"/>
        <v>SuperRep Go|Training|6</v>
      </c>
      <c r="Q1452" s="11">
        <f>Cleaned_Data[[#This Row],[Order_Date]]</f>
        <v>45307</v>
      </c>
      <c r="R1452" s="10" t="str">
        <f>Cleaned_Data[[#This Row],[Region]]</f>
        <v>Kolkata</v>
      </c>
      <c r="S1452" s="10" t="str">
        <f>Cleaned_Data[[#This Row],[Sales_Channel]]</f>
        <v>Retail</v>
      </c>
      <c r="T1452" s="10" t="str">
        <f>Cleaned_Data[[#This Row],[Gender_Category]]</f>
        <v>Kids</v>
      </c>
      <c r="U1452" t="str">
        <f t="shared" si="45"/>
        <v>DK-175</v>
      </c>
      <c r="V1452" s="10"/>
      <c r="W1452" s="10"/>
    </row>
    <row r="1453" spans="1:23" x14ac:dyDescent="0.3">
      <c r="A1453" s="10" t="s">
        <v>1772</v>
      </c>
      <c r="B1453" s="10">
        <f>Cleaned_Data[[#This Row],[Order_ID]]</f>
        <v>3524</v>
      </c>
      <c r="C1453" s="10" t="str">
        <f>_xlfn.XLOOKUP(P1453,Dim_Product!$E$2:$E$221,Dim_Product!$A$2:$A$221,"Not Found")</f>
        <v>PK-199</v>
      </c>
      <c r="D1453" s="10" t="str">
        <f>_xlfn.XLOOKUP(Table5[[#This Row],[Order_Date]],Table8[Date],Table8[Date_Key],"Not Found")</f>
        <v>DK-711</v>
      </c>
      <c r="E1453" s="10" t="str">
        <f>_xlfn.XLOOKUP(R1453,Table4[Region],Table4[Region_Key])</f>
        <v>RK-03</v>
      </c>
      <c r="F1453" s="10" t="str">
        <f>_xlfn.XLOOKUP(S1453,Table6[Sales_Channel],Table6[Channel_Key])</f>
        <v>CK-01</v>
      </c>
      <c r="G1453" s="10" t="str">
        <f>_xlfn.XLOOKUP(T1453,Table7[Gender_Category],Table7[Gender_Key])</f>
        <v>GK-01</v>
      </c>
      <c r="H1453" s="10">
        <f>Cleaned_Data[[#This Row],[Units_Sold]]</f>
        <v>2</v>
      </c>
      <c r="I1453" s="10">
        <f>Cleaned_Data[[#This Row],[MRP]]</f>
        <v>6110.0300000000007</v>
      </c>
      <c r="J1453" s="10">
        <f>Cleaned_Data[[#This Row],[Discount_Applied]]</f>
        <v>0</v>
      </c>
      <c r="K1453" s="10">
        <f>Cleaned_Data[[#This Row],[Revenue]]</f>
        <v>0</v>
      </c>
      <c r="L1453" s="10">
        <f>Cleaned_Data[[#This Row],[Profit]]</f>
        <v>1646.1</v>
      </c>
      <c r="M1453" s="10" t="str">
        <f>Cleaned_Data[[#This Row],[Product_Name]]</f>
        <v>SuperRep Go</v>
      </c>
      <c r="N1453" s="10" t="str">
        <f>Cleaned_Data[[#This Row],[Product_Line]]</f>
        <v>Training</v>
      </c>
      <c r="O1453" s="10" t="str">
        <f>Cleaned_Data[[#This Row],[Size]]</f>
        <v>9</v>
      </c>
      <c r="P1453" s="10" t="str">
        <f t="shared" si="44"/>
        <v>SuperRep Go|Training|9</v>
      </c>
      <c r="Q1453" s="11">
        <f>Cleaned_Data[[#This Row],[Order_Date]]</f>
        <v>45843</v>
      </c>
      <c r="R1453" s="10" t="str">
        <f>Cleaned_Data[[#This Row],[Region]]</f>
        <v>Mumbai</v>
      </c>
      <c r="S1453" s="10" t="str">
        <f>Cleaned_Data[[#This Row],[Sales_Channel]]</f>
        <v>Online</v>
      </c>
      <c r="T1453" s="10" t="str">
        <f>Cleaned_Data[[#This Row],[Gender_Category]]</f>
        <v>Kids</v>
      </c>
      <c r="U1453" t="str">
        <f t="shared" si="45"/>
        <v>DK-711</v>
      </c>
      <c r="V1453" s="10"/>
      <c r="W1453" s="10"/>
    </row>
    <row r="1454" spans="1:23" x14ac:dyDescent="0.3">
      <c r="A1454" s="10" t="s">
        <v>1773</v>
      </c>
      <c r="B1454" s="10">
        <f>Cleaned_Data[[#This Row],[Order_ID]]</f>
        <v>3525</v>
      </c>
      <c r="C1454" s="10" t="str">
        <f>_xlfn.XLOOKUP(P1454,Dim_Product!$E$2:$E$221,Dim_Product!$A$2:$A$221,"Not Found")</f>
        <v>PK-89</v>
      </c>
      <c r="D1454" s="10" t="str">
        <f>_xlfn.XLOOKUP(Table5[[#This Row],[Order_Date]],Table8[Date],Table8[Date_Key],"Not Found")</f>
        <v>DK-377</v>
      </c>
      <c r="E1454" s="10" t="str">
        <f>_xlfn.XLOOKUP(R1454,Table4[Region],Table4[Region_Key])</f>
        <v>RK-03</v>
      </c>
      <c r="F1454" s="10" t="str">
        <f>_xlfn.XLOOKUP(S1454,Table6[Sales_Channel],Table6[Channel_Key])</f>
        <v>CK-02</v>
      </c>
      <c r="G1454" s="10" t="str">
        <f>_xlfn.XLOOKUP(T1454,Table7[Gender_Category],Table7[Gender_Key])</f>
        <v>GK-01</v>
      </c>
      <c r="H1454" s="10">
        <f>Cleaned_Data[[#This Row],[Units_Sold]]</f>
        <v>2</v>
      </c>
      <c r="I1454" s="10">
        <f>Cleaned_Data[[#This Row],[MRP]]</f>
        <v>7170.91</v>
      </c>
      <c r="J1454" s="10">
        <f>Cleaned_Data[[#This Row],[Discount_Applied]]</f>
        <v>0</v>
      </c>
      <c r="K1454" s="10">
        <f>Cleaned_Data[[#This Row],[Revenue]]</f>
        <v>0</v>
      </c>
      <c r="L1454" s="10">
        <f>Cleaned_Data[[#This Row],[Profit]]</f>
        <v>3030.5</v>
      </c>
      <c r="M1454" s="10" t="str">
        <f>Cleaned_Data[[#This Row],[Product_Name]]</f>
        <v>React Infinity</v>
      </c>
      <c r="N1454" s="10" t="str">
        <f>Cleaned_Data[[#This Row],[Product_Line]]</f>
        <v>Running</v>
      </c>
      <c r="O1454" s="10" t="str">
        <f>Cleaned_Data[[#This Row],[Size]]</f>
        <v>NA</v>
      </c>
      <c r="P1454" s="10" t="str">
        <f t="shared" si="44"/>
        <v>React Infinity|Running|NA</v>
      </c>
      <c r="Q1454" s="11">
        <f>Cleaned_Data[[#This Row],[Order_Date]]</f>
        <v>45509</v>
      </c>
      <c r="R1454" s="10" t="str">
        <f>Cleaned_Data[[#This Row],[Region]]</f>
        <v>Mumbai</v>
      </c>
      <c r="S1454" s="10" t="str">
        <f>Cleaned_Data[[#This Row],[Sales_Channel]]</f>
        <v>Retail</v>
      </c>
      <c r="T1454" s="10" t="str">
        <f>Cleaned_Data[[#This Row],[Gender_Category]]</f>
        <v>Kids</v>
      </c>
      <c r="U1454" t="str">
        <f t="shared" si="45"/>
        <v>DK-377</v>
      </c>
      <c r="V1454" s="10"/>
      <c r="W1454" s="10"/>
    </row>
    <row r="1455" spans="1:23" x14ac:dyDescent="0.3">
      <c r="A1455" s="10" t="s">
        <v>1774</v>
      </c>
      <c r="B1455" s="10">
        <f>Cleaned_Data[[#This Row],[Order_ID]]</f>
        <v>3527</v>
      </c>
      <c r="C1455" s="10" t="str">
        <f>_xlfn.XLOOKUP(P1455,Dim_Product!$E$2:$E$221,Dim_Product!$A$2:$A$221,"Not Found")</f>
        <v>PK-47</v>
      </c>
      <c r="D1455" s="10" t="str">
        <f>_xlfn.XLOOKUP(Table5[[#This Row],[Order_Date]],Table8[Date],Table8[Date_Key],"Not Found")</f>
        <v>DK-499</v>
      </c>
      <c r="E1455" s="10" t="str">
        <f>_xlfn.XLOOKUP(R1455,Table4[Region],Table4[Region_Key])</f>
        <v>RK-03</v>
      </c>
      <c r="F1455" s="10" t="str">
        <f>_xlfn.XLOOKUP(S1455,Table6[Sales_Channel],Table6[Channel_Key])</f>
        <v>CK-01</v>
      </c>
      <c r="G1455" s="10" t="str">
        <f>_xlfn.XLOOKUP(T1455,Table7[Gender_Category],Table7[Gender_Key])</f>
        <v>GK-03</v>
      </c>
      <c r="H1455" s="10">
        <f>Cleaned_Data[[#This Row],[Units_Sold]]</f>
        <v>3</v>
      </c>
      <c r="I1455" s="10">
        <f>Cleaned_Data[[#This Row],[MRP]]</f>
        <v>6110.0300000000007</v>
      </c>
      <c r="J1455" s="10">
        <f>Cleaned_Data[[#This Row],[Discount_Applied]]</f>
        <v>0</v>
      </c>
      <c r="K1455" s="10">
        <f>Cleaned_Data[[#This Row],[Revenue]]</f>
        <v>0</v>
      </c>
      <c r="L1455" s="10">
        <f>Cleaned_Data[[#This Row],[Profit]]</f>
        <v>-257.35000000000002</v>
      </c>
      <c r="M1455" s="10" t="str">
        <f>Cleaned_Data[[#This Row],[Product_Name]]</f>
        <v>Phantom GT</v>
      </c>
      <c r="N1455" s="10" t="str">
        <f>Cleaned_Data[[#This Row],[Product_Line]]</f>
        <v>Soccer</v>
      </c>
      <c r="O1455" s="10" t="str">
        <f>Cleaned_Data[[#This Row],[Size]]</f>
        <v>NA</v>
      </c>
      <c r="P1455" s="10" t="str">
        <f t="shared" si="44"/>
        <v>Phantom GT|Soccer|NA</v>
      </c>
      <c r="Q1455" s="11">
        <f>Cleaned_Data[[#This Row],[Order_Date]]</f>
        <v>45631</v>
      </c>
      <c r="R1455" s="10" t="str">
        <f>Cleaned_Data[[#This Row],[Region]]</f>
        <v>Mumbai</v>
      </c>
      <c r="S1455" s="10" t="str">
        <f>Cleaned_Data[[#This Row],[Sales_Channel]]</f>
        <v>Online</v>
      </c>
      <c r="T1455" s="10" t="str">
        <f>Cleaned_Data[[#This Row],[Gender_Category]]</f>
        <v>Men</v>
      </c>
      <c r="U1455" t="str">
        <f t="shared" si="45"/>
        <v>DK-499</v>
      </c>
      <c r="V1455" s="10"/>
      <c r="W1455" s="10"/>
    </row>
    <row r="1456" spans="1:23" x14ac:dyDescent="0.3">
      <c r="A1456" s="10" t="s">
        <v>1775</v>
      </c>
      <c r="B1456" s="10">
        <f>Cleaned_Data[[#This Row],[Order_ID]]</f>
        <v>3528</v>
      </c>
      <c r="C1456" s="10" t="str">
        <f>_xlfn.XLOOKUP(P1456,Dim_Product!$E$2:$E$221,Dim_Product!$A$2:$A$221,"Not Found")</f>
        <v>PK-46</v>
      </c>
      <c r="D1456" s="10" t="str">
        <f>_xlfn.XLOOKUP(Table5[[#This Row],[Order_Date]],Table8[Date],Table8[Date_Key],"Not Found")</f>
        <v>Not Found</v>
      </c>
      <c r="E1456" s="10" t="str">
        <f>_xlfn.XLOOKUP(R1456,Table4[Region],Table4[Region_Key])</f>
        <v>RK-02</v>
      </c>
      <c r="F1456" s="10" t="str">
        <f>_xlfn.XLOOKUP(S1456,Table6[Sales_Channel],Table6[Channel_Key])</f>
        <v>CK-02</v>
      </c>
      <c r="G1456" s="10" t="str">
        <f>_xlfn.XLOOKUP(T1456,Table7[Gender_Category],Table7[Gender_Key])</f>
        <v>GK-01</v>
      </c>
      <c r="H1456" s="10">
        <f>Cleaned_Data[[#This Row],[Units_Sold]]</f>
        <v>2</v>
      </c>
      <c r="I1456" s="10">
        <f>Cleaned_Data[[#This Row],[MRP]]</f>
        <v>3742.67</v>
      </c>
      <c r="J1456" s="10">
        <f>Cleaned_Data[[#This Row],[Discount_Applied]]</f>
        <v>0</v>
      </c>
      <c r="K1456" s="10">
        <f>Cleaned_Data[[#This Row],[Revenue]]</f>
        <v>0</v>
      </c>
      <c r="L1456" s="10">
        <f>Cleaned_Data[[#This Row],[Profit]]</f>
        <v>2662.77</v>
      </c>
      <c r="M1456" s="10" t="str">
        <f>Cleaned_Data[[#This Row],[Product_Name]]</f>
        <v>React Infinity</v>
      </c>
      <c r="N1456" s="10" t="str">
        <f>Cleaned_Data[[#This Row],[Product_Line]]</f>
        <v>Running</v>
      </c>
      <c r="O1456" s="10" t="str">
        <f>Cleaned_Data[[#This Row],[Size]]</f>
        <v>L</v>
      </c>
      <c r="P1456" s="10" t="str">
        <f t="shared" si="44"/>
        <v>React Infinity|Running|L</v>
      </c>
      <c r="Q1456" s="11" t="str">
        <f>Cleaned_Data[[#This Row],[Order_Date]]</f>
        <v/>
      </c>
      <c r="R1456" s="10" t="str">
        <f>Cleaned_Data[[#This Row],[Region]]</f>
        <v>Hyderabad</v>
      </c>
      <c r="S1456" s="10" t="str">
        <f>Cleaned_Data[[#This Row],[Sales_Channel]]</f>
        <v>Retail</v>
      </c>
      <c r="T1456" s="10" t="str">
        <f>Cleaned_Data[[#This Row],[Gender_Category]]</f>
        <v>Kids</v>
      </c>
      <c r="U1456" t="str">
        <f t="shared" si="45"/>
        <v>Not Found</v>
      </c>
      <c r="V1456" s="10"/>
      <c r="W1456" s="10"/>
    </row>
    <row r="1457" spans="1:23" x14ac:dyDescent="0.3">
      <c r="A1457" s="10" t="s">
        <v>1776</v>
      </c>
      <c r="B1457" s="10">
        <f>Cleaned_Data[[#This Row],[Order_ID]]</f>
        <v>3529</v>
      </c>
      <c r="C1457" s="10" t="str">
        <f>_xlfn.XLOOKUP(P1457,Dim_Product!$E$2:$E$221,Dim_Product!$A$2:$A$221,"Not Found")</f>
        <v>PK-72</v>
      </c>
      <c r="D1457" s="10" t="str">
        <f>_xlfn.XLOOKUP(Table5[[#This Row],[Order_Date]],Table8[Date],Table8[Date_Key],"Not Found")</f>
        <v>DK-542</v>
      </c>
      <c r="E1457" s="10" t="str">
        <f>_xlfn.XLOOKUP(R1457,Table4[Region],Table4[Region_Key])</f>
        <v>RK-05</v>
      </c>
      <c r="F1457" s="10" t="str">
        <f>_xlfn.XLOOKUP(S1457,Table6[Sales_Channel],Table6[Channel_Key])</f>
        <v>CK-02</v>
      </c>
      <c r="G1457" s="10" t="str">
        <f>_xlfn.XLOOKUP(T1457,Table7[Gender_Category],Table7[Gender_Key])</f>
        <v>GK-03</v>
      </c>
      <c r="H1457" s="10">
        <f>Cleaned_Data[[#This Row],[Units_Sold]]</f>
        <v>1</v>
      </c>
      <c r="I1457" s="10">
        <f>Cleaned_Data[[#This Row],[MRP]]</f>
        <v>6110.0300000000007</v>
      </c>
      <c r="J1457" s="10">
        <f>Cleaned_Data[[#This Row],[Discount_Applied]]</f>
        <v>0.2</v>
      </c>
      <c r="K1457" s="10">
        <f>Cleaned_Data[[#This Row],[Revenue]]</f>
        <v>0</v>
      </c>
      <c r="L1457" s="10">
        <f>Cleaned_Data[[#This Row],[Profit]]</f>
        <v>1448.77</v>
      </c>
      <c r="M1457" s="10" t="str">
        <f>Cleaned_Data[[#This Row],[Product_Name]]</f>
        <v>SuperRep Go</v>
      </c>
      <c r="N1457" s="10" t="str">
        <f>Cleaned_Data[[#This Row],[Product_Line]]</f>
        <v>Training</v>
      </c>
      <c r="O1457" s="10" t="str">
        <f>Cleaned_Data[[#This Row],[Size]]</f>
        <v>L</v>
      </c>
      <c r="P1457" s="10" t="str">
        <f t="shared" si="44"/>
        <v>SuperRep Go|Training|L</v>
      </c>
      <c r="Q1457" s="11">
        <f>Cleaned_Data[[#This Row],[Order_Date]]</f>
        <v>45674</v>
      </c>
      <c r="R1457" s="10" t="str">
        <f>Cleaned_Data[[#This Row],[Region]]</f>
        <v>Delhi</v>
      </c>
      <c r="S1457" s="10" t="str">
        <f>Cleaned_Data[[#This Row],[Sales_Channel]]</f>
        <v>Retail</v>
      </c>
      <c r="T1457" s="10" t="str">
        <f>Cleaned_Data[[#This Row],[Gender_Category]]</f>
        <v>Men</v>
      </c>
      <c r="U1457" t="str">
        <f t="shared" si="45"/>
        <v>DK-542</v>
      </c>
      <c r="V1457" s="10"/>
      <c r="W1457" s="10"/>
    </row>
    <row r="1458" spans="1:23" x14ac:dyDescent="0.3">
      <c r="A1458" s="10" t="s">
        <v>1777</v>
      </c>
      <c r="B1458" s="10">
        <f>Cleaned_Data[[#This Row],[Order_ID]]</f>
        <v>3530</v>
      </c>
      <c r="C1458" s="10" t="str">
        <f>_xlfn.XLOOKUP(P1458,Dim_Product!$E$2:$E$221,Dim_Product!$A$2:$A$221,"Not Found")</f>
        <v>PK-75</v>
      </c>
      <c r="D1458" s="10" t="str">
        <f>_xlfn.XLOOKUP(Table5[[#This Row],[Order_Date]],Table8[Date],Table8[Date_Key],"Not Found")</f>
        <v>Not Found</v>
      </c>
      <c r="E1458" s="10" t="str">
        <f>_xlfn.XLOOKUP(R1458,Table4[Region],Table4[Region_Key])</f>
        <v>RK-06</v>
      </c>
      <c r="F1458" s="10" t="str">
        <f>_xlfn.XLOOKUP(S1458,Table6[Sales_Channel],Table6[Channel_Key])</f>
        <v>CK-02</v>
      </c>
      <c r="G1458" s="10" t="str">
        <f>_xlfn.XLOOKUP(T1458,Table7[Gender_Category],Table7[Gender_Key])</f>
        <v>GK-02</v>
      </c>
      <c r="H1458" s="10">
        <f>Cleaned_Data[[#This Row],[Units_Sold]]</f>
        <v>0</v>
      </c>
      <c r="I1458" s="10">
        <f>Cleaned_Data[[#This Row],[MRP]]</f>
        <v>3034.73</v>
      </c>
      <c r="J1458" s="10">
        <f>Cleaned_Data[[#This Row],[Discount_Applied]]</f>
        <v>0</v>
      </c>
      <c r="K1458" s="10">
        <f>Cleaned_Data[[#This Row],[Revenue]]</f>
        <v>0</v>
      </c>
      <c r="L1458" s="10">
        <f>Cleaned_Data[[#This Row],[Profit]]</f>
        <v>2458.14</v>
      </c>
      <c r="M1458" s="10" t="str">
        <f>Cleaned_Data[[#This Row],[Product_Name]]</f>
        <v>Mercurial Superfly</v>
      </c>
      <c r="N1458" s="10" t="str">
        <f>Cleaned_Data[[#This Row],[Product_Line]]</f>
        <v>Soccer</v>
      </c>
      <c r="O1458" s="10" t="str">
        <f>Cleaned_Data[[#This Row],[Size]]</f>
        <v>NA</v>
      </c>
      <c r="P1458" s="10" t="str">
        <f t="shared" si="44"/>
        <v>Mercurial Superfly|Soccer|NA</v>
      </c>
      <c r="Q1458" s="11" t="str">
        <f>Cleaned_Data[[#This Row],[Order_Date]]</f>
        <v/>
      </c>
      <c r="R1458" s="10" t="str">
        <f>Cleaned_Data[[#This Row],[Region]]</f>
        <v>Kolkata</v>
      </c>
      <c r="S1458" s="10" t="str">
        <f>Cleaned_Data[[#This Row],[Sales_Channel]]</f>
        <v>Retail</v>
      </c>
      <c r="T1458" s="10" t="str">
        <f>Cleaned_Data[[#This Row],[Gender_Category]]</f>
        <v>Women</v>
      </c>
      <c r="U1458" t="str">
        <f t="shared" si="45"/>
        <v>Not Found</v>
      </c>
      <c r="V1458" s="10"/>
      <c r="W1458" s="10"/>
    </row>
    <row r="1459" spans="1:23" x14ac:dyDescent="0.3">
      <c r="A1459" s="10" t="s">
        <v>1778</v>
      </c>
      <c r="B1459" s="10">
        <f>Cleaned_Data[[#This Row],[Order_ID]]</f>
        <v>3531</v>
      </c>
      <c r="C1459" s="10" t="str">
        <f>_xlfn.XLOOKUP(P1459,Dim_Product!$E$2:$E$221,Dim_Product!$A$2:$A$221,"Not Found")</f>
        <v>PK-56</v>
      </c>
      <c r="D1459" s="10" t="str">
        <f>_xlfn.XLOOKUP(Table5[[#This Row],[Order_Date]],Table8[Date],Table8[Date_Key],"Not Found")</f>
        <v>DK-580</v>
      </c>
      <c r="E1459" s="10" t="str">
        <f>_xlfn.XLOOKUP(R1459,Table4[Region],Table4[Region_Key])</f>
        <v>RK-05</v>
      </c>
      <c r="F1459" s="10" t="str">
        <f>_xlfn.XLOOKUP(S1459,Table6[Sales_Channel],Table6[Channel_Key])</f>
        <v>CK-01</v>
      </c>
      <c r="G1459" s="10" t="str">
        <f>_xlfn.XLOOKUP(T1459,Table7[Gender_Category],Table7[Gender_Key])</f>
        <v>GK-02</v>
      </c>
      <c r="H1459" s="10">
        <f>Cleaned_Data[[#This Row],[Units_Sold]]</f>
        <v>2</v>
      </c>
      <c r="I1459" s="10">
        <f>Cleaned_Data[[#This Row],[MRP]]</f>
        <v>9015.65</v>
      </c>
      <c r="J1459" s="10">
        <f>Cleaned_Data[[#This Row],[Discount_Applied]]</f>
        <v>7.0000000000000007E-2</v>
      </c>
      <c r="K1459" s="10">
        <f>Cleaned_Data[[#This Row],[Revenue]]</f>
        <v>0</v>
      </c>
      <c r="L1459" s="10">
        <f>Cleaned_Data[[#This Row],[Profit]]</f>
        <v>1932.99</v>
      </c>
      <c r="M1459" s="10" t="str">
        <f>Cleaned_Data[[#This Row],[Product_Name]]</f>
        <v>LeBron 20</v>
      </c>
      <c r="N1459" s="10" t="str">
        <f>Cleaned_Data[[#This Row],[Product_Line]]</f>
        <v>Basketball</v>
      </c>
      <c r="O1459" s="10" t="str">
        <f>Cleaned_Data[[#This Row],[Size]]</f>
        <v>NA</v>
      </c>
      <c r="P1459" s="10" t="str">
        <f t="shared" si="44"/>
        <v>LeBron 20|Basketball|NA</v>
      </c>
      <c r="Q1459" s="11">
        <f>Cleaned_Data[[#This Row],[Order_Date]]</f>
        <v>45712</v>
      </c>
      <c r="R1459" s="10" t="str">
        <f>Cleaned_Data[[#This Row],[Region]]</f>
        <v>Delhi</v>
      </c>
      <c r="S1459" s="10" t="str">
        <f>Cleaned_Data[[#This Row],[Sales_Channel]]</f>
        <v>Online</v>
      </c>
      <c r="T1459" s="10" t="str">
        <f>Cleaned_Data[[#This Row],[Gender_Category]]</f>
        <v>Women</v>
      </c>
      <c r="U1459" t="str">
        <f t="shared" si="45"/>
        <v>DK-580</v>
      </c>
      <c r="V1459" s="10"/>
      <c r="W1459" s="10"/>
    </row>
    <row r="1460" spans="1:23" x14ac:dyDescent="0.3">
      <c r="A1460" s="10" t="s">
        <v>1779</v>
      </c>
      <c r="B1460" s="10">
        <f>Cleaned_Data[[#This Row],[Order_ID]]</f>
        <v>3532</v>
      </c>
      <c r="C1460" s="10" t="str">
        <f>_xlfn.XLOOKUP(P1460,Dim_Product!$E$2:$E$221,Dim_Product!$A$2:$A$221,"Not Found")</f>
        <v>PK-05</v>
      </c>
      <c r="D1460" s="10" t="str">
        <f>_xlfn.XLOOKUP(Table5[[#This Row],[Order_Date]],Table8[Date],Table8[Date_Key],"Not Found")</f>
        <v>DK-547</v>
      </c>
      <c r="E1460" s="10" t="str">
        <f>_xlfn.XLOOKUP(R1460,Table4[Region],Table4[Region_Key])</f>
        <v>RK-03</v>
      </c>
      <c r="F1460" s="10" t="str">
        <f>_xlfn.XLOOKUP(S1460,Table6[Sales_Channel],Table6[Channel_Key])</f>
        <v>CK-01</v>
      </c>
      <c r="G1460" s="10" t="str">
        <f>_xlfn.XLOOKUP(T1460,Table7[Gender_Category],Table7[Gender_Key])</f>
        <v>GK-01</v>
      </c>
      <c r="H1460" s="10">
        <f>Cleaned_Data[[#This Row],[Units_Sold]]</f>
        <v>2</v>
      </c>
      <c r="I1460" s="10">
        <f>Cleaned_Data[[#This Row],[MRP]]</f>
        <v>9244.9599999999991</v>
      </c>
      <c r="J1460" s="10">
        <f>Cleaned_Data[[#This Row],[Discount_Applied]]</f>
        <v>0.47</v>
      </c>
      <c r="K1460" s="10">
        <f>Cleaned_Data[[#This Row],[Revenue]]</f>
        <v>0</v>
      </c>
      <c r="L1460" s="10">
        <f>Cleaned_Data[[#This Row],[Profit]]</f>
        <v>-955.19</v>
      </c>
      <c r="M1460" s="10" t="str">
        <f>Cleaned_Data[[#This Row],[Product_Name]]</f>
        <v>React Infinity</v>
      </c>
      <c r="N1460" s="10" t="str">
        <f>Cleaned_Data[[#This Row],[Product_Line]]</f>
        <v>Running</v>
      </c>
      <c r="O1460" s="10" t="str">
        <f>Cleaned_Data[[#This Row],[Size]]</f>
        <v>XL</v>
      </c>
      <c r="P1460" s="10" t="str">
        <f t="shared" si="44"/>
        <v>React Infinity|Running|XL</v>
      </c>
      <c r="Q1460" s="11">
        <f>Cleaned_Data[[#This Row],[Order_Date]]</f>
        <v>45679</v>
      </c>
      <c r="R1460" s="10" t="str">
        <f>Cleaned_Data[[#This Row],[Region]]</f>
        <v>Mumbai</v>
      </c>
      <c r="S1460" s="10" t="str">
        <f>Cleaned_Data[[#This Row],[Sales_Channel]]</f>
        <v>Online</v>
      </c>
      <c r="T1460" s="10" t="str">
        <f>Cleaned_Data[[#This Row],[Gender_Category]]</f>
        <v>Kids</v>
      </c>
      <c r="U1460" t="str">
        <f t="shared" si="45"/>
        <v>DK-547</v>
      </c>
      <c r="V1460" s="10"/>
      <c r="W1460" s="10"/>
    </row>
    <row r="1461" spans="1:23" x14ac:dyDescent="0.3">
      <c r="A1461" s="10" t="s">
        <v>1780</v>
      </c>
      <c r="B1461" s="10">
        <f>Cleaned_Data[[#This Row],[Order_ID]]</f>
        <v>3533</v>
      </c>
      <c r="C1461" s="10" t="str">
        <f>_xlfn.XLOOKUP(P1461,Dim_Product!$E$2:$E$221,Dim_Product!$A$2:$A$221,"Not Found")</f>
        <v>PK-42</v>
      </c>
      <c r="D1461" s="10" t="str">
        <f>_xlfn.XLOOKUP(Table5[[#This Row],[Order_Date]],Table8[Date],Table8[Date_Key],"Not Found")</f>
        <v>DK-611</v>
      </c>
      <c r="E1461" s="10" t="str">
        <f>_xlfn.XLOOKUP(R1461,Table4[Region],Table4[Region_Key])</f>
        <v>RK-02</v>
      </c>
      <c r="F1461" s="10" t="str">
        <f>_xlfn.XLOOKUP(S1461,Table6[Sales_Channel],Table6[Channel_Key])</f>
        <v>CK-02</v>
      </c>
      <c r="G1461" s="10" t="str">
        <f>_xlfn.XLOOKUP(T1461,Table7[Gender_Category],Table7[Gender_Key])</f>
        <v>GK-01</v>
      </c>
      <c r="H1461" s="10">
        <f>Cleaned_Data[[#This Row],[Units_Sold]]</f>
        <v>2</v>
      </c>
      <c r="I1461" s="10">
        <f>Cleaned_Data[[#This Row],[MRP]]</f>
        <v>6110.0300000000007</v>
      </c>
      <c r="J1461" s="10">
        <f>Cleaned_Data[[#This Row],[Discount_Applied]]</f>
        <v>0</v>
      </c>
      <c r="K1461" s="10">
        <f>Cleaned_Data[[#This Row],[Revenue]]</f>
        <v>0</v>
      </c>
      <c r="L1461" s="10">
        <f>Cleaned_Data[[#This Row],[Profit]]</f>
        <v>451.71</v>
      </c>
      <c r="M1461" s="10" t="str">
        <f>Cleaned_Data[[#This Row],[Product_Name]]</f>
        <v>Air Zoom</v>
      </c>
      <c r="N1461" s="10" t="str">
        <f>Cleaned_Data[[#This Row],[Product_Line]]</f>
        <v>Running</v>
      </c>
      <c r="O1461" s="10" t="str">
        <f>Cleaned_Data[[#This Row],[Size]]</f>
        <v>L</v>
      </c>
      <c r="P1461" s="10" t="str">
        <f t="shared" si="44"/>
        <v>Air Zoom|Running|L</v>
      </c>
      <c r="Q1461" s="11">
        <f>Cleaned_Data[[#This Row],[Order_Date]]</f>
        <v>45743</v>
      </c>
      <c r="R1461" s="10" t="str">
        <f>Cleaned_Data[[#This Row],[Region]]</f>
        <v>Hyderabad</v>
      </c>
      <c r="S1461" s="10" t="str">
        <f>Cleaned_Data[[#This Row],[Sales_Channel]]</f>
        <v>Retail</v>
      </c>
      <c r="T1461" s="10" t="str">
        <f>Cleaned_Data[[#This Row],[Gender_Category]]</f>
        <v>Kids</v>
      </c>
      <c r="U1461" t="str">
        <f t="shared" si="45"/>
        <v>DK-611</v>
      </c>
      <c r="V1461" s="10"/>
      <c r="W1461" s="10"/>
    </row>
    <row r="1462" spans="1:23" x14ac:dyDescent="0.3">
      <c r="A1462" s="10" t="s">
        <v>1781</v>
      </c>
      <c r="B1462" s="10">
        <f>Cleaned_Data[[#This Row],[Order_ID]]</f>
        <v>3534</v>
      </c>
      <c r="C1462" s="10" t="str">
        <f>_xlfn.XLOOKUP(P1462,Dim_Product!$E$2:$E$221,Dim_Product!$A$2:$A$221,"Not Found")</f>
        <v>PK-31</v>
      </c>
      <c r="D1462" s="10" t="str">
        <f>_xlfn.XLOOKUP(Table5[[#This Row],[Order_Date]],Table8[Date],Table8[Date_Key],"Not Found")</f>
        <v>Not Found</v>
      </c>
      <c r="E1462" s="10" t="str">
        <f>_xlfn.XLOOKUP(R1462,Table4[Region],Table4[Region_Key])</f>
        <v>RK-06</v>
      </c>
      <c r="F1462" s="10" t="str">
        <f>_xlfn.XLOOKUP(S1462,Table6[Sales_Channel],Table6[Channel_Key])</f>
        <v>CK-02</v>
      </c>
      <c r="G1462" s="10" t="str">
        <f>_xlfn.XLOOKUP(T1462,Table7[Gender_Category],Table7[Gender_Key])</f>
        <v>GK-01</v>
      </c>
      <c r="H1462" s="10">
        <f>Cleaned_Data[[#This Row],[Units_Sold]]</f>
        <v>3</v>
      </c>
      <c r="I1462" s="10">
        <f>Cleaned_Data[[#This Row],[MRP]]</f>
        <v>3280.57</v>
      </c>
      <c r="J1462" s="10">
        <f>Cleaned_Data[[#This Row],[Discount_Applied]]</f>
        <v>0.62</v>
      </c>
      <c r="K1462" s="10">
        <f>Cleaned_Data[[#This Row],[Revenue]]</f>
        <v>3739.85</v>
      </c>
      <c r="L1462" s="10">
        <f>Cleaned_Data[[#This Row],[Profit]]</f>
        <v>427.76</v>
      </c>
      <c r="M1462" s="10" t="str">
        <f>Cleaned_Data[[#This Row],[Product_Name]]</f>
        <v>Zoom Freak</v>
      </c>
      <c r="N1462" s="10" t="str">
        <f>Cleaned_Data[[#This Row],[Product_Line]]</f>
        <v>Basketball</v>
      </c>
      <c r="O1462" s="10" t="str">
        <f>Cleaned_Data[[#This Row],[Size]]</f>
        <v>NA</v>
      </c>
      <c r="P1462" s="10" t="str">
        <f t="shared" si="44"/>
        <v>Zoom Freak|Basketball|NA</v>
      </c>
      <c r="Q1462" s="11" t="str">
        <f>Cleaned_Data[[#This Row],[Order_Date]]</f>
        <v/>
      </c>
      <c r="R1462" s="10" t="str">
        <f>Cleaned_Data[[#This Row],[Region]]</f>
        <v>Kolkata</v>
      </c>
      <c r="S1462" s="10" t="str">
        <f>Cleaned_Data[[#This Row],[Sales_Channel]]</f>
        <v>Retail</v>
      </c>
      <c r="T1462" s="10" t="str">
        <f>Cleaned_Data[[#This Row],[Gender_Category]]</f>
        <v>Kids</v>
      </c>
      <c r="U1462" t="str">
        <f t="shared" si="45"/>
        <v>Not Found</v>
      </c>
      <c r="V1462" s="10"/>
      <c r="W1462" s="10"/>
    </row>
    <row r="1463" spans="1:23" x14ac:dyDescent="0.3">
      <c r="A1463" s="10" t="s">
        <v>1782</v>
      </c>
      <c r="B1463" s="10">
        <f>Cleaned_Data[[#This Row],[Order_ID]]</f>
        <v>3535</v>
      </c>
      <c r="C1463" s="10" t="str">
        <f>_xlfn.XLOOKUP(P1463,Dim_Product!$E$2:$E$221,Dim_Product!$A$2:$A$221,"Not Found")</f>
        <v>PK-66</v>
      </c>
      <c r="D1463" s="10" t="str">
        <f>_xlfn.XLOOKUP(Table5[[#This Row],[Order_Date]],Table8[Date],Table8[Date_Key],"Not Found")</f>
        <v>Not Found</v>
      </c>
      <c r="E1463" s="10" t="str">
        <f>_xlfn.XLOOKUP(R1463,Table4[Region],Table4[Region_Key])</f>
        <v>RK-04</v>
      </c>
      <c r="F1463" s="10" t="str">
        <f>_xlfn.XLOOKUP(S1463,Table6[Sales_Channel],Table6[Channel_Key])</f>
        <v>CK-02</v>
      </c>
      <c r="G1463" s="10" t="str">
        <f>_xlfn.XLOOKUP(T1463,Table7[Gender_Category],Table7[Gender_Key])</f>
        <v>GK-01</v>
      </c>
      <c r="H1463" s="10">
        <f>Cleaned_Data[[#This Row],[Units_Sold]]</f>
        <v>2</v>
      </c>
      <c r="I1463" s="10">
        <f>Cleaned_Data[[#This Row],[MRP]]</f>
        <v>6302.89</v>
      </c>
      <c r="J1463" s="10">
        <f>Cleaned_Data[[#This Row],[Discount_Applied]]</f>
        <v>0.82</v>
      </c>
      <c r="K1463" s="10">
        <f>Cleaned_Data[[#This Row],[Revenue]]</f>
        <v>0</v>
      </c>
      <c r="L1463" s="10">
        <f>Cleaned_Data[[#This Row],[Profit]]</f>
        <v>169.86</v>
      </c>
      <c r="M1463" s="10" t="str">
        <f>Cleaned_Data[[#This Row],[Product_Name]]</f>
        <v>LeBron 20</v>
      </c>
      <c r="N1463" s="10" t="str">
        <f>Cleaned_Data[[#This Row],[Product_Line]]</f>
        <v>Basketball</v>
      </c>
      <c r="O1463" s="10" t="str">
        <f>Cleaned_Data[[#This Row],[Size]]</f>
        <v>XL</v>
      </c>
      <c r="P1463" s="10" t="str">
        <f t="shared" si="44"/>
        <v>LeBron 20|Basketball|XL</v>
      </c>
      <c r="Q1463" s="11" t="str">
        <f>Cleaned_Data[[#This Row],[Order_Date]]</f>
        <v/>
      </c>
      <c r="R1463" s="10" t="str">
        <f>Cleaned_Data[[#This Row],[Region]]</f>
        <v>Pune</v>
      </c>
      <c r="S1463" s="10" t="str">
        <f>Cleaned_Data[[#This Row],[Sales_Channel]]</f>
        <v>Retail</v>
      </c>
      <c r="T1463" s="10" t="str">
        <f>Cleaned_Data[[#This Row],[Gender_Category]]</f>
        <v>Kids</v>
      </c>
      <c r="U1463" t="str">
        <f t="shared" si="45"/>
        <v>Not Found</v>
      </c>
      <c r="V1463" s="10"/>
      <c r="W1463" s="10"/>
    </row>
    <row r="1464" spans="1:23" x14ac:dyDescent="0.3">
      <c r="A1464" s="10" t="s">
        <v>1783</v>
      </c>
      <c r="B1464" s="10">
        <f>Cleaned_Data[[#This Row],[Order_ID]]</f>
        <v>3536</v>
      </c>
      <c r="C1464" s="10" t="str">
        <f>_xlfn.XLOOKUP(P1464,Dim_Product!$E$2:$E$221,Dim_Product!$A$2:$A$221,"Not Found")</f>
        <v>PK-167</v>
      </c>
      <c r="D1464" s="10" t="str">
        <f>_xlfn.XLOOKUP(Table5[[#This Row],[Order_Date]],Table8[Date],Table8[Date_Key],"Not Found")</f>
        <v>DK-515</v>
      </c>
      <c r="E1464" s="10" t="str">
        <f>_xlfn.XLOOKUP(R1464,Table4[Region],Table4[Region_Key])</f>
        <v>RK-01</v>
      </c>
      <c r="F1464" s="10" t="str">
        <f>_xlfn.XLOOKUP(S1464,Table6[Sales_Channel],Table6[Channel_Key])</f>
        <v>CK-02</v>
      </c>
      <c r="G1464" s="10" t="str">
        <f>_xlfn.XLOOKUP(T1464,Table7[Gender_Category],Table7[Gender_Key])</f>
        <v>GK-02</v>
      </c>
      <c r="H1464" s="10">
        <f>Cleaned_Data[[#This Row],[Units_Sold]]</f>
        <v>2</v>
      </c>
      <c r="I1464" s="10">
        <f>Cleaned_Data[[#This Row],[MRP]]</f>
        <v>3929.3</v>
      </c>
      <c r="J1464" s="10">
        <f>Cleaned_Data[[#This Row],[Discount_Applied]]</f>
        <v>0</v>
      </c>
      <c r="K1464" s="10">
        <f>Cleaned_Data[[#This Row],[Revenue]]</f>
        <v>0</v>
      </c>
      <c r="L1464" s="10">
        <f>Cleaned_Data[[#This Row],[Profit]]</f>
        <v>3934.31</v>
      </c>
      <c r="M1464" s="10" t="str">
        <f>Cleaned_Data[[#This Row],[Product_Name]]</f>
        <v>Dunk Low</v>
      </c>
      <c r="N1464" s="10" t="str">
        <f>Cleaned_Data[[#This Row],[Product_Line]]</f>
        <v>Lifestyle</v>
      </c>
      <c r="O1464" s="10" t="str">
        <f>Cleaned_Data[[#This Row],[Size]]</f>
        <v>12</v>
      </c>
      <c r="P1464" s="10" t="str">
        <f t="shared" si="44"/>
        <v>Dunk Low|Lifestyle|12</v>
      </c>
      <c r="Q1464" s="11">
        <f>Cleaned_Data[[#This Row],[Order_Date]]</f>
        <v>45647</v>
      </c>
      <c r="R1464" s="10" t="str">
        <f>Cleaned_Data[[#This Row],[Region]]</f>
        <v>Bangalore</v>
      </c>
      <c r="S1464" s="10" t="str">
        <f>Cleaned_Data[[#This Row],[Sales_Channel]]</f>
        <v>Retail</v>
      </c>
      <c r="T1464" s="10" t="str">
        <f>Cleaned_Data[[#This Row],[Gender_Category]]</f>
        <v>Women</v>
      </c>
      <c r="U1464" t="str">
        <f t="shared" si="45"/>
        <v>DK-515</v>
      </c>
      <c r="V1464" s="10"/>
      <c r="W1464" s="10"/>
    </row>
    <row r="1465" spans="1:23" x14ac:dyDescent="0.3">
      <c r="A1465" s="10" t="s">
        <v>1784</v>
      </c>
      <c r="B1465" s="10">
        <f>Cleaned_Data[[#This Row],[Order_ID]]</f>
        <v>3537</v>
      </c>
      <c r="C1465" s="10" t="str">
        <f>_xlfn.XLOOKUP(P1465,Dim_Product!$E$2:$E$221,Dim_Product!$A$2:$A$221,"Not Found")</f>
        <v>PK-23</v>
      </c>
      <c r="D1465" s="10" t="str">
        <f>_xlfn.XLOOKUP(Table5[[#This Row],[Order_Date]],Table8[Date],Table8[Date_Key],"Not Found")</f>
        <v>DK-580</v>
      </c>
      <c r="E1465" s="10" t="str">
        <f>_xlfn.XLOOKUP(R1465,Table4[Region],Table4[Region_Key])</f>
        <v>RK-06</v>
      </c>
      <c r="F1465" s="10" t="str">
        <f>_xlfn.XLOOKUP(S1465,Table6[Sales_Channel],Table6[Channel_Key])</f>
        <v>CK-01</v>
      </c>
      <c r="G1465" s="10" t="str">
        <f>_xlfn.XLOOKUP(T1465,Table7[Gender_Category],Table7[Gender_Key])</f>
        <v>GK-03</v>
      </c>
      <c r="H1465" s="10">
        <f>Cleaned_Data[[#This Row],[Units_Sold]]</f>
        <v>2</v>
      </c>
      <c r="I1465" s="10">
        <f>Cleaned_Data[[#This Row],[MRP]]</f>
        <v>5464.07</v>
      </c>
      <c r="J1465" s="10">
        <f>Cleaned_Data[[#This Row],[Discount_Applied]]</f>
        <v>0</v>
      </c>
      <c r="K1465" s="10">
        <f>Cleaned_Data[[#This Row],[Revenue]]</f>
        <v>-109.28</v>
      </c>
      <c r="L1465" s="10">
        <f>Cleaned_Data[[#This Row],[Profit]]</f>
        <v>3170.78</v>
      </c>
      <c r="M1465" s="10" t="str">
        <f>Cleaned_Data[[#This Row],[Product_Name]]</f>
        <v>Blazer Mid</v>
      </c>
      <c r="N1465" s="10" t="str">
        <f>Cleaned_Data[[#This Row],[Product_Line]]</f>
        <v>Lifestyle</v>
      </c>
      <c r="O1465" s="10" t="str">
        <f>Cleaned_Data[[#This Row],[Size]]</f>
        <v>XL</v>
      </c>
      <c r="P1465" s="10" t="str">
        <f t="shared" si="44"/>
        <v>Blazer Mid|Lifestyle|XL</v>
      </c>
      <c r="Q1465" s="11">
        <f>Cleaned_Data[[#This Row],[Order_Date]]</f>
        <v>45712</v>
      </c>
      <c r="R1465" s="10" t="str">
        <f>Cleaned_Data[[#This Row],[Region]]</f>
        <v>Kolkata</v>
      </c>
      <c r="S1465" s="10" t="str">
        <f>Cleaned_Data[[#This Row],[Sales_Channel]]</f>
        <v>Online</v>
      </c>
      <c r="T1465" s="10" t="str">
        <f>Cleaned_Data[[#This Row],[Gender_Category]]</f>
        <v>Men</v>
      </c>
      <c r="U1465" t="str">
        <f t="shared" si="45"/>
        <v>DK-580</v>
      </c>
      <c r="V1465" s="10"/>
      <c r="W1465" s="10"/>
    </row>
    <row r="1466" spans="1:23" x14ac:dyDescent="0.3">
      <c r="A1466" s="10" t="s">
        <v>1785</v>
      </c>
      <c r="B1466" s="10">
        <f>Cleaned_Data[[#This Row],[Order_ID]]</f>
        <v>3538</v>
      </c>
      <c r="C1466" s="10" t="str">
        <f>_xlfn.XLOOKUP(P1466,Dim_Product!$E$2:$E$221,Dim_Product!$A$2:$A$221,"Not Found")</f>
        <v>PK-36</v>
      </c>
      <c r="D1466" s="10" t="str">
        <f>_xlfn.XLOOKUP(Table5[[#This Row],[Order_Date]],Table8[Date],Table8[Date_Key],"Not Found")</f>
        <v>Not Found</v>
      </c>
      <c r="E1466" s="10" t="str">
        <f>_xlfn.XLOOKUP(R1466,Table4[Region],Table4[Region_Key])</f>
        <v>RK-01</v>
      </c>
      <c r="F1466" s="10" t="str">
        <f>_xlfn.XLOOKUP(S1466,Table6[Sales_Channel],Table6[Channel_Key])</f>
        <v>CK-01</v>
      </c>
      <c r="G1466" s="10" t="str">
        <f>_xlfn.XLOOKUP(T1466,Table7[Gender_Category],Table7[Gender_Key])</f>
        <v>GK-01</v>
      </c>
      <c r="H1466" s="10">
        <f>Cleaned_Data[[#This Row],[Units_Sold]]</f>
        <v>0</v>
      </c>
      <c r="I1466" s="10">
        <f>Cleaned_Data[[#This Row],[MRP]]</f>
        <v>6110.0300000000007</v>
      </c>
      <c r="J1466" s="10">
        <f>Cleaned_Data[[#This Row],[Discount_Applied]]</f>
        <v>0</v>
      </c>
      <c r="K1466" s="10">
        <f>Cleaned_Data[[#This Row],[Revenue]]</f>
        <v>0</v>
      </c>
      <c r="L1466" s="10">
        <f>Cleaned_Data[[#This Row],[Profit]]</f>
        <v>2787.81</v>
      </c>
      <c r="M1466" s="10" t="str">
        <f>Cleaned_Data[[#This Row],[Product_Name]]</f>
        <v>Kyrie Flytrap</v>
      </c>
      <c r="N1466" s="10" t="str">
        <f>Cleaned_Data[[#This Row],[Product_Line]]</f>
        <v>Basketball</v>
      </c>
      <c r="O1466" s="10" t="str">
        <f>Cleaned_Data[[#This Row],[Size]]</f>
        <v>L</v>
      </c>
      <c r="P1466" s="10" t="str">
        <f t="shared" si="44"/>
        <v>Kyrie Flytrap|Basketball|L</v>
      </c>
      <c r="Q1466" s="11" t="str">
        <f>Cleaned_Data[[#This Row],[Order_Date]]</f>
        <v/>
      </c>
      <c r="R1466" s="10" t="str">
        <f>Cleaned_Data[[#This Row],[Region]]</f>
        <v>Bangalore</v>
      </c>
      <c r="S1466" s="10" t="str">
        <f>Cleaned_Data[[#This Row],[Sales_Channel]]</f>
        <v>Online</v>
      </c>
      <c r="T1466" s="10" t="str">
        <f>Cleaned_Data[[#This Row],[Gender_Category]]</f>
        <v>Kids</v>
      </c>
      <c r="U1466" t="str">
        <f t="shared" si="45"/>
        <v>Not Found</v>
      </c>
      <c r="V1466" s="10"/>
      <c r="W1466" s="10"/>
    </row>
    <row r="1467" spans="1:23" x14ac:dyDescent="0.3">
      <c r="A1467" s="10" t="s">
        <v>1786</v>
      </c>
      <c r="B1467" s="10">
        <f>Cleaned_Data[[#This Row],[Order_ID]]</f>
        <v>3539</v>
      </c>
      <c r="C1467" s="10" t="str">
        <f>_xlfn.XLOOKUP(P1467,Dim_Product!$E$2:$E$221,Dim_Product!$A$2:$A$221,"Not Found")</f>
        <v>PK-44</v>
      </c>
      <c r="D1467" s="10" t="str">
        <f>_xlfn.XLOOKUP(Table5[[#This Row],[Order_Date]],Table8[Date],Table8[Date_Key],"Not Found")</f>
        <v>DK-127</v>
      </c>
      <c r="E1467" s="10" t="str">
        <f>_xlfn.XLOOKUP(R1467,Table4[Region],Table4[Region_Key])</f>
        <v>RK-02</v>
      </c>
      <c r="F1467" s="10" t="str">
        <f>_xlfn.XLOOKUP(S1467,Table6[Sales_Channel],Table6[Channel_Key])</f>
        <v>CK-02</v>
      </c>
      <c r="G1467" s="10" t="str">
        <f>_xlfn.XLOOKUP(T1467,Table7[Gender_Category],Table7[Gender_Key])</f>
        <v>GK-01</v>
      </c>
      <c r="H1467" s="10">
        <f>Cleaned_Data[[#This Row],[Units_Sold]]</f>
        <v>3</v>
      </c>
      <c r="I1467" s="10">
        <f>Cleaned_Data[[#This Row],[MRP]]</f>
        <v>7706.3</v>
      </c>
      <c r="J1467" s="10">
        <f>Cleaned_Data[[#This Row],[Discount_Applied]]</f>
        <v>0</v>
      </c>
      <c r="K1467" s="10">
        <f>Cleaned_Data[[#This Row],[Revenue]]</f>
        <v>-3467.83</v>
      </c>
      <c r="L1467" s="10">
        <f>Cleaned_Data[[#This Row],[Profit]]</f>
        <v>2366.58</v>
      </c>
      <c r="M1467" s="10" t="str">
        <f>Cleaned_Data[[#This Row],[Product_Name]]</f>
        <v>Air Force 1</v>
      </c>
      <c r="N1467" s="10" t="str">
        <f>Cleaned_Data[[#This Row],[Product_Line]]</f>
        <v>Lifestyle</v>
      </c>
      <c r="O1467" s="10" t="str">
        <f>Cleaned_Data[[#This Row],[Size]]</f>
        <v>XL</v>
      </c>
      <c r="P1467" s="10" t="str">
        <f t="shared" si="44"/>
        <v>Air Force 1|Lifestyle|XL</v>
      </c>
      <c r="Q1467" s="11">
        <f>Cleaned_Data[[#This Row],[Order_Date]]</f>
        <v>45259</v>
      </c>
      <c r="R1467" s="10" t="str">
        <f>Cleaned_Data[[#This Row],[Region]]</f>
        <v>Hyderabad</v>
      </c>
      <c r="S1467" s="10" t="str">
        <f>Cleaned_Data[[#This Row],[Sales_Channel]]</f>
        <v>Retail</v>
      </c>
      <c r="T1467" s="10" t="str">
        <f>Cleaned_Data[[#This Row],[Gender_Category]]</f>
        <v>Kids</v>
      </c>
      <c r="U1467" t="str">
        <f t="shared" si="45"/>
        <v>DK-127</v>
      </c>
      <c r="V1467" s="10"/>
      <c r="W1467" s="10"/>
    </row>
    <row r="1468" spans="1:23" x14ac:dyDescent="0.3">
      <c r="A1468" s="10" t="s">
        <v>1787</v>
      </c>
      <c r="B1468" s="10">
        <f>Cleaned_Data[[#This Row],[Order_ID]]</f>
        <v>3540</v>
      </c>
      <c r="C1468" s="10" t="str">
        <f>_xlfn.XLOOKUP(P1468,Dim_Product!$E$2:$E$221,Dim_Product!$A$2:$A$221,"Not Found")</f>
        <v>PK-70</v>
      </c>
      <c r="D1468" s="10" t="str">
        <f>_xlfn.XLOOKUP(Table5[[#This Row],[Order_Date]],Table8[Date],Table8[Date_Key],"Not Found")</f>
        <v>DK-457</v>
      </c>
      <c r="E1468" s="10" t="str">
        <f>_xlfn.XLOOKUP(R1468,Table4[Region],Table4[Region_Key])</f>
        <v>RK-05</v>
      </c>
      <c r="F1468" s="10" t="str">
        <f>_xlfn.XLOOKUP(S1468,Table6[Sales_Channel],Table6[Channel_Key])</f>
        <v>CK-02</v>
      </c>
      <c r="G1468" s="10" t="str">
        <f>_xlfn.XLOOKUP(T1468,Table7[Gender_Category],Table7[Gender_Key])</f>
        <v>GK-01</v>
      </c>
      <c r="H1468" s="10">
        <f>Cleaned_Data[[#This Row],[Units_Sold]]</f>
        <v>-1</v>
      </c>
      <c r="I1468" s="10">
        <f>Cleaned_Data[[#This Row],[MRP]]</f>
        <v>9564.4</v>
      </c>
      <c r="J1468" s="10">
        <f>Cleaned_Data[[#This Row],[Discount_Applied]]</f>
        <v>0</v>
      </c>
      <c r="K1468" s="10">
        <f>Cleaned_Data[[#This Row],[Revenue]]</f>
        <v>0</v>
      </c>
      <c r="L1468" s="10">
        <f>Cleaned_Data[[#This Row],[Profit]]</f>
        <v>1850.13</v>
      </c>
      <c r="M1468" s="10" t="str">
        <f>Cleaned_Data[[#This Row],[Product_Name]]</f>
        <v>Flex Trainer</v>
      </c>
      <c r="N1468" s="10" t="str">
        <f>Cleaned_Data[[#This Row],[Product_Line]]</f>
        <v>Training</v>
      </c>
      <c r="O1468" s="10" t="str">
        <f>Cleaned_Data[[#This Row],[Size]]</f>
        <v>XL</v>
      </c>
      <c r="P1468" s="10" t="str">
        <f t="shared" si="44"/>
        <v>Flex Trainer|Training|XL</v>
      </c>
      <c r="Q1468" s="11">
        <f>Cleaned_Data[[#This Row],[Order_Date]]</f>
        <v>45589</v>
      </c>
      <c r="R1468" s="10" t="str">
        <f>Cleaned_Data[[#This Row],[Region]]</f>
        <v>Delhi</v>
      </c>
      <c r="S1468" s="10" t="str">
        <f>Cleaned_Data[[#This Row],[Sales_Channel]]</f>
        <v>Retail</v>
      </c>
      <c r="T1468" s="10" t="str">
        <f>Cleaned_Data[[#This Row],[Gender_Category]]</f>
        <v>Kids</v>
      </c>
      <c r="U1468" t="str">
        <f t="shared" si="45"/>
        <v>DK-457</v>
      </c>
      <c r="V1468" s="10"/>
      <c r="W1468" s="10"/>
    </row>
    <row r="1469" spans="1:23" x14ac:dyDescent="0.3">
      <c r="A1469" s="10" t="s">
        <v>1788</v>
      </c>
      <c r="B1469" s="10">
        <f>Cleaned_Data[[#This Row],[Order_ID]]</f>
        <v>3541</v>
      </c>
      <c r="C1469" s="10" t="str">
        <f>_xlfn.XLOOKUP(P1469,Dim_Product!$E$2:$E$221,Dim_Product!$A$2:$A$221,"Not Found")</f>
        <v>PK-01</v>
      </c>
      <c r="D1469" s="10" t="str">
        <f>_xlfn.XLOOKUP(Table5[[#This Row],[Order_Date]],Table8[Date],Table8[Date_Key],"Not Found")</f>
        <v>DK-597</v>
      </c>
      <c r="E1469" s="10" t="str">
        <f>_xlfn.XLOOKUP(R1469,Table4[Region],Table4[Region_Key])</f>
        <v>RK-03</v>
      </c>
      <c r="F1469" s="10" t="str">
        <f>_xlfn.XLOOKUP(S1469,Table6[Sales_Channel],Table6[Channel_Key])</f>
        <v>CK-01</v>
      </c>
      <c r="G1469" s="10" t="str">
        <f>_xlfn.XLOOKUP(T1469,Table7[Gender_Category],Table7[Gender_Key])</f>
        <v>GK-01</v>
      </c>
      <c r="H1469" s="10">
        <f>Cleaned_Data[[#This Row],[Units_Sold]]</f>
        <v>-1</v>
      </c>
      <c r="I1469" s="10">
        <f>Cleaned_Data[[#This Row],[MRP]]</f>
        <v>3644.5</v>
      </c>
      <c r="J1469" s="10">
        <f>Cleaned_Data[[#This Row],[Discount_Applied]]</f>
        <v>0</v>
      </c>
      <c r="K1469" s="10">
        <f>Cleaned_Data[[#This Row],[Revenue]]</f>
        <v>0</v>
      </c>
      <c r="L1469" s="10">
        <f>Cleaned_Data[[#This Row],[Profit]]</f>
        <v>2011.76</v>
      </c>
      <c r="M1469" s="10" t="str">
        <f>Cleaned_Data[[#This Row],[Product_Name]]</f>
        <v>SuperRep Go</v>
      </c>
      <c r="N1469" s="10" t="str">
        <f>Cleaned_Data[[#This Row],[Product_Line]]</f>
        <v>Training</v>
      </c>
      <c r="O1469" s="10" t="str">
        <f>Cleaned_Data[[#This Row],[Size]]</f>
        <v>M</v>
      </c>
      <c r="P1469" s="10" t="str">
        <f t="shared" si="44"/>
        <v>SuperRep Go|Training|M</v>
      </c>
      <c r="Q1469" s="11">
        <f>Cleaned_Data[[#This Row],[Order_Date]]</f>
        <v>45729</v>
      </c>
      <c r="R1469" s="10" t="str">
        <f>Cleaned_Data[[#This Row],[Region]]</f>
        <v>Mumbai</v>
      </c>
      <c r="S1469" s="10" t="str">
        <f>Cleaned_Data[[#This Row],[Sales_Channel]]</f>
        <v>Online</v>
      </c>
      <c r="T1469" s="10" t="str">
        <f>Cleaned_Data[[#This Row],[Gender_Category]]</f>
        <v>Kids</v>
      </c>
      <c r="U1469" t="str">
        <f t="shared" si="45"/>
        <v>DK-597</v>
      </c>
      <c r="V1469" s="10"/>
      <c r="W1469" s="10"/>
    </row>
    <row r="1470" spans="1:23" x14ac:dyDescent="0.3">
      <c r="A1470" s="10" t="s">
        <v>1789</v>
      </c>
      <c r="B1470" s="10">
        <f>Cleaned_Data[[#This Row],[Order_ID]]</f>
        <v>3542</v>
      </c>
      <c r="C1470" s="10" t="str">
        <f>_xlfn.XLOOKUP(P1470,Dim_Product!$E$2:$E$221,Dim_Product!$A$2:$A$221,"Not Found")</f>
        <v>PK-145</v>
      </c>
      <c r="D1470" s="10" t="str">
        <f>_xlfn.XLOOKUP(Table5[[#This Row],[Order_Date]],Table8[Date],Table8[Date_Key],"Not Found")</f>
        <v>Not Found</v>
      </c>
      <c r="E1470" s="10" t="str">
        <f>_xlfn.XLOOKUP(R1470,Table4[Region],Table4[Region_Key])</f>
        <v>RK-03</v>
      </c>
      <c r="F1470" s="10" t="str">
        <f>_xlfn.XLOOKUP(S1470,Table6[Sales_Channel],Table6[Channel_Key])</f>
        <v>CK-02</v>
      </c>
      <c r="G1470" s="10" t="str">
        <f>_xlfn.XLOOKUP(T1470,Table7[Gender_Category],Table7[Gender_Key])</f>
        <v>GK-03</v>
      </c>
      <c r="H1470" s="10">
        <f>Cleaned_Data[[#This Row],[Units_Sold]]</f>
        <v>2</v>
      </c>
      <c r="I1470" s="10">
        <f>Cleaned_Data[[#This Row],[MRP]]</f>
        <v>7199.03</v>
      </c>
      <c r="J1470" s="10">
        <f>Cleaned_Data[[#This Row],[Discount_Applied]]</f>
        <v>0.61</v>
      </c>
      <c r="K1470" s="10">
        <f>Cleaned_Data[[#This Row],[Revenue]]</f>
        <v>0</v>
      </c>
      <c r="L1470" s="10">
        <f>Cleaned_Data[[#This Row],[Profit]]</f>
        <v>1826.07</v>
      </c>
      <c r="M1470" s="10" t="str">
        <f>Cleaned_Data[[#This Row],[Product_Name]]</f>
        <v>Air Force 1</v>
      </c>
      <c r="N1470" s="10" t="str">
        <f>Cleaned_Data[[#This Row],[Product_Line]]</f>
        <v>Lifestyle</v>
      </c>
      <c r="O1470" s="10" t="str">
        <f>Cleaned_Data[[#This Row],[Size]]</f>
        <v>NA</v>
      </c>
      <c r="P1470" s="10" t="str">
        <f t="shared" si="44"/>
        <v>Air Force 1|Lifestyle|NA</v>
      </c>
      <c r="Q1470" s="11" t="str">
        <f>Cleaned_Data[[#This Row],[Order_Date]]</f>
        <v/>
      </c>
      <c r="R1470" s="10" t="str">
        <f>Cleaned_Data[[#This Row],[Region]]</f>
        <v>Mumbai</v>
      </c>
      <c r="S1470" s="10" t="str">
        <f>Cleaned_Data[[#This Row],[Sales_Channel]]</f>
        <v>Retail</v>
      </c>
      <c r="T1470" s="10" t="str">
        <f>Cleaned_Data[[#This Row],[Gender_Category]]</f>
        <v>Men</v>
      </c>
      <c r="U1470" t="str">
        <f t="shared" si="45"/>
        <v>Not Found</v>
      </c>
      <c r="V1470" s="10"/>
      <c r="W1470" s="10"/>
    </row>
    <row r="1471" spans="1:23" x14ac:dyDescent="0.3">
      <c r="A1471" s="10" t="s">
        <v>1790</v>
      </c>
      <c r="B1471" s="10">
        <f>Cleaned_Data[[#This Row],[Order_ID]]</f>
        <v>3543</v>
      </c>
      <c r="C1471" s="10" t="str">
        <f>_xlfn.XLOOKUP(P1471,Dim_Product!$E$2:$E$221,Dim_Product!$A$2:$A$221,"Not Found")</f>
        <v>PK-106</v>
      </c>
      <c r="D1471" s="10" t="str">
        <f>_xlfn.XLOOKUP(Table5[[#This Row],[Order_Date]],Table8[Date],Table8[Date_Key],"Not Found")</f>
        <v>DK-434</v>
      </c>
      <c r="E1471" s="10" t="str">
        <f>_xlfn.XLOOKUP(R1471,Table4[Region],Table4[Region_Key])</f>
        <v>RK-04</v>
      </c>
      <c r="F1471" s="10" t="str">
        <f>_xlfn.XLOOKUP(S1471,Table6[Sales_Channel],Table6[Channel_Key])</f>
        <v>CK-02</v>
      </c>
      <c r="G1471" s="10" t="str">
        <f>_xlfn.XLOOKUP(T1471,Table7[Gender_Category],Table7[Gender_Key])</f>
        <v>GK-01</v>
      </c>
      <c r="H1471" s="10">
        <f>Cleaned_Data[[#This Row],[Units_Sold]]</f>
        <v>2</v>
      </c>
      <c r="I1471" s="10">
        <f>Cleaned_Data[[#This Row],[MRP]]</f>
        <v>6110.0300000000007</v>
      </c>
      <c r="J1471" s="10">
        <f>Cleaned_Data[[#This Row],[Discount_Applied]]</f>
        <v>0</v>
      </c>
      <c r="K1471" s="10">
        <f>Cleaned_Data[[#This Row],[Revenue]]</f>
        <v>0</v>
      </c>
      <c r="L1471" s="10">
        <f>Cleaned_Data[[#This Row],[Profit]]</f>
        <v>2712.79</v>
      </c>
      <c r="M1471" s="10" t="str">
        <f>Cleaned_Data[[#This Row],[Product_Name]]</f>
        <v>Dunk Low</v>
      </c>
      <c r="N1471" s="10" t="str">
        <f>Cleaned_Data[[#This Row],[Product_Line]]</f>
        <v>Lifestyle</v>
      </c>
      <c r="O1471" s="10" t="str">
        <f>Cleaned_Data[[#This Row],[Size]]</f>
        <v>NA</v>
      </c>
      <c r="P1471" s="10" t="str">
        <f t="shared" si="44"/>
        <v>Dunk Low|Lifestyle|NA</v>
      </c>
      <c r="Q1471" s="11">
        <f>Cleaned_Data[[#This Row],[Order_Date]]</f>
        <v>45566</v>
      </c>
      <c r="R1471" s="10" t="str">
        <f>Cleaned_Data[[#This Row],[Region]]</f>
        <v>Pune</v>
      </c>
      <c r="S1471" s="10" t="str">
        <f>Cleaned_Data[[#This Row],[Sales_Channel]]</f>
        <v>Retail</v>
      </c>
      <c r="T1471" s="10" t="str">
        <f>Cleaned_Data[[#This Row],[Gender_Category]]</f>
        <v>Kids</v>
      </c>
      <c r="U1471" t="str">
        <f t="shared" si="45"/>
        <v>DK-434</v>
      </c>
      <c r="V1471" s="10"/>
      <c r="W1471" s="10"/>
    </row>
    <row r="1472" spans="1:23" x14ac:dyDescent="0.3">
      <c r="A1472" s="10" t="s">
        <v>1791</v>
      </c>
      <c r="B1472" s="10">
        <f>Cleaned_Data[[#This Row],[Order_ID]]</f>
        <v>3544</v>
      </c>
      <c r="C1472" s="10" t="str">
        <f>_xlfn.XLOOKUP(P1472,Dim_Product!$E$2:$E$221,Dim_Product!$A$2:$A$221,"Not Found")</f>
        <v>PK-114</v>
      </c>
      <c r="D1472" s="10" t="str">
        <f>_xlfn.XLOOKUP(Table5[[#This Row],[Order_Date]],Table8[Date],Table8[Date_Key],"Not Found")</f>
        <v>DK-567</v>
      </c>
      <c r="E1472" s="10" t="str">
        <f>_xlfn.XLOOKUP(R1472,Table4[Region],Table4[Region_Key])</f>
        <v>RK-06</v>
      </c>
      <c r="F1472" s="10" t="str">
        <f>_xlfn.XLOOKUP(S1472,Table6[Sales_Channel],Table6[Channel_Key])</f>
        <v>CK-02</v>
      </c>
      <c r="G1472" s="10" t="str">
        <f>_xlfn.XLOOKUP(T1472,Table7[Gender_Category],Table7[Gender_Key])</f>
        <v>GK-03</v>
      </c>
      <c r="H1472" s="10">
        <f>Cleaned_Data[[#This Row],[Units_Sold]]</f>
        <v>2</v>
      </c>
      <c r="I1472" s="10">
        <f>Cleaned_Data[[#This Row],[MRP]]</f>
        <v>3923.39</v>
      </c>
      <c r="J1472" s="10">
        <f>Cleaned_Data[[#This Row],[Discount_Applied]]</f>
        <v>0</v>
      </c>
      <c r="K1472" s="10">
        <f>Cleaned_Data[[#This Row],[Revenue]]</f>
        <v>0</v>
      </c>
      <c r="L1472" s="10">
        <f>Cleaned_Data[[#This Row],[Profit]]</f>
        <v>-684.88</v>
      </c>
      <c r="M1472" s="10" t="str">
        <f>Cleaned_Data[[#This Row],[Product_Name]]</f>
        <v>Air Zoom</v>
      </c>
      <c r="N1472" s="10" t="str">
        <f>Cleaned_Data[[#This Row],[Product_Line]]</f>
        <v>Running</v>
      </c>
      <c r="O1472" s="10" t="str">
        <f>Cleaned_Data[[#This Row],[Size]]</f>
        <v>M</v>
      </c>
      <c r="P1472" s="10" t="str">
        <f t="shared" si="44"/>
        <v>Air Zoom|Running|M</v>
      </c>
      <c r="Q1472" s="11">
        <f>Cleaned_Data[[#This Row],[Order_Date]]</f>
        <v>45699</v>
      </c>
      <c r="R1472" s="10" t="str">
        <f>Cleaned_Data[[#This Row],[Region]]</f>
        <v>Kolkata</v>
      </c>
      <c r="S1472" s="10" t="str">
        <f>Cleaned_Data[[#This Row],[Sales_Channel]]</f>
        <v>Retail</v>
      </c>
      <c r="T1472" s="10" t="str">
        <f>Cleaned_Data[[#This Row],[Gender_Category]]</f>
        <v>Men</v>
      </c>
      <c r="U1472" t="str">
        <f t="shared" si="45"/>
        <v>DK-567</v>
      </c>
      <c r="V1472" s="10"/>
      <c r="W1472" s="10"/>
    </row>
    <row r="1473" spans="1:23" x14ac:dyDescent="0.3">
      <c r="A1473" s="10" t="s">
        <v>1792</v>
      </c>
      <c r="B1473" s="10">
        <f>Cleaned_Data[[#This Row],[Order_ID]]</f>
        <v>3545</v>
      </c>
      <c r="C1473" s="10" t="str">
        <f>_xlfn.XLOOKUP(P1473,Dim_Product!$E$2:$E$221,Dim_Product!$A$2:$A$221,"Not Found")</f>
        <v>PK-25</v>
      </c>
      <c r="D1473" s="10" t="str">
        <f>_xlfn.XLOOKUP(Table5[[#This Row],[Order_Date]],Table8[Date],Table8[Date_Key],"Not Found")</f>
        <v>DK-560</v>
      </c>
      <c r="E1473" s="10" t="str">
        <f>_xlfn.XLOOKUP(R1473,Table4[Region],Table4[Region_Key])</f>
        <v>RK-05</v>
      </c>
      <c r="F1473" s="10" t="str">
        <f>_xlfn.XLOOKUP(S1473,Table6[Sales_Channel],Table6[Channel_Key])</f>
        <v>CK-01</v>
      </c>
      <c r="G1473" s="10" t="str">
        <f>_xlfn.XLOOKUP(T1473,Table7[Gender_Category],Table7[Gender_Key])</f>
        <v>GK-03</v>
      </c>
      <c r="H1473" s="10">
        <f>Cleaned_Data[[#This Row],[Units_Sold]]</f>
        <v>3</v>
      </c>
      <c r="I1473" s="10">
        <f>Cleaned_Data[[#This Row],[MRP]]</f>
        <v>6110.0300000000007</v>
      </c>
      <c r="J1473" s="10">
        <f>Cleaned_Data[[#This Row],[Discount_Applied]]</f>
        <v>0</v>
      </c>
      <c r="K1473" s="10">
        <f>Cleaned_Data[[#This Row],[Revenue]]</f>
        <v>0</v>
      </c>
      <c r="L1473" s="10">
        <f>Cleaned_Data[[#This Row],[Profit]]</f>
        <v>2239.86</v>
      </c>
      <c r="M1473" s="10" t="str">
        <f>Cleaned_Data[[#This Row],[Product_Name]]</f>
        <v>Flex Trainer</v>
      </c>
      <c r="N1473" s="10" t="str">
        <f>Cleaned_Data[[#This Row],[Product_Line]]</f>
        <v>Training</v>
      </c>
      <c r="O1473" s="10" t="str">
        <f>Cleaned_Data[[#This Row],[Size]]</f>
        <v>12</v>
      </c>
      <c r="P1473" s="10" t="str">
        <f t="shared" si="44"/>
        <v>Flex Trainer|Training|12</v>
      </c>
      <c r="Q1473" s="11">
        <f>Cleaned_Data[[#This Row],[Order_Date]]</f>
        <v>45692</v>
      </c>
      <c r="R1473" s="10" t="str">
        <f>Cleaned_Data[[#This Row],[Region]]</f>
        <v>Delhi</v>
      </c>
      <c r="S1473" s="10" t="str">
        <f>Cleaned_Data[[#This Row],[Sales_Channel]]</f>
        <v>Online</v>
      </c>
      <c r="T1473" s="10" t="str">
        <f>Cleaned_Data[[#This Row],[Gender_Category]]</f>
        <v>Men</v>
      </c>
      <c r="U1473" t="str">
        <f t="shared" si="45"/>
        <v>DK-560</v>
      </c>
      <c r="V1473" s="10"/>
      <c r="W1473" s="10"/>
    </row>
    <row r="1474" spans="1:23" x14ac:dyDescent="0.3">
      <c r="A1474" s="10" t="s">
        <v>1793</v>
      </c>
      <c r="B1474" s="10">
        <f>Cleaned_Data[[#This Row],[Order_ID]]</f>
        <v>3546</v>
      </c>
      <c r="C1474" s="10" t="str">
        <f>_xlfn.XLOOKUP(P1474,Dim_Product!$E$2:$E$221,Dim_Product!$A$2:$A$221,"Not Found")</f>
        <v>PK-09</v>
      </c>
      <c r="D1474" s="10" t="str">
        <f>_xlfn.XLOOKUP(Table5[[#This Row],[Order_Date]],Table8[Date],Table8[Date_Key],"Not Found")</f>
        <v>DK-403</v>
      </c>
      <c r="E1474" s="10" t="str">
        <f>_xlfn.XLOOKUP(R1474,Table4[Region],Table4[Region_Key])</f>
        <v>RK-05</v>
      </c>
      <c r="F1474" s="10" t="str">
        <f>_xlfn.XLOOKUP(S1474,Table6[Sales_Channel],Table6[Channel_Key])</f>
        <v>CK-02</v>
      </c>
      <c r="G1474" s="10" t="str">
        <f>_xlfn.XLOOKUP(T1474,Table7[Gender_Category],Table7[Gender_Key])</f>
        <v>GK-03</v>
      </c>
      <c r="H1474" s="10">
        <f>Cleaned_Data[[#This Row],[Units_Sold]]</f>
        <v>2</v>
      </c>
      <c r="I1474" s="10">
        <f>Cleaned_Data[[#This Row],[MRP]]</f>
        <v>6110.0300000000007</v>
      </c>
      <c r="J1474" s="10">
        <f>Cleaned_Data[[#This Row],[Discount_Applied]]</f>
        <v>0</v>
      </c>
      <c r="K1474" s="10">
        <f>Cleaned_Data[[#This Row],[Revenue]]</f>
        <v>0</v>
      </c>
      <c r="L1474" s="10">
        <f>Cleaned_Data[[#This Row],[Profit]]</f>
        <v>945.11</v>
      </c>
      <c r="M1474" s="10" t="str">
        <f>Cleaned_Data[[#This Row],[Product_Name]]</f>
        <v>Waffle One</v>
      </c>
      <c r="N1474" s="10" t="str">
        <f>Cleaned_Data[[#This Row],[Product_Line]]</f>
        <v>Lifestyle</v>
      </c>
      <c r="O1474" s="10" t="str">
        <f>Cleaned_Data[[#This Row],[Size]]</f>
        <v>L</v>
      </c>
      <c r="P1474" s="10" t="str">
        <f t="shared" si="44"/>
        <v>Waffle One|Lifestyle|L</v>
      </c>
      <c r="Q1474" s="11">
        <f>Cleaned_Data[[#This Row],[Order_Date]]</f>
        <v>45535</v>
      </c>
      <c r="R1474" s="10" t="str">
        <f>Cleaned_Data[[#This Row],[Region]]</f>
        <v>Delhi</v>
      </c>
      <c r="S1474" s="10" t="str">
        <f>Cleaned_Data[[#This Row],[Sales_Channel]]</f>
        <v>Retail</v>
      </c>
      <c r="T1474" s="10" t="str">
        <f>Cleaned_Data[[#This Row],[Gender_Category]]</f>
        <v>Men</v>
      </c>
      <c r="U1474" t="str">
        <f t="shared" si="45"/>
        <v>DK-403</v>
      </c>
      <c r="V1474" s="10"/>
      <c r="W1474" s="10"/>
    </row>
    <row r="1475" spans="1:23" x14ac:dyDescent="0.3">
      <c r="A1475" s="10" t="s">
        <v>1794</v>
      </c>
      <c r="B1475" s="10">
        <f>Cleaned_Data[[#This Row],[Order_ID]]</f>
        <v>3547</v>
      </c>
      <c r="C1475" s="10" t="str">
        <f>_xlfn.XLOOKUP(P1475,Dim_Product!$E$2:$E$221,Dim_Product!$A$2:$A$221,"Not Found")</f>
        <v>PK-142</v>
      </c>
      <c r="D1475" s="10" t="str">
        <f>_xlfn.XLOOKUP(Table5[[#This Row],[Order_Date]],Table8[Date],Table8[Date_Key],"Not Found")</f>
        <v>DK-499</v>
      </c>
      <c r="E1475" s="10" t="str">
        <f>_xlfn.XLOOKUP(R1475,Table4[Region],Table4[Region_Key])</f>
        <v>RK-05</v>
      </c>
      <c r="F1475" s="10" t="str">
        <f>_xlfn.XLOOKUP(S1475,Table6[Sales_Channel],Table6[Channel_Key])</f>
        <v>CK-01</v>
      </c>
      <c r="G1475" s="10" t="str">
        <f>_xlfn.XLOOKUP(T1475,Table7[Gender_Category],Table7[Gender_Key])</f>
        <v>GK-01</v>
      </c>
      <c r="H1475" s="10">
        <f>Cleaned_Data[[#This Row],[Units_Sold]]</f>
        <v>4</v>
      </c>
      <c r="I1475" s="10">
        <f>Cleaned_Data[[#This Row],[MRP]]</f>
        <v>6110.0300000000007</v>
      </c>
      <c r="J1475" s="10">
        <f>Cleaned_Data[[#This Row],[Discount_Applied]]</f>
        <v>0</v>
      </c>
      <c r="K1475" s="10">
        <f>Cleaned_Data[[#This Row],[Revenue]]</f>
        <v>0</v>
      </c>
      <c r="L1475" s="10">
        <f>Cleaned_Data[[#This Row],[Profit]]</f>
        <v>2157.7399999999998</v>
      </c>
      <c r="M1475" s="10" t="str">
        <f>Cleaned_Data[[#This Row],[Product_Name]]</f>
        <v>Tiempo Legend</v>
      </c>
      <c r="N1475" s="10" t="str">
        <f>Cleaned_Data[[#This Row],[Product_Line]]</f>
        <v>Soccer</v>
      </c>
      <c r="O1475" s="10" t="str">
        <f>Cleaned_Data[[#This Row],[Size]]</f>
        <v>XL</v>
      </c>
      <c r="P1475" s="10" t="str">
        <f t="shared" ref="P1475:P1538" si="46">TRIM(M1475)&amp;"|"&amp;TRIM(N1475)&amp;"|"&amp;TRIM(O1475)</f>
        <v>Tiempo Legend|Soccer|XL</v>
      </c>
      <c r="Q1475" s="11">
        <f>Cleaned_Data[[#This Row],[Order_Date]]</f>
        <v>45631</v>
      </c>
      <c r="R1475" s="10" t="str">
        <f>Cleaned_Data[[#This Row],[Region]]</f>
        <v>Delhi</v>
      </c>
      <c r="S1475" s="10" t="str">
        <f>Cleaned_Data[[#This Row],[Sales_Channel]]</f>
        <v>Online</v>
      </c>
      <c r="T1475" s="10" t="str">
        <f>Cleaned_Data[[#This Row],[Gender_Category]]</f>
        <v>Kids</v>
      </c>
      <c r="U1475" t="str">
        <f t="shared" ref="U1475:U1538" si="47">IF(D1475="",0,D1475)</f>
        <v>DK-499</v>
      </c>
      <c r="V1475" s="10"/>
      <c r="W1475" s="10"/>
    </row>
    <row r="1476" spans="1:23" x14ac:dyDescent="0.3">
      <c r="A1476" s="10" t="s">
        <v>1795</v>
      </c>
      <c r="B1476" s="10">
        <f>Cleaned_Data[[#This Row],[Order_ID]]</f>
        <v>3548</v>
      </c>
      <c r="C1476" s="10" t="str">
        <f>_xlfn.XLOOKUP(P1476,Dim_Product!$E$2:$E$221,Dim_Product!$A$2:$A$221,"Not Found")</f>
        <v>PK-47</v>
      </c>
      <c r="D1476" s="10" t="str">
        <f>_xlfn.XLOOKUP(Table5[[#This Row],[Order_Date]],Table8[Date],Table8[Date_Key],"Not Found")</f>
        <v>Not Found</v>
      </c>
      <c r="E1476" s="10" t="str">
        <f>_xlfn.XLOOKUP(R1476,Table4[Region],Table4[Region_Key])</f>
        <v>RK-06</v>
      </c>
      <c r="F1476" s="10" t="str">
        <f>_xlfn.XLOOKUP(S1476,Table6[Sales_Channel],Table6[Channel_Key])</f>
        <v>CK-01</v>
      </c>
      <c r="G1476" s="10" t="str">
        <f>_xlfn.XLOOKUP(T1476,Table7[Gender_Category],Table7[Gender_Key])</f>
        <v>GK-01</v>
      </c>
      <c r="H1476" s="10">
        <f>Cleaned_Data[[#This Row],[Units_Sold]]</f>
        <v>3</v>
      </c>
      <c r="I1476" s="10">
        <f>Cleaned_Data[[#This Row],[MRP]]</f>
        <v>6110.0300000000007</v>
      </c>
      <c r="J1476" s="10">
        <f>Cleaned_Data[[#This Row],[Discount_Applied]]</f>
        <v>0</v>
      </c>
      <c r="K1476" s="10">
        <f>Cleaned_Data[[#This Row],[Revenue]]</f>
        <v>0</v>
      </c>
      <c r="L1476" s="10">
        <f>Cleaned_Data[[#This Row],[Profit]]</f>
        <v>3366.32</v>
      </c>
      <c r="M1476" s="10" t="str">
        <f>Cleaned_Data[[#This Row],[Product_Name]]</f>
        <v>Phantom GT</v>
      </c>
      <c r="N1476" s="10" t="str">
        <f>Cleaned_Data[[#This Row],[Product_Line]]</f>
        <v>Soccer</v>
      </c>
      <c r="O1476" s="10" t="str">
        <f>Cleaned_Data[[#This Row],[Size]]</f>
        <v>NA</v>
      </c>
      <c r="P1476" s="10" t="str">
        <f t="shared" si="46"/>
        <v>Phantom GT|Soccer|NA</v>
      </c>
      <c r="Q1476" s="11" t="str">
        <f>Cleaned_Data[[#This Row],[Order_Date]]</f>
        <v/>
      </c>
      <c r="R1476" s="10" t="str">
        <f>Cleaned_Data[[#This Row],[Region]]</f>
        <v>Kolkata</v>
      </c>
      <c r="S1476" s="10" t="str">
        <f>Cleaned_Data[[#This Row],[Sales_Channel]]</f>
        <v>Online</v>
      </c>
      <c r="T1476" s="10" t="str">
        <f>Cleaned_Data[[#This Row],[Gender_Category]]</f>
        <v>Kids</v>
      </c>
      <c r="U1476" t="str">
        <f t="shared" si="47"/>
        <v>Not Found</v>
      </c>
      <c r="V1476" s="10"/>
      <c r="W1476" s="10"/>
    </row>
    <row r="1477" spans="1:23" x14ac:dyDescent="0.3">
      <c r="A1477" s="10" t="s">
        <v>1796</v>
      </c>
      <c r="B1477" s="10">
        <f>Cleaned_Data[[#This Row],[Order_ID]]</f>
        <v>3549</v>
      </c>
      <c r="C1477" s="10" t="str">
        <f>_xlfn.XLOOKUP(P1477,Dim_Product!$E$2:$E$221,Dim_Product!$A$2:$A$221,"Not Found")</f>
        <v>PK-72</v>
      </c>
      <c r="D1477" s="10" t="str">
        <f>_xlfn.XLOOKUP(Table5[[#This Row],[Order_Date]],Table8[Date],Table8[Date_Key],"Not Found")</f>
        <v>DK-370</v>
      </c>
      <c r="E1477" s="10" t="str">
        <f>_xlfn.XLOOKUP(R1477,Table4[Region],Table4[Region_Key])</f>
        <v>RK-03</v>
      </c>
      <c r="F1477" s="10" t="str">
        <f>_xlfn.XLOOKUP(S1477,Table6[Sales_Channel],Table6[Channel_Key])</f>
        <v>CK-01</v>
      </c>
      <c r="G1477" s="10" t="str">
        <f>_xlfn.XLOOKUP(T1477,Table7[Gender_Category],Table7[Gender_Key])</f>
        <v>GK-01</v>
      </c>
      <c r="H1477" s="10">
        <f>Cleaned_Data[[#This Row],[Units_Sold]]</f>
        <v>0</v>
      </c>
      <c r="I1477" s="10">
        <f>Cleaned_Data[[#This Row],[MRP]]</f>
        <v>4493.0200000000004</v>
      </c>
      <c r="J1477" s="10">
        <f>Cleaned_Data[[#This Row],[Discount_Applied]]</f>
        <v>0.81</v>
      </c>
      <c r="K1477" s="10">
        <f>Cleaned_Data[[#This Row],[Revenue]]</f>
        <v>0</v>
      </c>
      <c r="L1477" s="10">
        <f>Cleaned_Data[[#This Row],[Profit]]</f>
        <v>14.79</v>
      </c>
      <c r="M1477" s="10" t="str">
        <f>Cleaned_Data[[#This Row],[Product_Name]]</f>
        <v>SuperRep Go</v>
      </c>
      <c r="N1477" s="10" t="str">
        <f>Cleaned_Data[[#This Row],[Product_Line]]</f>
        <v>Training</v>
      </c>
      <c r="O1477" s="10" t="str">
        <f>Cleaned_Data[[#This Row],[Size]]</f>
        <v>L</v>
      </c>
      <c r="P1477" s="10" t="str">
        <f t="shared" si="46"/>
        <v>SuperRep Go|Training|L</v>
      </c>
      <c r="Q1477" s="11">
        <f>Cleaned_Data[[#This Row],[Order_Date]]</f>
        <v>45502</v>
      </c>
      <c r="R1477" s="10" t="str">
        <f>Cleaned_Data[[#This Row],[Region]]</f>
        <v>Mumbai</v>
      </c>
      <c r="S1477" s="10" t="str">
        <f>Cleaned_Data[[#This Row],[Sales_Channel]]</f>
        <v>Online</v>
      </c>
      <c r="T1477" s="10" t="str">
        <f>Cleaned_Data[[#This Row],[Gender_Category]]</f>
        <v>Kids</v>
      </c>
      <c r="U1477" t="str">
        <f t="shared" si="47"/>
        <v>DK-370</v>
      </c>
      <c r="V1477" s="10"/>
      <c r="W1477" s="10"/>
    </row>
    <row r="1478" spans="1:23" x14ac:dyDescent="0.3">
      <c r="A1478" s="10" t="s">
        <v>1797</v>
      </c>
      <c r="B1478" s="10">
        <f>Cleaned_Data[[#This Row],[Order_ID]]</f>
        <v>3550</v>
      </c>
      <c r="C1478" s="10" t="str">
        <f>_xlfn.XLOOKUP(P1478,Dim_Product!$E$2:$E$221,Dim_Product!$A$2:$A$221,"Not Found")</f>
        <v>PK-94</v>
      </c>
      <c r="D1478" s="10" t="str">
        <f>_xlfn.XLOOKUP(Table5[[#This Row],[Order_Date]],Table8[Date],Table8[Date_Key],"Not Found")</f>
        <v>DK-701</v>
      </c>
      <c r="E1478" s="10" t="str">
        <f>_xlfn.XLOOKUP(R1478,Table4[Region],Table4[Region_Key])</f>
        <v>RK-01</v>
      </c>
      <c r="F1478" s="10" t="str">
        <f>_xlfn.XLOOKUP(S1478,Table6[Sales_Channel],Table6[Channel_Key])</f>
        <v>CK-01</v>
      </c>
      <c r="G1478" s="10" t="str">
        <f>_xlfn.XLOOKUP(T1478,Table7[Gender_Category],Table7[Gender_Key])</f>
        <v>GK-02</v>
      </c>
      <c r="H1478" s="10">
        <f>Cleaned_Data[[#This Row],[Units_Sold]]</f>
        <v>2</v>
      </c>
      <c r="I1478" s="10">
        <f>Cleaned_Data[[#This Row],[MRP]]</f>
        <v>8645.09</v>
      </c>
      <c r="J1478" s="10">
        <f>Cleaned_Data[[#This Row],[Discount_Applied]]</f>
        <v>0</v>
      </c>
      <c r="K1478" s="10">
        <f>Cleaned_Data[[#This Row],[Revenue]]</f>
        <v>0</v>
      </c>
      <c r="L1478" s="10">
        <f>Cleaned_Data[[#This Row],[Profit]]</f>
        <v>3289.86</v>
      </c>
      <c r="M1478" s="10" t="str">
        <f>Cleaned_Data[[#This Row],[Product_Name]]</f>
        <v>Air Force 1</v>
      </c>
      <c r="N1478" s="10" t="str">
        <f>Cleaned_Data[[#This Row],[Product_Line]]</f>
        <v>Lifestyle</v>
      </c>
      <c r="O1478" s="10" t="str">
        <f>Cleaned_Data[[#This Row],[Size]]</f>
        <v>M</v>
      </c>
      <c r="P1478" s="10" t="str">
        <f t="shared" si="46"/>
        <v>Air Force 1|Lifestyle|M</v>
      </c>
      <c r="Q1478" s="11">
        <f>Cleaned_Data[[#This Row],[Order_Date]]</f>
        <v>45833</v>
      </c>
      <c r="R1478" s="10" t="str">
        <f>Cleaned_Data[[#This Row],[Region]]</f>
        <v>Bangalore</v>
      </c>
      <c r="S1478" s="10" t="str">
        <f>Cleaned_Data[[#This Row],[Sales_Channel]]</f>
        <v>Online</v>
      </c>
      <c r="T1478" s="10" t="str">
        <f>Cleaned_Data[[#This Row],[Gender_Category]]</f>
        <v>Women</v>
      </c>
      <c r="U1478" t="str">
        <f t="shared" si="47"/>
        <v>DK-701</v>
      </c>
      <c r="V1478" s="10"/>
      <c r="W1478" s="10"/>
    </row>
    <row r="1479" spans="1:23" x14ac:dyDescent="0.3">
      <c r="A1479" s="10" t="s">
        <v>1798</v>
      </c>
      <c r="B1479" s="10">
        <f>Cleaned_Data[[#This Row],[Order_ID]]</f>
        <v>3551</v>
      </c>
      <c r="C1479" s="10" t="str">
        <f>_xlfn.XLOOKUP(P1479,Dim_Product!$E$2:$E$221,Dim_Product!$A$2:$A$221,"Not Found")</f>
        <v>PK-40</v>
      </c>
      <c r="D1479" s="10" t="str">
        <f>_xlfn.XLOOKUP(Table5[[#This Row],[Order_Date]],Table8[Date],Table8[Date_Key],"Not Found")</f>
        <v>DK-640</v>
      </c>
      <c r="E1479" s="10" t="str">
        <f>_xlfn.XLOOKUP(R1479,Table4[Region],Table4[Region_Key])</f>
        <v>RK-06</v>
      </c>
      <c r="F1479" s="10" t="str">
        <f>_xlfn.XLOOKUP(S1479,Table6[Sales_Channel],Table6[Channel_Key])</f>
        <v>CK-02</v>
      </c>
      <c r="G1479" s="10" t="str">
        <f>_xlfn.XLOOKUP(T1479,Table7[Gender_Category],Table7[Gender_Key])</f>
        <v>GK-02</v>
      </c>
      <c r="H1479" s="10">
        <f>Cleaned_Data[[#This Row],[Units_Sold]]</f>
        <v>2</v>
      </c>
      <c r="I1479" s="10">
        <f>Cleaned_Data[[#This Row],[MRP]]</f>
        <v>9948.15</v>
      </c>
      <c r="J1479" s="10">
        <f>Cleaned_Data[[#This Row],[Discount_Applied]]</f>
        <v>0</v>
      </c>
      <c r="K1479" s="10">
        <f>Cleaned_Data[[#This Row],[Revenue]]</f>
        <v>0</v>
      </c>
      <c r="L1479" s="10">
        <f>Cleaned_Data[[#This Row],[Profit]]</f>
        <v>-259.16000000000003</v>
      </c>
      <c r="M1479" s="10" t="str">
        <f>Cleaned_Data[[#This Row],[Product_Name]]</f>
        <v>SuperRep Go</v>
      </c>
      <c r="N1479" s="10" t="str">
        <f>Cleaned_Data[[#This Row],[Product_Line]]</f>
        <v>Training</v>
      </c>
      <c r="O1479" s="10" t="str">
        <f>Cleaned_Data[[#This Row],[Size]]</f>
        <v>10</v>
      </c>
      <c r="P1479" s="10" t="str">
        <f t="shared" si="46"/>
        <v>SuperRep Go|Training|10</v>
      </c>
      <c r="Q1479" s="11">
        <f>Cleaned_Data[[#This Row],[Order_Date]]</f>
        <v>45772</v>
      </c>
      <c r="R1479" s="10" t="str">
        <f>Cleaned_Data[[#This Row],[Region]]</f>
        <v>Kolkata</v>
      </c>
      <c r="S1479" s="10" t="str">
        <f>Cleaned_Data[[#This Row],[Sales_Channel]]</f>
        <v>Retail</v>
      </c>
      <c r="T1479" s="10" t="str">
        <f>Cleaned_Data[[#This Row],[Gender_Category]]</f>
        <v>Women</v>
      </c>
      <c r="U1479" t="str">
        <f t="shared" si="47"/>
        <v>DK-640</v>
      </c>
      <c r="V1479" s="10"/>
      <c r="W1479" s="10"/>
    </row>
    <row r="1480" spans="1:23" x14ac:dyDescent="0.3">
      <c r="A1480" s="10" t="s">
        <v>1799</v>
      </c>
      <c r="B1480" s="10">
        <f>Cleaned_Data[[#This Row],[Order_ID]]</f>
        <v>3552</v>
      </c>
      <c r="C1480" s="10" t="str">
        <f>_xlfn.XLOOKUP(P1480,Dim_Product!$E$2:$E$221,Dim_Product!$A$2:$A$221,"Not Found")</f>
        <v>PK-05</v>
      </c>
      <c r="D1480" s="10" t="str">
        <f>_xlfn.XLOOKUP(Table5[[#This Row],[Order_Date]],Table8[Date],Table8[Date_Key],"Not Found")</f>
        <v>DK-662</v>
      </c>
      <c r="E1480" s="10" t="str">
        <f>_xlfn.XLOOKUP(R1480,Table4[Region],Table4[Region_Key])</f>
        <v>RK-03</v>
      </c>
      <c r="F1480" s="10" t="str">
        <f>_xlfn.XLOOKUP(S1480,Table6[Sales_Channel],Table6[Channel_Key])</f>
        <v>CK-02</v>
      </c>
      <c r="G1480" s="10" t="str">
        <f>_xlfn.XLOOKUP(T1480,Table7[Gender_Category],Table7[Gender_Key])</f>
        <v>GK-03</v>
      </c>
      <c r="H1480" s="10">
        <f>Cleaned_Data[[#This Row],[Units_Sold]]</f>
        <v>4</v>
      </c>
      <c r="I1480" s="10">
        <f>Cleaned_Data[[#This Row],[MRP]]</f>
        <v>6110.0300000000007</v>
      </c>
      <c r="J1480" s="10">
        <f>Cleaned_Data[[#This Row],[Discount_Applied]]</f>
        <v>0</v>
      </c>
      <c r="K1480" s="10">
        <f>Cleaned_Data[[#This Row],[Revenue]]</f>
        <v>0</v>
      </c>
      <c r="L1480" s="10">
        <f>Cleaned_Data[[#This Row],[Profit]]</f>
        <v>762.95</v>
      </c>
      <c r="M1480" s="10" t="str">
        <f>Cleaned_Data[[#This Row],[Product_Name]]</f>
        <v>React Infinity</v>
      </c>
      <c r="N1480" s="10" t="str">
        <f>Cleaned_Data[[#This Row],[Product_Line]]</f>
        <v>Running</v>
      </c>
      <c r="O1480" s="10" t="str">
        <f>Cleaned_Data[[#This Row],[Size]]</f>
        <v>XL</v>
      </c>
      <c r="P1480" s="10" t="str">
        <f t="shared" si="46"/>
        <v>React Infinity|Running|XL</v>
      </c>
      <c r="Q1480" s="11">
        <f>Cleaned_Data[[#This Row],[Order_Date]]</f>
        <v>45794</v>
      </c>
      <c r="R1480" s="10" t="str">
        <f>Cleaned_Data[[#This Row],[Region]]</f>
        <v>Mumbai</v>
      </c>
      <c r="S1480" s="10" t="str">
        <f>Cleaned_Data[[#This Row],[Sales_Channel]]</f>
        <v>Retail</v>
      </c>
      <c r="T1480" s="10" t="str">
        <f>Cleaned_Data[[#This Row],[Gender_Category]]</f>
        <v>Men</v>
      </c>
      <c r="U1480" t="str">
        <f t="shared" si="47"/>
        <v>DK-662</v>
      </c>
      <c r="V1480" s="10"/>
      <c r="W1480" s="10"/>
    </row>
    <row r="1481" spans="1:23" x14ac:dyDescent="0.3">
      <c r="A1481" s="10" t="s">
        <v>1800</v>
      </c>
      <c r="B1481" s="10">
        <f>Cleaned_Data[[#This Row],[Order_ID]]</f>
        <v>3553</v>
      </c>
      <c r="C1481" s="10" t="str">
        <f>_xlfn.XLOOKUP(P1481,Dim_Product!$E$2:$E$221,Dim_Product!$A$2:$A$221,"Not Found")</f>
        <v>PK-90</v>
      </c>
      <c r="D1481" s="10" t="str">
        <f>_xlfn.XLOOKUP(Table5[[#This Row],[Order_Date]],Table8[Date],Table8[Date_Key],"Not Found")</f>
        <v>DK-419</v>
      </c>
      <c r="E1481" s="10" t="str">
        <f>_xlfn.XLOOKUP(R1481,Table4[Region],Table4[Region_Key])</f>
        <v>RK-04</v>
      </c>
      <c r="F1481" s="10" t="str">
        <f>_xlfn.XLOOKUP(S1481,Table6[Sales_Channel],Table6[Channel_Key])</f>
        <v>CK-01</v>
      </c>
      <c r="G1481" s="10" t="str">
        <f>_xlfn.XLOOKUP(T1481,Table7[Gender_Category],Table7[Gender_Key])</f>
        <v>GK-02</v>
      </c>
      <c r="H1481" s="10">
        <f>Cleaned_Data[[#This Row],[Units_Sold]]</f>
        <v>2</v>
      </c>
      <c r="I1481" s="10">
        <f>Cleaned_Data[[#This Row],[MRP]]</f>
        <v>5216.2700000000004</v>
      </c>
      <c r="J1481" s="10">
        <f>Cleaned_Data[[#This Row],[Discount_Applied]]</f>
        <v>0</v>
      </c>
      <c r="K1481" s="10">
        <f>Cleaned_Data[[#This Row],[Revenue]]</f>
        <v>0</v>
      </c>
      <c r="L1481" s="10">
        <f>Cleaned_Data[[#This Row],[Profit]]</f>
        <v>-720.87</v>
      </c>
      <c r="M1481" s="10" t="str">
        <f>Cleaned_Data[[#This Row],[Product_Name]]</f>
        <v>Air Zoom</v>
      </c>
      <c r="N1481" s="10" t="str">
        <f>Cleaned_Data[[#This Row],[Product_Line]]</f>
        <v>Running</v>
      </c>
      <c r="O1481" s="10" t="str">
        <f>Cleaned_Data[[#This Row],[Size]]</f>
        <v>XL</v>
      </c>
      <c r="P1481" s="10" t="str">
        <f t="shared" si="46"/>
        <v>Air Zoom|Running|XL</v>
      </c>
      <c r="Q1481" s="11">
        <f>Cleaned_Data[[#This Row],[Order_Date]]</f>
        <v>45551</v>
      </c>
      <c r="R1481" s="10" t="str">
        <f>Cleaned_Data[[#This Row],[Region]]</f>
        <v>Pune</v>
      </c>
      <c r="S1481" s="10" t="str">
        <f>Cleaned_Data[[#This Row],[Sales_Channel]]</f>
        <v>Online</v>
      </c>
      <c r="T1481" s="10" t="str">
        <f>Cleaned_Data[[#This Row],[Gender_Category]]</f>
        <v>Women</v>
      </c>
      <c r="U1481" t="str">
        <f t="shared" si="47"/>
        <v>DK-419</v>
      </c>
      <c r="V1481" s="10"/>
      <c r="W1481" s="10"/>
    </row>
    <row r="1482" spans="1:23" x14ac:dyDescent="0.3">
      <c r="A1482" s="10" t="s">
        <v>1801</v>
      </c>
      <c r="B1482" s="10">
        <f>Cleaned_Data[[#This Row],[Order_ID]]</f>
        <v>3554</v>
      </c>
      <c r="C1482" s="10" t="str">
        <f>_xlfn.XLOOKUP(P1482,Dim_Product!$E$2:$E$221,Dim_Product!$A$2:$A$221,"Not Found")</f>
        <v>PK-100</v>
      </c>
      <c r="D1482" s="10" t="str">
        <f>_xlfn.XLOOKUP(Table5[[#This Row],[Order_Date]],Table8[Date],Table8[Date_Key],"Not Found")</f>
        <v>Not Found</v>
      </c>
      <c r="E1482" s="10" t="str">
        <f>_xlfn.XLOOKUP(R1482,Table4[Region],Table4[Region_Key])</f>
        <v>RK-01</v>
      </c>
      <c r="F1482" s="10" t="str">
        <f>_xlfn.XLOOKUP(S1482,Table6[Sales_Channel],Table6[Channel_Key])</f>
        <v>CK-02</v>
      </c>
      <c r="G1482" s="10" t="str">
        <f>_xlfn.XLOOKUP(T1482,Table7[Gender_Category],Table7[Gender_Key])</f>
        <v>GK-03</v>
      </c>
      <c r="H1482" s="10">
        <f>Cleaned_Data[[#This Row],[Units_Sold]]</f>
        <v>2</v>
      </c>
      <c r="I1482" s="10">
        <f>Cleaned_Data[[#This Row],[MRP]]</f>
        <v>6110.0300000000007</v>
      </c>
      <c r="J1482" s="10">
        <f>Cleaned_Data[[#This Row],[Discount_Applied]]</f>
        <v>0</v>
      </c>
      <c r="K1482" s="10">
        <f>Cleaned_Data[[#This Row],[Revenue]]</f>
        <v>0</v>
      </c>
      <c r="L1482" s="10">
        <f>Cleaned_Data[[#This Row],[Profit]]</f>
        <v>2052.71</v>
      </c>
      <c r="M1482" s="10" t="str">
        <f>Cleaned_Data[[#This Row],[Product_Name]]</f>
        <v>Premier III</v>
      </c>
      <c r="N1482" s="10" t="str">
        <f>Cleaned_Data[[#This Row],[Product_Line]]</f>
        <v>Soccer</v>
      </c>
      <c r="O1482" s="10" t="str">
        <f>Cleaned_Data[[#This Row],[Size]]</f>
        <v>L</v>
      </c>
      <c r="P1482" s="10" t="str">
        <f t="shared" si="46"/>
        <v>Premier III|Soccer|L</v>
      </c>
      <c r="Q1482" s="11" t="str">
        <f>Cleaned_Data[[#This Row],[Order_Date]]</f>
        <v/>
      </c>
      <c r="R1482" s="10" t="str">
        <f>Cleaned_Data[[#This Row],[Region]]</f>
        <v>Bangalore</v>
      </c>
      <c r="S1482" s="10" t="str">
        <f>Cleaned_Data[[#This Row],[Sales_Channel]]</f>
        <v>Retail</v>
      </c>
      <c r="T1482" s="10" t="str">
        <f>Cleaned_Data[[#This Row],[Gender_Category]]</f>
        <v>Men</v>
      </c>
      <c r="U1482" t="str">
        <f t="shared" si="47"/>
        <v>Not Found</v>
      </c>
      <c r="V1482" s="10"/>
      <c r="W1482" s="10"/>
    </row>
    <row r="1483" spans="1:23" x14ac:dyDescent="0.3">
      <c r="A1483" s="10" t="s">
        <v>1802</v>
      </c>
      <c r="B1483" s="10">
        <f>Cleaned_Data[[#This Row],[Order_ID]]</f>
        <v>3555</v>
      </c>
      <c r="C1483" s="10" t="str">
        <f>_xlfn.XLOOKUP(P1483,Dim_Product!$E$2:$E$221,Dim_Product!$A$2:$A$221,"Not Found")</f>
        <v>PK-172</v>
      </c>
      <c r="D1483" s="10" t="str">
        <f>_xlfn.XLOOKUP(Table5[[#This Row],[Order_Date]],Table8[Date],Table8[Date_Key],"Not Found")</f>
        <v>DK-82</v>
      </c>
      <c r="E1483" s="10" t="str">
        <f>_xlfn.XLOOKUP(R1483,Table4[Region],Table4[Region_Key])</f>
        <v>RK-02</v>
      </c>
      <c r="F1483" s="10" t="str">
        <f>_xlfn.XLOOKUP(S1483,Table6[Sales_Channel],Table6[Channel_Key])</f>
        <v>CK-02</v>
      </c>
      <c r="G1483" s="10" t="str">
        <f>_xlfn.XLOOKUP(T1483,Table7[Gender_Category],Table7[Gender_Key])</f>
        <v>GK-01</v>
      </c>
      <c r="H1483" s="10">
        <f>Cleaned_Data[[#This Row],[Units_Sold]]</f>
        <v>2</v>
      </c>
      <c r="I1483" s="10">
        <f>Cleaned_Data[[#This Row],[MRP]]</f>
        <v>6110.0300000000007</v>
      </c>
      <c r="J1483" s="10">
        <f>Cleaned_Data[[#This Row],[Discount_Applied]]</f>
        <v>0</v>
      </c>
      <c r="K1483" s="10">
        <f>Cleaned_Data[[#This Row],[Revenue]]</f>
        <v>0</v>
      </c>
      <c r="L1483" s="10">
        <f>Cleaned_Data[[#This Row],[Profit]]</f>
        <v>-1069.25</v>
      </c>
      <c r="M1483" s="10" t="str">
        <f>Cleaned_Data[[#This Row],[Product_Name]]</f>
        <v>Phantom GT</v>
      </c>
      <c r="N1483" s="10" t="str">
        <f>Cleaned_Data[[#This Row],[Product_Line]]</f>
        <v>Soccer</v>
      </c>
      <c r="O1483" s="10" t="str">
        <f>Cleaned_Data[[#This Row],[Size]]</f>
        <v>9</v>
      </c>
      <c r="P1483" s="10" t="str">
        <f t="shared" si="46"/>
        <v>Phantom GT|Soccer|9</v>
      </c>
      <c r="Q1483" s="11">
        <f>Cleaned_Data[[#This Row],[Order_Date]]</f>
        <v>45214</v>
      </c>
      <c r="R1483" s="10" t="str">
        <f>Cleaned_Data[[#This Row],[Region]]</f>
        <v>Hyderabad</v>
      </c>
      <c r="S1483" s="10" t="str">
        <f>Cleaned_Data[[#This Row],[Sales_Channel]]</f>
        <v>Retail</v>
      </c>
      <c r="T1483" s="10" t="str">
        <f>Cleaned_Data[[#This Row],[Gender_Category]]</f>
        <v>Kids</v>
      </c>
      <c r="U1483" t="str">
        <f t="shared" si="47"/>
        <v>DK-82</v>
      </c>
      <c r="V1483" s="10"/>
      <c r="W1483" s="10"/>
    </row>
    <row r="1484" spans="1:23" x14ac:dyDescent="0.3">
      <c r="A1484" s="10" t="s">
        <v>1803</v>
      </c>
      <c r="B1484" s="10">
        <f>Cleaned_Data[[#This Row],[Order_ID]]</f>
        <v>3556</v>
      </c>
      <c r="C1484" s="10" t="str">
        <f>_xlfn.XLOOKUP(P1484,Dim_Product!$E$2:$E$221,Dim_Product!$A$2:$A$221,"Not Found")</f>
        <v>PK-22</v>
      </c>
      <c r="D1484" s="10" t="str">
        <f>_xlfn.XLOOKUP(Table5[[#This Row],[Order_Date]],Table8[Date],Table8[Date_Key],"Not Found")</f>
        <v>DK-391</v>
      </c>
      <c r="E1484" s="10" t="str">
        <f>_xlfn.XLOOKUP(R1484,Table4[Region],Table4[Region_Key])</f>
        <v>RK-06</v>
      </c>
      <c r="F1484" s="10" t="str">
        <f>_xlfn.XLOOKUP(S1484,Table6[Sales_Channel],Table6[Channel_Key])</f>
        <v>CK-02</v>
      </c>
      <c r="G1484" s="10" t="str">
        <f>_xlfn.XLOOKUP(T1484,Table7[Gender_Category],Table7[Gender_Key])</f>
        <v>GK-02</v>
      </c>
      <c r="H1484" s="10">
        <f>Cleaned_Data[[#This Row],[Units_Sold]]</f>
        <v>4</v>
      </c>
      <c r="I1484" s="10">
        <f>Cleaned_Data[[#This Row],[MRP]]</f>
        <v>6110.0300000000007</v>
      </c>
      <c r="J1484" s="10">
        <f>Cleaned_Data[[#This Row],[Discount_Applied]]</f>
        <v>0</v>
      </c>
      <c r="K1484" s="10">
        <f>Cleaned_Data[[#This Row],[Revenue]]</f>
        <v>0</v>
      </c>
      <c r="L1484" s="10">
        <f>Cleaned_Data[[#This Row],[Profit]]</f>
        <v>-843.61</v>
      </c>
      <c r="M1484" s="10" t="str">
        <f>Cleaned_Data[[#This Row],[Product_Name]]</f>
        <v>Kyrie Flytrap</v>
      </c>
      <c r="N1484" s="10" t="str">
        <f>Cleaned_Data[[#This Row],[Product_Line]]</f>
        <v>Basketball</v>
      </c>
      <c r="O1484" s="10" t="str">
        <f>Cleaned_Data[[#This Row],[Size]]</f>
        <v>M</v>
      </c>
      <c r="P1484" s="10" t="str">
        <f t="shared" si="46"/>
        <v>Kyrie Flytrap|Basketball|M</v>
      </c>
      <c r="Q1484" s="11">
        <f>Cleaned_Data[[#This Row],[Order_Date]]</f>
        <v>45523</v>
      </c>
      <c r="R1484" s="10" t="str">
        <f>Cleaned_Data[[#This Row],[Region]]</f>
        <v>Kolkata</v>
      </c>
      <c r="S1484" s="10" t="str">
        <f>Cleaned_Data[[#This Row],[Sales_Channel]]</f>
        <v>Retail</v>
      </c>
      <c r="T1484" s="10" t="str">
        <f>Cleaned_Data[[#This Row],[Gender_Category]]</f>
        <v>Women</v>
      </c>
      <c r="U1484" t="str">
        <f t="shared" si="47"/>
        <v>DK-391</v>
      </c>
      <c r="V1484" s="10"/>
      <c r="W1484" s="10"/>
    </row>
    <row r="1485" spans="1:23" x14ac:dyDescent="0.3">
      <c r="A1485" s="10" t="s">
        <v>1804</v>
      </c>
      <c r="B1485" s="10">
        <f>Cleaned_Data[[#This Row],[Order_ID]]</f>
        <v>3557</v>
      </c>
      <c r="C1485" s="10" t="str">
        <f>_xlfn.XLOOKUP(P1485,Dim_Product!$E$2:$E$221,Dim_Product!$A$2:$A$221,"Not Found")</f>
        <v>PK-53</v>
      </c>
      <c r="D1485" s="10" t="str">
        <f>_xlfn.XLOOKUP(Table5[[#This Row],[Order_Date]],Table8[Date],Table8[Date_Key],"Not Found")</f>
        <v>DK-498</v>
      </c>
      <c r="E1485" s="10" t="str">
        <f>_xlfn.XLOOKUP(R1485,Table4[Region],Table4[Region_Key])</f>
        <v>RK-02</v>
      </c>
      <c r="F1485" s="10" t="str">
        <f>_xlfn.XLOOKUP(S1485,Table6[Sales_Channel],Table6[Channel_Key])</f>
        <v>CK-02</v>
      </c>
      <c r="G1485" s="10" t="str">
        <f>_xlfn.XLOOKUP(T1485,Table7[Gender_Category],Table7[Gender_Key])</f>
        <v>GK-01</v>
      </c>
      <c r="H1485" s="10">
        <f>Cleaned_Data[[#This Row],[Units_Sold]]</f>
        <v>1</v>
      </c>
      <c r="I1485" s="10">
        <f>Cleaned_Data[[#This Row],[MRP]]</f>
        <v>6110.0300000000007</v>
      </c>
      <c r="J1485" s="10">
        <f>Cleaned_Data[[#This Row],[Discount_Applied]]</f>
        <v>0.66</v>
      </c>
      <c r="K1485" s="10">
        <f>Cleaned_Data[[#This Row],[Revenue]]</f>
        <v>0</v>
      </c>
      <c r="L1485" s="10">
        <f>Cleaned_Data[[#This Row],[Profit]]</f>
        <v>-884.81</v>
      </c>
      <c r="M1485" s="10" t="str">
        <f>Cleaned_Data[[#This Row],[Product_Name]]</f>
        <v>Air Jordan</v>
      </c>
      <c r="N1485" s="10" t="str">
        <f>Cleaned_Data[[#This Row],[Product_Line]]</f>
        <v>Basketball</v>
      </c>
      <c r="O1485" s="10" t="str">
        <f>Cleaned_Data[[#This Row],[Size]]</f>
        <v>L</v>
      </c>
      <c r="P1485" s="10" t="str">
        <f t="shared" si="46"/>
        <v>Air Jordan|Basketball|L</v>
      </c>
      <c r="Q1485" s="11">
        <f>Cleaned_Data[[#This Row],[Order_Date]]</f>
        <v>45630</v>
      </c>
      <c r="R1485" s="10" t="str">
        <f>Cleaned_Data[[#This Row],[Region]]</f>
        <v>Hyderabad</v>
      </c>
      <c r="S1485" s="10" t="str">
        <f>Cleaned_Data[[#This Row],[Sales_Channel]]</f>
        <v>Retail</v>
      </c>
      <c r="T1485" s="10" t="str">
        <f>Cleaned_Data[[#This Row],[Gender_Category]]</f>
        <v>Kids</v>
      </c>
      <c r="U1485" t="str">
        <f t="shared" si="47"/>
        <v>DK-498</v>
      </c>
      <c r="V1485" s="10"/>
      <c r="W1485" s="10"/>
    </row>
    <row r="1486" spans="1:23" x14ac:dyDescent="0.3">
      <c r="A1486" s="10" t="s">
        <v>1805</v>
      </c>
      <c r="B1486" s="10">
        <f>Cleaned_Data[[#This Row],[Order_ID]]</f>
        <v>3558</v>
      </c>
      <c r="C1486" s="10" t="str">
        <f>_xlfn.XLOOKUP(P1486,Dim_Product!$E$2:$E$221,Dim_Product!$A$2:$A$221,"Not Found")</f>
        <v>PK-10</v>
      </c>
      <c r="D1486" s="10" t="str">
        <f>_xlfn.XLOOKUP(Table5[[#This Row],[Order_Date]],Table8[Date],Table8[Date_Key],"Not Found")</f>
        <v>DK-390</v>
      </c>
      <c r="E1486" s="10" t="str">
        <f>_xlfn.XLOOKUP(R1486,Table4[Region],Table4[Region_Key])</f>
        <v>RK-03</v>
      </c>
      <c r="F1486" s="10" t="str">
        <f>_xlfn.XLOOKUP(S1486,Table6[Sales_Channel],Table6[Channel_Key])</f>
        <v>CK-01</v>
      </c>
      <c r="G1486" s="10" t="str">
        <f>_xlfn.XLOOKUP(T1486,Table7[Gender_Category],Table7[Gender_Key])</f>
        <v>GK-02</v>
      </c>
      <c r="H1486" s="10">
        <f>Cleaned_Data[[#This Row],[Units_Sold]]</f>
        <v>4</v>
      </c>
      <c r="I1486" s="10">
        <f>Cleaned_Data[[#This Row],[MRP]]</f>
        <v>4045.21</v>
      </c>
      <c r="J1486" s="10">
        <f>Cleaned_Data[[#This Row],[Discount_Applied]]</f>
        <v>0</v>
      </c>
      <c r="K1486" s="10">
        <f>Cleaned_Data[[#This Row],[Revenue]]</f>
        <v>0</v>
      </c>
      <c r="L1486" s="10">
        <f>Cleaned_Data[[#This Row],[Profit]]</f>
        <v>-113.44</v>
      </c>
      <c r="M1486" s="10" t="str">
        <f>Cleaned_Data[[#This Row],[Product_Name]]</f>
        <v>Flex Trainer</v>
      </c>
      <c r="N1486" s="10" t="str">
        <f>Cleaned_Data[[#This Row],[Product_Line]]</f>
        <v>Training</v>
      </c>
      <c r="O1486" s="10" t="str">
        <f>Cleaned_Data[[#This Row],[Size]]</f>
        <v>L</v>
      </c>
      <c r="P1486" s="10" t="str">
        <f t="shared" si="46"/>
        <v>Flex Trainer|Training|L</v>
      </c>
      <c r="Q1486" s="11">
        <f>Cleaned_Data[[#This Row],[Order_Date]]</f>
        <v>45522</v>
      </c>
      <c r="R1486" s="10" t="str">
        <f>Cleaned_Data[[#This Row],[Region]]</f>
        <v>Mumbai</v>
      </c>
      <c r="S1486" s="10" t="str">
        <f>Cleaned_Data[[#This Row],[Sales_Channel]]</f>
        <v>Online</v>
      </c>
      <c r="T1486" s="10" t="str">
        <f>Cleaned_Data[[#This Row],[Gender_Category]]</f>
        <v>Women</v>
      </c>
      <c r="U1486" t="str">
        <f t="shared" si="47"/>
        <v>DK-390</v>
      </c>
      <c r="V1486" s="10"/>
      <c r="W1486" s="10"/>
    </row>
    <row r="1487" spans="1:23" x14ac:dyDescent="0.3">
      <c r="A1487" s="10" t="s">
        <v>1806</v>
      </c>
      <c r="B1487" s="10">
        <f>Cleaned_Data[[#This Row],[Order_ID]]</f>
        <v>3559</v>
      </c>
      <c r="C1487" s="10" t="str">
        <f>_xlfn.XLOOKUP(P1487,Dim_Product!$E$2:$E$221,Dim_Product!$A$2:$A$221,"Not Found")</f>
        <v>PK-118</v>
      </c>
      <c r="D1487" s="10" t="str">
        <f>_xlfn.XLOOKUP(Table5[[#This Row],[Order_Date]],Table8[Date],Table8[Date_Key],"Not Found")</f>
        <v>DK-508</v>
      </c>
      <c r="E1487" s="10" t="str">
        <f>_xlfn.XLOOKUP(R1487,Table4[Region],Table4[Region_Key])</f>
        <v>RK-05</v>
      </c>
      <c r="F1487" s="10" t="str">
        <f>_xlfn.XLOOKUP(S1487,Table6[Sales_Channel],Table6[Channel_Key])</f>
        <v>CK-01</v>
      </c>
      <c r="G1487" s="10" t="str">
        <f>_xlfn.XLOOKUP(T1487,Table7[Gender_Category],Table7[Gender_Key])</f>
        <v>GK-02</v>
      </c>
      <c r="H1487" s="10">
        <f>Cleaned_Data[[#This Row],[Units_Sold]]</f>
        <v>2</v>
      </c>
      <c r="I1487" s="10">
        <f>Cleaned_Data[[#This Row],[MRP]]</f>
        <v>6110.0300000000007</v>
      </c>
      <c r="J1487" s="10">
        <f>Cleaned_Data[[#This Row],[Discount_Applied]]</f>
        <v>0</v>
      </c>
      <c r="K1487" s="10">
        <f>Cleaned_Data[[#This Row],[Revenue]]</f>
        <v>0</v>
      </c>
      <c r="L1487" s="10">
        <f>Cleaned_Data[[#This Row],[Profit]]</f>
        <v>-787.01</v>
      </c>
      <c r="M1487" s="10" t="str">
        <f>Cleaned_Data[[#This Row],[Product_Name]]</f>
        <v>Pegasus Turbo</v>
      </c>
      <c r="N1487" s="10" t="str">
        <f>Cleaned_Data[[#This Row],[Product_Line]]</f>
        <v>Running</v>
      </c>
      <c r="O1487" s="10" t="str">
        <f>Cleaned_Data[[#This Row],[Size]]</f>
        <v>M</v>
      </c>
      <c r="P1487" s="10" t="str">
        <f t="shared" si="46"/>
        <v>Pegasus Turbo|Running|M</v>
      </c>
      <c r="Q1487" s="11">
        <f>Cleaned_Data[[#This Row],[Order_Date]]</f>
        <v>45640</v>
      </c>
      <c r="R1487" s="10" t="str">
        <f>Cleaned_Data[[#This Row],[Region]]</f>
        <v>Delhi</v>
      </c>
      <c r="S1487" s="10" t="str">
        <f>Cleaned_Data[[#This Row],[Sales_Channel]]</f>
        <v>Online</v>
      </c>
      <c r="T1487" s="10" t="str">
        <f>Cleaned_Data[[#This Row],[Gender_Category]]</f>
        <v>Women</v>
      </c>
      <c r="U1487" t="str">
        <f t="shared" si="47"/>
        <v>DK-508</v>
      </c>
      <c r="V1487" s="10"/>
      <c r="W1487" s="10"/>
    </row>
    <row r="1488" spans="1:23" x14ac:dyDescent="0.3">
      <c r="A1488" s="10" t="s">
        <v>1807</v>
      </c>
      <c r="B1488" s="10">
        <f>Cleaned_Data[[#This Row],[Order_ID]]</f>
        <v>3560</v>
      </c>
      <c r="C1488" s="10" t="str">
        <f>_xlfn.XLOOKUP(P1488,Dim_Product!$E$2:$E$221,Dim_Product!$A$2:$A$221,"Not Found")</f>
        <v>PK-47</v>
      </c>
      <c r="D1488" s="10" t="str">
        <f>_xlfn.XLOOKUP(Table5[[#This Row],[Order_Date]],Table8[Date],Table8[Date_Key],"Not Found")</f>
        <v>DK-447</v>
      </c>
      <c r="E1488" s="10" t="str">
        <f>_xlfn.XLOOKUP(R1488,Table4[Region],Table4[Region_Key])</f>
        <v>RK-02</v>
      </c>
      <c r="F1488" s="10" t="str">
        <f>_xlfn.XLOOKUP(S1488,Table6[Sales_Channel],Table6[Channel_Key])</f>
        <v>CK-02</v>
      </c>
      <c r="G1488" s="10" t="str">
        <f>_xlfn.XLOOKUP(T1488,Table7[Gender_Category],Table7[Gender_Key])</f>
        <v>GK-02</v>
      </c>
      <c r="H1488" s="10">
        <f>Cleaned_Data[[#This Row],[Units_Sold]]</f>
        <v>2</v>
      </c>
      <c r="I1488" s="10">
        <f>Cleaned_Data[[#This Row],[MRP]]</f>
        <v>6110.0300000000007</v>
      </c>
      <c r="J1488" s="10">
        <f>Cleaned_Data[[#This Row],[Discount_Applied]]</f>
        <v>0.13</v>
      </c>
      <c r="K1488" s="10">
        <f>Cleaned_Data[[#This Row],[Revenue]]</f>
        <v>0</v>
      </c>
      <c r="L1488" s="10">
        <f>Cleaned_Data[[#This Row],[Profit]]</f>
        <v>3662.98</v>
      </c>
      <c r="M1488" s="10" t="str">
        <f>Cleaned_Data[[#This Row],[Product_Name]]</f>
        <v>Phantom GT</v>
      </c>
      <c r="N1488" s="10" t="str">
        <f>Cleaned_Data[[#This Row],[Product_Line]]</f>
        <v>Soccer</v>
      </c>
      <c r="O1488" s="10" t="str">
        <f>Cleaned_Data[[#This Row],[Size]]</f>
        <v>NA</v>
      </c>
      <c r="P1488" s="10" t="str">
        <f t="shared" si="46"/>
        <v>Phantom GT|Soccer|NA</v>
      </c>
      <c r="Q1488" s="11">
        <f>Cleaned_Data[[#This Row],[Order_Date]]</f>
        <v>45579</v>
      </c>
      <c r="R1488" s="10" t="str">
        <f>Cleaned_Data[[#This Row],[Region]]</f>
        <v>Hyderabad</v>
      </c>
      <c r="S1488" s="10" t="str">
        <f>Cleaned_Data[[#This Row],[Sales_Channel]]</f>
        <v>Retail</v>
      </c>
      <c r="T1488" s="10" t="str">
        <f>Cleaned_Data[[#This Row],[Gender_Category]]</f>
        <v>Women</v>
      </c>
      <c r="U1488" t="str">
        <f t="shared" si="47"/>
        <v>DK-447</v>
      </c>
      <c r="V1488" s="10"/>
      <c r="W1488" s="10"/>
    </row>
    <row r="1489" spans="1:23" x14ac:dyDescent="0.3">
      <c r="A1489" s="10" t="s">
        <v>1808</v>
      </c>
      <c r="B1489" s="10">
        <f>Cleaned_Data[[#This Row],[Order_ID]]</f>
        <v>3561</v>
      </c>
      <c r="C1489" s="10" t="str">
        <f>_xlfn.XLOOKUP(P1489,Dim_Product!$E$2:$E$221,Dim_Product!$A$2:$A$221,"Not Found")</f>
        <v>PK-97</v>
      </c>
      <c r="D1489" s="10" t="str">
        <f>_xlfn.XLOOKUP(Table5[[#This Row],[Order_Date]],Table8[Date],Table8[Date_Key],"Not Found")</f>
        <v>DK-673</v>
      </c>
      <c r="E1489" s="10" t="str">
        <f>_xlfn.XLOOKUP(R1489,Table4[Region],Table4[Region_Key])</f>
        <v>RK-06</v>
      </c>
      <c r="F1489" s="10" t="str">
        <f>_xlfn.XLOOKUP(S1489,Table6[Sales_Channel],Table6[Channel_Key])</f>
        <v>CK-01</v>
      </c>
      <c r="G1489" s="10" t="str">
        <f>_xlfn.XLOOKUP(T1489,Table7[Gender_Category],Table7[Gender_Key])</f>
        <v>GK-02</v>
      </c>
      <c r="H1489" s="10">
        <f>Cleaned_Data[[#This Row],[Units_Sold]]</f>
        <v>2</v>
      </c>
      <c r="I1489" s="10">
        <f>Cleaned_Data[[#This Row],[MRP]]</f>
        <v>6110.0300000000007</v>
      </c>
      <c r="J1489" s="10">
        <f>Cleaned_Data[[#This Row],[Discount_Applied]]</f>
        <v>0</v>
      </c>
      <c r="K1489" s="10">
        <f>Cleaned_Data[[#This Row],[Revenue]]</f>
        <v>0</v>
      </c>
      <c r="L1489" s="10">
        <f>Cleaned_Data[[#This Row],[Profit]]</f>
        <v>1062.3900000000001</v>
      </c>
      <c r="M1489" s="10" t="str">
        <f>Cleaned_Data[[#This Row],[Product_Name]]</f>
        <v>Zoom Freak</v>
      </c>
      <c r="N1489" s="10" t="str">
        <f>Cleaned_Data[[#This Row],[Product_Line]]</f>
        <v>Basketball</v>
      </c>
      <c r="O1489" s="10" t="str">
        <f>Cleaned_Data[[#This Row],[Size]]</f>
        <v>11</v>
      </c>
      <c r="P1489" s="10" t="str">
        <f t="shared" si="46"/>
        <v>Zoom Freak|Basketball|11</v>
      </c>
      <c r="Q1489" s="11">
        <f>Cleaned_Data[[#This Row],[Order_Date]]</f>
        <v>45805</v>
      </c>
      <c r="R1489" s="10" t="str">
        <f>Cleaned_Data[[#This Row],[Region]]</f>
        <v>Kolkata</v>
      </c>
      <c r="S1489" s="10" t="str">
        <f>Cleaned_Data[[#This Row],[Sales_Channel]]</f>
        <v>Online</v>
      </c>
      <c r="T1489" s="10" t="str">
        <f>Cleaned_Data[[#This Row],[Gender_Category]]</f>
        <v>Women</v>
      </c>
      <c r="U1489" t="str">
        <f t="shared" si="47"/>
        <v>DK-673</v>
      </c>
      <c r="V1489" s="10"/>
      <c r="W1489" s="10"/>
    </row>
    <row r="1490" spans="1:23" x14ac:dyDescent="0.3">
      <c r="A1490" s="10" t="s">
        <v>1809</v>
      </c>
      <c r="B1490" s="10">
        <f>Cleaned_Data[[#This Row],[Order_ID]]</f>
        <v>3562</v>
      </c>
      <c r="C1490" s="10" t="str">
        <f>_xlfn.XLOOKUP(P1490,Dim_Product!$E$2:$E$221,Dim_Product!$A$2:$A$221,"Not Found")</f>
        <v>PK-56</v>
      </c>
      <c r="D1490" s="10" t="str">
        <f>_xlfn.XLOOKUP(Table5[[#This Row],[Order_Date]],Table8[Date],Table8[Date_Key],"Not Found")</f>
        <v>DK-596</v>
      </c>
      <c r="E1490" s="10" t="str">
        <f>_xlfn.XLOOKUP(R1490,Table4[Region],Table4[Region_Key])</f>
        <v>RK-05</v>
      </c>
      <c r="F1490" s="10" t="str">
        <f>_xlfn.XLOOKUP(S1490,Table6[Sales_Channel],Table6[Channel_Key])</f>
        <v>CK-02</v>
      </c>
      <c r="G1490" s="10" t="str">
        <f>_xlfn.XLOOKUP(T1490,Table7[Gender_Category],Table7[Gender_Key])</f>
        <v>GK-02</v>
      </c>
      <c r="H1490" s="10">
        <f>Cleaned_Data[[#This Row],[Units_Sold]]</f>
        <v>1</v>
      </c>
      <c r="I1490" s="10">
        <f>Cleaned_Data[[#This Row],[MRP]]</f>
        <v>6110.0300000000007</v>
      </c>
      <c r="J1490" s="10">
        <f>Cleaned_Data[[#This Row],[Discount_Applied]]</f>
        <v>0</v>
      </c>
      <c r="K1490" s="10">
        <f>Cleaned_Data[[#This Row],[Revenue]]</f>
        <v>0</v>
      </c>
      <c r="L1490" s="10">
        <f>Cleaned_Data[[#This Row],[Profit]]</f>
        <v>1904.66</v>
      </c>
      <c r="M1490" s="10" t="str">
        <f>Cleaned_Data[[#This Row],[Product_Name]]</f>
        <v>LeBron 20</v>
      </c>
      <c r="N1490" s="10" t="str">
        <f>Cleaned_Data[[#This Row],[Product_Line]]</f>
        <v>Basketball</v>
      </c>
      <c r="O1490" s="10" t="str">
        <f>Cleaned_Data[[#This Row],[Size]]</f>
        <v>NA</v>
      </c>
      <c r="P1490" s="10" t="str">
        <f t="shared" si="46"/>
        <v>LeBron 20|Basketball|NA</v>
      </c>
      <c r="Q1490" s="11">
        <f>Cleaned_Data[[#This Row],[Order_Date]]</f>
        <v>45728</v>
      </c>
      <c r="R1490" s="10" t="str">
        <f>Cleaned_Data[[#This Row],[Region]]</f>
        <v>Delhi</v>
      </c>
      <c r="S1490" s="10" t="str">
        <f>Cleaned_Data[[#This Row],[Sales_Channel]]</f>
        <v>Retail</v>
      </c>
      <c r="T1490" s="10" t="str">
        <f>Cleaned_Data[[#This Row],[Gender_Category]]</f>
        <v>Women</v>
      </c>
      <c r="U1490" t="str">
        <f t="shared" si="47"/>
        <v>DK-596</v>
      </c>
      <c r="V1490" s="10"/>
      <c r="W1490" s="10"/>
    </row>
    <row r="1491" spans="1:23" x14ac:dyDescent="0.3">
      <c r="A1491" s="10" t="s">
        <v>1810</v>
      </c>
      <c r="B1491" s="10">
        <f>Cleaned_Data[[#This Row],[Order_ID]]</f>
        <v>3563</v>
      </c>
      <c r="C1491" s="10" t="str">
        <f>_xlfn.XLOOKUP(P1491,Dim_Product!$E$2:$E$221,Dim_Product!$A$2:$A$221,"Not Found")</f>
        <v>PK-76</v>
      </c>
      <c r="D1491" s="10" t="str">
        <f>_xlfn.XLOOKUP(Table5[[#This Row],[Order_Date]],Table8[Date],Table8[Date_Key],"Not Found")</f>
        <v>DK-619</v>
      </c>
      <c r="E1491" s="10" t="str">
        <f>_xlfn.XLOOKUP(R1491,Table4[Region],Table4[Region_Key])</f>
        <v>RK-06</v>
      </c>
      <c r="F1491" s="10" t="str">
        <f>_xlfn.XLOOKUP(S1491,Table6[Sales_Channel],Table6[Channel_Key])</f>
        <v>CK-01</v>
      </c>
      <c r="G1491" s="10" t="str">
        <f>_xlfn.XLOOKUP(T1491,Table7[Gender_Category],Table7[Gender_Key])</f>
        <v>GK-01</v>
      </c>
      <c r="H1491" s="10">
        <f>Cleaned_Data[[#This Row],[Units_Sold]]</f>
        <v>2</v>
      </c>
      <c r="I1491" s="10">
        <f>Cleaned_Data[[#This Row],[MRP]]</f>
        <v>2470.4299999999998</v>
      </c>
      <c r="J1491" s="10">
        <f>Cleaned_Data[[#This Row],[Discount_Applied]]</f>
        <v>0</v>
      </c>
      <c r="K1491" s="10">
        <f>Cleaned_Data[[#This Row],[Revenue]]</f>
        <v>0</v>
      </c>
      <c r="L1491" s="10">
        <f>Cleaned_Data[[#This Row],[Profit]]</f>
        <v>233.05</v>
      </c>
      <c r="M1491" s="10" t="str">
        <f>Cleaned_Data[[#This Row],[Product_Name]]</f>
        <v>Pegasus Turbo</v>
      </c>
      <c r="N1491" s="10" t="str">
        <f>Cleaned_Data[[#This Row],[Product_Line]]</f>
        <v>Running</v>
      </c>
      <c r="O1491" s="10" t="str">
        <f>Cleaned_Data[[#This Row],[Size]]</f>
        <v>L</v>
      </c>
      <c r="P1491" s="10" t="str">
        <f t="shared" si="46"/>
        <v>Pegasus Turbo|Running|L</v>
      </c>
      <c r="Q1491" s="11">
        <f>Cleaned_Data[[#This Row],[Order_Date]]</f>
        <v>45751</v>
      </c>
      <c r="R1491" s="10" t="str">
        <f>Cleaned_Data[[#This Row],[Region]]</f>
        <v>Kolkata</v>
      </c>
      <c r="S1491" s="10" t="str">
        <f>Cleaned_Data[[#This Row],[Sales_Channel]]</f>
        <v>Online</v>
      </c>
      <c r="T1491" s="10" t="str">
        <f>Cleaned_Data[[#This Row],[Gender_Category]]</f>
        <v>Kids</v>
      </c>
      <c r="U1491" t="str">
        <f t="shared" si="47"/>
        <v>DK-619</v>
      </c>
      <c r="V1491" s="10"/>
      <c r="W1491" s="10"/>
    </row>
    <row r="1492" spans="1:23" x14ac:dyDescent="0.3">
      <c r="A1492" s="10" t="s">
        <v>1811</v>
      </c>
      <c r="B1492" s="10">
        <f>Cleaned_Data[[#This Row],[Order_ID]]</f>
        <v>3564</v>
      </c>
      <c r="C1492" s="10" t="str">
        <f>_xlfn.XLOOKUP(P1492,Dim_Product!$E$2:$E$221,Dim_Product!$A$2:$A$221,"Not Found")</f>
        <v>PK-113</v>
      </c>
      <c r="D1492" s="10" t="str">
        <f>_xlfn.XLOOKUP(Table5[[#This Row],[Order_Date]],Table8[Date],Table8[Date_Key],"Not Found")</f>
        <v>DK-714</v>
      </c>
      <c r="E1492" s="10" t="str">
        <f>_xlfn.XLOOKUP(R1492,Table4[Region],Table4[Region_Key])</f>
        <v>RK-06</v>
      </c>
      <c r="F1492" s="10" t="str">
        <f>_xlfn.XLOOKUP(S1492,Table6[Sales_Channel],Table6[Channel_Key])</f>
        <v>CK-02</v>
      </c>
      <c r="G1492" s="10" t="str">
        <f>_xlfn.XLOOKUP(T1492,Table7[Gender_Category],Table7[Gender_Key])</f>
        <v>GK-01</v>
      </c>
      <c r="H1492" s="10">
        <f>Cleaned_Data[[#This Row],[Units_Sold]]</f>
        <v>2</v>
      </c>
      <c r="I1492" s="10">
        <f>Cleaned_Data[[#This Row],[MRP]]</f>
        <v>6110.0300000000007</v>
      </c>
      <c r="J1492" s="10">
        <f>Cleaned_Data[[#This Row],[Discount_Applied]]</f>
        <v>0</v>
      </c>
      <c r="K1492" s="10">
        <f>Cleaned_Data[[#This Row],[Revenue]]</f>
        <v>0</v>
      </c>
      <c r="L1492" s="10">
        <f>Cleaned_Data[[#This Row],[Profit]]</f>
        <v>2685.43</v>
      </c>
      <c r="M1492" s="10" t="str">
        <f>Cleaned_Data[[#This Row],[Product_Name]]</f>
        <v>Premier III</v>
      </c>
      <c r="N1492" s="10" t="str">
        <f>Cleaned_Data[[#This Row],[Product_Line]]</f>
        <v>Soccer</v>
      </c>
      <c r="O1492" s="10" t="str">
        <f>Cleaned_Data[[#This Row],[Size]]</f>
        <v>7</v>
      </c>
      <c r="P1492" s="10" t="str">
        <f t="shared" si="46"/>
        <v>Premier III|Soccer|7</v>
      </c>
      <c r="Q1492" s="11">
        <f>Cleaned_Data[[#This Row],[Order_Date]]</f>
        <v>45846</v>
      </c>
      <c r="R1492" s="10" t="str">
        <f>Cleaned_Data[[#This Row],[Region]]</f>
        <v>Kolkata</v>
      </c>
      <c r="S1492" s="10" t="str">
        <f>Cleaned_Data[[#This Row],[Sales_Channel]]</f>
        <v>Retail</v>
      </c>
      <c r="T1492" s="10" t="str">
        <f>Cleaned_Data[[#This Row],[Gender_Category]]</f>
        <v>Kids</v>
      </c>
      <c r="U1492" t="str">
        <f t="shared" si="47"/>
        <v>DK-714</v>
      </c>
      <c r="V1492" s="10"/>
      <c r="W1492" s="10"/>
    </row>
    <row r="1493" spans="1:23" x14ac:dyDescent="0.3">
      <c r="A1493" s="10" t="s">
        <v>1812</v>
      </c>
      <c r="B1493" s="10">
        <f>Cleaned_Data[[#This Row],[Order_ID]]</f>
        <v>3565</v>
      </c>
      <c r="C1493" s="10" t="str">
        <f>_xlfn.XLOOKUP(P1493,Dim_Product!$E$2:$E$221,Dim_Product!$A$2:$A$221,"Not Found")</f>
        <v>PK-99</v>
      </c>
      <c r="D1493" s="10" t="str">
        <f>_xlfn.XLOOKUP(Table5[[#This Row],[Order_Date]],Table8[Date],Table8[Date_Key],"Not Found")</f>
        <v>DK-452</v>
      </c>
      <c r="E1493" s="10" t="str">
        <f>_xlfn.XLOOKUP(R1493,Table4[Region],Table4[Region_Key])</f>
        <v>RK-06</v>
      </c>
      <c r="F1493" s="10" t="str">
        <f>_xlfn.XLOOKUP(S1493,Table6[Sales_Channel],Table6[Channel_Key])</f>
        <v>CK-01</v>
      </c>
      <c r="G1493" s="10" t="str">
        <f>_xlfn.XLOOKUP(T1493,Table7[Gender_Category],Table7[Gender_Key])</f>
        <v>GK-01</v>
      </c>
      <c r="H1493" s="10">
        <f>Cleaned_Data[[#This Row],[Units_Sold]]</f>
        <v>2</v>
      </c>
      <c r="I1493" s="10">
        <f>Cleaned_Data[[#This Row],[MRP]]</f>
        <v>6110.0300000000007</v>
      </c>
      <c r="J1493" s="10">
        <f>Cleaned_Data[[#This Row],[Discount_Applied]]</f>
        <v>0.55000000000000004</v>
      </c>
      <c r="K1493" s="10">
        <f>Cleaned_Data[[#This Row],[Revenue]]</f>
        <v>0</v>
      </c>
      <c r="L1493" s="10">
        <f>Cleaned_Data[[#This Row],[Profit]]</f>
        <v>3851.81</v>
      </c>
      <c r="M1493" s="10" t="str">
        <f>Cleaned_Data[[#This Row],[Product_Name]]</f>
        <v>Kyrie Flytrap</v>
      </c>
      <c r="N1493" s="10" t="str">
        <f>Cleaned_Data[[#This Row],[Product_Line]]</f>
        <v>Basketball</v>
      </c>
      <c r="O1493" s="10" t="str">
        <f>Cleaned_Data[[#This Row],[Size]]</f>
        <v>XL</v>
      </c>
      <c r="P1493" s="10" t="str">
        <f t="shared" si="46"/>
        <v>Kyrie Flytrap|Basketball|XL</v>
      </c>
      <c r="Q1493" s="11">
        <f>Cleaned_Data[[#This Row],[Order_Date]]</f>
        <v>45584</v>
      </c>
      <c r="R1493" s="10" t="str">
        <f>Cleaned_Data[[#This Row],[Region]]</f>
        <v>Kolkata</v>
      </c>
      <c r="S1493" s="10" t="str">
        <f>Cleaned_Data[[#This Row],[Sales_Channel]]</f>
        <v>Online</v>
      </c>
      <c r="T1493" s="10" t="str">
        <f>Cleaned_Data[[#This Row],[Gender_Category]]</f>
        <v>Kids</v>
      </c>
      <c r="U1493" t="str">
        <f t="shared" si="47"/>
        <v>DK-452</v>
      </c>
      <c r="V1493" s="10"/>
      <c r="W1493" s="10"/>
    </row>
    <row r="1494" spans="1:23" x14ac:dyDescent="0.3">
      <c r="A1494" s="10" t="s">
        <v>1813</v>
      </c>
      <c r="B1494" s="10">
        <f>Cleaned_Data[[#This Row],[Order_ID]]</f>
        <v>3566</v>
      </c>
      <c r="C1494" s="10" t="str">
        <f>_xlfn.XLOOKUP(P1494,Dim_Product!$E$2:$E$221,Dim_Product!$A$2:$A$221,"Not Found")</f>
        <v>PK-96</v>
      </c>
      <c r="D1494" s="10" t="str">
        <f>_xlfn.XLOOKUP(Table5[[#This Row],[Order_Date]],Table8[Date],Table8[Date_Key],"Not Found")</f>
        <v>DK-477</v>
      </c>
      <c r="E1494" s="10" t="str">
        <f>_xlfn.XLOOKUP(R1494,Table4[Region],Table4[Region_Key])</f>
        <v>RK-02</v>
      </c>
      <c r="F1494" s="10" t="str">
        <f>_xlfn.XLOOKUP(S1494,Table6[Sales_Channel],Table6[Channel_Key])</f>
        <v>CK-02</v>
      </c>
      <c r="G1494" s="10" t="str">
        <f>_xlfn.XLOOKUP(T1494,Table7[Gender_Category],Table7[Gender_Key])</f>
        <v>GK-03</v>
      </c>
      <c r="H1494" s="10">
        <f>Cleaned_Data[[#This Row],[Units_Sold]]</f>
        <v>2</v>
      </c>
      <c r="I1494" s="10">
        <f>Cleaned_Data[[#This Row],[MRP]]</f>
        <v>6110.0300000000007</v>
      </c>
      <c r="J1494" s="10">
        <f>Cleaned_Data[[#This Row],[Discount_Applied]]</f>
        <v>0</v>
      </c>
      <c r="K1494" s="10">
        <f>Cleaned_Data[[#This Row],[Revenue]]</f>
        <v>0</v>
      </c>
      <c r="L1494" s="10">
        <f>Cleaned_Data[[#This Row],[Profit]]</f>
        <v>2315.64</v>
      </c>
      <c r="M1494" s="10" t="str">
        <f>Cleaned_Data[[#This Row],[Product_Name]]</f>
        <v>Waffle One</v>
      </c>
      <c r="N1494" s="10" t="str">
        <f>Cleaned_Data[[#This Row],[Product_Line]]</f>
        <v>Lifestyle</v>
      </c>
      <c r="O1494" s="10" t="str">
        <f>Cleaned_Data[[#This Row],[Size]]</f>
        <v>XL</v>
      </c>
      <c r="P1494" s="10" t="str">
        <f t="shared" si="46"/>
        <v>Waffle One|Lifestyle|XL</v>
      </c>
      <c r="Q1494" s="11">
        <f>Cleaned_Data[[#This Row],[Order_Date]]</f>
        <v>45609</v>
      </c>
      <c r="R1494" s="10" t="str">
        <f>Cleaned_Data[[#This Row],[Region]]</f>
        <v>Hyderabad</v>
      </c>
      <c r="S1494" s="10" t="str">
        <f>Cleaned_Data[[#This Row],[Sales_Channel]]</f>
        <v>Retail</v>
      </c>
      <c r="T1494" s="10" t="str">
        <f>Cleaned_Data[[#This Row],[Gender_Category]]</f>
        <v>Men</v>
      </c>
      <c r="U1494" t="str">
        <f t="shared" si="47"/>
        <v>DK-477</v>
      </c>
      <c r="V1494" s="10"/>
      <c r="W1494" s="10"/>
    </row>
    <row r="1495" spans="1:23" x14ac:dyDescent="0.3">
      <c r="A1495" s="10" t="s">
        <v>1814</v>
      </c>
      <c r="B1495" s="10">
        <f>Cleaned_Data[[#This Row],[Order_ID]]</f>
        <v>3567</v>
      </c>
      <c r="C1495" s="10" t="str">
        <f>_xlfn.XLOOKUP(P1495,Dim_Product!$E$2:$E$221,Dim_Product!$A$2:$A$221,"Not Found")</f>
        <v>PK-119</v>
      </c>
      <c r="D1495" s="10" t="str">
        <f>_xlfn.XLOOKUP(Table5[[#This Row],[Order_Date]],Table8[Date],Table8[Date_Key],"Not Found")</f>
        <v>Not Found</v>
      </c>
      <c r="E1495" s="10" t="str">
        <f>_xlfn.XLOOKUP(R1495,Table4[Region],Table4[Region_Key])</f>
        <v>RK-06</v>
      </c>
      <c r="F1495" s="10" t="str">
        <f>_xlfn.XLOOKUP(S1495,Table6[Sales_Channel],Table6[Channel_Key])</f>
        <v>CK-01</v>
      </c>
      <c r="G1495" s="10" t="str">
        <f>_xlfn.XLOOKUP(T1495,Table7[Gender_Category],Table7[Gender_Key])</f>
        <v>GK-03</v>
      </c>
      <c r="H1495" s="10">
        <f>Cleaned_Data[[#This Row],[Units_Sold]]</f>
        <v>2</v>
      </c>
      <c r="I1495" s="10">
        <f>Cleaned_Data[[#This Row],[MRP]]</f>
        <v>6110.0300000000007</v>
      </c>
      <c r="J1495" s="10">
        <f>Cleaned_Data[[#This Row],[Discount_Applied]]</f>
        <v>0.56000000000000005</v>
      </c>
      <c r="K1495" s="10">
        <f>Cleaned_Data[[#This Row],[Revenue]]</f>
        <v>0</v>
      </c>
      <c r="L1495" s="10">
        <f>Cleaned_Data[[#This Row],[Profit]]</f>
        <v>1353.32</v>
      </c>
      <c r="M1495" s="10" t="str">
        <f>Cleaned_Data[[#This Row],[Product_Name]]</f>
        <v>Air Force 1</v>
      </c>
      <c r="N1495" s="10" t="str">
        <f>Cleaned_Data[[#This Row],[Product_Line]]</f>
        <v>Lifestyle</v>
      </c>
      <c r="O1495" s="10" t="str">
        <f>Cleaned_Data[[#This Row],[Size]]</f>
        <v>L</v>
      </c>
      <c r="P1495" s="10" t="str">
        <f t="shared" si="46"/>
        <v>Air Force 1|Lifestyle|L</v>
      </c>
      <c r="Q1495" s="11" t="str">
        <f>Cleaned_Data[[#This Row],[Order_Date]]</f>
        <v/>
      </c>
      <c r="R1495" s="10" t="str">
        <f>Cleaned_Data[[#This Row],[Region]]</f>
        <v>Kolkata</v>
      </c>
      <c r="S1495" s="10" t="str">
        <f>Cleaned_Data[[#This Row],[Sales_Channel]]</f>
        <v>Online</v>
      </c>
      <c r="T1495" s="10" t="str">
        <f>Cleaned_Data[[#This Row],[Gender_Category]]</f>
        <v>Men</v>
      </c>
      <c r="U1495" t="str">
        <f t="shared" si="47"/>
        <v>Not Found</v>
      </c>
      <c r="V1495" s="10"/>
      <c r="W1495" s="10"/>
    </row>
    <row r="1496" spans="1:23" x14ac:dyDescent="0.3">
      <c r="A1496" s="10" t="s">
        <v>1815</v>
      </c>
      <c r="B1496" s="10">
        <f>Cleaned_Data[[#This Row],[Order_ID]]</f>
        <v>3568</v>
      </c>
      <c r="C1496" s="10" t="str">
        <f>_xlfn.XLOOKUP(P1496,Dim_Product!$E$2:$E$221,Dim_Product!$A$2:$A$221,"Not Found")</f>
        <v>PK-76</v>
      </c>
      <c r="D1496" s="10" t="str">
        <f>_xlfn.XLOOKUP(Table5[[#This Row],[Order_Date]],Table8[Date],Table8[Date_Key],"Not Found")</f>
        <v>DK-420</v>
      </c>
      <c r="E1496" s="10" t="str">
        <f>_xlfn.XLOOKUP(R1496,Table4[Region],Table4[Region_Key])</f>
        <v>RK-04</v>
      </c>
      <c r="F1496" s="10" t="str">
        <f>_xlfn.XLOOKUP(S1496,Table6[Sales_Channel],Table6[Channel_Key])</f>
        <v>CK-02</v>
      </c>
      <c r="G1496" s="10" t="str">
        <f>_xlfn.XLOOKUP(T1496,Table7[Gender_Category],Table7[Gender_Key])</f>
        <v>GK-02</v>
      </c>
      <c r="H1496" s="10">
        <f>Cleaned_Data[[#This Row],[Units_Sold]]</f>
        <v>0</v>
      </c>
      <c r="I1496" s="10">
        <f>Cleaned_Data[[#This Row],[MRP]]</f>
        <v>6099.8</v>
      </c>
      <c r="J1496" s="10">
        <f>Cleaned_Data[[#This Row],[Discount_Applied]]</f>
        <v>0</v>
      </c>
      <c r="K1496" s="10">
        <f>Cleaned_Data[[#This Row],[Revenue]]</f>
        <v>0</v>
      </c>
      <c r="L1496" s="10">
        <f>Cleaned_Data[[#This Row],[Profit]]</f>
        <v>1494.24</v>
      </c>
      <c r="M1496" s="10" t="str">
        <f>Cleaned_Data[[#This Row],[Product_Name]]</f>
        <v>Pegasus Turbo</v>
      </c>
      <c r="N1496" s="10" t="str">
        <f>Cleaned_Data[[#This Row],[Product_Line]]</f>
        <v>Running</v>
      </c>
      <c r="O1496" s="10" t="str">
        <f>Cleaned_Data[[#This Row],[Size]]</f>
        <v>L</v>
      </c>
      <c r="P1496" s="10" t="str">
        <f t="shared" si="46"/>
        <v>Pegasus Turbo|Running|L</v>
      </c>
      <c r="Q1496" s="11">
        <f>Cleaned_Data[[#This Row],[Order_Date]]</f>
        <v>45552</v>
      </c>
      <c r="R1496" s="10" t="str">
        <f>Cleaned_Data[[#This Row],[Region]]</f>
        <v>Pune</v>
      </c>
      <c r="S1496" s="10" t="str">
        <f>Cleaned_Data[[#This Row],[Sales_Channel]]</f>
        <v>Retail</v>
      </c>
      <c r="T1496" s="10" t="str">
        <f>Cleaned_Data[[#This Row],[Gender_Category]]</f>
        <v>Women</v>
      </c>
      <c r="U1496" t="str">
        <f t="shared" si="47"/>
        <v>DK-420</v>
      </c>
      <c r="V1496" s="10"/>
      <c r="W1496" s="10"/>
    </row>
    <row r="1497" spans="1:23" x14ac:dyDescent="0.3">
      <c r="A1497" s="10" t="s">
        <v>1816</v>
      </c>
      <c r="B1497" s="10">
        <f>Cleaned_Data[[#This Row],[Order_ID]]</f>
        <v>3569</v>
      </c>
      <c r="C1497" s="10" t="str">
        <f>_xlfn.XLOOKUP(P1497,Dim_Product!$E$2:$E$221,Dim_Product!$A$2:$A$221,"Not Found")</f>
        <v>PK-74</v>
      </c>
      <c r="D1497" s="10" t="str">
        <f>_xlfn.XLOOKUP(Table5[[#This Row],[Order_Date]],Table8[Date],Table8[Date_Key],"Not Found")</f>
        <v>DK-385</v>
      </c>
      <c r="E1497" s="10" t="str">
        <f>_xlfn.XLOOKUP(R1497,Table4[Region],Table4[Region_Key])</f>
        <v>RK-06</v>
      </c>
      <c r="F1497" s="10" t="str">
        <f>_xlfn.XLOOKUP(S1497,Table6[Sales_Channel],Table6[Channel_Key])</f>
        <v>CK-01</v>
      </c>
      <c r="G1497" s="10" t="str">
        <f>_xlfn.XLOOKUP(T1497,Table7[Gender_Category],Table7[Gender_Key])</f>
        <v>GK-02</v>
      </c>
      <c r="H1497" s="10">
        <f>Cleaned_Data[[#This Row],[Units_Sold]]</f>
        <v>2</v>
      </c>
      <c r="I1497" s="10">
        <f>Cleaned_Data[[#This Row],[MRP]]</f>
        <v>9203</v>
      </c>
      <c r="J1497" s="10">
        <f>Cleaned_Data[[#This Row],[Discount_Applied]]</f>
        <v>0</v>
      </c>
      <c r="K1497" s="10">
        <f>Cleaned_Data[[#This Row],[Revenue]]</f>
        <v>0</v>
      </c>
      <c r="L1497" s="10">
        <f>Cleaned_Data[[#This Row],[Profit]]</f>
        <v>1797.66</v>
      </c>
      <c r="M1497" s="10" t="str">
        <f>Cleaned_Data[[#This Row],[Product_Name]]</f>
        <v>Phantom GT</v>
      </c>
      <c r="N1497" s="10" t="str">
        <f>Cleaned_Data[[#This Row],[Product_Line]]</f>
        <v>Soccer</v>
      </c>
      <c r="O1497" s="10" t="str">
        <f>Cleaned_Data[[#This Row],[Size]]</f>
        <v>12</v>
      </c>
      <c r="P1497" s="10" t="str">
        <f t="shared" si="46"/>
        <v>Phantom GT|Soccer|12</v>
      </c>
      <c r="Q1497" s="11">
        <f>Cleaned_Data[[#This Row],[Order_Date]]</f>
        <v>45517</v>
      </c>
      <c r="R1497" s="10" t="str">
        <f>Cleaned_Data[[#This Row],[Region]]</f>
        <v>Kolkata</v>
      </c>
      <c r="S1497" s="10" t="str">
        <f>Cleaned_Data[[#This Row],[Sales_Channel]]</f>
        <v>Online</v>
      </c>
      <c r="T1497" s="10" t="str">
        <f>Cleaned_Data[[#This Row],[Gender_Category]]</f>
        <v>Women</v>
      </c>
      <c r="U1497" t="str">
        <f t="shared" si="47"/>
        <v>DK-385</v>
      </c>
      <c r="V1497" s="10"/>
      <c r="W1497" s="10"/>
    </row>
    <row r="1498" spans="1:23" x14ac:dyDescent="0.3">
      <c r="A1498" s="10" t="s">
        <v>1817</v>
      </c>
      <c r="B1498" s="10">
        <f>Cleaned_Data[[#This Row],[Order_ID]]</f>
        <v>3570</v>
      </c>
      <c r="C1498" s="10" t="str">
        <f>_xlfn.XLOOKUP(P1498,Dim_Product!$E$2:$E$221,Dim_Product!$A$2:$A$221,"Not Found")</f>
        <v>PK-84</v>
      </c>
      <c r="D1498" s="10" t="str">
        <f>_xlfn.XLOOKUP(Table5[[#This Row],[Order_Date]],Table8[Date],Table8[Date_Key],"Not Found")</f>
        <v>DK-441</v>
      </c>
      <c r="E1498" s="10" t="str">
        <f>_xlfn.XLOOKUP(R1498,Table4[Region],Table4[Region_Key])</f>
        <v>RK-05</v>
      </c>
      <c r="F1498" s="10" t="str">
        <f>_xlfn.XLOOKUP(S1498,Table6[Sales_Channel],Table6[Channel_Key])</f>
        <v>CK-01</v>
      </c>
      <c r="G1498" s="10" t="str">
        <f>_xlfn.XLOOKUP(T1498,Table7[Gender_Category],Table7[Gender_Key])</f>
        <v>GK-03</v>
      </c>
      <c r="H1498" s="10">
        <f>Cleaned_Data[[#This Row],[Units_Sold]]</f>
        <v>2</v>
      </c>
      <c r="I1498" s="10">
        <f>Cleaned_Data[[#This Row],[MRP]]</f>
        <v>9713.73</v>
      </c>
      <c r="J1498" s="10">
        <f>Cleaned_Data[[#This Row],[Discount_Applied]]</f>
        <v>0</v>
      </c>
      <c r="K1498" s="10">
        <f>Cleaned_Data[[#This Row],[Revenue]]</f>
        <v>0</v>
      </c>
      <c r="L1498" s="10">
        <f>Cleaned_Data[[#This Row],[Profit]]</f>
        <v>1914.18</v>
      </c>
      <c r="M1498" s="10" t="str">
        <f>Cleaned_Data[[#This Row],[Product_Name]]</f>
        <v>Tiempo Legend</v>
      </c>
      <c r="N1498" s="10" t="str">
        <f>Cleaned_Data[[#This Row],[Product_Line]]</f>
        <v>Soccer</v>
      </c>
      <c r="O1498" s="10" t="str">
        <f>Cleaned_Data[[#This Row],[Size]]</f>
        <v>NA</v>
      </c>
      <c r="P1498" s="10" t="str">
        <f t="shared" si="46"/>
        <v>Tiempo Legend|Soccer|NA</v>
      </c>
      <c r="Q1498" s="11">
        <f>Cleaned_Data[[#This Row],[Order_Date]]</f>
        <v>45573</v>
      </c>
      <c r="R1498" s="10" t="str">
        <f>Cleaned_Data[[#This Row],[Region]]</f>
        <v>Delhi</v>
      </c>
      <c r="S1498" s="10" t="str">
        <f>Cleaned_Data[[#This Row],[Sales_Channel]]</f>
        <v>Online</v>
      </c>
      <c r="T1498" s="10" t="str">
        <f>Cleaned_Data[[#This Row],[Gender_Category]]</f>
        <v>Men</v>
      </c>
      <c r="U1498" t="str">
        <f t="shared" si="47"/>
        <v>DK-441</v>
      </c>
      <c r="V1498" s="10"/>
      <c r="W1498" s="10"/>
    </row>
    <row r="1499" spans="1:23" x14ac:dyDescent="0.3">
      <c r="A1499" s="10" t="s">
        <v>1818</v>
      </c>
      <c r="B1499" s="10">
        <f>Cleaned_Data[[#This Row],[Order_ID]]</f>
        <v>3571</v>
      </c>
      <c r="C1499" s="10" t="str">
        <f>_xlfn.XLOOKUP(P1499,Dim_Product!$E$2:$E$221,Dim_Product!$A$2:$A$221,"Not Found")</f>
        <v>PK-66</v>
      </c>
      <c r="D1499" s="10" t="str">
        <f>_xlfn.XLOOKUP(Table5[[#This Row],[Order_Date]],Table8[Date],Table8[Date_Key],"Not Found")</f>
        <v>DK-502</v>
      </c>
      <c r="E1499" s="10" t="str">
        <f>_xlfn.XLOOKUP(R1499,Table4[Region],Table4[Region_Key])</f>
        <v>RK-05</v>
      </c>
      <c r="F1499" s="10" t="str">
        <f>_xlfn.XLOOKUP(S1499,Table6[Sales_Channel],Table6[Channel_Key])</f>
        <v>CK-01</v>
      </c>
      <c r="G1499" s="10" t="str">
        <f>_xlfn.XLOOKUP(T1499,Table7[Gender_Category],Table7[Gender_Key])</f>
        <v>GK-01</v>
      </c>
      <c r="H1499" s="10">
        <f>Cleaned_Data[[#This Row],[Units_Sold]]</f>
        <v>2</v>
      </c>
      <c r="I1499" s="10">
        <f>Cleaned_Data[[#This Row],[MRP]]</f>
        <v>7596.71</v>
      </c>
      <c r="J1499" s="10">
        <f>Cleaned_Data[[#This Row],[Discount_Applied]]</f>
        <v>0</v>
      </c>
      <c r="K1499" s="10">
        <f>Cleaned_Data[[#This Row],[Revenue]]</f>
        <v>0</v>
      </c>
      <c r="L1499" s="10">
        <f>Cleaned_Data[[#This Row],[Profit]]</f>
        <v>166.47</v>
      </c>
      <c r="M1499" s="10" t="str">
        <f>Cleaned_Data[[#This Row],[Product_Name]]</f>
        <v>LeBron 20</v>
      </c>
      <c r="N1499" s="10" t="str">
        <f>Cleaned_Data[[#This Row],[Product_Line]]</f>
        <v>Basketball</v>
      </c>
      <c r="O1499" s="10" t="str">
        <f>Cleaned_Data[[#This Row],[Size]]</f>
        <v>XL</v>
      </c>
      <c r="P1499" s="10" t="str">
        <f t="shared" si="46"/>
        <v>LeBron 20|Basketball|XL</v>
      </c>
      <c r="Q1499" s="11">
        <f>Cleaned_Data[[#This Row],[Order_Date]]</f>
        <v>45634</v>
      </c>
      <c r="R1499" s="10" t="str">
        <f>Cleaned_Data[[#This Row],[Region]]</f>
        <v>Delhi</v>
      </c>
      <c r="S1499" s="10" t="str">
        <f>Cleaned_Data[[#This Row],[Sales_Channel]]</f>
        <v>Online</v>
      </c>
      <c r="T1499" s="10" t="str">
        <f>Cleaned_Data[[#This Row],[Gender_Category]]</f>
        <v>Kids</v>
      </c>
      <c r="U1499" t="str">
        <f t="shared" si="47"/>
        <v>DK-502</v>
      </c>
      <c r="V1499" s="10"/>
      <c r="W1499" s="10"/>
    </row>
    <row r="1500" spans="1:23" x14ac:dyDescent="0.3">
      <c r="A1500" s="10" t="s">
        <v>1819</v>
      </c>
      <c r="B1500" s="10">
        <f>Cleaned_Data[[#This Row],[Order_ID]]</f>
        <v>3572</v>
      </c>
      <c r="C1500" s="10" t="str">
        <f>_xlfn.XLOOKUP(P1500,Dim_Product!$E$2:$E$221,Dim_Product!$A$2:$A$221,"Not Found")</f>
        <v>PK-181</v>
      </c>
      <c r="D1500" s="10" t="str">
        <f>_xlfn.XLOOKUP(Table5[[#This Row],[Order_Date]],Table8[Date],Table8[Date_Key],"Not Found")</f>
        <v>DK-413</v>
      </c>
      <c r="E1500" s="10" t="str">
        <f>_xlfn.XLOOKUP(R1500,Table4[Region],Table4[Region_Key])</f>
        <v>RK-05</v>
      </c>
      <c r="F1500" s="10" t="str">
        <f>_xlfn.XLOOKUP(S1500,Table6[Sales_Channel],Table6[Channel_Key])</f>
        <v>CK-02</v>
      </c>
      <c r="G1500" s="10" t="str">
        <f>_xlfn.XLOOKUP(T1500,Table7[Gender_Category],Table7[Gender_Key])</f>
        <v>GK-01</v>
      </c>
      <c r="H1500" s="10">
        <f>Cleaned_Data[[#This Row],[Units_Sold]]</f>
        <v>2</v>
      </c>
      <c r="I1500" s="10">
        <f>Cleaned_Data[[#This Row],[MRP]]</f>
        <v>6110.0300000000007</v>
      </c>
      <c r="J1500" s="10">
        <f>Cleaned_Data[[#This Row],[Discount_Applied]]</f>
        <v>0</v>
      </c>
      <c r="K1500" s="10">
        <f>Cleaned_Data[[#This Row],[Revenue]]</f>
        <v>0</v>
      </c>
      <c r="L1500" s="10">
        <f>Cleaned_Data[[#This Row],[Profit]]</f>
        <v>3729.45</v>
      </c>
      <c r="M1500" s="10" t="str">
        <f>Cleaned_Data[[#This Row],[Product_Name]]</f>
        <v>LeBron 20</v>
      </c>
      <c r="N1500" s="10" t="str">
        <f>Cleaned_Data[[#This Row],[Product_Line]]</f>
        <v>Basketball</v>
      </c>
      <c r="O1500" s="10" t="str">
        <f>Cleaned_Data[[#This Row],[Size]]</f>
        <v>6</v>
      </c>
      <c r="P1500" s="10" t="str">
        <f t="shared" si="46"/>
        <v>LeBron 20|Basketball|6</v>
      </c>
      <c r="Q1500" s="11">
        <f>Cleaned_Data[[#This Row],[Order_Date]]</f>
        <v>45545</v>
      </c>
      <c r="R1500" s="10" t="str">
        <f>Cleaned_Data[[#This Row],[Region]]</f>
        <v>Delhi</v>
      </c>
      <c r="S1500" s="10" t="str">
        <f>Cleaned_Data[[#This Row],[Sales_Channel]]</f>
        <v>Retail</v>
      </c>
      <c r="T1500" s="10" t="str">
        <f>Cleaned_Data[[#This Row],[Gender_Category]]</f>
        <v>Kids</v>
      </c>
      <c r="U1500" t="str">
        <f t="shared" si="47"/>
        <v>DK-413</v>
      </c>
      <c r="V1500" s="10"/>
      <c r="W1500" s="10"/>
    </row>
    <row r="1501" spans="1:23" x14ac:dyDescent="0.3">
      <c r="A1501" s="10" t="s">
        <v>1820</v>
      </c>
      <c r="B1501" s="10">
        <f>Cleaned_Data[[#This Row],[Order_ID]]</f>
        <v>3573</v>
      </c>
      <c r="C1501" s="10" t="str">
        <f>_xlfn.XLOOKUP(P1501,Dim_Product!$E$2:$E$221,Dim_Product!$A$2:$A$221,"Not Found")</f>
        <v>PK-14</v>
      </c>
      <c r="D1501" s="10" t="str">
        <f>_xlfn.XLOOKUP(Table5[[#This Row],[Order_Date]],Table8[Date],Table8[Date_Key],"Not Found")</f>
        <v>DK-614</v>
      </c>
      <c r="E1501" s="10" t="str">
        <f>_xlfn.XLOOKUP(R1501,Table4[Region],Table4[Region_Key])</f>
        <v>RK-03</v>
      </c>
      <c r="F1501" s="10" t="str">
        <f>_xlfn.XLOOKUP(S1501,Table6[Sales_Channel],Table6[Channel_Key])</f>
        <v>CK-02</v>
      </c>
      <c r="G1501" s="10" t="str">
        <f>_xlfn.XLOOKUP(T1501,Table7[Gender_Category],Table7[Gender_Key])</f>
        <v>GK-03</v>
      </c>
      <c r="H1501" s="10">
        <f>Cleaned_Data[[#This Row],[Units_Sold]]</f>
        <v>1</v>
      </c>
      <c r="I1501" s="10">
        <f>Cleaned_Data[[#This Row],[MRP]]</f>
        <v>6830.98</v>
      </c>
      <c r="J1501" s="10">
        <f>Cleaned_Data[[#This Row],[Discount_Applied]]</f>
        <v>0.39</v>
      </c>
      <c r="K1501" s="10">
        <f>Cleaned_Data[[#This Row],[Revenue]]</f>
        <v>4166.8999999999996</v>
      </c>
      <c r="L1501" s="10">
        <f>Cleaned_Data[[#This Row],[Profit]]</f>
        <v>-175.76</v>
      </c>
      <c r="M1501" s="10" t="str">
        <f>Cleaned_Data[[#This Row],[Product_Name]]</f>
        <v>Air Jordan</v>
      </c>
      <c r="N1501" s="10" t="str">
        <f>Cleaned_Data[[#This Row],[Product_Line]]</f>
        <v>Basketball</v>
      </c>
      <c r="O1501" s="10" t="str">
        <f>Cleaned_Data[[#This Row],[Size]]</f>
        <v>NA</v>
      </c>
      <c r="P1501" s="10" t="str">
        <f t="shared" si="46"/>
        <v>Air Jordan|Basketball|NA</v>
      </c>
      <c r="Q1501" s="11">
        <f>Cleaned_Data[[#This Row],[Order_Date]]</f>
        <v>45746</v>
      </c>
      <c r="R1501" s="10" t="str">
        <f>Cleaned_Data[[#This Row],[Region]]</f>
        <v>Mumbai</v>
      </c>
      <c r="S1501" s="10" t="str">
        <f>Cleaned_Data[[#This Row],[Sales_Channel]]</f>
        <v>Retail</v>
      </c>
      <c r="T1501" s="10" t="str">
        <f>Cleaned_Data[[#This Row],[Gender_Category]]</f>
        <v>Men</v>
      </c>
      <c r="U1501" t="str">
        <f t="shared" si="47"/>
        <v>DK-614</v>
      </c>
      <c r="V1501" s="10"/>
      <c r="W1501" s="10"/>
    </row>
    <row r="1502" spans="1:23" x14ac:dyDescent="0.3">
      <c r="A1502" s="10" t="s">
        <v>1821</v>
      </c>
      <c r="B1502" s="10">
        <f>Cleaned_Data[[#This Row],[Order_ID]]</f>
        <v>3574</v>
      </c>
      <c r="C1502" s="10" t="str">
        <f>_xlfn.XLOOKUP(P1502,Dim_Product!$E$2:$E$221,Dim_Product!$A$2:$A$221,"Not Found")</f>
        <v>PK-41</v>
      </c>
      <c r="D1502" s="10" t="str">
        <f>_xlfn.XLOOKUP(Table5[[#This Row],[Order_Date]],Table8[Date],Table8[Date_Key],"Not Found")</f>
        <v>DK-609</v>
      </c>
      <c r="E1502" s="10" t="str">
        <f>_xlfn.XLOOKUP(R1502,Table4[Region],Table4[Region_Key])</f>
        <v>RK-01</v>
      </c>
      <c r="F1502" s="10" t="str">
        <f>_xlfn.XLOOKUP(S1502,Table6[Sales_Channel],Table6[Channel_Key])</f>
        <v>CK-01</v>
      </c>
      <c r="G1502" s="10" t="str">
        <f>_xlfn.XLOOKUP(T1502,Table7[Gender_Category],Table7[Gender_Key])</f>
        <v>GK-01</v>
      </c>
      <c r="H1502" s="10">
        <f>Cleaned_Data[[#This Row],[Units_Sold]]</f>
        <v>0</v>
      </c>
      <c r="I1502" s="10">
        <f>Cleaned_Data[[#This Row],[MRP]]</f>
        <v>6110.0300000000007</v>
      </c>
      <c r="J1502" s="10">
        <f>Cleaned_Data[[#This Row],[Discount_Applied]]</f>
        <v>0.96</v>
      </c>
      <c r="K1502" s="10">
        <f>Cleaned_Data[[#This Row],[Revenue]]</f>
        <v>0</v>
      </c>
      <c r="L1502" s="10">
        <f>Cleaned_Data[[#This Row],[Profit]]</f>
        <v>2589</v>
      </c>
      <c r="M1502" s="10" t="str">
        <f>Cleaned_Data[[#This Row],[Product_Name]]</f>
        <v>Air Jordan</v>
      </c>
      <c r="N1502" s="10" t="str">
        <f>Cleaned_Data[[#This Row],[Product_Line]]</f>
        <v>Basketball</v>
      </c>
      <c r="O1502" s="10" t="str">
        <f>Cleaned_Data[[#This Row],[Size]]</f>
        <v>XL</v>
      </c>
      <c r="P1502" s="10" t="str">
        <f t="shared" si="46"/>
        <v>Air Jordan|Basketball|XL</v>
      </c>
      <c r="Q1502" s="11">
        <f>Cleaned_Data[[#This Row],[Order_Date]]</f>
        <v>45741</v>
      </c>
      <c r="R1502" s="10" t="str">
        <f>Cleaned_Data[[#This Row],[Region]]</f>
        <v>Bangalore</v>
      </c>
      <c r="S1502" s="10" t="str">
        <f>Cleaned_Data[[#This Row],[Sales_Channel]]</f>
        <v>Online</v>
      </c>
      <c r="T1502" s="10" t="str">
        <f>Cleaned_Data[[#This Row],[Gender_Category]]</f>
        <v>Kids</v>
      </c>
      <c r="U1502" t="str">
        <f t="shared" si="47"/>
        <v>DK-609</v>
      </c>
      <c r="V1502" s="10"/>
      <c r="W1502" s="10"/>
    </row>
    <row r="1503" spans="1:23" x14ac:dyDescent="0.3">
      <c r="A1503" s="10" t="s">
        <v>1822</v>
      </c>
      <c r="B1503" s="10">
        <f>Cleaned_Data[[#This Row],[Order_ID]]</f>
        <v>3575</v>
      </c>
      <c r="C1503" s="10" t="str">
        <f>_xlfn.XLOOKUP(P1503,Dim_Product!$E$2:$E$221,Dim_Product!$A$2:$A$221,"Not Found")</f>
        <v>PK-05</v>
      </c>
      <c r="D1503" s="10" t="str">
        <f>_xlfn.XLOOKUP(Table5[[#This Row],[Order_Date]],Table8[Date],Table8[Date_Key],"Not Found")</f>
        <v>DK-473</v>
      </c>
      <c r="E1503" s="10" t="str">
        <f>_xlfn.XLOOKUP(R1503,Table4[Region],Table4[Region_Key])</f>
        <v>RK-04</v>
      </c>
      <c r="F1503" s="10" t="str">
        <f>_xlfn.XLOOKUP(S1503,Table6[Sales_Channel],Table6[Channel_Key])</f>
        <v>CK-02</v>
      </c>
      <c r="G1503" s="10" t="str">
        <f>_xlfn.XLOOKUP(T1503,Table7[Gender_Category],Table7[Gender_Key])</f>
        <v>GK-02</v>
      </c>
      <c r="H1503" s="10">
        <f>Cleaned_Data[[#This Row],[Units_Sold]]</f>
        <v>0</v>
      </c>
      <c r="I1503" s="10">
        <f>Cleaned_Data[[#This Row],[MRP]]</f>
        <v>5716.18</v>
      </c>
      <c r="J1503" s="10">
        <f>Cleaned_Data[[#This Row],[Discount_Applied]]</f>
        <v>0</v>
      </c>
      <c r="K1503" s="10">
        <f>Cleaned_Data[[#This Row],[Revenue]]</f>
        <v>0</v>
      </c>
      <c r="L1503" s="10">
        <f>Cleaned_Data[[#This Row],[Profit]]</f>
        <v>3271.27</v>
      </c>
      <c r="M1503" s="10" t="str">
        <f>Cleaned_Data[[#This Row],[Product_Name]]</f>
        <v>React Infinity</v>
      </c>
      <c r="N1503" s="10" t="str">
        <f>Cleaned_Data[[#This Row],[Product_Line]]</f>
        <v>Running</v>
      </c>
      <c r="O1503" s="10" t="str">
        <f>Cleaned_Data[[#This Row],[Size]]</f>
        <v>XL</v>
      </c>
      <c r="P1503" s="10" t="str">
        <f t="shared" si="46"/>
        <v>React Infinity|Running|XL</v>
      </c>
      <c r="Q1503" s="11">
        <f>Cleaned_Data[[#This Row],[Order_Date]]</f>
        <v>45605</v>
      </c>
      <c r="R1503" s="10" t="str">
        <f>Cleaned_Data[[#This Row],[Region]]</f>
        <v>Pune</v>
      </c>
      <c r="S1503" s="10" t="str">
        <f>Cleaned_Data[[#This Row],[Sales_Channel]]</f>
        <v>Retail</v>
      </c>
      <c r="T1503" s="10" t="str">
        <f>Cleaned_Data[[#This Row],[Gender_Category]]</f>
        <v>Women</v>
      </c>
      <c r="U1503" t="str">
        <f t="shared" si="47"/>
        <v>DK-473</v>
      </c>
      <c r="V1503" s="10"/>
      <c r="W1503" s="10"/>
    </row>
    <row r="1504" spans="1:23" x14ac:dyDescent="0.3">
      <c r="A1504" s="10" t="s">
        <v>1823</v>
      </c>
      <c r="B1504" s="10">
        <f>Cleaned_Data[[#This Row],[Order_ID]]</f>
        <v>3576</v>
      </c>
      <c r="C1504" s="10" t="str">
        <f>_xlfn.XLOOKUP(P1504,Dim_Product!$E$2:$E$221,Dim_Product!$A$2:$A$221,"Not Found")</f>
        <v>PK-20</v>
      </c>
      <c r="D1504" s="10" t="str">
        <f>_xlfn.XLOOKUP(Table5[[#This Row],[Order_Date]],Table8[Date],Table8[Date_Key],"Not Found")</f>
        <v>DK-107</v>
      </c>
      <c r="E1504" s="10" t="str">
        <f>_xlfn.XLOOKUP(R1504,Table4[Region],Table4[Region_Key])</f>
        <v>RK-01</v>
      </c>
      <c r="F1504" s="10" t="str">
        <f>_xlfn.XLOOKUP(S1504,Table6[Sales_Channel],Table6[Channel_Key])</f>
        <v>CK-02</v>
      </c>
      <c r="G1504" s="10" t="str">
        <f>_xlfn.XLOOKUP(T1504,Table7[Gender_Category],Table7[Gender_Key])</f>
        <v>GK-02</v>
      </c>
      <c r="H1504" s="10">
        <f>Cleaned_Data[[#This Row],[Units_Sold]]</f>
        <v>2</v>
      </c>
      <c r="I1504" s="10">
        <f>Cleaned_Data[[#This Row],[MRP]]</f>
        <v>3533.18</v>
      </c>
      <c r="J1504" s="10">
        <f>Cleaned_Data[[#This Row],[Discount_Applied]]</f>
        <v>0</v>
      </c>
      <c r="K1504" s="10">
        <f>Cleaned_Data[[#This Row],[Revenue]]</f>
        <v>0</v>
      </c>
      <c r="L1504" s="10">
        <f>Cleaned_Data[[#This Row],[Profit]]</f>
        <v>-586.23</v>
      </c>
      <c r="M1504" s="10" t="str">
        <f>Cleaned_Data[[#This Row],[Product_Name]]</f>
        <v>Waffle One</v>
      </c>
      <c r="N1504" s="10" t="str">
        <f>Cleaned_Data[[#This Row],[Product_Line]]</f>
        <v>Lifestyle</v>
      </c>
      <c r="O1504" s="10" t="str">
        <f>Cleaned_Data[[#This Row],[Size]]</f>
        <v>M</v>
      </c>
      <c r="P1504" s="10" t="str">
        <f t="shared" si="46"/>
        <v>Waffle One|Lifestyle|M</v>
      </c>
      <c r="Q1504" s="11">
        <f>Cleaned_Data[[#This Row],[Order_Date]]</f>
        <v>45239</v>
      </c>
      <c r="R1504" s="10" t="str">
        <f>Cleaned_Data[[#This Row],[Region]]</f>
        <v>Bangalore</v>
      </c>
      <c r="S1504" s="10" t="str">
        <f>Cleaned_Data[[#This Row],[Sales_Channel]]</f>
        <v>Retail</v>
      </c>
      <c r="T1504" s="10" t="str">
        <f>Cleaned_Data[[#This Row],[Gender_Category]]</f>
        <v>Women</v>
      </c>
      <c r="U1504" t="str">
        <f t="shared" si="47"/>
        <v>DK-107</v>
      </c>
      <c r="V1504" s="10"/>
      <c r="W1504" s="10"/>
    </row>
    <row r="1505" spans="1:23" x14ac:dyDescent="0.3">
      <c r="A1505" s="10" t="s">
        <v>1824</v>
      </c>
      <c r="B1505" s="10">
        <f>Cleaned_Data[[#This Row],[Order_ID]]</f>
        <v>3577</v>
      </c>
      <c r="C1505" s="10" t="str">
        <f>_xlfn.XLOOKUP(P1505,Dim_Product!$E$2:$E$221,Dim_Product!$A$2:$A$221,"Not Found")</f>
        <v>PK-57</v>
      </c>
      <c r="D1505" s="10" t="str">
        <f>_xlfn.XLOOKUP(Table5[[#This Row],[Order_Date]],Table8[Date],Table8[Date_Key],"Not Found")</f>
        <v>DK-480</v>
      </c>
      <c r="E1505" s="10" t="str">
        <f>_xlfn.XLOOKUP(R1505,Table4[Region],Table4[Region_Key])</f>
        <v>RK-06</v>
      </c>
      <c r="F1505" s="10" t="str">
        <f>_xlfn.XLOOKUP(S1505,Table6[Sales_Channel],Table6[Channel_Key])</f>
        <v>CK-01</v>
      </c>
      <c r="G1505" s="10" t="str">
        <f>_xlfn.XLOOKUP(T1505,Table7[Gender_Category],Table7[Gender_Key])</f>
        <v>GK-02</v>
      </c>
      <c r="H1505" s="10">
        <f>Cleaned_Data[[#This Row],[Units_Sold]]</f>
        <v>0</v>
      </c>
      <c r="I1505" s="10">
        <f>Cleaned_Data[[#This Row],[MRP]]</f>
        <v>6110.0300000000007</v>
      </c>
      <c r="J1505" s="10">
        <f>Cleaned_Data[[#This Row],[Discount_Applied]]</f>
        <v>0</v>
      </c>
      <c r="K1505" s="10">
        <f>Cleaned_Data[[#This Row],[Revenue]]</f>
        <v>0</v>
      </c>
      <c r="L1505" s="10">
        <f>Cleaned_Data[[#This Row],[Profit]]</f>
        <v>102.77</v>
      </c>
      <c r="M1505" s="10" t="str">
        <f>Cleaned_Data[[#This Row],[Product_Name]]</f>
        <v>Pegasus Turbo</v>
      </c>
      <c r="N1505" s="10" t="str">
        <f>Cleaned_Data[[#This Row],[Product_Line]]</f>
        <v>Running</v>
      </c>
      <c r="O1505" s="10" t="str">
        <f>Cleaned_Data[[#This Row],[Size]]</f>
        <v>XL</v>
      </c>
      <c r="P1505" s="10" t="str">
        <f t="shared" si="46"/>
        <v>Pegasus Turbo|Running|XL</v>
      </c>
      <c r="Q1505" s="11">
        <f>Cleaned_Data[[#This Row],[Order_Date]]</f>
        <v>45612</v>
      </c>
      <c r="R1505" s="10" t="str">
        <f>Cleaned_Data[[#This Row],[Region]]</f>
        <v>Kolkata</v>
      </c>
      <c r="S1505" s="10" t="str">
        <f>Cleaned_Data[[#This Row],[Sales_Channel]]</f>
        <v>Online</v>
      </c>
      <c r="T1505" s="10" t="str">
        <f>Cleaned_Data[[#This Row],[Gender_Category]]</f>
        <v>Women</v>
      </c>
      <c r="U1505" t="str">
        <f t="shared" si="47"/>
        <v>DK-480</v>
      </c>
      <c r="V1505" s="10"/>
      <c r="W1505" s="10"/>
    </row>
    <row r="1506" spans="1:23" x14ac:dyDescent="0.3">
      <c r="A1506" s="10" t="s">
        <v>1825</v>
      </c>
      <c r="B1506" s="10">
        <f>Cleaned_Data[[#This Row],[Order_ID]]</f>
        <v>3578</v>
      </c>
      <c r="C1506" s="10" t="str">
        <f>_xlfn.XLOOKUP(P1506,Dim_Product!$E$2:$E$221,Dim_Product!$A$2:$A$221,"Not Found")</f>
        <v>PK-23</v>
      </c>
      <c r="D1506" s="10" t="str">
        <f>_xlfn.XLOOKUP(Table5[[#This Row],[Order_Date]],Table8[Date],Table8[Date_Key],"Not Found")</f>
        <v>DK-390</v>
      </c>
      <c r="E1506" s="10" t="str">
        <f>_xlfn.XLOOKUP(R1506,Table4[Region],Table4[Region_Key])</f>
        <v>RK-02</v>
      </c>
      <c r="F1506" s="10" t="str">
        <f>_xlfn.XLOOKUP(S1506,Table6[Sales_Channel],Table6[Channel_Key])</f>
        <v>CK-02</v>
      </c>
      <c r="G1506" s="10" t="str">
        <f>_xlfn.XLOOKUP(T1506,Table7[Gender_Category],Table7[Gender_Key])</f>
        <v>GK-03</v>
      </c>
      <c r="H1506" s="10">
        <f>Cleaned_Data[[#This Row],[Units_Sold]]</f>
        <v>4</v>
      </c>
      <c r="I1506" s="10">
        <f>Cleaned_Data[[#This Row],[MRP]]</f>
        <v>6348.19</v>
      </c>
      <c r="J1506" s="10">
        <f>Cleaned_Data[[#This Row],[Discount_Applied]]</f>
        <v>0</v>
      </c>
      <c r="K1506" s="10">
        <f>Cleaned_Data[[#This Row],[Revenue]]</f>
        <v>0</v>
      </c>
      <c r="L1506" s="10">
        <f>Cleaned_Data[[#This Row],[Profit]]</f>
        <v>1939.74</v>
      </c>
      <c r="M1506" s="10" t="str">
        <f>Cleaned_Data[[#This Row],[Product_Name]]</f>
        <v>Blazer Mid</v>
      </c>
      <c r="N1506" s="10" t="str">
        <f>Cleaned_Data[[#This Row],[Product_Line]]</f>
        <v>Lifestyle</v>
      </c>
      <c r="O1506" s="10" t="str">
        <f>Cleaned_Data[[#This Row],[Size]]</f>
        <v>XL</v>
      </c>
      <c r="P1506" s="10" t="str">
        <f t="shared" si="46"/>
        <v>Blazer Mid|Lifestyle|XL</v>
      </c>
      <c r="Q1506" s="11">
        <f>Cleaned_Data[[#This Row],[Order_Date]]</f>
        <v>45522</v>
      </c>
      <c r="R1506" s="10" t="str">
        <f>Cleaned_Data[[#This Row],[Region]]</f>
        <v>Hyderabad</v>
      </c>
      <c r="S1506" s="10" t="str">
        <f>Cleaned_Data[[#This Row],[Sales_Channel]]</f>
        <v>Retail</v>
      </c>
      <c r="T1506" s="10" t="str">
        <f>Cleaned_Data[[#This Row],[Gender_Category]]</f>
        <v>Men</v>
      </c>
      <c r="U1506" t="str">
        <f t="shared" si="47"/>
        <v>DK-390</v>
      </c>
      <c r="V1506" s="10"/>
      <c r="W1506" s="10"/>
    </row>
    <row r="1507" spans="1:23" x14ac:dyDescent="0.3">
      <c r="A1507" s="10" t="s">
        <v>1826</v>
      </c>
      <c r="B1507" s="10">
        <f>Cleaned_Data[[#This Row],[Order_ID]]</f>
        <v>3579</v>
      </c>
      <c r="C1507" s="10" t="str">
        <f>_xlfn.XLOOKUP(P1507,Dim_Product!$E$2:$E$221,Dim_Product!$A$2:$A$221,"Not Found")</f>
        <v>PK-66</v>
      </c>
      <c r="D1507" s="10" t="str">
        <f>_xlfn.XLOOKUP(Table5[[#This Row],[Order_Date]],Table8[Date],Table8[Date_Key],"Not Found")</f>
        <v>DK-655</v>
      </c>
      <c r="E1507" s="10" t="str">
        <f>_xlfn.XLOOKUP(R1507,Table4[Region],Table4[Region_Key])</f>
        <v>RK-05</v>
      </c>
      <c r="F1507" s="10" t="str">
        <f>_xlfn.XLOOKUP(S1507,Table6[Sales_Channel],Table6[Channel_Key])</f>
        <v>CK-02</v>
      </c>
      <c r="G1507" s="10" t="str">
        <f>_xlfn.XLOOKUP(T1507,Table7[Gender_Category],Table7[Gender_Key])</f>
        <v>GK-03</v>
      </c>
      <c r="H1507" s="10">
        <f>Cleaned_Data[[#This Row],[Units_Sold]]</f>
        <v>0</v>
      </c>
      <c r="I1507" s="10">
        <f>Cleaned_Data[[#This Row],[MRP]]</f>
        <v>9995.5499999999993</v>
      </c>
      <c r="J1507" s="10">
        <f>Cleaned_Data[[#This Row],[Discount_Applied]]</f>
        <v>0</v>
      </c>
      <c r="K1507" s="10">
        <f>Cleaned_Data[[#This Row],[Revenue]]</f>
        <v>0</v>
      </c>
      <c r="L1507" s="10">
        <f>Cleaned_Data[[#This Row],[Profit]]</f>
        <v>1962.41</v>
      </c>
      <c r="M1507" s="10" t="str">
        <f>Cleaned_Data[[#This Row],[Product_Name]]</f>
        <v>LeBron 20</v>
      </c>
      <c r="N1507" s="10" t="str">
        <f>Cleaned_Data[[#This Row],[Product_Line]]</f>
        <v>Basketball</v>
      </c>
      <c r="O1507" s="10" t="str">
        <f>Cleaned_Data[[#This Row],[Size]]</f>
        <v>XL</v>
      </c>
      <c r="P1507" s="10" t="str">
        <f t="shared" si="46"/>
        <v>LeBron 20|Basketball|XL</v>
      </c>
      <c r="Q1507" s="11">
        <f>Cleaned_Data[[#This Row],[Order_Date]]</f>
        <v>45787</v>
      </c>
      <c r="R1507" s="10" t="str">
        <f>Cleaned_Data[[#This Row],[Region]]</f>
        <v>Delhi</v>
      </c>
      <c r="S1507" s="10" t="str">
        <f>Cleaned_Data[[#This Row],[Sales_Channel]]</f>
        <v>Retail</v>
      </c>
      <c r="T1507" s="10" t="str">
        <f>Cleaned_Data[[#This Row],[Gender_Category]]</f>
        <v>Men</v>
      </c>
      <c r="U1507" t="str">
        <f t="shared" si="47"/>
        <v>DK-655</v>
      </c>
      <c r="V1507" s="10"/>
      <c r="W1507" s="10"/>
    </row>
    <row r="1508" spans="1:23" x14ac:dyDescent="0.3">
      <c r="A1508" s="10" t="s">
        <v>1827</v>
      </c>
      <c r="B1508" s="10">
        <f>Cleaned_Data[[#This Row],[Order_ID]]</f>
        <v>3580</v>
      </c>
      <c r="C1508" s="10" t="str">
        <f>_xlfn.XLOOKUP(P1508,Dim_Product!$E$2:$E$221,Dim_Product!$A$2:$A$221,"Not Found")</f>
        <v>PK-56</v>
      </c>
      <c r="D1508" s="10" t="str">
        <f>_xlfn.XLOOKUP(Table5[[#This Row],[Order_Date]],Table8[Date],Table8[Date_Key],"Not Found")</f>
        <v>Not Found</v>
      </c>
      <c r="E1508" s="10" t="str">
        <f>_xlfn.XLOOKUP(R1508,Table4[Region],Table4[Region_Key])</f>
        <v>RK-06</v>
      </c>
      <c r="F1508" s="10" t="str">
        <f>_xlfn.XLOOKUP(S1508,Table6[Sales_Channel],Table6[Channel_Key])</f>
        <v>CK-02</v>
      </c>
      <c r="G1508" s="10" t="str">
        <f>_xlfn.XLOOKUP(T1508,Table7[Gender_Category],Table7[Gender_Key])</f>
        <v>GK-03</v>
      </c>
      <c r="H1508" s="10">
        <f>Cleaned_Data[[#This Row],[Units_Sold]]</f>
        <v>2</v>
      </c>
      <c r="I1508" s="10">
        <f>Cleaned_Data[[#This Row],[MRP]]</f>
        <v>2992.37</v>
      </c>
      <c r="J1508" s="10">
        <f>Cleaned_Data[[#This Row],[Discount_Applied]]</f>
        <v>0</v>
      </c>
      <c r="K1508" s="10">
        <f>Cleaned_Data[[#This Row],[Revenue]]</f>
        <v>0</v>
      </c>
      <c r="L1508" s="10">
        <f>Cleaned_Data[[#This Row],[Profit]]</f>
        <v>677.35</v>
      </c>
      <c r="M1508" s="10" t="str">
        <f>Cleaned_Data[[#This Row],[Product_Name]]</f>
        <v>LeBron 20</v>
      </c>
      <c r="N1508" s="10" t="str">
        <f>Cleaned_Data[[#This Row],[Product_Line]]</f>
        <v>Basketball</v>
      </c>
      <c r="O1508" s="10" t="str">
        <f>Cleaned_Data[[#This Row],[Size]]</f>
        <v>NA</v>
      </c>
      <c r="P1508" s="10" t="str">
        <f t="shared" si="46"/>
        <v>LeBron 20|Basketball|NA</v>
      </c>
      <c r="Q1508" s="11" t="str">
        <f>Cleaned_Data[[#This Row],[Order_Date]]</f>
        <v/>
      </c>
      <c r="R1508" s="10" t="str">
        <f>Cleaned_Data[[#This Row],[Region]]</f>
        <v>Kolkata</v>
      </c>
      <c r="S1508" s="10" t="str">
        <f>Cleaned_Data[[#This Row],[Sales_Channel]]</f>
        <v>Retail</v>
      </c>
      <c r="T1508" s="10" t="str">
        <f>Cleaned_Data[[#This Row],[Gender_Category]]</f>
        <v>Men</v>
      </c>
      <c r="U1508" t="str">
        <f t="shared" si="47"/>
        <v>Not Found</v>
      </c>
      <c r="V1508" s="10"/>
      <c r="W1508" s="10"/>
    </row>
    <row r="1509" spans="1:23" x14ac:dyDescent="0.3">
      <c r="A1509" s="10" t="s">
        <v>1828</v>
      </c>
      <c r="B1509" s="10">
        <f>Cleaned_Data[[#This Row],[Order_ID]]</f>
        <v>3581</v>
      </c>
      <c r="C1509" s="10" t="str">
        <f>_xlfn.XLOOKUP(P1509,Dim_Product!$E$2:$E$221,Dim_Product!$A$2:$A$221,"Not Found")</f>
        <v>PK-95</v>
      </c>
      <c r="D1509" s="10" t="str">
        <f>_xlfn.XLOOKUP(Table5[[#This Row],[Order_Date]],Table8[Date],Table8[Date_Key],"Not Found")</f>
        <v>Not Found</v>
      </c>
      <c r="E1509" s="10" t="str">
        <f>_xlfn.XLOOKUP(R1509,Table4[Region],Table4[Region_Key])</f>
        <v>RK-06</v>
      </c>
      <c r="F1509" s="10" t="str">
        <f>_xlfn.XLOOKUP(S1509,Table6[Sales_Channel],Table6[Channel_Key])</f>
        <v>CK-02</v>
      </c>
      <c r="G1509" s="10" t="str">
        <f>_xlfn.XLOOKUP(T1509,Table7[Gender_Category],Table7[Gender_Key])</f>
        <v>GK-02</v>
      </c>
      <c r="H1509" s="10">
        <f>Cleaned_Data[[#This Row],[Units_Sold]]</f>
        <v>4</v>
      </c>
      <c r="I1509" s="10">
        <f>Cleaned_Data[[#This Row],[MRP]]</f>
        <v>6110.0300000000007</v>
      </c>
      <c r="J1509" s="10">
        <f>Cleaned_Data[[#This Row],[Discount_Applied]]</f>
        <v>0</v>
      </c>
      <c r="K1509" s="10">
        <f>Cleaned_Data[[#This Row],[Revenue]]</f>
        <v>0</v>
      </c>
      <c r="L1509" s="10">
        <f>Cleaned_Data[[#This Row],[Profit]]</f>
        <v>2178.0500000000002</v>
      </c>
      <c r="M1509" s="10" t="str">
        <f>Cleaned_Data[[#This Row],[Product_Name]]</f>
        <v>Phantom GT</v>
      </c>
      <c r="N1509" s="10" t="str">
        <f>Cleaned_Data[[#This Row],[Product_Line]]</f>
        <v>Soccer</v>
      </c>
      <c r="O1509" s="10" t="str">
        <f>Cleaned_Data[[#This Row],[Size]]</f>
        <v>L</v>
      </c>
      <c r="P1509" s="10" t="str">
        <f t="shared" si="46"/>
        <v>Phantom GT|Soccer|L</v>
      </c>
      <c r="Q1509" s="11" t="str">
        <f>Cleaned_Data[[#This Row],[Order_Date]]</f>
        <v/>
      </c>
      <c r="R1509" s="10" t="str">
        <f>Cleaned_Data[[#This Row],[Region]]</f>
        <v>Kolkata</v>
      </c>
      <c r="S1509" s="10" t="str">
        <f>Cleaned_Data[[#This Row],[Sales_Channel]]</f>
        <v>Retail</v>
      </c>
      <c r="T1509" s="10" t="str">
        <f>Cleaned_Data[[#This Row],[Gender_Category]]</f>
        <v>Women</v>
      </c>
      <c r="U1509" t="str">
        <f t="shared" si="47"/>
        <v>Not Found</v>
      </c>
      <c r="V1509" s="10"/>
      <c r="W1509" s="10"/>
    </row>
    <row r="1510" spans="1:23" x14ac:dyDescent="0.3">
      <c r="A1510" s="10" t="s">
        <v>1829</v>
      </c>
      <c r="B1510" s="10">
        <f>Cleaned_Data[[#This Row],[Order_ID]]</f>
        <v>3582</v>
      </c>
      <c r="C1510" s="10" t="str">
        <f>_xlfn.XLOOKUP(P1510,Dim_Product!$E$2:$E$221,Dim_Product!$A$2:$A$221,"Not Found")</f>
        <v>PK-08</v>
      </c>
      <c r="D1510" s="10" t="str">
        <f>_xlfn.XLOOKUP(Table5[[#This Row],[Order_Date]],Table8[Date],Table8[Date_Key],"Not Found")</f>
        <v>DK-445</v>
      </c>
      <c r="E1510" s="10" t="str">
        <f>_xlfn.XLOOKUP(R1510,Table4[Region],Table4[Region_Key])</f>
        <v>RK-04</v>
      </c>
      <c r="F1510" s="10" t="str">
        <f>_xlfn.XLOOKUP(S1510,Table6[Sales_Channel],Table6[Channel_Key])</f>
        <v>CK-01</v>
      </c>
      <c r="G1510" s="10" t="str">
        <f>_xlfn.XLOOKUP(T1510,Table7[Gender_Category],Table7[Gender_Key])</f>
        <v>GK-01</v>
      </c>
      <c r="H1510" s="10">
        <f>Cleaned_Data[[#This Row],[Units_Sold]]</f>
        <v>2</v>
      </c>
      <c r="I1510" s="10">
        <f>Cleaned_Data[[#This Row],[MRP]]</f>
        <v>2117.04</v>
      </c>
      <c r="J1510" s="10">
        <f>Cleaned_Data[[#This Row],[Discount_Applied]]</f>
        <v>0</v>
      </c>
      <c r="K1510" s="10">
        <f>Cleaned_Data[[#This Row],[Revenue]]</f>
        <v>0</v>
      </c>
      <c r="L1510" s="10">
        <f>Cleaned_Data[[#This Row],[Profit]]</f>
        <v>806.52</v>
      </c>
      <c r="M1510" s="10" t="str">
        <f>Cleaned_Data[[#This Row],[Product_Name]]</f>
        <v>Mercurial Superfly</v>
      </c>
      <c r="N1510" s="10" t="str">
        <f>Cleaned_Data[[#This Row],[Product_Line]]</f>
        <v>Soccer</v>
      </c>
      <c r="O1510" s="10" t="str">
        <f>Cleaned_Data[[#This Row],[Size]]</f>
        <v>M</v>
      </c>
      <c r="P1510" s="10" t="str">
        <f t="shared" si="46"/>
        <v>Mercurial Superfly|Soccer|M</v>
      </c>
      <c r="Q1510" s="11">
        <f>Cleaned_Data[[#This Row],[Order_Date]]</f>
        <v>45577</v>
      </c>
      <c r="R1510" s="10" t="str">
        <f>Cleaned_Data[[#This Row],[Region]]</f>
        <v>Pune</v>
      </c>
      <c r="S1510" s="10" t="str">
        <f>Cleaned_Data[[#This Row],[Sales_Channel]]</f>
        <v>Online</v>
      </c>
      <c r="T1510" s="10" t="str">
        <f>Cleaned_Data[[#This Row],[Gender_Category]]</f>
        <v>Kids</v>
      </c>
      <c r="U1510" t="str">
        <f t="shared" si="47"/>
        <v>DK-445</v>
      </c>
      <c r="V1510" s="10"/>
      <c r="W1510" s="10"/>
    </row>
    <row r="1511" spans="1:23" x14ac:dyDescent="0.3">
      <c r="A1511" s="10" t="s">
        <v>1830</v>
      </c>
      <c r="B1511" s="10">
        <f>Cleaned_Data[[#This Row],[Order_ID]]</f>
        <v>3583</v>
      </c>
      <c r="C1511" s="10" t="str">
        <f>_xlfn.XLOOKUP(P1511,Dim_Product!$E$2:$E$221,Dim_Product!$A$2:$A$221,"Not Found")</f>
        <v>PK-138</v>
      </c>
      <c r="D1511" s="10" t="str">
        <f>_xlfn.XLOOKUP(Table5[[#This Row],[Order_Date]],Table8[Date],Table8[Date_Key],"Not Found")</f>
        <v>DK-728</v>
      </c>
      <c r="E1511" s="10" t="str">
        <f>_xlfn.XLOOKUP(R1511,Table4[Region],Table4[Region_Key])</f>
        <v>RK-01</v>
      </c>
      <c r="F1511" s="10" t="str">
        <f>_xlfn.XLOOKUP(S1511,Table6[Sales_Channel],Table6[Channel_Key])</f>
        <v>CK-01</v>
      </c>
      <c r="G1511" s="10" t="str">
        <f>_xlfn.XLOOKUP(T1511,Table7[Gender_Category],Table7[Gender_Key])</f>
        <v>GK-03</v>
      </c>
      <c r="H1511" s="10">
        <f>Cleaned_Data[[#This Row],[Units_Sold]]</f>
        <v>2</v>
      </c>
      <c r="I1511" s="10">
        <f>Cleaned_Data[[#This Row],[MRP]]</f>
        <v>3153.32</v>
      </c>
      <c r="J1511" s="10">
        <f>Cleaned_Data[[#This Row],[Discount_Applied]]</f>
        <v>0.02</v>
      </c>
      <c r="K1511" s="10">
        <f>Cleaned_Data[[#This Row],[Revenue]]</f>
        <v>0</v>
      </c>
      <c r="L1511" s="10">
        <f>Cleaned_Data[[#This Row],[Profit]]</f>
        <v>204.06</v>
      </c>
      <c r="M1511" s="10" t="str">
        <f>Cleaned_Data[[#This Row],[Product_Name]]</f>
        <v>Kyrie Flytrap</v>
      </c>
      <c r="N1511" s="10" t="str">
        <f>Cleaned_Data[[#This Row],[Product_Line]]</f>
        <v>Basketball</v>
      </c>
      <c r="O1511" s="10" t="str">
        <f>Cleaned_Data[[#This Row],[Size]]</f>
        <v>12</v>
      </c>
      <c r="P1511" s="10" t="str">
        <f t="shared" si="46"/>
        <v>Kyrie Flytrap|Basketball|12</v>
      </c>
      <c r="Q1511" s="11">
        <f>Cleaned_Data[[#This Row],[Order_Date]]</f>
        <v>45860</v>
      </c>
      <c r="R1511" s="10" t="str">
        <f>Cleaned_Data[[#This Row],[Region]]</f>
        <v>Bangalore</v>
      </c>
      <c r="S1511" s="10" t="str">
        <f>Cleaned_Data[[#This Row],[Sales_Channel]]</f>
        <v>Online</v>
      </c>
      <c r="T1511" s="10" t="str">
        <f>Cleaned_Data[[#This Row],[Gender_Category]]</f>
        <v>Men</v>
      </c>
      <c r="U1511" t="str">
        <f t="shared" si="47"/>
        <v>DK-728</v>
      </c>
      <c r="V1511" s="10"/>
      <c r="W1511" s="10"/>
    </row>
    <row r="1512" spans="1:23" x14ac:dyDescent="0.3">
      <c r="A1512" s="10" t="s">
        <v>1831</v>
      </c>
      <c r="B1512" s="10">
        <f>Cleaned_Data[[#This Row],[Order_ID]]</f>
        <v>3584</v>
      </c>
      <c r="C1512" s="10" t="str">
        <f>_xlfn.XLOOKUP(P1512,Dim_Product!$E$2:$E$221,Dim_Product!$A$2:$A$221,"Not Found")</f>
        <v>PK-137</v>
      </c>
      <c r="D1512" s="10" t="str">
        <f>_xlfn.XLOOKUP(Table5[[#This Row],[Order_Date]],Table8[Date],Table8[Date_Key],"Not Found")</f>
        <v>DK-632</v>
      </c>
      <c r="E1512" s="10" t="str">
        <f>_xlfn.XLOOKUP(R1512,Table4[Region],Table4[Region_Key])</f>
        <v>RK-06</v>
      </c>
      <c r="F1512" s="10" t="str">
        <f>_xlfn.XLOOKUP(S1512,Table6[Sales_Channel],Table6[Channel_Key])</f>
        <v>CK-01</v>
      </c>
      <c r="G1512" s="10" t="str">
        <f>_xlfn.XLOOKUP(T1512,Table7[Gender_Category],Table7[Gender_Key])</f>
        <v>GK-03</v>
      </c>
      <c r="H1512" s="10">
        <f>Cleaned_Data[[#This Row],[Units_Sold]]</f>
        <v>2</v>
      </c>
      <c r="I1512" s="10">
        <f>Cleaned_Data[[#This Row],[MRP]]</f>
        <v>3500.16</v>
      </c>
      <c r="J1512" s="10">
        <f>Cleaned_Data[[#This Row],[Discount_Applied]]</f>
        <v>0</v>
      </c>
      <c r="K1512" s="10">
        <f>Cleaned_Data[[#This Row],[Revenue]]</f>
        <v>0</v>
      </c>
      <c r="L1512" s="10">
        <f>Cleaned_Data[[#This Row],[Profit]]</f>
        <v>-258.05</v>
      </c>
      <c r="M1512" s="10" t="str">
        <f>Cleaned_Data[[#This Row],[Product_Name]]</f>
        <v>Air Jordan</v>
      </c>
      <c r="N1512" s="10" t="str">
        <f>Cleaned_Data[[#This Row],[Product_Line]]</f>
        <v>Basketball</v>
      </c>
      <c r="O1512" s="10" t="str">
        <f>Cleaned_Data[[#This Row],[Size]]</f>
        <v>10</v>
      </c>
      <c r="P1512" s="10" t="str">
        <f t="shared" si="46"/>
        <v>Air Jordan|Basketball|10</v>
      </c>
      <c r="Q1512" s="11">
        <f>Cleaned_Data[[#This Row],[Order_Date]]</f>
        <v>45764</v>
      </c>
      <c r="R1512" s="10" t="str">
        <f>Cleaned_Data[[#This Row],[Region]]</f>
        <v>Kolkata</v>
      </c>
      <c r="S1512" s="10" t="str">
        <f>Cleaned_Data[[#This Row],[Sales_Channel]]</f>
        <v>Online</v>
      </c>
      <c r="T1512" s="10" t="str">
        <f>Cleaned_Data[[#This Row],[Gender_Category]]</f>
        <v>Men</v>
      </c>
      <c r="U1512" t="str">
        <f t="shared" si="47"/>
        <v>DK-632</v>
      </c>
      <c r="V1512" s="10"/>
      <c r="W1512" s="10"/>
    </row>
    <row r="1513" spans="1:23" x14ac:dyDescent="0.3">
      <c r="A1513" s="10" t="s">
        <v>1832</v>
      </c>
      <c r="B1513" s="10">
        <f>Cleaned_Data[[#This Row],[Order_ID]]</f>
        <v>3585</v>
      </c>
      <c r="C1513" s="10" t="str">
        <f>_xlfn.XLOOKUP(P1513,Dim_Product!$E$2:$E$221,Dim_Product!$A$2:$A$221,"Not Found")</f>
        <v>PK-90</v>
      </c>
      <c r="D1513" s="10" t="str">
        <f>_xlfn.XLOOKUP(Table5[[#This Row],[Order_Date]],Table8[Date],Table8[Date_Key],"Not Found")</f>
        <v>DK-571</v>
      </c>
      <c r="E1513" s="10" t="str">
        <f>_xlfn.XLOOKUP(R1513,Table4[Region],Table4[Region_Key])</f>
        <v>RK-06</v>
      </c>
      <c r="F1513" s="10" t="str">
        <f>_xlfn.XLOOKUP(S1513,Table6[Sales_Channel],Table6[Channel_Key])</f>
        <v>CK-02</v>
      </c>
      <c r="G1513" s="10" t="str">
        <f>_xlfn.XLOOKUP(T1513,Table7[Gender_Category],Table7[Gender_Key])</f>
        <v>GK-03</v>
      </c>
      <c r="H1513" s="10">
        <f>Cleaned_Data[[#This Row],[Units_Sold]]</f>
        <v>2</v>
      </c>
      <c r="I1513" s="10">
        <f>Cleaned_Data[[#This Row],[MRP]]</f>
        <v>6110.0300000000007</v>
      </c>
      <c r="J1513" s="10">
        <f>Cleaned_Data[[#This Row],[Discount_Applied]]</f>
        <v>0.52</v>
      </c>
      <c r="K1513" s="10">
        <f>Cleaned_Data[[#This Row],[Revenue]]</f>
        <v>0</v>
      </c>
      <c r="L1513" s="10">
        <f>Cleaned_Data[[#This Row],[Profit]]</f>
        <v>1263.9100000000001</v>
      </c>
      <c r="M1513" s="10" t="str">
        <f>Cleaned_Data[[#This Row],[Product_Name]]</f>
        <v>Air Zoom</v>
      </c>
      <c r="N1513" s="10" t="str">
        <f>Cleaned_Data[[#This Row],[Product_Line]]</f>
        <v>Running</v>
      </c>
      <c r="O1513" s="10" t="str">
        <f>Cleaned_Data[[#This Row],[Size]]</f>
        <v>XL</v>
      </c>
      <c r="P1513" s="10" t="str">
        <f t="shared" si="46"/>
        <v>Air Zoom|Running|XL</v>
      </c>
      <c r="Q1513" s="11">
        <f>Cleaned_Data[[#This Row],[Order_Date]]</f>
        <v>45703</v>
      </c>
      <c r="R1513" s="10" t="str">
        <f>Cleaned_Data[[#This Row],[Region]]</f>
        <v>Kolkata</v>
      </c>
      <c r="S1513" s="10" t="str">
        <f>Cleaned_Data[[#This Row],[Sales_Channel]]</f>
        <v>Retail</v>
      </c>
      <c r="T1513" s="10" t="str">
        <f>Cleaned_Data[[#This Row],[Gender_Category]]</f>
        <v>Men</v>
      </c>
      <c r="U1513" t="str">
        <f t="shared" si="47"/>
        <v>DK-571</v>
      </c>
      <c r="V1513" s="10"/>
      <c r="W1513" s="10"/>
    </row>
    <row r="1514" spans="1:23" x14ac:dyDescent="0.3">
      <c r="A1514" s="10" t="s">
        <v>1833</v>
      </c>
      <c r="B1514" s="10">
        <f>Cleaned_Data[[#This Row],[Order_ID]]</f>
        <v>3586</v>
      </c>
      <c r="C1514" s="10" t="str">
        <f>_xlfn.XLOOKUP(P1514,Dim_Product!$E$2:$E$221,Dim_Product!$A$2:$A$221,"Not Found")</f>
        <v>PK-09</v>
      </c>
      <c r="D1514" s="10" t="str">
        <f>_xlfn.XLOOKUP(Table5[[#This Row],[Order_Date]],Table8[Date],Table8[Date_Key],"Not Found")</f>
        <v>DK-681</v>
      </c>
      <c r="E1514" s="10" t="str">
        <f>_xlfn.XLOOKUP(R1514,Table4[Region],Table4[Region_Key])</f>
        <v>RK-05</v>
      </c>
      <c r="F1514" s="10" t="str">
        <f>_xlfn.XLOOKUP(S1514,Table6[Sales_Channel],Table6[Channel_Key])</f>
        <v>CK-01</v>
      </c>
      <c r="G1514" s="10" t="str">
        <f>_xlfn.XLOOKUP(T1514,Table7[Gender_Category],Table7[Gender_Key])</f>
        <v>GK-02</v>
      </c>
      <c r="H1514" s="10">
        <f>Cleaned_Data[[#This Row],[Units_Sold]]</f>
        <v>2</v>
      </c>
      <c r="I1514" s="10">
        <f>Cleaned_Data[[#This Row],[MRP]]</f>
        <v>6110.0300000000007</v>
      </c>
      <c r="J1514" s="10">
        <f>Cleaned_Data[[#This Row],[Discount_Applied]]</f>
        <v>0</v>
      </c>
      <c r="K1514" s="10">
        <f>Cleaned_Data[[#This Row],[Revenue]]</f>
        <v>0</v>
      </c>
      <c r="L1514" s="10">
        <f>Cleaned_Data[[#This Row],[Profit]]</f>
        <v>3579.64</v>
      </c>
      <c r="M1514" s="10" t="str">
        <f>Cleaned_Data[[#This Row],[Product_Name]]</f>
        <v>Waffle One</v>
      </c>
      <c r="N1514" s="10" t="str">
        <f>Cleaned_Data[[#This Row],[Product_Line]]</f>
        <v>Lifestyle</v>
      </c>
      <c r="O1514" s="10" t="str">
        <f>Cleaned_Data[[#This Row],[Size]]</f>
        <v>L</v>
      </c>
      <c r="P1514" s="10" t="str">
        <f t="shared" si="46"/>
        <v>Waffle One|Lifestyle|L</v>
      </c>
      <c r="Q1514" s="11">
        <f>Cleaned_Data[[#This Row],[Order_Date]]</f>
        <v>45813</v>
      </c>
      <c r="R1514" s="10" t="str">
        <f>Cleaned_Data[[#This Row],[Region]]</f>
        <v>Delhi</v>
      </c>
      <c r="S1514" s="10" t="str">
        <f>Cleaned_Data[[#This Row],[Sales_Channel]]</f>
        <v>Online</v>
      </c>
      <c r="T1514" s="10" t="str">
        <f>Cleaned_Data[[#This Row],[Gender_Category]]</f>
        <v>Women</v>
      </c>
      <c r="U1514" t="str">
        <f t="shared" si="47"/>
        <v>DK-681</v>
      </c>
      <c r="V1514" s="10"/>
      <c r="W1514" s="10"/>
    </row>
    <row r="1515" spans="1:23" x14ac:dyDescent="0.3">
      <c r="A1515" s="10" t="s">
        <v>1834</v>
      </c>
      <c r="B1515" s="10">
        <f>Cleaned_Data[[#This Row],[Order_ID]]</f>
        <v>3587</v>
      </c>
      <c r="C1515" s="10" t="str">
        <f>_xlfn.XLOOKUP(P1515,Dim_Product!$E$2:$E$221,Dim_Product!$A$2:$A$221,"Not Found")</f>
        <v>PK-202</v>
      </c>
      <c r="D1515" s="10" t="str">
        <f>_xlfn.XLOOKUP(Table5[[#This Row],[Order_Date]],Table8[Date],Table8[Date_Key],"Not Found")</f>
        <v>DK-631</v>
      </c>
      <c r="E1515" s="10" t="str">
        <f>_xlfn.XLOOKUP(R1515,Table4[Region],Table4[Region_Key])</f>
        <v>RK-01</v>
      </c>
      <c r="F1515" s="10" t="str">
        <f>_xlfn.XLOOKUP(S1515,Table6[Sales_Channel],Table6[Channel_Key])</f>
        <v>CK-01</v>
      </c>
      <c r="G1515" s="10" t="str">
        <f>_xlfn.XLOOKUP(T1515,Table7[Gender_Category],Table7[Gender_Key])</f>
        <v>GK-03</v>
      </c>
      <c r="H1515" s="10">
        <f>Cleaned_Data[[#This Row],[Units_Sold]]</f>
        <v>2</v>
      </c>
      <c r="I1515" s="10">
        <f>Cleaned_Data[[#This Row],[MRP]]</f>
        <v>6110.0300000000007</v>
      </c>
      <c r="J1515" s="10">
        <f>Cleaned_Data[[#This Row],[Discount_Applied]]</f>
        <v>0</v>
      </c>
      <c r="K1515" s="10">
        <f>Cleaned_Data[[#This Row],[Revenue]]</f>
        <v>0</v>
      </c>
      <c r="L1515" s="10">
        <f>Cleaned_Data[[#This Row],[Profit]]</f>
        <v>-1182.04</v>
      </c>
      <c r="M1515" s="10" t="str">
        <f>Cleaned_Data[[#This Row],[Product_Name]]</f>
        <v>SuperRep Go</v>
      </c>
      <c r="N1515" s="10" t="str">
        <f>Cleaned_Data[[#This Row],[Product_Line]]</f>
        <v>Training</v>
      </c>
      <c r="O1515" s="10" t="str">
        <f>Cleaned_Data[[#This Row],[Size]]</f>
        <v>6</v>
      </c>
      <c r="P1515" s="10" t="str">
        <f t="shared" si="46"/>
        <v>SuperRep Go|Training|6</v>
      </c>
      <c r="Q1515" s="11">
        <f>Cleaned_Data[[#This Row],[Order_Date]]</f>
        <v>45763</v>
      </c>
      <c r="R1515" s="10" t="str">
        <f>Cleaned_Data[[#This Row],[Region]]</f>
        <v>Bangalore</v>
      </c>
      <c r="S1515" s="10" t="str">
        <f>Cleaned_Data[[#This Row],[Sales_Channel]]</f>
        <v>Online</v>
      </c>
      <c r="T1515" s="10" t="str">
        <f>Cleaned_Data[[#This Row],[Gender_Category]]</f>
        <v>Men</v>
      </c>
      <c r="U1515" t="str">
        <f t="shared" si="47"/>
        <v>DK-631</v>
      </c>
      <c r="V1515" s="10"/>
      <c r="W1515" s="10"/>
    </row>
    <row r="1516" spans="1:23" x14ac:dyDescent="0.3">
      <c r="A1516" s="10" t="s">
        <v>1835</v>
      </c>
      <c r="B1516" s="10">
        <f>Cleaned_Data[[#This Row],[Order_ID]]</f>
        <v>3588</v>
      </c>
      <c r="C1516" s="10" t="str">
        <f>_xlfn.XLOOKUP(P1516,Dim_Product!$E$2:$E$221,Dim_Product!$A$2:$A$221,"Not Found")</f>
        <v>PK-09</v>
      </c>
      <c r="D1516" s="10" t="str">
        <f>_xlfn.XLOOKUP(Table5[[#This Row],[Order_Date]],Table8[Date],Table8[Date_Key],"Not Found")</f>
        <v>DK-382</v>
      </c>
      <c r="E1516" s="10" t="str">
        <f>_xlfn.XLOOKUP(R1516,Table4[Region],Table4[Region_Key])</f>
        <v>RK-04</v>
      </c>
      <c r="F1516" s="10" t="str">
        <f>_xlfn.XLOOKUP(S1516,Table6[Sales_Channel],Table6[Channel_Key])</f>
        <v>CK-01</v>
      </c>
      <c r="G1516" s="10" t="str">
        <f>_xlfn.XLOOKUP(T1516,Table7[Gender_Category],Table7[Gender_Key])</f>
        <v>GK-03</v>
      </c>
      <c r="H1516" s="10">
        <f>Cleaned_Data[[#This Row],[Units_Sold]]</f>
        <v>2</v>
      </c>
      <c r="I1516" s="10">
        <f>Cleaned_Data[[#This Row],[MRP]]</f>
        <v>7808.46</v>
      </c>
      <c r="J1516" s="10">
        <f>Cleaned_Data[[#This Row],[Discount_Applied]]</f>
        <v>0</v>
      </c>
      <c r="K1516" s="10">
        <f>Cleaned_Data[[#This Row],[Revenue]]</f>
        <v>0</v>
      </c>
      <c r="L1516" s="10">
        <f>Cleaned_Data[[#This Row],[Profit]]</f>
        <v>3190.87</v>
      </c>
      <c r="M1516" s="10" t="str">
        <f>Cleaned_Data[[#This Row],[Product_Name]]</f>
        <v>Waffle One</v>
      </c>
      <c r="N1516" s="10" t="str">
        <f>Cleaned_Data[[#This Row],[Product_Line]]</f>
        <v>Lifestyle</v>
      </c>
      <c r="O1516" s="10" t="str">
        <f>Cleaned_Data[[#This Row],[Size]]</f>
        <v>L</v>
      </c>
      <c r="P1516" s="10" t="str">
        <f t="shared" si="46"/>
        <v>Waffle One|Lifestyle|L</v>
      </c>
      <c r="Q1516" s="11">
        <f>Cleaned_Data[[#This Row],[Order_Date]]</f>
        <v>45514</v>
      </c>
      <c r="R1516" s="10" t="str">
        <f>Cleaned_Data[[#This Row],[Region]]</f>
        <v>Pune</v>
      </c>
      <c r="S1516" s="10" t="str">
        <f>Cleaned_Data[[#This Row],[Sales_Channel]]</f>
        <v>Online</v>
      </c>
      <c r="T1516" s="10" t="str">
        <f>Cleaned_Data[[#This Row],[Gender_Category]]</f>
        <v>Men</v>
      </c>
      <c r="U1516" t="str">
        <f t="shared" si="47"/>
        <v>DK-382</v>
      </c>
      <c r="V1516" s="10"/>
      <c r="W1516" s="10"/>
    </row>
    <row r="1517" spans="1:23" x14ac:dyDescent="0.3">
      <c r="A1517" s="10" t="s">
        <v>1836</v>
      </c>
      <c r="B1517" s="10">
        <f>Cleaned_Data[[#This Row],[Order_ID]]</f>
        <v>3589</v>
      </c>
      <c r="C1517" s="10" t="str">
        <f>_xlfn.XLOOKUP(P1517,Dim_Product!$E$2:$E$221,Dim_Product!$A$2:$A$221,"Not Found")</f>
        <v>PK-25</v>
      </c>
      <c r="D1517" s="10" t="str">
        <f>_xlfn.XLOOKUP(Table5[[#This Row],[Order_Date]],Table8[Date],Table8[Date_Key],"Not Found")</f>
        <v>Not Found</v>
      </c>
      <c r="E1517" s="10" t="str">
        <f>_xlfn.XLOOKUP(R1517,Table4[Region],Table4[Region_Key])</f>
        <v>RK-03</v>
      </c>
      <c r="F1517" s="10" t="str">
        <f>_xlfn.XLOOKUP(S1517,Table6[Sales_Channel],Table6[Channel_Key])</f>
        <v>CK-02</v>
      </c>
      <c r="G1517" s="10" t="str">
        <f>_xlfn.XLOOKUP(T1517,Table7[Gender_Category],Table7[Gender_Key])</f>
        <v>GK-01</v>
      </c>
      <c r="H1517" s="10">
        <f>Cleaned_Data[[#This Row],[Units_Sold]]</f>
        <v>2</v>
      </c>
      <c r="I1517" s="10">
        <f>Cleaned_Data[[#This Row],[MRP]]</f>
        <v>6110.0300000000007</v>
      </c>
      <c r="J1517" s="10">
        <f>Cleaned_Data[[#This Row],[Discount_Applied]]</f>
        <v>0</v>
      </c>
      <c r="K1517" s="10">
        <f>Cleaned_Data[[#This Row],[Revenue]]</f>
        <v>0</v>
      </c>
      <c r="L1517" s="10">
        <f>Cleaned_Data[[#This Row],[Profit]]</f>
        <v>-247.69</v>
      </c>
      <c r="M1517" s="10" t="str">
        <f>Cleaned_Data[[#This Row],[Product_Name]]</f>
        <v>Flex Trainer</v>
      </c>
      <c r="N1517" s="10" t="str">
        <f>Cleaned_Data[[#This Row],[Product_Line]]</f>
        <v>Training</v>
      </c>
      <c r="O1517" s="10" t="str">
        <f>Cleaned_Data[[#This Row],[Size]]</f>
        <v>12</v>
      </c>
      <c r="P1517" s="10" t="str">
        <f t="shared" si="46"/>
        <v>Flex Trainer|Training|12</v>
      </c>
      <c r="Q1517" s="11" t="str">
        <f>Cleaned_Data[[#This Row],[Order_Date]]</f>
        <v/>
      </c>
      <c r="R1517" s="10" t="str">
        <f>Cleaned_Data[[#This Row],[Region]]</f>
        <v>Mumbai</v>
      </c>
      <c r="S1517" s="10" t="str">
        <f>Cleaned_Data[[#This Row],[Sales_Channel]]</f>
        <v>Retail</v>
      </c>
      <c r="T1517" s="10" t="str">
        <f>Cleaned_Data[[#This Row],[Gender_Category]]</f>
        <v>Kids</v>
      </c>
      <c r="U1517" t="str">
        <f t="shared" si="47"/>
        <v>Not Found</v>
      </c>
      <c r="V1517" s="10"/>
      <c r="W1517" s="10"/>
    </row>
    <row r="1518" spans="1:23" x14ac:dyDescent="0.3">
      <c r="A1518" s="10" t="s">
        <v>1837</v>
      </c>
      <c r="B1518" s="10">
        <f>Cleaned_Data[[#This Row],[Order_ID]]</f>
        <v>3591</v>
      </c>
      <c r="C1518" s="10" t="str">
        <f>_xlfn.XLOOKUP(P1518,Dim_Product!$E$2:$E$221,Dim_Product!$A$2:$A$221,"Not Found")</f>
        <v>PK-159</v>
      </c>
      <c r="D1518" s="10" t="str">
        <f>_xlfn.XLOOKUP(Table5[[#This Row],[Order_Date]],Table8[Date],Table8[Date_Key],"Not Found")</f>
        <v>Not Found</v>
      </c>
      <c r="E1518" s="10" t="str">
        <f>_xlfn.XLOOKUP(R1518,Table4[Region],Table4[Region_Key])</f>
        <v>RK-05</v>
      </c>
      <c r="F1518" s="10" t="str">
        <f>_xlfn.XLOOKUP(S1518,Table6[Sales_Channel],Table6[Channel_Key])</f>
        <v>CK-02</v>
      </c>
      <c r="G1518" s="10" t="str">
        <f>_xlfn.XLOOKUP(T1518,Table7[Gender_Category],Table7[Gender_Key])</f>
        <v>GK-01</v>
      </c>
      <c r="H1518" s="10">
        <f>Cleaned_Data[[#This Row],[Units_Sold]]</f>
        <v>2</v>
      </c>
      <c r="I1518" s="10">
        <f>Cleaned_Data[[#This Row],[MRP]]</f>
        <v>3718.65</v>
      </c>
      <c r="J1518" s="10">
        <f>Cleaned_Data[[#This Row],[Discount_Applied]]</f>
        <v>0</v>
      </c>
      <c r="K1518" s="10">
        <f>Cleaned_Data[[#This Row],[Revenue]]</f>
        <v>0</v>
      </c>
      <c r="L1518" s="10">
        <f>Cleaned_Data[[#This Row],[Profit]]</f>
        <v>2210.66</v>
      </c>
      <c r="M1518" s="10" t="str">
        <f>Cleaned_Data[[#This Row],[Product_Name]]</f>
        <v>Pegasus Turbo</v>
      </c>
      <c r="N1518" s="10" t="str">
        <f>Cleaned_Data[[#This Row],[Product_Line]]</f>
        <v>Running</v>
      </c>
      <c r="O1518" s="10" t="str">
        <f>Cleaned_Data[[#This Row],[Size]]</f>
        <v>8</v>
      </c>
      <c r="P1518" s="10" t="str">
        <f t="shared" si="46"/>
        <v>Pegasus Turbo|Running|8</v>
      </c>
      <c r="Q1518" s="11" t="str">
        <f>Cleaned_Data[[#This Row],[Order_Date]]</f>
        <v/>
      </c>
      <c r="R1518" s="10" t="str">
        <f>Cleaned_Data[[#This Row],[Region]]</f>
        <v>Delhi</v>
      </c>
      <c r="S1518" s="10" t="str">
        <f>Cleaned_Data[[#This Row],[Sales_Channel]]</f>
        <v>Retail</v>
      </c>
      <c r="T1518" s="10" t="str">
        <f>Cleaned_Data[[#This Row],[Gender_Category]]</f>
        <v>Kids</v>
      </c>
      <c r="U1518" t="str">
        <f t="shared" si="47"/>
        <v>Not Found</v>
      </c>
      <c r="V1518" s="10"/>
      <c r="W1518" s="10"/>
    </row>
    <row r="1519" spans="1:23" x14ac:dyDescent="0.3">
      <c r="A1519" s="10" t="s">
        <v>1838</v>
      </c>
      <c r="B1519" s="10">
        <f>Cleaned_Data[[#This Row],[Order_ID]]</f>
        <v>3592</v>
      </c>
      <c r="C1519" s="10" t="str">
        <f>_xlfn.XLOOKUP(P1519,Dim_Product!$E$2:$E$221,Dim_Product!$A$2:$A$221,"Not Found")</f>
        <v>PK-19</v>
      </c>
      <c r="D1519" s="10" t="str">
        <f>_xlfn.XLOOKUP(Table5[[#This Row],[Order_Date]],Table8[Date],Table8[Date_Key],"Not Found")</f>
        <v>Not Found</v>
      </c>
      <c r="E1519" s="10" t="str">
        <f>_xlfn.XLOOKUP(R1519,Table4[Region],Table4[Region_Key])</f>
        <v>RK-06</v>
      </c>
      <c r="F1519" s="10" t="str">
        <f>_xlfn.XLOOKUP(S1519,Table6[Sales_Channel],Table6[Channel_Key])</f>
        <v>CK-02</v>
      </c>
      <c r="G1519" s="10" t="str">
        <f>_xlfn.XLOOKUP(T1519,Table7[Gender_Category],Table7[Gender_Key])</f>
        <v>GK-02</v>
      </c>
      <c r="H1519" s="10">
        <f>Cleaned_Data[[#This Row],[Units_Sold]]</f>
        <v>2</v>
      </c>
      <c r="I1519" s="10">
        <f>Cleaned_Data[[#This Row],[MRP]]</f>
        <v>8609.0499999999993</v>
      </c>
      <c r="J1519" s="10">
        <f>Cleaned_Data[[#This Row],[Discount_Applied]]</f>
        <v>0</v>
      </c>
      <c r="K1519" s="10">
        <f>Cleaned_Data[[#This Row],[Revenue]]</f>
        <v>0</v>
      </c>
      <c r="L1519" s="10">
        <f>Cleaned_Data[[#This Row],[Profit]]</f>
        <v>1289.77</v>
      </c>
      <c r="M1519" s="10" t="str">
        <f>Cleaned_Data[[#This Row],[Product_Name]]</f>
        <v>Free RN</v>
      </c>
      <c r="N1519" s="10" t="str">
        <f>Cleaned_Data[[#This Row],[Product_Line]]</f>
        <v>Running</v>
      </c>
      <c r="O1519" s="10" t="str">
        <f>Cleaned_Data[[#This Row],[Size]]</f>
        <v>L</v>
      </c>
      <c r="P1519" s="10" t="str">
        <f t="shared" si="46"/>
        <v>Free RN|Running|L</v>
      </c>
      <c r="Q1519" s="11" t="str">
        <f>Cleaned_Data[[#This Row],[Order_Date]]</f>
        <v/>
      </c>
      <c r="R1519" s="10" t="str">
        <f>Cleaned_Data[[#This Row],[Region]]</f>
        <v>Kolkata</v>
      </c>
      <c r="S1519" s="10" t="str">
        <f>Cleaned_Data[[#This Row],[Sales_Channel]]</f>
        <v>Retail</v>
      </c>
      <c r="T1519" s="10" t="str">
        <f>Cleaned_Data[[#This Row],[Gender_Category]]</f>
        <v>Women</v>
      </c>
      <c r="U1519" t="str">
        <f t="shared" si="47"/>
        <v>Not Found</v>
      </c>
      <c r="V1519" s="10"/>
      <c r="W1519" s="10"/>
    </row>
    <row r="1520" spans="1:23" x14ac:dyDescent="0.3">
      <c r="A1520" s="10" t="s">
        <v>1839</v>
      </c>
      <c r="B1520" s="10">
        <f>Cleaned_Data[[#This Row],[Order_ID]]</f>
        <v>3593</v>
      </c>
      <c r="C1520" s="10" t="str">
        <f>_xlfn.XLOOKUP(P1520,Dim_Product!$E$2:$E$221,Dim_Product!$A$2:$A$221,"Not Found")</f>
        <v>PK-53</v>
      </c>
      <c r="D1520" s="10" t="str">
        <f>_xlfn.XLOOKUP(Table5[[#This Row],[Order_Date]],Table8[Date],Table8[Date_Key],"Not Found")</f>
        <v>DK-386</v>
      </c>
      <c r="E1520" s="10" t="str">
        <f>_xlfn.XLOOKUP(R1520,Table4[Region],Table4[Region_Key])</f>
        <v>RK-04</v>
      </c>
      <c r="F1520" s="10" t="str">
        <f>_xlfn.XLOOKUP(S1520,Table6[Sales_Channel],Table6[Channel_Key])</f>
        <v>CK-01</v>
      </c>
      <c r="G1520" s="10" t="str">
        <f>_xlfn.XLOOKUP(T1520,Table7[Gender_Category],Table7[Gender_Key])</f>
        <v>GK-02</v>
      </c>
      <c r="H1520" s="10">
        <f>Cleaned_Data[[#This Row],[Units_Sold]]</f>
        <v>2</v>
      </c>
      <c r="I1520" s="10">
        <f>Cleaned_Data[[#This Row],[MRP]]</f>
        <v>6452.43</v>
      </c>
      <c r="J1520" s="10">
        <f>Cleaned_Data[[#This Row],[Discount_Applied]]</f>
        <v>0</v>
      </c>
      <c r="K1520" s="10">
        <f>Cleaned_Data[[#This Row],[Revenue]]</f>
        <v>0</v>
      </c>
      <c r="L1520" s="10">
        <f>Cleaned_Data[[#This Row],[Profit]]</f>
        <v>-1012.43</v>
      </c>
      <c r="M1520" s="10" t="str">
        <f>Cleaned_Data[[#This Row],[Product_Name]]</f>
        <v>Air Jordan</v>
      </c>
      <c r="N1520" s="10" t="str">
        <f>Cleaned_Data[[#This Row],[Product_Line]]</f>
        <v>Basketball</v>
      </c>
      <c r="O1520" s="10" t="str">
        <f>Cleaned_Data[[#This Row],[Size]]</f>
        <v>L</v>
      </c>
      <c r="P1520" s="10" t="str">
        <f t="shared" si="46"/>
        <v>Air Jordan|Basketball|L</v>
      </c>
      <c r="Q1520" s="11">
        <f>Cleaned_Data[[#This Row],[Order_Date]]</f>
        <v>45518</v>
      </c>
      <c r="R1520" s="10" t="str">
        <f>Cleaned_Data[[#This Row],[Region]]</f>
        <v>Pune</v>
      </c>
      <c r="S1520" s="10" t="str">
        <f>Cleaned_Data[[#This Row],[Sales_Channel]]</f>
        <v>Online</v>
      </c>
      <c r="T1520" s="10" t="str">
        <f>Cleaned_Data[[#This Row],[Gender_Category]]</f>
        <v>Women</v>
      </c>
      <c r="U1520" t="str">
        <f t="shared" si="47"/>
        <v>DK-386</v>
      </c>
      <c r="V1520" s="10"/>
      <c r="W1520" s="10"/>
    </row>
    <row r="1521" spans="1:23" x14ac:dyDescent="0.3">
      <c r="A1521" s="10" t="s">
        <v>1840</v>
      </c>
      <c r="B1521" s="10">
        <f>Cleaned_Data[[#This Row],[Order_ID]]</f>
        <v>3594</v>
      </c>
      <c r="C1521" s="10" t="str">
        <f>_xlfn.XLOOKUP(P1521,Dim_Product!$E$2:$E$221,Dim_Product!$A$2:$A$221,"Not Found")</f>
        <v>PK-51</v>
      </c>
      <c r="D1521" s="10" t="str">
        <f>_xlfn.XLOOKUP(Table5[[#This Row],[Order_Date]],Table8[Date],Table8[Date_Key],"Not Found")</f>
        <v>DK-670</v>
      </c>
      <c r="E1521" s="10" t="str">
        <f>_xlfn.XLOOKUP(R1521,Table4[Region],Table4[Region_Key])</f>
        <v>RK-02</v>
      </c>
      <c r="F1521" s="10" t="str">
        <f>_xlfn.XLOOKUP(S1521,Table6[Sales_Channel],Table6[Channel_Key])</f>
        <v>CK-01</v>
      </c>
      <c r="G1521" s="10" t="str">
        <f>_xlfn.XLOOKUP(T1521,Table7[Gender_Category],Table7[Gender_Key])</f>
        <v>GK-01</v>
      </c>
      <c r="H1521" s="10">
        <f>Cleaned_Data[[#This Row],[Units_Sold]]</f>
        <v>-1</v>
      </c>
      <c r="I1521" s="10">
        <f>Cleaned_Data[[#This Row],[MRP]]</f>
        <v>9694.85</v>
      </c>
      <c r="J1521" s="10">
        <f>Cleaned_Data[[#This Row],[Discount_Applied]]</f>
        <v>0.98</v>
      </c>
      <c r="K1521" s="10">
        <f>Cleaned_Data[[#This Row],[Revenue]]</f>
        <v>-193.9</v>
      </c>
      <c r="L1521" s="10">
        <f>Cleaned_Data[[#This Row],[Profit]]</f>
        <v>1562.86</v>
      </c>
      <c r="M1521" s="10" t="str">
        <f>Cleaned_Data[[#This Row],[Product_Name]]</f>
        <v>Flex Trainer</v>
      </c>
      <c r="N1521" s="10" t="str">
        <f>Cleaned_Data[[#This Row],[Product_Line]]</f>
        <v>Training</v>
      </c>
      <c r="O1521" s="10" t="str">
        <f>Cleaned_Data[[#This Row],[Size]]</f>
        <v>NA</v>
      </c>
      <c r="P1521" s="10" t="str">
        <f t="shared" si="46"/>
        <v>Flex Trainer|Training|NA</v>
      </c>
      <c r="Q1521" s="11">
        <f>Cleaned_Data[[#This Row],[Order_Date]]</f>
        <v>45802</v>
      </c>
      <c r="R1521" s="10" t="str">
        <f>Cleaned_Data[[#This Row],[Region]]</f>
        <v>Hyderabad</v>
      </c>
      <c r="S1521" s="10" t="str">
        <f>Cleaned_Data[[#This Row],[Sales_Channel]]</f>
        <v>Online</v>
      </c>
      <c r="T1521" s="10" t="str">
        <f>Cleaned_Data[[#This Row],[Gender_Category]]</f>
        <v>Kids</v>
      </c>
      <c r="U1521" t="str">
        <f t="shared" si="47"/>
        <v>DK-670</v>
      </c>
      <c r="V1521" s="10"/>
      <c r="W1521" s="10"/>
    </row>
    <row r="1522" spans="1:23" x14ac:dyDescent="0.3">
      <c r="A1522" s="10" t="s">
        <v>1841</v>
      </c>
      <c r="B1522" s="10">
        <f>Cleaned_Data[[#This Row],[Order_ID]]</f>
        <v>3595</v>
      </c>
      <c r="C1522" s="10" t="str">
        <f>_xlfn.XLOOKUP(P1522,Dim_Product!$E$2:$E$221,Dim_Product!$A$2:$A$221,"Not Found")</f>
        <v>PK-42</v>
      </c>
      <c r="D1522" s="10" t="str">
        <f>_xlfn.XLOOKUP(Table5[[#This Row],[Order_Date]],Table8[Date],Table8[Date_Key],"Not Found")</f>
        <v>DK-241</v>
      </c>
      <c r="E1522" s="10" t="str">
        <f>_xlfn.XLOOKUP(R1522,Table4[Region],Table4[Region_Key])</f>
        <v>RK-04</v>
      </c>
      <c r="F1522" s="10" t="str">
        <f>_xlfn.XLOOKUP(S1522,Table6[Sales_Channel],Table6[Channel_Key])</f>
        <v>CK-01</v>
      </c>
      <c r="G1522" s="10" t="str">
        <f>_xlfn.XLOOKUP(T1522,Table7[Gender_Category],Table7[Gender_Key])</f>
        <v>GK-01</v>
      </c>
      <c r="H1522" s="10">
        <f>Cleaned_Data[[#This Row],[Units_Sold]]</f>
        <v>2</v>
      </c>
      <c r="I1522" s="10">
        <f>Cleaned_Data[[#This Row],[MRP]]</f>
        <v>6890.68</v>
      </c>
      <c r="J1522" s="10">
        <f>Cleaned_Data[[#This Row],[Discount_Applied]]</f>
        <v>0</v>
      </c>
      <c r="K1522" s="10">
        <f>Cleaned_Data[[#This Row],[Revenue]]</f>
        <v>0</v>
      </c>
      <c r="L1522" s="10">
        <f>Cleaned_Data[[#This Row],[Profit]]</f>
        <v>3385.84</v>
      </c>
      <c r="M1522" s="10" t="str">
        <f>Cleaned_Data[[#This Row],[Product_Name]]</f>
        <v>Air Zoom</v>
      </c>
      <c r="N1522" s="10" t="str">
        <f>Cleaned_Data[[#This Row],[Product_Line]]</f>
        <v>Running</v>
      </c>
      <c r="O1522" s="10" t="str">
        <f>Cleaned_Data[[#This Row],[Size]]</f>
        <v>L</v>
      </c>
      <c r="P1522" s="10" t="str">
        <f t="shared" si="46"/>
        <v>Air Zoom|Running|L</v>
      </c>
      <c r="Q1522" s="11">
        <f>Cleaned_Data[[#This Row],[Order_Date]]</f>
        <v>45373</v>
      </c>
      <c r="R1522" s="10" t="str">
        <f>Cleaned_Data[[#This Row],[Region]]</f>
        <v>Pune</v>
      </c>
      <c r="S1522" s="10" t="str">
        <f>Cleaned_Data[[#This Row],[Sales_Channel]]</f>
        <v>Online</v>
      </c>
      <c r="T1522" s="10" t="str">
        <f>Cleaned_Data[[#This Row],[Gender_Category]]</f>
        <v>Kids</v>
      </c>
      <c r="U1522" t="str">
        <f t="shared" si="47"/>
        <v>DK-241</v>
      </c>
      <c r="V1522" s="10"/>
      <c r="W1522" s="10"/>
    </row>
    <row r="1523" spans="1:23" x14ac:dyDescent="0.3">
      <c r="A1523" s="10" t="s">
        <v>1842</v>
      </c>
      <c r="B1523" s="10">
        <f>Cleaned_Data[[#This Row],[Order_ID]]</f>
        <v>3596</v>
      </c>
      <c r="C1523" s="10" t="str">
        <f>_xlfn.XLOOKUP(P1523,Dim_Product!$E$2:$E$221,Dim_Product!$A$2:$A$221,"Not Found")</f>
        <v>PK-140</v>
      </c>
      <c r="D1523" s="10" t="str">
        <f>_xlfn.XLOOKUP(Table5[[#This Row],[Order_Date]],Table8[Date],Table8[Date_Key],"Not Found")</f>
        <v>Not Found</v>
      </c>
      <c r="E1523" s="10" t="str">
        <f>_xlfn.XLOOKUP(R1523,Table4[Region],Table4[Region_Key])</f>
        <v>RK-04</v>
      </c>
      <c r="F1523" s="10" t="str">
        <f>_xlfn.XLOOKUP(S1523,Table6[Sales_Channel],Table6[Channel_Key])</f>
        <v>CK-01</v>
      </c>
      <c r="G1523" s="10" t="str">
        <f>_xlfn.XLOOKUP(T1523,Table7[Gender_Category],Table7[Gender_Key])</f>
        <v>GK-03</v>
      </c>
      <c r="H1523" s="10">
        <f>Cleaned_Data[[#This Row],[Units_Sold]]</f>
        <v>2</v>
      </c>
      <c r="I1523" s="10">
        <f>Cleaned_Data[[#This Row],[MRP]]</f>
        <v>6110.0300000000007</v>
      </c>
      <c r="J1523" s="10">
        <f>Cleaned_Data[[#This Row],[Discount_Applied]]</f>
        <v>0</v>
      </c>
      <c r="K1523" s="10">
        <f>Cleaned_Data[[#This Row],[Revenue]]</f>
        <v>0</v>
      </c>
      <c r="L1523" s="10">
        <f>Cleaned_Data[[#This Row],[Profit]]</f>
        <v>-66.97</v>
      </c>
      <c r="M1523" s="10" t="str">
        <f>Cleaned_Data[[#This Row],[Product_Name]]</f>
        <v>Metcon 7</v>
      </c>
      <c r="N1523" s="10" t="str">
        <f>Cleaned_Data[[#This Row],[Product_Line]]</f>
        <v>Training</v>
      </c>
      <c r="O1523" s="10" t="str">
        <f>Cleaned_Data[[#This Row],[Size]]</f>
        <v>8</v>
      </c>
      <c r="P1523" s="10" t="str">
        <f t="shared" si="46"/>
        <v>Metcon 7|Training|8</v>
      </c>
      <c r="Q1523" s="11" t="str">
        <f>Cleaned_Data[[#This Row],[Order_Date]]</f>
        <v/>
      </c>
      <c r="R1523" s="10" t="str">
        <f>Cleaned_Data[[#This Row],[Region]]</f>
        <v>Pune</v>
      </c>
      <c r="S1523" s="10" t="str">
        <f>Cleaned_Data[[#This Row],[Sales_Channel]]</f>
        <v>Online</v>
      </c>
      <c r="T1523" s="10" t="str">
        <f>Cleaned_Data[[#This Row],[Gender_Category]]</f>
        <v>Men</v>
      </c>
      <c r="U1523" t="str">
        <f t="shared" si="47"/>
        <v>Not Found</v>
      </c>
      <c r="V1523" s="10"/>
      <c r="W1523" s="10"/>
    </row>
    <row r="1524" spans="1:23" x14ac:dyDescent="0.3">
      <c r="A1524" s="10" t="s">
        <v>1843</v>
      </c>
      <c r="B1524" s="10">
        <f>Cleaned_Data[[#This Row],[Order_ID]]</f>
        <v>3597</v>
      </c>
      <c r="C1524" s="10" t="str">
        <f>_xlfn.XLOOKUP(P1524,Dim_Product!$E$2:$E$221,Dim_Product!$A$2:$A$221,"Not Found")</f>
        <v>PK-31</v>
      </c>
      <c r="D1524" s="10" t="str">
        <f>_xlfn.XLOOKUP(Table5[[#This Row],[Order_Date]],Table8[Date],Table8[Date_Key],"Not Found")</f>
        <v>Not Found</v>
      </c>
      <c r="E1524" s="10" t="str">
        <f>_xlfn.XLOOKUP(R1524,Table4[Region],Table4[Region_Key])</f>
        <v>RK-02</v>
      </c>
      <c r="F1524" s="10" t="str">
        <f>_xlfn.XLOOKUP(S1524,Table6[Sales_Channel],Table6[Channel_Key])</f>
        <v>CK-01</v>
      </c>
      <c r="G1524" s="10" t="str">
        <f>_xlfn.XLOOKUP(T1524,Table7[Gender_Category],Table7[Gender_Key])</f>
        <v>GK-01</v>
      </c>
      <c r="H1524" s="10">
        <f>Cleaned_Data[[#This Row],[Units_Sold]]</f>
        <v>2</v>
      </c>
      <c r="I1524" s="10">
        <f>Cleaned_Data[[#This Row],[MRP]]</f>
        <v>6110.0300000000007</v>
      </c>
      <c r="J1524" s="10">
        <f>Cleaned_Data[[#This Row],[Discount_Applied]]</f>
        <v>0</v>
      </c>
      <c r="K1524" s="10">
        <f>Cleaned_Data[[#This Row],[Revenue]]</f>
        <v>0</v>
      </c>
      <c r="L1524" s="10">
        <f>Cleaned_Data[[#This Row],[Profit]]</f>
        <v>230.4</v>
      </c>
      <c r="M1524" s="10" t="str">
        <f>Cleaned_Data[[#This Row],[Product_Name]]</f>
        <v>Zoom Freak</v>
      </c>
      <c r="N1524" s="10" t="str">
        <f>Cleaned_Data[[#This Row],[Product_Line]]</f>
        <v>Basketball</v>
      </c>
      <c r="O1524" s="10" t="str">
        <f>Cleaned_Data[[#This Row],[Size]]</f>
        <v>NA</v>
      </c>
      <c r="P1524" s="10" t="str">
        <f t="shared" si="46"/>
        <v>Zoom Freak|Basketball|NA</v>
      </c>
      <c r="Q1524" s="11" t="str">
        <f>Cleaned_Data[[#This Row],[Order_Date]]</f>
        <v/>
      </c>
      <c r="R1524" s="10" t="str">
        <f>Cleaned_Data[[#This Row],[Region]]</f>
        <v>Hyderabad</v>
      </c>
      <c r="S1524" s="10" t="str">
        <f>Cleaned_Data[[#This Row],[Sales_Channel]]</f>
        <v>Online</v>
      </c>
      <c r="T1524" s="10" t="str">
        <f>Cleaned_Data[[#This Row],[Gender_Category]]</f>
        <v>Kids</v>
      </c>
      <c r="U1524" t="str">
        <f t="shared" si="47"/>
        <v>Not Found</v>
      </c>
      <c r="V1524" s="10"/>
      <c r="W1524" s="10"/>
    </row>
    <row r="1525" spans="1:23" x14ac:dyDescent="0.3">
      <c r="A1525" s="10" t="s">
        <v>1844</v>
      </c>
      <c r="B1525" s="10">
        <f>Cleaned_Data[[#This Row],[Order_ID]]</f>
        <v>3598</v>
      </c>
      <c r="C1525" s="10" t="str">
        <f>_xlfn.XLOOKUP(P1525,Dim_Product!$E$2:$E$221,Dim_Product!$A$2:$A$221,"Not Found")</f>
        <v>PK-142</v>
      </c>
      <c r="D1525" s="10" t="str">
        <f>_xlfn.XLOOKUP(Table5[[#This Row],[Order_Date]],Table8[Date],Table8[Date_Key],"Not Found")</f>
        <v>DK-320</v>
      </c>
      <c r="E1525" s="10" t="str">
        <f>_xlfn.XLOOKUP(R1525,Table4[Region],Table4[Region_Key])</f>
        <v>RK-05</v>
      </c>
      <c r="F1525" s="10" t="str">
        <f>_xlfn.XLOOKUP(S1525,Table6[Sales_Channel],Table6[Channel_Key])</f>
        <v>CK-01</v>
      </c>
      <c r="G1525" s="10" t="str">
        <f>_xlfn.XLOOKUP(T1525,Table7[Gender_Category],Table7[Gender_Key])</f>
        <v>GK-03</v>
      </c>
      <c r="H1525" s="10">
        <f>Cleaned_Data[[#This Row],[Units_Sold]]</f>
        <v>1</v>
      </c>
      <c r="I1525" s="10">
        <f>Cleaned_Data[[#This Row],[MRP]]</f>
        <v>6110.0300000000007</v>
      </c>
      <c r="J1525" s="10">
        <f>Cleaned_Data[[#This Row],[Discount_Applied]]</f>
        <v>0</v>
      </c>
      <c r="K1525" s="10">
        <f>Cleaned_Data[[#This Row],[Revenue]]</f>
        <v>0</v>
      </c>
      <c r="L1525" s="10">
        <f>Cleaned_Data[[#This Row],[Profit]]</f>
        <v>-798.42</v>
      </c>
      <c r="M1525" s="10" t="str">
        <f>Cleaned_Data[[#This Row],[Product_Name]]</f>
        <v>Tiempo Legend</v>
      </c>
      <c r="N1525" s="10" t="str">
        <f>Cleaned_Data[[#This Row],[Product_Line]]</f>
        <v>Soccer</v>
      </c>
      <c r="O1525" s="10" t="str">
        <f>Cleaned_Data[[#This Row],[Size]]</f>
        <v>XL</v>
      </c>
      <c r="P1525" s="10" t="str">
        <f t="shared" si="46"/>
        <v>Tiempo Legend|Soccer|XL</v>
      </c>
      <c r="Q1525" s="11">
        <f>Cleaned_Data[[#This Row],[Order_Date]]</f>
        <v>45452</v>
      </c>
      <c r="R1525" s="10" t="str">
        <f>Cleaned_Data[[#This Row],[Region]]</f>
        <v>Delhi</v>
      </c>
      <c r="S1525" s="10" t="str">
        <f>Cleaned_Data[[#This Row],[Sales_Channel]]</f>
        <v>Online</v>
      </c>
      <c r="T1525" s="10" t="str">
        <f>Cleaned_Data[[#This Row],[Gender_Category]]</f>
        <v>Men</v>
      </c>
      <c r="U1525" t="str">
        <f t="shared" si="47"/>
        <v>DK-320</v>
      </c>
      <c r="V1525" s="10"/>
      <c r="W1525" s="10"/>
    </row>
    <row r="1526" spans="1:23" x14ac:dyDescent="0.3">
      <c r="A1526" s="10" t="s">
        <v>1845</v>
      </c>
      <c r="B1526" s="10">
        <f>Cleaned_Data[[#This Row],[Order_ID]]</f>
        <v>3599</v>
      </c>
      <c r="C1526" s="10" t="str">
        <f>_xlfn.XLOOKUP(P1526,Dim_Product!$E$2:$E$221,Dim_Product!$A$2:$A$221,"Not Found")</f>
        <v>PK-10</v>
      </c>
      <c r="D1526" s="10" t="str">
        <f>_xlfn.XLOOKUP(Table5[[#This Row],[Order_Date]],Table8[Date],Table8[Date_Key],"Not Found")</f>
        <v>DK-476</v>
      </c>
      <c r="E1526" s="10" t="str">
        <f>_xlfn.XLOOKUP(R1526,Table4[Region],Table4[Region_Key])</f>
        <v>RK-04</v>
      </c>
      <c r="F1526" s="10" t="str">
        <f>_xlfn.XLOOKUP(S1526,Table6[Sales_Channel],Table6[Channel_Key])</f>
        <v>CK-01</v>
      </c>
      <c r="G1526" s="10" t="str">
        <f>_xlfn.XLOOKUP(T1526,Table7[Gender_Category],Table7[Gender_Key])</f>
        <v>GK-01</v>
      </c>
      <c r="H1526" s="10">
        <f>Cleaned_Data[[#This Row],[Units_Sold]]</f>
        <v>2</v>
      </c>
      <c r="I1526" s="10">
        <f>Cleaned_Data[[#This Row],[MRP]]</f>
        <v>6110.0300000000007</v>
      </c>
      <c r="J1526" s="10">
        <f>Cleaned_Data[[#This Row],[Discount_Applied]]</f>
        <v>0</v>
      </c>
      <c r="K1526" s="10">
        <f>Cleaned_Data[[#This Row],[Revenue]]</f>
        <v>0</v>
      </c>
      <c r="L1526" s="10">
        <f>Cleaned_Data[[#This Row],[Profit]]</f>
        <v>-1041.33</v>
      </c>
      <c r="M1526" s="10" t="str">
        <f>Cleaned_Data[[#This Row],[Product_Name]]</f>
        <v>Flex Trainer</v>
      </c>
      <c r="N1526" s="10" t="str">
        <f>Cleaned_Data[[#This Row],[Product_Line]]</f>
        <v>Training</v>
      </c>
      <c r="O1526" s="10" t="str">
        <f>Cleaned_Data[[#This Row],[Size]]</f>
        <v>L</v>
      </c>
      <c r="P1526" s="10" t="str">
        <f t="shared" si="46"/>
        <v>Flex Trainer|Training|L</v>
      </c>
      <c r="Q1526" s="11">
        <f>Cleaned_Data[[#This Row],[Order_Date]]</f>
        <v>45608</v>
      </c>
      <c r="R1526" s="10" t="str">
        <f>Cleaned_Data[[#This Row],[Region]]</f>
        <v>Pune</v>
      </c>
      <c r="S1526" s="10" t="str">
        <f>Cleaned_Data[[#This Row],[Sales_Channel]]</f>
        <v>Online</v>
      </c>
      <c r="T1526" s="10" t="str">
        <f>Cleaned_Data[[#This Row],[Gender_Category]]</f>
        <v>Kids</v>
      </c>
      <c r="U1526" t="str">
        <f t="shared" si="47"/>
        <v>DK-476</v>
      </c>
      <c r="V1526" s="10"/>
      <c r="W1526" s="10"/>
    </row>
    <row r="1527" spans="1:23" x14ac:dyDescent="0.3">
      <c r="A1527" s="10" t="s">
        <v>1846</v>
      </c>
      <c r="B1527" s="10">
        <f>Cleaned_Data[[#This Row],[Order_ID]]</f>
        <v>3600</v>
      </c>
      <c r="C1527" s="10" t="str">
        <f>_xlfn.XLOOKUP(P1527,Dim_Product!$E$2:$E$221,Dim_Product!$A$2:$A$221,"Not Found")</f>
        <v>PK-47</v>
      </c>
      <c r="D1527" s="10" t="str">
        <f>_xlfn.XLOOKUP(Table5[[#This Row],[Order_Date]],Table8[Date],Table8[Date_Key],"Not Found")</f>
        <v>DK-554</v>
      </c>
      <c r="E1527" s="10" t="str">
        <f>_xlfn.XLOOKUP(R1527,Table4[Region],Table4[Region_Key])</f>
        <v>RK-02</v>
      </c>
      <c r="F1527" s="10" t="str">
        <f>_xlfn.XLOOKUP(S1527,Table6[Sales_Channel],Table6[Channel_Key])</f>
        <v>CK-01</v>
      </c>
      <c r="G1527" s="10" t="str">
        <f>_xlfn.XLOOKUP(T1527,Table7[Gender_Category],Table7[Gender_Key])</f>
        <v>GK-02</v>
      </c>
      <c r="H1527" s="10">
        <f>Cleaned_Data[[#This Row],[Units_Sold]]</f>
        <v>4</v>
      </c>
      <c r="I1527" s="10">
        <f>Cleaned_Data[[#This Row],[MRP]]</f>
        <v>6110.0300000000007</v>
      </c>
      <c r="J1527" s="10">
        <f>Cleaned_Data[[#This Row],[Discount_Applied]]</f>
        <v>0.65</v>
      </c>
      <c r="K1527" s="10">
        <f>Cleaned_Data[[#This Row],[Revenue]]</f>
        <v>0</v>
      </c>
      <c r="L1527" s="10">
        <f>Cleaned_Data[[#This Row],[Profit]]</f>
        <v>1129.1199999999999</v>
      </c>
      <c r="M1527" s="10" t="str">
        <f>Cleaned_Data[[#This Row],[Product_Name]]</f>
        <v>Phantom GT</v>
      </c>
      <c r="N1527" s="10" t="str">
        <f>Cleaned_Data[[#This Row],[Product_Line]]</f>
        <v>Soccer</v>
      </c>
      <c r="O1527" s="10" t="str">
        <f>Cleaned_Data[[#This Row],[Size]]</f>
        <v>NA</v>
      </c>
      <c r="P1527" s="10" t="str">
        <f t="shared" si="46"/>
        <v>Phantom GT|Soccer|NA</v>
      </c>
      <c r="Q1527" s="11">
        <f>Cleaned_Data[[#This Row],[Order_Date]]</f>
        <v>45686</v>
      </c>
      <c r="R1527" s="10" t="str">
        <f>Cleaned_Data[[#This Row],[Region]]</f>
        <v>Hyderabad</v>
      </c>
      <c r="S1527" s="10" t="str">
        <f>Cleaned_Data[[#This Row],[Sales_Channel]]</f>
        <v>Online</v>
      </c>
      <c r="T1527" s="10" t="str">
        <f>Cleaned_Data[[#This Row],[Gender_Category]]</f>
        <v>Women</v>
      </c>
      <c r="U1527" t="str">
        <f t="shared" si="47"/>
        <v>DK-554</v>
      </c>
      <c r="V1527" s="10"/>
      <c r="W1527" s="10"/>
    </row>
    <row r="1528" spans="1:23" x14ac:dyDescent="0.3">
      <c r="A1528" s="10" t="s">
        <v>1847</v>
      </c>
      <c r="B1528" s="10">
        <f>Cleaned_Data[[#This Row],[Order_ID]]</f>
        <v>3601</v>
      </c>
      <c r="C1528" s="10" t="str">
        <f>_xlfn.XLOOKUP(P1528,Dim_Product!$E$2:$E$221,Dim_Product!$A$2:$A$221,"Not Found")</f>
        <v>PK-61</v>
      </c>
      <c r="D1528" s="10" t="str">
        <f>_xlfn.XLOOKUP(Table5[[#This Row],[Order_Date]],Table8[Date],Table8[Date_Key],"Not Found")</f>
        <v>DK-512</v>
      </c>
      <c r="E1528" s="10" t="str">
        <f>_xlfn.XLOOKUP(R1528,Table4[Region],Table4[Region_Key])</f>
        <v>RK-04</v>
      </c>
      <c r="F1528" s="10" t="str">
        <f>_xlfn.XLOOKUP(S1528,Table6[Sales_Channel],Table6[Channel_Key])</f>
        <v>CK-02</v>
      </c>
      <c r="G1528" s="10" t="str">
        <f>_xlfn.XLOOKUP(T1528,Table7[Gender_Category],Table7[Gender_Key])</f>
        <v>GK-02</v>
      </c>
      <c r="H1528" s="10">
        <f>Cleaned_Data[[#This Row],[Units_Sold]]</f>
        <v>2</v>
      </c>
      <c r="I1528" s="10">
        <f>Cleaned_Data[[#This Row],[MRP]]</f>
        <v>4318.12</v>
      </c>
      <c r="J1528" s="10">
        <f>Cleaned_Data[[#This Row],[Discount_Applied]]</f>
        <v>0</v>
      </c>
      <c r="K1528" s="10">
        <f>Cleaned_Data[[#This Row],[Revenue]]</f>
        <v>0</v>
      </c>
      <c r="L1528" s="10">
        <f>Cleaned_Data[[#This Row],[Profit]]</f>
        <v>2730.68</v>
      </c>
      <c r="M1528" s="10" t="str">
        <f>Cleaned_Data[[#This Row],[Product_Name]]</f>
        <v>Free RN</v>
      </c>
      <c r="N1528" s="10" t="str">
        <f>Cleaned_Data[[#This Row],[Product_Line]]</f>
        <v>Running</v>
      </c>
      <c r="O1528" s="10" t="str">
        <f>Cleaned_Data[[#This Row],[Size]]</f>
        <v>XL</v>
      </c>
      <c r="P1528" s="10" t="str">
        <f t="shared" si="46"/>
        <v>Free RN|Running|XL</v>
      </c>
      <c r="Q1528" s="11">
        <f>Cleaned_Data[[#This Row],[Order_Date]]</f>
        <v>45644</v>
      </c>
      <c r="R1528" s="10" t="str">
        <f>Cleaned_Data[[#This Row],[Region]]</f>
        <v>Pune</v>
      </c>
      <c r="S1528" s="10" t="str">
        <f>Cleaned_Data[[#This Row],[Sales_Channel]]</f>
        <v>Retail</v>
      </c>
      <c r="T1528" s="10" t="str">
        <f>Cleaned_Data[[#This Row],[Gender_Category]]</f>
        <v>Women</v>
      </c>
      <c r="U1528" t="str">
        <f t="shared" si="47"/>
        <v>DK-512</v>
      </c>
      <c r="V1528" s="10"/>
      <c r="W1528" s="10"/>
    </row>
    <row r="1529" spans="1:23" x14ac:dyDescent="0.3">
      <c r="A1529" s="10" t="s">
        <v>1848</v>
      </c>
      <c r="B1529" s="10">
        <f>Cleaned_Data[[#This Row],[Order_ID]]</f>
        <v>3602</v>
      </c>
      <c r="C1529" s="10" t="str">
        <f>_xlfn.XLOOKUP(P1529,Dim_Product!$E$2:$E$221,Dim_Product!$A$2:$A$221,"Not Found")</f>
        <v>PK-142</v>
      </c>
      <c r="D1529" s="10" t="str">
        <f>_xlfn.XLOOKUP(Table5[[#This Row],[Order_Date]],Table8[Date],Table8[Date_Key],"Not Found")</f>
        <v>DK-688</v>
      </c>
      <c r="E1529" s="10" t="str">
        <f>_xlfn.XLOOKUP(R1529,Table4[Region],Table4[Region_Key])</f>
        <v>RK-04</v>
      </c>
      <c r="F1529" s="10" t="str">
        <f>_xlfn.XLOOKUP(S1529,Table6[Sales_Channel],Table6[Channel_Key])</f>
        <v>CK-01</v>
      </c>
      <c r="G1529" s="10" t="str">
        <f>_xlfn.XLOOKUP(T1529,Table7[Gender_Category],Table7[Gender_Key])</f>
        <v>GK-03</v>
      </c>
      <c r="H1529" s="10">
        <f>Cleaned_Data[[#This Row],[Units_Sold]]</f>
        <v>-1</v>
      </c>
      <c r="I1529" s="10">
        <f>Cleaned_Data[[#This Row],[MRP]]</f>
        <v>6110.0300000000007</v>
      </c>
      <c r="J1529" s="10">
        <f>Cleaned_Data[[#This Row],[Discount_Applied]]</f>
        <v>0</v>
      </c>
      <c r="K1529" s="10">
        <f>Cleaned_Data[[#This Row],[Revenue]]</f>
        <v>0</v>
      </c>
      <c r="L1529" s="10">
        <f>Cleaned_Data[[#This Row],[Profit]]</f>
        <v>3731.9</v>
      </c>
      <c r="M1529" s="10" t="str">
        <f>Cleaned_Data[[#This Row],[Product_Name]]</f>
        <v>Tiempo Legend</v>
      </c>
      <c r="N1529" s="10" t="str">
        <f>Cleaned_Data[[#This Row],[Product_Line]]</f>
        <v>Soccer</v>
      </c>
      <c r="O1529" s="10" t="str">
        <f>Cleaned_Data[[#This Row],[Size]]</f>
        <v>XL</v>
      </c>
      <c r="P1529" s="10" t="str">
        <f t="shared" si="46"/>
        <v>Tiempo Legend|Soccer|XL</v>
      </c>
      <c r="Q1529" s="11">
        <f>Cleaned_Data[[#This Row],[Order_Date]]</f>
        <v>45820</v>
      </c>
      <c r="R1529" s="10" t="str">
        <f>Cleaned_Data[[#This Row],[Region]]</f>
        <v>Pune</v>
      </c>
      <c r="S1529" s="10" t="str">
        <f>Cleaned_Data[[#This Row],[Sales_Channel]]</f>
        <v>Online</v>
      </c>
      <c r="T1529" s="10" t="str">
        <f>Cleaned_Data[[#This Row],[Gender_Category]]</f>
        <v>Men</v>
      </c>
      <c r="U1529" t="str">
        <f t="shared" si="47"/>
        <v>DK-688</v>
      </c>
      <c r="V1529" s="10"/>
      <c r="W1529" s="10"/>
    </row>
    <row r="1530" spans="1:23" x14ac:dyDescent="0.3">
      <c r="A1530" s="10" t="s">
        <v>1849</v>
      </c>
      <c r="B1530" s="10">
        <f>Cleaned_Data[[#This Row],[Order_ID]]</f>
        <v>3604</v>
      </c>
      <c r="C1530" s="10" t="str">
        <f>_xlfn.XLOOKUP(P1530,Dim_Product!$E$2:$E$221,Dim_Product!$A$2:$A$221,"Not Found")</f>
        <v>PK-51</v>
      </c>
      <c r="D1530" s="10" t="str">
        <f>_xlfn.XLOOKUP(Table5[[#This Row],[Order_Date]],Table8[Date],Table8[Date_Key],"Not Found")</f>
        <v>DK-393</v>
      </c>
      <c r="E1530" s="10" t="str">
        <f>_xlfn.XLOOKUP(R1530,Table4[Region],Table4[Region_Key])</f>
        <v>RK-03</v>
      </c>
      <c r="F1530" s="10" t="str">
        <f>_xlfn.XLOOKUP(S1530,Table6[Sales_Channel],Table6[Channel_Key])</f>
        <v>CK-02</v>
      </c>
      <c r="G1530" s="10" t="str">
        <f>_xlfn.XLOOKUP(T1530,Table7[Gender_Category],Table7[Gender_Key])</f>
        <v>GK-01</v>
      </c>
      <c r="H1530" s="10">
        <f>Cleaned_Data[[#This Row],[Units_Sold]]</f>
        <v>2</v>
      </c>
      <c r="I1530" s="10">
        <f>Cleaned_Data[[#This Row],[MRP]]</f>
        <v>6110.0300000000007</v>
      </c>
      <c r="J1530" s="10">
        <f>Cleaned_Data[[#This Row],[Discount_Applied]]</f>
        <v>0</v>
      </c>
      <c r="K1530" s="10">
        <f>Cleaned_Data[[#This Row],[Revenue]]</f>
        <v>0</v>
      </c>
      <c r="L1530" s="10">
        <f>Cleaned_Data[[#This Row],[Profit]]</f>
        <v>-1150.99</v>
      </c>
      <c r="M1530" s="10" t="str">
        <f>Cleaned_Data[[#This Row],[Product_Name]]</f>
        <v>Flex Trainer</v>
      </c>
      <c r="N1530" s="10" t="str">
        <f>Cleaned_Data[[#This Row],[Product_Line]]</f>
        <v>Training</v>
      </c>
      <c r="O1530" s="10" t="str">
        <f>Cleaned_Data[[#This Row],[Size]]</f>
        <v>NA</v>
      </c>
      <c r="P1530" s="10" t="str">
        <f t="shared" si="46"/>
        <v>Flex Trainer|Training|NA</v>
      </c>
      <c r="Q1530" s="11">
        <f>Cleaned_Data[[#This Row],[Order_Date]]</f>
        <v>45525</v>
      </c>
      <c r="R1530" s="10" t="str">
        <f>Cleaned_Data[[#This Row],[Region]]</f>
        <v>Mumbai</v>
      </c>
      <c r="S1530" s="10" t="str">
        <f>Cleaned_Data[[#This Row],[Sales_Channel]]</f>
        <v>Retail</v>
      </c>
      <c r="T1530" s="10" t="str">
        <f>Cleaned_Data[[#This Row],[Gender_Category]]</f>
        <v>Kids</v>
      </c>
      <c r="U1530" t="str">
        <f t="shared" si="47"/>
        <v>DK-393</v>
      </c>
      <c r="V1530" s="10"/>
      <c r="W1530" s="10"/>
    </row>
    <row r="1531" spans="1:23" x14ac:dyDescent="0.3">
      <c r="A1531" s="10" t="s">
        <v>1850</v>
      </c>
      <c r="B1531" s="10">
        <f>Cleaned_Data[[#This Row],[Order_ID]]</f>
        <v>3605</v>
      </c>
      <c r="C1531" s="10" t="str">
        <f>_xlfn.XLOOKUP(P1531,Dim_Product!$E$2:$E$221,Dim_Product!$A$2:$A$221,"Not Found")</f>
        <v>PK-122</v>
      </c>
      <c r="D1531" s="10" t="str">
        <f>_xlfn.XLOOKUP(Table5[[#This Row],[Order_Date]],Table8[Date],Table8[Date_Key],"Not Found")</f>
        <v>DK-612</v>
      </c>
      <c r="E1531" s="10" t="str">
        <f>_xlfn.XLOOKUP(R1531,Table4[Region],Table4[Region_Key])</f>
        <v>RK-02</v>
      </c>
      <c r="F1531" s="10" t="str">
        <f>_xlfn.XLOOKUP(S1531,Table6[Sales_Channel],Table6[Channel_Key])</f>
        <v>CK-01</v>
      </c>
      <c r="G1531" s="10" t="str">
        <f>_xlfn.XLOOKUP(T1531,Table7[Gender_Category],Table7[Gender_Key])</f>
        <v>GK-03</v>
      </c>
      <c r="H1531" s="10">
        <f>Cleaned_Data[[#This Row],[Units_Sold]]</f>
        <v>2</v>
      </c>
      <c r="I1531" s="10">
        <f>Cleaned_Data[[#This Row],[MRP]]</f>
        <v>8837.76</v>
      </c>
      <c r="J1531" s="10">
        <f>Cleaned_Data[[#This Row],[Discount_Applied]]</f>
        <v>0</v>
      </c>
      <c r="K1531" s="10">
        <f>Cleaned_Data[[#This Row],[Revenue]]</f>
        <v>0</v>
      </c>
      <c r="L1531" s="10">
        <f>Cleaned_Data[[#This Row],[Profit]]</f>
        <v>1627.87</v>
      </c>
      <c r="M1531" s="10" t="str">
        <f>Cleaned_Data[[#This Row],[Product_Name]]</f>
        <v>Phantom GT</v>
      </c>
      <c r="N1531" s="10" t="str">
        <f>Cleaned_Data[[#This Row],[Product_Line]]</f>
        <v>Soccer</v>
      </c>
      <c r="O1531" s="10" t="str">
        <f>Cleaned_Data[[#This Row],[Size]]</f>
        <v>M</v>
      </c>
      <c r="P1531" s="10" t="str">
        <f t="shared" si="46"/>
        <v>Phantom GT|Soccer|M</v>
      </c>
      <c r="Q1531" s="11">
        <f>Cleaned_Data[[#This Row],[Order_Date]]</f>
        <v>45744</v>
      </c>
      <c r="R1531" s="10" t="str">
        <f>Cleaned_Data[[#This Row],[Region]]</f>
        <v>Hyderabad</v>
      </c>
      <c r="S1531" s="10" t="str">
        <f>Cleaned_Data[[#This Row],[Sales_Channel]]</f>
        <v>Online</v>
      </c>
      <c r="T1531" s="10" t="str">
        <f>Cleaned_Data[[#This Row],[Gender_Category]]</f>
        <v>Men</v>
      </c>
      <c r="U1531" t="str">
        <f t="shared" si="47"/>
        <v>DK-612</v>
      </c>
      <c r="V1531" s="10"/>
      <c r="W1531" s="10"/>
    </row>
    <row r="1532" spans="1:23" x14ac:dyDescent="0.3">
      <c r="A1532" s="10" t="s">
        <v>1851</v>
      </c>
      <c r="B1532" s="10">
        <f>Cleaned_Data[[#This Row],[Order_ID]]</f>
        <v>3606</v>
      </c>
      <c r="C1532" s="10" t="str">
        <f>_xlfn.XLOOKUP(P1532,Dim_Product!$E$2:$E$221,Dim_Product!$A$2:$A$221,"Not Found")</f>
        <v>PK-66</v>
      </c>
      <c r="D1532" s="10" t="str">
        <f>_xlfn.XLOOKUP(Table5[[#This Row],[Order_Date]],Table8[Date],Table8[Date_Key],"Not Found")</f>
        <v>DK-62</v>
      </c>
      <c r="E1532" s="10" t="str">
        <f>_xlfn.XLOOKUP(R1532,Table4[Region],Table4[Region_Key])</f>
        <v>RK-04</v>
      </c>
      <c r="F1532" s="10" t="str">
        <f>_xlfn.XLOOKUP(S1532,Table6[Sales_Channel],Table6[Channel_Key])</f>
        <v>CK-02</v>
      </c>
      <c r="G1532" s="10" t="str">
        <f>_xlfn.XLOOKUP(T1532,Table7[Gender_Category],Table7[Gender_Key])</f>
        <v>GK-02</v>
      </c>
      <c r="H1532" s="10">
        <f>Cleaned_Data[[#This Row],[Units_Sold]]</f>
        <v>3</v>
      </c>
      <c r="I1532" s="10">
        <f>Cleaned_Data[[#This Row],[MRP]]</f>
        <v>3515.86</v>
      </c>
      <c r="J1532" s="10">
        <f>Cleaned_Data[[#This Row],[Discount_Applied]]</f>
        <v>0</v>
      </c>
      <c r="K1532" s="10">
        <f>Cleaned_Data[[#This Row],[Revenue]]</f>
        <v>0</v>
      </c>
      <c r="L1532" s="10">
        <f>Cleaned_Data[[#This Row],[Profit]]</f>
        <v>-511.49</v>
      </c>
      <c r="M1532" s="10" t="str">
        <f>Cleaned_Data[[#This Row],[Product_Name]]</f>
        <v>LeBron 20</v>
      </c>
      <c r="N1532" s="10" t="str">
        <f>Cleaned_Data[[#This Row],[Product_Line]]</f>
        <v>Basketball</v>
      </c>
      <c r="O1532" s="10" t="str">
        <f>Cleaned_Data[[#This Row],[Size]]</f>
        <v>XL</v>
      </c>
      <c r="P1532" s="10" t="str">
        <f t="shared" si="46"/>
        <v>LeBron 20|Basketball|XL</v>
      </c>
      <c r="Q1532" s="11">
        <f>Cleaned_Data[[#This Row],[Order_Date]]</f>
        <v>45194</v>
      </c>
      <c r="R1532" s="10" t="str">
        <f>Cleaned_Data[[#This Row],[Region]]</f>
        <v>Pune</v>
      </c>
      <c r="S1532" s="10" t="str">
        <f>Cleaned_Data[[#This Row],[Sales_Channel]]</f>
        <v>Retail</v>
      </c>
      <c r="T1532" s="10" t="str">
        <f>Cleaned_Data[[#This Row],[Gender_Category]]</f>
        <v>Women</v>
      </c>
      <c r="U1532" t="str">
        <f t="shared" si="47"/>
        <v>DK-62</v>
      </c>
      <c r="V1532" s="10"/>
      <c r="W1532" s="10"/>
    </row>
    <row r="1533" spans="1:23" x14ac:dyDescent="0.3">
      <c r="A1533" s="10" t="s">
        <v>1852</v>
      </c>
      <c r="B1533" s="10">
        <f>Cleaned_Data[[#This Row],[Order_ID]]</f>
        <v>3607</v>
      </c>
      <c r="C1533" s="10" t="str">
        <f>_xlfn.XLOOKUP(P1533,Dim_Product!$E$2:$E$221,Dim_Product!$A$2:$A$221,"Not Found")</f>
        <v>PK-12</v>
      </c>
      <c r="D1533" s="10" t="str">
        <f>_xlfn.XLOOKUP(Table5[[#This Row],[Order_Date]],Table8[Date],Table8[Date_Key],"Not Found")</f>
        <v>Not Found</v>
      </c>
      <c r="E1533" s="10" t="str">
        <f>_xlfn.XLOOKUP(R1533,Table4[Region],Table4[Region_Key])</f>
        <v>RK-06</v>
      </c>
      <c r="F1533" s="10" t="str">
        <f>_xlfn.XLOOKUP(S1533,Table6[Sales_Channel],Table6[Channel_Key])</f>
        <v>CK-02</v>
      </c>
      <c r="G1533" s="10" t="str">
        <f>_xlfn.XLOOKUP(T1533,Table7[Gender_Category],Table7[Gender_Key])</f>
        <v>GK-01</v>
      </c>
      <c r="H1533" s="10">
        <f>Cleaned_Data[[#This Row],[Units_Sold]]</f>
        <v>2</v>
      </c>
      <c r="I1533" s="10">
        <f>Cleaned_Data[[#This Row],[MRP]]</f>
        <v>3020.51</v>
      </c>
      <c r="J1533" s="10">
        <f>Cleaned_Data[[#This Row],[Discount_Applied]]</f>
        <v>0.08</v>
      </c>
      <c r="K1533" s="10">
        <f>Cleaned_Data[[#This Row],[Revenue]]</f>
        <v>0</v>
      </c>
      <c r="L1533" s="10">
        <f>Cleaned_Data[[#This Row],[Profit]]</f>
        <v>3934.51</v>
      </c>
      <c r="M1533" s="10" t="str">
        <f>Cleaned_Data[[#This Row],[Product_Name]]</f>
        <v>SuperRep Go</v>
      </c>
      <c r="N1533" s="10" t="str">
        <f>Cleaned_Data[[#This Row],[Product_Line]]</f>
        <v>Training</v>
      </c>
      <c r="O1533" s="10" t="str">
        <f>Cleaned_Data[[#This Row],[Size]]</f>
        <v>NA</v>
      </c>
      <c r="P1533" s="10" t="str">
        <f t="shared" si="46"/>
        <v>SuperRep Go|Training|NA</v>
      </c>
      <c r="Q1533" s="11" t="str">
        <f>Cleaned_Data[[#This Row],[Order_Date]]</f>
        <v/>
      </c>
      <c r="R1533" s="10" t="str">
        <f>Cleaned_Data[[#This Row],[Region]]</f>
        <v>Kolkata</v>
      </c>
      <c r="S1533" s="10" t="str">
        <f>Cleaned_Data[[#This Row],[Sales_Channel]]</f>
        <v>Retail</v>
      </c>
      <c r="T1533" s="10" t="str">
        <f>Cleaned_Data[[#This Row],[Gender_Category]]</f>
        <v>Kids</v>
      </c>
      <c r="U1533" t="str">
        <f t="shared" si="47"/>
        <v>Not Found</v>
      </c>
      <c r="V1533" s="10"/>
      <c r="W1533" s="10"/>
    </row>
    <row r="1534" spans="1:23" x14ac:dyDescent="0.3">
      <c r="A1534" s="10" t="s">
        <v>1853</v>
      </c>
      <c r="B1534" s="10">
        <f>Cleaned_Data[[#This Row],[Order_ID]]</f>
        <v>3608</v>
      </c>
      <c r="C1534" s="10" t="str">
        <f>_xlfn.XLOOKUP(P1534,Dim_Product!$E$2:$E$221,Dim_Product!$A$2:$A$221,"Not Found")</f>
        <v>PK-37</v>
      </c>
      <c r="D1534" s="10" t="str">
        <f>_xlfn.XLOOKUP(Table5[[#This Row],[Order_Date]],Table8[Date],Table8[Date_Key],"Not Found")</f>
        <v>DK-287</v>
      </c>
      <c r="E1534" s="10" t="str">
        <f>_xlfn.XLOOKUP(R1534,Table4[Region],Table4[Region_Key])</f>
        <v>RK-05</v>
      </c>
      <c r="F1534" s="10" t="str">
        <f>_xlfn.XLOOKUP(S1534,Table6[Sales_Channel],Table6[Channel_Key])</f>
        <v>CK-02</v>
      </c>
      <c r="G1534" s="10" t="str">
        <f>_xlfn.XLOOKUP(T1534,Table7[Gender_Category],Table7[Gender_Key])</f>
        <v>GK-03</v>
      </c>
      <c r="H1534" s="10">
        <f>Cleaned_Data[[#This Row],[Units_Sold]]</f>
        <v>2</v>
      </c>
      <c r="I1534" s="10">
        <f>Cleaned_Data[[#This Row],[MRP]]</f>
        <v>6110.0300000000007</v>
      </c>
      <c r="J1534" s="10">
        <f>Cleaned_Data[[#This Row],[Discount_Applied]]</f>
        <v>0</v>
      </c>
      <c r="K1534" s="10">
        <f>Cleaned_Data[[#This Row],[Revenue]]</f>
        <v>0</v>
      </c>
      <c r="L1534" s="10">
        <f>Cleaned_Data[[#This Row],[Profit]]</f>
        <v>-610.17999999999995</v>
      </c>
      <c r="M1534" s="10" t="str">
        <f>Cleaned_Data[[#This Row],[Product_Name]]</f>
        <v>Premier III</v>
      </c>
      <c r="N1534" s="10" t="str">
        <f>Cleaned_Data[[#This Row],[Product_Line]]</f>
        <v>Soccer</v>
      </c>
      <c r="O1534" s="10" t="str">
        <f>Cleaned_Data[[#This Row],[Size]]</f>
        <v>XL</v>
      </c>
      <c r="P1534" s="10" t="str">
        <f t="shared" si="46"/>
        <v>Premier III|Soccer|XL</v>
      </c>
      <c r="Q1534" s="11">
        <f>Cleaned_Data[[#This Row],[Order_Date]]</f>
        <v>45419</v>
      </c>
      <c r="R1534" s="10" t="str">
        <f>Cleaned_Data[[#This Row],[Region]]</f>
        <v>Delhi</v>
      </c>
      <c r="S1534" s="10" t="str">
        <f>Cleaned_Data[[#This Row],[Sales_Channel]]</f>
        <v>Retail</v>
      </c>
      <c r="T1534" s="10" t="str">
        <f>Cleaned_Data[[#This Row],[Gender_Category]]</f>
        <v>Men</v>
      </c>
      <c r="U1534" t="str">
        <f t="shared" si="47"/>
        <v>DK-287</v>
      </c>
      <c r="V1534" s="10"/>
      <c r="W1534" s="10"/>
    </row>
    <row r="1535" spans="1:23" x14ac:dyDescent="0.3">
      <c r="A1535" s="10" t="s">
        <v>1854</v>
      </c>
      <c r="B1535" s="10">
        <f>Cleaned_Data[[#This Row],[Order_ID]]</f>
        <v>3609</v>
      </c>
      <c r="C1535" s="10" t="str">
        <f>_xlfn.XLOOKUP(P1535,Dim_Product!$E$2:$E$221,Dim_Product!$A$2:$A$221,"Not Found")</f>
        <v>PK-21</v>
      </c>
      <c r="D1535" s="10" t="str">
        <f>_xlfn.XLOOKUP(Table5[[#This Row],[Order_Date]],Table8[Date],Table8[Date_Key],"Not Found")</f>
        <v>DK-103</v>
      </c>
      <c r="E1535" s="10" t="str">
        <f>_xlfn.XLOOKUP(R1535,Table4[Region],Table4[Region_Key])</f>
        <v>RK-05</v>
      </c>
      <c r="F1535" s="10" t="str">
        <f>_xlfn.XLOOKUP(S1535,Table6[Sales_Channel],Table6[Channel_Key])</f>
        <v>CK-01</v>
      </c>
      <c r="G1535" s="10" t="str">
        <f>_xlfn.XLOOKUP(T1535,Table7[Gender_Category],Table7[Gender_Key])</f>
        <v>GK-03</v>
      </c>
      <c r="H1535" s="10">
        <f>Cleaned_Data[[#This Row],[Units_Sold]]</f>
        <v>2</v>
      </c>
      <c r="I1535" s="10">
        <f>Cleaned_Data[[#This Row],[MRP]]</f>
        <v>6110.0300000000007</v>
      </c>
      <c r="J1535" s="10">
        <f>Cleaned_Data[[#This Row],[Discount_Applied]]</f>
        <v>0</v>
      </c>
      <c r="K1535" s="10">
        <f>Cleaned_Data[[#This Row],[Revenue]]</f>
        <v>0</v>
      </c>
      <c r="L1535" s="10">
        <f>Cleaned_Data[[#This Row],[Profit]]</f>
        <v>-696.69</v>
      </c>
      <c r="M1535" s="10" t="str">
        <f>Cleaned_Data[[#This Row],[Product_Name]]</f>
        <v>SuperRep Go</v>
      </c>
      <c r="N1535" s="10" t="str">
        <f>Cleaned_Data[[#This Row],[Product_Line]]</f>
        <v>Training</v>
      </c>
      <c r="O1535" s="10" t="str">
        <f>Cleaned_Data[[#This Row],[Size]]</f>
        <v>XL</v>
      </c>
      <c r="P1535" s="10" t="str">
        <f t="shared" si="46"/>
        <v>SuperRep Go|Training|XL</v>
      </c>
      <c r="Q1535" s="11">
        <f>Cleaned_Data[[#This Row],[Order_Date]]</f>
        <v>45235</v>
      </c>
      <c r="R1535" s="10" t="str">
        <f>Cleaned_Data[[#This Row],[Region]]</f>
        <v>Delhi</v>
      </c>
      <c r="S1535" s="10" t="str">
        <f>Cleaned_Data[[#This Row],[Sales_Channel]]</f>
        <v>Online</v>
      </c>
      <c r="T1535" s="10" t="str">
        <f>Cleaned_Data[[#This Row],[Gender_Category]]</f>
        <v>Men</v>
      </c>
      <c r="U1535" t="str">
        <f t="shared" si="47"/>
        <v>DK-103</v>
      </c>
      <c r="V1535" s="10"/>
      <c r="W1535" s="10"/>
    </row>
    <row r="1536" spans="1:23" x14ac:dyDescent="0.3">
      <c r="A1536" s="10" t="s">
        <v>1855</v>
      </c>
      <c r="B1536" s="10">
        <f>Cleaned_Data[[#This Row],[Order_ID]]</f>
        <v>3610</v>
      </c>
      <c r="C1536" s="10" t="str">
        <f>_xlfn.XLOOKUP(P1536,Dim_Product!$E$2:$E$221,Dim_Product!$A$2:$A$221,"Not Found")</f>
        <v>PK-184</v>
      </c>
      <c r="D1536" s="10" t="str">
        <f>_xlfn.XLOOKUP(Table5[[#This Row],[Order_Date]],Table8[Date],Table8[Date_Key],"Not Found")</f>
        <v>DK-473</v>
      </c>
      <c r="E1536" s="10" t="str">
        <f>_xlfn.XLOOKUP(R1536,Table4[Region],Table4[Region_Key])</f>
        <v>RK-06</v>
      </c>
      <c r="F1536" s="10" t="str">
        <f>_xlfn.XLOOKUP(S1536,Table6[Sales_Channel],Table6[Channel_Key])</f>
        <v>CK-01</v>
      </c>
      <c r="G1536" s="10" t="str">
        <f>_xlfn.XLOOKUP(T1536,Table7[Gender_Category],Table7[Gender_Key])</f>
        <v>GK-01</v>
      </c>
      <c r="H1536" s="10">
        <f>Cleaned_Data[[#This Row],[Units_Sold]]</f>
        <v>2</v>
      </c>
      <c r="I1536" s="10">
        <f>Cleaned_Data[[#This Row],[MRP]]</f>
        <v>6110.0300000000007</v>
      </c>
      <c r="J1536" s="10">
        <f>Cleaned_Data[[#This Row],[Discount_Applied]]</f>
        <v>0.64</v>
      </c>
      <c r="K1536" s="10">
        <f>Cleaned_Data[[#This Row],[Revenue]]</f>
        <v>0</v>
      </c>
      <c r="L1536" s="10">
        <f>Cleaned_Data[[#This Row],[Profit]]</f>
        <v>-336.38</v>
      </c>
      <c r="M1536" s="10" t="str">
        <f>Cleaned_Data[[#This Row],[Product_Name]]</f>
        <v>Dunk Low</v>
      </c>
      <c r="N1536" s="10" t="str">
        <f>Cleaned_Data[[#This Row],[Product_Line]]</f>
        <v>Lifestyle</v>
      </c>
      <c r="O1536" s="10" t="str">
        <f>Cleaned_Data[[#This Row],[Size]]</f>
        <v>11</v>
      </c>
      <c r="P1536" s="10" t="str">
        <f t="shared" si="46"/>
        <v>Dunk Low|Lifestyle|11</v>
      </c>
      <c r="Q1536" s="11">
        <f>Cleaned_Data[[#This Row],[Order_Date]]</f>
        <v>45605</v>
      </c>
      <c r="R1536" s="10" t="str">
        <f>Cleaned_Data[[#This Row],[Region]]</f>
        <v>Kolkata</v>
      </c>
      <c r="S1536" s="10" t="str">
        <f>Cleaned_Data[[#This Row],[Sales_Channel]]</f>
        <v>Online</v>
      </c>
      <c r="T1536" s="10" t="str">
        <f>Cleaned_Data[[#This Row],[Gender_Category]]</f>
        <v>Kids</v>
      </c>
      <c r="U1536" t="str">
        <f t="shared" si="47"/>
        <v>DK-473</v>
      </c>
      <c r="V1536" s="10"/>
      <c r="W1536" s="10"/>
    </row>
    <row r="1537" spans="1:23" x14ac:dyDescent="0.3">
      <c r="A1537" s="10" t="s">
        <v>1856</v>
      </c>
      <c r="B1537" s="10">
        <f>Cleaned_Data[[#This Row],[Order_ID]]</f>
        <v>3611</v>
      </c>
      <c r="C1537" s="10" t="str">
        <f>_xlfn.XLOOKUP(P1537,Dim_Product!$E$2:$E$221,Dim_Product!$A$2:$A$221,"Not Found")</f>
        <v>PK-69</v>
      </c>
      <c r="D1537" s="10" t="str">
        <f>_xlfn.XLOOKUP(Table5[[#This Row],[Order_Date]],Table8[Date],Table8[Date_Key],"Not Found")</f>
        <v>DK-518</v>
      </c>
      <c r="E1537" s="10" t="str">
        <f>_xlfn.XLOOKUP(R1537,Table4[Region],Table4[Region_Key])</f>
        <v>RK-05</v>
      </c>
      <c r="F1537" s="10" t="str">
        <f>_xlfn.XLOOKUP(S1537,Table6[Sales_Channel],Table6[Channel_Key])</f>
        <v>CK-01</v>
      </c>
      <c r="G1537" s="10" t="str">
        <f>_xlfn.XLOOKUP(T1537,Table7[Gender_Category],Table7[Gender_Key])</f>
        <v>GK-02</v>
      </c>
      <c r="H1537" s="10">
        <f>Cleaned_Data[[#This Row],[Units_Sold]]</f>
        <v>-1</v>
      </c>
      <c r="I1537" s="10">
        <f>Cleaned_Data[[#This Row],[MRP]]</f>
        <v>5798.69</v>
      </c>
      <c r="J1537" s="10">
        <f>Cleaned_Data[[#This Row],[Discount_Applied]]</f>
        <v>0</v>
      </c>
      <c r="K1537" s="10">
        <f>Cleaned_Data[[#This Row],[Revenue]]</f>
        <v>0</v>
      </c>
      <c r="L1537" s="10">
        <f>Cleaned_Data[[#This Row],[Profit]]</f>
        <v>3450.57</v>
      </c>
      <c r="M1537" s="10" t="str">
        <f>Cleaned_Data[[#This Row],[Product_Name]]</f>
        <v>Waffle One</v>
      </c>
      <c r="N1537" s="10" t="str">
        <f>Cleaned_Data[[#This Row],[Product_Line]]</f>
        <v>Lifestyle</v>
      </c>
      <c r="O1537" s="10" t="str">
        <f>Cleaned_Data[[#This Row],[Size]]</f>
        <v>NA</v>
      </c>
      <c r="P1537" s="10" t="str">
        <f t="shared" si="46"/>
        <v>Waffle One|Lifestyle|NA</v>
      </c>
      <c r="Q1537" s="11">
        <f>Cleaned_Data[[#This Row],[Order_Date]]</f>
        <v>45650</v>
      </c>
      <c r="R1537" s="10" t="str">
        <f>Cleaned_Data[[#This Row],[Region]]</f>
        <v>Delhi</v>
      </c>
      <c r="S1537" s="10" t="str">
        <f>Cleaned_Data[[#This Row],[Sales_Channel]]</f>
        <v>Online</v>
      </c>
      <c r="T1537" s="10" t="str">
        <f>Cleaned_Data[[#This Row],[Gender_Category]]</f>
        <v>Women</v>
      </c>
      <c r="U1537" t="str">
        <f t="shared" si="47"/>
        <v>DK-518</v>
      </c>
      <c r="V1537" s="10"/>
      <c r="W1537" s="10"/>
    </row>
    <row r="1538" spans="1:23" x14ac:dyDescent="0.3">
      <c r="A1538" s="10" t="s">
        <v>1857</v>
      </c>
      <c r="B1538" s="10">
        <f>Cleaned_Data[[#This Row],[Order_ID]]</f>
        <v>3612</v>
      </c>
      <c r="C1538" s="10" t="str">
        <f>_xlfn.XLOOKUP(P1538,Dim_Product!$E$2:$E$221,Dim_Product!$A$2:$A$221,"Not Found")</f>
        <v>PK-90</v>
      </c>
      <c r="D1538" s="10" t="str">
        <f>_xlfn.XLOOKUP(Table5[[#This Row],[Order_Date]],Table8[Date],Table8[Date_Key],"Not Found")</f>
        <v>DK-495</v>
      </c>
      <c r="E1538" s="10" t="str">
        <f>_xlfn.XLOOKUP(R1538,Table4[Region],Table4[Region_Key])</f>
        <v>RK-03</v>
      </c>
      <c r="F1538" s="10" t="str">
        <f>_xlfn.XLOOKUP(S1538,Table6[Sales_Channel],Table6[Channel_Key])</f>
        <v>CK-01</v>
      </c>
      <c r="G1538" s="10" t="str">
        <f>_xlfn.XLOOKUP(T1538,Table7[Gender_Category],Table7[Gender_Key])</f>
        <v>GK-02</v>
      </c>
      <c r="H1538" s="10">
        <f>Cleaned_Data[[#This Row],[Units_Sold]]</f>
        <v>1</v>
      </c>
      <c r="I1538" s="10">
        <f>Cleaned_Data[[#This Row],[MRP]]</f>
        <v>4632</v>
      </c>
      <c r="J1538" s="10">
        <f>Cleaned_Data[[#This Row],[Discount_Applied]]</f>
        <v>0</v>
      </c>
      <c r="K1538" s="10">
        <f>Cleaned_Data[[#This Row],[Revenue]]</f>
        <v>0</v>
      </c>
      <c r="L1538" s="10">
        <f>Cleaned_Data[[#This Row],[Profit]]</f>
        <v>2397.42</v>
      </c>
      <c r="M1538" s="10" t="str">
        <f>Cleaned_Data[[#This Row],[Product_Name]]</f>
        <v>Air Zoom</v>
      </c>
      <c r="N1538" s="10" t="str">
        <f>Cleaned_Data[[#This Row],[Product_Line]]</f>
        <v>Running</v>
      </c>
      <c r="O1538" s="10" t="str">
        <f>Cleaned_Data[[#This Row],[Size]]</f>
        <v>XL</v>
      </c>
      <c r="P1538" s="10" t="str">
        <f t="shared" si="46"/>
        <v>Air Zoom|Running|XL</v>
      </c>
      <c r="Q1538" s="11">
        <f>Cleaned_Data[[#This Row],[Order_Date]]</f>
        <v>45627</v>
      </c>
      <c r="R1538" s="10" t="str">
        <f>Cleaned_Data[[#This Row],[Region]]</f>
        <v>Mumbai</v>
      </c>
      <c r="S1538" s="10" t="str">
        <f>Cleaned_Data[[#This Row],[Sales_Channel]]</f>
        <v>Online</v>
      </c>
      <c r="T1538" s="10" t="str">
        <f>Cleaned_Data[[#This Row],[Gender_Category]]</f>
        <v>Women</v>
      </c>
      <c r="U1538" t="str">
        <f t="shared" si="47"/>
        <v>DK-495</v>
      </c>
      <c r="V1538" s="10"/>
      <c r="W1538" s="10"/>
    </row>
    <row r="1539" spans="1:23" x14ac:dyDescent="0.3">
      <c r="A1539" s="10" t="s">
        <v>1858</v>
      </c>
      <c r="B1539" s="10">
        <f>Cleaned_Data[[#This Row],[Order_ID]]</f>
        <v>3613</v>
      </c>
      <c r="C1539" s="10" t="str">
        <f>_xlfn.XLOOKUP(P1539,Dim_Product!$E$2:$E$221,Dim_Product!$A$2:$A$221,"Not Found")</f>
        <v>PK-23</v>
      </c>
      <c r="D1539" s="10" t="str">
        <f>_xlfn.XLOOKUP(Table5[[#This Row],[Order_Date]],Table8[Date],Table8[Date_Key],"Not Found")</f>
        <v>DK-691</v>
      </c>
      <c r="E1539" s="10" t="str">
        <f>_xlfn.XLOOKUP(R1539,Table4[Region],Table4[Region_Key])</f>
        <v>RK-02</v>
      </c>
      <c r="F1539" s="10" t="str">
        <f>_xlfn.XLOOKUP(S1539,Table6[Sales_Channel],Table6[Channel_Key])</f>
        <v>CK-01</v>
      </c>
      <c r="G1539" s="10" t="str">
        <f>_xlfn.XLOOKUP(T1539,Table7[Gender_Category],Table7[Gender_Key])</f>
        <v>GK-03</v>
      </c>
      <c r="H1539" s="10">
        <f>Cleaned_Data[[#This Row],[Units_Sold]]</f>
        <v>4</v>
      </c>
      <c r="I1539" s="10">
        <f>Cleaned_Data[[#This Row],[MRP]]</f>
        <v>6110.0300000000007</v>
      </c>
      <c r="J1539" s="10">
        <f>Cleaned_Data[[#This Row],[Discount_Applied]]</f>
        <v>0</v>
      </c>
      <c r="K1539" s="10">
        <f>Cleaned_Data[[#This Row],[Revenue]]</f>
        <v>0</v>
      </c>
      <c r="L1539" s="10">
        <f>Cleaned_Data[[#This Row],[Profit]]</f>
        <v>2136.73</v>
      </c>
      <c r="M1539" s="10" t="str">
        <f>Cleaned_Data[[#This Row],[Product_Name]]</f>
        <v>Blazer Mid</v>
      </c>
      <c r="N1539" s="10" t="str">
        <f>Cleaned_Data[[#This Row],[Product_Line]]</f>
        <v>Lifestyle</v>
      </c>
      <c r="O1539" s="10" t="str">
        <f>Cleaned_Data[[#This Row],[Size]]</f>
        <v>XL</v>
      </c>
      <c r="P1539" s="10" t="str">
        <f t="shared" ref="P1539:P1602" si="48">TRIM(M1539)&amp;"|"&amp;TRIM(N1539)&amp;"|"&amp;TRIM(O1539)</f>
        <v>Blazer Mid|Lifestyle|XL</v>
      </c>
      <c r="Q1539" s="11">
        <f>Cleaned_Data[[#This Row],[Order_Date]]</f>
        <v>45823</v>
      </c>
      <c r="R1539" s="10" t="str">
        <f>Cleaned_Data[[#This Row],[Region]]</f>
        <v>Hyderabad</v>
      </c>
      <c r="S1539" s="10" t="str">
        <f>Cleaned_Data[[#This Row],[Sales_Channel]]</f>
        <v>Online</v>
      </c>
      <c r="T1539" s="10" t="str">
        <f>Cleaned_Data[[#This Row],[Gender_Category]]</f>
        <v>Men</v>
      </c>
      <c r="U1539" t="str">
        <f t="shared" ref="U1539:U1602" si="49">IF(D1539="",0,D1539)</f>
        <v>DK-691</v>
      </c>
      <c r="V1539" s="10"/>
      <c r="W1539" s="10"/>
    </row>
    <row r="1540" spans="1:23" x14ac:dyDescent="0.3">
      <c r="A1540" s="10" t="s">
        <v>1859</v>
      </c>
      <c r="B1540" s="10">
        <f>Cleaned_Data[[#This Row],[Order_ID]]</f>
        <v>3614</v>
      </c>
      <c r="C1540" s="10" t="str">
        <f>_xlfn.XLOOKUP(P1540,Dim_Product!$E$2:$E$221,Dim_Product!$A$2:$A$221,"Not Found")</f>
        <v>PK-55</v>
      </c>
      <c r="D1540" s="10" t="str">
        <f>_xlfn.XLOOKUP(Table5[[#This Row],[Order_Date]],Table8[Date],Table8[Date_Key],"Not Found")</f>
        <v>DK-506</v>
      </c>
      <c r="E1540" s="10" t="str">
        <f>_xlfn.XLOOKUP(R1540,Table4[Region],Table4[Region_Key])</f>
        <v>RK-04</v>
      </c>
      <c r="F1540" s="10" t="str">
        <f>_xlfn.XLOOKUP(S1540,Table6[Sales_Channel],Table6[Channel_Key])</f>
        <v>CK-01</v>
      </c>
      <c r="G1540" s="10" t="str">
        <f>_xlfn.XLOOKUP(T1540,Table7[Gender_Category],Table7[Gender_Key])</f>
        <v>GK-03</v>
      </c>
      <c r="H1540" s="10">
        <f>Cleaned_Data[[#This Row],[Units_Sold]]</f>
        <v>2</v>
      </c>
      <c r="I1540" s="10">
        <f>Cleaned_Data[[#This Row],[MRP]]</f>
        <v>6186.3</v>
      </c>
      <c r="J1540" s="10">
        <f>Cleaned_Data[[#This Row],[Discount_Applied]]</f>
        <v>0.22</v>
      </c>
      <c r="K1540" s="10">
        <f>Cleaned_Data[[#This Row],[Revenue]]</f>
        <v>0</v>
      </c>
      <c r="L1540" s="10">
        <f>Cleaned_Data[[#This Row],[Profit]]</f>
        <v>2169.69</v>
      </c>
      <c r="M1540" s="10" t="str">
        <f>Cleaned_Data[[#This Row],[Product_Name]]</f>
        <v>ZoomX Invincible</v>
      </c>
      <c r="N1540" s="10" t="str">
        <f>Cleaned_Data[[#This Row],[Product_Line]]</f>
        <v>Training</v>
      </c>
      <c r="O1540" s="10" t="str">
        <f>Cleaned_Data[[#This Row],[Size]]</f>
        <v>L</v>
      </c>
      <c r="P1540" s="10" t="str">
        <f t="shared" si="48"/>
        <v>ZoomX Invincible|Training|L</v>
      </c>
      <c r="Q1540" s="11">
        <f>Cleaned_Data[[#This Row],[Order_Date]]</f>
        <v>45638</v>
      </c>
      <c r="R1540" s="10" t="str">
        <f>Cleaned_Data[[#This Row],[Region]]</f>
        <v>Pune</v>
      </c>
      <c r="S1540" s="10" t="str">
        <f>Cleaned_Data[[#This Row],[Sales_Channel]]</f>
        <v>Online</v>
      </c>
      <c r="T1540" s="10" t="str">
        <f>Cleaned_Data[[#This Row],[Gender_Category]]</f>
        <v>Men</v>
      </c>
      <c r="U1540" t="str">
        <f t="shared" si="49"/>
        <v>DK-506</v>
      </c>
      <c r="V1540" s="10"/>
      <c r="W1540" s="10"/>
    </row>
    <row r="1541" spans="1:23" x14ac:dyDescent="0.3">
      <c r="A1541" s="10" t="s">
        <v>1860</v>
      </c>
      <c r="B1541" s="10">
        <f>Cleaned_Data[[#This Row],[Order_ID]]</f>
        <v>3615</v>
      </c>
      <c r="C1541" s="10" t="str">
        <f>_xlfn.XLOOKUP(P1541,Dim_Product!$E$2:$E$221,Dim_Product!$A$2:$A$221,"Not Found")</f>
        <v>PK-11</v>
      </c>
      <c r="D1541" s="10" t="str">
        <f>_xlfn.XLOOKUP(Table5[[#This Row],[Order_Date]],Table8[Date],Table8[Date_Key],"Not Found")</f>
        <v>Not Found</v>
      </c>
      <c r="E1541" s="10" t="str">
        <f>_xlfn.XLOOKUP(R1541,Table4[Region],Table4[Region_Key])</f>
        <v>RK-05</v>
      </c>
      <c r="F1541" s="10" t="str">
        <f>_xlfn.XLOOKUP(S1541,Table6[Sales_Channel],Table6[Channel_Key])</f>
        <v>CK-02</v>
      </c>
      <c r="G1541" s="10" t="str">
        <f>_xlfn.XLOOKUP(T1541,Table7[Gender_Category],Table7[Gender_Key])</f>
        <v>GK-02</v>
      </c>
      <c r="H1541" s="10">
        <f>Cleaned_Data[[#This Row],[Units_Sold]]</f>
        <v>3</v>
      </c>
      <c r="I1541" s="10">
        <f>Cleaned_Data[[#This Row],[MRP]]</f>
        <v>6110.0300000000007</v>
      </c>
      <c r="J1541" s="10">
        <f>Cleaned_Data[[#This Row],[Discount_Applied]]</f>
        <v>0</v>
      </c>
      <c r="K1541" s="10">
        <f>Cleaned_Data[[#This Row],[Revenue]]</f>
        <v>0</v>
      </c>
      <c r="L1541" s="10">
        <f>Cleaned_Data[[#This Row],[Profit]]</f>
        <v>-582.41999999999996</v>
      </c>
      <c r="M1541" s="10" t="str">
        <f>Cleaned_Data[[#This Row],[Product_Name]]</f>
        <v>Blazer Mid</v>
      </c>
      <c r="N1541" s="10" t="str">
        <f>Cleaned_Data[[#This Row],[Product_Line]]</f>
        <v>Lifestyle</v>
      </c>
      <c r="O1541" s="10" t="str">
        <f>Cleaned_Data[[#This Row],[Size]]</f>
        <v>NA</v>
      </c>
      <c r="P1541" s="10" t="str">
        <f t="shared" si="48"/>
        <v>Blazer Mid|Lifestyle|NA</v>
      </c>
      <c r="Q1541" s="11" t="str">
        <f>Cleaned_Data[[#This Row],[Order_Date]]</f>
        <v/>
      </c>
      <c r="R1541" s="10" t="str">
        <f>Cleaned_Data[[#This Row],[Region]]</f>
        <v>Delhi</v>
      </c>
      <c r="S1541" s="10" t="str">
        <f>Cleaned_Data[[#This Row],[Sales_Channel]]</f>
        <v>Retail</v>
      </c>
      <c r="T1541" s="10" t="str">
        <f>Cleaned_Data[[#This Row],[Gender_Category]]</f>
        <v>Women</v>
      </c>
      <c r="U1541" t="str">
        <f t="shared" si="49"/>
        <v>Not Found</v>
      </c>
      <c r="V1541" s="10"/>
      <c r="W1541" s="10"/>
    </row>
    <row r="1542" spans="1:23" x14ac:dyDescent="0.3">
      <c r="A1542" s="10" t="s">
        <v>1861</v>
      </c>
      <c r="B1542" s="10">
        <f>Cleaned_Data[[#This Row],[Order_ID]]</f>
        <v>3616</v>
      </c>
      <c r="C1542" s="10" t="str">
        <f>_xlfn.XLOOKUP(P1542,Dim_Product!$E$2:$E$221,Dim_Product!$A$2:$A$221,"Not Found")</f>
        <v>PK-04</v>
      </c>
      <c r="D1542" s="10" t="str">
        <f>_xlfn.XLOOKUP(Table5[[#This Row],[Order_Date]],Table8[Date],Table8[Date_Key],"Not Found")</f>
        <v>DK-661</v>
      </c>
      <c r="E1542" s="10" t="str">
        <f>_xlfn.XLOOKUP(R1542,Table4[Region],Table4[Region_Key])</f>
        <v>RK-06</v>
      </c>
      <c r="F1542" s="10" t="str">
        <f>_xlfn.XLOOKUP(S1542,Table6[Sales_Channel],Table6[Channel_Key])</f>
        <v>CK-02</v>
      </c>
      <c r="G1542" s="10" t="str">
        <f>_xlfn.XLOOKUP(T1542,Table7[Gender_Category],Table7[Gender_Key])</f>
        <v>GK-01</v>
      </c>
      <c r="H1542" s="10">
        <f>Cleaned_Data[[#This Row],[Units_Sold]]</f>
        <v>1</v>
      </c>
      <c r="I1542" s="10">
        <f>Cleaned_Data[[#This Row],[MRP]]</f>
        <v>9799.16</v>
      </c>
      <c r="J1542" s="10">
        <f>Cleaned_Data[[#This Row],[Discount_Applied]]</f>
        <v>0</v>
      </c>
      <c r="K1542" s="10">
        <f>Cleaned_Data[[#This Row],[Revenue]]</f>
        <v>0</v>
      </c>
      <c r="L1542" s="10">
        <f>Cleaned_Data[[#This Row],[Profit]]</f>
        <v>3969.15</v>
      </c>
      <c r="M1542" s="10" t="str">
        <f>Cleaned_Data[[#This Row],[Product_Name]]</f>
        <v>Blazer Mid</v>
      </c>
      <c r="N1542" s="10" t="str">
        <f>Cleaned_Data[[#This Row],[Product_Line]]</f>
        <v>Lifestyle</v>
      </c>
      <c r="O1542" s="10" t="str">
        <f>Cleaned_Data[[#This Row],[Size]]</f>
        <v>L</v>
      </c>
      <c r="P1542" s="10" t="str">
        <f t="shared" si="48"/>
        <v>Blazer Mid|Lifestyle|L</v>
      </c>
      <c r="Q1542" s="11">
        <f>Cleaned_Data[[#This Row],[Order_Date]]</f>
        <v>45793</v>
      </c>
      <c r="R1542" s="10" t="str">
        <f>Cleaned_Data[[#This Row],[Region]]</f>
        <v>Kolkata</v>
      </c>
      <c r="S1542" s="10" t="str">
        <f>Cleaned_Data[[#This Row],[Sales_Channel]]</f>
        <v>Retail</v>
      </c>
      <c r="T1542" s="10" t="str">
        <f>Cleaned_Data[[#This Row],[Gender_Category]]</f>
        <v>Kids</v>
      </c>
      <c r="U1542" t="str">
        <f t="shared" si="49"/>
        <v>DK-661</v>
      </c>
      <c r="V1542" s="10"/>
      <c r="W1542" s="10"/>
    </row>
    <row r="1543" spans="1:23" x14ac:dyDescent="0.3">
      <c r="A1543" s="10" t="s">
        <v>1862</v>
      </c>
      <c r="B1543" s="10">
        <f>Cleaned_Data[[#This Row],[Order_ID]]</f>
        <v>3617</v>
      </c>
      <c r="C1543" s="10" t="str">
        <f>_xlfn.XLOOKUP(P1543,Dim_Product!$E$2:$E$221,Dim_Product!$A$2:$A$221,"Not Found")</f>
        <v>PK-169</v>
      </c>
      <c r="D1543" s="10" t="str">
        <f>_xlfn.XLOOKUP(Table5[[#This Row],[Order_Date]],Table8[Date],Table8[Date_Key],"Not Found")</f>
        <v>DK-407</v>
      </c>
      <c r="E1543" s="10" t="str">
        <f>_xlfn.XLOOKUP(R1543,Table4[Region],Table4[Region_Key])</f>
        <v>RK-03</v>
      </c>
      <c r="F1543" s="10" t="str">
        <f>_xlfn.XLOOKUP(S1543,Table6[Sales_Channel],Table6[Channel_Key])</f>
        <v>CK-01</v>
      </c>
      <c r="G1543" s="10" t="str">
        <f>_xlfn.XLOOKUP(T1543,Table7[Gender_Category],Table7[Gender_Key])</f>
        <v>GK-03</v>
      </c>
      <c r="H1543" s="10">
        <f>Cleaned_Data[[#This Row],[Units_Sold]]</f>
        <v>2</v>
      </c>
      <c r="I1543" s="10">
        <f>Cleaned_Data[[#This Row],[MRP]]</f>
        <v>4694.37</v>
      </c>
      <c r="J1543" s="10">
        <f>Cleaned_Data[[#This Row],[Discount_Applied]]</f>
        <v>0</v>
      </c>
      <c r="K1543" s="10">
        <f>Cleaned_Data[[#This Row],[Revenue]]</f>
        <v>0</v>
      </c>
      <c r="L1543" s="10">
        <f>Cleaned_Data[[#This Row],[Profit]]</f>
        <v>2406.4699999999998</v>
      </c>
      <c r="M1543" s="10" t="str">
        <f>Cleaned_Data[[#This Row],[Product_Name]]</f>
        <v>Premier III</v>
      </c>
      <c r="N1543" s="10" t="str">
        <f>Cleaned_Data[[#This Row],[Product_Line]]</f>
        <v>Soccer</v>
      </c>
      <c r="O1543" s="10" t="str">
        <f>Cleaned_Data[[#This Row],[Size]]</f>
        <v>9</v>
      </c>
      <c r="P1543" s="10" t="str">
        <f t="shared" si="48"/>
        <v>Premier III|Soccer|9</v>
      </c>
      <c r="Q1543" s="11">
        <f>Cleaned_Data[[#This Row],[Order_Date]]</f>
        <v>45539</v>
      </c>
      <c r="R1543" s="10" t="str">
        <f>Cleaned_Data[[#This Row],[Region]]</f>
        <v>Mumbai</v>
      </c>
      <c r="S1543" s="10" t="str">
        <f>Cleaned_Data[[#This Row],[Sales_Channel]]</f>
        <v>Online</v>
      </c>
      <c r="T1543" s="10" t="str">
        <f>Cleaned_Data[[#This Row],[Gender_Category]]</f>
        <v>Men</v>
      </c>
      <c r="U1543" t="str">
        <f t="shared" si="49"/>
        <v>DK-407</v>
      </c>
      <c r="V1543" s="10"/>
      <c r="W1543" s="10"/>
    </row>
    <row r="1544" spans="1:23" x14ac:dyDescent="0.3">
      <c r="A1544" s="10" t="s">
        <v>1863</v>
      </c>
      <c r="B1544" s="10">
        <f>Cleaned_Data[[#This Row],[Order_ID]]</f>
        <v>3618</v>
      </c>
      <c r="C1544" s="10" t="str">
        <f>_xlfn.XLOOKUP(P1544,Dim_Product!$E$2:$E$221,Dim_Product!$A$2:$A$221,"Not Found")</f>
        <v>PK-136</v>
      </c>
      <c r="D1544" s="10" t="str">
        <f>_xlfn.XLOOKUP(Table5[[#This Row],[Order_Date]],Table8[Date],Table8[Date_Key],"Not Found")</f>
        <v>DK-492</v>
      </c>
      <c r="E1544" s="10" t="str">
        <f>_xlfn.XLOOKUP(R1544,Table4[Region],Table4[Region_Key])</f>
        <v>RK-06</v>
      </c>
      <c r="F1544" s="10" t="str">
        <f>_xlfn.XLOOKUP(S1544,Table6[Sales_Channel],Table6[Channel_Key])</f>
        <v>CK-02</v>
      </c>
      <c r="G1544" s="10" t="str">
        <f>_xlfn.XLOOKUP(T1544,Table7[Gender_Category],Table7[Gender_Key])</f>
        <v>GK-03</v>
      </c>
      <c r="H1544" s="10">
        <f>Cleaned_Data[[#This Row],[Units_Sold]]</f>
        <v>3</v>
      </c>
      <c r="I1544" s="10">
        <f>Cleaned_Data[[#This Row],[MRP]]</f>
        <v>2209.4499999999998</v>
      </c>
      <c r="J1544" s="10">
        <f>Cleaned_Data[[#This Row],[Discount_Applied]]</f>
        <v>0</v>
      </c>
      <c r="K1544" s="10">
        <f>Cleaned_Data[[#This Row],[Revenue]]</f>
        <v>0</v>
      </c>
      <c r="L1544" s="10">
        <f>Cleaned_Data[[#This Row],[Profit]]</f>
        <v>932.04</v>
      </c>
      <c r="M1544" s="10" t="str">
        <f>Cleaned_Data[[#This Row],[Product_Name]]</f>
        <v>Mercurial Superfly</v>
      </c>
      <c r="N1544" s="10" t="str">
        <f>Cleaned_Data[[#This Row],[Product_Line]]</f>
        <v>Soccer</v>
      </c>
      <c r="O1544" s="10" t="str">
        <f>Cleaned_Data[[#This Row],[Size]]</f>
        <v>9</v>
      </c>
      <c r="P1544" s="10" t="str">
        <f t="shared" si="48"/>
        <v>Mercurial Superfly|Soccer|9</v>
      </c>
      <c r="Q1544" s="11">
        <f>Cleaned_Data[[#This Row],[Order_Date]]</f>
        <v>45624</v>
      </c>
      <c r="R1544" s="10" t="str">
        <f>Cleaned_Data[[#This Row],[Region]]</f>
        <v>Kolkata</v>
      </c>
      <c r="S1544" s="10" t="str">
        <f>Cleaned_Data[[#This Row],[Sales_Channel]]</f>
        <v>Retail</v>
      </c>
      <c r="T1544" s="10" t="str">
        <f>Cleaned_Data[[#This Row],[Gender_Category]]</f>
        <v>Men</v>
      </c>
      <c r="U1544" t="str">
        <f t="shared" si="49"/>
        <v>DK-492</v>
      </c>
      <c r="V1544" s="10"/>
      <c r="W1544" s="10"/>
    </row>
    <row r="1545" spans="1:23" x14ac:dyDescent="0.3">
      <c r="A1545" s="10" t="s">
        <v>1864</v>
      </c>
      <c r="B1545" s="10">
        <f>Cleaned_Data[[#This Row],[Order_ID]]</f>
        <v>3619</v>
      </c>
      <c r="C1545" s="10" t="str">
        <f>_xlfn.XLOOKUP(P1545,Dim_Product!$E$2:$E$221,Dim_Product!$A$2:$A$221,"Not Found")</f>
        <v>PK-119</v>
      </c>
      <c r="D1545" s="10" t="str">
        <f>_xlfn.XLOOKUP(Table5[[#This Row],[Order_Date]],Table8[Date],Table8[Date_Key],"Not Found")</f>
        <v>DK-486</v>
      </c>
      <c r="E1545" s="10" t="str">
        <f>_xlfn.XLOOKUP(R1545,Table4[Region],Table4[Region_Key])</f>
        <v>RK-06</v>
      </c>
      <c r="F1545" s="10" t="str">
        <f>_xlfn.XLOOKUP(S1545,Table6[Sales_Channel],Table6[Channel_Key])</f>
        <v>CK-01</v>
      </c>
      <c r="G1545" s="10" t="str">
        <f>_xlfn.XLOOKUP(T1545,Table7[Gender_Category],Table7[Gender_Key])</f>
        <v>GK-01</v>
      </c>
      <c r="H1545" s="10">
        <f>Cleaned_Data[[#This Row],[Units_Sold]]</f>
        <v>0</v>
      </c>
      <c r="I1545" s="10">
        <f>Cleaned_Data[[#This Row],[MRP]]</f>
        <v>8915.8799999999992</v>
      </c>
      <c r="J1545" s="10">
        <f>Cleaned_Data[[#This Row],[Discount_Applied]]</f>
        <v>0</v>
      </c>
      <c r="K1545" s="10">
        <f>Cleaned_Data[[#This Row],[Revenue]]</f>
        <v>0</v>
      </c>
      <c r="L1545" s="10">
        <f>Cleaned_Data[[#This Row],[Profit]]</f>
        <v>824.23</v>
      </c>
      <c r="M1545" s="10" t="str">
        <f>Cleaned_Data[[#This Row],[Product_Name]]</f>
        <v>Air Force 1</v>
      </c>
      <c r="N1545" s="10" t="str">
        <f>Cleaned_Data[[#This Row],[Product_Line]]</f>
        <v>Lifestyle</v>
      </c>
      <c r="O1545" s="10" t="str">
        <f>Cleaned_Data[[#This Row],[Size]]</f>
        <v>L</v>
      </c>
      <c r="P1545" s="10" t="str">
        <f t="shared" si="48"/>
        <v>Air Force 1|Lifestyle|L</v>
      </c>
      <c r="Q1545" s="11">
        <f>Cleaned_Data[[#This Row],[Order_Date]]</f>
        <v>45618</v>
      </c>
      <c r="R1545" s="10" t="str">
        <f>Cleaned_Data[[#This Row],[Region]]</f>
        <v>Kolkata</v>
      </c>
      <c r="S1545" s="10" t="str">
        <f>Cleaned_Data[[#This Row],[Sales_Channel]]</f>
        <v>Online</v>
      </c>
      <c r="T1545" s="10" t="str">
        <f>Cleaned_Data[[#This Row],[Gender_Category]]</f>
        <v>Kids</v>
      </c>
      <c r="U1545" t="str">
        <f t="shared" si="49"/>
        <v>DK-486</v>
      </c>
      <c r="V1545" s="10"/>
      <c r="W1545" s="10"/>
    </row>
    <row r="1546" spans="1:23" x14ac:dyDescent="0.3">
      <c r="A1546" s="10" t="s">
        <v>1865</v>
      </c>
      <c r="B1546" s="10">
        <f>Cleaned_Data[[#This Row],[Order_ID]]</f>
        <v>3620</v>
      </c>
      <c r="C1546" s="10" t="str">
        <f>_xlfn.XLOOKUP(P1546,Dim_Product!$E$2:$E$221,Dim_Product!$A$2:$A$221,"Not Found")</f>
        <v>PK-13</v>
      </c>
      <c r="D1546" s="10" t="str">
        <f>_xlfn.XLOOKUP(Table5[[#This Row],[Order_Date]],Table8[Date],Table8[Date_Key],"Not Found")</f>
        <v>Not Found</v>
      </c>
      <c r="E1546" s="10" t="str">
        <f>_xlfn.XLOOKUP(R1546,Table4[Region],Table4[Region_Key])</f>
        <v>RK-01</v>
      </c>
      <c r="F1546" s="10" t="str">
        <f>_xlfn.XLOOKUP(S1546,Table6[Sales_Channel],Table6[Channel_Key])</f>
        <v>CK-02</v>
      </c>
      <c r="G1546" s="10" t="str">
        <f>_xlfn.XLOOKUP(T1546,Table7[Gender_Category],Table7[Gender_Key])</f>
        <v>GK-03</v>
      </c>
      <c r="H1546" s="10">
        <f>Cleaned_Data[[#This Row],[Units_Sold]]</f>
        <v>0</v>
      </c>
      <c r="I1546" s="10">
        <f>Cleaned_Data[[#This Row],[MRP]]</f>
        <v>8561.18</v>
      </c>
      <c r="J1546" s="10">
        <f>Cleaned_Data[[#This Row],[Discount_Applied]]</f>
        <v>0</v>
      </c>
      <c r="K1546" s="10">
        <f>Cleaned_Data[[#This Row],[Revenue]]</f>
        <v>0</v>
      </c>
      <c r="L1546" s="10">
        <f>Cleaned_Data[[#This Row],[Profit]]</f>
        <v>1538.46</v>
      </c>
      <c r="M1546" s="10" t="str">
        <f>Cleaned_Data[[#This Row],[Product_Name]]</f>
        <v>React Infinity</v>
      </c>
      <c r="N1546" s="10" t="str">
        <f>Cleaned_Data[[#This Row],[Product_Line]]</f>
        <v>Running</v>
      </c>
      <c r="O1546" s="10" t="str">
        <f>Cleaned_Data[[#This Row],[Size]]</f>
        <v>11</v>
      </c>
      <c r="P1546" s="10" t="str">
        <f t="shared" si="48"/>
        <v>React Infinity|Running|11</v>
      </c>
      <c r="Q1546" s="11" t="str">
        <f>Cleaned_Data[[#This Row],[Order_Date]]</f>
        <v/>
      </c>
      <c r="R1546" s="10" t="str">
        <f>Cleaned_Data[[#This Row],[Region]]</f>
        <v>Bangalore</v>
      </c>
      <c r="S1546" s="10" t="str">
        <f>Cleaned_Data[[#This Row],[Sales_Channel]]</f>
        <v>Retail</v>
      </c>
      <c r="T1546" s="10" t="str">
        <f>Cleaned_Data[[#This Row],[Gender_Category]]</f>
        <v>Men</v>
      </c>
      <c r="U1546" t="str">
        <f t="shared" si="49"/>
        <v>Not Found</v>
      </c>
      <c r="V1546" s="10"/>
      <c r="W1546" s="10"/>
    </row>
    <row r="1547" spans="1:23" x14ac:dyDescent="0.3">
      <c r="A1547" s="10" t="s">
        <v>1866</v>
      </c>
      <c r="B1547" s="10">
        <f>Cleaned_Data[[#This Row],[Order_ID]]</f>
        <v>3621</v>
      </c>
      <c r="C1547" s="10" t="str">
        <f>_xlfn.XLOOKUP(P1547,Dim_Product!$E$2:$E$221,Dim_Product!$A$2:$A$221,"Not Found")</f>
        <v>PK-48</v>
      </c>
      <c r="D1547" s="10" t="str">
        <f>_xlfn.XLOOKUP(Table5[[#This Row],[Order_Date]],Table8[Date],Table8[Date_Key],"Not Found")</f>
        <v>DK-09</v>
      </c>
      <c r="E1547" s="10" t="str">
        <f>_xlfn.XLOOKUP(R1547,Table4[Region],Table4[Region_Key])</f>
        <v>RK-03</v>
      </c>
      <c r="F1547" s="10" t="str">
        <f>_xlfn.XLOOKUP(S1547,Table6[Sales_Channel],Table6[Channel_Key])</f>
        <v>CK-02</v>
      </c>
      <c r="G1547" s="10" t="str">
        <f>_xlfn.XLOOKUP(T1547,Table7[Gender_Category],Table7[Gender_Key])</f>
        <v>GK-02</v>
      </c>
      <c r="H1547" s="10">
        <f>Cleaned_Data[[#This Row],[Units_Sold]]</f>
        <v>2</v>
      </c>
      <c r="I1547" s="10">
        <f>Cleaned_Data[[#This Row],[MRP]]</f>
        <v>9699.01</v>
      </c>
      <c r="J1547" s="10">
        <f>Cleaned_Data[[#This Row],[Discount_Applied]]</f>
        <v>0</v>
      </c>
      <c r="K1547" s="10">
        <f>Cleaned_Data[[#This Row],[Revenue]]</f>
        <v>0</v>
      </c>
      <c r="L1547" s="10">
        <f>Cleaned_Data[[#This Row],[Profit]]</f>
        <v>3858.11</v>
      </c>
      <c r="M1547" s="10" t="str">
        <f>Cleaned_Data[[#This Row],[Product_Name]]</f>
        <v>LeBron 20</v>
      </c>
      <c r="N1547" s="10" t="str">
        <f>Cleaned_Data[[#This Row],[Product_Line]]</f>
        <v>Basketball</v>
      </c>
      <c r="O1547" s="10" t="str">
        <f>Cleaned_Data[[#This Row],[Size]]</f>
        <v>L</v>
      </c>
      <c r="P1547" s="10" t="str">
        <f t="shared" si="48"/>
        <v>LeBron 20|Basketball|L</v>
      </c>
      <c r="Q1547" s="11">
        <f>Cleaned_Data[[#This Row],[Order_Date]]</f>
        <v>45141</v>
      </c>
      <c r="R1547" s="10" t="str">
        <f>Cleaned_Data[[#This Row],[Region]]</f>
        <v>Mumbai</v>
      </c>
      <c r="S1547" s="10" t="str">
        <f>Cleaned_Data[[#This Row],[Sales_Channel]]</f>
        <v>Retail</v>
      </c>
      <c r="T1547" s="10" t="str">
        <f>Cleaned_Data[[#This Row],[Gender_Category]]</f>
        <v>Women</v>
      </c>
      <c r="U1547" t="str">
        <f t="shared" si="49"/>
        <v>DK-09</v>
      </c>
      <c r="V1547" s="10"/>
      <c r="W1547" s="10"/>
    </row>
    <row r="1548" spans="1:23" x14ac:dyDescent="0.3">
      <c r="A1548" s="10" t="s">
        <v>1867</v>
      </c>
      <c r="B1548" s="10">
        <f>Cleaned_Data[[#This Row],[Order_ID]]</f>
        <v>3622</v>
      </c>
      <c r="C1548" s="10" t="str">
        <f>_xlfn.XLOOKUP(P1548,Dim_Product!$E$2:$E$221,Dim_Product!$A$2:$A$221,"Not Found")</f>
        <v>PK-156</v>
      </c>
      <c r="D1548" s="10" t="str">
        <f>_xlfn.XLOOKUP(Table5[[#This Row],[Order_Date]],Table8[Date],Table8[Date_Key],"Not Found")</f>
        <v>Not Found</v>
      </c>
      <c r="E1548" s="10" t="str">
        <f>_xlfn.XLOOKUP(R1548,Table4[Region],Table4[Region_Key])</f>
        <v>RK-02</v>
      </c>
      <c r="F1548" s="10" t="str">
        <f>_xlfn.XLOOKUP(S1548,Table6[Sales_Channel],Table6[Channel_Key])</f>
        <v>CK-01</v>
      </c>
      <c r="G1548" s="10" t="str">
        <f>_xlfn.XLOOKUP(T1548,Table7[Gender_Category],Table7[Gender_Key])</f>
        <v>GK-02</v>
      </c>
      <c r="H1548" s="10">
        <f>Cleaned_Data[[#This Row],[Units_Sold]]</f>
        <v>3</v>
      </c>
      <c r="I1548" s="10">
        <f>Cleaned_Data[[#This Row],[MRP]]</f>
        <v>2187.91</v>
      </c>
      <c r="J1548" s="10">
        <f>Cleaned_Data[[#This Row],[Discount_Applied]]</f>
        <v>0</v>
      </c>
      <c r="K1548" s="10">
        <f>Cleaned_Data[[#This Row],[Revenue]]</f>
        <v>0</v>
      </c>
      <c r="L1548" s="10">
        <f>Cleaned_Data[[#This Row],[Profit]]</f>
        <v>1951.56</v>
      </c>
      <c r="M1548" s="10" t="str">
        <f>Cleaned_Data[[#This Row],[Product_Name]]</f>
        <v>Premier III</v>
      </c>
      <c r="N1548" s="10" t="str">
        <f>Cleaned_Data[[#This Row],[Product_Line]]</f>
        <v>Soccer</v>
      </c>
      <c r="O1548" s="10" t="str">
        <f>Cleaned_Data[[#This Row],[Size]]</f>
        <v>8</v>
      </c>
      <c r="P1548" s="10" t="str">
        <f t="shared" si="48"/>
        <v>Premier III|Soccer|8</v>
      </c>
      <c r="Q1548" s="11" t="str">
        <f>Cleaned_Data[[#This Row],[Order_Date]]</f>
        <v/>
      </c>
      <c r="R1548" s="10" t="str">
        <f>Cleaned_Data[[#This Row],[Region]]</f>
        <v>Hyderabad</v>
      </c>
      <c r="S1548" s="10" t="str">
        <f>Cleaned_Data[[#This Row],[Sales_Channel]]</f>
        <v>Online</v>
      </c>
      <c r="T1548" s="10" t="str">
        <f>Cleaned_Data[[#This Row],[Gender_Category]]</f>
        <v>Women</v>
      </c>
      <c r="U1548" t="str">
        <f t="shared" si="49"/>
        <v>Not Found</v>
      </c>
      <c r="V1548" s="10"/>
      <c r="W1548" s="10"/>
    </row>
    <row r="1549" spans="1:23" x14ac:dyDescent="0.3">
      <c r="A1549" s="10" t="s">
        <v>1868</v>
      </c>
      <c r="B1549" s="10">
        <f>Cleaned_Data[[#This Row],[Order_ID]]</f>
        <v>3623</v>
      </c>
      <c r="C1549" s="10" t="str">
        <f>_xlfn.XLOOKUP(P1549,Dim_Product!$E$2:$E$221,Dim_Product!$A$2:$A$221,"Not Found")</f>
        <v>PK-96</v>
      </c>
      <c r="D1549" s="10" t="str">
        <f>_xlfn.XLOOKUP(Table5[[#This Row],[Order_Date]],Table8[Date],Table8[Date_Key],"Not Found")</f>
        <v>Not Found</v>
      </c>
      <c r="E1549" s="10" t="str">
        <f>_xlfn.XLOOKUP(R1549,Table4[Region],Table4[Region_Key])</f>
        <v>RK-03</v>
      </c>
      <c r="F1549" s="10" t="str">
        <f>_xlfn.XLOOKUP(S1549,Table6[Sales_Channel],Table6[Channel_Key])</f>
        <v>CK-02</v>
      </c>
      <c r="G1549" s="10" t="str">
        <f>_xlfn.XLOOKUP(T1549,Table7[Gender_Category],Table7[Gender_Key])</f>
        <v>GK-03</v>
      </c>
      <c r="H1549" s="10">
        <f>Cleaned_Data[[#This Row],[Units_Sold]]</f>
        <v>2</v>
      </c>
      <c r="I1549" s="10">
        <f>Cleaned_Data[[#This Row],[MRP]]</f>
        <v>6110.0300000000007</v>
      </c>
      <c r="J1549" s="10">
        <f>Cleaned_Data[[#This Row],[Discount_Applied]]</f>
        <v>0.75</v>
      </c>
      <c r="K1549" s="10">
        <f>Cleaned_Data[[#This Row],[Revenue]]</f>
        <v>0</v>
      </c>
      <c r="L1549" s="10">
        <f>Cleaned_Data[[#This Row],[Profit]]</f>
        <v>1980.48</v>
      </c>
      <c r="M1549" s="10" t="str">
        <f>Cleaned_Data[[#This Row],[Product_Name]]</f>
        <v>Waffle One</v>
      </c>
      <c r="N1549" s="10" t="str">
        <f>Cleaned_Data[[#This Row],[Product_Line]]</f>
        <v>Lifestyle</v>
      </c>
      <c r="O1549" s="10" t="str">
        <f>Cleaned_Data[[#This Row],[Size]]</f>
        <v>XL</v>
      </c>
      <c r="P1549" s="10" t="str">
        <f t="shared" si="48"/>
        <v>Waffle One|Lifestyle|XL</v>
      </c>
      <c r="Q1549" s="11" t="str">
        <f>Cleaned_Data[[#This Row],[Order_Date]]</f>
        <v/>
      </c>
      <c r="R1549" s="10" t="str">
        <f>Cleaned_Data[[#This Row],[Region]]</f>
        <v>Mumbai</v>
      </c>
      <c r="S1549" s="10" t="str">
        <f>Cleaned_Data[[#This Row],[Sales_Channel]]</f>
        <v>Retail</v>
      </c>
      <c r="T1549" s="10" t="str">
        <f>Cleaned_Data[[#This Row],[Gender_Category]]</f>
        <v>Men</v>
      </c>
      <c r="U1549" t="str">
        <f t="shared" si="49"/>
        <v>Not Found</v>
      </c>
      <c r="V1549" s="10"/>
      <c r="W1549" s="10"/>
    </row>
    <row r="1550" spans="1:23" x14ac:dyDescent="0.3">
      <c r="A1550" s="10" t="s">
        <v>1869</v>
      </c>
      <c r="B1550" s="10">
        <f>Cleaned_Data[[#This Row],[Order_ID]]</f>
        <v>3624</v>
      </c>
      <c r="C1550" s="10" t="str">
        <f>_xlfn.XLOOKUP(P1550,Dim_Product!$E$2:$E$221,Dim_Product!$A$2:$A$221,"Not Found")</f>
        <v>PK-105</v>
      </c>
      <c r="D1550" s="10" t="str">
        <f>_xlfn.XLOOKUP(Table5[[#This Row],[Order_Date]],Table8[Date],Table8[Date_Key],"Not Found")</f>
        <v>DK-231</v>
      </c>
      <c r="E1550" s="10" t="str">
        <f>_xlfn.XLOOKUP(R1550,Table4[Region],Table4[Region_Key])</f>
        <v>RK-03</v>
      </c>
      <c r="F1550" s="10" t="str">
        <f>_xlfn.XLOOKUP(S1550,Table6[Sales_Channel],Table6[Channel_Key])</f>
        <v>CK-02</v>
      </c>
      <c r="G1550" s="10" t="str">
        <f>_xlfn.XLOOKUP(T1550,Table7[Gender_Category],Table7[Gender_Key])</f>
        <v>GK-02</v>
      </c>
      <c r="H1550" s="10">
        <f>Cleaned_Data[[#This Row],[Units_Sold]]</f>
        <v>-1</v>
      </c>
      <c r="I1550" s="10">
        <f>Cleaned_Data[[#This Row],[MRP]]</f>
        <v>8534.07</v>
      </c>
      <c r="J1550" s="10">
        <f>Cleaned_Data[[#This Row],[Discount_Applied]]</f>
        <v>0</v>
      </c>
      <c r="K1550" s="10">
        <f>Cleaned_Data[[#This Row],[Revenue]]</f>
        <v>0</v>
      </c>
      <c r="L1550" s="10">
        <f>Cleaned_Data[[#This Row],[Profit]]</f>
        <v>-1124.03</v>
      </c>
      <c r="M1550" s="10" t="str">
        <f>Cleaned_Data[[#This Row],[Product_Name]]</f>
        <v>Premier III</v>
      </c>
      <c r="N1550" s="10" t="str">
        <f>Cleaned_Data[[#This Row],[Product_Line]]</f>
        <v>Soccer</v>
      </c>
      <c r="O1550" s="10" t="str">
        <f>Cleaned_Data[[#This Row],[Size]]</f>
        <v>6</v>
      </c>
      <c r="P1550" s="10" t="str">
        <f t="shared" si="48"/>
        <v>Premier III|Soccer|6</v>
      </c>
      <c r="Q1550" s="11">
        <f>Cleaned_Data[[#This Row],[Order_Date]]</f>
        <v>45363</v>
      </c>
      <c r="R1550" s="10" t="str">
        <f>Cleaned_Data[[#This Row],[Region]]</f>
        <v>Mumbai</v>
      </c>
      <c r="S1550" s="10" t="str">
        <f>Cleaned_Data[[#This Row],[Sales_Channel]]</f>
        <v>Retail</v>
      </c>
      <c r="T1550" s="10" t="str">
        <f>Cleaned_Data[[#This Row],[Gender_Category]]</f>
        <v>Women</v>
      </c>
      <c r="U1550" t="str">
        <f t="shared" si="49"/>
        <v>DK-231</v>
      </c>
      <c r="V1550" s="10"/>
      <c r="W1550" s="10"/>
    </row>
    <row r="1551" spans="1:23" x14ac:dyDescent="0.3">
      <c r="A1551" s="10" t="s">
        <v>1870</v>
      </c>
      <c r="B1551" s="10">
        <f>Cleaned_Data[[#This Row],[Order_ID]]</f>
        <v>3625</v>
      </c>
      <c r="C1551" s="10" t="str">
        <f>_xlfn.XLOOKUP(P1551,Dim_Product!$E$2:$E$221,Dim_Product!$A$2:$A$221,"Not Found")</f>
        <v>PK-142</v>
      </c>
      <c r="D1551" s="10" t="str">
        <f>_xlfn.XLOOKUP(Table5[[#This Row],[Order_Date]],Table8[Date],Table8[Date_Key],"Not Found")</f>
        <v>Not Found</v>
      </c>
      <c r="E1551" s="10" t="str">
        <f>_xlfn.XLOOKUP(R1551,Table4[Region],Table4[Region_Key])</f>
        <v>RK-06</v>
      </c>
      <c r="F1551" s="10" t="str">
        <f>_xlfn.XLOOKUP(S1551,Table6[Sales_Channel],Table6[Channel_Key])</f>
        <v>CK-02</v>
      </c>
      <c r="G1551" s="10" t="str">
        <f>_xlfn.XLOOKUP(T1551,Table7[Gender_Category],Table7[Gender_Key])</f>
        <v>GK-01</v>
      </c>
      <c r="H1551" s="10">
        <f>Cleaned_Data[[#This Row],[Units_Sold]]</f>
        <v>2</v>
      </c>
      <c r="I1551" s="10">
        <f>Cleaned_Data[[#This Row],[MRP]]</f>
        <v>6110.0300000000007</v>
      </c>
      <c r="J1551" s="10">
        <f>Cleaned_Data[[#This Row],[Discount_Applied]]</f>
        <v>0</v>
      </c>
      <c r="K1551" s="10">
        <f>Cleaned_Data[[#This Row],[Revenue]]</f>
        <v>0</v>
      </c>
      <c r="L1551" s="10">
        <f>Cleaned_Data[[#This Row],[Profit]]</f>
        <v>849.98</v>
      </c>
      <c r="M1551" s="10" t="str">
        <f>Cleaned_Data[[#This Row],[Product_Name]]</f>
        <v>Tiempo Legend</v>
      </c>
      <c r="N1551" s="10" t="str">
        <f>Cleaned_Data[[#This Row],[Product_Line]]</f>
        <v>Soccer</v>
      </c>
      <c r="O1551" s="10" t="str">
        <f>Cleaned_Data[[#This Row],[Size]]</f>
        <v>XL</v>
      </c>
      <c r="P1551" s="10" t="str">
        <f t="shared" si="48"/>
        <v>Tiempo Legend|Soccer|XL</v>
      </c>
      <c r="Q1551" s="11" t="str">
        <f>Cleaned_Data[[#This Row],[Order_Date]]</f>
        <v/>
      </c>
      <c r="R1551" s="10" t="str">
        <f>Cleaned_Data[[#This Row],[Region]]</f>
        <v>Kolkata</v>
      </c>
      <c r="S1551" s="10" t="str">
        <f>Cleaned_Data[[#This Row],[Sales_Channel]]</f>
        <v>Retail</v>
      </c>
      <c r="T1551" s="10" t="str">
        <f>Cleaned_Data[[#This Row],[Gender_Category]]</f>
        <v>Kids</v>
      </c>
      <c r="U1551" t="str">
        <f t="shared" si="49"/>
        <v>Not Found</v>
      </c>
      <c r="V1551" s="10"/>
      <c r="W1551" s="10"/>
    </row>
    <row r="1552" spans="1:23" x14ac:dyDescent="0.3">
      <c r="A1552" s="10" t="s">
        <v>1871</v>
      </c>
      <c r="B1552" s="10">
        <f>Cleaned_Data[[#This Row],[Order_ID]]</f>
        <v>3626</v>
      </c>
      <c r="C1552" s="10" t="str">
        <f>_xlfn.XLOOKUP(P1552,Dim_Product!$E$2:$E$221,Dim_Product!$A$2:$A$221,"Not Found")</f>
        <v>PK-201</v>
      </c>
      <c r="D1552" s="10" t="str">
        <f>_xlfn.XLOOKUP(Table5[[#This Row],[Order_Date]],Table8[Date],Table8[Date_Key],"Not Found")</f>
        <v>Not Found</v>
      </c>
      <c r="E1552" s="10" t="str">
        <f>_xlfn.XLOOKUP(R1552,Table4[Region],Table4[Region_Key])</f>
        <v>RK-04</v>
      </c>
      <c r="F1552" s="10" t="str">
        <f>_xlfn.XLOOKUP(S1552,Table6[Sales_Channel],Table6[Channel_Key])</f>
        <v>CK-02</v>
      </c>
      <c r="G1552" s="10" t="str">
        <f>_xlfn.XLOOKUP(T1552,Table7[Gender_Category],Table7[Gender_Key])</f>
        <v>GK-03</v>
      </c>
      <c r="H1552" s="10">
        <f>Cleaned_Data[[#This Row],[Units_Sold]]</f>
        <v>2</v>
      </c>
      <c r="I1552" s="10">
        <f>Cleaned_Data[[#This Row],[MRP]]</f>
        <v>6110.0300000000007</v>
      </c>
      <c r="J1552" s="10">
        <f>Cleaned_Data[[#This Row],[Discount_Applied]]</f>
        <v>0</v>
      </c>
      <c r="K1552" s="10">
        <f>Cleaned_Data[[#This Row],[Revenue]]</f>
        <v>0</v>
      </c>
      <c r="L1552" s="10">
        <f>Cleaned_Data[[#This Row],[Profit]]</f>
        <v>1911.32</v>
      </c>
      <c r="M1552" s="10" t="str">
        <f>Cleaned_Data[[#This Row],[Product_Name]]</f>
        <v>React Infinity</v>
      </c>
      <c r="N1552" s="10" t="str">
        <f>Cleaned_Data[[#This Row],[Product_Line]]</f>
        <v>Running</v>
      </c>
      <c r="O1552" s="10" t="str">
        <f>Cleaned_Data[[#This Row],[Size]]</f>
        <v>7</v>
      </c>
      <c r="P1552" s="10" t="str">
        <f t="shared" si="48"/>
        <v>React Infinity|Running|7</v>
      </c>
      <c r="Q1552" s="11" t="str">
        <f>Cleaned_Data[[#This Row],[Order_Date]]</f>
        <v/>
      </c>
      <c r="R1552" s="10" t="str">
        <f>Cleaned_Data[[#This Row],[Region]]</f>
        <v>Pune</v>
      </c>
      <c r="S1552" s="10" t="str">
        <f>Cleaned_Data[[#This Row],[Sales_Channel]]</f>
        <v>Retail</v>
      </c>
      <c r="T1552" s="10" t="str">
        <f>Cleaned_Data[[#This Row],[Gender_Category]]</f>
        <v>Men</v>
      </c>
      <c r="U1552" t="str">
        <f t="shared" si="49"/>
        <v>Not Found</v>
      </c>
      <c r="V1552" s="10"/>
      <c r="W1552" s="10"/>
    </row>
    <row r="1553" spans="1:23" x14ac:dyDescent="0.3">
      <c r="A1553" s="10" t="s">
        <v>1872</v>
      </c>
      <c r="B1553" s="10">
        <f>Cleaned_Data[[#This Row],[Order_ID]]</f>
        <v>3627</v>
      </c>
      <c r="C1553" s="10" t="str">
        <f>_xlfn.XLOOKUP(P1553,Dim_Product!$E$2:$E$221,Dim_Product!$A$2:$A$221,"Not Found")</f>
        <v>PK-200</v>
      </c>
      <c r="D1553" s="10" t="str">
        <f>_xlfn.XLOOKUP(Table5[[#This Row],[Order_Date]],Table8[Date],Table8[Date_Key],"Not Found")</f>
        <v>DK-08</v>
      </c>
      <c r="E1553" s="10" t="str">
        <f>_xlfn.XLOOKUP(R1553,Table4[Region],Table4[Region_Key])</f>
        <v>RK-03</v>
      </c>
      <c r="F1553" s="10" t="str">
        <f>_xlfn.XLOOKUP(S1553,Table6[Sales_Channel],Table6[Channel_Key])</f>
        <v>CK-01</v>
      </c>
      <c r="G1553" s="10" t="str">
        <f>_xlfn.XLOOKUP(T1553,Table7[Gender_Category],Table7[Gender_Key])</f>
        <v>GK-01</v>
      </c>
      <c r="H1553" s="10">
        <f>Cleaned_Data[[#This Row],[Units_Sold]]</f>
        <v>2</v>
      </c>
      <c r="I1553" s="10">
        <f>Cleaned_Data[[#This Row],[MRP]]</f>
        <v>6110.0300000000007</v>
      </c>
      <c r="J1553" s="10">
        <f>Cleaned_Data[[#This Row],[Discount_Applied]]</f>
        <v>0</v>
      </c>
      <c r="K1553" s="10">
        <f>Cleaned_Data[[#This Row],[Revenue]]</f>
        <v>0</v>
      </c>
      <c r="L1553" s="10">
        <f>Cleaned_Data[[#This Row],[Profit]]</f>
        <v>396.74</v>
      </c>
      <c r="M1553" s="10" t="str">
        <f>Cleaned_Data[[#This Row],[Product_Name]]</f>
        <v>SuperRep Go</v>
      </c>
      <c r="N1553" s="10" t="str">
        <f>Cleaned_Data[[#This Row],[Product_Line]]</f>
        <v>Training</v>
      </c>
      <c r="O1553" s="10" t="str">
        <f>Cleaned_Data[[#This Row],[Size]]</f>
        <v>8</v>
      </c>
      <c r="P1553" s="10" t="str">
        <f t="shared" si="48"/>
        <v>SuperRep Go|Training|8</v>
      </c>
      <c r="Q1553" s="11">
        <f>Cleaned_Data[[#This Row],[Order_Date]]</f>
        <v>45140</v>
      </c>
      <c r="R1553" s="10" t="str">
        <f>Cleaned_Data[[#This Row],[Region]]</f>
        <v>Mumbai</v>
      </c>
      <c r="S1553" s="10" t="str">
        <f>Cleaned_Data[[#This Row],[Sales_Channel]]</f>
        <v>Online</v>
      </c>
      <c r="T1553" s="10" t="str">
        <f>Cleaned_Data[[#This Row],[Gender_Category]]</f>
        <v>Kids</v>
      </c>
      <c r="U1553" t="str">
        <f t="shared" si="49"/>
        <v>DK-08</v>
      </c>
      <c r="V1553" s="10"/>
      <c r="W1553" s="10"/>
    </row>
    <row r="1554" spans="1:23" x14ac:dyDescent="0.3">
      <c r="A1554" s="10" t="s">
        <v>1873</v>
      </c>
      <c r="B1554" s="10">
        <f>Cleaned_Data[[#This Row],[Order_ID]]</f>
        <v>3628</v>
      </c>
      <c r="C1554" s="10" t="str">
        <f>_xlfn.XLOOKUP(P1554,Dim_Product!$E$2:$E$221,Dim_Product!$A$2:$A$221,"Not Found")</f>
        <v>PK-34</v>
      </c>
      <c r="D1554" s="10" t="str">
        <f>_xlfn.XLOOKUP(Table5[[#This Row],[Order_Date]],Table8[Date],Table8[Date_Key],"Not Found")</f>
        <v>DK-662</v>
      </c>
      <c r="E1554" s="10" t="str">
        <f>_xlfn.XLOOKUP(R1554,Table4[Region],Table4[Region_Key])</f>
        <v>RK-02</v>
      </c>
      <c r="F1554" s="10" t="str">
        <f>_xlfn.XLOOKUP(S1554,Table6[Sales_Channel],Table6[Channel_Key])</f>
        <v>CK-01</v>
      </c>
      <c r="G1554" s="10" t="str">
        <f>_xlfn.XLOOKUP(T1554,Table7[Gender_Category],Table7[Gender_Key])</f>
        <v>GK-01</v>
      </c>
      <c r="H1554" s="10">
        <f>Cleaned_Data[[#This Row],[Units_Sold]]</f>
        <v>2</v>
      </c>
      <c r="I1554" s="10">
        <f>Cleaned_Data[[#This Row],[MRP]]</f>
        <v>8584.41</v>
      </c>
      <c r="J1554" s="10">
        <f>Cleaned_Data[[#This Row],[Discount_Applied]]</f>
        <v>0.98</v>
      </c>
      <c r="K1554" s="10">
        <f>Cleaned_Data[[#This Row],[Revenue]]</f>
        <v>0</v>
      </c>
      <c r="L1554" s="10">
        <f>Cleaned_Data[[#This Row],[Profit]]</f>
        <v>-357.52</v>
      </c>
      <c r="M1554" s="10" t="str">
        <f>Cleaned_Data[[#This Row],[Product_Name]]</f>
        <v>Free RN</v>
      </c>
      <c r="N1554" s="10" t="str">
        <f>Cleaned_Data[[#This Row],[Product_Line]]</f>
        <v>Running</v>
      </c>
      <c r="O1554" s="10" t="str">
        <f>Cleaned_Data[[#This Row],[Size]]</f>
        <v>NA</v>
      </c>
      <c r="P1554" s="10" t="str">
        <f t="shared" si="48"/>
        <v>Free RN|Running|NA</v>
      </c>
      <c r="Q1554" s="11">
        <f>Cleaned_Data[[#This Row],[Order_Date]]</f>
        <v>45794</v>
      </c>
      <c r="R1554" s="10" t="str">
        <f>Cleaned_Data[[#This Row],[Region]]</f>
        <v>Hyderabad</v>
      </c>
      <c r="S1554" s="10" t="str">
        <f>Cleaned_Data[[#This Row],[Sales_Channel]]</f>
        <v>Online</v>
      </c>
      <c r="T1554" s="10" t="str">
        <f>Cleaned_Data[[#This Row],[Gender_Category]]</f>
        <v>Kids</v>
      </c>
      <c r="U1554" t="str">
        <f t="shared" si="49"/>
        <v>DK-662</v>
      </c>
      <c r="V1554" s="10"/>
      <c r="W1554" s="10"/>
    </row>
    <row r="1555" spans="1:23" x14ac:dyDescent="0.3">
      <c r="A1555" s="10" t="s">
        <v>1874</v>
      </c>
      <c r="B1555" s="10">
        <f>Cleaned_Data[[#This Row],[Order_ID]]</f>
        <v>3629</v>
      </c>
      <c r="C1555" s="10" t="str">
        <f>_xlfn.XLOOKUP(P1555,Dim_Product!$E$2:$E$221,Dim_Product!$A$2:$A$221,"Not Found")</f>
        <v>PK-29</v>
      </c>
      <c r="D1555" s="10" t="str">
        <f>_xlfn.XLOOKUP(Table5[[#This Row],[Order_Date]],Table8[Date],Table8[Date_Key],"Not Found")</f>
        <v>DK-701</v>
      </c>
      <c r="E1555" s="10" t="str">
        <f>_xlfn.XLOOKUP(R1555,Table4[Region],Table4[Region_Key])</f>
        <v>RK-02</v>
      </c>
      <c r="F1555" s="10" t="str">
        <f>_xlfn.XLOOKUP(S1555,Table6[Sales_Channel],Table6[Channel_Key])</f>
        <v>CK-01</v>
      </c>
      <c r="G1555" s="10" t="str">
        <f>_xlfn.XLOOKUP(T1555,Table7[Gender_Category],Table7[Gender_Key])</f>
        <v>GK-01</v>
      </c>
      <c r="H1555" s="10">
        <f>Cleaned_Data[[#This Row],[Units_Sold]]</f>
        <v>2</v>
      </c>
      <c r="I1555" s="10">
        <f>Cleaned_Data[[#This Row],[MRP]]</f>
        <v>6110.0300000000007</v>
      </c>
      <c r="J1555" s="10">
        <f>Cleaned_Data[[#This Row],[Discount_Applied]]</f>
        <v>0</v>
      </c>
      <c r="K1555" s="10">
        <f>Cleaned_Data[[#This Row],[Revenue]]</f>
        <v>0</v>
      </c>
      <c r="L1555" s="10">
        <f>Cleaned_Data[[#This Row],[Profit]]</f>
        <v>-1052.78</v>
      </c>
      <c r="M1555" s="10" t="str">
        <f>Cleaned_Data[[#This Row],[Product_Name]]</f>
        <v>Mercurial Superfly</v>
      </c>
      <c r="N1555" s="10" t="str">
        <f>Cleaned_Data[[#This Row],[Product_Line]]</f>
        <v>Soccer</v>
      </c>
      <c r="O1555" s="10" t="str">
        <f>Cleaned_Data[[#This Row],[Size]]</f>
        <v>XL</v>
      </c>
      <c r="P1555" s="10" t="str">
        <f t="shared" si="48"/>
        <v>Mercurial Superfly|Soccer|XL</v>
      </c>
      <c r="Q1555" s="11">
        <f>Cleaned_Data[[#This Row],[Order_Date]]</f>
        <v>45833</v>
      </c>
      <c r="R1555" s="10" t="str">
        <f>Cleaned_Data[[#This Row],[Region]]</f>
        <v>Hyderabad</v>
      </c>
      <c r="S1555" s="10" t="str">
        <f>Cleaned_Data[[#This Row],[Sales_Channel]]</f>
        <v>Online</v>
      </c>
      <c r="T1555" s="10" t="str">
        <f>Cleaned_Data[[#This Row],[Gender_Category]]</f>
        <v>Kids</v>
      </c>
      <c r="U1555" t="str">
        <f t="shared" si="49"/>
        <v>DK-701</v>
      </c>
      <c r="V1555" s="10"/>
      <c r="W1555" s="10"/>
    </row>
    <row r="1556" spans="1:23" x14ac:dyDescent="0.3">
      <c r="A1556" s="10" t="s">
        <v>1875</v>
      </c>
      <c r="B1556" s="10">
        <f>Cleaned_Data[[#This Row],[Order_ID]]</f>
        <v>3630</v>
      </c>
      <c r="C1556" s="10" t="str">
        <f>_xlfn.XLOOKUP(P1556,Dim_Product!$E$2:$E$221,Dim_Product!$A$2:$A$221,"Not Found")</f>
        <v>PK-25</v>
      </c>
      <c r="D1556" s="10" t="str">
        <f>_xlfn.XLOOKUP(Table5[[#This Row],[Order_Date]],Table8[Date],Table8[Date_Key],"Not Found")</f>
        <v>Not Found</v>
      </c>
      <c r="E1556" s="10" t="str">
        <f>_xlfn.XLOOKUP(R1556,Table4[Region],Table4[Region_Key])</f>
        <v>RK-04</v>
      </c>
      <c r="F1556" s="10" t="str">
        <f>_xlfn.XLOOKUP(S1556,Table6[Sales_Channel],Table6[Channel_Key])</f>
        <v>CK-01</v>
      </c>
      <c r="G1556" s="10" t="str">
        <f>_xlfn.XLOOKUP(T1556,Table7[Gender_Category],Table7[Gender_Key])</f>
        <v>GK-03</v>
      </c>
      <c r="H1556" s="10">
        <f>Cleaned_Data[[#This Row],[Units_Sold]]</f>
        <v>-1</v>
      </c>
      <c r="I1556" s="10">
        <f>Cleaned_Data[[#This Row],[MRP]]</f>
        <v>2467.4899999999998</v>
      </c>
      <c r="J1556" s="10">
        <f>Cleaned_Data[[#This Row],[Discount_Applied]]</f>
        <v>0</v>
      </c>
      <c r="K1556" s="10">
        <f>Cleaned_Data[[#This Row],[Revenue]]</f>
        <v>0</v>
      </c>
      <c r="L1556" s="10">
        <f>Cleaned_Data[[#This Row],[Profit]]</f>
        <v>3101.6</v>
      </c>
      <c r="M1556" s="10" t="str">
        <f>Cleaned_Data[[#This Row],[Product_Name]]</f>
        <v>Flex Trainer</v>
      </c>
      <c r="N1556" s="10" t="str">
        <f>Cleaned_Data[[#This Row],[Product_Line]]</f>
        <v>Training</v>
      </c>
      <c r="O1556" s="10" t="str">
        <f>Cleaned_Data[[#This Row],[Size]]</f>
        <v>12</v>
      </c>
      <c r="P1556" s="10" t="str">
        <f t="shared" si="48"/>
        <v>Flex Trainer|Training|12</v>
      </c>
      <c r="Q1556" s="11" t="str">
        <f>Cleaned_Data[[#This Row],[Order_Date]]</f>
        <v/>
      </c>
      <c r="R1556" s="10" t="str">
        <f>Cleaned_Data[[#This Row],[Region]]</f>
        <v>Pune</v>
      </c>
      <c r="S1556" s="10" t="str">
        <f>Cleaned_Data[[#This Row],[Sales_Channel]]</f>
        <v>Online</v>
      </c>
      <c r="T1556" s="10" t="str">
        <f>Cleaned_Data[[#This Row],[Gender_Category]]</f>
        <v>Men</v>
      </c>
      <c r="U1556" t="str">
        <f t="shared" si="49"/>
        <v>Not Found</v>
      </c>
      <c r="V1556" s="10"/>
      <c r="W1556" s="10"/>
    </row>
    <row r="1557" spans="1:23" x14ac:dyDescent="0.3">
      <c r="A1557" s="10" t="s">
        <v>1876</v>
      </c>
      <c r="B1557" s="10">
        <f>Cleaned_Data[[#This Row],[Order_ID]]</f>
        <v>3631</v>
      </c>
      <c r="C1557" s="10" t="str">
        <f>_xlfn.XLOOKUP(P1557,Dim_Product!$E$2:$E$221,Dim_Product!$A$2:$A$221,"Not Found")</f>
        <v>PK-80</v>
      </c>
      <c r="D1557" s="10" t="str">
        <f>_xlfn.XLOOKUP(Table5[[#This Row],[Order_Date]],Table8[Date],Table8[Date_Key],"Not Found")</f>
        <v>DK-641</v>
      </c>
      <c r="E1557" s="10" t="str">
        <f>_xlfn.XLOOKUP(R1557,Table4[Region],Table4[Region_Key])</f>
        <v>RK-01</v>
      </c>
      <c r="F1557" s="10" t="str">
        <f>_xlfn.XLOOKUP(S1557,Table6[Sales_Channel],Table6[Channel_Key])</f>
        <v>CK-02</v>
      </c>
      <c r="G1557" s="10" t="str">
        <f>_xlfn.XLOOKUP(T1557,Table7[Gender_Category],Table7[Gender_Key])</f>
        <v>GK-03</v>
      </c>
      <c r="H1557" s="10">
        <f>Cleaned_Data[[#This Row],[Units_Sold]]</f>
        <v>2</v>
      </c>
      <c r="I1557" s="10">
        <f>Cleaned_Data[[#This Row],[MRP]]</f>
        <v>2855.37</v>
      </c>
      <c r="J1557" s="10">
        <f>Cleaned_Data[[#This Row],[Discount_Applied]]</f>
        <v>0</v>
      </c>
      <c r="K1557" s="10">
        <f>Cleaned_Data[[#This Row],[Revenue]]</f>
        <v>0</v>
      </c>
      <c r="L1557" s="10">
        <f>Cleaned_Data[[#This Row],[Profit]]</f>
        <v>185.49</v>
      </c>
      <c r="M1557" s="10" t="str">
        <f>Cleaned_Data[[#This Row],[Product_Name]]</f>
        <v>Metcon 7</v>
      </c>
      <c r="N1557" s="10" t="str">
        <f>Cleaned_Data[[#This Row],[Product_Line]]</f>
        <v>Training</v>
      </c>
      <c r="O1557" s="10" t="str">
        <f>Cleaned_Data[[#This Row],[Size]]</f>
        <v>XL</v>
      </c>
      <c r="P1557" s="10" t="str">
        <f t="shared" si="48"/>
        <v>Metcon 7|Training|XL</v>
      </c>
      <c r="Q1557" s="11">
        <f>Cleaned_Data[[#This Row],[Order_Date]]</f>
        <v>45773</v>
      </c>
      <c r="R1557" s="10" t="str">
        <f>Cleaned_Data[[#This Row],[Region]]</f>
        <v>Bangalore</v>
      </c>
      <c r="S1557" s="10" t="str">
        <f>Cleaned_Data[[#This Row],[Sales_Channel]]</f>
        <v>Retail</v>
      </c>
      <c r="T1557" s="10" t="str">
        <f>Cleaned_Data[[#This Row],[Gender_Category]]</f>
        <v>Men</v>
      </c>
      <c r="U1557" t="str">
        <f t="shared" si="49"/>
        <v>DK-641</v>
      </c>
      <c r="V1557" s="10"/>
      <c r="W1557" s="10"/>
    </row>
    <row r="1558" spans="1:23" x14ac:dyDescent="0.3">
      <c r="A1558" s="10" t="s">
        <v>1877</v>
      </c>
      <c r="B1558" s="10">
        <f>Cleaned_Data[[#This Row],[Order_ID]]</f>
        <v>3632</v>
      </c>
      <c r="C1558" s="10" t="str">
        <f>_xlfn.XLOOKUP(P1558,Dim_Product!$E$2:$E$221,Dim_Product!$A$2:$A$221,"Not Found")</f>
        <v>PK-56</v>
      </c>
      <c r="D1558" s="10" t="str">
        <f>_xlfn.XLOOKUP(Table5[[#This Row],[Order_Date]],Table8[Date],Table8[Date_Key],"Not Found")</f>
        <v>DK-597</v>
      </c>
      <c r="E1558" s="10" t="str">
        <f>_xlfn.XLOOKUP(R1558,Table4[Region],Table4[Region_Key])</f>
        <v>RK-01</v>
      </c>
      <c r="F1558" s="10" t="str">
        <f>_xlfn.XLOOKUP(S1558,Table6[Sales_Channel],Table6[Channel_Key])</f>
        <v>CK-02</v>
      </c>
      <c r="G1558" s="10" t="str">
        <f>_xlfn.XLOOKUP(T1558,Table7[Gender_Category],Table7[Gender_Key])</f>
        <v>GK-01</v>
      </c>
      <c r="H1558" s="10">
        <f>Cleaned_Data[[#This Row],[Units_Sold]]</f>
        <v>1</v>
      </c>
      <c r="I1558" s="10">
        <f>Cleaned_Data[[#This Row],[MRP]]</f>
        <v>6110.0300000000007</v>
      </c>
      <c r="J1558" s="10">
        <f>Cleaned_Data[[#This Row],[Discount_Applied]]</f>
        <v>0.56000000000000005</v>
      </c>
      <c r="K1558" s="10">
        <f>Cleaned_Data[[#This Row],[Revenue]]</f>
        <v>0</v>
      </c>
      <c r="L1558" s="10">
        <f>Cleaned_Data[[#This Row],[Profit]]</f>
        <v>2836.11</v>
      </c>
      <c r="M1558" s="10" t="str">
        <f>Cleaned_Data[[#This Row],[Product_Name]]</f>
        <v>LeBron 20</v>
      </c>
      <c r="N1558" s="10" t="str">
        <f>Cleaned_Data[[#This Row],[Product_Line]]</f>
        <v>Basketball</v>
      </c>
      <c r="O1558" s="10" t="str">
        <f>Cleaned_Data[[#This Row],[Size]]</f>
        <v>NA</v>
      </c>
      <c r="P1558" s="10" t="str">
        <f t="shared" si="48"/>
        <v>LeBron 20|Basketball|NA</v>
      </c>
      <c r="Q1558" s="11">
        <f>Cleaned_Data[[#This Row],[Order_Date]]</f>
        <v>45729</v>
      </c>
      <c r="R1558" s="10" t="str">
        <f>Cleaned_Data[[#This Row],[Region]]</f>
        <v>Bangalore</v>
      </c>
      <c r="S1558" s="10" t="str">
        <f>Cleaned_Data[[#This Row],[Sales_Channel]]</f>
        <v>Retail</v>
      </c>
      <c r="T1558" s="10" t="str">
        <f>Cleaned_Data[[#This Row],[Gender_Category]]</f>
        <v>Kids</v>
      </c>
      <c r="U1558" t="str">
        <f t="shared" si="49"/>
        <v>DK-597</v>
      </c>
      <c r="V1558" s="10"/>
      <c r="W1558" s="10"/>
    </row>
    <row r="1559" spans="1:23" x14ac:dyDescent="0.3">
      <c r="A1559" s="10" t="s">
        <v>1878</v>
      </c>
      <c r="B1559" s="10">
        <f>Cleaned_Data[[#This Row],[Order_ID]]</f>
        <v>3633</v>
      </c>
      <c r="C1559" s="10" t="str">
        <f>_xlfn.XLOOKUP(P1559,Dim_Product!$E$2:$E$221,Dim_Product!$A$2:$A$221,"Not Found")</f>
        <v>PK-51</v>
      </c>
      <c r="D1559" s="10" t="str">
        <f>_xlfn.XLOOKUP(Table5[[#This Row],[Order_Date]],Table8[Date],Table8[Date_Key],"Not Found")</f>
        <v>DK-381</v>
      </c>
      <c r="E1559" s="10" t="str">
        <f>_xlfn.XLOOKUP(R1559,Table4[Region],Table4[Region_Key])</f>
        <v>RK-01</v>
      </c>
      <c r="F1559" s="10" t="str">
        <f>_xlfn.XLOOKUP(S1559,Table6[Sales_Channel],Table6[Channel_Key])</f>
        <v>CK-01</v>
      </c>
      <c r="G1559" s="10" t="str">
        <f>_xlfn.XLOOKUP(T1559,Table7[Gender_Category],Table7[Gender_Key])</f>
        <v>GK-01</v>
      </c>
      <c r="H1559" s="10">
        <f>Cleaned_Data[[#This Row],[Units_Sold]]</f>
        <v>2</v>
      </c>
      <c r="I1559" s="10">
        <f>Cleaned_Data[[#This Row],[MRP]]</f>
        <v>3019.98</v>
      </c>
      <c r="J1559" s="10">
        <f>Cleaned_Data[[#This Row],[Discount_Applied]]</f>
        <v>0</v>
      </c>
      <c r="K1559" s="10">
        <f>Cleaned_Data[[#This Row],[Revenue]]</f>
        <v>0</v>
      </c>
      <c r="L1559" s="10">
        <f>Cleaned_Data[[#This Row],[Profit]]</f>
        <v>1647.81</v>
      </c>
      <c r="M1559" s="10" t="str">
        <f>Cleaned_Data[[#This Row],[Product_Name]]</f>
        <v>Flex Trainer</v>
      </c>
      <c r="N1559" s="10" t="str">
        <f>Cleaned_Data[[#This Row],[Product_Line]]</f>
        <v>Training</v>
      </c>
      <c r="O1559" s="10" t="str">
        <f>Cleaned_Data[[#This Row],[Size]]</f>
        <v>NA</v>
      </c>
      <c r="P1559" s="10" t="str">
        <f t="shared" si="48"/>
        <v>Flex Trainer|Training|NA</v>
      </c>
      <c r="Q1559" s="11">
        <f>Cleaned_Data[[#This Row],[Order_Date]]</f>
        <v>45513</v>
      </c>
      <c r="R1559" s="10" t="str">
        <f>Cleaned_Data[[#This Row],[Region]]</f>
        <v>Bangalore</v>
      </c>
      <c r="S1559" s="10" t="str">
        <f>Cleaned_Data[[#This Row],[Sales_Channel]]</f>
        <v>Online</v>
      </c>
      <c r="T1559" s="10" t="str">
        <f>Cleaned_Data[[#This Row],[Gender_Category]]</f>
        <v>Kids</v>
      </c>
      <c r="U1559" t="str">
        <f t="shared" si="49"/>
        <v>DK-381</v>
      </c>
      <c r="V1559" s="10"/>
      <c r="W1559" s="10"/>
    </row>
    <row r="1560" spans="1:23" x14ac:dyDescent="0.3">
      <c r="A1560" s="10" t="s">
        <v>1879</v>
      </c>
      <c r="B1560" s="10">
        <f>Cleaned_Data[[#This Row],[Order_ID]]</f>
        <v>3634</v>
      </c>
      <c r="C1560" s="10" t="str">
        <f>_xlfn.XLOOKUP(P1560,Dim_Product!$E$2:$E$221,Dim_Product!$A$2:$A$221,"Not Found")</f>
        <v>PK-09</v>
      </c>
      <c r="D1560" s="10" t="str">
        <f>_xlfn.XLOOKUP(Table5[[#This Row],[Order_Date]],Table8[Date],Table8[Date_Key],"Not Found")</f>
        <v>DK-402</v>
      </c>
      <c r="E1560" s="10" t="str">
        <f>_xlfn.XLOOKUP(R1560,Table4[Region],Table4[Region_Key])</f>
        <v>RK-06</v>
      </c>
      <c r="F1560" s="10" t="str">
        <f>_xlfn.XLOOKUP(S1560,Table6[Sales_Channel],Table6[Channel_Key])</f>
        <v>CK-01</v>
      </c>
      <c r="G1560" s="10" t="str">
        <f>_xlfn.XLOOKUP(T1560,Table7[Gender_Category],Table7[Gender_Key])</f>
        <v>GK-03</v>
      </c>
      <c r="H1560" s="10">
        <f>Cleaned_Data[[#This Row],[Units_Sold]]</f>
        <v>2</v>
      </c>
      <c r="I1560" s="10">
        <f>Cleaned_Data[[#This Row],[MRP]]</f>
        <v>6110.0300000000007</v>
      </c>
      <c r="J1560" s="10">
        <f>Cleaned_Data[[#This Row],[Discount_Applied]]</f>
        <v>0</v>
      </c>
      <c r="K1560" s="10">
        <f>Cleaned_Data[[#This Row],[Revenue]]</f>
        <v>0</v>
      </c>
      <c r="L1560" s="10">
        <f>Cleaned_Data[[#This Row],[Profit]]</f>
        <v>3717.46</v>
      </c>
      <c r="M1560" s="10" t="str">
        <f>Cleaned_Data[[#This Row],[Product_Name]]</f>
        <v>Waffle One</v>
      </c>
      <c r="N1560" s="10" t="str">
        <f>Cleaned_Data[[#This Row],[Product_Line]]</f>
        <v>Lifestyle</v>
      </c>
      <c r="O1560" s="10" t="str">
        <f>Cleaned_Data[[#This Row],[Size]]</f>
        <v>L</v>
      </c>
      <c r="P1560" s="10" t="str">
        <f t="shared" si="48"/>
        <v>Waffle One|Lifestyle|L</v>
      </c>
      <c r="Q1560" s="11">
        <f>Cleaned_Data[[#This Row],[Order_Date]]</f>
        <v>45534</v>
      </c>
      <c r="R1560" s="10" t="str">
        <f>Cleaned_Data[[#This Row],[Region]]</f>
        <v>Kolkata</v>
      </c>
      <c r="S1560" s="10" t="str">
        <f>Cleaned_Data[[#This Row],[Sales_Channel]]</f>
        <v>Online</v>
      </c>
      <c r="T1560" s="10" t="str">
        <f>Cleaned_Data[[#This Row],[Gender_Category]]</f>
        <v>Men</v>
      </c>
      <c r="U1560" t="str">
        <f t="shared" si="49"/>
        <v>DK-402</v>
      </c>
      <c r="V1560" s="10"/>
      <c r="W1560" s="10"/>
    </row>
    <row r="1561" spans="1:23" x14ac:dyDescent="0.3">
      <c r="A1561" s="10" t="s">
        <v>1880</v>
      </c>
      <c r="B1561" s="10">
        <f>Cleaned_Data[[#This Row],[Order_ID]]</f>
        <v>3635</v>
      </c>
      <c r="C1561" s="10" t="str">
        <f>_xlfn.XLOOKUP(P1561,Dim_Product!$E$2:$E$221,Dim_Product!$A$2:$A$221,"Not Found")</f>
        <v>PK-01</v>
      </c>
      <c r="D1561" s="10" t="str">
        <f>_xlfn.XLOOKUP(Table5[[#This Row],[Order_Date]],Table8[Date],Table8[Date_Key],"Not Found")</f>
        <v>Not Found</v>
      </c>
      <c r="E1561" s="10" t="str">
        <f>_xlfn.XLOOKUP(R1561,Table4[Region],Table4[Region_Key])</f>
        <v>RK-01</v>
      </c>
      <c r="F1561" s="10" t="str">
        <f>_xlfn.XLOOKUP(S1561,Table6[Sales_Channel],Table6[Channel_Key])</f>
        <v>CK-02</v>
      </c>
      <c r="G1561" s="10" t="str">
        <f>_xlfn.XLOOKUP(T1561,Table7[Gender_Category],Table7[Gender_Key])</f>
        <v>GK-03</v>
      </c>
      <c r="H1561" s="10">
        <f>Cleaned_Data[[#This Row],[Units_Sold]]</f>
        <v>2</v>
      </c>
      <c r="I1561" s="10">
        <f>Cleaned_Data[[#This Row],[MRP]]</f>
        <v>6110.0300000000007</v>
      </c>
      <c r="J1561" s="10">
        <f>Cleaned_Data[[#This Row],[Discount_Applied]]</f>
        <v>0</v>
      </c>
      <c r="K1561" s="10">
        <f>Cleaned_Data[[#This Row],[Revenue]]</f>
        <v>0</v>
      </c>
      <c r="L1561" s="10">
        <f>Cleaned_Data[[#This Row],[Profit]]</f>
        <v>3656.45</v>
      </c>
      <c r="M1561" s="10" t="str">
        <f>Cleaned_Data[[#This Row],[Product_Name]]</f>
        <v>SuperRep Go</v>
      </c>
      <c r="N1561" s="10" t="str">
        <f>Cleaned_Data[[#This Row],[Product_Line]]</f>
        <v>Training</v>
      </c>
      <c r="O1561" s="10" t="str">
        <f>Cleaned_Data[[#This Row],[Size]]</f>
        <v>M</v>
      </c>
      <c r="P1561" s="10" t="str">
        <f t="shared" si="48"/>
        <v>SuperRep Go|Training|M</v>
      </c>
      <c r="Q1561" s="11" t="str">
        <f>Cleaned_Data[[#This Row],[Order_Date]]</f>
        <v/>
      </c>
      <c r="R1561" s="10" t="str">
        <f>Cleaned_Data[[#This Row],[Region]]</f>
        <v>Bangalore</v>
      </c>
      <c r="S1561" s="10" t="str">
        <f>Cleaned_Data[[#This Row],[Sales_Channel]]</f>
        <v>Retail</v>
      </c>
      <c r="T1561" s="10" t="str">
        <f>Cleaned_Data[[#This Row],[Gender_Category]]</f>
        <v>Men</v>
      </c>
      <c r="U1561" t="str">
        <f t="shared" si="49"/>
        <v>Not Found</v>
      </c>
      <c r="V1561" s="10"/>
      <c r="W1561" s="10"/>
    </row>
    <row r="1562" spans="1:23" x14ac:dyDescent="0.3">
      <c r="A1562" s="10" t="s">
        <v>1881</v>
      </c>
      <c r="B1562" s="10">
        <f>Cleaned_Data[[#This Row],[Order_ID]]</f>
        <v>3636</v>
      </c>
      <c r="C1562" s="10" t="str">
        <f>_xlfn.XLOOKUP(P1562,Dim_Product!$E$2:$E$221,Dim_Product!$A$2:$A$221,"Not Found")</f>
        <v>PK-02</v>
      </c>
      <c r="D1562" s="10" t="str">
        <f>_xlfn.XLOOKUP(Table5[[#This Row],[Order_Date]],Table8[Date],Table8[Date_Key],"Not Found")</f>
        <v>DK-01</v>
      </c>
      <c r="E1562" s="10" t="str">
        <f>_xlfn.XLOOKUP(R1562,Table4[Region],Table4[Region_Key])</f>
        <v>RK-05</v>
      </c>
      <c r="F1562" s="10" t="str">
        <f>_xlfn.XLOOKUP(S1562,Table6[Sales_Channel],Table6[Channel_Key])</f>
        <v>CK-02</v>
      </c>
      <c r="G1562" s="10" t="str">
        <f>_xlfn.XLOOKUP(T1562,Table7[Gender_Category],Table7[Gender_Key])</f>
        <v>GK-02</v>
      </c>
      <c r="H1562" s="10">
        <f>Cleaned_Data[[#This Row],[Units_Sold]]</f>
        <v>2</v>
      </c>
      <c r="I1562" s="10">
        <f>Cleaned_Data[[#This Row],[MRP]]</f>
        <v>7881.53</v>
      </c>
      <c r="J1562" s="10">
        <f>Cleaned_Data[[#This Row],[Discount_Applied]]</f>
        <v>0</v>
      </c>
      <c r="K1562" s="10">
        <f>Cleaned_Data[[#This Row],[Revenue]]</f>
        <v>0</v>
      </c>
      <c r="L1562" s="10">
        <f>Cleaned_Data[[#This Row],[Profit]]</f>
        <v>2615.73</v>
      </c>
      <c r="M1562" s="10" t="str">
        <f>Cleaned_Data[[#This Row],[Product_Name]]</f>
        <v>Tiempo Legend</v>
      </c>
      <c r="N1562" s="10" t="str">
        <f>Cleaned_Data[[#This Row],[Product_Line]]</f>
        <v>Soccer</v>
      </c>
      <c r="O1562" s="10" t="str">
        <f>Cleaned_Data[[#This Row],[Size]]</f>
        <v>M</v>
      </c>
      <c r="P1562" s="10" t="str">
        <f t="shared" si="48"/>
        <v>Tiempo Legend|Soccer|M</v>
      </c>
      <c r="Q1562" s="11">
        <f>Cleaned_Data[[#This Row],[Order_Date]]</f>
        <v>45133</v>
      </c>
      <c r="R1562" s="10" t="str">
        <f>Cleaned_Data[[#This Row],[Region]]</f>
        <v>Delhi</v>
      </c>
      <c r="S1562" s="10" t="str">
        <f>Cleaned_Data[[#This Row],[Sales_Channel]]</f>
        <v>Retail</v>
      </c>
      <c r="T1562" s="10" t="str">
        <f>Cleaned_Data[[#This Row],[Gender_Category]]</f>
        <v>Women</v>
      </c>
      <c r="U1562" t="str">
        <f t="shared" si="49"/>
        <v>DK-01</v>
      </c>
      <c r="V1562" s="10"/>
      <c r="W1562" s="10"/>
    </row>
    <row r="1563" spans="1:23" x14ac:dyDescent="0.3">
      <c r="A1563" s="10" t="s">
        <v>1882</v>
      </c>
      <c r="B1563" s="10">
        <f>Cleaned_Data[[#This Row],[Order_ID]]</f>
        <v>3637</v>
      </c>
      <c r="C1563" s="10" t="str">
        <f>_xlfn.XLOOKUP(P1563,Dim_Product!$E$2:$E$221,Dim_Product!$A$2:$A$221,"Not Found")</f>
        <v>PK-203</v>
      </c>
      <c r="D1563" s="10" t="str">
        <f>_xlfn.XLOOKUP(Table5[[#This Row],[Order_Date]],Table8[Date],Table8[Date_Key],"Not Found")</f>
        <v>DK-365</v>
      </c>
      <c r="E1563" s="10" t="str">
        <f>_xlfn.XLOOKUP(R1563,Table4[Region],Table4[Region_Key])</f>
        <v>RK-05</v>
      </c>
      <c r="F1563" s="10" t="str">
        <f>_xlfn.XLOOKUP(S1563,Table6[Sales_Channel],Table6[Channel_Key])</f>
        <v>CK-02</v>
      </c>
      <c r="G1563" s="10" t="str">
        <f>_xlfn.XLOOKUP(T1563,Table7[Gender_Category],Table7[Gender_Key])</f>
        <v>GK-02</v>
      </c>
      <c r="H1563" s="10">
        <f>Cleaned_Data[[#This Row],[Units_Sold]]</f>
        <v>2</v>
      </c>
      <c r="I1563" s="10">
        <f>Cleaned_Data[[#This Row],[MRP]]</f>
        <v>6577.39</v>
      </c>
      <c r="J1563" s="10">
        <f>Cleaned_Data[[#This Row],[Discount_Applied]]</f>
        <v>0</v>
      </c>
      <c r="K1563" s="10">
        <f>Cleaned_Data[[#This Row],[Revenue]]</f>
        <v>0</v>
      </c>
      <c r="L1563" s="10">
        <f>Cleaned_Data[[#This Row],[Profit]]</f>
        <v>1945.9</v>
      </c>
      <c r="M1563" s="10" t="str">
        <f>Cleaned_Data[[#This Row],[Product_Name]]</f>
        <v>Pegasus Turbo</v>
      </c>
      <c r="N1563" s="10" t="str">
        <f>Cleaned_Data[[#This Row],[Product_Line]]</f>
        <v>Running</v>
      </c>
      <c r="O1563" s="10" t="str">
        <f>Cleaned_Data[[#This Row],[Size]]</f>
        <v>6</v>
      </c>
      <c r="P1563" s="10" t="str">
        <f t="shared" si="48"/>
        <v>Pegasus Turbo|Running|6</v>
      </c>
      <c r="Q1563" s="11">
        <f>Cleaned_Data[[#This Row],[Order_Date]]</f>
        <v>45497</v>
      </c>
      <c r="R1563" s="10" t="str">
        <f>Cleaned_Data[[#This Row],[Region]]</f>
        <v>Delhi</v>
      </c>
      <c r="S1563" s="10" t="str">
        <f>Cleaned_Data[[#This Row],[Sales_Channel]]</f>
        <v>Retail</v>
      </c>
      <c r="T1563" s="10" t="str">
        <f>Cleaned_Data[[#This Row],[Gender_Category]]</f>
        <v>Women</v>
      </c>
      <c r="U1563" t="str">
        <f t="shared" si="49"/>
        <v>DK-365</v>
      </c>
      <c r="V1563" s="10"/>
      <c r="W1563" s="10"/>
    </row>
    <row r="1564" spans="1:23" x14ac:dyDescent="0.3">
      <c r="A1564" s="10" t="s">
        <v>1883</v>
      </c>
      <c r="B1564" s="10">
        <f>Cleaned_Data[[#This Row],[Order_ID]]</f>
        <v>3638</v>
      </c>
      <c r="C1564" s="10" t="str">
        <f>_xlfn.XLOOKUP(P1564,Dim_Product!$E$2:$E$221,Dim_Product!$A$2:$A$221,"Not Found")</f>
        <v>PK-190</v>
      </c>
      <c r="D1564" s="10" t="str">
        <f>_xlfn.XLOOKUP(Table5[[#This Row],[Order_Date]],Table8[Date],Table8[Date_Key],"Not Found")</f>
        <v>DK-464</v>
      </c>
      <c r="E1564" s="10" t="str">
        <f>_xlfn.XLOOKUP(R1564,Table4[Region],Table4[Region_Key])</f>
        <v>RK-06</v>
      </c>
      <c r="F1564" s="10" t="str">
        <f>_xlfn.XLOOKUP(S1564,Table6[Sales_Channel],Table6[Channel_Key])</f>
        <v>CK-01</v>
      </c>
      <c r="G1564" s="10" t="str">
        <f>_xlfn.XLOOKUP(T1564,Table7[Gender_Category],Table7[Gender_Key])</f>
        <v>GK-01</v>
      </c>
      <c r="H1564" s="10">
        <f>Cleaned_Data[[#This Row],[Units_Sold]]</f>
        <v>2</v>
      </c>
      <c r="I1564" s="10">
        <f>Cleaned_Data[[#This Row],[MRP]]</f>
        <v>3701.59</v>
      </c>
      <c r="J1564" s="10">
        <f>Cleaned_Data[[#This Row],[Discount_Applied]]</f>
        <v>0</v>
      </c>
      <c r="K1564" s="10">
        <f>Cleaned_Data[[#This Row],[Revenue]]</f>
        <v>0</v>
      </c>
      <c r="L1564" s="10">
        <f>Cleaned_Data[[#This Row],[Profit]]</f>
        <v>1148.57</v>
      </c>
      <c r="M1564" s="10" t="str">
        <f>Cleaned_Data[[#This Row],[Product_Name]]</f>
        <v>Air Jordan</v>
      </c>
      <c r="N1564" s="10" t="str">
        <f>Cleaned_Data[[#This Row],[Product_Line]]</f>
        <v>Basketball</v>
      </c>
      <c r="O1564" s="10" t="str">
        <f>Cleaned_Data[[#This Row],[Size]]</f>
        <v>8</v>
      </c>
      <c r="P1564" s="10" t="str">
        <f t="shared" si="48"/>
        <v>Air Jordan|Basketball|8</v>
      </c>
      <c r="Q1564" s="11">
        <f>Cleaned_Data[[#This Row],[Order_Date]]</f>
        <v>45596</v>
      </c>
      <c r="R1564" s="10" t="str">
        <f>Cleaned_Data[[#This Row],[Region]]</f>
        <v>Kolkata</v>
      </c>
      <c r="S1564" s="10" t="str">
        <f>Cleaned_Data[[#This Row],[Sales_Channel]]</f>
        <v>Online</v>
      </c>
      <c r="T1564" s="10" t="str">
        <f>Cleaned_Data[[#This Row],[Gender_Category]]</f>
        <v>Kids</v>
      </c>
      <c r="U1564" t="str">
        <f t="shared" si="49"/>
        <v>DK-464</v>
      </c>
      <c r="V1564" s="10"/>
      <c r="W1564" s="10"/>
    </row>
    <row r="1565" spans="1:23" x14ac:dyDescent="0.3">
      <c r="A1565" s="10" t="s">
        <v>1884</v>
      </c>
      <c r="B1565" s="10">
        <f>Cleaned_Data[[#This Row],[Order_ID]]</f>
        <v>3639</v>
      </c>
      <c r="C1565" s="10" t="str">
        <f>_xlfn.XLOOKUP(P1565,Dim_Product!$E$2:$E$221,Dim_Product!$A$2:$A$221,"Not Found")</f>
        <v>PK-29</v>
      </c>
      <c r="D1565" s="10" t="str">
        <f>_xlfn.XLOOKUP(Table5[[#This Row],[Order_Date]],Table8[Date],Table8[Date_Key],"Not Found")</f>
        <v>Not Found</v>
      </c>
      <c r="E1565" s="10" t="str">
        <f>_xlfn.XLOOKUP(R1565,Table4[Region],Table4[Region_Key])</f>
        <v>RK-04</v>
      </c>
      <c r="F1565" s="10" t="str">
        <f>_xlfn.XLOOKUP(S1565,Table6[Sales_Channel],Table6[Channel_Key])</f>
        <v>CK-01</v>
      </c>
      <c r="G1565" s="10" t="str">
        <f>_xlfn.XLOOKUP(T1565,Table7[Gender_Category],Table7[Gender_Key])</f>
        <v>GK-03</v>
      </c>
      <c r="H1565" s="10">
        <f>Cleaned_Data[[#This Row],[Units_Sold]]</f>
        <v>2</v>
      </c>
      <c r="I1565" s="10">
        <f>Cleaned_Data[[#This Row],[MRP]]</f>
        <v>6110.0300000000007</v>
      </c>
      <c r="J1565" s="10">
        <f>Cleaned_Data[[#This Row],[Discount_Applied]]</f>
        <v>0.43</v>
      </c>
      <c r="K1565" s="10">
        <f>Cleaned_Data[[#This Row],[Revenue]]</f>
        <v>0</v>
      </c>
      <c r="L1565" s="10">
        <f>Cleaned_Data[[#This Row],[Profit]]</f>
        <v>2929.76</v>
      </c>
      <c r="M1565" s="10" t="str">
        <f>Cleaned_Data[[#This Row],[Product_Name]]</f>
        <v>Mercurial Superfly</v>
      </c>
      <c r="N1565" s="10" t="str">
        <f>Cleaned_Data[[#This Row],[Product_Line]]</f>
        <v>Soccer</v>
      </c>
      <c r="O1565" s="10" t="str">
        <f>Cleaned_Data[[#This Row],[Size]]</f>
        <v>XL</v>
      </c>
      <c r="P1565" s="10" t="str">
        <f t="shared" si="48"/>
        <v>Mercurial Superfly|Soccer|XL</v>
      </c>
      <c r="Q1565" s="11" t="str">
        <f>Cleaned_Data[[#This Row],[Order_Date]]</f>
        <v/>
      </c>
      <c r="R1565" s="10" t="str">
        <f>Cleaned_Data[[#This Row],[Region]]</f>
        <v>Pune</v>
      </c>
      <c r="S1565" s="10" t="str">
        <f>Cleaned_Data[[#This Row],[Sales_Channel]]</f>
        <v>Online</v>
      </c>
      <c r="T1565" s="10" t="str">
        <f>Cleaned_Data[[#This Row],[Gender_Category]]</f>
        <v>Men</v>
      </c>
      <c r="U1565" t="str">
        <f t="shared" si="49"/>
        <v>Not Found</v>
      </c>
      <c r="V1565" s="10"/>
      <c r="W1565" s="10"/>
    </row>
    <row r="1566" spans="1:23" x14ac:dyDescent="0.3">
      <c r="A1566" s="10" t="s">
        <v>1885</v>
      </c>
      <c r="B1566" s="10">
        <f>Cleaned_Data[[#This Row],[Order_ID]]</f>
        <v>3640</v>
      </c>
      <c r="C1566" s="10" t="str">
        <f>_xlfn.XLOOKUP(P1566,Dim_Product!$E$2:$E$221,Dim_Product!$A$2:$A$221,"Not Found")</f>
        <v>PK-58</v>
      </c>
      <c r="D1566" s="10" t="str">
        <f>_xlfn.XLOOKUP(Table5[[#This Row],[Order_Date]],Table8[Date],Table8[Date_Key],"Not Found")</f>
        <v>Not Found</v>
      </c>
      <c r="E1566" s="10" t="str">
        <f>_xlfn.XLOOKUP(R1566,Table4[Region],Table4[Region_Key])</f>
        <v>RK-05</v>
      </c>
      <c r="F1566" s="10" t="str">
        <f>_xlfn.XLOOKUP(S1566,Table6[Sales_Channel],Table6[Channel_Key])</f>
        <v>CK-01</v>
      </c>
      <c r="G1566" s="10" t="str">
        <f>_xlfn.XLOOKUP(T1566,Table7[Gender_Category],Table7[Gender_Key])</f>
        <v>GK-03</v>
      </c>
      <c r="H1566" s="10">
        <f>Cleaned_Data[[#This Row],[Units_Sold]]</f>
        <v>0</v>
      </c>
      <c r="I1566" s="10">
        <f>Cleaned_Data[[#This Row],[MRP]]</f>
        <v>5219.18</v>
      </c>
      <c r="J1566" s="10">
        <f>Cleaned_Data[[#This Row],[Discount_Applied]]</f>
        <v>0</v>
      </c>
      <c r="K1566" s="10">
        <f>Cleaned_Data[[#This Row],[Revenue]]</f>
        <v>0</v>
      </c>
      <c r="L1566" s="10">
        <f>Cleaned_Data[[#This Row],[Profit]]</f>
        <v>309.64999999999998</v>
      </c>
      <c r="M1566" s="10" t="str">
        <f>Cleaned_Data[[#This Row],[Product_Name]]</f>
        <v>Metcon 7</v>
      </c>
      <c r="N1566" s="10" t="str">
        <f>Cleaned_Data[[#This Row],[Product_Line]]</f>
        <v>Training</v>
      </c>
      <c r="O1566" s="10" t="str">
        <f>Cleaned_Data[[#This Row],[Size]]</f>
        <v>M</v>
      </c>
      <c r="P1566" s="10" t="str">
        <f t="shared" si="48"/>
        <v>Metcon 7|Training|M</v>
      </c>
      <c r="Q1566" s="11" t="str">
        <f>Cleaned_Data[[#This Row],[Order_Date]]</f>
        <v/>
      </c>
      <c r="R1566" s="10" t="str">
        <f>Cleaned_Data[[#This Row],[Region]]</f>
        <v>Delhi</v>
      </c>
      <c r="S1566" s="10" t="str">
        <f>Cleaned_Data[[#This Row],[Sales_Channel]]</f>
        <v>Online</v>
      </c>
      <c r="T1566" s="10" t="str">
        <f>Cleaned_Data[[#This Row],[Gender_Category]]</f>
        <v>Men</v>
      </c>
      <c r="U1566" t="str">
        <f t="shared" si="49"/>
        <v>Not Found</v>
      </c>
      <c r="V1566" s="10"/>
      <c r="W1566" s="10"/>
    </row>
    <row r="1567" spans="1:23" x14ac:dyDescent="0.3">
      <c r="A1567" s="10" t="s">
        <v>1886</v>
      </c>
      <c r="B1567" s="10">
        <f>Cleaned_Data[[#This Row],[Order_ID]]</f>
        <v>3641</v>
      </c>
      <c r="C1567" s="10" t="str">
        <f>_xlfn.XLOOKUP(P1567,Dim_Product!$E$2:$E$221,Dim_Product!$A$2:$A$221,"Not Found")</f>
        <v>PK-21</v>
      </c>
      <c r="D1567" s="10" t="str">
        <f>_xlfn.XLOOKUP(Table5[[#This Row],[Order_Date]],Table8[Date],Table8[Date_Key],"Not Found")</f>
        <v>DK-399</v>
      </c>
      <c r="E1567" s="10" t="str">
        <f>_xlfn.XLOOKUP(R1567,Table4[Region],Table4[Region_Key])</f>
        <v>RK-05</v>
      </c>
      <c r="F1567" s="10" t="str">
        <f>_xlfn.XLOOKUP(S1567,Table6[Sales_Channel],Table6[Channel_Key])</f>
        <v>CK-02</v>
      </c>
      <c r="G1567" s="10" t="str">
        <f>_xlfn.XLOOKUP(T1567,Table7[Gender_Category],Table7[Gender_Key])</f>
        <v>GK-01</v>
      </c>
      <c r="H1567" s="10">
        <f>Cleaned_Data[[#This Row],[Units_Sold]]</f>
        <v>0</v>
      </c>
      <c r="I1567" s="10">
        <f>Cleaned_Data[[#This Row],[MRP]]</f>
        <v>6037.65</v>
      </c>
      <c r="J1567" s="10">
        <f>Cleaned_Data[[#This Row],[Discount_Applied]]</f>
        <v>0</v>
      </c>
      <c r="K1567" s="10">
        <f>Cleaned_Data[[#This Row],[Revenue]]</f>
        <v>0</v>
      </c>
      <c r="L1567" s="10">
        <f>Cleaned_Data[[#This Row],[Profit]]</f>
        <v>-132.13</v>
      </c>
      <c r="M1567" s="10" t="str">
        <f>Cleaned_Data[[#This Row],[Product_Name]]</f>
        <v>SuperRep Go</v>
      </c>
      <c r="N1567" s="10" t="str">
        <f>Cleaned_Data[[#This Row],[Product_Line]]</f>
        <v>Training</v>
      </c>
      <c r="O1567" s="10" t="str">
        <f>Cleaned_Data[[#This Row],[Size]]</f>
        <v>XL</v>
      </c>
      <c r="P1567" s="10" t="str">
        <f t="shared" si="48"/>
        <v>SuperRep Go|Training|XL</v>
      </c>
      <c r="Q1567" s="11">
        <f>Cleaned_Data[[#This Row],[Order_Date]]</f>
        <v>45531</v>
      </c>
      <c r="R1567" s="10" t="str">
        <f>Cleaned_Data[[#This Row],[Region]]</f>
        <v>Delhi</v>
      </c>
      <c r="S1567" s="10" t="str">
        <f>Cleaned_Data[[#This Row],[Sales_Channel]]</f>
        <v>Retail</v>
      </c>
      <c r="T1567" s="10" t="str">
        <f>Cleaned_Data[[#This Row],[Gender_Category]]</f>
        <v>Kids</v>
      </c>
      <c r="U1567" t="str">
        <f t="shared" si="49"/>
        <v>DK-399</v>
      </c>
      <c r="V1567" s="10"/>
      <c r="W1567" s="10"/>
    </row>
    <row r="1568" spans="1:23" x14ac:dyDescent="0.3">
      <c r="A1568" s="10" t="s">
        <v>1887</v>
      </c>
      <c r="B1568" s="10">
        <f>Cleaned_Data[[#This Row],[Order_ID]]</f>
        <v>3642</v>
      </c>
      <c r="C1568" s="10" t="str">
        <f>_xlfn.XLOOKUP(P1568,Dim_Product!$E$2:$E$221,Dim_Product!$A$2:$A$221,"Not Found")</f>
        <v>PK-80</v>
      </c>
      <c r="D1568" s="10" t="str">
        <f>_xlfn.XLOOKUP(Table5[[#This Row],[Order_Date]],Table8[Date],Table8[Date_Key],"Not Found")</f>
        <v>DK-506</v>
      </c>
      <c r="E1568" s="10" t="str">
        <f>_xlfn.XLOOKUP(R1568,Table4[Region],Table4[Region_Key])</f>
        <v>RK-03</v>
      </c>
      <c r="F1568" s="10" t="str">
        <f>_xlfn.XLOOKUP(S1568,Table6[Sales_Channel],Table6[Channel_Key])</f>
        <v>CK-01</v>
      </c>
      <c r="G1568" s="10" t="str">
        <f>_xlfn.XLOOKUP(T1568,Table7[Gender_Category],Table7[Gender_Key])</f>
        <v>GK-03</v>
      </c>
      <c r="H1568" s="10">
        <f>Cleaned_Data[[#This Row],[Units_Sold]]</f>
        <v>-1</v>
      </c>
      <c r="I1568" s="10">
        <f>Cleaned_Data[[#This Row],[MRP]]</f>
        <v>6110.0300000000007</v>
      </c>
      <c r="J1568" s="10">
        <f>Cleaned_Data[[#This Row],[Discount_Applied]]</f>
        <v>0</v>
      </c>
      <c r="K1568" s="10">
        <f>Cleaned_Data[[#This Row],[Revenue]]</f>
        <v>0</v>
      </c>
      <c r="L1568" s="10">
        <f>Cleaned_Data[[#This Row],[Profit]]</f>
        <v>3617.85</v>
      </c>
      <c r="M1568" s="10" t="str">
        <f>Cleaned_Data[[#This Row],[Product_Name]]</f>
        <v>Metcon 7</v>
      </c>
      <c r="N1568" s="10" t="str">
        <f>Cleaned_Data[[#This Row],[Product_Line]]</f>
        <v>Training</v>
      </c>
      <c r="O1568" s="10" t="str">
        <f>Cleaned_Data[[#This Row],[Size]]</f>
        <v>XL</v>
      </c>
      <c r="P1568" s="10" t="str">
        <f t="shared" si="48"/>
        <v>Metcon 7|Training|XL</v>
      </c>
      <c r="Q1568" s="11">
        <f>Cleaned_Data[[#This Row],[Order_Date]]</f>
        <v>45638</v>
      </c>
      <c r="R1568" s="10" t="str">
        <f>Cleaned_Data[[#This Row],[Region]]</f>
        <v>Mumbai</v>
      </c>
      <c r="S1568" s="10" t="str">
        <f>Cleaned_Data[[#This Row],[Sales_Channel]]</f>
        <v>Online</v>
      </c>
      <c r="T1568" s="10" t="str">
        <f>Cleaned_Data[[#This Row],[Gender_Category]]</f>
        <v>Men</v>
      </c>
      <c r="U1568" t="str">
        <f t="shared" si="49"/>
        <v>DK-506</v>
      </c>
      <c r="V1568" s="10"/>
      <c r="W1568" s="10"/>
    </row>
    <row r="1569" spans="1:23" x14ac:dyDescent="0.3">
      <c r="A1569" s="10" t="s">
        <v>1888</v>
      </c>
      <c r="B1569" s="10">
        <f>Cleaned_Data[[#This Row],[Order_ID]]</f>
        <v>3643</v>
      </c>
      <c r="C1569" s="10" t="str">
        <f>_xlfn.XLOOKUP(P1569,Dim_Product!$E$2:$E$221,Dim_Product!$A$2:$A$221,"Not Found")</f>
        <v>PK-204</v>
      </c>
      <c r="D1569" s="10" t="str">
        <f>_xlfn.XLOOKUP(Table5[[#This Row],[Order_Date]],Table8[Date],Table8[Date_Key],"Not Found")</f>
        <v>Not Found</v>
      </c>
      <c r="E1569" s="10" t="str">
        <f>_xlfn.XLOOKUP(R1569,Table4[Region],Table4[Region_Key])</f>
        <v>RK-06</v>
      </c>
      <c r="F1569" s="10" t="str">
        <f>_xlfn.XLOOKUP(S1569,Table6[Sales_Channel],Table6[Channel_Key])</f>
        <v>CK-01</v>
      </c>
      <c r="G1569" s="10" t="str">
        <f>_xlfn.XLOOKUP(T1569,Table7[Gender_Category],Table7[Gender_Key])</f>
        <v>GK-01</v>
      </c>
      <c r="H1569" s="10">
        <f>Cleaned_Data[[#This Row],[Units_Sold]]</f>
        <v>2</v>
      </c>
      <c r="I1569" s="10">
        <f>Cleaned_Data[[#This Row],[MRP]]</f>
        <v>9262.4500000000007</v>
      </c>
      <c r="J1569" s="10">
        <f>Cleaned_Data[[#This Row],[Discount_Applied]]</f>
        <v>0.73</v>
      </c>
      <c r="K1569" s="10">
        <f>Cleaned_Data[[#This Row],[Revenue]]</f>
        <v>0</v>
      </c>
      <c r="L1569" s="10">
        <f>Cleaned_Data[[#This Row],[Profit]]</f>
        <v>2037.13</v>
      </c>
      <c r="M1569" s="10" t="str">
        <f>Cleaned_Data[[#This Row],[Product_Name]]</f>
        <v>Metcon 7</v>
      </c>
      <c r="N1569" s="10" t="str">
        <f>Cleaned_Data[[#This Row],[Product_Line]]</f>
        <v>Training</v>
      </c>
      <c r="O1569" s="10" t="str">
        <f>Cleaned_Data[[#This Row],[Size]]</f>
        <v>10</v>
      </c>
      <c r="P1569" s="10" t="str">
        <f t="shared" si="48"/>
        <v>Metcon 7|Training|10</v>
      </c>
      <c r="Q1569" s="11" t="str">
        <f>Cleaned_Data[[#This Row],[Order_Date]]</f>
        <v/>
      </c>
      <c r="R1569" s="10" t="str">
        <f>Cleaned_Data[[#This Row],[Region]]</f>
        <v>Kolkata</v>
      </c>
      <c r="S1569" s="10" t="str">
        <f>Cleaned_Data[[#This Row],[Sales_Channel]]</f>
        <v>Online</v>
      </c>
      <c r="T1569" s="10" t="str">
        <f>Cleaned_Data[[#This Row],[Gender_Category]]</f>
        <v>Kids</v>
      </c>
      <c r="U1569" t="str">
        <f t="shared" si="49"/>
        <v>Not Found</v>
      </c>
      <c r="V1569" s="10"/>
      <c r="W1569" s="10"/>
    </row>
    <row r="1570" spans="1:23" x14ac:dyDescent="0.3">
      <c r="A1570" s="10" t="s">
        <v>1889</v>
      </c>
      <c r="B1570" s="10">
        <f>Cleaned_Data[[#This Row],[Order_ID]]</f>
        <v>3644</v>
      </c>
      <c r="C1570" s="10" t="str">
        <f>_xlfn.XLOOKUP(P1570,Dim_Product!$E$2:$E$221,Dim_Product!$A$2:$A$221,"Not Found")</f>
        <v>PK-89</v>
      </c>
      <c r="D1570" s="10" t="str">
        <f>_xlfn.XLOOKUP(Table5[[#This Row],[Order_Date]],Table8[Date],Table8[Date_Key],"Not Found")</f>
        <v>Not Found</v>
      </c>
      <c r="E1570" s="10" t="str">
        <f>_xlfn.XLOOKUP(R1570,Table4[Region],Table4[Region_Key])</f>
        <v>RK-05</v>
      </c>
      <c r="F1570" s="10" t="str">
        <f>_xlfn.XLOOKUP(S1570,Table6[Sales_Channel],Table6[Channel_Key])</f>
        <v>CK-01</v>
      </c>
      <c r="G1570" s="10" t="str">
        <f>_xlfn.XLOOKUP(T1570,Table7[Gender_Category],Table7[Gender_Key])</f>
        <v>GK-01</v>
      </c>
      <c r="H1570" s="10">
        <f>Cleaned_Data[[#This Row],[Units_Sold]]</f>
        <v>2</v>
      </c>
      <c r="I1570" s="10">
        <f>Cleaned_Data[[#This Row],[MRP]]</f>
        <v>5702.53</v>
      </c>
      <c r="J1570" s="10">
        <f>Cleaned_Data[[#This Row],[Discount_Applied]]</f>
        <v>0</v>
      </c>
      <c r="K1570" s="10">
        <f>Cleaned_Data[[#This Row],[Revenue]]</f>
        <v>0</v>
      </c>
      <c r="L1570" s="10">
        <f>Cleaned_Data[[#This Row],[Profit]]</f>
        <v>1437.04</v>
      </c>
      <c r="M1570" s="10" t="str">
        <f>Cleaned_Data[[#This Row],[Product_Name]]</f>
        <v>React Infinity</v>
      </c>
      <c r="N1570" s="10" t="str">
        <f>Cleaned_Data[[#This Row],[Product_Line]]</f>
        <v>Running</v>
      </c>
      <c r="O1570" s="10" t="str">
        <f>Cleaned_Data[[#This Row],[Size]]</f>
        <v>NA</v>
      </c>
      <c r="P1570" s="10" t="str">
        <f t="shared" si="48"/>
        <v>React Infinity|Running|NA</v>
      </c>
      <c r="Q1570" s="11" t="str">
        <f>Cleaned_Data[[#This Row],[Order_Date]]</f>
        <v/>
      </c>
      <c r="R1570" s="10" t="str">
        <f>Cleaned_Data[[#This Row],[Region]]</f>
        <v>Delhi</v>
      </c>
      <c r="S1570" s="10" t="str">
        <f>Cleaned_Data[[#This Row],[Sales_Channel]]</f>
        <v>Online</v>
      </c>
      <c r="T1570" s="10" t="str">
        <f>Cleaned_Data[[#This Row],[Gender_Category]]</f>
        <v>Kids</v>
      </c>
      <c r="U1570" t="str">
        <f t="shared" si="49"/>
        <v>Not Found</v>
      </c>
      <c r="V1570" s="10"/>
      <c r="W1570" s="10"/>
    </row>
    <row r="1571" spans="1:23" x14ac:dyDescent="0.3">
      <c r="A1571" s="10" t="s">
        <v>1890</v>
      </c>
      <c r="B1571" s="10">
        <f>Cleaned_Data[[#This Row],[Order_ID]]</f>
        <v>3645</v>
      </c>
      <c r="C1571" s="10" t="str">
        <f>_xlfn.XLOOKUP(P1571,Dim_Product!$E$2:$E$221,Dim_Product!$A$2:$A$221,"Not Found")</f>
        <v>PK-84</v>
      </c>
      <c r="D1571" s="10" t="str">
        <f>_xlfn.XLOOKUP(Table5[[#This Row],[Order_Date]],Table8[Date],Table8[Date_Key],"Not Found")</f>
        <v>DK-384</v>
      </c>
      <c r="E1571" s="10" t="str">
        <f>_xlfn.XLOOKUP(R1571,Table4[Region],Table4[Region_Key])</f>
        <v>RK-06</v>
      </c>
      <c r="F1571" s="10" t="str">
        <f>_xlfn.XLOOKUP(S1571,Table6[Sales_Channel],Table6[Channel_Key])</f>
        <v>CK-01</v>
      </c>
      <c r="G1571" s="10" t="str">
        <f>_xlfn.XLOOKUP(T1571,Table7[Gender_Category],Table7[Gender_Key])</f>
        <v>GK-03</v>
      </c>
      <c r="H1571" s="10">
        <f>Cleaned_Data[[#This Row],[Units_Sold]]</f>
        <v>2</v>
      </c>
      <c r="I1571" s="10">
        <f>Cleaned_Data[[#This Row],[MRP]]</f>
        <v>6830.85</v>
      </c>
      <c r="J1571" s="10">
        <f>Cleaned_Data[[#This Row],[Discount_Applied]]</f>
        <v>0.81</v>
      </c>
      <c r="K1571" s="10">
        <f>Cleaned_Data[[#This Row],[Revenue]]</f>
        <v>0</v>
      </c>
      <c r="L1571" s="10">
        <f>Cleaned_Data[[#This Row],[Profit]]</f>
        <v>632.37</v>
      </c>
      <c r="M1571" s="10" t="str">
        <f>Cleaned_Data[[#This Row],[Product_Name]]</f>
        <v>Tiempo Legend</v>
      </c>
      <c r="N1571" s="10" t="str">
        <f>Cleaned_Data[[#This Row],[Product_Line]]</f>
        <v>Soccer</v>
      </c>
      <c r="O1571" s="10" t="str">
        <f>Cleaned_Data[[#This Row],[Size]]</f>
        <v>NA</v>
      </c>
      <c r="P1571" s="10" t="str">
        <f t="shared" si="48"/>
        <v>Tiempo Legend|Soccer|NA</v>
      </c>
      <c r="Q1571" s="11">
        <f>Cleaned_Data[[#This Row],[Order_Date]]</f>
        <v>45516</v>
      </c>
      <c r="R1571" s="10" t="str">
        <f>Cleaned_Data[[#This Row],[Region]]</f>
        <v>Kolkata</v>
      </c>
      <c r="S1571" s="10" t="str">
        <f>Cleaned_Data[[#This Row],[Sales_Channel]]</f>
        <v>Online</v>
      </c>
      <c r="T1571" s="10" t="str">
        <f>Cleaned_Data[[#This Row],[Gender_Category]]</f>
        <v>Men</v>
      </c>
      <c r="U1571" t="str">
        <f t="shared" si="49"/>
        <v>DK-384</v>
      </c>
      <c r="V1571" s="10"/>
      <c r="W1571" s="10"/>
    </row>
    <row r="1572" spans="1:23" x14ac:dyDescent="0.3">
      <c r="A1572" s="10" t="s">
        <v>1891</v>
      </c>
      <c r="B1572" s="10">
        <f>Cleaned_Data[[#This Row],[Order_ID]]</f>
        <v>3646</v>
      </c>
      <c r="C1572" s="10" t="str">
        <f>_xlfn.XLOOKUP(P1572,Dim_Product!$E$2:$E$221,Dim_Product!$A$2:$A$221,"Not Found")</f>
        <v>PK-70</v>
      </c>
      <c r="D1572" s="10" t="str">
        <f>_xlfn.XLOOKUP(Table5[[#This Row],[Order_Date]],Table8[Date],Table8[Date_Key],"Not Found")</f>
        <v>DK-579</v>
      </c>
      <c r="E1572" s="10" t="str">
        <f>_xlfn.XLOOKUP(R1572,Table4[Region],Table4[Region_Key])</f>
        <v>RK-01</v>
      </c>
      <c r="F1572" s="10" t="str">
        <f>_xlfn.XLOOKUP(S1572,Table6[Sales_Channel],Table6[Channel_Key])</f>
        <v>CK-01</v>
      </c>
      <c r="G1572" s="10" t="str">
        <f>_xlfn.XLOOKUP(T1572,Table7[Gender_Category],Table7[Gender_Key])</f>
        <v>GK-03</v>
      </c>
      <c r="H1572" s="10">
        <f>Cleaned_Data[[#This Row],[Units_Sold]]</f>
        <v>3</v>
      </c>
      <c r="I1572" s="10">
        <f>Cleaned_Data[[#This Row],[MRP]]</f>
        <v>6110.0300000000007</v>
      </c>
      <c r="J1572" s="10">
        <f>Cleaned_Data[[#This Row],[Discount_Applied]]</f>
        <v>0</v>
      </c>
      <c r="K1572" s="10">
        <f>Cleaned_Data[[#This Row],[Revenue]]</f>
        <v>0</v>
      </c>
      <c r="L1572" s="10">
        <f>Cleaned_Data[[#This Row],[Profit]]</f>
        <v>2873.66</v>
      </c>
      <c r="M1572" s="10" t="str">
        <f>Cleaned_Data[[#This Row],[Product_Name]]</f>
        <v>Flex Trainer</v>
      </c>
      <c r="N1572" s="10" t="str">
        <f>Cleaned_Data[[#This Row],[Product_Line]]</f>
        <v>Training</v>
      </c>
      <c r="O1572" s="10" t="str">
        <f>Cleaned_Data[[#This Row],[Size]]</f>
        <v>XL</v>
      </c>
      <c r="P1572" s="10" t="str">
        <f t="shared" si="48"/>
        <v>Flex Trainer|Training|XL</v>
      </c>
      <c r="Q1572" s="11">
        <f>Cleaned_Data[[#This Row],[Order_Date]]</f>
        <v>45711</v>
      </c>
      <c r="R1572" s="10" t="str">
        <f>Cleaned_Data[[#This Row],[Region]]</f>
        <v>Bangalore</v>
      </c>
      <c r="S1572" s="10" t="str">
        <f>Cleaned_Data[[#This Row],[Sales_Channel]]</f>
        <v>Online</v>
      </c>
      <c r="T1572" s="10" t="str">
        <f>Cleaned_Data[[#This Row],[Gender_Category]]</f>
        <v>Men</v>
      </c>
      <c r="U1572" t="str">
        <f t="shared" si="49"/>
        <v>DK-579</v>
      </c>
      <c r="V1572" s="10"/>
      <c r="W1572" s="10"/>
    </row>
    <row r="1573" spans="1:23" x14ac:dyDescent="0.3">
      <c r="A1573" s="10" t="s">
        <v>1892</v>
      </c>
      <c r="B1573" s="10">
        <f>Cleaned_Data[[#This Row],[Order_ID]]</f>
        <v>3647</v>
      </c>
      <c r="C1573" s="10" t="str">
        <f>_xlfn.XLOOKUP(P1573,Dim_Product!$E$2:$E$221,Dim_Product!$A$2:$A$221,"Not Found")</f>
        <v>PK-87</v>
      </c>
      <c r="D1573" s="10" t="str">
        <f>_xlfn.XLOOKUP(Table5[[#This Row],[Order_Date]],Table8[Date],Table8[Date_Key],"Not Found")</f>
        <v>Not Found</v>
      </c>
      <c r="E1573" s="10" t="str">
        <f>_xlfn.XLOOKUP(R1573,Table4[Region],Table4[Region_Key])</f>
        <v>RK-06</v>
      </c>
      <c r="F1573" s="10" t="str">
        <f>_xlfn.XLOOKUP(S1573,Table6[Sales_Channel],Table6[Channel_Key])</f>
        <v>CK-02</v>
      </c>
      <c r="G1573" s="10" t="str">
        <f>_xlfn.XLOOKUP(T1573,Table7[Gender_Category],Table7[Gender_Key])</f>
        <v>GK-02</v>
      </c>
      <c r="H1573" s="10">
        <f>Cleaned_Data[[#This Row],[Units_Sold]]</f>
        <v>0</v>
      </c>
      <c r="I1573" s="10">
        <f>Cleaned_Data[[#This Row],[MRP]]</f>
        <v>3263.64</v>
      </c>
      <c r="J1573" s="10">
        <f>Cleaned_Data[[#This Row],[Discount_Applied]]</f>
        <v>0</v>
      </c>
      <c r="K1573" s="10">
        <f>Cleaned_Data[[#This Row],[Revenue]]</f>
        <v>0</v>
      </c>
      <c r="L1573" s="10">
        <f>Cleaned_Data[[#This Row],[Profit]]</f>
        <v>3233.66</v>
      </c>
      <c r="M1573" s="10" t="str">
        <f>Cleaned_Data[[#This Row],[Product_Name]]</f>
        <v>LeBron 20</v>
      </c>
      <c r="N1573" s="10" t="str">
        <f>Cleaned_Data[[#This Row],[Product_Line]]</f>
        <v>Basketball</v>
      </c>
      <c r="O1573" s="10" t="str">
        <f>Cleaned_Data[[#This Row],[Size]]</f>
        <v>M</v>
      </c>
      <c r="P1573" s="10" t="str">
        <f t="shared" si="48"/>
        <v>LeBron 20|Basketball|M</v>
      </c>
      <c r="Q1573" s="11" t="str">
        <f>Cleaned_Data[[#This Row],[Order_Date]]</f>
        <v/>
      </c>
      <c r="R1573" s="10" t="str">
        <f>Cleaned_Data[[#This Row],[Region]]</f>
        <v>Kolkata</v>
      </c>
      <c r="S1573" s="10" t="str">
        <f>Cleaned_Data[[#This Row],[Sales_Channel]]</f>
        <v>Retail</v>
      </c>
      <c r="T1573" s="10" t="str">
        <f>Cleaned_Data[[#This Row],[Gender_Category]]</f>
        <v>Women</v>
      </c>
      <c r="U1573" t="str">
        <f t="shared" si="49"/>
        <v>Not Found</v>
      </c>
      <c r="V1573" s="10"/>
      <c r="W1573" s="10"/>
    </row>
    <row r="1574" spans="1:23" x14ac:dyDescent="0.3">
      <c r="A1574" s="10" t="s">
        <v>1893</v>
      </c>
      <c r="B1574" s="10">
        <f>Cleaned_Data[[#This Row],[Order_ID]]</f>
        <v>3648</v>
      </c>
      <c r="C1574" s="10" t="str">
        <f>_xlfn.XLOOKUP(P1574,Dim_Product!$E$2:$E$221,Dim_Product!$A$2:$A$221,"Not Found")</f>
        <v>PK-02</v>
      </c>
      <c r="D1574" s="10" t="str">
        <f>_xlfn.XLOOKUP(Table5[[#This Row],[Order_Date]],Table8[Date],Table8[Date_Key],"Not Found")</f>
        <v>Not Found</v>
      </c>
      <c r="E1574" s="10" t="str">
        <f>_xlfn.XLOOKUP(R1574,Table4[Region],Table4[Region_Key])</f>
        <v>RK-01</v>
      </c>
      <c r="F1574" s="10" t="str">
        <f>_xlfn.XLOOKUP(S1574,Table6[Sales_Channel],Table6[Channel_Key])</f>
        <v>CK-01</v>
      </c>
      <c r="G1574" s="10" t="str">
        <f>_xlfn.XLOOKUP(T1574,Table7[Gender_Category],Table7[Gender_Key])</f>
        <v>GK-03</v>
      </c>
      <c r="H1574" s="10">
        <f>Cleaned_Data[[#This Row],[Units_Sold]]</f>
        <v>2</v>
      </c>
      <c r="I1574" s="10">
        <f>Cleaned_Data[[#This Row],[MRP]]</f>
        <v>6110.0300000000007</v>
      </c>
      <c r="J1574" s="10">
        <f>Cleaned_Data[[#This Row],[Discount_Applied]]</f>
        <v>0</v>
      </c>
      <c r="K1574" s="10">
        <f>Cleaned_Data[[#This Row],[Revenue]]</f>
        <v>0</v>
      </c>
      <c r="L1574" s="10">
        <f>Cleaned_Data[[#This Row],[Profit]]</f>
        <v>3584.04</v>
      </c>
      <c r="M1574" s="10" t="str">
        <f>Cleaned_Data[[#This Row],[Product_Name]]</f>
        <v>Tiempo Legend</v>
      </c>
      <c r="N1574" s="10" t="str">
        <f>Cleaned_Data[[#This Row],[Product_Line]]</f>
        <v>Soccer</v>
      </c>
      <c r="O1574" s="10" t="str">
        <f>Cleaned_Data[[#This Row],[Size]]</f>
        <v>M</v>
      </c>
      <c r="P1574" s="10" t="str">
        <f t="shared" si="48"/>
        <v>Tiempo Legend|Soccer|M</v>
      </c>
      <c r="Q1574" s="11" t="str">
        <f>Cleaned_Data[[#This Row],[Order_Date]]</f>
        <v/>
      </c>
      <c r="R1574" s="10" t="str">
        <f>Cleaned_Data[[#This Row],[Region]]</f>
        <v>Bangalore</v>
      </c>
      <c r="S1574" s="10" t="str">
        <f>Cleaned_Data[[#This Row],[Sales_Channel]]</f>
        <v>Online</v>
      </c>
      <c r="T1574" s="10" t="str">
        <f>Cleaned_Data[[#This Row],[Gender_Category]]</f>
        <v>Men</v>
      </c>
      <c r="U1574" t="str">
        <f t="shared" si="49"/>
        <v>Not Found</v>
      </c>
      <c r="V1574" s="10"/>
      <c r="W1574" s="10"/>
    </row>
    <row r="1575" spans="1:23" x14ac:dyDescent="0.3">
      <c r="A1575" s="10" t="s">
        <v>1894</v>
      </c>
      <c r="B1575" s="10">
        <f>Cleaned_Data[[#This Row],[Order_ID]]</f>
        <v>3649</v>
      </c>
      <c r="C1575" s="10" t="str">
        <f>_xlfn.XLOOKUP(P1575,Dim_Product!$E$2:$E$221,Dim_Product!$A$2:$A$221,"Not Found")</f>
        <v>PK-23</v>
      </c>
      <c r="D1575" s="10" t="str">
        <f>_xlfn.XLOOKUP(Table5[[#This Row],[Order_Date]],Table8[Date],Table8[Date_Key],"Not Found")</f>
        <v>DK-602</v>
      </c>
      <c r="E1575" s="10" t="str">
        <f>_xlfn.XLOOKUP(R1575,Table4[Region],Table4[Region_Key])</f>
        <v>RK-06</v>
      </c>
      <c r="F1575" s="10" t="str">
        <f>_xlfn.XLOOKUP(S1575,Table6[Sales_Channel],Table6[Channel_Key])</f>
        <v>CK-01</v>
      </c>
      <c r="G1575" s="10" t="str">
        <f>_xlfn.XLOOKUP(T1575,Table7[Gender_Category],Table7[Gender_Key])</f>
        <v>GK-01</v>
      </c>
      <c r="H1575" s="10">
        <f>Cleaned_Data[[#This Row],[Units_Sold]]</f>
        <v>0</v>
      </c>
      <c r="I1575" s="10">
        <f>Cleaned_Data[[#This Row],[MRP]]</f>
        <v>6486.51</v>
      </c>
      <c r="J1575" s="10">
        <f>Cleaned_Data[[#This Row],[Discount_Applied]]</f>
        <v>0</v>
      </c>
      <c r="K1575" s="10">
        <f>Cleaned_Data[[#This Row],[Revenue]]</f>
        <v>0</v>
      </c>
      <c r="L1575" s="10">
        <f>Cleaned_Data[[#This Row],[Profit]]</f>
        <v>2408.58</v>
      </c>
      <c r="M1575" s="10" t="str">
        <f>Cleaned_Data[[#This Row],[Product_Name]]</f>
        <v>Blazer Mid</v>
      </c>
      <c r="N1575" s="10" t="str">
        <f>Cleaned_Data[[#This Row],[Product_Line]]</f>
        <v>Lifestyle</v>
      </c>
      <c r="O1575" s="10" t="str">
        <f>Cleaned_Data[[#This Row],[Size]]</f>
        <v>XL</v>
      </c>
      <c r="P1575" s="10" t="str">
        <f t="shared" si="48"/>
        <v>Blazer Mid|Lifestyle|XL</v>
      </c>
      <c r="Q1575" s="11">
        <f>Cleaned_Data[[#This Row],[Order_Date]]</f>
        <v>45734</v>
      </c>
      <c r="R1575" s="10" t="str">
        <f>Cleaned_Data[[#This Row],[Region]]</f>
        <v>Kolkata</v>
      </c>
      <c r="S1575" s="10" t="str">
        <f>Cleaned_Data[[#This Row],[Sales_Channel]]</f>
        <v>Online</v>
      </c>
      <c r="T1575" s="10" t="str">
        <f>Cleaned_Data[[#This Row],[Gender_Category]]</f>
        <v>Kids</v>
      </c>
      <c r="U1575" t="str">
        <f t="shared" si="49"/>
        <v>DK-602</v>
      </c>
      <c r="V1575" s="10"/>
      <c r="W1575" s="10"/>
    </row>
    <row r="1576" spans="1:23" x14ac:dyDescent="0.3">
      <c r="A1576" s="10" t="s">
        <v>1895</v>
      </c>
      <c r="B1576" s="10">
        <f>Cleaned_Data[[#This Row],[Order_ID]]</f>
        <v>3650</v>
      </c>
      <c r="C1576" s="10" t="str">
        <f>_xlfn.XLOOKUP(P1576,Dim_Product!$E$2:$E$221,Dim_Product!$A$2:$A$221,"Not Found")</f>
        <v>PK-03</v>
      </c>
      <c r="D1576" s="10" t="str">
        <f>_xlfn.XLOOKUP(Table5[[#This Row],[Order_Date]],Table8[Date],Table8[Date_Key],"Not Found")</f>
        <v>DK-538</v>
      </c>
      <c r="E1576" s="10" t="str">
        <f>_xlfn.XLOOKUP(R1576,Table4[Region],Table4[Region_Key])</f>
        <v>RK-05</v>
      </c>
      <c r="F1576" s="10" t="str">
        <f>_xlfn.XLOOKUP(S1576,Table6[Sales_Channel],Table6[Channel_Key])</f>
        <v>CK-02</v>
      </c>
      <c r="G1576" s="10" t="str">
        <f>_xlfn.XLOOKUP(T1576,Table7[Gender_Category],Table7[Gender_Key])</f>
        <v>GK-02</v>
      </c>
      <c r="H1576" s="10">
        <f>Cleaned_Data[[#This Row],[Units_Sold]]</f>
        <v>2</v>
      </c>
      <c r="I1576" s="10">
        <f>Cleaned_Data[[#This Row],[MRP]]</f>
        <v>6110.0300000000007</v>
      </c>
      <c r="J1576" s="10">
        <f>Cleaned_Data[[#This Row],[Discount_Applied]]</f>
        <v>0</v>
      </c>
      <c r="K1576" s="10">
        <f>Cleaned_Data[[#This Row],[Revenue]]</f>
        <v>0</v>
      </c>
      <c r="L1576" s="10">
        <f>Cleaned_Data[[#This Row],[Profit]]</f>
        <v>-520.92999999999995</v>
      </c>
      <c r="M1576" s="10" t="str">
        <f>Cleaned_Data[[#This Row],[Product_Name]]</f>
        <v>Premier III</v>
      </c>
      <c r="N1576" s="10" t="str">
        <f>Cleaned_Data[[#This Row],[Product_Line]]</f>
        <v>Soccer</v>
      </c>
      <c r="O1576" s="10" t="str">
        <f>Cleaned_Data[[#This Row],[Size]]</f>
        <v>M</v>
      </c>
      <c r="P1576" s="10" t="str">
        <f t="shared" si="48"/>
        <v>Premier III|Soccer|M</v>
      </c>
      <c r="Q1576" s="11">
        <f>Cleaned_Data[[#This Row],[Order_Date]]</f>
        <v>45670</v>
      </c>
      <c r="R1576" s="10" t="str">
        <f>Cleaned_Data[[#This Row],[Region]]</f>
        <v>Delhi</v>
      </c>
      <c r="S1576" s="10" t="str">
        <f>Cleaned_Data[[#This Row],[Sales_Channel]]</f>
        <v>Retail</v>
      </c>
      <c r="T1576" s="10" t="str">
        <f>Cleaned_Data[[#This Row],[Gender_Category]]</f>
        <v>Women</v>
      </c>
      <c r="U1576" t="str">
        <f t="shared" si="49"/>
        <v>DK-538</v>
      </c>
      <c r="V1576" s="10"/>
      <c r="W1576" s="10"/>
    </row>
    <row r="1577" spans="1:23" x14ac:dyDescent="0.3">
      <c r="A1577" s="10" t="s">
        <v>1896</v>
      </c>
      <c r="B1577" s="10">
        <f>Cleaned_Data[[#This Row],[Order_ID]]</f>
        <v>3651</v>
      </c>
      <c r="C1577" s="10" t="str">
        <f>_xlfn.XLOOKUP(P1577,Dim_Product!$E$2:$E$221,Dim_Product!$A$2:$A$221,"Not Found")</f>
        <v>PK-01</v>
      </c>
      <c r="D1577" s="10" t="str">
        <f>_xlfn.XLOOKUP(Table5[[#This Row],[Order_Date]],Table8[Date],Table8[Date_Key],"Not Found")</f>
        <v>DK-709</v>
      </c>
      <c r="E1577" s="10" t="str">
        <f>_xlfn.XLOOKUP(R1577,Table4[Region],Table4[Region_Key])</f>
        <v>RK-05</v>
      </c>
      <c r="F1577" s="10" t="str">
        <f>_xlfn.XLOOKUP(S1577,Table6[Sales_Channel],Table6[Channel_Key])</f>
        <v>CK-02</v>
      </c>
      <c r="G1577" s="10" t="str">
        <f>_xlfn.XLOOKUP(T1577,Table7[Gender_Category],Table7[Gender_Key])</f>
        <v>GK-03</v>
      </c>
      <c r="H1577" s="10">
        <f>Cleaned_Data[[#This Row],[Units_Sold]]</f>
        <v>2</v>
      </c>
      <c r="I1577" s="10">
        <f>Cleaned_Data[[#This Row],[MRP]]</f>
        <v>8891.6299999999992</v>
      </c>
      <c r="J1577" s="10">
        <f>Cleaned_Data[[#This Row],[Discount_Applied]]</f>
        <v>0</v>
      </c>
      <c r="K1577" s="10">
        <f>Cleaned_Data[[#This Row],[Revenue]]</f>
        <v>0</v>
      </c>
      <c r="L1577" s="10">
        <f>Cleaned_Data[[#This Row],[Profit]]</f>
        <v>-636.77</v>
      </c>
      <c r="M1577" s="10" t="str">
        <f>Cleaned_Data[[#This Row],[Product_Name]]</f>
        <v>SuperRep Go</v>
      </c>
      <c r="N1577" s="10" t="str">
        <f>Cleaned_Data[[#This Row],[Product_Line]]</f>
        <v>Training</v>
      </c>
      <c r="O1577" s="10" t="str">
        <f>Cleaned_Data[[#This Row],[Size]]</f>
        <v>M</v>
      </c>
      <c r="P1577" s="10" t="str">
        <f t="shared" si="48"/>
        <v>SuperRep Go|Training|M</v>
      </c>
      <c r="Q1577" s="11">
        <f>Cleaned_Data[[#This Row],[Order_Date]]</f>
        <v>45841</v>
      </c>
      <c r="R1577" s="10" t="str">
        <f>Cleaned_Data[[#This Row],[Region]]</f>
        <v>Delhi</v>
      </c>
      <c r="S1577" s="10" t="str">
        <f>Cleaned_Data[[#This Row],[Sales_Channel]]</f>
        <v>Retail</v>
      </c>
      <c r="T1577" s="10" t="str">
        <f>Cleaned_Data[[#This Row],[Gender_Category]]</f>
        <v>Men</v>
      </c>
      <c r="U1577" t="str">
        <f t="shared" si="49"/>
        <v>DK-709</v>
      </c>
      <c r="V1577" s="10"/>
      <c r="W1577" s="10"/>
    </row>
    <row r="1578" spans="1:23" x14ac:dyDescent="0.3">
      <c r="A1578" s="10" t="s">
        <v>1897</v>
      </c>
      <c r="B1578" s="10">
        <f>Cleaned_Data[[#This Row],[Order_ID]]</f>
        <v>3652</v>
      </c>
      <c r="C1578" s="10" t="str">
        <f>_xlfn.XLOOKUP(P1578,Dim_Product!$E$2:$E$221,Dim_Product!$A$2:$A$221,"Not Found")</f>
        <v>PK-41</v>
      </c>
      <c r="D1578" s="10" t="str">
        <f>_xlfn.XLOOKUP(Table5[[#This Row],[Order_Date]],Table8[Date],Table8[Date_Key],"Not Found")</f>
        <v>DK-236</v>
      </c>
      <c r="E1578" s="10" t="str">
        <f>_xlfn.XLOOKUP(R1578,Table4[Region],Table4[Region_Key])</f>
        <v>RK-02</v>
      </c>
      <c r="F1578" s="10" t="str">
        <f>_xlfn.XLOOKUP(S1578,Table6[Sales_Channel],Table6[Channel_Key])</f>
        <v>CK-01</v>
      </c>
      <c r="G1578" s="10" t="str">
        <f>_xlfn.XLOOKUP(T1578,Table7[Gender_Category],Table7[Gender_Key])</f>
        <v>GK-01</v>
      </c>
      <c r="H1578" s="10">
        <f>Cleaned_Data[[#This Row],[Units_Sold]]</f>
        <v>0</v>
      </c>
      <c r="I1578" s="10">
        <f>Cleaned_Data[[#This Row],[MRP]]</f>
        <v>3176.7</v>
      </c>
      <c r="J1578" s="10">
        <f>Cleaned_Data[[#This Row],[Discount_Applied]]</f>
        <v>0</v>
      </c>
      <c r="K1578" s="10">
        <f>Cleaned_Data[[#This Row],[Revenue]]</f>
        <v>0</v>
      </c>
      <c r="L1578" s="10">
        <f>Cleaned_Data[[#This Row],[Profit]]</f>
        <v>3349.8</v>
      </c>
      <c r="M1578" s="10" t="str">
        <f>Cleaned_Data[[#This Row],[Product_Name]]</f>
        <v>Air Jordan</v>
      </c>
      <c r="N1578" s="10" t="str">
        <f>Cleaned_Data[[#This Row],[Product_Line]]</f>
        <v>Basketball</v>
      </c>
      <c r="O1578" s="10" t="str">
        <f>Cleaned_Data[[#This Row],[Size]]</f>
        <v>XL</v>
      </c>
      <c r="P1578" s="10" t="str">
        <f t="shared" si="48"/>
        <v>Air Jordan|Basketball|XL</v>
      </c>
      <c r="Q1578" s="11">
        <f>Cleaned_Data[[#This Row],[Order_Date]]</f>
        <v>45368</v>
      </c>
      <c r="R1578" s="10" t="str">
        <f>Cleaned_Data[[#This Row],[Region]]</f>
        <v>Hyderabad</v>
      </c>
      <c r="S1578" s="10" t="str">
        <f>Cleaned_Data[[#This Row],[Sales_Channel]]</f>
        <v>Online</v>
      </c>
      <c r="T1578" s="10" t="str">
        <f>Cleaned_Data[[#This Row],[Gender_Category]]</f>
        <v>Kids</v>
      </c>
      <c r="U1578" t="str">
        <f t="shared" si="49"/>
        <v>DK-236</v>
      </c>
      <c r="V1578" s="10"/>
      <c r="W1578" s="10"/>
    </row>
    <row r="1579" spans="1:23" x14ac:dyDescent="0.3">
      <c r="A1579" s="10" t="s">
        <v>1898</v>
      </c>
      <c r="B1579" s="10">
        <f>Cleaned_Data[[#This Row],[Order_ID]]</f>
        <v>3653</v>
      </c>
      <c r="C1579" s="10" t="str">
        <f>_xlfn.XLOOKUP(P1579,Dim_Product!$E$2:$E$221,Dim_Product!$A$2:$A$221,"Not Found")</f>
        <v>PK-158</v>
      </c>
      <c r="D1579" s="10" t="str">
        <f>_xlfn.XLOOKUP(Table5[[#This Row],[Order_Date]],Table8[Date],Table8[Date_Key],"Not Found")</f>
        <v>DK-452</v>
      </c>
      <c r="E1579" s="10" t="str">
        <f>_xlfn.XLOOKUP(R1579,Table4[Region],Table4[Region_Key])</f>
        <v>RK-02</v>
      </c>
      <c r="F1579" s="10" t="str">
        <f>_xlfn.XLOOKUP(S1579,Table6[Sales_Channel],Table6[Channel_Key])</f>
        <v>CK-02</v>
      </c>
      <c r="G1579" s="10" t="str">
        <f>_xlfn.XLOOKUP(T1579,Table7[Gender_Category],Table7[Gender_Key])</f>
        <v>GK-03</v>
      </c>
      <c r="H1579" s="10">
        <f>Cleaned_Data[[#This Row],[Units_Sold]]</f>
        <v>2</v>
      </c>
      <c r="I1579" s="10">
        <f>Cleaned_Data[[#This Row],[MRP]]</f>
        <v>6110.0300000000007</v>
      </c>
      <c r="J1579" s="10">
        <f>Cleaned_Data[[#This Row],[Discount_Applied]]</f>
        <v>0</v>
      </c>
      <c r="K1579" s="10">
        <f>Cleaned_Data[[#This Row],[Revenue]]</f>
        <v>0</v>
      </c>
      <c r="L1579" s="10">
        <f>Cleaned_Data[[#This Row],[Profit]]</f>
        <v>1642.93</v>
      </c>
      <c r="M1579" s="10" t="str">
        <f>Cleaned_Data[[#This Row],[Product_Name]]</f>
        <v>Air Zoom</v>
      </c>
      <c r="N1579" s="10" t="str">
        <f>Cleaned_Data[[#This Row],[Product_Line]]</f>
        <v>Running</v>
      </c>
      <c r="O1579" s="10" t="str">
        <f>Cleaned_Data[[#This Row],[Size]]</f>
        <v>10</v>
      </c>
      <c r="P1579" s="10" t="str">
        <f t="shared" si="48"/>
        <v>Air Zoom|Running|10</v>
      </c>
      <c r="Q1579" s="11">
        <f>Cleaned_Data[[#This Row],[Order_Date]]</f>
        <v>45584</v>
      </c>
      <c r="R1579" s="10" t="str">
        <f>Cleaned_Data[[#This Row],[Region]]</f>
        <v>Hyderabad</v>
      </c>
      <c r="S1579" s="10" t="str">
        <f>Cleaned_Data[[#This Row],[Sales_Channel]]</f>
        <v>Retail</v>
      </c>
      <c r="T1579" s="10" t="str">
        <f>Cleaned_Data[[#This Row],[Gender_Category]]</f>
        <v>Men</v>
      </c>
      <c r="U1579" t="str">
        <f t="shared" si="49"/>
        <v>DK-452</v>
      </c>
      <c r="V1579" s="10"/>
      <c r="W1579" s="10"/>
    </row>
    <row r="1580" spans="1:23" x14ac:dyDescent="0.3">
      <c r="A1580" s="10" t="s">
        <v>1899</v>
      </c>
      <c r="B1580" s="10">
        <f>Cleaned_Data[[#This Row],[Order_ID]]</f>
        <v>3654</v>
      </c>
      <c r="C1580" s="10" t="str">
        <f>_xlfn.XLOOKUP(P1580,Dim_Product!$E$2:$E$221,Dim_Product!$A$2:$A$221,"Not Found")</f>
        <v>PK-77</v>
      </c>
      <c r="D1580" s="10" t="str">
        <f>_xlfn.XLOOKUP(Table5[[#This Row],[Order_Date]],Table8[Date],Table8[Date_Key],"Not Found")</f>
        <v>Not Found</v>
      </c>
      <c r="E1580" s="10" t="str">
        <f>_xlfn.XLOOKUP(R1580,Table4[Region],Table4[Region_Key])</f>
        <v>RK-04</v>
      </c>
      <c r="F1580" s="10" t="str">
        <f>_xlfn.XLOOKUP(S1580,Table6[Sales_Channel],Table6[Channel_Key])</f>
        <v>CK-02</v>
      </c>
      <c r="G1580" s="10" t="str">
        <f>_xlfn.XLOOKUP(T1580,Table7[Gender_Category],Table7[Gender_Key])</f>
        <v>GK-02</v>
      </c>
      <c r="H1580" s="10">
        <f>Cleaned_Data[[#This Row],[Units_Sold]]</f>
        <v>3</v>
      </c>
      <c r="I1580" s="10">
        <f>Cleaned_Data[[#This Row],[MRP]]</f>
        <v>6110.0300000000007</v>
      </c>
      <c r="J1580" s="10">
        <f>Cleaned_Data[[#This Row],[Discount_Applied]]</f>
        <v>0</v>
      </c>
      <c r="K1580" s="10">
        <f>Cleaned_Data[[#This Row],[Revenue]]</f>
        <v>0</v>
      </c>
      <c r="L1580" s="10">
        <f>Cleaned_Data[[#This Row],[Profit]]</f>
        <v>2395.7399999999998</v>
      </c>
      <c r="M1580" s="10" t="str">
        <f>Cleaned_Data[[#This Row],[Product_Name]]</f>
        <v>Metcon 7</v>
      </c>
      <c r="N1580" s="10" t="str">
        <f>Cleaned_Data[[#This Row],[Product_Line]]</f>
        <v>Training</v>
      </c>
      <c r="O1580" s="10" t="str">
        <f>Cleaned_Data[[#This Row],[Size]]</f>
        <v>L</v>
      </c>
      <c r="P1580" s="10" t="str">
        <f t="shared" si="48"/>
        <v>Metcon 7|Training|L</v>
      </c>
      <c r="Q1580" s="11" t="str">
        <f>Cleaned_Data[[#This Row],[Order_Date]]</f>
        <v/>
      </c>
      <c r="R1580" s="10" t="str">
        <f>Cleaned_Data[[#This Row],[Region]]</f>
        <v>Pune</v>
      </c>
      <c r="S1580" s="10" t="str">
        <f>Cleaned_Data[[#This Row],[Sales_Channel]]</f>
        <v>Retail</v>
      </c>
      <c r="T1580" s="10" t="str">
        <f>Cleaned_Data[[#This Row],[Gender_Category]]</f>
        <v>Women</v>
      </c>
      <c r="U1580" t="str">
        <f t="shared" si="49"/>
        <v>Not Found</v>
      </c>
      <c r="V1580" s="10"/>
      <c r="W1580" s="10"/>
    </row>
    <row r="1581" spans="1:23" x14ac:dyDescent="0.3">
      <c r="A1581" s="10" t="s">
        <v>1900</v>
      </c>
      <c r="B1581" s="10">
        <f>Cleaned_Data[[#This Row],[Order_ID]]</f>
        <v>3655</v>
      </c>
      <c r="C1581" s="10" t="str">
        <f>_xlfn.XLOOKUP(P1581,Dim_Product!$E$2:$E$221,Dim_Product!$A$2:$A$221,"Not Found")</f>
        <v>PK-196</v>
      </c>
      <c r="D1581" s="10" t="str">
        <f>_xlfn.XLOOKUP(Table5[[#This Row],[Order_Date]],Table8[Date],Table8[Date_Key],"Not Found")</f>
        <v>DK-559</v>
      </c>
      <c r="E1581" s="10" t="str">
        <f>_xlfn.XLOOKUP(R1581,Table4[Region],Table4[Region_Key])</f>
        <v>RK-04</v>
      </c>
      <c r="F1581" s="10" t="str">
        <f>_xlfn.XLOOKUP(S1581,Table6[Sales_Channel],Table6[Channel_Key])</f>
        <v>CK-02</v>
      </c>
      <c r="G1581" s="10" t="str">
        <f>_xlfn.XLOOKUP(T1581,Table7[Gender_Category],Table7[Gender_Key])</f>
        <v>GK-02</v>
      </c>
      <c r="H1581" s="10">
        <f>Cleaned_Data[[#This Row],[Units_Sold]]</f>
        <v>2</v>
      </c>
      <c r="I1581" s="10">
        <f>Cleaned_Data[[#This Row],[MRP]]</f>
        <v>6110.0300000000007</v>
      </c>
      <c r="J1581" s="10">
        <f>Cleaned_Data[[#This Row],[Discount_Applied]]</f>
        <v>0</v>
      </c>
      <c r="K1581" s="10">
        <f>Cleaned_Data[[#This Row],[Revenue]]</f>
        <v>0</v>
      </c>
      <c r="L1581" s="10">
        <f>Cleaned_Data[[#This Row],[Profit]]</f>
        <v>3499.88</v>
      </c>
      <c r="M1581" s="10" t="str">
        <f>Cleaned_Data[[#This Row],[Product_Name]]</f>
        <v>Air Force 1</v>
      </c>
      <c r="N1581" s="10" t="str">
        <f>Cleaned_Data[[#This Row],[Product_Line]]</f>
        <v>Lifestyle</v>
      </c>
      <c r="O1581" s="10" t="str">
        <f>Cleaned_Data[[#This Row],[Size]]</f>
        <v>6</v>
      </c>
      <c r="P1581" s="10" t="str">
        <f t="shared" si="48"/>
        <v>Air Force 1|Lifestyle|6</v>
      </c>
      <c r="Q1581" s="11">
        <f>Cleaned_Data[[#This Row],[Order_Date]]</f>
        <v>45691</v>
      </c>
      <c r="R1581" s="10" t="str">
        <f>Cleaned_Data[[#This Row],[Region]]</f>
        <v>Pune</v>
      </c>
      <c r="S1581" s="10" t="str">
        <f>Cleaned_Data[[#This Row],[Sales_Channel]]</f>
        <v>Retail</v>
      </c>
      <c r="T1581" s="10" t="str">
        <f>Cleaned_Data[[#This Row],[Gender_Category]]</f>
        <v>Women</v>
      </c>
      <c r="U1581" t="str">
        <f t="shared" si="49"/>
        <v>DK-559</v>
      </c>
      <c r="V1581" s="10"/>
      <c r="W1581" s="10"/>
    </row>
    <row r="1582" spans="1:23" x14ac:dyDescent="0.3">
      <c r="A1582" s="10" t="s">
        <v>1901</v>
      </c>
      <c r="B1582" s="10">
        <f>Cleaned_Data[[#This Row],[Order_ID]]</f>
        <v>3656</v>
      </c>
      <c r="C1582" s="10" t="str">
        <f>_xlfn.XLOOKUP(P1582,Dim_Product!$E$2:$E$221,Dim_Product!$A$2:$A$221,"Not Found")</f>
        <v>PK-09</v>
      </c>
      <c r="D1582" s="10" t="str">
        <f>_xlfn.XLOOKUP(Table5[[#This Row],[Order_Date]],Table8[Date],Table8[Date_Key],"Not Found")</f>
        <v>Not Found</v>
      </c>
      <c r="E1582" s="10" t="str">
        <f>_xlfn.XLOOKUP(R1582,Table4[Region],Table4[Region_Key])</f>
        <v>RK-04</v>
      </c>
      <c r="F1582" s="10" t="str">
        <f>_xlfn.XLOOKUP(S1582,Table6[Sales_Channel],Table6[Channel_Key])</f>
        <v>CK-02</v>
      </c>
      <c r="G1582" s="10" t="str">
        <f>_xlfn.XLOOKUP(T1582,Table7[Gender_Category],Table7[Gender_Key])</f>
        <v>GK-03</v>
      </c>
      <c r="H1582" s="10">
        <f>Cleaned_Data[[#This Row],[Units_Sold]]</f>
        <v>4</v>
      </c>
      <c r="I1582" s="10">
        <f>Cleaned_Data[[#This Row],[MRP]]</f>
        <v>6110.0300000000007</v>
      </c>
      <c r="J1582" s="10">
        <f>Cleaned_Data[[#This Row],[Discount_Applied]]</f>
        <v>0</v>
      </c>
      <c r="K1582" s="10">
        <f>Cleaned_Data[[#This Row],[Revenue]]</f>
        <v>0</v>
      </c>
      <c r="L1582" s="10">
        <f>Cleaned_Data[[#This Row],[Profit]]</f>
        <v>3421.81</v>
      </c>
      <c r="M1582" s="10" t="str">
        <f>Cleaned_Data[[#This Row],[Product_Name]]</f>
        <v>Waffle One</v>
      </c>
      <c r="N1582" s="10" t="str">
        <f>Cleaned_Data[[#This Row],[Product_Line]]</f>
        <v>Lifestyle</v>
      </c>
      <c r="O1582" s="10" t="str">
        <f>Cleaned_Data[[#This Row],[Size]]</f>
        <v>L</v>
      </c>
      <c r="P1582" s="10" t="str">
        <f t="shared" si="48"/>
        <v>Waffle One|Lifestyle|L</v>
      </c>
      <c r="Q1582" s="11" t="str">
        <f>Cleaned_Data[[#This Row],[Order_Date]]</f>
        <v/>
      </c>
      <c r="R1582" s="10" t="str">
        <f>Cleaned_Data[[#This Row],[Region]]</f>
        <v>Pune</v>
      </c>
      <c r="S1582" s="10" t="str">
        <f>Cleaned_Data[[#This Row],[Sales_Channel]]</f>
        <v>Retail</v>
      </c>
      <c r="T1582" s="10" t="str">
        <f>Cleaned_Data[[#This Row],[Gender_Category]]</f>
        <v>Men</v>
      </c>
      <c r="U1582" t="str">
        <f t="shared" si="49"/>
        <v>Not Found</v>
      </c>
      <c r="V1582" s="10"/>
      <c r="W1582" s="10"/>
    </row>
    <row r="1583" spans="1:23" x14ac:dyDescent="0.3">
      <c r="A1583" s="10" t="s">
        <v>1902</v>
      </c>
      <c r="B1583" s="10">
        <f>Cleaned_Data[[#This Row],[Order_ID]]</f>
        <v>3657</v>
      </c>
      <c r="C1583" s="10" t="str">
        <f>_xlfn.XLOOKUP(P1583,Dim_Product!$E$2:$E$221,Dim_Product!$A$2:$A$221,"Not Found")</f>
        <v>PK-75</v>
      </c>
      <c r="D1583" s="10" t="str">
        <f>_xlfn.XLOOKUP(Table5[[#This Row],[Order_Date]],Table8[Date],Table8[Date_Key],"Not Found")</f>
        <v>DK-517</v>
      </c>
      <c r="E1583" s="10" t="str">
        <f>_xlfn.XLOOKUP(R1583,Table4[Region],Table4[Region_Key])</f>
        <v>RK-06</v>
      </c>
      <c r="F1583" s="10" t="str">
        <f>_xlfn.XLOOKUP(S1583,Table6[Sales_Channel],Table6[Channel_Key])</f>
        <v>CK-01</v>
      </c>
      <c r="G1583" s="10" t="str">
        <f>_xlfn.XLOOKUP(T1583,Table7[Gender_Category],Table7[Gender_Key])</f>
        <v>GK-03</v>
      </c>
      <c r="H1583" s="10">
        <f>Cleaned_Data[[#This Row],[Units_Sold]]</f>
        <v>-1</v>
      </c>
      <c r="I1583" s="10">
        <f>Cleaned_Data[[#This Row],[MRP]]</f>
        <v>6110.0300000000007</v>
      </c>
      <c r="J1583" s="10">
        <f>Cleaned_Data[[#This Row],[Discount_Applied]]</f>
        <v>0.67</v>
      </c>
      <c r="K1583" s="10">
        <f>Cleaned_Data[[#This Row],[Revenue]]</f>
        <v>0</v>
      </c>
      <c r="L1583" s="10">
        <f>Cleaned_Data[[#This Row],[Profit]]</f>
        <v>3451.02</v>
      </c>
      <c r="M1583" s="10" t="str">
        <f>Cleaned_Data[[#This Row],[Product_Name]]</f>
        <v>Mercurial Superfly</v>
      </c>
      <c r="N1583" s="10" t="str">
        <f>Cleaned_Data[[#This Row],[Product_Line]]</f>
        <v>Soccer</v>
      </c>
      <c r="O1583" s="10" t="str">
        <f>Cleaned_Data[[#This Row],[Size]]</f>
        <v>NA</v>
      </c>
      <c r="P1583" s="10" t="str">
        <f t="shared" si="48"/>
        <v>Mercurial Superfly|Soccer|NA</v>
      </c>
      <c r="Q1583" s="11">
        <f>Cleaned_Data[[#This Row],[Order_Date]]</f>
        <v>45649</v>
      </c>
      <c r="R1583" s="10" t="str">
        <f>Cleaned_Data[[#This Row],[Region]]</f>
        <v>Kolkata</v>
      </c>
      <c r="S1583" s="10" t="str">
        <f>Cleaned_Data[[#This Row],[Sales_Channel]]</f>
        <v>Online</v>
      </c>
      <c r="T1583" s="10" t="str">
        <f>Cleaned_Data[[#This Row],[Gender_Category]]</f>
        <v>Men</v>
      </c>
      <c r="U1583" t="str">
        <f t="shared" si="49"/>
        <v>DK-517</v>
      </c>
      <c r="V1583" s="10"/>
      <c r="W1583" s="10"/>
    </row>
    <row r="1584" spans="1:23" x14ac:dyDescent="0.3">
      <c r="A1584" s="10" t="s">
        <v>1903</v>
      </c>
      <c r="B1584" s="10">
        <f>Cleaned_Data[[#This Row],[Order_ID]]</f>
        <v>3658</v>
      </c>
      <c r="C1584" s="10" t="str">
        <f>_xlfn.XLOOKUP(P1584,Dim_Product!$E$2:$E$221,Dim_Product!$A$2:$A$221,"Not Found")</f>
        <v>PK-10</v>
      </c>
      <c r="D1584" s="10" t="str">
        <f>_xlfn.XLOOKUP(Table5[[#This Row],[Order_Date]],Table8[Date],Table8[Date_Key],"Not Found")</f>
        <v>DK-404</v>
      </c>
      <c r="E1584" s="10" t="str">
        <f>_xlfn.XLOOKUP(R1584,Table4[Region],Table4[Region_Key])</f>
        <v>RK-05</v>
      </c>
      <c r="F1584" s="10" t="str">
        <f>_xlfn.XLOOKUP(S1584,Table6[Sales_Channel],Table6[Channel_Key])</f>
        <v>CK-02</v>
      </c>
      <c r="G1584" s="10" t="str">
        <f>_xlfn.XLOOKUP(T1584,Table7[Gender_Category],Table7[Gender_Key])</f>
        <v>GK-02</v>
      </c>
      <c r="H1584" s="10">
        <f>Cleaned_Data[[#This Row],[Units_Sold]]</f>
        <v>2</v>
      </c>
      <c r="I1584" s="10">
        <f>Cleaned_Data[[#This Row],[MRP]]</f>
        <v>3516.53</v>
      </c>
      <c r="J1584" s="10">
        <f>Cleaned_Data[[#This Row],[Discount_Applied]]</f>
        <v>0</v>
      </c>
      <c r="K1584" s="10">
        <f>Cleaned_Data[[#This Row],[Revenue]]</f>
        <v>0</v>
      </c>
      <c r="L1584" s="10">
        <f>Cleaned_Data[[#This Row],[Profit]]</f>
        <v>1485.12</v>
      </c>
      <c r="M1584" s="10" t="str">
        <f>Cleaned_Data[[#This Row],[Product_Name]]</f>
        <v>Flex Trainer</v>
      </c>
      <c r="N1584" s="10" t="str">
        <f>Cleaned_Data[[#This Row],[Product_Line]]</f>
        <v>Training</v>
      </c>
      <c r="O1584" s="10" t="str">
        <f>Cleaned_Data[[#This Row],[Size]]</f>
        <v>L</v>
      </c>
      <c r="P1584" s="10" t="str">
        <f t="shared" si="48"/>
        <v>Flex Trainer|Training|L</v>
      </c>
      <c r="Q1584" s="11">
        <f>Cleaned_Data[[#This Row],[Order_Date]]</f>
        <v>45536</v>
      </c>
      <c r="R1584" s="10" t="str">
        <f>Cleaned_Data[[#This Row],[Region]]</f>
        <v>Delhi</v>
      </c>
      <c r="S1584" s="10" t="str">
        <f>Cleaned_Data[[#This Row],[Sales_Channel]]</f>
        <v>Retail</v>
      </c>
      <c r="T1584" s="10" t="str">
        <f>Cleaned_Data[[#This Row],[Gender_Category]]</f>
        <v>Women</v>
      </c>
      <c r="U1584" t="str">
        <f t="shared" si="49"/>
        <v>DK-404</v>
      </c>
      <c r="V1584" s="10"/>
      <c r="W1584" s="10"/>
    </row>
    <row r="1585" spans="1:23" x14ac:dyDescent="0.3">
      <c r="A1585" s="10" t="s">
        <v>1904</v>
      </c>
      <c r="B1585" s="10">
        <f>Cleaned_Data[[#This Row],[Order_ID]]</f>
        <v>3659</v>
      </c>
      <c r="C1585" s="10" t="str">
        <f>_xlfn.XLOOKUP(P1585,Dim_Product!$E$2:$E$221,Dim_Product!$A$2:$A$221,"Not Found")</f>
        <v>PK-155</v>
      </c>
      <c r="D1585" s="10" t="str">
        <f>_xlfn.XLOOKUP(Table5[[#This Row],[Order_Date]],Table8[Date],Table8[Date_Key],"Not Found")</f>
        <v>Not Found</v>
      </c>
      <c r="E1585" s="10" t="str">
        <f>_xlfn.XLOOKUP(R1585,Table4[Region],Table4[Region_Key])</f>
        <v>RK-06</v>
      </c>
      <c r="F1585" s="10" t="str">
        <f>_xlfn.XLOOKUP(S1585,Table6[Sales_Channel],Table6[Channel_Key])</f>
        <v>CK-01</v>
      </c>
      <c r="G1585" s="10" t="str">
        <f>_xlfn.XLOOKUP(T1585,Table7[Gender_Category],Table7[Gender_Key])</f>
        <v>GK-01</v>
      </c>
      <c r="H1585" s="10">
        <f>Cleaned_Data[[#This Row],[Units_Sold]]</f>
        <v>2</v>
      </c>
      <c r="I1585" s="10">
        <f>Cleaned_Data[[#This Row],[MRP]]</f>
        <v>6110.0300000000007</v>
      </c>
      <c r="J1585" s="10">
        <f>Cleaned_Data[[#This Row],[Discount_Applied]]</f>
        <v>0</v>
      </c>
      <c r="K1585" s="10">
        <f>Cleaned_Data[[#This Row],[Revenue]]</f>
        <v>0</v>
      </c>
      <c r="L1585" s="10">
        <f>Cleaned_Data[[#This Row],[Profit]]</f>
        <v>684.79</v>
      </c>
      <c r="M1585" s="10" t="str">
        <f>Cleaned_Data[[#This Row],[Product_Name]]</f>
        <v>Air Zoom</v>
      </c>
      <c r="N1585" s="10" t="str">
        <f>Cleaned_Data[[#This Row],[Product_Line]]</f>
        <v>Running</v>
      </c>
      <c r="O1585" s="10" t="str">
        <f>Cleaned_Data[[#This Row],[Size]]</f>
        <v>7</v>
      </c>
      <c r="P1585" s="10" t="str">
        <f t="shared" si="48"/>
        <v>Air Zoom|Running|7</v>
      </c>
      <c r="Q1585" s="11" t="str">
        <f>Cleaned_Data[[#This Row],[Order_Date]]</f>
        <v/>
      </c>
      <c r="R1585" s="10" t="str">
        <f>Cleaned_Data[[#This Row],[Region]]</f>
        <v>Kolkata</v>
      </c>
      <c r="S1585" s="10" t="str">
        <f>Cleaned_Data[[#This Row],[Sales_Channel]]</f>
        <v>Online</v>
      </c>
      <c r="T1585" s="10" t="str">
        <f>Cleaned_Data[[#This Row],[Gender_Category]]</f>
        <v>Kids</v>
      </c>
      <c r="U1585" t="str">
        <f t="shared" si="49"/>
        <v>Not Found</v>
      </c>
      <c r="V1585" s="10"/>
      <c r="W1585" s="10"/>
    </row>
    <row r="1586" spans="1:23" x14ac:dyDescent="0.3">
      <c r="A1586" s="10" t="s">
        <v>1905</v>
      </c>
      <c r="B1586" s="10">
        <f>Cleaned_Data[[#This Row],[Order_ID]]</f>
        <v>3661</v>
      </c>
      <c r="C1586" s="10" t="str">
        <f>_xlfn.XLOOKUP(P1586,Dim_Product!$E$2:$E$221,Dim_Product!$A$2:$A$221,"Not Found")</f>
        <v>PK-64</v>
      </c>
      <c r="D1586" s="10" t="str">
        <f>_xlfn.XLOOKUP(Table5[[#This Row],[Order_Date]],Table8[Date],Table8[Date_Key],"Not Found")</f>
        <v>DK-603</v>
      </c>
      <c r="E1586" s="10" t="str">
        <f>_xlfn.XLOOKUP(R1586,Table4[Region],Table4[Region_Key])</f>
        <v>RK-05</v>
      </c>
      <c r="F1586" s="10" t="str">
        <f>_xlfn.XLOOKUP(S1586,Table6[Sales_Channel],Table6[Channel_Key])</f>
        <v>CK-01</v>
      </c>
      <c r="G1586" s="10" t="str">
        <f>_xlfn.XLOOKUP(T1586,Table7[Gender_Category],Table7[Gender_Key])</f>
        <v>GK-01</v>
      </c>
      <c r="H1586" s="10">
        <f>Cleaned_Data[[#This Row],[Units_Sold]]</f>
        <v>0</v>
      </c>
      <c r="I1586" s="10">
        <f>Cleaned_Data[[#This Row],[MRP]]</f>
        <v>9979.3799999999992</v>
      </c>
      <c r="J1586" s="10">
        <f>Cleaned_Data[[#This Row],[Discount_Applied]]</f>
        <v>0</v>
      </c>
      <c r="K1586" s="10">
        <f>Cleaned_Data[[#This Row],[Revenue]]</f>
        <v>0</v>
      </c>
      <c r="L1586" s="10">
        <f>Cleaned_Data[[#This Row],[Profit]]</f>
        <v>2957.86</v>
      </c>
      <c r="M1586" s="10" t="str">
        <f>Cleaned_Data[[#This Row],[Product_Name]]</f>
        <v>ZoomX Invincible</v>
      </c>
      <c r="N1586" s="10" t="str">
        <f>Cleaned_Data[[#This Row],[Product_Line]]</f>
        <v>Training</v>
      </c>
      <c r="O1586" s="10" t="str">
        <f>Cleaned_Data[[#This Row],[Size]]</f>
        <v>XL</v>
      </c>
      <c r="P1586" s="10" t="str">
        <f t="shared" si="48"/>
        <v>ZoomX Invincible|Training|XL</v>
      </c>
      <c r="Q1586" s="11">
        <f>Cleaned_Data[[#This Row],[Order_Date]]</f>
        <v>45735</v>
      </c>
      <c r="R1586" s="10" t="str">
        <f>Cleaned_Data[[#This Row],[Region]]</f>
        <v>Delhi</v>
      </c>
      <c r="S1586" s="10" t="str">
        <f>Cleaned_Data[[#This Row],[Sales_Channel]]</f>
        <v>Online</v>
      </c>
      <c r="T1586" s="10" t="str">
        <f>Cleaned_Data[[#This Row],[Gender_Category]]</f>
        <v>Kids</v>
      </c>
      <c r="U1586" t="str">
        <f t="shared" si="49"/>
        <v>DK-603</v>
      </c>
      <c r="V1586" s="10"/>
      <c r="W1586" s="10"/>
    </row>
    <row r="1587" spans="1:23" x14ac:dyDescent="0.3">
      <c r="A1587" s="10" t="s">
        <v>1906</v>
      </c>
      <c r="B1587" s="10">
        <f>Cleaned_Data[[#This Row],[Order_ID]]</f>
        <v>3662</v>
      </c>
      <c r="C1587" s="10" t="str">
        <f>_xlfn.XLOOKUP(P1587,Dim_Product!$E$2:$E$221,Dim_Product!$A$2:$A$221,"Not Found")</f>
        <v>PK-69</v>
      </c>
      <c r="D1587" s="10" t="str">
        <f>_xlfn.XLOOKUP(Table5[[#This Row],[Order_Date]],Table8[Date],Table8[Date_Key],"Not Found")</f>
        <v>DK-648</v>
      </c>
      <c r="E1587" s="10" t="str">
        <f>_xlfn.XLOOKUP(R1587,Table4[Region],Table4[Region_Key])</f>
        <v>RK-01</v>
      </c>
      <c r="F1587" s="10" t="str">
        <f>_xlfn.XLOOKUP(S1587,Table6[Sales_Channel],Table6[Channel_Key])</f>
        <v>CK-01</v>
      </c>
      <c r="G1587" s="10" t="str">
        <f>_xlfn.XLOOKUP(T1587,Table7[Gender_Category],Table7[Gender_Key])</f>
        <v>GK-01</v>
      </c>
      <c r="H1587" s="10">
        <f>Cleaned_Data[[#This Row],[Units_Sold]]</f>
        <v>4</v>
      </c>
      <c r="I1587" s="10">
        <f>Cleaned_Data[[#This Row],[MRP]]</f>
        <v>9032.9</v>
      </c>
      <c r="J1587" s="10">
        <f>Cleaned_Data[[#This Row],[Discount_Applied]]</f>
        <v>0.64</v>
      </c>
      <c r="K1587" s="10">
        <f>Cleaned_Data[[#This Row],[Revenue]]</f>
        <v>13007.38</v>
      </c>
      <c r="L1587" s="10">
        <f>Cleaned_Data[[#This Row],[Profit]]</f>
        <v>131.76</v>
      </c>
      <c r="M1587" s="10" t="str">
        <f>Cleaned_Data[[#This Row],[Product_Name]]</f>
        <v>Waffle One</v>
      </c>
      <c r="N1587" s="10" t="str">
        <f>Cleaned_Data[[#This Row],[Product_Line]]</f>
        <v>Lifestyle</v>
      </c>
      <c r="O1587" s="10" t="str">
        <f>Cleaned_Data[[#This Row],[Size]]</f>
        <v>NA</v>
      </c>
      <c r="P1587" s="10" t="str">
        <f t="shared" si="48"/>
        <v>Waffle One|Lifestyle|NA</v>
      </c>
      <c r="Q1587" s="11">
        <f>Cleaned_Data[[#This Row],[Order_Date]]</f>
        <v>45780</v>
      </c>
      <c r="R1587" s="10" t="str">
        <f>Cleaned_Data[[#This Row],[Region]]</f>
        <v>Bangalore</v>
      </c>
      <c r="S1587" s="10" t="str">
        <f>Cleaned_Data[[#This Row],[Sales_Channel]]</f>
        <v>Online</v>
      </c>
      <c r="T1587" s="10" t="str">
        <f>Cleaned_Data[[#This Row],[Gender_Category]]</f>
        <v>Kids</v>
      </c>
      <c r="U1587" t="str">
        <f t="shared" si="49"/>
        <v>DK-648</v>
      </c>
      <c r="V1587" s="10"/>
      <c r="W1587" s="10"/>
    </row>
    <row r="1588" spans="1:23" x14ac:dyDescent="0.3">
      <c r="A1588" s="10" t="s">
        <v>1907</v>
      </c>
      <c r="B1588" s="10">
        <f>Cleaned_Data[[#This Row],[Order_ID]]</f>
        <v>3663</v>
      </c>
      <c r="C1588" s="10" t="str">
        <f>_xlfn.XLOOKUP(P1588,Dim_Product!$E$2:$E$221,Dim_Product!$A$2:$A$221,"Not Found")</f>
        <v>PK-72</v>
      </c>
      <c r="D1588" s="10" t="str">
        <f>_xlfn.XLOOKUP(Table5[[#This Row],[Order_Date]],Table8[Date],Table8[Date_Key],"Not Found")</f>
        <v>DK-508</v>
      </c>
      <c r="E1588" s="10" t="str">
        <f>_xlfn.XLOOKUP(R1588,Table4[Region],Table4[Region_Key])</f>
        <v>RK-05</v>
      </c>
      <c r="F1588" s="10" t="str">
        <f>_xlfn.XLOOKUP(S1588,Table6[Sales_Channel],Table6[Channel_Key])</f>
        <v>CK-02</v>
      </c>
      <c r="G1588" s="10" t="str">
        <f>_xlfn.XLOOKUP(T1588,Table7[Gender_Category],Table7[Gender_Key])</f>
        <v>GK-02</v>
      </c>
      <c r="H1588" s="10">
        <f>Cleaned_Data[[#This Row],[Units_Sold]]</f>
        <v>2</v>
      </c>
      <c r="I1588" s="10">
        <f>Cleaned_Data[[#This Row],[MRP]]</f>
        <v>5604.03</v>
      </c>
      <c r="J1588" s="10">
        <f>Cleaned_Data[[#This Row],[Discount_Applied]]</f>
        <v>0</v>
      </c>
      <c r="K1588" s="10">
        <f>Cleaned_Data[[#This Row],[Revenue]]</f>
        <v>0</v>
      </c>
      <c r="L1588" s="10">
        <f>Cleaned_Data[[#This Row],[Profit]]</f>
        <v>3359.81</v>
      </c>
      <c r="M1588" s="10" t="str">
        <f>Cleaned_Data[[#This Row],[Product_Name]]</f>
        <v>SuperRep Go</v>
      </c>
      <c r="N1588" s="10" t="str">
        <f>Cleaned_Data[[#This Row],[Product_Line]]</f>
        <v>Training</v>
      </c>
      <c r="O1588" s="10" t="str">
        <f>Cleaned_Data[[#This Row],[Size]]</f>
        <v>L</v>
      </c>
      <c r="P1588" s="10" t="str">
        <f t="shared" si="48"/>
        <v>SuperRep Go|Training|L</v>
      </c>
      <c r="Q1588" s="11">
        <f>Cleaned_Data[[#This Row],[Order_Date]]</f>
        <v>45640</v>
      </c>
      <c r="R1588" s="10" t="str">
        <f>Cleaned_Data[[#This Row],[Region]]</f>
        <v>Delhi</v>
      </c>
      <c r="S1588" s="10" t="str">
        <f>Cleaned_Data[[#This Row],[Sales_Channel]]</f>
        <v>Retail</v>
      </c>
      <c r="T1588" s="10" t="str">
        <f>Cleaned_Data[[#This Row],[Gender_Category]]</f>
        <v>Women</v>
      </c>
      <c r="U1588" t="str">
        <f t="shared" si="49"/>
        <v>DK-508</v>
      </c>
      <c r="V1588" s="10"/>
      <c r="W1588" s="10"/>
    </row>
    <row r="1589" spans="1:23" x14ac:dyDescent="0.3">
      <c r="A1589" s="10" t="s">
        <v>1908</v>
      </c>
      <c r="B1589" s="10">
        <f>Cleaned_Data[[#This Row],[Order_ID]]</f>
        <v>3664</v>
      </c>
      <c r="C1589" s="10" t="str">
        <f>_xlfn.XLOOKUP(P1589,Dim_Product!$E$2:$E$221,Dim_Product!$A$2:$A$221,"Not Found")</f>
        <v>PK-70</v>
      </c>
      <c r="D1589" s="10" t="str">
        <f>_xlfn.XLOOKUP(Table5[[#This Row],[Order_Date]],Table8[Date],Table8[Date_Key],"Not Found")</f>
        <v>DK-707</v>
      </c>
      <c r="E1589" s="10" t="str">
        <f>_xlfn.XLOOKUP(R1589,Table4[Region],Table4[Region_Key])</f>
        <v>RK-03</v>
      </c>
      <c r="F1589" s="10" t="str">
        <f>_xlfn.XLOOKUP(S1589,Table6[Sales_Channel],Table6[Channel_Key])</f>
        <v>CK-02</v>
      </c>
      <c r="G1589" s="10" t="str">
        <f>_xlfn.XLOOKUP(T1589,Table7[Gender_Category],Table7[Gender_Key])</f>
        <v>GK-02</v>
      </c>
      <c r="H1589" s="10">
        <f>Cleaned_Data[[#This Row],[Units_Sold]]</f>
        <v>2</v>
      </c>
      <c r="I1589" s="10">
        <f>Cleaned_Data[[#This Row],[MRP]]</f>
        <v>6110.0300000000007</v>
      </c>
      <c r="J1589" s="10">
        <f>Cleaned_Data[[#This Row],[Discount_Applied]]</f>
        <v>0</v>
      </c>
      <c r="K1589" s="10">
        <f>Cleaned_Data[[#This Row],[Revenue]]</f>
        <v>0</v>
      </c>
      <c r="L1589" s="10">
        <f>Cleaned_Data[[#This Row],[Profit]]</f>
        <v>480.16</v>
      </c>
      <c r="M1589" s="10" t="str">
        <f>Cleaned_Data[[#This Row],[Product_Name]]</f>
        <v>Flex Trainer</v>
      </c>
      <c r="N1589" s="10" t="str">
        <f>Cleaned_Data[[#This Row],[Product_Line]]</f>
        <v>Training</v>
      </c>
      <c r="O1589" s="10" t="str">
        <f>Cleaned_Data[[#This Row],[Size]]</f>
        <v>XL</v>
      </c>
      <c r="P1589" s="10" t="str">
        <f t="shared" si="48"/>
        <v>Flex Trainer|Training|XL</v>
      </c>
      <c r="Q1589" s="11">
        <f>Cleaned_Data[[#This Row],[Order_Date]]</f>
        <v>45839</v>
      </c>
      <c r="R1589" s="10" t="str">
        <f>Cleaned_Data[[#This Row],[Region]]</f>
        <v>Mumbai</v>
      </c>
      <c r="S1589" s="10" t="str">
        <f>Cleaned_Data[[#This Row],[Sales_Channel]]</f>
        <v>Retail</v>
      </c>
      <c r="T1589" s="10" t="str">
        <f>Cleaned_Data[[#This Row],[Gender_Category]]</f>
        <v>Women</v>
      </c>
      <c r="U1589" t="str">
        <f t="shared" si="49"/>
        <v>DK-707</v>
      </c>
      <c r="V1589" s="10"/>
      <c r="W1589" s="10"/>
    </row>
    <row r="1590" spans="1:23" x14ac:dyDescent="0.3">
      <c r="A1590" s="10" t="s">
        <v>1909</v>
      </c>
      <c r="B1590" s="10">
        <f>Cleaned_Data[[#This Row],[Order_ID]]</f>
        <v>3665</v>
      </c>
      <c r="C1590" s="10" t="str">
        <f>_xlfn.XLOOKUP(P1590,Dim_Product!$E$2:$E$221,Dim_Product!$A$2:$A$221,"Not Found")</f>
        <v>PK-11</v>
      </c>
      <c r="D1590" s="10" t="str">
        <f>_xlfn.XLOOKUP(Table5[[#This Row],[Order_Date]],Table8[Date],Table8[Date_Key],"Not Found")</f>
        <v>DK-401</v>
      </c>
      <c r="E1590" s="10" t="str">
        <f>_xlfn.XLOOKUP(R1590,Table4[Region],Table4[Region_Key])</f>
        <v>RK-02</v>
      </c>
      <c r="F1590" s="10" t="str">
        <f>_xlfn.XLOOKUP(S1590,Table6[Sales_Channel],Table6[Channel_Key])</f>
        <v>CK-02</v>
      </c>
      <c r="G1590" s="10" t="str">
        <f>_xlfn.XLOOKUP(T1590,Table7[Gender_Category],Table7[Gender_Key])</f>
        <v>GK-02</v>
      </c>
      <c r="H1590" s="10">
        <f>Cleaned_Data[[#This Row],[Units_Sold]]</f>
        <v>2</v>
      </c>
      <c r="I1590" s="10">
        <f>Cleaned_Data[[#This Row],[MRP]]</f>
        <v>2958.1</v>
      </c>
      <c r="J1590" s="10">
        <f>Cleaned_Data[[#This Row],[Discount_Applied]]</f>
        <v>0</v>
      </c>
      <c r="K1590" s="10">
        <f>Cleaned_Data[[#This Row],[Revenue]]</f>
        <v>0</v>
      </c>
      <c r="L1590" s="10">
        <f>Cleaned_Data[[#This Row],[Profit]]</f>
        <v>2003.55</v>
      </c>
      <c r="M1590" s="10" t="str">
        <f>Cleaned_Data[[#This Row],[Product_Name]]</f>
        <v>Blazer Mid</v>
      </c>
      <c r="N1590" s="10" t="str">
        <f>Cleaned_Data[[#This Row],[Product_Line]]</f>
        <v>Lifestyle</v>
      </c>
      <c r="O1590" s="10" t="str">
        <f>Cleaned_Data[[#This Row],[Size]]</f>
        <v>NA</v>
      </c>
      <c r="P1590" s="10" t="str">
        <f t="shared" si="48"/>
        <v>Blazer Mid|Lifestyle|NA</v>
      </c>
      <c r="Q1590" s="11">
        <f>Cleaned_Data[[#This Row],[Order_Date]]</f>
        <v>45533</v>
      </c>
      <c r="R1590" s="10" t="str">
        <f>Cleaned_Data[[#This Row],[Region]]</f>
        <v>Hyderabad</v>
      </c>
      <c r="S1590" s="10" t="str">
        <f>Cleaned_Data[[#This Row],[Sales_Channel]]</f>
        <v>Retail</v>
      </c>
      <c r="T1590" s="10" t="str">
        <f>Cleaned_Data[[#This Row],[Gender_Category]]</f>
        <v>Women</v>
      </c>
      <c r="U1590" t="str">
        <f t="shared" si="49"/>
        <v>DK-401</v>
      </c>
      <c r="V1590" s="10"/>
      <c r="W1590" s="10"/>
    </row>
    <row r="1591" spans="1:23" x14ac:dyDescent="0.3">
      <c r="A1591" s="10" t="s">
        <v>1910</v>
      </c>
      <c r="B1591" s="10">
        <f>Cleaned_Data[[#This Row],[Order_ID]]</f>
        <v>3666</v>
      </c>
      <c r="C1591" s="10" t="str">
        <f>_xlfn.XLOOKUP(P1591,Dim_Product!$E$2:$E$221,Dim_Product!$A$2:$A$221,"Not Found")</f>
        <v>PK-130</v>
      </c>
      <c r="D1591" s="10" t="str">
        <f>_xlfn.XLOOKUP(Table5[[#This Row],[Order_Date]],Table8[Date],Table8[Date_Key],"Not Found")</f>
        <v>DK-415</v>
      </c>
      <c r="E1591" s="10" t="str">
        <f>_xlfn.XLOOKUP(R1591,Table4[Region],Table4[Region_Key])</f>
        <v>RK-05</v>
      </c>
      <c r="F1591" s="10" t="str">
        <f>_xlfn.XLOOKUP(S1591,Table6[Sales_Channel],Table6[Channel_Key])</f>
        <v>CK-02</v>
      </c>
      <c r="G1591" s="10" t="str">
        <f>_xlfn.XLOOKUP(T1591,Table7[Gender_Category],Table7[Gender_Key])</f>
        <v>GK-02</v>
      </c>
      <c r="H1591" s="10">
        <f>Cleaned_Data[[#This Row],[Units_Sold]]</f>
        <v>2</v>
      </c>
      <c r="I1591" s="10">
        <f>Cleaned_Data[[#This Row],[MRP]]</f>
        <v>6110.0300000000007</v>
      </c>
      <c r="J1591" s="10">
        <f>Cleaned_Data[[#This Row],[Discount_Applied]]</f>
        <v>0</v>
      </c>
      <c r="K1591" s="10">
        <f>Cleaned_Data[[#This Row],[Revenue]]</f>
        <v>0</v>
      </c>
      <c r="L1591" s="10">
        <f>Cleaned_Data[[#This Row],[Profit]]</f>
        <v>3382.55</v>
      </c>
      <c r="M1591" s="10" t="str">
        <f>Cleaned_Data[[#This Row],[Product_Name]]</f>
        <v>Air Zoom</v>
      </c>
      <c r="N1591" s="10" t="str">
        <f>Cleaned_Data[[#This Row],[Product_Line]]</f>
        <v>Running</v>
      </c>
      <c r="O1591" s="10" t="str">
        <f>Cleaned_Data[[#This Row],[Size]]</f>
        <v>NA</v>
      </c>
      <c r="P1591" s="10" t="str">
        <f t="shared" si="48"/>
        <v>Air Zoom|Running|NA</v>
      </c>
      <c r="Q1591" s="11">
        <f>Cleaned_Data[[#This Row],[Order_Date]]</f>
        <v>45547</v>
      </c>
      <c r="R1591" s="10" t="str">
        <f>Cleaned_Data[[#This Row],[Region]]</f>
        <v>Delhi</v>
      </c>
      <c r="S1591" s="10" t="str">
        <f>Cleaned_Data[[#This Row],[Sales_Channel]]</f>
        <v>Retail</v>
      </c>
      <c r="T1591" s="10" t="str">
        <f>Cleaned_Data[[#This Row],[Gender_Category]]</f>
        <v>Women</v>
      </c>
      <c r="U1591" t="str">
        <f t="shared" si="49"/>
        <v>DK-415</v>
      </c>
      <c r="V1591" s="10"/>
      <c r="W1591" s="10"/>
    </row>
    <row r="1592" spans="1:23" x14ac:dyDescent="0.3">
      <c r="A1592" s="10" t="s">
        <v>1911</v>
      </c>
      <c r="B1592" s="10">
        <f>Cleaned_Data[[#This Row],[Order_ID]]</f>
        <v>3667</v>
      </c>
      <c r="C1592" s="10" t="str">
        <f>_xlfn.XLOOKUP(P1592,Dim_Product!$E$2:$E$221,Dim_Product!$A$2:$A$221,"Not Found")</f>
        <v>PK-114</v>
      </c>
      <c r="D1592" s="10" t="str">
        <f>_xlfn.XLOOKUP(Table5[[#This Row],[Order_Date]],Table8[Date],Table8[Date_Key],"Not Found")</f>
        <v>DK-373</v>
      </c>
      <c r="E1592" s="10" t="str">
        <f>_xlfn.XLOOKUP(R1592,Table4[Region],Table4[Region_Key])</f>
        <v>RK-04</v>
      </c>
      <c r="F1592" s="10" t="str">
        <f>_xlfn.XLOOKUP(S1592,Table6[Sales_Channel],Table6[Channel_Key])</f>
        <v>CK-01</v>
      </c>
      <c r="G1592" s="10" t="str">
        <f>_xlfn.XLOOKUP(T1592,Table7[Gender_Category],Table7[Gender_Key])</f>
        <v>GK-01</v>
      </c>
      <c r="H1592" s="10">
        <f>Cleaned_Data[[#This Row],[Units_Sold]]</f>
        <v>4</v>
      </c>
      <c r="I1592" s="10">
        <f>Cleaned_Data[[#This Row],[MRP]]</f>
        <v>9386.2000000000007</v>
      </c>
      <c r="J1592" s="10">
        <f>Cleaned_Data[[#This Row],[Discount_Applied]]</f>
        <v>0.01</v>
      </c>
      <c r="K1592" s="10">
        <f>Cleaned_Data[[#This Row],[Revenue]]</f>
        <v>37169.35</v>
      </c>
      <c r="L1592" s="10">
        <f>Cleaned_Data[[#This Row],[Profit]]</f>
        <v>-1121.02</v>
      </c>
      <c r="M1592" s="10" t="str">
        <f>Cleaned_Data[[#This Row],[Product_Name]]</f>
        <v>Air Zoom</v>
      </c>
      <c r="N1592" s="10" t="str">
        <f>Cleaned_Data[[#This Row],[Product_Line]]</f>
        <v>Running</v>
      </c>
      <c r="O1592" s="10" t="str">
        <f>Cleaned_Data[[#This Row],[Size]]</f>
        <v>M</v>
      </c>
      <c r="P1592" s="10" t="str">
        <f t="shared" si="48"/>
        <v>Air Zoom|Running|M</v>
      </c>
      <c r="Q1592" s="11">
        <f>Cleaned_Data[[#This Row],[Order_Date]]</f>
        <v>45505</v>
      </c>
      <c r="R1592" s="10" t="str">
        <f>Cleaned_Data[[#This Row],[Region]]</f>
        <v>Pune</v>
      </c>
      <c r="S1592" s="10" t="str">
        <f>Cleaned_Data[[#This Row],[Sales_Channel]]</f>
        <v>Online</v>
      </c>
      <c r="T1592" s="10" t="str">
        <f>Cleaned_Data[[#This Row],[Gender_Category]]</f>
        <v>Kids</v>
      </c>
      <c r="U1592" t="str">
        <f t="shared" si="49"/>
        <v>DK-373</v>
      </c>
      <c r="V1592" s="10"/>
      <c r="W1592" s="10"/>
    </row>
    <row r="1593" spans="1:23" x14ac:dyDescent="0.3">
      <c r="A1593" s="10" t="s">
        <v>1912</v>
      </c>
      <c r="B1593" s="10">
        <f>Cleaned_Data[[#This Row],[Order_ID]]</f>
        <v>3668</v>
      </c>
      <c r="C1593" s="10" t="str">
        <f>_xlfn.XLOOKUP(P1593,Dim_Product!$E$2:$E$221,Dim_Product!$A$2:$A$221,"Not Found")</f>
        <v>PK-37</v>
      </c>
      <c r="D1593" s="10" t="str">
        <f>_xlfn.XLOOKUP(Table5[[#This Row],[Order_Date]],Table8[Date],Table8[Date_Key],"Not Found")</f>
        <v>DK-472</v>
      </c>
      <c r="E1593" s="10" t="str">
        <f>_xlfn.XLOOKUP(R1593,Table4[Region],Table4[Region_Key])</f>
        <v>RK-03</v>
      </c>
      <c r="F1593" s="10" t="str">
        <f>_xlfn.XLOOKUP(S1593,Table6[Sales_Channel],Table6[Channel_Key])</f>
        <v>CK-02</v>
      </c>
      <c r="G1593" s="10" t="str">
        <f>_xlfn.XLOOKUP(T1593,Table7[Gender_Category],Table7[Gender_Key])</f>
        <v>GK-01</v>
      </c>
      <c r="H1593" s="10">
        <f>Cleaned_Data[[#This Row],[Units_Sold]]</f>
        <v>1</v>
      </c>
      <c r="I1593" s="10">
        <f>Cleaned_Data[[#This Row],[MRP]]</f>
        <v>6110.0300000000007</v>
      </c>
      <c r="J1593" s="10">
        <f>Cleaned_Data[[#This Row],[Discount_Applied]]</f>
        <v>0</v>
      </c>
      <c r="K1593" s="10">
        <f>Cleaned_Data[[#This Row],[Revenue]]</f>
        <v>0</v>
      </c>
      <c r="L1593" s="10">
        <f>Cleaned_Data[[#This Row],[Profit]]</f>
        <v>795.86</v>
      </c>
      <c r="M1593" s="10" t="str">
        <f>Cleaned_Data[[#This Row],[Product_Name]]</f>
        <v>Premier III</v>
      </c>
      <c r="N1593" s="10" t="str">
        <f>Cleaned_Data[[#This Row],[Product_Line]]</f>
        <v>Soccer</v>
      </c>
      <c r="O1593" s="10" t="str">
        <f>Cleaned_Data[[#This Row],[Size]]</f>
        <v>XL</v>
      </c>
      <c r="P1593" s="10" t="str">
        <f t="shared" si="48"/>
        <v>Premier III|Soccer|XL</v>
      </c>
      <c r="Q1593" s="11">
        <f>Cleaned_Data[[#This Row],[Order_Date]]</f>
        <v>45604</v>
      </c>
      <c r="R1593" s="10" t="str">
        <f>Cleaned_Data[[#This Row],[Region]]</f>
        <v>Mumbai</v>
      </c>
      <c r="S1593" s="10" t="str">
        <f>Cleaned_Data[[#This Row],[Sales_Channel]]</f>
        <v>Retail</v>
      </c>
      <c r="T1593" s="10" t="str">
        <f>Cleaned_Data[[#This Row],[Gender_Category]]</f>
        <v>Kids</v>
      </c>
      <c r="U1593" t="str">
        <f t="shared" si="49"/>
        <v>DK-472</v>
      </c>
      <c r="V1593" s="10"/>
      <c r="W1593" s="10"/>
    </row>
    <row r="1594" spans="1:23" x14ac:dyDescent="0.3">
      <c r="A1594" s="10" t="s">
        <v>1913</v>
      </c>
      <c r="B1594" s="10">
        <f>Cleaned_Data[[#This Row],[Order_ID]]</f>
        <v>3669</v>
      </c>
      <c r="C1594" s="10" t="str">
        <f>_xlfn.XLOOKUP(P1594,Dim_Product!$E$2:$E$221,Dim_Product!$A$2:$A$221,"Not Found")</f>
        <v>PK-04</v>
      </c>
      <c r="D1594" s="10" t="str">
        <f>_xlfn.XLOOKUP(Table5[[#This Row],[Order_Date]],Table8[Date],Table8[Date_Key],"Not Found")</f>
        <v>DK-691</v>
      </c>
      <c r="E1594" s="10" t="str">
        <f>_xlfn.XLOOKUP(R1594,Table4[Region],Table4[Region_Key])</f>
        <v>RK-06</v>
      </c>
      <c r="F1594" s="10" t="str">
        <f>_xlfn.XLOOKUP(S1594,Table6[Sales_Channel],Table6[Channel_Key])</f>
        <v>CK-01</v>
      </c>
      <c r="G1594" s="10" t="str">
        <f>_xlfn.XLOOKUP(T1594,Table7[Gender_Category],Table7[Gender_Key])</f>
        <v>GK-02</v>
      </c>
      <c r="H1594" s="10">
        <f>Cleaned_Data[[#This Row],[Units_Sold]]</f>
        <v>2</v>
      </c>
      <c r="I1594" s="10">
        <f>Cleaned_Data[[#This Row],[MRP]]</f>
        <v>2287.3200000000002</v>
      </c>
      <c r="J1594" s="10">
        <f>Cleaned_Data[[#This Row],[Discount_Applied]]</f>
        <v>0</v>
      </c>
      <c r="K1594" s="10">
        <f>Cleaned_Data[[#This Row],[Revenue]]</f>
        <v>0</v>
      </c>
      <c r="L1594" s="10">
        <f>Cleaned_Data[[#This Row],[Profit]]</f>
        <v>3859.9</v>
      </c>
      <c r="M1594" s="10" t="str">
        <f>Cleaned_Data[[#This Row],[Product_Name]]</f>
        <v>Blazer Mid</v>
      </c>
      <c r="N1594" s="10" t="str">
        <f>Cleaned_Data[[#This Row],[Product_Line]]</f>
        <v>Lifestyle</v>
      </c>
      <c r="O1594" s="10" t="str">
        <f>Cleaned_Data[[#This Row],[Size]]</f>
        <v>L</v>
      </c>
      <c r="P1594" s="10" t="str">
        <f t="shared" si="48"/>
        <v>Blazer Mid|Lifestyle|L</v>
      </c>
      <c r="Q1594" s="11">
        <f>Cleaned_Data[[#This Row],[Order_Date]]</f>
        <v>45823</v>
      </c>
      <c r="R1594" s="10" t="str">
        <f>Cleaned_Data[[#This Row],[Region]]</f>
        <v>Kolkata</v>
      </c>
      <c r="S1594" s="10" t="str">
        <f>Cleaned_Data[[#This Row],[Sales_Channel]]</f>
        <v>Online</v>
      </c>
      <c r="T1594" s="10" t="str">
        <f>Cleaned_Data[[#This Row],[Gender_Category]]</f>
        <v>Women</v>
      </c>
      <c r="U1594" t="str">
        <f t="shared" si="49"/>
        <v>DK-691</v>
      </c>
      <c r="V1594" s="10"/>
      <c r="W1594" s="10"/>
    </row>
    <row r="1595" spans="1:23" x14ac:dyDescent="0.3">
      <c r="A1595" s="10" t="s">
        <v>1914</v>
      </c>
      <c r="B1595" s="10">
        <f>Cleaned_Data[[#This Row],[Order_ID]]</f>
        <v>3670</v>
      </c>
      <c r="C1595" s="10" t="str">
        <f>_xlfn.XLOOKUP(P1595,Dim_Product!$E$2:$E$221,Dim_Product!$A$2:$A$221,"Not Found")</f>
        <v>PK-49</v>
      </c>
      <c r="D1595" s="10" t="str">
        <f>_xlfn.XLOOKUP(Table5[[#This Row],[Order_Date]],Table8[Date],Table8[Date_Key],"Not Found")</f>
        <v>Not Found</v>
      </c>
      <c r="E1595" s="10" t="str">
        <f>_xlfn.XLOOKUP(R1595,Table4[Region],Table4[Region_Key])</f>
        <v>RK-04</v>
      </c>
      <c r="F1595" s="10" t="str">
        <f>_xlfn.XLOOKUP(S1595,Table6[Sales_Channel],Table6[Channel_Key])</f>
        <v>CK-01</v>
      </c>
      <c r="G1595" s="10" t="str">
        <f>_xlfn.XLOOKUP(T1595,Table7[Gender_Category],Table7[Gender_Key])</f>
        <v>GK-03</v>
      </c>
      <c r="H1595" s="10">
        <f>Cleaned_Data[[#This Row],[Units_Sold]]</f>
        <v>1</v>
      </c>
      <c r="I1595" s="10">
        <f>Cleaned_Data[[#This Row],[MRP]]</f>
        <v>6110.0300000000007</v>
      </c>
      <c r="J1595" s="10">
        <f>Cleaned_Data[[#This Row],[Discount_Applied]]</f>
        <v>0</v>
      </c>
      <c r="K1595" s="10">
        <f>Cleaned_Data[[#This Row],[Revenue]]</f>
        <v>0</v>
      </c>
      <c r="L1595" s="10">
        <f>Cleaned_Data[[#This Row],[Profit]]</f>
        <v>-929.07</v>
      </c>
      <c r="M1595" s="10" t="str">
        <f>Cleaned_Data[[#This Row],[Product_Name]]</f>
        <v>Waffle One</v>
      </c>
      <c r="N1595" s="10" t="str">
        <f>Cleaned_Data[[#This Row],[Product_Line]]</f>
        <v>Lifestyle</v>
      </c>
      <c r="O1595" s="10" t="str">
        <f>Cleaned_Data[[#This Row],[Size]]</f>
        <v>10</v>
      </c>
      <c r="P1595" s="10" t="str">
        <f t="shared" si="48"/>
        <v>Waffle One|Lifestyle|10</v>
      </c>
      <c r="Q1595" s="11" t="str">
        <f>Cleaned_Data[[#This Row],[Order_Date]]</f>
        <v/>
      </c>
      <c r="R1595" s="10" t="str">
        <f>Cleaned_Data[[#This Row],[Region]]</f>
        <v>Pune</v>
      </c>
      <c r="S1595" s="10" t="str">
        <f>Cleaned_Data[[#This Row],[Sales_Channel]]</f>
        <v>Online</v>
      </c>
      <c r="T1595" s="10" t="str">
        <f>Cleaned_Data[[#This Row],[Gender_Category]]</f>
        <v>Men</v>
      </c>
      <c r="U1595" t="str">
        <f t="shared" si="49"/>
        <v>Not Found</v>
      </c>
      <c r="V1595" s="10"/>
      <c r="W1595" s="10"/>
    </row>
    <row r="1596" spans="1:23" x14ac:dyDescent="0.3">
      <c r="A1596" s="10" t="s">
        <v>1915</v>
      </c>
      <c r="B1596" s="10">
        <f>Cleaned_Data[[#This Row],[Order_ID]]</f>
        <v>3671</v>
      </c>
      <c r="C1596" s="10" t="str">
        <f>_xlfn.XLOOKUP(P1596,Dim_Product!$E$2:$E$221,Dim_Product!$A$2:$A$221,"Not Found")</f>
        <v>PK-205</v>
      </c>
      <c r="D1596" s="10" t="str">
        <f>_xlfn.XLOOKUP(Table5[[#This Row],[Order_Date]],Table8[Date],Table8[Date_Key],"Not Found")</f>
        <v>DK-580</v>
      </c>
      <c r="E1596" s="10" t="str">
        <f>_xlfn.XLOOKUP(R1596,Table4[Region],Table4[Region_Key])</f>
        <v>RK-01</v>
      </c>
      <c r="F1596" s="10" t="str">
        <f>_xlfn.XLOOKUP(S1596,Table6[Sales_Channel],Table6[Channel_Key])</f>
        <v>CK-02</v>
      </c>
      <c r="G1596" s="10" t="str">
        <f>_xlfn.XLOOKUP(T1596,Table7[Gender_Category],Table7[Gender_Key])</f>
        <v>GK-02</v>
      </c>
      <c r="H1596" s="10">
        <f>Cleaned_Data[[#This Row],[Units_Sold]]</f>
        <v>2</v>
      </c>
      <c r="I1596" s="10">
        <f>Cleaned_Data[[#This Row],[MRP]]</f>
        <v>6110.0300000000007</v>
      </c>
      <c r="J1596" s="10">
        <f>Cleaned_Data[[#This Row],[Discount_Applied]]</f>
        <v>0.01</v>
      </c>
      <c r="K1596" s="10">
        <f>Cleaned_Data[[#This Row],[Revenue]]</f>
        <v>0</v>
      </c>
      <c r="L1596" s="10">
        <f>Cleaned_Data[[#This Row],[Profit]]</f>
        <v>552.1</v>
      </c>
      <c r="M1596" s="10" t="str">
        <f>Cleaned_Data[[#This Row],[Product_Name]]</f>
        <v>Pegasus Turbo</v>
      </c>
      <c r="N1596" s="10" t="str">
        <f>Cleaned_Data[[#This Row],[Product_Line]]</f>
        <v>Running</v>
      </c>
      <c r="O1596" s="10" t="str">
        <f>Cleaned_Data[[#This Row],[Size]]</f>
        <v>9</v>
      </c>
      <c r="P1596" s="10" t="str">
        <f t="shared" si="48"/>
        <v>Pegasus Turbo|Running|9</v>
      </c>
      <c r="Q1596" s="11">
        <f>Cleaned_Data[[#This Row],[Order_Date]]</f>
        <v>45712</v>
      </c>
      <c r="R1596" s="10" t="str">
        <f>Cleaned_Data[[#This Row],[Region]]</f>
        <v>Bangalore</v>
      </c>
      <c r="S1596" s="10" t="str">
        <f>Cleaned_Data[[#This Row],[Sales_Channel]]</f>
        <v>Retail</v>
      </c>
      <c r="T1596" s="10" t="str">
        <f>Cleaned_Data[[#This Row],[Gender_Category]]</f>
        <v>Women</v>
      </c>
      <c r="U1596" t="str">
        <f t="shared" si="49"/>
        <v>DK-580</v>
      </c>
      <c r="V1596" s="10"/>
      <c r="W1596" s="10"/>
    </row>
    <row r="1597" spans="1:23" x14ac:dyDescent="0.3">
      <c r="A1597" s="10" t="s">
        <v>1916</v>
      </c>
      <c r="B1597" s="10">
        <f>Cleaned_Data[[#This Row],[Order_ID]]</f>
        <v>3672</v>
      </c>
      <c r="C1597" s="10" t="str">
        <f>_xlfn.XLOOKUP(P1597,Dim_Product!$E$2:$E$221,Dim_Product!$A$2:$A$221,"Not Found")</f>
        <v>PK-206</v>
      </c>
      <c r="D1597" s="10" t="str">
        <f>_xlfn.XLOOKUP(Table5[[#This Row],[Order_Date]],Table8[Date],Table8[Date_Key],"Not Found")</f>
        <v>DK-42</v>
      </c>
      <c r="E1597" s="10" t="str">
        <f>_xlfn.XLOOKUP(R1597,Table4[Region],Table4[Region_Key])</f>
        <v>RK-05</v>
      </c>
      <c r="F1597" s="10" t="str">
        <f>_xlfn.XLOOKUP(S1597,Table6[Sales_Channel],Table6[Channel_Key])</f>
        <v>CK-01</v>
      </c>
      <c r="G1597" s="10" t="str">
        <f>_xlfn.XLOOKUP(T1597,Table7[Gender_Category],Table7[Gender_Key])</f>
        <v>GK-02</v>
      </c>
      <c r="H1597" s="10">
        <f>Cleaned_Data[[#This Row],[Units_Sold]]</f>
        <v>3</v>
      </c>
      <c r="I1597" s="10">
        <f>Cleaned_Data[[#This Row],[MRP]]</f>
        <v>7127.18</v>
      </c>
      <c r="J1597" s="10">
        <f>Cleaned_Data[[#This Row],[Discount_Applied]]</f>
        <v>0.32</v>
      </c>
      <c r="K1597" s="10">
        <f>Cleaned_Data[[#This Row],[Revenue]]</f>
        <v>14539.45</v>
      </c>
      <c r="L1597" s="10">
        <f>Cleaned_Data[[#This Row],[Profit]]</f>
        <v>2651.63</v>
      </c>
      <c r="M1597" s="10" t="str">
        <f>Cleaned_Data[[#This Row],[Product_Name]]</f>
        <v>Tiempo Legend</v>
      </c>
      <c r="N1597" s="10" t="str">
        <f>Cleaned_Data[[#This Row],[Product_Line]]</f>
        <v>Soccer</v>
      </c>
      <c r="O1597" s="10" t="str">
        <f>Cleaned_Data[[#This Row],[Size]]</f>
        <v>7</v>
      </c>
      <c r="P1597" s="10" t="str">
        <f t="shared" si="48"/>
        <v>Tiempo Legend|Soccer|7</v>
      </c>
      <c r="Q1597" s="11">
        <f>Cleaned_Data[[#This Row],[Order_Date]]</f>
        <v>45174</v>
      </c>
      <c r="R1597" s="10" t="str">
        <f>Cleaned_Data[[#This Row],[Region]]</f>
        <v>Delhi</v>
      </c>
      <c r="S1597" s="10" t="str">
        <f>Cleaned_Data[[#This Row],[Sales_Channel]]</f>
        <v>Online</v>
      </c>
      <c r="T1597" s="10" t="str">
        <f>Cleaned_Data[[#This Row],[Gender_Category]]</f>
        <v>Women</v>
      </c>
      <c r="U1597" t="str">
        <f t="shared" si="49"/>
        <v>DK-42</v>
      </c>
      <c r="V1597" s="10"/>
      <c r="W1597" s="10"/>
    </row>
    <row r="1598" spans="1:23" x14ac:dyDescent="0.3">
      <c r="A1598" s="10" t="s">
        <v>1917</v>
      </c>
      <c r="B1598" s="10">
        <f>Cleaned_Data[[#This Row],[Order_ID]]</f>
        <v>3673</v>
      </c>
      <c r="C1598" s="10" t="str">
        <f>_xlfn.XLOOKUP(P1598,Dim_Product!$E$2:$E$221,Dim_Product!$A$2:$A$221,"Not Found")</f>
        <v>PK-92</v>
      </c>
      <c r="D1598" s="10" t="str">
        <f>_xlfn.XLOOKUP(Table5[[#This Row],[Order_Date]],Table8[Date],Table8[Date_Key],"Not Found")</f>
        <v>DK-686</v>
      </c>
      <c r="E1598" s="10" t="str">
        <f>_xlfn.XLOOKUP(R1598,Table4[Region],Table4[Region_Key])</f>
        <v>RK-03</v>
      </c>
      <c r="F1598" s="10" t="str">
        <f>_xlfn.XLOOKUP(S1598,Table6[Sales_Channel],Table6[Channel_Key])</f>
        <v>CK-02</v>
      </c>
      <c r="G1598" s="10" t="str">
        <f>_xlfn.XLOOKUP(T1598,Table7[Gender_Category],Table7[Gender_Key])</f>
        <v>GK-01</v>
      </c>
      <c r="H1598" s="10">
        <f>Cleaned_Data[[#This Row],[Units_Sold]]</f>
        <v>2</v>
      </c>
      <c r="I1598" s="10">
        <f>Cleaned_Data[[#This Row],[MRP]]</f>
        <v>6110.0300000000007</v>
      </c>
      <c r="J1598" s="10">
        <f>Cleaned_Data[[#This Row],[Discount_Applied]]</f>
        <v>0</v>
      </c>
      <c r="K1598" s="10">
        <f>Cleaned_Data[[#This Row],[Revenue]]</f>
        <v>0</v>
      </c>
      <c r="L1598" s="10">
        <f>Cleaned_Data[[#This Row],[Profit]]</f>
        <v>2199.46</v>
      </c>
      <c r="M1598" s="10" t="str">
        <f>Cleaned_Data[[#This Row],[Product_Name]]</f>
        <v>Dunk Low</v>
      </c>
      <c r="N1598" s="10" t="str">
        <f>Cleaned_Data[[#This Row],[Product_Line]]</f>
        <v>Lifestyle</v>
      </c>
      <c r="O1598" s="10" t="str">
        <f>Cleaned_Data[[#This Row],[Size]]</f>
        <v>7</v>
      </c>
      <c r="P1598" s="10" t="str">
        <f t="shared" si="48"/>
        <v>Dunk Low|Lifestyle|7</v>
      </c>
      <c r="Q1598" s="11">
        <f>Cleaned_Data[[#This Row],[Order_Date]]</f>
        <v>45818</v>
      </c>
      <c r="R1598" s="10" t="str">
        <f>Cleaned_Data[[#This Row],[Region]]</f>
        <v>Mumbai</v>
      </c>
      <c r="S1598" s="10" t="str">
        <f>Cleaned_Data[[#This Row],[Sales_Channel]]</f>
        <v>Retail</v>
      </c>
      <c r="T1598" s="10" t="str">
        <f>Cleaned_Data[[#This Row],[Gender_Category]]</f>
        <v>Kids</v>
      </c>
      <c r="U1598" t="str">
        <f t="shared" si="49"/>
        <v>DK-686</v>
      </c>
      <c r="V1598" s="10"/>
      <c r="W1598" s="10"/>
    </row>
    <row r="1599" spans="1:23" x14ac:dyDescent="0.3">
      <c r="A1599" s="10" t="s">
        <v>1918</v>
      </c>
      <c r="B1599" s="10">
        <f>Cleaned_Data[[#This Row],[Order_ID]]</f>
        <v>3674</v>
      </c>
      <c r="C1599" s="10" t="str">
        <f>_xlfn.XLOOKUP(P1599,Dim_Product!$E$2:$E$221,Dim_Product!$A$2:$A$221,"Not Found")</f>
        <v>PK-96</v>
      </c>
      <c r="D1599" s="10" t="str">
        <f>_xlfn.XLOOKUP(Table5[[#This Row],[Order_Date]],Table8[Date],Table8[Date_Key],"Not Found")</f>
        <v>DK-622</v>
      </c>
      <c r="E1599" s="10" t="str">
        <f>_xlfn.XLOOKUP(R1599,Table4[Region],Table4[Region_Key])</f>
        <v>RK-04</v>
      </c>
      <c r="F1599" s="10" t="str">
        <f>_xlfn.XLOOKUP(S1599,Table6[Sales_Channel],Table6[Channel_Key])</f>
        <v>CK-01</v>
      </c>
      <c r="G1599" s="10" t="str">
        <f>_xlfn.XLOOKUP(T1599,Table7[Gender_Category],Table7[Gender_Key])</f>
        <v>GK-03</v>
      </c>
      <c r="H1599" s="10">
        <f>Cleaned_Data[[#This Row],[Units_Sold]]</f>
        <v>2</v>
      </c>
      <c r="I1599" s="10">
        <f>Cleaned_Data[[#This Row],[MRP]]</f>
        <v>6110.0300000000007</v>
      </c>
      <c r="J1599" s="10">
        <f>Cleaned_Data[[#This Row],[Discount_Applied]]</f>
        <v>0</v>
      </c>
      <c r="K1599" s="10">
        <f>Cleaned_Data[[#This Row],[Revenue]]</f>
        <v>0</v>
      </c>
      <c r="L1599" s="10">
        <f>Cleaned_Data[[#This Row],[Profit]]</f>
        <v>1819.44</v>
      </c>
      <c r="M1599" s="10" t="str">
        <f>Cleaned_Data[[#This Row],[Product_Name]]</f>
        <v>Waffle One</v>
      </c>
      <c r="N1599" s="10" t="str">
        <f>Cleaned_Data[[#This Row],[Product_Line]]</f>
        <v>Lifestyle</v>
      </c>
      <c r="O1599" s="10" t="str">
        <f>Cleaned_Data[[#This Row],[Size]]</f>
        <v>XL</v>
      </c>
      <c r="P1599" s="10" t="str">
        <f t="shared" si="48"/>
        <v>Waffle One|Lifestyle|XL</v>
      </c>
      <c r="Q1599" s="11">
        <f>Cleaned_Data[[#This Row],[Order_Date]]</f>
        <v>45754</v>
      </c>
      <c r="R1599" s="10" t="str">
        <f>Cleaned_Data[[#This Row],[Region]]</f>
        <v>Pune</v>
      </c>
      <c r="S1599" s="10" t="str">
        <f>Cleaned_Data[[#This Row],[Sales_Channel]]</f>
        <v>Online</v>
      </c>
      <c r="T1599" s="10" t="str">
        <f>Cleaned_Data[[#This Row],[Gender_Category]]</f>
        <v>Men</v>
      </c>
      <c r="U1599" t="str">
        <f t="shared" si="49"/>
        <v>DK-622</v>
      </c>
      <c r="V1599" s="10"/>
      <c r="W1599" s="10"/>
    </row>
    <row r="1600" spans="1:23" x14ac:dyDescent="0.3">
      <c r="A1600" s="10" t="s">
        <v>1919</v>
      </c>
      <c r="B1600" s="10">
        <f>Cleaned_Data[[#This Row],[Order_ID]]</f>
        <v>3675</v>
      </c>
      <c r="C1600" s="10" t="str">
        <f>_xlfn.XLOOKUP(P1600,Dim_Product!$E$2:$E$221,Dim_Product!$A$2:$A$221,"Not Found")</f>
        <v>PK-205</v>
      </c>
      <c r="D1600" s="10" t="str">
        <f>_xlfn.XLOOKUP(Table5[[#This Row],[Order_Date]],Table8[Date],Table8[Date_Key],"Not Found")</f>
        <v>Not Found</v>
      </c>
      <c r="E1600" s="10" t="str">
        <f>_xlfn.XLOOKUP(R1600,Table4[Region],Table4[Region_Key])</f>
        <v>RK-05</v>
      </c>
      <c r="F1600" s="10" t="str">
        <f>_xlfn.XLOOKUP(S1600,Table6[Sales_Channel],Table6[Channel_Key])</f>
        <v>CK-01</v>
      </c>
      <c r="G1600" s="10" t="str">
        <f>_xlfn.XLOOKUP(T1600,Table7[Gender_Category],Table7[Gender_Key])</f>
        <v>GK-03</v>
      </c>
      <c r="H1600" s="10">
        <f>Cleaned_Data[[#This Row],[Units_Sold]]</f>
        <v>2</v>
      </c>
      <c r="I1600" s="10">
        <f>Cleaned_Data[[#This Row],[MRP]]</f>
        <v>6110.0300000000007</v>
      </c>
      <c r="J1600" s="10">
        <f>Cleaned_Data[[#This Row],[Discount_Applied]]</f>
        <v>0</v>
      </c>
      <c r="K1600" s="10">
        <f>Cleaned_Data[[#This Row],[Revenue]]</f>
        <v>0</v>
      </c>
      <c r="L1600" s="10">
        <f>Cleaned_Data[[#This Row],[Profit]]</f>
        <v>3969.03</v>
      </c>
      <c r="M1600" s="10" t="str">
        <f>Cleaned_Data[[#This Row],[Product_Name]]</f>
        <v>Pegasus Turbo</v>
      </c>
      <c r="N1600" s="10" t="str">
        <f>Cleaned_Data[[#This Row],[Product_Line]]</f>
        <v>Running</v>
      </c>
      <c r="O1600" s="10" t="str">
        <f>Cleaned_Data[[#This Row],[Size]]</f>
        <v>9</v>
      </c>
      <c r="P1600" s="10" t="str">
        <f t="shared" si="48"/>
        <v>Pegasus Turbo|Running|9</v>
      </c>
      <c r="Q1600" s="11" t="str">
        <f>Cleaned_Data[[#This Row],[Order_Date]]</f>
        <v/>
      </c>
      <c r="R1600" s="10" t="str">
        <f>Cleaned_Data[[#This Row],[Region]]</f>
        <v>Delhi</v>
      </c>
      <c r="S1600" s="10" t="str">
        <f>Cleaned_Data[[#This Row],[Sales_Channel]]</f>
        <v>Online</v>
      </c>
      <c r="T1600" s="10" t="str">
        <f>Cleaned_Data[[#This Row],[Gender_Category]]</f>
        <v>Men</v>
      </c>
      <c r="U1600" t="str">
        <f t="shared" si="49"/>
        <v>Not Found</v>
      </c>
      <c r="V1600" s="10"/>
      <c r="W1600" s="10"/>
    </row>
    <row r="1601" spans="1:23" x14ac:dyDescent="0.3">
      <c r="A1601" s="10" t="s">
        <v>1920</v>
      </c>
      <c r="B1601" s="10">
        <f>Cleaned_Data[[#This Row],[Order_ID]]</f>
        <v>3676</v>
      </c>
      <c r="C1601" s="10" t="str">
        <f>_xlfn.XLOOKUP(P1601,Dim_Product!$E$2:$E$221,Dim_Product!$A$2:$A$221,"Not Found")</f>
        <v>PK-02</v>
      </c>
      <c r="D1601" s="10" t="str">
        <f>_xlfn.XLOOKUP(Table5[[#This Row],[Order_Date]],Table8[Date],Table8[Date_Key],"Not Found")</f>
        <v>Not Found</v>
      </c>
      <c r="E1601" s="10" t="str">
        <f>_xlfn.XLOOKUP(R1601,Table4[Region],Table4[Region_Key])</f>
        <v>RK-05</v>
      </c>
      <c r="F1601" s="10" t="str">
        <f>_xlfn.XLOOKUP(S1601,Table6[Sales_Channel],Table6[Channel_Key])</f>
        <v>CK-01</v>
      </c>
      <c r="G1601" s="10" t="str">
        <f>_xlfn.XLOOKUP(T1601,Table7[Gender_Category],Table7[Gender_Key])</f>
        <v>GK-03</v>
      </c>
      <c r="H1601" s="10">
        <f>Cleaned_Data[[#This Row],[Units_Sold]]</f>
        <v>2</v>
      </c>
      <c r="I1601" s="10">
        <f>Cleaned_Data[[#This Row],[MRP]]</f>
        <v>6110.0300000000007</v>
      </c>
      <c r="J1601" s="10">
        <f>Cleaned_Data[[#This Row],[Discount_Applied]]</f>
        <v>0</v>
      </c>
      <c r="K1601" s="10">
        <f>Cleaned_Data[[#This Row],[Revenue]]</f>
        <v>0</v>
      </c>
      <c r="L1601" s="10">
        <f>Cleaned_Data[[#This Row],[Profit]]</f>
        <v>1923.5</v>
      </c>
      <c r="M1601" s="10" t="str">
        <f>Cleaned_Data[[#This Row],[Product_Name]]</f>
        <v>Tiempo Legend</v>
      </c>
      <c r="N1601" s="10" t="str">
        <f>Cleaned_Data[[#This Row],[Product_Line]]</f>
        <v>Soccer</v>
      </c>
      <c r="O1601" s="10" t="str">
        <f>Cleaned_Data[[#This Row],[Size]]</f>
        <v>M</v>
      </c>
      <c r="P1601" s="10" t="str">
        <f t="shared" si="48"/>
        <v>Tiempo Legend|Soccer|M</v>
      </c>
      <c r="Q1601" s="11" t="str">
        <f>Cleaned_Data[[#This Row],[Order_Date]]</f>
        <v/>
      </c>
      <c r="R1601" s="10" t="str">
        <f>Cleaned_Data[[#This Row],[Region]]</f>
        <v>Delhi</v>
      </c>
      <c r="S1601" s="10" t="str">
        <f>Cleaned_Data[[#This Row],[Sales_Channel]]</f>
        <v>Online</v>
      </c>
      <c r="T1601" s="10" t="str">
        <f>Cleaned_Data[[#This Row],[Gender_Category]]</f>
        <v>Men</v>
      </c>
      <c r="U1601" t="str">
        <f t="shared" si="49"/>
        <v>Not Found</v>
      </c>
      <c r="V1601" s="10"/>
      <c r="W1601" s="10"/>
    </row>
    <row r="1602" spans="1:23" x14ac:dyDescent="0.3">
      <c r="A1602" s="10" t="s">
        <v>1921</v>
      </c>
      <c r="B1602" s="10">
        <f>Cleaned_Data[[#This Row],[Order_ID]]</f>
        <v>3677</v>
      </c>
      <c r="C1602" s="10" t="str">
        <f>_xlfn.XLOOKUP(P1602,Dim_Product!$E$2:$E$221,Dim_Product!$A$2:$A$221,"Not Found")</f>
        <v>PK-60</v>
      </c>
      <c r="D1602" s="10" t="str">
        <f>_xlfn.XLOOKUP(Table5[[#This Row],[Order_Date]],Table8[Date],Table8[Date_Key],"Not Found")</f>
        <v>Not Found</v>
      </c>
      <c r="E1602" s="10" t="str">
        <f>_xlfn.XLOOKUP(R1602,Table4[Region],Table4[Region_Key])</f>
        <v>RK-04</v>
      </c>
      <c r="F1602" s="10" t="str">
        <f>_xlfn.XLOOKUP(S1602,Table6[Sales_Channel],Table6[Channel_Key])</f>
        <v>CK-01</v>
      </c>
      <c r="G1602" s="10" t="str">
        <f>_xlfn.XLOOKUP(T1602,Table7[Gender_Category],Table7[Gender_Key])</f>
        <v>GK-02</v>
      </c>
      <c r="H1602" s="10">
        <f>Cleaned_Data[[#This Row],[Units_Sold]]</f>
        <v>2</v>
      </c>
      <c r="I1602" s="10">
        <f>Cleaned_Data[[#This Row],[MRP]]</f>
        <v>6110.0300000000007</v>
      </c>
      <c r="J1602" s="10">
        <f>Cleaned_Data[[#This Row],[Discount_Applied]]</f>
        <v>0</v>
      </c>
      <c r="K1602" s="10">
        <f>Cleaned_Data[[#This Row],[Revenue]]</f>
        <v>0</v>
      </c>
      <c r="L1602" s="10">
        <f>Cleaned_Data[[#This Row],[Profit]]</f>
        <v>717.69</v>
      </c>
      <c r="M1602" s="10" t="str">
        <f>Cleaned_Data[[#This Row],[Product_Name]]</f>
        <v>Mercurial Superfly</v>
      </c>
      <c r="N1602" s="10" t="str">
        <f>Cleaned_Data[[#This Row],[Product_Line]]</f>
        <v>Soccer</v>
      </c>
      <c r="O1602" s="10" t="str">
        <f>Cleaned_Data[[#This Row],[Size]]</f>
        <v>L</v>
      </c>
      <c r="P1602" s="10" t="str">
        <f t="shared" si="48"/>
        <v>Mercurial Superfly|Soccer|L</v>
      </c>
      <c r="Q1602" s="11" t="str">
        <f>Cleaned_Data[[#This Row],[Order_Date]]</f>
        <v/>
      </c>
      <c r="R1602" s="10" t="str">
        <f>Cleaned_Data[[#This Row],[Region]]</f>
        <v>Pune</v>
      </c>
      <c r="S1602" s="10" t="str">
        <f>Cleaned_Data[[#This Row],[Sales_Channel]]</f>
        <v>Online</v>
      </c>
      <c r="T1602" s="10" t="str">
        <f>Cleaned_Data[[#This Row],[Gender_Category]]</f>
        <v>Women</v>
      </c>
      <c r="U1602" t="str">
        <f t="shared" si="49"/>
        <v>Not Found</v>
      </c>
      <c r="V1602" s="10"/>
      <c r="W1602" s="10"/>
    </row>
    <row r="1603" spans="1:23" x14ac:dyDescent="0.3">
      <c r="A1603" s="10" t="s">
        <v>1922</v>
      </c>
      <c r="B1603" s="10">
        <f>Cleaned_Data[[#This Row],[Order_ID]]</f>
        <v>3678</v>
      </c>
      <c r="C1603" s="10" t="str">
        <f>_xlfn.XLOOKUP(P1603,Dim_Product!$E$2:$E$221,Dim_Product!$A$2:$A$221,"Not Found")</f>
        <v>PK-49</v>
      </c>
      <c r="D1603" s="10" t="str">
        <f>_xlfn.XLOOKUP(Table5[[#This Row],[Order_Date]],Table8[Date],Table8[Date_Key],"Not Found")</f>
        <v>Not Found</v>
      </c>
      <c r="E1603" s="10" t="str">
        <f>_xlfn.XLOOKUP(R1603,Table4[Region],Table4[Region_Key])</f>
        <v>RK-06</v>
      </c>
      <c r="F1603" s="10" t="str">
        <f>_xlfn.XLOOKUP(S1603,Table6[Sales_Channel],Table6[Channel_Key])</f>
        <v>CK-01</v>
      </c>
      <c r="G1603" s="10" t="str">
        <f>_xlfn.XLOOKUP(T1603,Table7[Gender_Category],Table7[Gender_Key])</f>
        <v>GK-02</v>
      </c>
      <c r="H1603" s="10">
        <f>Cleaned_Data[[#This Row],[Units_Sold]]</f>
        <v>3</v>
      </c>
      <c r="I1603" s="10">
        <f>Cleaned_Data[[#This Row],[MRP]]</f>
        <v>6110.0300000000007</v>
      </c>
      <c r="J1603" s="10">
        <f>Cleaned_Data[[#This Row],[Discount_Applied]]</f>
        <v>0</v>
      </c>
      <c r="K1603" s="10">
        <f>Cleaned_Data[[#This Row],[Revenue]]</f>
        <v>0</v>
      </c>
      <c r="L1603" s="10">
        <f>Cleaned_Data[[#This Row],[Profit]]</f>
        <v>1488.91</v>
      </c>
      <c r="M1603" s="10" t="str">
        <f>Cleaned_Data[[#This Row],[Product_Name]]</f>
        <v>Waffle One</v>
      </c>
      <c r="N1603" s="10" t="str">
        <f>Cleaned_Data[[#This Row],[Product_Line]]</f>
        <v>Lifestyle</v>
      </c>
      <c r="O1603" s="10" t="str">
        <f>Cleaned_Data[[#This Row],[Size]]</f>
        <v>10</v>
      </c>
      <c r="P1603" s="10" t="str">
        <f t="shared" ref="P1603:P1666" si="50">TRIM(M1603)&amp;"|"&amp;TRIM(N1603)&amp;"|"&amp;TRIM(O1603)</f>
        <v>Waffle One|Lifestyle|10</v>
      </c>
      <c r="Q1603" s="11" t="str">
        <f>Cleaned_Data[[#This Row],[Order_Date]]</f>
        <v/>
      </c>
      <c r="R1603" s="10" t="str">
        <f>Cleaned_Data[[#This Row],[Region]]</f>
        <v>Kolkata</v>
      </c>
      <c r="S1603" s="10" t="str">
        <f>Cleaned_Data[[#This Row],[Sales_Channel]]</f>
        <v>Online</v>
      </c>
      <c r="T1603" s="10" t="str">
        <f>Cleaned_Data[[#This Row],[Gender_Category]]</f>
        <v>Women</v>
      </c>
      <c r="U1603" t="str">
        <f t="shared" ref="U1603:U1666" si="51">IF(D1603="",0,D1603)</f>
        <v>Not Found</v>
      </c>
      <c r="V1603" s="10"/>
      <c r="W1603" s="10"/>
    </row>
    <row r="1604" spans="1:23" x14ac:dyDescent="0.3">
      <c r="A1604" s="10" t="s">
        <v>1923</v>
      </c>
      <c r="B1604" s="10">
        <f>Cleaned_Data[[#This Row],[Order_ID]]</f>
        <v>3679</v>
      </c>
      <c r="C1604" s="10" t="str">
        <f>_xlfn.XLOOKUP(P1604,Dim_Product!$E$2:$E$221,Dim_Product!$A$2:$A$221,"Not Found")</f>
        <v>PK-22</v>
      </c>
      <c r="D1604" s="10" t="str">
        <f>_xlfn.XLOOKUP(Table5[[#This Row],[Order_Date]],Table8[Date],Table8[Date_Key],"Not Found")</f>
        <v>DK-369</v>
      </c>
      <c r="E1604" s="10" t="str">
        <f>_xlfn.XLOOKUP(R1604,Table4[Region],Table4[Region_Key])</f>
        <v>RK-01</v>
      </c>
      <c r="F1604" s="10" t="str">
        <f>_xlfn.XLOOKUP(S1604,Table6[Sales_Channel],Table6[Channel_Key])</f>
        <v>CK-02</v>
      </c>
      <c r="G1604" s="10" t="str">
        <f>_xlfn.XLOOKUP(T1604,Table7[Gender_Category],Table7[Gender_Key])</f>
        <v>GK-02</v>
      </c>
      <c r="H1604" s="10">
        <f>Cleaned_Data[[#This Row],[Units_Sold]]</f>
        <v>0</v>
      </c>
      <c r="I1604" s="10">
        <f>Cleaned_Data[[#This Row],[MRP]]</f>
        <v>6110.0300000000007</v>
      </c>
      <c r="J1604" s="10">
        <f>Cleaned_Data[[#This Row],[Discount_Applied]]</f>
        <v>0.9</v>
      </c>
      <c r="K1604" s="10">
        <f>Cleaned_Data[[#This Row],[Revenue]]</f>
        <v>0</v>
      </c>
      <c r="L1604" s="10">
        <f>Cleaned_Data[[#This Row],[Profit]]</f>
        <v>3341.51</v>
      </c>
      <c r="M1604" s="10" t="str">
        <f>Cleaned_Data[[#This Row],[Product_Name]]</f>
        <v>Kyrie Flytrap</v>
      </c>
      <c r="N1604" s="10" t="str">
        <f>Cleaned_Data[[#This Row],[Product_Line]]</f>
        <v>Basketball</v>
      </c>
      <c r="O1604" s="10" t="str">
        <f>Cleaned_Data[[#This Row],[Size]]</f>
        <v>M</v>
      </c>
      <c r="P1604" s="10" t="str">
        <f t="shared" si="50"/>
        <v>Kyrie Flytrap|Basketball|M</v>
      </c>
      <c r="Q1604" s="11">
        <f>Cleaned_Data[[#This Row],[Order_Date]]</f>
        <v>45501</v>
      </c>
      <c r="R1604" s="10" t="str">
        <f>Cleaned_Data[[#This Row],[Region]]</f>
        <v>Bangalore</v>
      </c>
      <c r="S1604" s="10" t="str">
        <f>Cleaned_Data[[#This Row],[Sales_Channel]]</f>
        <v>Retail</v>
      </c>
      <c r="T1604" s="10" t="str">
        <f>Cleaned_Data[[#This Row],[Gender_Category]]</f>
        <v>Women</v>
      </c>
      <c r="U1604" t="str">
        <f t="shared" si="51"/>
        <v>DK-369</v>
      </c>
      <c r="V1604" s="10"/>
      <c r="W1604" s="10"/>
    </row>
    <row r="1605" spans="1:23" x14ac:dyDescent="0.3">
      <c r="A1605" s="10" t="s">
        <v>1924</v>
      </c>
      <c r="B1605" s="10">
        <f>Cleaned_Data[[#This Row],[Order_ID]]</f>
        <v>3680</v>
      </c>
      <c r="C1605" s="10" t="str">
        <f>_xlfn.XLOOKUP(P1605,Dim_Product!$E$2:$E$221,Dim_Product!$A$2:$A$221,"Not Found")</f>
        <v>PK-70</v>
      </c>
      <c r="D1605" s="10" t="str">
        <f>_xlfn.XLOOKUP(Table5[[#This Row],[Order_Date]],Table8[Date],Table8[Date_Key],"Not Found")</f>
        <v>Not Found</v>
      </c>
      <c r="E1605" s="10" t="str">
        <f>_xlfn.XLOOKUP(R1605,Table4[Region],Table4[Region_Key])</f>
        <v>RK-05</v>
      </c>
      <c r="F1605" s="10" t="str">
        <f>_xlfn.XLOOKUP(S1605,Table6[Sales_Channel],Table6[Channel_Key])</f>
        <v>CK-02</v>
      </c>
      <c r="G1605" s="10" t="str">
        <f>_xlfn.XLOOKUP(T1605,Table7[Gender_Category],Table7[Gender_Key])</f>
        <v>GK-03</v>
      </c>
      <c r="H1605" s="10">
        <f>Cleaned_Data[[#This Row],[Units_Sold]]</f>
        <v>3</v>
      </c>
      <c r="I1605" s="10">
        <f>Cleaned_Data[[#This Row],[MRP]]</f>
        <v>8835.41</v>
      </c>
      <c r="J1605" s="10">
        <f>Cleaned_Data[[#This Row],[Discount_Applied]]</f>
        <v>0.92</v>
      </c>
      <c r="K1605" s="10">
        <f>Cleaned_Data[[#This Row],[Revenue]]</f>
        <v>2120.5</v>
      </c>
      <c r="L1605" s="10">
        <f>Cleaned_Data[[#This Row],[Profit]]</f>
        <v>-746.28</v>
      </c>
      <c r="M1605" s="10" t="str">
        <f>Cleaned_Data[[#This Row],[Product_Name]]</f>
        <v>Flex Trainer</v>
      </c>
      <c r="N1605" s="10" t="str">
        <f>Cleaned_Data[[#This Row],[Product_Line]]</f>
        <v>Training</v>
      </c>
      <c r="O1605" s="10" t="str">
        <f>Cleaned_Data[[#This Row],[Size]]</f>
        <v>XL</v>
      </c>
      <c r="P1605" s="10" t="str">
        <f t="shared" si="50"/>
        <v>Flex Trainer|Training|XL</v>
      </c>
      <c r="Q1605" s="11" t="str">
        <f>Cleaned_Data[[#This Row],[Order_Date]]</f>
        <v/>
      </c>
      <c r="R1605" s="10" t="str">
        <f>Cleaned_Data[[#This Row],[Region]]</f>
        <v>Delhi</v>
      </c>
      <c r="S1605" s="10" t="str">
        <f>Cleaned_Data[[#This Row],[Sales_Channel]]</f>
        <v>Retail</v>
      </c>
      <c r="T1605" s="10" t="str">
        <f>Cleaned_Data[[#This Row],[Gender_Category]]</f>
        <v>Men</v>
      </c>
      <c r="U1605" t="str">
        <f t="shared" si="51"/>
        <v>Not Found</v>
      </c>
      <c r="V1605" s="10"/>
      <c r="W1605" s="10"/>
    </row>
    <row r="1606" spans="1:23" x14ac:dyDescent="0.3">
      <c r="A1606" s="10" t="s">
        <v>1925</v>
      </c>
      <c r="B1606" s="10">
        <f>Cleaned_Data[[#This Row],[Order_ID]]</f>
        <v>3681</v>
      </c>
      <c r="C1606" s="10" t="str">
        <f>_xlfn.XLOOKUP(P1606,Dim_Product!$E$2:$E$221,Dim_Product!$A$2:$A$221,"Not Found")</f>
        <v>PK-95</v>
      </c>
      <c r="D1606" s="10" t="str">
        <f>_xlfn.XLOOKUP(Table5[[#This Row],[Order_Date]],Table8[Date],Table8[Date_Key],"Not Found")</f>
        <v>Not Found</v>
      </c>
      <c r="E1606" s="10" t="str">
        <f>_xlfn.XLOOKUP(R1606,Table4[Region],Table4[Region_Key])</f>
        <v>RK-02</v>
      </c>
      <c r="F1606" s="10" t="str">
        <f>_xlfn.XLOOKUP(S1606,Table6[Sales_Channel],Table6[Channel_Key])</f>
        <v>CK-01</v>
      </c>
      <c r="G1606" s="10" t="str">
        <f>_xlfn.XLOOKUP(T1606,Table7[Gender_Category],Table7[Gender_Key])</f>
        <v>GK-03</v>
      </c>
      <c r="H1606" s="10">
        <f>Cleaned_Data[[#This Row],[Units_Sold]]</f>
        <v>2</v>
      </c>
      <c r="I1606" s="10">
        <f>Cleaned_Data[[#This Row],[MRP]]</f>
        <v>6110.0300000000007</v>
      </c>
      <c r="J1606" s="10">
        <f>Cleaned_Data[[#This Row],[Discount_Applied]]</f>
        <v>0.95</v>
      </c>
      <c r="K1606" s="10">
        <f>Cleaned_Data[[#This Row],[Revenue]]</f>
        <v>0</v>
      </c>
      <c r="L1606" s="10">
        <f>Cleaned_Data[[#This Row],[Profit]]</f>
        <v>1838.69</v>
      </c>
      <c r="M1606" s="10" t="str">
        <f>Cleaned_Data[[#This Row],[Product_Name]]</f>
        <v>Phantom GT</v>
      </c>
      <c r="N1606" s="10" t="str">
        <f>Cleaned_Data[[#This Row],[Product_Line]]</f>
        <v>Soccer</v>
      </c>
      <c r="O1606" s="10" t="str">
        <f>Cleaned_Data[[#This Row],[Size]]</f>
        <v>L</v>
      </c>
      <c r="P1606" s="10" t="str">
        <f t="shared" si="50"/>
        <v>Phantom GT|Soccer|L</v>
      </c>
      <c r="Q1606" s="11" t="str">
        <f>Cleaned_Data[[#This Row],[Order_Date]]</f>
        <v/>
      </c>
      <c r="R1606" s="10" t="str">
        <f>Cleaned_Data[[#This Row],[Region]]</f>
        <v>Hyderabad</v>
      </c>
      <c r="S1606" s="10" t="str">
        <f>Cleaned_Data[[#This Row],[Sales_Channel]]</f>
        <v>Online</v>
      </c>
      <c r="T1606" s="10" t="str">
        <f>Cleaned_Data[[#This Row],[Gender_Category]]</f>
        <v>Men</v>
      </c>
      <c r="U1606" t="str">
        <f t="shared" si="51"/>
        <v>Not Found</v>
      </c>
      <c r="V1606" s="10"/>
      <c r="W1606" s="10"/>
    </row>
    <row r="1607" spans="1:23" x14ac:dyDescent="0.3">
      <c r="A1607" s="10" t="s">
        <v>1926</v>
      </c>
      <c r="B1607" s="10">
        <f>Cleaned_Data[[#This Row],[Order_ID]]</f>
        <v>3682</v>
      </c>
      <c r="C1607" s="10" t="str">
        <f>_xlfn.XLOOKUP(P1607,Dim_Product!$E$2:$E$221,Dim_Product!$A$2:$A$221,"Not Found")</f>
        <v>PK-164</v>
      </c>
      <c r="D1607" s="10" t="str">
        <f>_xlfn.XLOOKUP(Table5[[#This Row],[Order_Date]],Table8[Date],Table8[Date_Key],"Not Found")</f>
        <v>DK-534</v>
      </c>
      <c r="E1607" s="10" t="str">
        <f>_xlfn.XLOOKUP(R1607,Table4[Region],Table4[Region_Key])</f>
        <v>RK-03</v>
      </c>
      <c r="F1607" s="10" t="str">
        <f>_xlfn.XLOOKUP(S1607,Table6[Sales_Channel],Table6[Channel_Key])</f>
        <v>CK-02</v>
      </c>
      <c r="G1607" s="10" t="str">
        <f>_xlfn.XLOOKUP(T1607,Table7[Gender_Category],Table7[Gender_Key])</f>
        <v>GK-02</v>
      </c>
      <c r="H1607" s="10">
        <f>Cleaned_Data[[#This Row],[Units_Sold]]</f>
        <v>2</v>
      </c>
      <c r="I1607" s="10">
        <f>Cleaned_Data[[#This Row],[MRP]]</f>
        <v>6158.05</v>
      </c>
      <c r="J1607" s="10">
        <f>Cleaned_Data[[#This Row],[Discount_Applied]]</f>
        <v>0</v>
      </c>
      <c r="K1607" s="10">
        <f>Cleaned_Data[[#This Row],[Revenue]]</f>
        <v>0</v>
      </c>
      <c r="L1607" s="10">
        <f>Cleaned_Data[[#This Row],[Profit]]</f>
        <v>160.21</v>
      </c>
      <c r="M1607" s="10" t="str">
        <f>Cleaned_Data[[#This Row],[Product_Name]]</f>
        <v>Zoom Freak</v>
      </c>
      <c r="N1607" s="10" t="str">
        <f>Cleaned_Data[[#This Row],[Product_Line]]</f>
        <v>Basketball</v>
      </c>
      <c r="O1607" s="10" t="str">
        <f>Cleaned_Data[[#This Row],[Size]]</f>
        <v>12</v>
      </c>
      <c r="P1607" s="10" t="str">
        <f t="shared" si="50"/>
        <v>Zoom Freak|Basketball|12</v>
      </c>
      <c r="Q1607" s="11">
        <f>Cleaned_Data[[#This Row],[Order_Date]]</f>
        <v>45666</v>
      </c>
      <c r="R1607" s="10" t="str">
        <f>Cleaned_Data[[#This Row],[Region]]</f>
        <v>Mumbai</v>
      </c>
      <c r="S1607" s="10" t="str">
        <f>Cleaned_Data[[#This Row],[Sales_Channel]]</f>
        <v>Retail</v>
      </c>
      <c r="T1607" s="10" t="str">
        <f>Cleaned_Data[[#This Row],[Gender_Category]]</f>
        <v>Women</v>
      </c>
      <c r="U1607" t="str">
        <f t="shared" si="51"/>
        <v>DK-534</v>
      </c>
      <c r="V1607" s="10"/>
      <c r="W1607" s="10"/>
    </row>
    <row r="1608" spans="1:23" x14ac:dyDescent="0.3">
      <c r="A1608" s="10" t="s">
        <v>1927</v>
      </c>
      <c r="B1608" s="10">
        <f>Cleaned_Data[[#This Row],[Order_ID]]</f>
        <v>3683</v>
      </c>
      <c r="C1608" s="10" t="str">
        <f>_xlfn.XLOOKUP(P1608,Dim_Product!$E$2:$E$221,Dim_Product!$A$2:$A$221,"Not Found")</f>
        <v>PK-100</v>
      </c>
      <c r="D1608" s="10" t="str">
        <f>_xlfn.XLOOKUP(Table5[[#This Row],[Order_Date]],Table8[Date],Table8[Date_Key],"Not Found")</f>
        <v>DK-570</v>
      </c>
      <c r="E1608" s="10" t="str">
        <f>_xlfn.XLOOKUP(R1608,Table4[Region],Table4[Region_Key])</f>
        <v>RK-06</v>
      </c>
      <c r="F1608" s="10" t="str">
        <f>_xlfn.XLOOKUP(S1608,Table6[Sales_Channel],Table6[Channel_Key])</f>
        <v>CK-02</v>
      </c>
      <c r="G1608" s="10" t="str">
        <f>_xlfn.XLOOKUP(T1608,Table7[Gender_Category],Table7[Gender_Key])</f>
        <v>GK-02</v>
      </c>
      <c r="H1608" s="10">
        <f>Cleaned_Data[[#This Row],[Units_Sold]]</f>
        <v>2</v>
      </c>
      <c r="I1608" s="10">
        <f>Cleaned_Data[[#This Row],[MRP]]</f>
        <v>6110.0300000000007</v>
      </c>
      <c r="J1608" s="10">
        <f>Cleaned_Data[[#This Row],[Discount_Applied]]</f>
        <v>0</v>
      </c>
      <c r="K1608" s="10">
        <f>Cleaned_Data[[#This Row],[Revenue]]</f>
        <v>0</v>
      </c>
      <c r="L1608" s="10">
        <f>Cleaned_Data[[#This Row],[Profit]]</f>
        <v>-4.26</v>
      </c>
      <c r="M1608" s="10" t="str">
        <f>Cleaned_Data[[#This Row],[Product_Name]]</f>
        <v>Premier III</v>
      </c>
      <c r="N1608" s="10" t="str">
        <f>Cleaned_Data[[#This Row],[Product_Line]]</f>
        <v>Soccer</v>
      </c>
      <c r="O1608" s="10" t="str">
        <f>Cleaned_Data[[#This Row],[Size]]</f>
        <v>L</v>
      </c>
      <c r="P1608" s="10" t="str">
        <f t="shared" si="50"/>
        <v>Premier III|Soccer|L</v>
      </c>
      <c r="Q1608" s="11">
        <f>Cleaned_Data[[#This Row],[Order_Date]]</f>
        <v>45702</v>
      </c>
      <c r="R1608" s="10" t="str">
        <f>Cleaned_Data[[#This Row],[Region]]</f>
        <v>Kolkata</v>
      </c>
      <c r="S1608" s="10" t="str">
        <f>Cleaned_Data[[#This Row],[Sales_Channel]]</f>
        <v>Retail</v>
      </c>
      <c r="T1608" s="10" t="str">
        <f>Cleaned_Data[[#This Row],[Gender_Category]]</f>
        <v>Women</v>
      </c>
      <c r="U1608" t="str">
        <f t="shared" si="51"/>
        <v>DK-570</v>
      </c>
      <c r="V1608" s="10"/>
      <c r="W1608" s="10"/>
    </row>
    <row r="1609" spans="1:23" x14ac:dyDescent="0.3">
      <c r="A1609" s="10" t="s">
        <v>1928</v>
      </c>
      <c r="B1609" s="10">
        <f>Cleaned_Data[[#This Row],[Order_ID]]</f>
        <v>3684</v>
      </c>
      <c r="C1609" s="10" t="str">
        <f>_xlfn.XLOOKUP(P1609,Dim_Product!$E$2:$E$221,Dim_Product!$A$2:$A$221,"Not Found")</f>
        <v>PK-18</v>
      </c>
      <c r="D1609" s="10" t="str">
        <f>_xlfn.XLOOKUP(Table5[[#This Row],[Order_Date]],Table8[Date],Table8[Date_Key],"Not Found")</f>
        <v>Not Found</v>
      </c>
      <c r="E1609" s="10" t="str">
        <f>_xlfn.XLOOKUP(R1609,Table4[Region],Table4[Region_Key])</f>
        <v>RK-02</v>
      </c>
      <c r="F1609" s="10" t="str">
        <f>_xlfn.XLOOKUP(S1609,Table6[Sales_Channel],Table6[Channel_Key])</f>
        <v>CK-01</v>
      </c>
      <c r="G1609" s="10" t="str">
        <f>_xlfn.XLOOKUP(T1609,Table7[Gender_Category],Table7[Gender_Key])</f>
        <v>GK-01</v>
      </c>
      <c r="H1609" s="10">
        <f>Cleaned_Data[[#This Row],[Units_Sold]]</f>
        <v>2</v>
      </c>
      <c r="I1609" s="10">
        <f>Cleaned_Data[[#This Row],[MRP]]</f>
        <v>3440.57</v>
      </c>
      <c r="J1609" s="10">
        <f>Cleaned_Data[[#This Row],[Discount_Applied]]</f>
        <v>0</v>
      </c>
      <c r="K1609" s="10">
        <f>Cleaned_Data[[#This Row],[Revenue]]</f>
        <v>0</v>
      </c>
      <c r="L1609" s="10">
        <f>Cleaned_Data[[#This Row],[Profit]]</f>
        <v>3299.44</v>
      </c>
      <c r="M1609" s="10" t="str">
        <f>Cleaned_Data[[#This Row],[Product_Name]]</f>
        <v>Tiempo Legend</v>
      </c>
      <c r="N1609" s="10" t="str">
        <f>Cleaned_Data[[#This Row],[Product_Line]]</f>
        <v>Soccer</v>
      </c>
      <c r="O1609" s="10" t="str">
        <f>Cleaned_Data[[#This Row],[Size]]</f>
        <v>L</v>
      </c>
      <c r="P1609" s="10" t="str">
        <f t="shared" si="50"/>
        <v>Tiempo Legend|Soccer|L</v>
      </c>
      <c r="Q1609" s="11" t="str">
        <f>Cleaned_Data[[#This Row],[Order_Date]]</f>
        <v/>
      </c>
      <c r="R1609" s="10" t="str">
        <f>Cleaned_Data[[#This Row],[Region]]</f>
        <v>Hyderabad</v>
      </c>
      <c r="S1609" s="10" t="str">
        <f>Cleaned_Data[[#This Row],[Sales_Channel]]</f>
        <v>Online</v>
      </c>
      <c r="T1609" s="10" t="str">
        <f>Cleaned_Data[[#This Row],[Gender_Category]]</f>
        <v>Kids</v>
      </c>
      <c r="U1609" t="str">
        <f t="shared" si="51"/>
        <v>Not Found</v>
      </c>
      <c r="V1609" s="10"/>
      <c r="W1609" s="10"/>
    </row>
    <row r="1610" spans="1:23" x14ac:dyDescent="0.3">
      <c r="A1610" s="10" t="s">
        <v>1929</v>
      </c>
      <c r="B1610" s="10">
        <f>Cleaned_Data[[#This Row],[Order_ID]]</f>
        <v>3685</v>
      </c>
      <c r="C1610" s="10" t="str">
        <f>_xlfn.XLOOKUP(P1610,Dim_Product!$E$2:$E$221,Dim_Product!$A$2:$A$221,"Not Found")</f>
        <v>PK-41</v>
      </c>
      <c r="D1610" s="10" t="str">
        <f>_xlfn.XLOOKUP(Table5[[#This Row],[Order_Date]],Table8[Date],Table8[Date_Key],"Not Found")</f>
        <v>DK-690</v>
      </c>
      <c r="E1610" s="10" t="str">
        <f>_xlfn.XLOOKUP(R1610,Table4[Region],Table4[Region_Key])</f>
        <v>RK-02</v>
      </c>
      <c r="F1610" s="10" t="str">
        <f>_xlfn.XLOOKUP(S1610,Table6[Sales_Channel],Table6[Channel_Key])</f>
        <v>CK-02</v>
      </c>
      <c r="G1610" s="10" t="str">
        <f>_xlfn.XLOOKUP(T1610,Table7[Gender_Category],Table7[Gender_Key])</f>
        <v>GK-02</v>
      </c>
      <c r="H1610" s="10">
        <f>Cleaned_Data[[#This Row],[Units_Sold]]</f>
        <v>2</v>
      </c>
      <c r="I1610" s="10">
        <f>Cleaned_Data[[#This Row],[MRP]]</f>
        <v>2633.72</v>
      </c>
      <c r="J1610" s="10">
        <f>Cleaned_Data[[#This Row],[Discount_Applied]]</f>
        <v>0</v>
      </c>
      <c r="K1610" s="10">
        <f>Cleaned_Data[[#This Row],[Revenue]]</f>
        <v>0</v>
      </c>
      <c r="L1610" s="10">
        <f>Cleaned_Data[[#This Row],[Profit]]</f>
        <v>1668</v>
      </c>
      <c r="M1610" s="10" t="str">
        <f>Cleaned_Data[[#This Row],[Product_Name]]</f>
        <v>Air Jordan</v>
      </c>
      <c r="N1610" s="10" t="str">
        <f>Cleaned_Data[[#This Row],[Product_Line]]</f>
        <v>Basketball</v>
      </c>
      <c r="O1610" s="10" t="str">
        <f>Cleaned_Data[[#This Row],[Size]]</f>
        <v>XL</v>
      </c>
      <c r="P1610" s="10" t="str">
        <f t="shared" si="50"/>
        <v>Air Jordan|Basketball|XL</v>
      </c>
      <c r="Q1610" s="11">
        <f>Cleaned_Data[[#This Row],[Order_Date]]</f>
        <v>45822</v>
      </c>
      <c r="R1610" s="10" t="str">
        <f>Cleaned_Data[[#This Row],[Region]]</f>
        <v>Hyderabad</v>
      </c>
      <c r="S1610" s="10" t="str">
        <f>Cleaned_Data[[#This Row],[Sales_Channel]]</f>
        <v>Retail</v>
      </c>
      <c r="T1610" s="10" t="str">
        <f>Cleaned_Data[[#This Row],[Gender_Category]]</f>
        <v>Women</v>
      </c>
      <c r="U1610" t="str">
        <f t="shared" si="51"/>
        <v>DK-690</v>
      </c>
      <c r="V1610" s="10"/>
      <c r="W1610" s="10"/>
    </row>
    <row r="1611" spans="1:23" x14ac:dyDescent="0.3">
      <c r="A1611" s="10" t="s">
        <v>1930</v>
      </c>
      <c r="B1611" s="10">
        <f>Cleaned_Data[[#This Row],[Order_ID]]</f>
        <v>3686</v>
      </c>
      <c r="C1611" s="10" t="str">
        <f>_xlfn.XLOOKUP(P1611,Dim_Product!$E$2:$E$221,Dim_Product!$A$2:$A$221,"Not Found")</f>
        <v>PK-200</v>
      </c>
      <c r="D1611" s="10" t="str">
        <f>_xlfn.XLOOKUP(Table5[[#This Row],[Order_Date]],Table8[Date],Table8[Date_Key],"Not Found")</f>
        <v>DK-467</v>
      </c>
      <c r="E1611" s="10" t="str">
        <f>_xlfn.XLOOKUP(R1611,Table4[Region],Table4[Region_Key])</f>
        <v>RK-02</v>
      </c>
      <c r="F1611" s="10" t="str">
        <f>_xlfn.XLOOKUP(S1611,Table6[Sales_Channel],Table6[Channel_Key])</f>
        <v>CK-02</v>
      </c>
      <c r="G1611" s="10" t="str">
        <f>_xlfn.XLOOKUP(T1611,Table7[Gender_Category],Table7[Gender_Key])</f>
        <v>GK-02</v>
      </c>
      <c r="H1611" s="10">
        <f>Cleaned_Data[[#This Row],[Units_Sold]]</f>
        <v>2</v>
      </c>
      <c r="I1611" s="10">
        <f>Cleaned_Data[[#This Row],[MRP]]</f>
        <v>6110.0300000000007</v>
      </c>
      <c r="J1611" s="10">
        <f>Cleaned_Data[[#This Row],[Discount_Applied]]</f>
        <v>0</v>
      </c>
      <c r="K1611" s="10">
        <f>Cleaned_Data[[#This Row],[Revenue]]</f>
        <v>0</v>
      </c>
      <c r="L1611" s="10">
        <f>Cleaned_Data[[#This Row],[Profit]]</f>
        <v>-2.86</v>
      </c>
      <c r="M1611" s="10" t="str">
        <f>Cleaned_Data[[#This Row],[Product_Name]]</f>
        <v>SuperRep Go</v>
      </c>
      <c r="N1611" s="10" t="str">
        <f>Cleaned_Data[[#This Row],[Product_Line]]</f>
        <v>Training</v>
      </c>
      <c r="O1611" s="10" t="str">
        <f>Cleaned_Data[[#This Row],[Size]]</f>
        <v>8</v>
      </c>
      <c r="P1611" s="10" t="str">
        <f t="shared" si="50"/>
        <v>SuperRep Go|Training|8</v>
      </c>
      <c r="Q1611" s="11">
        <f>Cleaned_Data[[#This Row],[Order_Date]]</f>
        <v>45599</v>
      </c>
      <c r="R1611" s="10" t="str">
        <f>Cleaned_Data[[#This Row],[Region]]</f>
        <v>Hyderabad</v>
      </c>
      <c r="S1611" s="10" t="str">
        <f>Cleaned_Data[[#This Row],[Sales_Channel]]</f>
        <v>Retail</v>
      </c>
      <c r="T1611" s="10" t="str">
        <f>Cleaned_Data[[#This Row],[Gender_Category]]</f>
        <v>Women</v>
      </c>
      <c r="U1611" t="str">
        <f t="shared" si="51"/>
        <v>DK-467</v>
      </c>
      <c r="V1611" s="10"/>
      <c r="W1611" s="10"/>
    </row>
    <row r="1612" spans="1:23" x14ac:dyDescent="0.3">
      <c r="A1612" s="10" t="s">
        <v>1931</v>
      </c>
      <c r="B1612" s="10">
        <f>Cleaned_Data[[#This Row],[Order_ID]]</f>
        <v>3687</v>
      </c>
      <c r="C1612" s="10" t="str">
        <f>_xlfn.XLOOKUP(P1612,Dim_Product!$E$2:$E$221,Dim_Product!$A$2:$A$221,"Not Found")</f>
        <v>PK-64</v>
      </c>
      <c r="D1612" s="10" t="str">
        <f>_xlfn.XLOOKUP(Table5[[#This Row],[Order_Date]],Table8[Date],Table8[Date_Key],"Not Found")</f>
        <v>DK-598</v>
      </c>
      <c r="E1612" s="10" t="str">
        <f>_xlfn.XLOOKUP(R1612,Table4[Region],Table4[Region_Key])</f>
        <v>RK-03</v>
      </c>
      <c r="F1612" s="10" t="str">
        <f>_xlfn.XLOOKUP(S1612,Table6[Sales_Channel],Table6[Channel_Key])</f>
        <v>CK-02</v>
      </c>
      <c r="G1612" s="10" t="str">
        <f>_xlfn.XLOOKUP(T1612,Table7[Gender_Category],Table7[Gender_Key])</f>
        <v>GK-02</v>
      </c>
      <c r="H1612" s="10">
        <f>Cleaned_Data[[#This Row],[Units_Sold]]</f>
        <v>-1</v>
      </c>
      <c r="I1612" s="10">
        <f>Cleaned_Data[[#This Row],[MRP]]</f>
        <v>6216.27</v>
      </c>
      <c r="J1612" s="10">
        <f>Cleaned_Data[[#This Row],[Discount_Applied]]</f>
        <v>0</v>
      </c>
      <c r="K1612" s="10">
        <f>Cleaned_Data[[#This Row],[Revenue]]</f>
        <v>0</v>
      </c>
      <c r="L1612" s="10">
        <f>Cleaned_Data[[#This Row],[Profit]]</f>
        <v>2418.27</v>
      </c>
      <c r="M1612" s="10" t="str">
        <f>Cleaned_Data[[#This Row],[Product_Name]]</f>
        <v>ZoomX Invincible</v>
      </c>
      <c r="N1612" s="10" t="str">
        <f>Cleaned_Data[[#This Row],[Product_Line]]</f>
        <v>Training</v>
      </c>
      <c r="O1612" s="10" t="str">
        <f>Cleaned_Data[[#This Row],[Size]]</f>
        <v>XL</v>
      </c>
      <c r="P1612" s="10" t="str">
        <f t="shared" si="50"/>
        <v>ZoomX Invincible|Training|XL</v>
      </c>
      <c r="Q1612" s="11">
        <f>Cleaned_Data[[#This Row],[Order_Date]]</f>
        <v>45730</v>
      </c>
      <c r="R1612" s="10" t="str">
        <f>Cleaned_Data[[#This Row],[Region]]</f>
        <v>Mumbai</v>
      </c>
      <c r="S1612" s="10" t="str">
        <f>Cleaned_Data[[#This Row],[Sales_Channel]]</f>
        <v>Retail</v>
      </c>
      <c r="T1612" s="10" t="str">
        <f>Cleaned_Data[[#This Row],[Gender_Category]]</f>
        <v>Women</v>
      </c>
      <c r="U1612" t="str">
        <f t="shared" si="51"/>
        <v>DK-598</v>
      </c>
      <c r="V1612" s="10"/>
      <c r="W1612" s="10"/>
    </row>
    <row r="1613" spans="1:23" x14ac:dyDescent="0.3">
      <c r="A1613" s="10" t="s">
        <v>1932</v>
      </c>
      <c r="B1613" s="10">
        <f>Cleaned_Data[[#This Row],[Order_ID]]</f>
        <v>3688</v>
      </c>
      <c r="C1613" s="10" t="str">
        <f>_xlfn.XLOOKUP(P1613,Dim_Product!$E$2:$E$221,Dim_Product!$A$2:$A$221,"Not Found")</f>
        <v>PK-46</v>
      </c>
      <c r="D1613" s="10" t="str">
        <f>_xlfn.XLOOKUP(Table5[[#This Row],[Order_Date]],Table8[Date],Table8[Date_Key],"Not Found")</f>
        <v>DK-625</v>
      </c>
      <c r="E1613" s="10" t="str">
        <f>_xlfn.XLOOKUP(R1613,Table4[Region],Table4[Region_Key])</f>
        <v>RK-06</v>
      </c>
      <c r="F1613" s="10" t="str">
        <f>_xlfn.XLOOKUP(S1613,Table6[Sales_Channel],Table6[Channel_Key])</f>
        <v>CK-02</v>
      </c>
      <c r="G1613" s="10" t="str">
        <f>_xlfn.XLOOKUP(T1613,Table7[Gender_Category],Table7[Gender_Key])</f>
        <v>GK-01</v>
      </c>
      <c r="H1613" s="10">
        <f>Cleaned_Data[[#This Row],[Units_Sold]]</f>
        <v>1</v>
      </c>
      <c r="I1613" s="10">
        <f>Cleaned_Data[[#This Row],[MRP]]</f>
        <v>5048.9799999999996</v>
      </c>
      <c r="J1613" s="10">
        <f>Cleaned_Data[[#This Row],[Discount_Applied]]</f>
        <v>0</v>
      </c>
      <c r="K1613" s="10">
        <f>Cleaned_Data[[#This Row],[Revenue]]</f>
        <v>0</v>
      </c>
      <c r="L1613" s="10">
        <f>Cleaned_Data[[#This Row],[Profit]]</f>
        <v>1214.8599999999999</v>
      </c>
      <c r="M1613" s="10" t="str">
        <f>Cleaned_Data[[#This Row],[Product_Name]]</f>
        <v>React Infinity</v>
      </c>
      <c r="N1613" s="10" t="str">
        <f>Cleaned_Data[[#This Row],[Product_Line]]</f>
        <v>Running</v>
      </c>
      <c r="O1613" s="10" t="str">
        <f>Cleaned_Data[[#This Row],[Size]]</f>
        <v>L</v>
      </c>
      <c r="P1613" s="10" t="str">
        <f t="shared" si="50"/>
        <v>React Infinity|Running|L</v>
      </c>
      <c r="Q1613" s="11">
        <f>Cleaned_Data[[#This Row],[Order_Date]]</f>
        <v>45757</v>
      </c>
      <c r="R1613" s="10" t="str">
        <f>Cleaned_Data[[#This Row],[Region]]</f>
        <v>Kolkata</v>
      </c>
      <c r="S1613" s="10" t="str">
        <f>Cleaned_Data[[#This Row],[Sales_Channel]]</f>
        <v>Retail</v>
      </c>
      <c r="T1613" s="10" t="str">
        <f>Cleaned_Data[[#This Row],[Gender_Category]]</f>
        <v>Kids</v>
      </c>
      <c r="U1613" t="str">
        <f t="shared" si="51"/>
        <v>DK-625</v>
      </c>
      <c r="V1613" s="10"/>
      <c r="W1613" s="10"/>
    </row>
    <row r="1614" spans="1:23" x14ac:dyDescent="0.3">
      <c r="A1614" s="10" t="s">
        <v>1933</v>
      </c>
      <c r="B1614" s="10">
        <f>Cleaned_Data[[#This Row],[Order_ID]]</f>
        <v>3689</v>
      </c>
      <c r="C1614" s="10" t="str">
        <f>_xlfn.XLOOKUP(P1614,Dim_Product!$E$2:$E$221,Dim_Product!$A$2:$A$221,"Not Found")</f>
        <v>PK-27</v>
      </c>
      <c r="D1614" s="10" t="str">
        <f>_xlfn.XLOOKUP(Table5[[#This Row],[Order_Date]],Table8[Date],Table8[Date_Key],"Not Found")</f>
        <v>DK-698</v>
      </c>
      <c r="E1614" s="10" t="str">
        <f>_xlfn.XLOOKUP(R1614,Table4[Region],Table4[Region_Key])</f>
        <v>RK-04</v>
      </c>
      <c r="F1614" s="10" t="str">
        <f>_xlfn.XLOOKUP(S1614,Table6[Sales_Channel],Table6[Channel_Key])</f>
        <v>CK-02</v>
      </c>
      <c r="G1614" s="10" t="str">
        <f>_xlfn.XLOOKUP(T1614,Table7[Gender_Category],Table7[Gender_Key])</f>
        <v>GK-02</v>
      </c>
      <c r="H1614" s="10">
        <f>Cleaned_Data[[#This Row],[Units_Sold]]</f>
        <v>2</v>
      </c>
      <c r="I1614" s="10">
        <f>Cleaned_Data[[#This Row],[MRP]]</f>
        <v>6110.0300000000007</v>
      </c>
      <c r="J1614" s="10">
        <f>Cleaned_Data[[#This Row],[Discount_Applied]]</f>
        <v>0</v>
      </c>
      <c r="K1614" s="10">
        <f>Cleaned_Data[[#This Row],[Revenue]]</f>
        <v>0</v>
      </c>
      <c r="L1614" s="10">
        <f>Cleaned_Data[[#This Row],[Profit]]</f>
        <v>1854.17</v>
      </c>
      <c r="M1614" s="10" t="str">
        <f>Cleaned_Data[[#This Row],[Product_Name]]</f>
        <v>Phantom GT</v>
      </c>
      <c r="N1614" s="10" t="str">
        <f>Cleaned_Data[[#This Row],[Product_Line]]</f>
        <v>Soccer</v>
      </c>
      <c r="O1614" s="10" t="str">
        <f>Cleaned_Data[[#This Row],[Size]]</f>
        <v>XL</v>
      </c>
      <c r="P1614" s="10" t="str">
        <f t="shared" si="50"/>
        <v>Phantom GT|Soccer|XL</v>
      </c>
      <c r="Q1614" s="11">
        <f>Cleaned_Data[[#This Row],[Order_Date]]</f>
        <v>45830</v>
      </c>
      <c r="R1614" s="10" t="str">
        <f>Cleaned_Data[[#This Row],[Region]]</f>
        <v>Pune</v>
      </c>
      <c r="S1614" s="10" t="str">
        <f>Cleaned_Data[[#This Row],[Sales_Channel]]</f>
        <v>Retail</v>
      </c>
      <c r="T1614" s="10" t="str">
        <f>Cleaned_Data[[#This Row],[Gender_Category]]</f>
        <v>Women</v>
      </c>
      <c r="U1614" t="str">
        <f t="shared" si="51"/>
        <v>DK-698</v>
      </c>
      <c r="V1614" s="10"/>
      <c r="W1614" s="10"/>
    </row>
    <row r="1615" spans="1:23" x14ac:dyDescent="0.3">
      <c r="A1615" s="10" t="s">
        <v>1934</v>
      </c>
      <c r="B1615" s="10">
        <f>Cleaned_Data[[#This Row],[Order_ID]]</f>
        <v>3691</v>
      </c>
      <c r="C1615" s="10" t="str">
        <f>_xlfn.XLOOKUP(P1615,Dim_Product!$E$2:$E$221,Dim_Product!$A$2:$A$221,"Not Found")</f>
        <v>PK-07</v>
      </c>
      <c r="D1615" s="10" t="str">
        <f>_xlfn.XLOOKUP(Table5[[#This Row],[Order_Date]],Table8[Date],Table8[Date_Key],"Not Found")</f>
        <v>DK-388</v>
      </c>
      <c r="E1615" s="10" t="str">
        <f>_xlfn.XLOOKUP(R1615,Table4[Region],Table4[Region_Key])</f>
        <v>RK-01</v>
      </c>
      <c r="F1615" s="10" t="str">
        <f>_xlfn.XLOOKUP(S1615,Table6[Sales_Channel],Table6[Channel_Key])</f>
        <v>CK-01</v>
      </c>
      <c r="G1615" s="10" t="str">
        <f>_xlfn.XLOOKUP(T1615,Table7[Gender_Category],Table7[Gender_Key])</f>
        <v>GK-03</v>
      </c>
      <c r="H1615" s="10">
        <f>Cleaned_Data[[#This Row],[Units_Sold]]</f>
        <v>4</v>
      </c>
      <c r="I1615" s="10">
        <f>Cleaned_Data[[#This Row],[MRP]]</f>
        <v>6110.0300000000007</v>
      </c>
      <c r="J1615" s="10">
        <f>Cleaned_Data[[#This Row],[Discount_Applied]]</f>
        <v>0.51</v>
      </c>
      <c r="K1615" s="10">
        <f>Cleaned_Data[[#This Row],[Revenue]]</f>
        <v>0</v>
      </c>
      <c r="L1615" s="10">
        <f>Cleaned_Data[[#This Row],[Profit]]</f>
        <v>2305.88</v>
      </c>
      <c r="M1615" s="10" t="str">
        <f>Cleaned_Data[[#This Row],[Product_Name]]</f>
        <v>Premier III</v>
      </c>
      <c r="N1615" s="10" t="str">
        <f>Cleaned_Data[[#This Row],[Product_Line]]</f>
        <v>Soccer</v>
      </c>
      <c r="O1615" s="10" t="str">
        <f>Cleaned_Data[[#This Row],[Size]]</f>
        <v>11</v>
      </c>
      <c r="P1615" s="10" t="str">
        <f t="shared" si="50"/>
        <v>Premier III|Soccer|11</v>
      </c>
      <c r="Q1615" s="11">
        <f>Cleaned_Data[[#This Row],[Order_Date]]</f>
        <v>45520</v>
      </c>
      <c r="R1615" s="10" t="str">
        <f>Cleaned_Data[[#This Row],[Region]]</f>
        <v>Bangalore</v>
      </c>
      <c r="S1615" s="10" t="str">
        <f>Cleaned_Data[[#This Row],[Sales_Channel]]</f>
        <v>Online</v>
      </c>
      <c r="T1615" s="10" t="str">
        <f>Cleaned_Data[[#This Row],[Gender_Category]]</f>
        <v>Men</v>
      </c>
      <c r="U1615" t="str">
        <f t="shared" si="51"/>
        <v>DK-388</v>
      </c>
      <c r="V1615" s="10"/>
      <c r="W1615" s="10"/>
    </row>
    <row r="1616" spans="1:23" x14ac:dyDescent="0.3">
      <c r="A1616" s="10" t="s">
        <v>1935</v>
      </c>
      <c r="B1616" s="10">
        <f>Cleaned_Data[[#This Row],[Order_ID]]</f>
        <v>3692</v>
      </c>
      <c r="C1616" s="10" t="str">
        <f>_xlfn.XLOOKUP(P1616,Dim_Product!$E$2:$E$221,Dim_Product!$A$2:$A$221,"Not Found")</f>
        <v>PK-31</v>
      </c>
      <c r="D1616" s="10" t="str">
        <f>_xlfn.XLOOKUP(Table5[[#This Row],[Order_Date]],Table8[Date],Table8[Date_Key],"Not Found")</f>
        <v>DK-420</v>
      </c>
      <c r="E1616" s="10" t="str">
        <f>_xlfn.XLOOKUP(R1616,Table4[Region],Table4[Region_Key])</f>
        <v>RK-01</v>
      </c>
      <c r="F1616" s="10" t="str">
        <f>_xlfn.XLOOKUP(S1616,Table6[Sales_Channel],Table6[Channel_Key])</f>
        <v>CK-02</v>
      </c>
      <c r="G1616" s="10" t="str">
        <f>_xlfn.XLOOKUP(T1616,Table7[Gender_Category],Table7[Gender_Key])</f>
        <v>GK-02</v>
      </c>
      <c r="H1616" s="10">
        <f>Cleaned_Data[[#This Row],[Units_Sold]]</f>
        <v>0</v>
      </c>
      <c r="I1616" s="10">
        <f>Cleaned_Data[[#This Row],[MRP]]</f>
        <v>6110.0300000000007</v>
      </c>
      <c r="J1616" s="10">
        <f>Cleaned_Data[[#This Row],[Discount_Applied]]</f>
        <v>0</v>
      </c>
      <c r="K1616" s="10">
        <f>Cleaned_Data[[#This Row],[Revenue]]</f>
        <v>0</v>
      </c>
      <c r="L1616" s="10">
        <f>Cleaned_Data[[#This Row],[Profit]]</f>
        <v>1194.3499999999999</v>
      </c>
      <c r="M1616" s="10" t="str">
        <f>Cleaned_Data[[#This Row],[Product_Name]]</f>
        <v>Zoom Freak</v>
      </c>
      <c r="N1616" s="10" t="str">
        <f>Cleaned_Data[[#This Row],[Product_Line]]</f>
        <v>Basketball</v>
      </c>
      <c r="O1616" s="10" t="str">
        <f>Cleaned_Data[[#This Row],[Size]]</f>
        <v>NA</v>
      </c>
      <c r="P1616" s="10" t="str">
        <f t="shared" si="50"/>
        <v>Zoom Freak|Basketball|NA</v>
      </c>
      <c r="Q1616" s="11">
        <f>Cleaned_Data[[#This Row],[Order_Date]]</f>
        <v>45552</v>
      </c>
      <c r="R1616" s="10" t="str">
        <f>Cleaned_Data[[#This Row],[Region]]</f>
        <v>Bangalore</v>
      </c>
      <c r="S1616" s="10" t="str">
        <f>Cleaned_Data[[#This Row],[Sales_Channel]]</f>
        <v>Retail</v>
      </c>
      <c r="T1616" s="10" t="str">
        <f>Cleaned_Data[[#This Row],[Gender_Category]]</f>
        <v>Women</v>
      </c>
      <c r="U1616" t="str">
        <f t="shared" si="51"/>
        <v>DK-420</v>
      </c>
      <c r="V1616" s="10"/>
      <c r="W1616" s="10"/>
    </row>
    <row r="1617" spans="1:23" x14ac:dyDescent="0.3">
      <c r="A1617" s="10" t="s">
        <v>1936</v>
      </c>
      <c r="B1617" s="10">
        <f>Cleaned_Data[[#This Row],[Order_ID]]</f>
        <v>3693</v>
      </c>
      <c r="C1617" s="10" t="str">
        <f>_xlfn.XLOOKUP(P1617,Dim_Product!$E$2:$E$221,Dim_Product!$A$2:$A$221,"Not Found")</f>
        <v>PK-41</v>
      </c>
      <c r="D1617" s="10" t="str">
        <f>_xlfn.XLOOKUP(Table5[[#This Row],[Order_Date]],Table8[Date],Table8[Date_Key],"Not Found")</f>
        <v>Not Found</v>
      </c>
      <c r="E1617" s="10" t="str">
        <f>_xlfn.XLOOKUP(R1617,Table4[Region],Table4[Region_Key])</f>
        <v>RK-02</v>
      </c>
      <c r="F1617" s="10" t="str">
        <f>_xlfn.XLOOKUP(S1617,Table6[Sales_Channel],Table6[Channel_Key])</f>
        <v>CK-02</v>
      </c>
      <c r="G1617" s="10" t="str">
        <f>_xlfn.XLOOKUP(T1617,Table7[Gender_Category],Table7[Gender_Key])</f>
        <v>GK-03</v>
      </c>
      <c r="H1617" s="10">
        <f>Cleaned_Data[[#This Row],[Units_Sold]]</f>
        <v>2</v>
      </c>
      <c r="I1617" s="10">
        <f>Cleaned_Data[[#This Row],[MRP]]</f>
        <v>4239.9399999999996</v>
      </c>
      <c r="J1617" s="10">
        <f>Cleaned_Data[[#This Row],[Discount_Applied]]</f>
        <v>0</v>
      </c>
      <c r="K1617" s="10">
        <f>Cleaned_Data[[#This Row],[Revenue]]</f>
        <v>0</v>
      </c>
      <c r="L1617" s="10">
        <f>Cleaned_Data[[#This Row],[Profit]]</f>
        <v>-35.71</v>
      </c>
      <c r="M1617" s="10" t="str">
        <f>Cleaned_Data[[#This Row],[Product_Name]]</f>
        <v>Air Jordan</v>
      </c>
      <c r="N1617" s="10" t="str">
        <f>Cleaned_Data[[#This Row],[Product_Line]]</f>
        <v>Basketball</v>
      </c>
      <c r="O1617" s="10" t="str">
        <f>Cleaned_Data[[#This Row],[Size]]</f>
        <v>XL</v>
      </c>
      <c r="P1617" s="10" t="str">
        <f t="shared" si="50"/>
        <v>Air Jordan|Basketball|XL</v>
      </c>
      <c r="Q1617" s="11" t="str">
        <f>Cleaned_Data[[#This Row],[Order_Date]]</f>
        <v/>
      </c>
      <c r="R1617" s="10" t="str">
        <f>Cleaned_Data[[#This Row],[Region]]</f>
        <v>Hyderabad</v>
      </c>
      <c r="S1617" s="10" t="str">
        <f>Cleaned_Data[[#This Row],[Sales_Channel]]</f>
        <v>Retail</v>
      </c>
      <c r="T1617" s="10" t="str">
        <f>Cleaned_Data[[#This Row],[Gender_Category]]</f>
        <v>Men</v>
      </c>
      <c r="U1617" t="str">
        <f t="shared" si="51"/>
        <v>Not Found</v>
      </c>
      <c r="V1617" s="10"/>
      <c r="W1617" s="10"/>
    </row>
    <row r="1618" spans="1:23" x14ac:dyDescent="0.3">
      <c r="A1618" s="10" t="s">
        <v>1937</v>
      </c>
      <c r="B1618" s="10">
        <f>Cleaned_Data[[#This Row],[Order_ID]]</f>
        <v>3694</v>
      </c>
      <c r="C1618" s="10" t="str">
        <f>_xlfn.XLOOKUP(P1618,Dim_Product!$E$2:$E$221,Dim_Product!$A$2:$A$221,"Not Found")</f>
        <v>PK-18</v>
      </c>
      <c r="D1618" s="10" t="str">
        <f>_xlfn.XLOOKUP(Table5[[#This Row],[Order_Date]],Table8[Date],Table8[Date_Key],"Not Found")</f>
        <v>DK-707</v>
      </c>
      <c r="E1618" s="10" t="str">
        <f>_xlfn.XLOOKUP(R1618,Table4[Region],Table4[Region_Key])</f>
        <v>RK-02</v>
      </c>
      <c r="F1618" s="10" t="str">
        <f>_xlfn.XLOOKUP(S1618,Table6[Sales_Channel],Table6[Channel_Key])</f>
        <v>CK-01</v>
      </c>
      <c r="G1618" s="10" t="str">
        <f>_xlfn.XLOOKUP(T1618,Table7[Gender_Category],Table7[Gender_Key])</f>
        <v>GK-01</v>
      </c>
      <c r="H1618" s="10">
        <f>Cleaned_Data[[#This Row],[Units_Sold]]</f>
        <v>0</v>
      </c>
      <c r="I1618" s="10">
        <f>Cleaned_Data[[#This Row],[MRP]]</f>
        <v>4954.41</v>
      </c>
      <c r="J1618" s="10">
        <f>Cleaned_Data[[#This Row],[Discount_Applied]]</f>
        <v>0</v>
      </c>
      <c r="K1618" s="10">
        <f>Cleaned_Data[[#This Row],[Revenue]]</f>
        <v>0</v>
      </c>
      <c r="L1618" s="10">
        <f>Cleaned_Data[[#This Row],[Profit]]</f>
        <v>1522.3</v>
      </c>
      <c r="M1618" s="10" t="str">
        <f>Cleaned_Data[[#This Row],[Product_Name]]</f>
        <v>Tiempo Legend</v>
      </c>
      <c r="N1618" s="10" t="str">
        <f>Cleaned_Data[[#This Row],[Product_Line]]</f>
        <v>Soccer</v>
      </c>
      <c r="O1618" s="10" t="str">
        <f>Cleaned_Data[[#This Row],[Size]]</f>
        <v>L</v>
      </c>
      <c r="P1618" s="10" t="str">
        <f t="shared" si="50"/>
        <v>Tiempo Legend|Soccer|L</v>
      </c>
      <c r="Q1618" s="11">
        <f>Cleaned_Data[[#This Row],[Order_Date]]</f>
        <v>45839</v>
      </c>
      <c r="R1618" s="10" t="str">
        <f>Cleaned_Data[[#This Row],[Region]]</f>
        <v>Hyderabad</v>
      </c>
      <c r="S1618" s="10" t="str">
        <f>Cleaned_Data[[#This Row],[Sales_Channel]]</f>
        <v>Online</v>
      </c>
      <c r="T1618" s="10" t="str">
        <f>Cleaned_Data[[#This Row],[Gender_Category]]</f>
        <v>Kids</v>
      </c>
      <c r="U1618" t="str">
        <f t="shared" si="51"/>
        <v>DK-707</v>
      </c>
      <c r="V1618" s="10"/>
      <c r="W1618" s="10"/>
    </row>
    <row r="1619" spans="1:23" x14ac:dyDescent="0.3">
      <c r="A1619" s="10" t="s">
        <v>1938</v>
      </c>
      <c r="B1619" s="10">
        <f>Cleaned_Data[[#This Row],[Order_ID]]</f>
        <v>3695</v>
      </c>
      <c r="C1619" s="10" t="str">
        <f>_xlfn.XLOOKUP(P1619,Dim_Product!$E$2:$E$221,Dim_Product!$A$2:$A$221,"Not Found")</f>
        <v>PK-12</v>
      </c>
      <c r="D1619" s="10" t="str">
        <f>_xlfn.XLOOKUP(Table5[[#This Row],[Order_Date]],Table8[Date],Table8[Date_Key],"Not Found")</f>
        <v>DK-484</v>
      </c>
      <c r="E1619" s="10" t="str">
        <f>_xlfn.XLOOKUP(R1619,Table4[Region],Table4[Region_Key])</f>
        <v>RK-03</v>
      </c>
      <c r="F1619" s="10" t="str">
        <f>_xlfn.XLOOKUP(S1619,Table6[Sales_Channel],Table6[Channel_Key])</f>
        <v>CK-02</v>
      </c>
      <c r="G1619" s="10" t="str">
        <f>_xlfn.XLOOKUP(T1619,Table7[Gender_Category],Table7[Gender_Key])</f>
        <v>GK-01</v>
      </c>
      <c r="H1619" s="10">
        <f>Cleaned_Data[[#This Row],[Units_Sold]]</f>
        <v>-1</v>
      </c>
      <c r="I1619" s="10">
        <f>Cleaned_Data[[#This Row],[MRP]]</f>
        <v>4788.1099999999997</v>
      </c>
      <c r="J1619" s="10">
        <f>Cleaned_Data[[#This Row],[Discount_Applied]]</f>
        <v>0.19</v>
      </c>
      <c r="K1619" s="10">
        <f>Cleaned_Data[[#This Row],[Revenue]]</f>
        <v>-3878.37</v>
      </c>
      <c r="L1619" s="10">
        <f>Cleaned_Data[[#This Row],[Profit]]</f>
        <v>-259.55</v>
      </c>
      <c r="M1619" s="10" t="str">
        <f>Cleaned_Data[[#This Row],[Product_Name]]</f>
        <v>SuperRep Go</v>
      </c>
      <c r="N1619" s="10" t="str">
        <f>Cleaned_Data[[#This Row],[Product_Line]]</f>
        <v>Training</v>
      </c>
      <c r="O1619" s="10" t="str">
        <f>Cleaned_Data[[#This Row],[Size]]</f>
        <v>NA</v>
      </c>
      <c r="P1619" s="10" t="str">
        <f t="shared" si="50"/>
        <v>SuperRep Go|Training|NA</v>
      </c>
      <c r="Q1619" s="11">
        <f>Cleaned_Data[[#This Row],[Order_Date]]</f>
        <v>45616</v>
      </c>
      <c r="R1619" s="10" t="str">
        <f>Cleaned_Data[[#This Row],[Region]]</f>
        <v>Mumbai</v>
      </c>
      <c r="S1619" s="10" t="str">
        <f>Cleaned_Data[[#This Row],[Sales_Channel]]</f>
        <v>Retail</v>
      </c>
      <c r="T1619" s="10" t="str">
        <f>Cleaned_Data[[#This Row],[Gender_Category]]</f>
        <v>Kids</v>
      </c>
      <c r="U1619" t="str">
        <f t="shared" si="51"/>
        <v>DK-484</v>
      </c>
      <c r="V1619" s="10"/>
      <c r="W1619" s="10"/>
    </row>
    <row r="1620" spans="1:23" x14ac:dyDescent="0.3">
      <c r="A1620" s="10" t="s">
        <v>1939</v>
      </c>
      <c r="B1620" s="10">
        <f>Cleaned_Data[[#This Row],[Order_ID]]</f>
        <v>3696</v>
      </c>
      <c r="C1620" s="10" t="str">
        <f>_xlfn.XLOOKUP(P1620,Dim_Product!$E$2:$E$221,Dim_Product!$A$2:$A$221,"Not Found")</f>
        <v>PK-81</v>
      </c>
      <c r="D1620" s="10" t="str">
        <f>_xlfn.XLOOKUP(Table5[[#This Row],[Order_Date]],Table8[Date],Table8[Date_Key],"Not Found")</f>
        <v>DK-691</v>
      </c>
      <c r="E1620" s="10" t="str">
        <f>_xlfn.XLOOKUP(R1620,Table4[Region],Table4[Region_Key])</f>
        <v>RK-06</v>
      </c>
      <c r="F1620" s="10" t="str">
        <f>_xlfn.XLOOKUP(S1620,Table6[Sales_Channel],Table6[Channel_Key])</f>
        <v>CK-02</v>
      </c>
      <c r="G1620" s="10" t="str">
        <f>_xlfn.XLOOKUP(T1620,Table7[Gender_Category],Table7[Gender_Key])</f>
        <v>GK-01</v>
      </c>
      <c r="H1620" s="10">
        <f>Cleaned_Data[[#This Row],[Units_Sold]]</f>
        <v>2</v>
      </c>
      <c r="I1620" s="10">
        <f>Cleaned_Data[[#This Row],[MRP]]</f>
        <v>6425.04</v>
      </c>
      <c r="J1620" s="10">
        <f>Cleaned_Data[[#This Row],[Discount_Applied]]</f>
        <v>0</v>
      </c>
      <c r="K1620" s="10">
        <f>Cleaned_Data[[#This Row],[Revenue]]</f>
        <v>0</v>
      </c>
      <c r="L1620" s="10">
        <f>Cleaned_Data[[#This Row],[Profit]]</f>
        <v>1966.58</v>
      </c>
      <c r="M1620" s="10" t="str">
        <f>Cleaned_Data[[#This Row],[Product_Name]]</f>
        <v>ZoomX Invincible</v>
      </c>
      <c r="N1620" s="10" t="str">
        <f>Cleaned_Data[[#This Row],[Product_Line]]</f>
        <v>Training</v>
      </c>
      <c r="O1620" s="10" t="str">
        <f>Cleaned_Data[[#This Row],[Size]]</f>
        <v>M</v>
      </c>
      <c r="P1620" s="10" t="str">
        <f t="shared" si="50"/>
        <v>ZoomX Invincible|Training|M</v>
      </c>
      <c r="Q1620" s="11">
        <f>Cleaned_Data[[#This Row],[Order_Date]]</f>
        <v>45823</v>
      </c>
      <c r="R1620" s="10" t="str">
        <f>Cleaned_Data[[#This Row],[Region]]</f>
        <v>Kolkata</v>
      </c>
      <c r="S1620" s="10" t="str">
        <f>Cleaned_Data[[#This Row],[Sales_Channel]]</f>
        <v>Retail</v>
      </c>
      <c r="T1620" s="10" t="str">
        <f>Cleaned_Data[[#This Row],[Gender_Category]]</f>
        <v>Kids</v>
      </c>
      <c r="U1620" t="str">
        <f t="shared" si="51"/>
        <v>DK-691</v>
      </c>
      <c r="V1620" s="10"/>
      <c r="W1620" s="10"/>
    </row>
    <row r="1621" spans="1:23" x14ac:dyDescent="0.3">
      <c r="A1621" s="10" t="s">
        <v>1940</v>
      </c>
      <c r="B1621" s="10">
        <f>Cleaned_Data[[#This Row],[Order_ID]]</f>
        <v>3697</v>
      </c>
      <c r="C1621" s="10" t="str">
        <f>_xlfn.XLOOKUP(P1621,Dim_Product!$E$2:$E$221,Dim_Product!$A$2:$A$221,"Not Found")</f>
        <v>PK-34</v>
      </c>
      <c r="D1621" s="10" t="str">
        <f>_xlfn.XLOOKUP(Table5[[#This Row],[Order_Date]],Table8[Date],Table8[Date_Key],"Not Found")</f>
        <v>DK-563</v>
      </c>
      <c r="E1621" s="10" t="str">
        <f>_xlfn.XLOOKUP(R1621,Table4[Region],Table4[Region_Key])</f>
        <v>RK-04</v>
      </c>
      <c r="F1621" s="10" t="str">
        <f>_xlfn.XLOOKUP(S1621,Table6[Sales_Channel],Table6[Channel_Key])</f>
        <v>CK-01</v>
      </c>
      <c r="G1621" s="10" t="str">
        <f>_xlfn.XLOOKUP(T1621,Table7[Gender_Category],Table7[Gender_Key])</f>
        <v>GK-02</v>
      </c>
      <c r="H1621" s="10">
        <f>Cleaned_Data[[#This Row],[Units_Sold]]</f>
        <v>-1</v>
      </c>
      <c r="I1621" s="10">
        <f>Cleaned_Data[[#This Row],[MRP]]</f>
        <v>6110.0300000000007</v>
      </c>
      <c r="J1621" s="10">
        <f>Cleaned_Data[[#This Row],[Discount_Applied]]</f>
        <v>0</v>
      </c>
      <c r="K1621" s="10">
        <f>Cleaned_Data[[#This Row],[Revenue]]</f>
        <v>0</v>
      </c>
      <c r="L1621" s="10">
        <f>Cleaned_Data[[#This Row],[Profit]]</f>
        <v>80.680000000000007</v>
      </c>
      <c r="M1621" s="10" t="str">
        <f>Cleaned_Data[[#This Row],[Product_Name]]</f>
        <v>Free RN</v>
      </c>
      <c r="N1621" s="10" t="str">
        <f>Cleaned_Data[[#This Row],[Product_Line]]</f>
        <v>Running</v>
      </c>
      <c r="O1621" s="10" t="str">
        <f>Cleaned_Data[[#This Row],[Size]]</f>
        <v>NA</v>
      </c>
      <c r="P1621" s="10" t="str">
        <f t="shared" si="50"/>
        <v>Free RN|Running|NA</v>
      </c>
      <c r="Q1621" s="11">
        <f>Cleaned_Data[[#This Row],[Order_Date]]</f>
        <v>45695</v>
      </c>
      <c r="R1621" s="10" t="str">
        <f>Cleaned_Data[[#This Row],[Region]]</f>
        <v>Pune</v>
      </c>
      <c r="S1621" s="10" t="str">
        <f>Cleaned_Data[[#This Row],[Sales_Channel]]</f>
        <v>Online</v>
      </c>
      <c r="T1621" s="10" t="str">
        <f>Cleaned_Data[[#This Row],[Gender_Category]]</f>
        <v>Women</v>
      </c>
      <c r="U1621" t="str">
        <f t="shared" si="51"/>
        <v>DK-563</v>
      </c>
      <c r="V1621" s="10"/>
      <c r="W1621" s="10"/>
    </row>
    <row r="1622" spans="1:23" x14ac:dyDescent="0.3">
      <c r="A1622" s="10" t="s">
        <v>1941</v>
      </c>
      <c r="B1622" s="10">
        <f>Cleaned_Data[[#This Row],[Order_ID]]</f>
        <v>3698</v>
      </c>
      <c r="C1622" s="10" t="str">
        <f>_xlfn.XLOOKUP(P1622,Dim_Product!$E$2:$E$221,Dim_Product!$A$2:$A$221,"Not Found")</f>
        <v>PK-82</v>
      </c>
      <c r="D1622" s="10" t="str">
        <f>_xlfn.XLOOKUP(Table5[[#This Row],[Order_Date]],Table8[Date],Table8[Date_Key],"Not Found")</f>
        <v>DK-466</v>
      </c>
      <c r="E1622" s="10" t="str">
        <f>_xlfn.XLOOKUP(R1622,Table4[Region],Table4[Region_Key])</f>
        <v>RK-05</v>
      </c>
      <c r="F1622" s="10" t="str">
        <f>_xlfn.XLOOKUP(S1622,Table6[Sales_Channel],Table6[Channel_Key])</f>
        <v>CK-02</v>
      </c>
      <c r="G1622" s="10" t="str">
        <f>_xlfn.XLOOKUP(T1622,Table7[Gender_Category],Table7[Gender_Key])</f>
        <v>GK-02</v>
      </c>
      <c r="H1622" s="10">
        <f>Cleaned_Data[[#This Row],[Units_Sold]]</f>
        <v>0</v>
      </c>
      <c r="I1622" s="10">
        <f>Cleaned_Data[[#This Row],[MRP]]</f>
        <v>7268.55</v>
      </c>
      <c r="J1622" s="10">
        <f>Cleaned_Data[[#This Row],[Discount_Applied]]</f>
        <v>0.34</v>
      </c>
      <c r="K1622" s="10">
        <f>Cleaned_Data[[#This Row],[Revenue]]</f>
        <v>0</v>
      </c>
      <c r="L1622" s="10">
        <f>Cleaned_Data[[#This Row],[Profit]]</f>
        <v>219.99</v>
      </c>
      <c r="M1622" s="10" t="str">
        <f>Cleaned_Data[[#This Row],[Product_Name]]</f>
        <v>Zoom Freak</v>
      </c>
      <c r="N1622" s="10" t="str">
        <f>Cleaned_Data[[#This Row],[Product_Line]]</f>
        <v>Basketball</v>
      </c>
      <c r="O1622" s="10" t="str">
        <f>Cleaned_Data[[#This Row],[Size]]</f>
        <v>L</v>
      </c>
      <c r="P1622" s="10" t="str">
        <f t="shared" si="50"/>
        <v>Zoom Freak|Basketball|L</v>
      </c>
      <c r="Q1622" s="11">
        <f>Cleaned_Data[[#This Row],[Order_Date]]</f>
        <v>45598</v>
      </c>
      <c r="R1622" s="10" t="str">
        <f>Cleaned_Data[[#This Row],[Region]]</f>
        <v>Delhi</v>
      </c>
      <c r="S1622" s="10" t="str">
        <f>Cleaned_Data[[#This Row],[Sales_Channel]]</f>
        <v>Retail</v>
      </c>
      <c r="T1622" s="10" t="str">
        <f>Cleaned_Data[[#This Row],[Gender_Category]]</f>
        <v>Women</v>
      </c>
      <c r="U1622" t="str">
        <f t="shared" si="51"/>
        <v>DK-466</v>
      </c>
      <c r="V1622" s="10"/>
      <c r="W1622" s="10"/>
    </row>
    <row r="1623" spans="1:23" x14ac:dyDescent="0.3">
      <c r="A1623" s="10" t="s">
        <v>1942</v>
      </c>
      <c r="B1623" s="10">
        <f>Cleaned_Data[[#This Row],[Order_ID]]</f>
        <v>3699</v>
      </c>
      <c r="C1623" s="10" t="str">
        <f>_xlfn.XLOOKUP(P1623,Dim_Product!$E$2:$E$221,Dim_Product!$A$2:$A$221,"Not Found")</f>
        <v>PK-155</v>
      </c>
      <c r="D1623" s="10" t="str">
        <f>_xlfn.XLOOKUP(Table5[[#This Row],[Order_Date]],Table8[Date],Table8[Date_Key],"Not Found")</f>
        <v>DK-635</v>
      </c>
      <c r="E1623" s="10" t="str">
        <f>_xlfn.XLOOKUP(R1623,Table4[Region],Table4[Region_Key])</f>
        <v>RK-05</v>
      </c>
      <c r="F1623" s="10" t="str">
        <f>_xlfn.XLOOKUP(S1623,Table6[Sales_Channel],Table6[Channel_Key])</f>
        <v>CK-02</v>
      </c>
      <c r="G1623" s="10" t="str">
        <f>_xlfn.XLOOKUP(T1623,Table7[Gender_Category],Table7[Gender_Key])</f>
        <v>GK-02</v>
      </c>
      <c r="H1623" s="10">
        <f>Cleaned_Data[[#This Row],[Units_Sold]]</f>
        <v>2</v>
      </c>
      <c r="I1623" s="10">
        <f>Cleaned_Data[[#This Row],[MRP]]</f>
        <v>8400.1</v>
      </c>
      <c r="J1623" s="10">
        <f>Cleaned_Data[[#This Row],[Discount_Applied]]</f>
        <v>0.47</v>
      </c>
      <c r="K1623" s="10">
        <f>Cleaned_Data[[#This Row],[Revenue]]</f>
        <v>0</v>
      </c>
      <c r="L1623" s="10">
        <f>Cleaned_Data[[#This Row],[Profit]]</f>
        <v>249.58</v>
      </c>
      <c r="M1623" s="10" t="str">
        <f>Cleaned_Data[[#This Row],[Product_Name]]</f>
        <v>Air Zoom</v>
      </c>
      <c r="N1623" s="10" t="str">
        <f>Cleaned_Data[[#This Row],[Product_Line]]</f>
        <v>Running</v>
      </c>
      <c r="O1623" s="10" t="str">
        <f>Cleaned_Data[[#This Row],[Size]]</f>
        <v>7</v>
      </c>
      <c r="P1623" s="10" t="str">
        <f t="shared" si="50"/>
        <v>Air Zoom|Running|7</v>
      </c>
      <c r="Q1623" s="11">
        <f>Cleaned_Data[[#This Row],[Order_Date]]</f>
        <v>45767</v>
      </c>
      <c r="R1623" s="10" t="str">
        <f>Cleaned_Data[[#This Row],[Region]]</f>
        <v>Delhi</v>
      </c>
      <c r="S1623" s="10" t="str">
        <f>Cleaned_Data[[#This Row],[Sales_Channel]]</f>
        <v>Retail</v>
      </c>
      <c r="T1623" s="10" t="str">
        <f>Cleaned_Data[[#This Row],[Gender_Category]]</f>
        <v>Women</v>
      </c>
      <c r="U1623" t="str">
        <f t="shared" si="51"/>
        <v>DK-635</v>
      </c>
      <c r="V1623" s="10"/>
      <c r="W1623" s="10"/>
    </row>
    <row r="1624" spans="1:23" x14ac:dyDescent="0.3">
      <c r="A1624" s="10" t="s">
        <v>1943</v>
      </c>
      <c r="B1624" s="10">
        <f>Cleaned_Data[[#This Row],[Order_ID]]</f>
        <v>3700</v>
      </c>
      <c r="C1624" s="10" t="str">
        <f>_xlfn.XLOOKUP(P1624,Dim_Product!$E$2:$E$221,Dim_Product!$A$2:$A$221,"Not Found")</f>
        <v>PK-37</v>
      </c>
      <c r="D1624" s="10" t="str">
        <f>_xlfn.XLOOKUP(Table5[[#This Row],[Order_Date]],Table8[Date],Table8[Date_Key],"Not Found")</f>
        <v>DK-425</v>
      </c>
      <c r="E1624" s="10" t="str">
        <f>_xlfn.XLOOKUP(R1624,Table4[Region],Table4[Region_Key])</f>
        <v>RK-05</v>
      </c>
      <c r="F1624" s="10" t="str">
        <f>_xlfn.XLOOKUP(S1624,Table6[Sales_Channel],Table6[Channel_Key])</f>
        <v>CK-01</v>
      </c>
      <c r="G1624" s="10" t="str">
        <f>_xlfn.XLOOKUP(T1624,Table7[Gender_Category],Table7[Gender_Key])</f>
        <v>GK-03</v>
      </c>
      <c r="H1624" s="10">
        <f>Cleaned_Data[[#This Row],[Units_Sold]]</f>
        <v>2</v>
      </c>
      <c r="I1624" s="10">
        <f>Cleaned_Data[[#This Row],[MRP]]</f>
        <v>3951.29</v>
      </c>
      <c r="J1624" s="10">
        <f>Cleaned_Data[[#This Row],[Discount_Applied]]</f>
        <v>0</v>
      </c>
      <c r="K1624" s="10">
        <f>Cleaned_Data[[#This Row],[Revenue]]</f>
        <v>0</v>
      </c>
      <c r="L1624" s="10">
        <f>Cleaned_Data[[#This Row],[Profit]]</f>
        <v>-70.930000000000007</v>
      </c>
      <c r="M1624" s="10" t="str">
        <f>Cleaned_Data[[#This Row],[Product_Name]]</f>
        <v>Premier III</v>
      </c>
      <c r="N1624" s="10" t="str">
        <f>Cleaned_Data[[#This Row],[Product_Line]]</f>
        <v>Soccer</v>
      </c>
      <c r="O1624" s="10" t="str">
        <f>Cleaned_Data[[#This Row],[Size]]</f>
        <v>XL</v>
      </c>
      <c r="P1624" s="10" t="str">
        <f t="shared" si="50"/>
        <v>Premier III|Soccer|XL</v>
      </c>
      <c r="Q1624" s="11">
        <f>Cleaned_Data[[#This Row],[Order_Date]]</f>
        <v>45557</v>
      </c>
      <c r="R1624" s="10" t="str">
        <f>Cleaned_Data[[#This Row],[Region]]</f>
        <v>Delhi</v>
      </c>
      <c r="S1624" s="10" t="str">
        <f>Cleaned_Data[[#This Row],[Sales_Channel]]</f>
        <v>Online</v>
      </c>
      <c r="T1624" s="10" t="str">
        <f>Cleaned_Data[[#This Row],[Gender_Category]]</f>
        <v>Men</v>
      </c>
      <c r="U1624" t="str">
        <f t="shared" si="51"/>
        <v>DK-425</v>
      </c>
      <c r="V1624" s="10"/>
      <c r="W1624" s="10"/>
    </row>
    <row r="1625" spans="1:23" x14ac:dyDescent="0.3">
      <c r="A1625" s="10" t="s">
        <v>1944</v>
      </c>
      <c r="B1625" s="10">
        <f>Cleaned_Data[[#This Row],[Order_ID]]</f>
        <v>3701</v>
      </c>
      <c r="C1625" s="10" t="str">
        <f>_xlfn.XLOOKUP(P1625,Dim_Product!$E$2:$E$221,Dim_Product!$A$2:$A$221,"Not Found")</f>
        <v>PK-77</v>
      </c>
      <c r="D1625" s="10" t="str">
        <f>_xlfn.XLOOKUP(Table5[[#This Row],[Order_Date]],Table8[Date],Table8[Date_Key],"Not Found")</f>
        <v>DK-700</v>
      </c>
      <c r="E1625" s="10" t="str">
        <f>_xlfn.XLOOKUP(R1625,Table4[Region],Table4[Region_Key])</f>
        <v>RK-01</v>
      </c>
      <c r="F1625" s="10" t="str">
        <f>_xlfn.XLOOKUP(S1625,Table6[Sales_Channel],Table6[Channel_Key])</f>
        <v>CK-01</v>
      </c>
      <c r="G1625" s="10" t="str">
        <f>_xlfn.XLOOKUP(T1625,Table7[Gender_Category],Table7[Gender_Key])</f>
        <v>GK-03</v>
      </c>
      <c r="H1625" s="10">
        <f>Cleaned_Data[[#This Row],[Units_Sold]]</f>
        <v>2</v>
      </c>
      <c r="I1625" s="10">
        <f>Cleaned_Data[[#This Row],[MRP]]</f>
        <v>9459.94</v>
      </c>
      <c r="J1625" s="10">
        <f>Cleaned_Data[[#This Row],[Discount_Applied]]</f>
        <v>0.57999999999999996</v>
      </c>
      <c r="K1625" s="10">
        <f>Cleaned_Data[[#This Row],[Revenue]]</f>
        <v>0</v>
      </c>
      <c r="L1625" s="10">
        <f>Cleaned_Data[[#This Row],[Profit]]</f>
        <v>-463.88</v>
      </c>
      <c r="M1625" s="10" t="str">
        <f>Cleaned_Data[[#This Row],[Product_Name]]</f>
        <v>Metcon 7</v>
      </c>
      <c r="N1625" s="10" t="str">
        <f>Cleaned_Data[[#This Row],[Product_Line]]</f>
        <v>Training</v>
      </c>
      <c r="O1625" s="10" t="str">
        <f>Cleaned_Data[[#This Row],[Size]]</f>
        <v>L</v>
      </c>
      <c r="P1625" s="10" t="str">
        <f t="shared" si="50"/>
        <v>Metcon 7|Training|L</v>
      </c>
      <c r="Q1625" s="11">
        <f>Cleaned_Data[[#This Row],[Order_Date]]</f>
        <v>45832</v>
      </c>
      <c r="R1625" s="10" t="str">
        <f>Cleaned_Data[[#This Row],[Region]]</f>
        <v>Bangalore</v>
      </c>
      <c r="S1625" s="10" t="str">
        <f>Cleaned_Data[[#This Row],[Sales_Channel]]</f>
        <v>Online</v>
      </c>
      <c r="T1625" s="10" t="str">
        <f>Cleaned_Data[[#This Row],[Gender_Category]]</f>
        <v>Men</v>
      </c>
      <c r="U1625" t="str">
        <f t="shared" si="51"/>
        <v>DK-700</v>
      </c>
      <c r="V1625" s="10"/>
      <c r="W1625" s="10"/>
    </row>
    <row r="1626" spans="1:23" x14ac:dyDescent="0.3">
      <c r="A1626" s="10" t="s">
        <v>1945</v>
      </c>
      <c r="B1626" s="10">
        <f>Cleaned_Data[[#This Row],[Order_ID]]</f>
        <v>3702</v>
      </c>
      <c r="C1626" s="10" t="str">
        <f>_xlfn.XLOOKUP(P1626,Dim_Product!$E$2:$E$221,Dim_Product!$A$2:$A$221,"Not Found")</f>
        <v>PK-67</v>
      </c>
      <c r="D1626" s="10" t="str">
        <f>_xlfn.XLOOKUP(Table5[[#This Row],[Order_Date]],Table8[Date],Table8[Date_Key],"Not Found")</f>
        <v>DK-481</v>
      </c>
      <c r="E1626" s="10" t="str">
        <f>_xlfn.XLOOKUP(R1626,Table4[Region],Table4[Region_Key])</f>
        <v>RK-04</v>
      </c>
      <c r="F1626" s="10" t="str">
        <f>_xlfn.XLOOKUP(S1626,Table6[Sales_Channel],Table6[Channel_Key])</f>
        <v>CK-01</v>
      </c>
      <c r="G1626" s="10" t="str">
        <f>_xlfn.XLOOKUP(T1626,Table7[Gender_Category],Table7[Gender_Key])</f>
        <v>GK-03</v>
      </c>
      <c r="H1626" s="10">
        <f>Cleaned_Data[[#This Row],[Units_Sold]]</f>
        <v>2</v>
      </c>
      <c r="I1626" s="10">
        <f>Cleaned_Data[[#This Row],[MRP]]</f>
        <v>6110.0300000000007</v>
      </c>
      <c r="J1626" s="10">
        <f>Cleaned_Data[[#This Row],[Discount_Applied]]</f>
        <v>0.99</v>
      </c>
      <c r="K1626" s="10">
        <f>Cleaned_Data[[#This Row],[Revenue]]</f>
        <v>0</v>
      </c>
      <c r="L1626" s="10">
        <f>Cleaned_Data[[#This Row],[Profit]]</f>
        <v>3398.32</v>
      </c>
      <c r="M1626" s="10" t="str">
        <f>Cleaned_Data[[#This Row],[Product_Name]]</f>
        <v>React Infinity</v>
      </c>
      <c r="N1626" s="10" t="str">
        <f>Cleaned_Data[[#This Row],[Product_Line]]</f>
        <v>Running</v>
      </c>
      <c r="O1626" s="10" t="str">
        <f>Cleaned_Data[[#This Row],[Size]]</f>
        <v>M</v>
      </c>
      <c r="P1626" s="10" t="str">
        <f t="shared" si="50"/>
        <v>React Infinity|Running|M</v>
      </c>
      <c r="Q1626" s="11">
        <f>Cleaned_Data[[#This Row],[Order_Date]]</f>
        <v>45613</v>
      </c>
      <c r="R1626" s="10" t="str">
        <f>Cleaned_Data[[#This Row],[Region]]</f>
        <v>Pune</v>
      </c>
      <c r="S1626" s="10" t="str">
        <f>Cleaned_Data[[#This Row],[Sales_Channel]]</f>
        <v>Online</v>
      </c>
      <c r="T1626" s="10" t="str">
        <f>Cleaned_Data[[#This Row],[Gender_Category]]</f>
        <v>Men</v>
      </c>
      <c r="U1626" t="str">
        <f t="shared" si="51"/>
        <v>DK-481</v>
      </c>
      <c r="V1626" s="10"/>
      <c r="W1626" s="10"/>
    </row>
    <row r="1627" spans="1:23" x14ac:dyDescent="0.3">
      <c r="A1627" s="10" t="s">
        <v>1946</v>
      </c>
      <c r="B1627" s="10">
        <f>Cleaned_Data[[#This Row],[Order_ID]]</f>
        <v>3703</v>
      </c>
      <c r="C1627" s="10" t="str">
        <f>_xlfn.XLOOKUP(P1627,Dim_Product!$E$2:$E$221,Dim_Product!$A$2:$A$221,"Not Found")</f>
        <v>PK-114</v>
      </c>
      <c r="D1627" s="10" t="str">
        <f>_xlfn.XLOOKUP(Table5[[#This Row],[Order_Date]],Table8[Date],Table8[Date_Key],"Not Found")</f>
        <v>DK-586</v>
      </c>
      <c r="E1627" s="10" t="str">
        <f>_xlfn.XLOOKUP(R1627,Table4[Region],Table4[Region_Key])</f>
        <v>RK-03</v>
      </c>
      <c r="F1627" s="10" t="str">
        <f>_xlfn.XLOOKUP(S1627,Table6[Sales_Channel],Table6[Channel_Key])</f>
        <v>CK-01</v>
      </c>
      <c r="G1627" s="10" t="str">
        <f>_xlfn.XLOOKUP(T1627,Table7[Gender_Category],Table7[Gender_Key])</f>
        <v>GK-03</v>
      </c>
      <c r="H1627" s="10">
        <f>Cleaned_Data[[#This Row],[Units_Sold]]</f>
        <v>2</v>
      </c>
      <c r="I1627" s="10">
        <f>Cleaned_Data[[#This Row],[MRP]]</f>
        <v>6110.0300000000007</v>
      </c>
      <c r="J1627" s="10">
        <f>Cleaned_Data[[#This Row],[Discount_Applied]]</f>
        <v>0</v>
      </c>
      <c r="K1627" s="10">
        <f>Cleaned_Data[[#This Row],[Revenue]]</f>
        <v>0</v>
      </c>
      <c r="L1627" s="10">
        <f>Cleaned_Data[[#This Row],[Profit]]</f>
        <v>326.86</v>
      </c>
      <c r="M1627" s="10" t="str">
        <f>Cleaned_Data[[#This Row],[Product_Name]]</f>
        <v>Air Zoom</v>
      </c>
      <c r="N1627" s="10" t="str">
        <f>Cleaned_Data[[#This Row],[Product_Line]]</f>
        <v>Running</v>
      </c>
      <c r="O1627" s="10" t="str">
        <f>Cleaned_Data[[#This Row],[Size]]</f>
        <v>M</v>
      </c>
      <c r="P1627" s="10" t="str">
        <f t="shared" si="50"/>
        <v>Air Zoom|Running|M</v>
      </c>
      <c r="Q1627" s="11">
        <f>Cleaned_Data[[#This Row],[Order_Date]]</f>
        <v>45718</v>
      </c>
      <c r="R1627" s="10" t="str">
        <f>Cleaned_Data[[#This Row],[Region]]</f>
        <v>Mumbai</v>
      </c>
      <c r="S1627" s="10" t="str">
        <f>Cleaned_Data[[#This Row],[Sales_Channel]]</f>
        <v>Online</v>
      </c>
      <c r="T1627" s="10" t="str">
        <f>Cleaned_Data[[#This Row],[Gender_Category]]</f>
        <v>Men</v>
      </c>
      <c r="U1627" t="str">
        <f t="shared" si="51"/>
        <v>DK-586</v>
      </c>
      <c r="V1627" s="10"/>
      <c r="W1627" s="10"/>
    </row>
    <row r="1628" spans="1:23" x14ac:dyDescent="0.3">
      <c r="A1628" s="10" t="s">
        <v>1947</v>
      </c>
      <c r="B1628" s="10">
        <f>Cleaned_Data[[#This Row],[Order_ID]]</f>
        <v>3704</v>
      </c>
      <c r="C1628" s="10" t="str">
        <f>_xlfn.XLOOKUP(P1628,Dim_Product!$E$2:$E$221,Dim_Product!$A$2:$A$221,"Not Found")</f>
        <v>PK-118</v>
      </c>
      <c r="D1628" s="10" t="str">
        <f>_xlfn.XLOOKUP(Table5[[#This Row],[Order_Date]],Table8[Date],Table8[Date_Key],"Not Found")</f>
        <v>DK-427</v>
      </c>
      <c r="E1628" s="10" t="str">
        <f>_xlfn.XLOOKUP(R1628,Table4[Region],Table4[Region_Key])</f>
        <v>RK-05</v>
      </c>
      <c r="F1628" s="10" t="str">
        <f>_xlfn.XLOOKUP(S1628,Table6[Sales_Channel],Table6[Channel_Key])</f>
        <v>CK-02</v>
      </c>
      <c r="G1628" s="10" t="str">
        <f>_xlfn.XLOOKUP(T1628,Table7[Gender_Category],Table7[Gender_Key])</f>
        <v>GK-01</v>
      </c>
      <c r="H1628" s="10">
        <f>Cleaned_Data[[#This Row],[Units_Sold]]</f>
        <v>2</v>
      </c>
      <c r="I1628" s="10">
        <f>Cleaned_Data[[#This Row],[MRP]]</f>
        <v>6110.0300000000007</v>
      </c>
      <c r="J1628" s="10">
        <f>Cleaned_Data[[#This Row],[Discount_Applied]]</f>
        <v>0.31</v>
      </c>
      <c r="K1628" s="10">
        <f>Cleaned_Data[[#This Row],[Revenue]]</f>
        <v>0</v>
      </c>
      <c r="L1628" s="10">
        <f>Cleaned_Data[[#This Row],[Profit]]</f>
        <v>3556.62</v>
      </c>
      <c r="M1628" s="10" t="str">
        <f>Cleaned_Data[[#This Row],[Product_Name]]</f>
        <v>Pegasus Turbo</v>
      </c>
      <c r="N1628" s="10" t="str">
        <f>Cleaned_Data[[#This Row],[Product_Line]]</f>
        <v>Running</v>
      </c>
      <c r="O1628" s="10" t="str">
        <f>Cleaned_Data[[#This Row],[Size]]</f>
        <v>M</v>
      </c>
      <c r="P1628" s="10" t="str">
        <f t="shared" si="50"/>
        <v>Pegasus Turbo|Running|M</v>
      </c>
      <c r="Q1628" s="11">
        <f>Cleaned_Data[[#This Row],[Order_Date]]</f>
        <v>45559</v>
      </c>
      <c r="R1628" s="10" t="str">
        <f>Cleaned_Data[[#This Row],[Region]]</f>
        <v>Delhi</v>
      </c>
      <c r="S1628" s="10" t="str">
        <f>Cleaned_Data[[#This Row],[Sales_Channel]]</f>
        <v>Retail</v>
      </c>
      <c r="T1628" s="10" t="str">
        <f>Cleaned_Data[[#This Row],[Gender_Category]]</f>
        <v>Kids</v>
      </c>
      <c r="U1628" t="str">
        <f t="shared" si="51"/>
        <v>DK-427</v>
      </c>
      <c r="V1628" s="10"/>
      <c r="W1628" s="10"/>
    </row>
    <row r="1629" spans="1:23" x14ac:dyDescent="0.3">
      <c r="A1629" s="10" t="s">
        <v>1948</v>
      </c>
      <c r="B1629" s="10">
        <f>Cleaned_Data[[#This Row],[Order_ID]]</f>
        <v>3705</v>
      </c>
      <c r="C1629" s="10" t="str">
        <f>_xlfn.XLOOKUP(P1629,Dim_Product!$E$2:$E$221,Dim_Product!$A$2:$A$221,"Not Found")</f>
        <v>PK-117</v>
      </c>
      <c r="D1629" s="10" t="str">
        <f>_xlfn.XLOOKUP(Table5[[#This Row],[Order_Date]],Table8[Date],Table8[Date_Key],"Not Found")</f>
        <v>DK-515</v>
      </c>
      <c r="E1629" s="10" t="str">
        <f>_xlfn.XLOOKUP(R1629,Table4[Region],Table4[Region_Key])</f>
        <v>RK-02</v>
      </c>
      <c r="F1629" s="10" t="str">
        <f>_xlfn.XLOOKUP(S1629,Table6[Sales_Channel],Table6[Channel_Key])</f>
        <v>CK-01</v>
      </c>
      <c r="G1629" s="10" t="str">
        <f>_xlfn.XLOOKUP(T1629,Table7[Gender_Category],Table7[Gender_Key])</f>
        <v>GK-01</v>
      </c>
      <c r="H1629" s="10">
        <f>Cleaned_Data[[#This Row],[Units_Sold]]</f>
        <v>2</v>
      </c>
      <c r="I1629" s="10">
        <f>Cleaned_Data[[#This Row],[MRP]]</f>
        <v>5644.1</v>
      </c>
      <c r="J1629" s="10">
        <f>Cleaned_Data[[#This Row],[Discount_Applied]]</f>
        <v>0.09</v>
      </c>
      <c r="K1629" s="10">
        <f>Cleaned_Data[[#This Row],[Revenue]]</f>
        <v>0</v>
      </c>
      <c r="L1629" s="10">
        <f>Cleaned_Data[[#This Row],[Profit]]</f>
        <v>3860.78</v>
      </c>
      <c r="M1629" s="10" t="str">
        <f>Cleaned_Data[[#This Row],[Product_Name]]</f>
        <v>Metcon 7</v>
      </c>
      <c r="N1629" s="10" t="str">
        <f>Cleaned_Data[[#This Row],[Product_Line]]</f>
        <v>Training</v>
      </c>
      <c r="O1629" s="10" t="str">
        <f>Cleaned_Data[[#This Row],[Size]]</f>
        <v>6</v>
      </c>
      <c r="P1629" s="10" t="str">
        <f t="shared" si="50"/>
        <v>Metcon 7|Training|6</v>
      </c>
      <c r="Q1629" s="11">
        <f>Cleaned_Data[[#This Row],[Order_Date]]</f>
        <v>45647</v>
      </c>
      <c r="R1629" s="10" t="str">
        <f>Cleaned_Data[[#This Row],[Region]]</f>
        <v>Hyderabad</v>
      </c>
      <c r="S1629" s="10" t="str">
        <f>Cleaned_Data[[#This Row],[Sales_Channel]]</f>
        <v>Online</v>
      </c>
      <c r="T1629" s="10" t="str">
        <f>Cleaned_Data[[#This Row],[Gender_Category]]</f>
        <v>Kids</v>
      </c>
      <c r="U1629" t="str">
        <f t="shared" si="51"/>
        <v>DK-515</v>
      </c>
      <c r="V1629" s="10"/>
      <c r="W1629" s="10"/>
    </row>
    <row r="1630" spans="1:23" x14ac:dyDescent="0.3">
      <c r="A1630" s="10" t="s">
        <v>1949</v>
      </c>
      <c r="B1630" s="10">
        <f>Cleaned_Data[[#This Row],[Order_ID]]</f>
        <v>3706</v>
      </c>
      <c r="C1630" s="10" t="str">
        <f>_xlfn.XLOOKUP(P1630,Dim_Product!$E$2:$E$221,Dim_Product!$A$2:$A$221,"Not Found")</f>
        <v>PK-118</v>
      </c>
      <c r="D1630" s="10" t="str">
        <f>_xlfn.XLOOKUP(Table5[[#This Row],[Order_Date]],Table8[Date],Table8[Date_Key],"Not Found")</f>
        <v>Not Found</v>
      </c>
      <c r="E1630" s="10" t="str">
        <f>_xlfn.XLOOKUP(R1630,Table4[Region],Table4[Region_Key])</f>
        <v>RK-02</v>
      </c>
      <c r="F1630" s="10" t="str">
        <f>_xlfn.XLOOKUP(S1630,Table6[Sales_Channel],Table6[Channel_Key])</f>
        <v>CK-02</v>
      </c>
      <c r="G1630" s="10" t="str">
        <f>_xlfn.XLOOKUP(T1630,Table7[Gender_Category],Table7[Gender_Key])</f>
        <v>GK-03</v>
      </c>
      <c r="H1630" s="10">
        <f>Cleaned_Data[[#This Row],[Units_Sold]]</f>
        <v>1</v>
      </c>
      <c r="I1630" s="10">
        <f>Cleaned_Data[[#This Row],[MRP]]</f>
        <v>9437.73</v>
      </c>
      <c r="J1630" s="10">
        <f>Cleaned_Data[[#This Row],[Discount_Applied]]</f>
        <v>0</v>
      </c>
      <c r="K1630" s="10">
        <f>Cleaned_Data[[#This Row],[Revenue]]</f>
        <v>0</v>
      </c>
      <c r="L1630" s="10">
        <f>Cleaned_Data[[#This Row],[Profit]]</f>
        <v>3271.38</v>
      </c>
      <c r="M1630" s="10" t="str">
        <f>Cleaned_Data[[#This Row],[Product_Name]]</f>
        <v>Pegasus Turbo</v>
      </c>
      <c r="N1630" s="10" t="str">
        <f>Cleaned_Data[[#This Row],[Product_Line]]</f>
        <v>Running</v>
      </c>
      <c r="O1630" s="10" t="str">
        <f>Cleaned_Data[[#This Row],[Size]]</f>
        <v>M</v>
      </c>
      <c r="P1630" s="10" t="str">
        <f t="shared" si="50"/>
        <v>Pegasus Turbo|Running|M</v>
      </c>
      <c r="Q1630" s="11" t="str">
        <f>Cleaned_Data[[#This Row],[Order_Date]]</f>
        <v/>
      </c>
      <c r="R1630" s="10" t="str">
        <f>Cleaned_Data[[#This Row],[Region]]</f>
        <v>Hyderabad</v>
      </c>
      <c r="S1630" s="10" t="str">
        <f>Cleaned_Data[[#This Row],[Sales_Channel]]</f>
        <v>Retail</v>
      </c>
      <c r="T1630" s="10" t="str">
        <f>Cleaned_Data[[#This Row],[Gender_Category]]</f>
        <v>Men</v>
      </c>
      <c r="U1630" t="str">
        <f t="shared" si="51"/>
        <v>Not Found</v>
      </c>
      <c r="V1630" s="10"/>
      <c r="W1630" s="10"/>
    </row>
    <row r="1631" spans="1:23" x14ac:dyDescent="0.3">
      <c r="A1631" s="10" t="s">
        <v>1950</v>
      </c>
      <c r="B1631" s="10">
        <f>Cleaned_Data[[#This Row],[Order_ID]]</f>
        <v>3707</v>
      </c>
      <c r="C1631" s="10" t="str">
        <f>_xlfn.XLOOKUP(P1631,Dim_Product!$E$2:$E$221,Dim_Product!$A$2:$A$221,"Not Found")</f>
        <v>PK-09</v>
      </c>
      <c r="D1631" s="10" t="str">
        <f>_xlfn.XLOOKUP(Table5[[#This Row],[Order_Date]],Table8[Date],Table8[Date_Key],"Not Found")</f>
        <v>Not Found</v>
      </c>
      <c r="E1631" s="10" t="str">
        <f>_xlfn.XLOOKUP(R1631,Table4[Region],Table4[Region_Key])</f>
        <v>RK-03</v>
      </c>
      <c r="F1631" s="10" t="str">
        <f>_xlfn.XLOOKUP(S1631,Table6[Sales_Channel],Table6[Channel_Key])</f>
        <v>CK-01</v>
      </c>
      <c r="G1631" s="10" t="str">
        <f>_xlfn.XLOOKUP(T1631,Table7[Gender_Category],Table7[Gender_Key])</f>
        <v>GK-01</v>
      </c>
      <c r="H1631" s="10">
        <f>Cleaned_Data[[#This Row],[Units_Sold]]</f>
        <v>4</v>
      </c>
      <c r="I1631" s="10">
        <f>Cleaned_Data[[#This Row],[MRP]]</f>
        <v>9532.7999999999993</v>
      </c>
      <c r="J1631" s="10">
        <f>Cleaned_Data[[#This Row],[Discount_Applied]]</f>
        <v>0</v>
      </c>
      <c r="K1631" s="10">
        <f>Cleaned_Data[[#This Row],[Revenue]]</f>
        <v>0</v>
      </c>
      <c r="L1631" s="10">
        <f>Cleaned_Data[[#This Row],[Profit]]</f>
        <v>732.26</v>
      </c>
      <c r="M1631" s="10" t="str">
        <f>Cleaned_Data[[#This Row],[Product_Name]]</f>
        <v>Waffle One</v>
      </c>
      <c r="N1631" s="10" t="str">
        <f>Cleaned_Data[[#This Row],[Product_Line]]</f>
        <v>Lifestyle</v>
      </c>
      <c r="O1631" s="10" t="str">
        <f>Cleaned_Data[[#This Row],[Size]]</f>
        <v>L</v>
      </c>
      <c r="P1631" s="10" t="str">
        <f t="shared" si="50"/>
        <v>Waffle One|Lifestyle|L</v>
      </c>
      <c r="Q1631" s="11" t="str">
        <f>Cleaned_Data[[#This Row],[Order_Date]]</f>
        <v/>
      </c>
      <c r="R1631" s="10" t="str">
        <f>Cleaned_Data[[#This Row],[Region]]</f>
        <v>Mumbai</v>
      </c>
      <c r="S1631" s="10" t="str">
        <f>Cleaned_Data[[#This Row],[Sales_Channel]]</f>
        <v>Online</v>
      </c>
      <c r="T1631" s="10" t="str">
        <f>Cleaned_Data[[#This Row],[Gender_Category]]</f>
        <v>Kids</v>
      </c>
      <c r="U1631" t="str">
        <f t="shared" si="51"/>
        <v>Not Found</v>
      </c>
      <c r="V1631" s="10"/>
      <c r="W1631" s="10"/>
    </row>
    <row r="1632" spans="1:23" x14ac:dyDescent="0.3">
      <c r="A1632" s="10" t="s">
        <v>1951</v>
      </c>
      <c r="B1632" s="10">
        <f>Cleaned_Data[[#This Row],[Order_ID]]</f>
        <v>3708</v>
      </c>
      <c r="C1632" s="10" t="str">
        <f>_xlfn.XLOOKUP(P1632,Dim_Product!$E$2:$E$221,Dim_Product!$A$2:$A$221,"Not Found")</f>
        <v>PK-138</v>
      </c>
      <c r="D1632" s="10" t="str">
        <f>_xlfn.XLOOKUP(Table5[[#This Row],[Order_Date]],Table8[Date],Table8[Date_Key],"Not Found")</f>
        <v>Not Found</v>
      </c>
      <c r="E1632" s="10" t="str">
        <f>_xlfn.XLOOKUP(R1632,Table4[Region],Table4[Region_Key])</f>
        <v>RK-01</v>
      </c>
      <c r="F1632" s="10" t="str">
        <f>_xlfn.XLOOKUP(S1632,Table6[Sales_Channel],Table6[Channel_Key])</f>
        <v>CK-02</v>
      </c>
      <c r="G1632" s="10" t="str">
        <f>_xlfn.XLOOKUP(T1632,Table7[Gender_Category],Table7[Gender_Key])</f>
        <v>GK-01</v>
      </c>
      <c r="H1632" s="10">
        <f>Cleaned_Data[[#This Row],[Units_Sold]]</f>
        <v>2</v>
      </c>
      <c r="I1632" s="10">
        <f>Cleaned_Data[[#This Row],[MRP]]</f>
        <v>4546.6400000000003</v>
      </c>
      <c r="J1632" s="10">
        <f>Cleaned_Data[[#This Row],[Discount_Applied]]</f>
        <v>0.77</v>
      </c>
      <c r="K1632" s="10">
        <f>Cleaned_Data[[#This Row],[Revenue]]</f>
        <v>0</v>
      </c>
      <c r="L1632" s="10">
        <f>Cleaned_Data[[#This Row],[Profit]]</f>
        <v>3305.02</v>
      </c>
      <c r="M1632" s="10" t="str">
        <f>Cleaned_Data[[#This Row],[Product_Name]]</f>
        <v>Kyrie Flytrap</v>
      </c>
      <c r="N1632" s="10" t="str">
        <f>Cleaned_Data[[#This Row],[Product_Line]]</f>
        <v>Basketball</v>
      </c>
      <c r="O1632" s="10" t="str">
        <f>Cleaned_Data[[#This Row],[Size]]</f>
        <v>12</v>
      </c>
      <c r="P1632" s="10" t="str">
        <f t="shared" si="50"/>
        <v>Kyrie Flytrap|Basketball|12</v>
      </c>
      <c r="Q1632" s="11" t="str">
        <f>Cleaned_Data[[#This Row],[Order_Date]]</f>
        <v/>
      </c>
      <c r="R1632" s="10" t="str">
        <f>Cleaned_Data[[#This Row],[Region]]</f>
        <v>Bangalore</v>
      </c>
      <c r="S1632" s="10" t="str">
        <f>Cleaned_Data[[#This Row],[Sales_Channel]]</f>
        <v>Retail</v>
      </c>
      <c r="T1632" s="10" t="str">
        <f>Cleaned_Data[[#This Row],[Gender_Category]]</f>
        <v>Kids</v>
      </c>
      <c r="U1632" t="str">
        <f t="shared" si="51"/>
        <v>Not Found</v>
      </c>
      <c r="V1632" s="10"/>
      <c r="W1632" s="10"/>
    </row>
    <row r="1633" spans="1:23" x14ac:dyDescent="0.3">
      <c r="A1633" s="10" t="s">
        <v>1952</v>
      </c>
      <c r="B1633" s="10">
        <f>Cleaned_Data[[#This Row],[Order_ID]]</f>
        <v>3709</v>
      </c>
      <c r="C1633" s="10" t="str">
        <f>_xlfn.XLOOKUP(P1633,Dim_Product!$E$2:$E$221,Dim_Product!$A$2:$A$221,"Not Found")</f>
        <v>PK-169</v>
      </c>
      <c r="D1633" s="10" t="str">
        <f>_xlfn.XLOOKUP(Table5[[#This Row],[Order_Date]],Table8[Date],Table8[Date_Key],"Not Found")</f>
        <v>Not Found</v>
      </c>
      <c r="E1633" s="10" t="str">
        <f>_xlfn.XLOOKUP(R1633,Table4[Region],Table4[Region_Key])</f>
        <v>RK-05</v>
      </c>
      <c r="F1633" s="10" t="str">
        <f>_xlfn.XLOOKUP(S1633,Table6[Sales_Channel],Table6[Channel_Key])</f>
        <v>CK-02</v>
      </c>
      <c r="G1633" s="10" t="str">
        <f>_xlfn.XLOOKUP(T1633,Table7[Gender_Category],Table7[Gender_Key])</f>
        <v>GK-03</v>
      </c>
      <c r="H1633" s="10">
        <f>Cleaned_Data[[#This Row],[Units_Sold]]</f>
        <v>-1</v>
      </c>
      <c r="I1633" s="10">
        <f>Cleaned_Data[[#This Row],[MRP]]</f>
        <v>4857.6899999999996</v>
      </c>
      <c r="J1633" s="10">
        <f>Cleaned_Data[[#This Row],[Discount_Applied]]</f>
        <v>0</v>
      </c>
      <c r="K1633" s="10">
        <f>Cleaned_Data[[#This Row],[Revenue]]</f>
        <v>0</v>
      </c>
      <c r="L1633" s="10">
        <f>Cleaned_Data[[#This Row],[Profit]]</f>
        <v>-926.92</v>
      </c>
      <c r="M1633" s="10" t="str">
        <f>Cleaned_Data[[#This Row],[Product_Name]]</f>
        <v>Premier III</v>
      </c>
      <c r="N1633" s="10" t="str">
        <f>Cleaned_Data[[#This Row],[Product_Line]]</f>
        <v>Soccer</v>
      </c>
      <c r="O1633" s="10" t="str">
        <f>Cleaned_Data[[#This Row],[Size]]</f>
        <v>9</v>
      </c>
      <c r="P1633" s="10" t="str">
        <f t="shared" si="50"/>
        <v>Premier III|Soccer|9</v>
      </c>
      <c r="Q1633" s="11" t="str">
        <f>Cleaned_Data[[#This Row],[Order_Date]]</f>
        <v/>
      </c>
      <c r="R1633" s="10" t="str">
        <f>Cleaned_Data[[#This Row],[Region]]</f>
        <v>Delhi</v>
      </c>
      <c r="S1633" s="10" t="str">
        <f>Cleaned_Data[[#This Row],[Sales_Channel]]</f>
        <v>Retail</v>
      </c>
      <c r="T1633" s="10" t="str">
        <f>Cleaned_Data[[#This Row],[Gender_Category]]</f>
        <v>Men</v>
      </c>
      <c r="U1633" t="str">
        <f t="shared" si="51"/>
        <v>Not Found</v>
      </c>
      <c r="V1633" s="10"/>
      <c r="W1633" s="10"/>
    </row>
    <row r="1634" spans="1:23" x14ac:dyDescent="0.3">
      <c r="A1634" s="10" t="s">
        <v>1953</v>
      </c>
      <c r="B1634" s="10">
        <f>Cleaned_Data[[#This Row],[Order_ID]]</f>
        <v>3710</v>
      </c>
      <c r="C1634" s="10" t="str">
        <f>_xlfn.XLOOKUP(P1634,Dim_Product!$E$2:$E$221,Dim_Product!$A$2:$A$221,"Not Found")</f>
        <v>PK-04</v>
      </c>
      <c r="D1634" s="10" t="str">
        <f>_xlfn.XLOOKUP(Table5[[#This Row],[Order_Date]],Table8[Date],Table8[Date_Key],"Not Found")</f>
        <v>DK-504</v>
      </c>
      <c r="E1634" s="10" t="str">
        <f>_xlfn.XLOOKUP(R1634,Table4[Region],Table4[Region_Key])</f>
        <v>RK-03</v>
      </c>
      <c r="F1634" s="10" t="str">
        <f>_xlfn.XLOOKUP(S1634,Table6[Sales_Channel],Table6[Channel_Key])</f>
        <v>CK-01</v>
      </c>
      <c r="G1634" s="10" t="str">
        <f>_xlfn.XLOOKUP(T1634,Table7[Gender_Category],Table7[Gender_Key])</f>
        <v>GK-01</v>
      </c>
      <c r="H1634" s="10">
        <f>Cleaned_Data[[#This Row],[Units_Sold]]</f>
        <v>4</v>
      </c>
      <c r="I1634" s="10">
        <f>Cleaned_Data[[#This Row],[MRP]]</f>
        <v>9015.7999999999993</v>
      </c>
      <c r="J1634" s="10">
        <f>Cleaned_Data[[#This Row],[Discount_Applied]]</f>
        <v>0</v>
      </c>
      <c r="K1634" s="10">
        <f>Cleaned_Data[[#This Row],[Revenue]]</f>
        <v>0</v>
      </c>
      <c r="L1634" s="10">
        <f>Cleaned_Data[[#This Row],[Profit]]</f>
        <v>1695.86</v>
      </c>
      <c r="M1634" s="10" t="str">
        <f>Cleaned_Data[[#This Row],[Product_Name]]</f>
        <v>Blazer Mid</v>
      </c>
      <c r="N1634" s="10" t="str">
        <f>Cleaned_Data[[#This Row],[Product_Line]]</f>
        <v>Lifestyle</v>
      </c>
      <c r="O1634" s="10" t="str">
        <f>Cleaned_Data[[#This Row],[Size]]</f>
        <v>L</v>
      </c>
      <c r="P1634" s="10" t="str">
        <f t="shared" si="50"/>
        <v>Blazer Mid|Lifestyle|L</v>
      </c>
      <c r="Q1634" s="11">
        <f>Cleaned_Data[[#This Row],[Order_Date]]</f>
        <v>45636</v>
      </c>
      <c r="R1634" s="10" t="str">
        <f>Cleaned_Data[[#This Row],[Region]]</f>
        <v>Mumbai</v>
      </c>
      <c r="S1634" s="10" t="str">
        <f>Cleaned_Data[[#This Row],[Sales_Channel]]</f>
        <v>Online</v>
      </c>
      <c r="T1634" s="10" t="str">
        <f>Cleaned_Data[[#This Row],[Gender_Category]]</f>
        <v>Kids</v>
      </c>
      <c r="U1634" t="str">
        <f t="shared" si="51"/>
        <v>DK-504</v>
      </c>
      <c r="V1634" s="10"/>
      <c r="W1634" s="10"/>
    </row>
    <row r="1635" spans="1:23" x14ac:dyDescent="0.3">
      <c r="A1635" s="10" t="s">
        <v>1954</v>
      </c>
      <c r="B1635" s="10">
        <f>Cleaned_Data[[#This Row],[Order_ID]]</f>
        <v>3711</v>
      </c>
      <c r="C1635" s="10" t="str">
        <f>_xlfn.XLOOKUP(P1635,Dim_Product!$E$2:$E$221,Dim_Product!$A$2:$A$221,"Not Found")</f>
        <v>PK-31</v>
      </c>
      <c r="D1635" s="10" t="str">
        <f>_xlfn.XLOOKUP(Table5[[#This Row],[Order_Date]],Table8[Date],Table8[Date_Key],"Not Found")</f>
        <v>Not Found</v>
      </c>
      <c r="E1635" s="10" t="str">
        <f>_xlfn.XLOOKUP(R1635,Table4[Region],Table4[Region_Key])</f>
        <v>RK-05</v>
      </c>
      <c r="F1635" s="10" t="str">
        <f>_xlfn.XLOOKUP(S1635,Table6[Sales_Channel],Table6[Channel_Key])</f>
        <v>CK-01</v>
      </c>
      <c r="G1635" s="10" t="str">
        <f>_xlfn.XLOOKUP(T1635,Table7[Gender_Category],Table7[Gender_Key])</f>
        <v>GK-01</v>
      </c>
      <c r="H1635" s="10">
        <f>Cleaned_Data[[#This Row],[Units_Sold]]</f>
        <v>2</v>
      </c>
      <c r="I1635" s="10">
        <f>Cleaned_Data[[#This Row],[MRP]]</f>
        <v>6110.0300000000007</v>
      </c>
      <c r="J1635" s="10">
        <f>Cleaned_Data[[#This Row],[Discount_Applied]]</f>
        <v>0.53</v>
      </c>
      <c r="K1635" s="10">
        <f>Cleaned_Data[[#This Row],[Revenue]]</f>
        <v>0</v>
      </c>
      <c r="L1635" s="10">
        <f>Cleaned_Data[[#This Row],[Profit]]</f>
        <v>1077.08</v>
      </c>
      <c r="M1635" s="10" t="str">
        <f>Cleaned_Data[[#This Row],[Product_Name]]</f>
        <v>Zoom Freak</v>
      </c>
      <c r="N1635" s="10" t="str">
        <f>Cleaned_Data[[#This Row],[Product_Line]]</f>
        <v>Basketball</v>
      </c>
      <c r="O1635" s="10" t="str">
        <f>Cleaned_Data[[#This Row],[Size]]</f>
        <v>NA</v>
      </c>
      <c r="P1635" s="10" t="str">
        <f t="shared" si="50"/>
        <v>Zoom Freak|Basketball|NA</v>
      </c>
      <c r="Q1635" s="11" t="str">
        <f>Cleaned_Data[[#This Row],[Order_Date]]</f>
        <v/>
      </c>
      <c r="R1635" s="10" t="str">
        <f>Cleaned_Data[[#This Row],[Region]]</f>
        <v>Delhi</v>
      </c>
      <c r="S1635" s="10" t="str">
        <f>Cleaned_Data[[#This Row],[Sales_Channel]]</f>
        <v>Online</v>
      </c>
      <c r="T1635" s="10" t="str">
        <f>Cleaned_Data[[#This Row],[Gender_Category]]</f>
        <v>Kids</v>
      </c>
      <c r="U1635" t="str">
        <f t="shared" si="51"/>
        <v>Not Found</v>
      </c>
      <c r="V1635" s="10"/>
      <c r="W1635" s="10"/>
    </row>
    <row r="1636" spans="1:23" x14ac:dyDescent="0.3">
      <c r="A1636" s="10" t="s">
        <v>1955</v>
      </c>
      <c r="B1636" s="10">
        <f>Cleaned_Data[[#This Row],[Order_ID]]</f>
        <v>3712</v>
      </c>
      <c r="C1636" s="10" t="str">
        <f>_xlfn.XLOOKUP(P1636,Dim_Product!$E$2:$E$221,Dim_Product!$A$2:$A$221,"Not Found")</f>
        <v>PK-14</v>
      </c>
      <c r="D1636" s="10" t="str">
        <f>_xlfn.XLOOKUP(Table5[[#This Row],[Order_Date]],Table8[Date],Table8[Date_Key],"Not Found")</f>
        <v>DK-714</v>
      </c>
      <c r="E1636" s="10" t="str">
        <f>_xlfn.XLOOKUP(R1636,Table4[Region],Table4[Region_Key])</f>
        <v>RK-05</v>
      </c>
      <c r="F1636" s="10" t="str">
        <f>_xlfn.XLOOKUP(S1636,Table6[Sales_Channel],Table6[Channel_Key])</f>
        <v>CK-01</v>
      </c>
      <c r="G1636" s="10" t="str">
        <f>_xlfn.XLOOKUP(T1636,Table7[Gender_Category],Table7[Gender_Key])</f>
        <v>GK-01</v>
      </c>
      <c r="H1636" s="10">
        <f>Cleaned_Data[[#This Row],[Units_Sold]]</f>
        <v>2</v>
      </c>
      <c r="I1636" s="10">
        <f>Cleaned_Data[[#This Row],[MRP]]</f>
        <v>3455.53</v>
      </c>
      <c r="J1636" s="10">
        <f>Cleaned_Data[[#This Row],[Discount_Applied]]</f>
        <v>0</v>
      </c>
      <c r="K1636" s="10">
        <f>Cleaned_Data[[#This Row],[Revenue]]</f>
        <v>0</v>
      </c>
      <c r="L1636" s="10">
        <f>Cleaned_Data[[#This Row],[Profit]]</f>
        <v>3810.67</v>
      </c>
      <c r="M1636" s="10" t="str">
        <f>Cleaned_Data[[#This Row],[Product_Name]]</f>
        <v>Air Jordan</v>
      </c>
      <c r="N1636" s="10" t="str">
        <f>Cleaned_Data[[#This Row],[Product_Line]]</f>
        <v>Basketball</v>
      </c>
      <c r="O1636" s="10" t="str">
        <f>Cleaned_Data[[#This Row],[Size]]</f>
        <v>NA</v>
      </c>
      <c r="P1636" s="10" t="str">
        <f t="shared" si="50"/>
        <v>Air Jordan|Basketball|NA</v>
      </c>
      <c r="Q1636" s="11">
        <f>Cleaned_Data[[#This Row],[Order_Date]]</f>
        <v>45846</v>
      </c>
      <c r="R1636" s="10" t="str">
        <f>Cleaned_Data[[#This Row],[Region]]</f>
        <v>Delhi</v>
      </c>
      <c r="S1636" s="10" t="str">
        <f>Cleaned_Data[[#This Row],[Sales_Channel]]</f>
        <v>Online</v>
      </c>
      <c r="T1636" s="10" t="str">
        <f>Cleaned_Data[[#This Row],[Gender_Category]]</f>
        <v>Kids</v>
      </c>
      <c r="U1636" t="str">
        <f t="shared" si="51"/>
        <v>DK-714</v>
      </c>
      <c r="V1636" s="10"/>
      <c r="W1636" s="10"/>
    </row>
    <row r="1637" spans="1:23" x14ac:dyDescent="0.3">
      <c r="A1637" s="10" t="s">
        <v>1956</v>
      </c>
      <c r="B1637" s="10">
        <f>Cleaned_Data[[#This Row],[Order_ID]]</f>
        <v>3713</v>
      </c>
      <c r="C1637" s="10" t="str">
        <f>_xlfn.XLOOKUP(P1637,Dim_Product!$E$2:$E$221,Dim_Product!$A$2:$A$221,"Not Found")</f>
        <v>PK-24</v>
      </c>
      <c r="D1637" s="10" t="str">
        <f>_xlfn.XLOOKUP(Table5[[#This Row],[Order_Date]],Table8[Date],Table8[Date_Key],"Not Found")</f>
        <v>DK-606</v>
      </c>
      <c r="E1637" s="10" t="str">
        <f>_xlfn.XLOOKUP(R1637,Table4[Region],Table4[Region_Key])</f>
        <v>RK-04</v>
      </c>
      <c r="F1637" s="10" t="str">
        <f>_xlfn.XLOOKUP(S1637,Table6[Sales_Channel],Table6[Channel_Key])</f>
        <v>CK-02</v>
      </c>
      <c r="G1637" s="10" t="str">
        <f>_xlfn.XLOOKUP(T1637,Table7[Gender_Category],Table7[Gender_Key])</f>
        <v>GK-03</v>
      </c>
      <c r="H1637" s="10">
        <f>Cleaned_Data[[#This Row],[Units_Sold]]</f>
        <v>2</v>
      </c>
      <c r="I1637" s="10">
        <f>Cleaned_Data[[#This Row],[MRP]]</f>
        <v>6110.0300000000007</v>
      </c>
      <c r="J1637" s="10">
        <f>Cleaned_Data[[#This Row],[Discount_Applied]]</f>
        <v>0.68</v>
      </c>
      <c r="K1637" s="10">
        <f>Cleaned_Data[[#This Row],[Revenue]]</f>
        <v>0</v>
      </c>
      <c r="L1637" s="10">
        <f>Cleaned_Data[[#This Row],[Profit]]</f>
        <v>3271.73</v>
      </c>
      <c r="M1637" s="10" t="str">
        <f>Cleaned_Data[[#This Row],[Product_Name]]</f>
        <v>Zoom Freak</v>
      </c>
      <c r="N1637" s="10" t="str">
        <f>Cleaned_Data[[#This Row],[Product_Line]]</f>
        <v>Basketball</v>
      </c>
      <c r="O1637" s="10" t="str">
        <f>Cleaned_Data[[#This Row],[Size]]</f>
        <v>XL</v>
      </c>
      <c r="P1637" s="10" t="str">
        <f t="shared" si="50"/>
        <v>Zoom Freak|Basketball|XL</v>
      </c>
      <c r="Q1637" s="11">
        <f>Cleaned_Data[[#This Row],[Order_Date]]</f>
        <v>45738</v>
      </c>
      <c r="R1637" s="10" t="str">
        <f>Cleaned_Data[[#This Row],[Region]]</f>
        <v>Pune</v>
      </c>
      <c r="S1637" s="10" t="str">
        <f>Cleaned_Data[[#This Row],[Sales_Channel]]</f>
        <v>Retail</v>
      </c>
      <c r="T1637" s="10" t="str">
        <f>Cleaned_Data[[#This Row],[Gender_Category]]</f>
        <v>Men</v>
      </c>
      <c r="U1637" t="str">
        <f t="shared" si="51"/>
        <v>DK-606</v>
      </c>
      <c r="V1637" s="10"/>
      <c r="W1637" s="10"/>
    </row>
    <row r="1638" spans="1:23" x14ac:dyDescent="0.3">
      <c r="A1638" s="10" t="s">
        <v>1957</v>
      </c>
      <c r="B1638" s="10">
        <f>Cleaned_Data[[#This Row],[Order_ID]]</f>
        <v>3714</v>
      </c>
      <c r="C1638" s="10" t="str">
        <f>_xlfn.XLOOKUP(P1638,Dim_Product!$E$2:$E$221,Dim_Product!$A$2:$A$221,"Not Found")</f>
        <v>PK-18</v>
      </c>
      <c r="D1638" s="10" t="str">
        <f>_xlfn.XLOOKUP(Table5[[#This Row],[Order_Date]],Table8[Date],Table8[Date_Key],"Not Found")</f>
        <v>DK-147</v>
      </c>
      <c r="E1638" s="10" t="str">
        <f>_xlfn.XLOOKUP(R1638,Table4[Region],Table4[Region_Key])</f>
        <v>RK-03</v>
      </c>
      <c r="F1638" s="10" t="str">
        <f>_xlfn.XLOOKUP(S1638,Table6[Sales_Channel],Table6[Channel_Key])</f>
        <v>CK-02</v>
      </c>
      <c r="G1638" s="10" t="str">
        <f>_xlfn.XLOOKUP(T1638,Table7[Gender_Category],Table7[Gender_Key])</f>
        <v>GK-01</v>
      </c>
      <c r="H1638" s="10">
        <f>Cleaned_Data[[#This Row],[Units_Sold]]</f>
        <v>2</v>
      </c>
      <c r="I1638" s="10">
        <f>Cleaned_Data[[#This Row],[MRP]]</f>
        <v>3568.35</v>
      </c>
      <c r="J1638" s="10">
        <f>Cleaned_Data[[#This Row],[Discount_Applied]]</f>
        <v>0</v>
      </c>
      <c r="K1638" s="10">
        <f>Cleaned_Data[[#This Row],[Revenue]]</f>
        <v>0</v>
      </c>
      <c r="L1638" s="10">
        <f>Cleaned_Data[[#This Row],[Profit]]</f>
        <v>2363.52</v>
      </c>
      <c r="M1638" s="10" t="str">
        <f>Cleaned_Data[[#This Row],[Product_Name]]</f>
        <v>Tiempo Legend</v>
      </c>
      <c r="N1638" s="10" t="str">
        <f>Cleaned_Data[[#This Row],[Product_Line]]</f>
        <v>Soccer</v>
      </c>
      <c r="O1638" s="10" t="str">
        <f>Cleaned_Data[[#This Row],[Size]]</f>
        <v>L</v>
      </c>
      <c r="P1638" s="10" t="str">
        <f t="shared" si="50"/>
        <v>Tiempo Legend|Soccer|L</v>
      </c>
      <c r="Q1638" s="11">
        <f>Cleaned_Data[[#This Row],[Order_Date]]</f>
        <v>45279</v>
      </c>
      <c r="R1638" s="10" t="str">
        <f>Cleaned_Data[[#This Row],[Region]]</f>
        <v>Mumbai</v>
      </c>
      <c r="S1638" s="10" t="str">
        <f>Cleaned_Data[[#This Row],[Sales_Channel]]</f>
        <v>Retail</v>
      </c>
      <c r="T1638" s="10" t="str">
        <f>Cleaned_Data[[#This Row],[Gender_Category]]</f>
        <v>Kids</v>
      </c>
      <c r="U1638" t="str">
        <f t="shared" si="51"/>
        <v>DK-147</v>
      </c>
      <c r="V1638" s="10"/>
      <c r="W1638" s="10"/>
    </row>
    <row r="1639" spans="1:23" x14ac:dyDescent="0.3">
      <c r="A1639" s="10" t="s">
        <v>1958</v>
      </c>
      <c r="B1639" s="10">
        <f>Cleaned_Data[[#This Row],[Order_ID]]</f>
        <v>3715</v>
      </c>
      <c r="C1639" s="10" t="str">
        <f>_xlfn.XLOOKUP(P1639,Dim_Product!$E$2:$E$221,Dim_Product!$A$2:$A$221,"Not Found")</f>
        <v>PK-119</v>
      </c>
      <c r="D1639" s="10" t="str">
        <f>_xlfn.XLOOKUP(Table5[[#This Row],[Order_Date]],Table8[Date],Table8[Date_Key],"Not Found")</f>
        <v>DK-674</v>
      </c>
      <c r="E1639" s="10" t="str">
        <f>_xlfn.XLOOKUP(R1639,Table4[Region],Table4[Region_Key])</f>
        <v>RK-01</v>
      </c>
      <c r="F1639" s="10" t="str">
        <f>_xlfn.XLOOKUP(S1639,Table6[Sales_Channel],Table6[Channel_Key])</f>
        <v>CK-01</v>
      </c>
      <c r="G1639" s="10" t="str">
        <f>_xlfn.XLOOKUP(T1639,Table7[Gender_Category],Table7[Gender_Key])</f>
        <v>GK-03</v>
      </c>
      <c r="H1639" s="10">
        <f>Cleaned_Data[[#This Row],[Units_Sold]]</f>
        <v>4</v>
      </c>
      <c r="I1639" s="10">
        <f>Cleaned_Data[[#This Row],[MRP]]</f>
        <v>6110.0300000000007</v>
      </c>
      <c r="J1639" s="10">
        <f>Cleaned_Data[[#This Row],[Discount_Applied]]</f>
        <v>0</v>
      </c>
      <c r="K1639" s="10">
        <f>Cleaned_Data[[#This Row],[Revenue]]</f>
        <v>0</v>
      </c>
      <c r="L1639" s="10">
        <f>Cleaned_Data[[#This Row],[Profit]]</f>
        <v>2774.43</v>
      </c>
      <c r="M1639" s="10" t="str">
        <f>Cleaned_Data[[#This Row],[Product_Name]]</f>
        <v>Air Force 1</v>
      </c>
      <c r="N1639" s="10" t="str">
        <f>Cleaned_Data[[#This Row],[Product_Line]]</f>
        <v>Lifestyle</v>
      </c>
      <c r="O1639" s="10" t="str">
        <f>Cleaned_Data[[#This Row],[Size]]</f>
        <v>L</v>
      </c>
      <c r="P1639" s="10" t="str">
        <f t="shared" si="50"/>
        <v>Air Force 1|Lifestyle|L</v>
      </c>
      <c r="Q1639" s="11">
        <f>Cleaned_Data[[#This Row],[Order_Date]]</f>
        <v>45806</v>
      </c>
      <c r="R1639" s="10" t="str">
        <f>Cleaned_Data[[#This Row],[Region]]</f>
        <v>Bangalore</v>
      </c>
      <c r="S1639" s="10" t="str">
        <f>Cleaned_Data[[#This Row],[Sales_Channel]]</f>
        <v>Online</v>
      </c>
      <c r="T1639" s="10" t="str">
        <f>Cleaned_Data[[#This Row],[Gender_Category]]</f>
        <v>Men</v>
      </c>
      <c r="U1639" t="str">
        <f t="shared" si="51"/>
        <v>DK-674</v>
      </c>
      <c r="V1639" s="10"/>
      <c r="W1639" s="10"/>
    </row>
    <row r="1640" spans="1:23" x14ac:dyDescent="0.3">
      <c r="A1640" s="10" t="s">
        <v>1959</v>
      </c>
      <c r="B1640" s="10">
        <f>Cleaned_Data[[#This Row],[Order_ID]]</f>
        <v>3716</v>
      </c>
      <c r="C1640" s="10" t="str">
        <f>_xlfn.XLOOKUP(P1640,Dim_Product!$E$2:$E$221,Dim_Product!$A$2:$A$221,"Not Found")</f>
        <v>PK-47</v>
      </c>
      <c r="D1640" s="10" t="str">
        <f>_xlfn.XLOOKUP(Table5[[#This Row],[Order_Date]],Table8[Date],Table8[Date_Key],"Not Found")</f>
        <v>DK-665</v>
      </c>
      <c r="E1640" s="10" t="str">
        <f>_xlfn.XLOOKUP(R1640,Table4[Region],Table4[Region_Key])</f>
        <v>RK-04</v>
      </c>
      <c r="F1640" s="10" t="str">
        <f>_xlfn.XLOOKUP(S1640,Table6[Sales_Channel],Table6[Channel_Key])</f>
        <v>CK-01</v>
      </c>
      <c r="G1640" s="10" t="str">
        <f>_xlfn.XLOOKUP(T1640,Table7[Gender_Category],Table7[Gender_Key])</f>
        <v>GK-02</v>
      </c>
      <c r="H1640" s="10">
        <f>Cleaned_Data[[#This Row],[Units_Sold]]</f>
        <v>2</v>
      </c>
      <c r="I1640" s="10">
        <f>Cleaned_Data[[#This Row],[MRP]]</f>
        <v>7916.1</v>
      </c>
      <c r="J1640" s="10">
        <f>Cleaned_Data[[#This Row],[Discount_Applied]]</f>
        <v>0.9</v>
      </c>
      <c r="K1640" s="10">
        <f>Cleaned_Data[[#This Row],[Revenue]]</f>
        <v>0</v>
      </c>
      <c r="L1640" s="10">
        <f>Cleaned_Data[[#This Row],[Profit]]</f>
        <v>2442.4699999999998</v>
      </c>
      <c r="M1640" s="10" t="str">
        <f>Cleaned_Data[[#This Row],[Product_Name]]</f>
        <v>Phantom GT</v>
      </c>
      <c r="N1640" s="10" t="str">
        <f>Cleaned_Data[[#This Row],[Product_Line]]</f>
        <v>Soccer</v>
      </c>
      <c r="O1640" s="10" t="str">
        <f>Cleaned_Data[[#This Row],[Size]]</f>
        <v>NA</v>
      </c>
      <c r="P1640" s="10" t="str">
        <f t="shared" si="50"/>
        <v>Phantom GT|Soccer|NA</v>
      </c>
      <c r="Q1640" s="11">
        <f>Cleaned_Data[[#This Row],[Order_Date]]</f>
        <v>45797</v>
      </c>
      <c r="R1640" s="10" t="str">
        <f>Cleaned_Data[[#This Row],[Region]]</f>
        <v>Pune</v>
      </c>
      <c r="S1640" s="10" t="str">
        <f>Cleaned_Data[[#This Row],[Sales_Channel]]</f>
        <v>Online</v>
      </c>
      <c r="T1640" s="10" t="str">
        <f>Cleaned_Data[[#This Row],[Gender_Category]]</f>
        <v>Women</v>
      </c>
      <c r="U1640" t="str">
        <f t="shared" si="51"/>
        <v>DK-665</v>
      </c>
      <c r="V1640" s="10"/>
      <c r="W1640" s="10"/>
    </row>
    <row r="1641" spans="1:23" x14ac:dyDescent="0.3">
      <c r="A1641" s="10" t="s">
        <v>1960</v>
      </c>
      <c r="B1641" s="10">
        <f>Cleaned_Data[[#This Row],[Order_ID]]</f>
        <v>3717</v>
      </c>
      <c r="C1641" s="10" t="str">
        <f>_xlfn.XLOOKUP(P1641,Dim_Product!$E$2:$E$221,Dim_Product!$A$2:$A$221,"Not Found")</f>
        <v>PK-132</v>
      </c>
      <c r="D1641" s="10" t="str">
        <f>_xlfn.XLOOKUP(Table5[[#This Row],[Order_Date]],Table8[Date],Table8[Date_Key],"Not Found")</f>
        <v>DK-530</v>
      </c>
      <c r="E1641" s="10" t="str">
        <f>_xlfn.XLOOKUP(R1641,Table4[Region],Table4[Region_Key])</f>
        <v>RK-06</v>
      </c>
      <c r="F1641" s="10" t="str">
        <f>_xlfn.XLOOKUP(S1641,Table6[Sales_Channel],Table6[Channel_Key])</f>
        <v>CK-02</v>
      </c>
      <c r="G1641" s="10" t="str">
        <f>_xlfn.XLOOKUP(T1641,Table7[Gender_Category],Table7[Gender_Key])</f>
        <v>GK-01</v>
      </c>
      <c r="H1641" s="10">
        <f>Cleaned_Data[[#This Row],[Units_Sold]]</f>
        <v>0</v>
      </c>
      <c r="I1641" s="10">
        <f>Cleaned_Data[[#This Row],[MRP]]</f>
        <v>7781.11</v>
      </c>
      <c r="J1641" s="10">
        <f>Cleaned_Data[[#This Row],[Discount_Applied]]</f>
        <v>0</v>
      </c>
      <c r="K1641" s="10">
        <f>Cleaned_Data[[#This Row],[Revenue]]</f>
        <v>0</v>
      </c>
      <c r="L1641" s="10">
        <f>Cleaned_Data[[#This Row],[Profit]]</f>
        <v>-313.83</v>
      </c>
      <c r="M1641" s="10" t="str">
        <f>Cleaned_Data[[#This Row],[Product_Name]]</f>
        <v>ZoomX Invincible</v>
      </c>
      <c r="N1641" s="10" t="str">
        <f>Cleaned_Data[[#This Row],[Product_Line]]</f>
        <v>Training</v>
      </c>
      <c r="O1641" s="10" t="str">
        <f>Cleaned_Data[[#This Row],[Size]]</f>
        <v>9</v>
      </c>
      <c r="P1641" s="10" t="str">
        <f t="shared" si="50"/>
        <v>ZoomX Invincible|Training|9</v>
      </c>
      <c r="Q1641" s="11">
        <f>Cleaned_Data[[#This Row],[Order_Date]]</f>
        <v>45662</v>
      </c>
      <c r="R1641" s="10" t="str">
        <f>Cleaned_Data[[#This Row],[Region]]</f>
        <v>Kolkata</v>
      </c>
      <c r="S1641" s="10" t="str">
        <f>Cleaned_Data[[#This Row],[Sales_Channel]]</f>
        <v>Retail</v>
      </c>
      <c r="T1641" s="10" t="str">
        <f>Cleaned_Data[[#This Row],[Gender_Category]]</f>
        <v>Kids</v>
      </c>
      <c r="U1641" t="str">
        <f t="shared" si="51"/>
        <v>DK-530</v>
      </c>
      <c r="V1641" s="10"/>
      <c r="W1641" s="10"/>
    </row>
    <row r="1642" spans="1:23" x14ac:dyDescent="0.3">
      <c r="A1642" s="10" t="s">
        <v>1961</v>
      </c>
      <c r="B1642" s="10">
        <f>Cleaned_Data[[#This Row],[Order_ID]]</f>
        <v>3718</v>
      </c>
      <c r="C1642" s="10" t="str">
        <f>_xlfn.XLOOKUP(P1642,Dim_Product!$E$2:$E$221,Dim_Product!$A$2:$A$221,"Not Found")</f>
        <v>PK-112</v>
      </c>
      <c r="D1642" s="10" t="str">
        <f>_xlfn.XLOOKUP(Table5[[#This Row],[Order_Date]],Table8[Date],Table8[Date_Key],"Not Found")</f>
        <v>DK-643</v>
      </c>
      <c r="E1642" s="10" t="str">
        <f>_xlfn.XLOOKUP(R1642,Table4[Region],Table4[Region_Key])</f>
        <v>RK-06</v>
      </c>
      <c r="F1642" s="10" t="str">
        <f>_xlfn.XLOOKUP(S1642,Table6[Sales_Channel],Table6[Channel_Key])</f>
        <v>CK-01</v>
      </c>
      <c r="G1642" s="10" t="str">
        <f>_xlfn.XLOOKUP(T1642,Table7[Gender_Category],Table7[Gender_Key])</f>
        <v>GK-01</v>
      </c>
      <c r="H1642" s="10">
        <f>Cleaned_Data[[#This Row],[Units_Sold]]</f>
        <v>2</v>
      </c>
      <c r="I1642" s="10">
        <f>Cleaned_Data[[#This Row],[MRP]]</f>
        <v>6110.0300000000007</v>
      </c>
      <c r="J1642" s="10">
        <f>Cleaned_Data[[#This Row],[Discount_Applied]]</f>
        <v>0</v>
      </c>
      <c r="K1642" s="10">
        <f>Cleaned_Data[[#This Row],[Revenue]]</f>
        <v>0</v>
      </c>
      <c r="L1642" s="10">
        <f>Cleaned_Data[[#This Row],[Profit]]</f>
        <v>701.83</v>
      </c>
      <c r="M1642" s="10" t="str">
        <f>Cleaned_Data[[#This Row],[Product_Name]]</f>
        <v>ZoomX Invincible</v>
      </c>
      <c r="N1642" s="10" t="str">
        <f>Cleaned_Data[[#This Row],[Product_Line]]</f>
        <v>Training</v>
      </c>
      <c r="O1642" s="10" t="str">
        <f>Cleaned_Data[[#This Row],[Size]]</f>
        <v>NA</v>
      </c>
      <c r="P1642" s="10" t="str">
        <f t="shared" si="50"/>
        <v>ZoomX Invincible|Training|NA</v>
      </c>
      <c r="Q1642" s="11">
        <f>Cleaned_Data[[#This Row],[Order_Date]]</f>
        <v>45775</v>
      </c>
      <c r="R1642" s="10" t="str">
        <f>Cleaned_Data[[#This Row],[Region]]</f>
        <v>Kolkata</v>
      </c>
      <c r="S1642" s="10" t="str">
        <f>Cleaned_Data[[#This Row],[Sales_Channel]]</f>
        <v>Online</v>
      </c>
      <c r="T1642" s="10" t="str">
        <f>Cleaned_Data[[#This Row],[Gender_Category]]</f>
        <v>Kids</v>
      </c>
      <c r="U1642" t="str">
        <f t="shared" si="51"/>
        <v>DK-643</v>
      </c>
      <c r="V1642" s="10"/>
      <c r="W1642" s="10"/>
    </row>
    <row r="1643" spans="1:23" x14ac:dyDescent="0.3">
      <c r="A1643" s="10" t="s">
        <v>1962</v>
      </c>
      <c r="B1643" s="10">
        <f>Cleaned_Data[[#This Row],[Order_ID]]</f>
        <v>3719</v>
      </c>
      <c r="C1643" s="10" t="str">
        <f>_xlfn.XLOOKUP(P1643,Dim_Product!$E$2:$E$221,Dim_Product!$A$2:$A$221,"Not Found")</f>
        <v>PK-34</v>
      </c>
      <c r="D1643" s="10" t="str">
        <f>_xlfn.XLOOKUP(Table5[[#This Row],[Order_Date]],Table8[Date],Table8[Date_Key],"Not Found")</f>
        <v>Not Found</v>
      </c>
      <c r="E1643" s="10" t="str">
        <f>_xlfn.XLOOKUP(R1643,Table4[Region],Table4[Region_Key])</f>
        <v>RK-01</v>
      </c>
      <c r="F1643" s="10" t="str">
        <f>_xlfn.XLOOKUP(S1643,Table6[Sales_Channel],Table6[Channel_Key])</f>
        <v>CK-01</v>
      </c>
      <c r="G1643" s="10" t="str">
        <f>_xlfn.XLOOKUP(T1643,Table7[Gender_Category],Table7[Gender_Key])</f>
        <v>GK-03</v>
      </c>
      <c r="H1643" s="10">
        <f>Cleaned_Data[[#This Row],[Units_Sold]]</f>
        <v>2</v>
      </c>
      <c r="I1643" s="10">
        <f>Cleaned_Data[[#This Row],[MRP]]</f>
        <v>5943.38</v>
      </c>
      <c r="J1643" s="10">
        <f>Cleaned_Data[[#This Row],[Discount_Applied]]</f>
        <v>0.23</v>
      </c>
      <c r="K1643" s="10">
        <f>Cleaned_Data[[#This Row],[Revenue]]</f>
        <v>9152.81</v>
      </c>
      <c r="L1643" s="10">
        <f>Cleaned_Data[[#This Row],[Profit]]</f>
        <v>3260.51</v>
      </c>
      <c r="M1643" s="10" t="str">
        <f>Cleaned_Data[[#This Row],[Product_Name]]</f>
        <v>Free RN</v>
      </c>
      <c r="N1643" s="10" t="str">
        <f>Cleaned_Data[[#This Row],[Product_Line]]</f>
        <v>Running</v>
      </c>
      <c r="O1643" s="10" t="str">
        <f>Cleaned_Data[[#This Row],[Size]]</f>
        <v>NA</v>
      </c>
      <c r="P1643" s="10" t="str">
        <f t="shared" si="50"/>
        <v>Free RN|Running|NA</v>
      </c>
      <c r="Q1643" s="11" t="str">
        <f>Cleaned_Data[[#This Row],[Order_Date]]</f>
        <v/>
      </c>
      <c r="R1643" s="10" t="str">
        <f>Cleaned_Data[[#This Row],[Region]]</f>
        <v>Bangalore</v>
      </c>
      <c r="S1643" s="10" t="str">
        <f>Cleaned_Data[[#This Row],[Sales_Channel]]</f>
        <v>Online</v>
      </c>
      <c r="T1643" s="10" t="str">
        <f>Cleaned_Data[[#This Row],[Gender_Category]]</f>
        <v>Men</v>
      </c>
      <c r="U1643" t="str">
        <f t="shared" si="51"/>
        <v>Not Found</v>
      </c>
      <c r="V1643" s="10"/>
      <c r="W1643" s="10"/>
    </row>
    <row r="1644" spans="1:23" x14ac:dyDescent="0.3">
      <c r="A1644" s="10" t="s">
        <v>1963</v>
      </c>
      <c r="B1644" s="10">
        <f>Cleaned_Data[[#This Row],[Order_ID]]</f>
        <v>3720</v>
      </c>
      <c r="C1644" s="10" t="str">
        <f>_xlfn.XLOOKUP(P1644,Dim_Product!$E$2:$E$221,Dim_Product!$A$2:$A$221,"Not Found")</f>
        <v>PK-23</v>
      </c>
      <c r="D1644" s="10" t="str">
        <f>_xlfn.XLOOKUP(Table5[[#This Row],[Order_Date]],Table8[Date],Table8[Date_Key],"Not Found")</f>
        <v>Not Found</v>
      </c>
      <c r="E1644" s="10" t="str">
        <f>_xlfn.XLOOKUP(R1644,Table4[Region],Table4[Region_Key])</f>
        <v>RK-05</v>
      </c>
      <c r="F1644" s="10" t="str">
        <f>_xlfn.XLOOKUP(S1644,Table6[Sales_Channel],Table6[Channel_Key])</f>
        <v>CK-02</v>
      </c>
      <c r="G1644" s="10" t="str">
        <f>_xlfn.XLOOKUP(T1644,Table7[Gender_Category],Table7[Gender_Key])</f>
        <v>GK-03</v>
      </c>
      <c r="H1644" s="10">
        <f>Cleaned_Data[[#This Row],[Units_Sold]]</f>
        <v>2</v>
      </c>
      <c r="I1644" s="10">
        <f>Cleaned_Data[[#This Row],[MRP]]</f>
        <v>7365.14</v>
      </c>
      <c r="J1644" s="10">
        <f>Cleaned_Data[[#This Row],[Discount_Applied]]</f>
        <v>0</v>
      </c>
      <c r="K1644" s="10">
        <f>Cleaned_Data[[#This Row],[Revenue]]</f>
        <v>0</v>
      </c>
      <c r="L1644" s="10">
        <f>Cleaned_Data[[#This Row],[Profit]]</f>
        <v>3369.92</v>
      </c>
      <c r="M1644" s="10" t="str">
        <f>Cleaned_Data[[#This Row],[Product_Name]]</f>
        <v>Blazer Mid</v>
      </c>
      <c r="N1644" s="10" t="str">
        <f>Cleaned_Data[[#This Row],[Product_Line]]</f>
        <v>Lifestyle</v>
      </c>
      <c r="O1644" s="10" t="str">
        <f>Cleaned_Data[[#This Row],[Size]]</f>
        <v>XL</v>
      </c>
      <c r="P1644" s="10" t="str">
        <f t="shared" si="50"/>
        <v>Blazer Mid|Lifestyle|XL</v>
      </c>
      <c r="Q1644" s="11" t="str">
        <f>Cleaned_Data[[#This Row],[Order_Date]]</f>
        <v/>
      </c>
      <c r="R1644" s="10" t="str">
        <f>Cleaned_Data[[#This Row],[Region]]</f>
        <v>Delhi</v>
      </c>
      <c r="S1644" s="10" t="str">
        <f>Cleaned_Data[[#This Row],[Sales_Channel]]</f>
        <v>Retail</v>
      </c>
      <c r="T1644" s="10" t="str">
        <f>Cleaned_Data[[#This Row],[Gender_Category]]</f>
        <v>Men</v>
      </c>
      <c r="U1644" t="str">
        <f t="shared" si="51"/>
        <v>Not Found</v>
      </c>
      <c r="V1644" s="10"/>
      <c r="W1644" s="10"/>
    </row>
    <row r="1645" spans="1:23" x14ac:dyDescent="0.3">
      <c r="A1645" s="10" t="s">
        <v>1964</v>
      </c>
      <c r="B1645" s="10">
        <f>Cleaned_Data[[#This Row],[Order_ID]]</f>
        <v>3721</v>
      </c>
      <c r="C1645" s="10" t="str">
        <f>_xlfn.XLOOKUP(P1645,Dim_Product!$E$2:$E$221,Dim_Product!$A$2:$A$221,"Not Found")</f>
        <v>PK-129</v>
      </c>
      <c r="D1645" s="10" t="str">
        <f>_xlfn.XLOOKUP(Table5[[#This Row],[Order_Date]],Table8[Date],Table8[Date_Key],"Not Found")</f>
        <v>Not Found</v>
      </c>
      <c r="E1645" s="10" t="str">
        <f>_xlfn.XLOOKUP(R1645,Table4[Region],Table4[Region_Key])</f>
        <v>RK-06</v>
      </c>
      <c r="F1645" s="10" t="str">
        <f>_xlfn.XLOOKUP(S1645,Table6[Sales_Channel],Table6[Channel_Key])</f>
        <v>CK-02</v>
      </c>
      <c r="G1645" s="10" t="str">
        <f>_xlfn.XLOOKUP(T1645,Table7[Gender_Category],Table7[Gender_Key])</f>
        <v>GK-01</v>
      </c>
      <c r="H1645" s="10">
        <f>Cleaned_Data[[#This Row],[Units_Sold]]</f>
        <v>2</v>
      </c>
      <c r="I1645" s="10">
        <f>Cleaned_Data[[#This Row],[MRP]]</f>
        <v>7155.1</v>
      </c>
      <c r="J1645" s="10">
        <f>Cleaned_Data[[#This Row],[Discount_Applied]]</f>
        <v>0</v>
      </c>
      <c r="K1645" s="10">
        <f>Cleaned_Data[[#This Row],[Revenue]]</f>
        <v>0</v>
      </c>
      <c r="L1645" s="10">
        <f>Cleaned_Data[[#This Row],[Profit]]</f>
        <v>2274.14</v>
      </c>
      <c r="M1645" s="10" t="str">
        <f>Cleaned_Data[[#This Row],[Product_Name]]</f>
        <v>Tiempo Legend</v>
      </c>
      <c r="N1645" s="10" t="str">
        <f>Cleaned_Data[[#This Row],[Product_Line]]</f>
        <v>Soccer</v>
      </c>
      <c r="O1645" s="10" t="str">
        <f>Cleaned_Data[[#This Row],[Size]]</f>
        <v>10</v>
      </c>
      <c r="P1645" s="10" t="str">
        <f t="shared" si="50"/>
        <v>Tiempo Legend|Soccer|10</v>
      </c>
      <c r="Q1645" s="11" t="str">
        <f>Cleaned_Data[[#This Row],[Order_Date]]</f>
        <v/>
      </c>
      <c r="R1645" s="10" t="str">
        <f>Cleaned_Data[[#This Row],[Region]]</f>
        <v>Kolkata</v>
      </c>
      <c r="S1645" s="10" t="str">
        <f>Cleaned_Data[[#This Row],[Sales_Channel]]</f>
        <v>Retail</v>
      </c>
      <c r="T1645" s="10" t="str">
        <f>Cleaned_Data[[#This Row],[Gender_Category]]</f>
        <v>Kids</v>
      </c>
      <c r="U1645" t="str">
        <f t="shared" si="51"/>
        <v>Not Found</v>
      </c>
      <c r="V1645" s="10"/>
      <c r="W1645" s="10"/>
    </row>
    <row r="1646" spans="1:23" x14ac:dyDescent="0.3">
      <c r="A1646" s="10" t="s">
        <v>1965</v>
      </c>
      <c r="B1646" s="10">
        <f>Cleaned_Data[[#This Row],[Order_ID]]</f>
        <v>3722</v>
      </c>
      <c r="C1646" s="10" t="str">
        <f>_xlfn.XLOOKUP(P1646,Dim_Product!$E$2:$E$221,Dim_Product!$A$2:$A$221,"Not Found")</f>
        <v>PK-188</v>
      </c>
      <c r="D1646" s="10" t="str">
        <f>_xlfn.XLOOKUP(Table5[[#This Row],[Order_Date]],Table8[Date],Table8[Date_Key],"Not Found")</f>
        <v>DK-98</v>
      </c>
      <c r="E1646" s="10" t="str">
        <f>_xlfn.XLOOKUP(R1646,Table4[Region],Table4[Region_Key])</f>
        <v>RK-03</v>
      </c>
      <c r="F1646" s="10" t="str">
        <f>_xlfn.XLOOKUP(S1646,Table6[Sales_Channel],Table6[Channel_Key])</f>
        <v>CK-02</v>
      </c>
      <c r="G1646" s="10" t="str">
        <f>_xlfn.XLOOKUP(T1646,Table7[Gender_Category],Table7[Gender_Key])</f>
        <v>GK-01</v>
      </c>
      <c r="H1646" s="10">
        <f>Cleaned_Data[[#This Row],[Units_Sold]]</f>
        <v>1</v>
      </c>
      <c r="I1646" s="10">
        <f>Cleaned_Data[[#This Row],[MRP]]</f>
        <v>9335</v>
      </c>
      <c r="J1646" s="10">
        <f>Cleaned_Data[[#This Row],[Discount_Applied]]</f>
        <v>0.22</v>
      </c>
      <c r="K1646" s="10">
        <f>Cleaned_Data[[#This Row],[Revenue]]</f>
        <v>7281.3</v>
      </c>
      <c r="L1646" s="10">
        <f>Cleaned_Data[[#This Row],[Profit]]</f>
        <v>1787.45</v>
      </c>
      <c r="M1646" s="10" t="str">
        <f>Cleaned_Data[[#This Row],[Product_Name]]</f>
        <v>ZoomX Invincible</v>
      </c>
      <c r="N1646" s="10" t="str">
        <f>Cleaned_Data[[#This Row],[Product_Line]]</f>
        <v>Training</v>
      </c>
      <c r="O1646" s="10" t="str">
        <f>Cleaned_Data[[#This Row],[Size]]</f>
        <v>7</v>
      </c>
      <c r="P1646" s="10" t="str">
        <f t="shared" si="50"/>
        <v>ZoomX Invincible|Training|7</v>
      </c>
      <c r="Q1646" s="11">
        <f>Cleaned_Data[[#This Row],[Order_Date]]</f>
        <v>45230</v>
      </c>
      <c r="R1646" s="10" t="str">
        <f>Cleaned_Data[[#This Row],[Region]]</f>
        <v>Mumbai</v>
      </c>
      <c r="S1646" s="10" t="str">
        <f>Cleaned_Data[[#This Row],[Sales_Channel]]</f>
        <v>Retail</v>
      </c>
      <c r="T1646" s="10" t="str">
        <f>Cleaned_Data[[#This Row],[Gender_Category]]</f>
        <v>Kids</v>
      </c>
      <c r="U1646" t="str">
        <f t="shared" si="51"/>
        <v>DK-98</v>
      </c>
      <c r="V1646" s="10"/>
      <c r="W1646" s="10"/>
    </row>
    <row r="1647" spans="1:23" x14ac:dyDescent="0.3">
      <c r="A1647" s="10" t="s">
        <v>1966</v>
      </c>
      <c r="B1647" s="10">
        <f>Cleaned_Data[[#This Row],[Order_ID]]</f>
        <v>3723</v>
      </c>
      <c r="C1647" s="10" t="str">
        <f>_xlfn.XLOOKUP(P1647,Dim_Product!$E$2:$E$221,Dim_Product!$A$2:$A$221,"Not Found")</f>
        <v>PK-161</v>
      </c>
      <c r="D1647" s="10" t="str">
        <f>_xlfn.XLOOKUP(Table5[[#This Row],[Order_Date]],Table8[Date],Table8[Date_Key],"Not Found")</f>
        <v>Not Found</v>
      </c>
      <c r="E1647" s="10" t="str">
        <f>_xlfn.XLOOKUP(R1647,Table4[Region],Table4[Region_Key])</f>
        <v>RK-05</v>
      </c>
      <c r="F1647" s="10" t="str">
        <f>_xlfn.XLOOKUP(S1647,Table6[Sales_Channel],Table6[Channel_Key])</f>
        <v>CK-01</v>
      </c>
      <c r="G1647" s="10" t="str">
        <f>_xlfn.XLOOKUP(T1647,Table7[Gender_Category],Table7[Gender_Key])</f>
        <v>GK-03</v>
      </c>
      <c r="H1647" s="10">
        <f>Cleaned_Data[[#This Row],[Units_Sold]]</f>
        <v>-1</v>
      </c>
      <c r="I1647" s="10">
        <f>Cleaned_Data[[#This Row],[MRP]]</f>
        <v>7430.5</v>
      </c>
      <c r="J1647" s="10">
        <f>Cleaned_Data[[#This Row],[Discount_Applied]]</f>
        <v>0</v>
      </c>
      <c r="K1647" s="10">
        <f>Cleaned_Data[[#This Row],[Revenue]]</f>
        <v>0</v>
      </c>
      <c r="L1647" s="10">
        <f>Cleaned_Data[[#This Row],[Profit]]</f>
        <v>2473.13</v>
      </c>
      <c r="M1647" s="10" t="str">
        <f>Cleaned_Data[[#This Row],[Product_Name]]</f>
        <v>Mercurial Superfly</v>
      </c>
      <c r="N1647" s="10" t="str">
        <f>Cleaned_Data[[#This Row],[Product_Line]]</f>
        <v>Soccer</v>
      </c>
      <c r="O1647" s="10" t="str">
        <f>Cleaned_Data[[#This Row],[Size]]</f>
        <v>7</v>
      </c>
      <c r="P1647" s="10" t="str">
        <f t="shared" si="50"/>
        <v>Mercurial Superfly|Soccer|7</v>
      </c>
      <c r="Q1647" s="11" t="str">
        <f>Cleaned_Data[[#This Row],[Order_Date]]</f>
        <v/>
      </c>
      <c r="R1647" s="10" t="str">
        <f>Cleaned_Data[[#This Row],[Region]]</f>
        <v>Delhi</v>
      </c>
      <c r="S1647" s="10" t="str">
        <f>Cleaned_Data[[#This Row],[Sales_Channel]]</f>
        <v>Online</v>
      </c>
      <c r="T1647" s="10" t="str">
        <f>Cleaned_Data[[#This Row],[Gender_Category]]</f>
        <v>Men</v>
      </c>
      <c r="U1647" t="str">
        <f t="shared" si="51"/>
        <v>Not Found</v>
      </c>
      <c r="V1647" s="10"/>
      <c r="W1647" s="10"/>
    </row>
    <row r="1648" spans="1:23" x14ac:dyDescent="0.3">
      <c r="A1648" s="10" t="s">
        <v>1967</v>
      </c>
      <c r="B1648" s="10">
        <f>Cleaned_Data[[#This Row],[Order_ID]]</f>
        <v>3724</v>
      </c>
      <c r="C1648" s="10" t="str">
        <f>_xlfn.XLOOKUP(P1648,Dim_Product!$E$2:$E$221,Dim_Product!$A$2:$A$221,"Not Found")</f>
        <v>PK-66</v>
      </c>
      <c r="D1648" s="10" t="str">
        <f>_xlfn.XLOOKUP(Table5[[#This Row],[Order_Date]],Table8[Date],Table8[Date_Key],"Not Found")</f>
        <v>DK-636</v>
      </c>
      <c r="E1648" s="10" t="str">
        <f>_xlfn.XLOOKUP(R1648,Table4[Region],Table4[Region_Key])</f>
        <v>RK-01</v>
      </c>
      <c r="F1648" s="10" t="str">
        <f>_xlfn.XLOOKUP(S1648,Table6[Sales_Channel],Table6[Channel_Key])</f>
        <v>CK-01</v>
      </c>
      <c r="G1648" s="10" t="str">
        <f>_xlfn.XLOOKUP(T1648,Table7[Gender_Category],Table7[Gender_Key])</f>
        <v>GK-01</v>
      </c>
      <c r="H1648" s="10">
        <f>Cleaned_Data[[#This Row],[Units_Sold]]</f>
        <v>2</v>
      </c>
      <c r="I1648" s="10">
        <f>Cleaned_Data[[#This Row],[MRP]]</f>
        <v>6110.0300000000007</v>
      </c>
      <c r="J1648" s="10">
        <f>Cleaned_Data[[#This Row],[Discount_Applied]]</f>
        <v>0</v>
      </c>
      <c r="K1648" s="10">
        <f>Cleaned_Data[[#This Row],[Revenue]]</f>
        <v>0</v>
      </c>
      <c r="L1648" s="10">
        <f>Cleaned_Data[[#This Row],[Profit]]</f>
        <v>-866.33</v>
      </c>
      <c r="M1648" s="10" t="str">
        <f>Cleaned_Data[[#This Row],[Product_Name]]</f>
        <v>LeBron 20</v>
      </c>
      <c r="N1648" s="10" t="str">
        <f>Cleaned_Data[[#This Row],[Product_Line]]</f>
        <v>Basketball</v>
      </c>
      <c r="O1648" s="10" t="str">
        <f>Cleaned_Data[[#This Row],[Size]]</f>
        <v>XL</v>
      </c>
      <c r="P1648" s="10" t="str">
        <f t="shared" si="50"/>
        <v>LeBron 20|Basketball|XL</v>
      </c>
      <c r="Q1648" s="11">
        <f>Cleaned_Data[[#This Row],[Order_Date]]</f>
        <v>45768</v>
      </c>
      <c r="R1648" s="10" t="str">
        <f>Cleaned_Data[[#This Row],[Region]]</f>
        <v>Bangalore</v>
      </c>
      <c r="S1648" s="10" t="str">
        <f>Cleaned_Data[[#This Row],[Sales_Channel]]</f>
        <v>Online</v>
      </c>
      <c r="T1648" s="10" t="str">
        <f>Cleaned_Data[[#This Row],[Gender_Category]]</f>
        <v>Kids</v>
      </c>
      <c r="U1648" t="str">
        <f t="shared" si="51"/>
        <v>DK-636</v>
      </c>
      <c r="V1648" s="10"/>
      <c r="W1648" s="10"/>
    </row>
    <row r="1649" spans="1:23" x14ac:dyDescent="0.3">
      <c r="A1649" s="10" t="s">
        <v>1968</v>
      </c>
      <c r="B1649" s="10">
        <f>Cleaned_Data[[#This Row],[Order_ID]]</f>
        <v>3725</v>
      </c>
      <c r="C1649" s="10" t="str">
        <f>_xlfn.XLOOKUP(P1649,Dim_Product!$E$2:$E$221,Dim_Product!$A$2:$A$221,"Not Found")</f>
        <v>PK-128</v>
      </c>
      <c r="D1649" s="10" t="str">
        <f>_xlfn.XLOOKUP(Table5[[#This Row],[Order_Date]],Table8[Date],Table8[Date_Key],"Not Found")</f>
        <v>DK-439</v>
      </c>
      <c r="E1649" s="10" t="str">
        <f>_xlfn.XLOOKUP(R1649,Table4[Region],Table4[Region_Key])</f>
        <v>RK-01</v>
      </c>
      <c r="F1649" s="10" t="str">
        <f>_xlfn.XLOOKUP(S1649,Table6[Sales_Channel],Table6[Channel_Key])</f>
        <v>CK-01</v>
      </c>
      <c r="G1649" s="10" t="str">
        <f>_xlfn.XLOOKUP(T1649,Table7[Gender_Category],Table7[Gender_Key])</f>
        <v>GK-03</v>
      </c>
      <c r="H1649" s="10">
        <f>Cleaned_Data[[#This Row],[Units_Sold]]</f>
        <v>2</v>
      </c>
      <c r="I1649" s="10">
        <f>Cleaned_Data[[#This Row],[MRP]]</f>
        <v>6318.92</v>
      </c>
      <c r="J1649" s="10">
        <f>Cleaned_Data[[#This Row],[Discount_Applied]]</f>
        <v>0</v>
      </c>
      <c r="K1649" s="10">
        <f>Cleaned_Data[[#This Row],[Revenue]]</f>
        <v>0</v>
      </c>
      <c r="L1649" s="10">
        <f>Cleaned_Data[[#This Row],[Profit]]</f>
        <v>3353.55</v>
      </c>
      <c r="M1649" s="10" t="str">
        <f>Cleaned_Data[[#This Row],[Product_Name]]</f>
        <v>Phantom GT</v>
      </c>
      <c r="N1649" s="10" t="str">
        <f>Cleaned_Data[[#This Row],[Product_Line]]</f>
        <v>Soccer</v>
      </c>
      <c r="O1649" s="10" t="str">
        <f>Cleaned_Data[[#This Row],[Size]]</f>
        <v>7</v>
      </c>
      <c r="P1649" s="10" t="str">
        <f t="shared" si="50"/>
        <v>Phantom GT|Soccer|7</v>
      </c>
      <c r="Q1649" s="11">
        <f>Cleaned_Data[[#This Row],[Order_Date]]</f>
        <v>45571</v>
      </c>
      <c r="R1649" s="10" t="str">
        <f>Cleaned_Data[[#This Row],[Region]]</f>
        <v>Bangalore</v>
      </c>
      <c r="S1649" s="10" t="str">
        <f>Cleaned_Data[[#This Row],[Sales_Channel]]</f>
        <v>Online</v>
      </c>
      <c r="T1649" s="10" t="str">
        <f>Cleaned_Data[[#This Row],[Gender_Category]]</f>
        <v>Men</v>
      </c>
      <c r="U1649" t="str">
        <f t="shared" si="51"/>
        <v>DK-439</v>
      </c>
      <c r="V1649" s="10"/>
      <c r="W1649" s="10"/>
    </row>
    <row r="1650" spans="1:23" x14ac:dyDescent="0.3">
      <c r="A1650" s="10" t="s">
        <v>1969</v>
      </c>
      <c r="B1650" s="10">
        <f>Cleaned_Data[[#This Row],[Order_ID]]</f>
        <v>3726</v>
      </c>
      <c r="C1650" s="10" t="str">
        <f>_xlfn.XLOOKUP(P1650,Dim_Product!$E$2:$E$221,Dim_Product!$A$2:$A$221,"Not Found")</f>
        <v>PK-84</v>
      </c>
      <c r="D1650" s="10" t="str">
        <f>_xlfn.XLOOKUP(Table5[[#This Row],[Order_Date]],Table8[Date],Table8[Date_Key],"Not Found")</f>
        <v>DK-533</v>
      </c>
      <c r="E1650" s="10" t="str">
        <f>_xlfn.XLOOKUP(R1650,Table4[Region],Table4[Region_Key])</f>
        <v>RK-04</v>
      </c>
      <c r="F1650" s="10" t="str">
        <f>_xlfn.XLOOKUP(S1650,Table6[Sales_Channel],Table6[Channel_Key])</f>
        <v>CK-02</v>
      </c>
      <c r="G1650" s="10" t="str">
        <f>_xlfn.XLOOKUP(T1650,Table7[Gender_Category],Table7[Gender_Key])</f>
        <v>GK-01</v>
      </c>
      <c r="H1650" s="10">
        <f>Cleaned_Data[[#This Row],[Units_Sold]]</f>
        <v>2</v>
      </c>
      <c r="I1650" s="10">
        <f>Cleaned_Data[[#This Row],[MRP]]</f>
        <v>6110.0300000000007</v>
      </c>
      <c r="J1650" s="10">
        <f>Cleaned_Data[[#This Row],[Discount_Applied]]</f>
        <v>0</v>
      </c>
      <c r="K1650" s="10">
        <f>Cleaned_Data[[#This Row],[Revenue]]</f>
        <v>0</v>
      </c>
      <c r="L1650" s="10">
        <f>Cleaned_Data[[#This Row],[Profit]]</f>
        <v>-239.87</v>
      </c>
      <c r="M1650" s="10" t="str">
        <f>Cleaned_Data[[#This Row],[Product_Name]]</f>
        <v>Tiempo Legend</v>
      </c>
      <c r="N1650" s="10" t="str">
        <f>Cleaned_Data[[#This Row],[Product_Line]]</f>
        <v>Soccer</v>
      </c>
      <c r="O1650" s="10" t="str">
        <f>Cleaned_Data[[#This Row],[Size]]</f>
        <v>NA</v>
      </c>
      <c r="P1650" s="10" t="str">
        <f t="shared" si="50"/>
        <v>Tiempo Legend|Soccer|NA</v>
      </c>
      <c r="Q1650" s="11">
        <f>Cleaned_Data[[#This Row],[Order_Date]]</f>
        <v>45665</v>
      </c>
      <c r="R1650" s="10" t="str">
        <f>Cleaned_Data[[#This Row],[Region]]</f>
        <v>Pune</v>
      </c>
      <c r="S1650" s="10" t="str">
        <f>Cleaned_Data[[#This Row],[Sales_Channel]]</f>
        <v>Retail</v>
      </c>
      <c r="T1650" s="10" t="str">
        <f>Cleaned_Data[[#This Row],[Gender_Category]]</f>
        <v>Kids</v>
      </c>
      <c r="U1650" t="str">
        <f t="shared" si="51"/>
        <v>DK-533</v>
      </c>
      <c r="V1650" s="10"/>
      <c r="W1650" s="10"/>
    </row>
    <row r="1651" spans="1:23" x14ac:dyDescent="0.3">
      <c r="A1651" s="10" t="s">
        <v>1970</v>
      </c>
      <c r="B1651" s="10">
        <f>Cleaned_Data[[#This Row],[Order_ID]]</f>
        <v>3727</v>
      </c>
      <c r="C1651" s="10" t="str">
        <f>_xlfn.XLOOKUP(P1651,Dim_Product!$E$2:$E$221,Dim_Product!$A$2:$A$221,"Not Found")</f>
        <v>PK-82</v>
      </c>
      <c r="D1651" s="10" t="str">
        <f>_xlfn.XLOOKUP(Table5[[#This Row],[Order_Date]],Table8[Date],Table8[Date_Key],"Not Found")</f>
        <v>DK-452</v>
      </c>
      <c r="E1651" s="10" t="str">
        <f>_xlfn.XLOOKUP(R1651,Table4[Region],Table4[Region_Key])</f>
        <v>RK-05</v>
      </c>
      <c r="F1651" s="10" t="str">
        <f>_xlfn.XLOOKUP(S1651,Table6[Sales_Channel],Table6[Channel_Key])</f>
        <v>CK-02</v>
      </c>
      <c r="G1651" s="10" t="str">
        <f>_xlfn.XLOOKUP(T1651,Table7[Gender_Category],Table7[Gender_Key])</f>
        <v>GK-02</v>
      </c>
      <c r="H1651" s="10">
        <f>Cleaned_Data[[#This Row],[Units_Sold]]</f>
        <v>2</v>
      </c>
      <c r="I1651" s="10">
        <f>Cleaned_Data[[#This Row],[MRP]]</f>
        <v>6110.0300000000007</v>
      </c>
      <c r="J1651" s="10">
        <f>Cleaned_Data[[#This Row],[Discount_Applied]]</f>
        <v>0.6</v>
      </c>
      <c r="K1651" s="10">
        <f>Cleaned_Data[[#This Row],[Revenue]]</f>
        <v>0</v>
      </c>
      <c r="L1651" s="10">
        <f>Cleaned_Data[[#This Row],[Profit]]</f>
        <v>1555.74</v>
      </c>
      <c r="M1651" s="10" t="str">
        <f>Cleaned_Data[[#This Row],[Product_Name]]</f>
        <v>Zoom Freak</v>
      </c>
      <c r="N1651" s="10" t="str">
        <f>Cleaned_Data[[#This Row],[Product_Line]]</f>
        <v>Basketball</v>
      </c>
      <c r="O1651" s="10" t="str">
        <f>Cleaned_Data[[#This Row],[Size]]</f>
        <v>L</v>
      </c>
      <c r="P1651" s="10" t="str">
        <f t="shared" si="50"/>
        <v>Zoom Freak|Basketball|L</v>
      </c>
      <c r="Q1651" s="11">
        <f>Cleaned_Data[[#This Row],[Order_Date]]</f>
        <v>45584</v>
      </c>
      <c r="R1651" s="10" t="str">
        <f>Cleaned_Data[[#This Row],[Region]]</f>
        <v>Delhi</v>
      </c>
      <c r="S1651" s="10" t="str">
        <f>Cleaned_Data[[#This Row],[Sales_Channel]]</f>
        <v>Retail</v>
      </c>
      <c r="T1651" s="10" t="str">
        <f>Cleaned_Data[[#This Row],[Gender_Category]]</f>
        <v>Women</v>
      </c>
      <c r="U1651" t="str">
        <f t="shared" si="51"/>
        <v>DK-452</v>
      </c>
      <c r="V1651" s="10"/>
      <c r="W1651" s="10"/>
    </row>
    <row r="1652" spans="1:23" x14ac:dyDescent="0.3">
      <c r="A1652" s="10" t="s">
        <v>1971</v>
      </c>
      <c r="B1652" s="10">
        <f>Cleaned_Data[[#This Row],[Order_ID]]</f>
        <v>3728</v>
      </c>
      <c r="C1652" s="10" t="str">
        <f>_xlfn.XLOOKUP(P1652,Dim_Product!$E$2:$E$221,Dim_Product!$A$2:$A$221,"Not Found")</f>
        <v>PK-207</v>
      </c>
      <c r="D1652" s="10" t="str">
        <f>_xlfn.XLOOKUP(Table5[[#This Row],[Order_Date]],Table8[Date],Table8[Date_Key],"Not Found")</f>
        <v>DK-166</v>
      </c>
      <c r="E1652" s="10" t="str">
        <f>_xlfn.XLOOKUP(R1652,Table4[Region],Table4[Region_Key])</f>
        <v>RK-01</v>
      </c>
      <c r="F1652" s="10" t="str">
        <f>_xlfn.XLOOKUP(S1652,Table6[Sales_Channel],Table6[Channel_Key])</f>
        <v>CK-01</v>
      </c>
      <c r="G1652" s="10" t="str">
        <f>_xlfn.XLOOKUP(T1652,Table7[Gender_Category],Table7[Gender_Key])</f>
        <v>GK-03</v>
      </c>
      <c r="H1652" s="10">
        <f>Cleaned_Data[[#This Row],[Units_Sold]]</f>
        <v>2</v>
      </c>
      <c r="I1652" s="10">
        <f>Cleaned_Data[[#This Row],[MRP]]</f>
        <v>6110.0300000000007</v>
      </c>
      <c r="J1652" s="10">
        <f>Cleaned_Data[[#This Row],[Discount_Applied]]</f>
        <v>0</v>
      </c>
      <c r="K1652" s="10">
        <f>Cleaned_Data[[#This Row],[Revenue]]</f>
        <v>0</v>
      </c>
      <c r="L1652" s="10">
        <f>Cleaned_Data[[#This Row],[Profit]]</f>
        <v>1376.74</v>
      </c>
      <c r="M1652" s="10" t="str">
        <f>Cleaned_Data[[#This Row],[Product_Name]]</f>
        <v>Metcon 7</v>
      </c>
      <c r="N1652" s="10" t="str">
        <f>Cleaned_Data[[#This Row],[Product_Line]]</f>
        <v>Training</v>
      </c>
      <c r="O1652" s="10" t="str">
        <f>Cleaned_Data[[#This Row],[Size]]</f>
        <v>7</v>
      </c>
      <c r="P1652" s="10" t="str">
        <f t="shared" si="50"/>
        <v>Metcon 7|Training|7</v>
      </c>
      <c r="Q1652" s="11">
        <f>Cleaned_Data[[#This Row],[Order_Date]]</f>
        <v>45298</v>
      </c>
      <c r="R1652" s="10" t="str">
        <f>Cleaned_Data[[#This Row],[Region]]</f>
        <v>Bangalore</v>
      </c>
      <c r="S1652" s="10" t="str">
        <f>Cleaned_Data[[#This Row],[Sales_Channel]]</f>
        <v>Online</v>
      </c>
      <c r="T1652" s="10" t="str">
        <f>Cleaned_Data[[#This Row],[Gender_Category]]</f>
        <v>Men</v>
      </c>
      <c r="U1652" t="str">
        <f t="shared" si="51"/>
        <v>DK-166</v>
      </c>
      <c r="V1652" s="10"/>
      <c r="W1652" s="10"/>
    </row>
    <row r="1653" spans="1:23" x14ac:dyDescent="0.3">
      <c r="A1653" s="10" t="s">
        <v>1972</v>
      </c>
      <c r="B1653" s="10">
        <f>Cleaned_Data[[#This Row],[Order_ID]]</f>
        <v>3729</v>
      </c>
      <c r="C1653" s="10" t="str">
        <f>_xlfn.XLOOKUP(P1653,Dim_Product!$E$2:$E$221,Dim_Product!$A$2:$A$221,"Not Found")</f>
        <v>PK-116</v>
      </c>
      <c r="D1653" s="10" t="str">
        <f>_xlfn.XLOOKUP(Table5[[#This Row],[Order_Date]],Table8[Date],Table8[Date_Key],"Not Found")</f>
        <v>DK-511</v>
      </c>
      <c r="E1653" s="10" t="str">
        <f>_xlfn.XLOOKUP(R1653,Table4[Region],Table4[Region_Key])</f>
        <v>RK-02</v>
      </c>
      <c r="F1653" s="10" t="str">
        <f>_xlfn.XLOOKUP(S1653,Table6[Sales_Channel],Table6[Channel_Key])</f>
        <v>CK-02</v>
      </c>
      <c r="G1653" s="10" t="str">
        <f>_xlfn.XLOOKUP(T1653,Table7[Gender_Category],Table7[Gender_Key])</f>
        <v>GK-03</v>
      </c>
      <c r="H1653" s="10">
        <f>Cleaned_Data[[#This Row],[Units_Sold]]</f>
        <v>2</v>
      </c>
      <c r="I1653" s="10">
        <f>Cleaned_Data[[#This Row],[MRP]]</f>
        <v>6110.0300000000007</v>
      </c>
      <c r="J1653" s="10">
        <f>Cleaned_Data[[#This Row],[Discount_Applied]]</f>
        <v>0</v>
      </c>
      <c r="K1653" s="10">
        <f>Cleaned_Data[[#This Row],[Revenue]]</f>
        <v>0</v>
      </c>
      <c r="L1653" s="10">
        <f>Cleaned_Data[[#This Row],[Profit]]</f>
        <v>2966.82</v>
      </c>
      <c r="M1653" s="10" t="str">
        <f>Cleaned_Data[[#This Row],[Product_Name]]</f>
        <v>Free RN</v>
      </c>
      <c r="N1653" s="10" t="str">
        <f>Cleaned_Data[[#This Row],[Product_Line]]</f>
        <v>Running</v>
      </c>
      <c r="O1653" s="10" t="str">
        <f>Cleaned_Data[[#This Row],[Size]]</f>
        <v>M</v>
      </c>
      <c r="P1653" s="10" t="str">
        <f t="shared" si="50"/>
        <v>Free RN|Running|M</v>
      </c>
      <c r="Q1653" s="11">
        <f>Cleaned_Data[[#This Row],[Order_Date]]</f>
        <v>45643</v>
      </c>
      <c r="R1653" s="10" t="str">
        <f>Cleaned_Data[[#This Row],[Region]]</f>
        <v>Hyderabad</v>
      </c>
      <c r="S1653" s="10" t="str">
        <f>Cleaned_Data[[#This Row],[Sales_Channel]]</f>
        <v>Retail</v>
      </c>
      <c r="T1653" s="10" t="str">
        <f>Cleaned_Data[[#This Row],[Gender_Category]]</f>
        <v>Men</v>
      </c>
      <c r="U1653" t="str">
        <f t="shared" si="51"/>
        <v>DK-511</v>
      </c>
      <c r="V1653" s="10"/>
      <c r="W1653" s="10"/>
    </row>
    <row r="1654" spans="1:23" x14ac:dyDescent="0.3">
      <c r="A1654" s="10" t="s">
        <v>1973</v>
      </c>
      <c r="B1654" s="10">
        <f>Cleaned_Data[[#This Row],[Order_ID]]</f>
        <v>3730</v>
      </c>
      <c r="C1654" s="10" t="str">
        <f>_xlfn.XLOOKUP(P1654,Dim_Product!$E$2:$E$221,Dim_Product!$A$2:$A$221,"Not Found")</f>
        <v>PK-81</v>
      </c>
      <c r="D1654" s="10" t="str">
        <f>_xlfn.XLOOKUP(Table5[[#This Row],[Order_Date]],Table8[Date],Table8[Date_Key],"Not Found")</f>
        <v>DK-119</v>
      </c>
      <c r="E1654" s="10" t="str">
        <f>_xlfn.XLOOKUP(R1654,Table4[Region],Table4[Region_Key])</f>
        <v>RK-01</v>
      </c>
      <c r="F1654" s="10" t="str">
        <f>_xlfn.XLOOKUP(S1654,Table6[Sales_Channel],Table6[Channel_Key])</f>
        <v>CK-01</v>
      </c>
      <c r="G1654" s="10" t="str">
        <f>_xlfn.XLOOKUP(T1654,Table7[Gender_Category],Table7[Gender_Key])</f>
        <v>GK-01</v>
      </c>
      <c r="H1654" s="10">
        <f>Cleaned_Data[[#This Row],[Units_Sold]]</f>
        <v>1</v>
      </c>
      <c r="I1654" s="10">
        <f>Cleaned_Data[[#This Row],[MRP]]</f>
        <v>7865.95</v>
      </c>
      <c r="J1654" s="10">
        <f>Cleaned_Data[[#This Row],[Discount_Applied]]</f>
        <v>0</v>
      </c>
      <c r="K1654" s="10">
        <f>Cleaned_Data[[#This Row],[Revenue]]</f>
        <v>0</v>
      </c>
      <c r="L1654" s="10">
        <f>Cleaned_Data[[#This Row],[Profit]]</f>
        <v>3302.11</v>
      </c>
      <c r="M1654" s="10" t="str">
        <f>Cleaned_Data[[#This Row],[Product_Name]]</f>
        <v>ZoomX Invincible</v>
      </c>
      <c r="N1654" s="10" t="str">
        <f>Cleaned_Data[[#This Row],[Product_Line]]</f>
        <v>Training</v>
      </c>
      <c r="O1654" s="10" t="str">
        <f>Cleaned_Data[[#This Row],[Size]]</f>
        <v>M</v>
      </c>
      <c r="P1654" s="10" t="str">
        <f t="shared" si="50"/>
        <v>ZoomX Invincible|Training|M</v>
      </c>
      <c r="Q1654" s="11">
        <f>Cleaned_Data[[#This Row],[Order_Date]]</f>
        <v>45251</v>
      </c>
      <c r="R1654" s="10" t="str">
        <f>Cleaned_Data[[#This Row],[Region]]</f>
        <v>Bangalore</v>
      </c>
      <c r="S1654" s="10" t="str">
        <f>Cleaned_Data[[#This Row],[Sales_Channel]]</f>
        <v>Online</v>
      </c>
      <c r="T1654" s="10" t="str">
        <f>Cleaned_Data[[#This Row],[Gender_Category]]</f>
        <v>Kids</v>
      </c>
      <c r="U1654" t="str">
        <f t="shared" si="51"/>
        <v>DK-119</v>
      </c>
      <c r="V1654" s="10"/>
      <c r="W1654" s="10"/>
    </row>
    <row r="1655" spans="1:23" x14ac:dyDescent="0.3">
      <c r="A1655" s="10" t="s">
        <v>1974</v>
      </c>
      <c r="B1655" s="10">
        <f>Cleaned_Data[[#This Row],[Order_ID]]</f>
        <v>3731</v>
      </c>
      <c r="C1655" s="10" t="str">
        <f>_xlfn.XLOOKUP(P1655,Dim_Product!$E$2:$E$221,Dim_Product!$A$2:$A$221,"Not Found")</f>
        <v>PK-95</v>
      </c>
      <c r="D1655" s="10" t="str">
        <f>_xlfn.XLOOKUP(Table5[[#This Row],[Order_Date]],Table8[Date],Table8[Date_Key],"Not Found")</f>
        <v>DK-497</v>
      </c>
      <c r="E1655" s="10" t="str">
        <f>_xlfn.XLOOKUP(R1655,Table4[Region],Table4[Region_Key])</f>
        <v>RK-05</v>
      </c>
      <c r="F1655" s="10" t="str">
        <f>_xlfn.XLOOKUP(S1655,Table6[Sales_Channel],Table6[Channel_Key])</f>
        <v>CK-01</v>
      </c>
      <c r="G1655" s="10" t="str">
        <f>_xlfn.XLOOKUP(T1655,Table7[Gender_Category],Table7[Gender_Key])</f>
        <v>GK-01</v>
      </c>
      <c r="H1655" s="10">
        <f>Cleaned_Data[[#This Row],[Units_Sold]]</f>
        <v>2</v>
      </c>
      <c r="I1655" s="10">
        <f>Cleaned_Data[[#This Row],[MRP]]</f>
        <v>7038.04</v>
      </c>
      <c r="J1655" s="10">
        <f>Cleaned_Data[[#This Row],[Discount_Applied]]</f>
        <v>0</v>
      </c>
      <c r="K1655" s="10">
        <f>Cleaned_Data[[#This Row],[Revenue]]</f>
        <v>0</v>
      </c>
      <c r="L1655" s="10">
        <f>Cleaned_Data[[#This Row],[Profit]]</f>
        <v>301.89999999999998</v>
      </c>
      <c r="M1655" s="10" t="str">
        <f>Cleaned_Data[[#This Row],[Product_Name]]</f>
        <v>Phantom GT</v>
      </c>
      <c r="N1655" s="10" t="str">
        <f>Cleaned_Data[[#This Row],[Product_Line]]</f>
        <v>Soccer</v>
      </c>
      <c r="O1655" s="10" t="str">
        <f>Cleaned_Data[[#This Row],[Size]]</f>
        <v>L</v>
      </c>
      <c r="P1655" s="10" t="str">
        <f t="shared" si="50"/>
        <v>Phantom GT|Soccer|L</v>
      </c>
      <c r="Q1655" s="11">
        <f>Cleaned_Data[[#This Row],[Order_Date]]</f>
        <v>45629</v>
      </c>
      <c r="R1655" s="10" t="str">
        <f>Cleaned_Data[[#This Row],[Region]]</f>
        <v>Delhi</v>
      </c>
      <c r="S1655" s="10" t="str">
        <f>Cleaned_Data[[#This Row],[Sales_Channel]]</f>
        <v>Online</v>
      </c>
      <c r="T1655" s="10" t="str">
        <f>Cleaned_Data[[#This Row],[Gender_Category]]</f>
        <v>Kids</v>
      </c>
      <c r="U1655" t="str">
        <f t="shared" si="51"/>
        <v>DK-497</v>
      </c>
      <c r="V1655" s="10"/>
      <c r="W1655" s="10"/>
    </row>
    <row r="1656" spans="1:23" x14ac:dyDescent="0.3">
      <c r="A1656" s="10" t="s">
        <v>1975</v>
      </c>
      <c r="B1656" s="10">
        <f>Cleaned_Data[[#This Row],[Order_ID]]</f>
        <v>3734</v>
      </c>
      <c r="C1656" s="10" t="str">
        <f>_xlfn.XLOOKUP(P1656,Dim_Product!$E$2:$E$221,Dim_Product!$A$2:$A$221,"Not Found")</f>
        <v>PK-14</v>
      </c>
      <c r="D1656" s="10" t="str">
        <f>_xlfn.XLOOKUP(Table5[[#This Row],[Order_Date]],Table8[Date],Table8[Date_Key],"Not Found")</f>
        <v>DK-413</v>
      </c>
      <c r="E1656" s="10" t="str">
        <f>_xlfn.XLOOKUP(R1656,Table4[Region],Table4[Region_Key])</f>
        <v>RK-06</v>
      </c>
      <c r="F1656" s="10" t="str">
        <f>_xlfn.XLOOKUP(S1656,Table6[Sales_Channel],Table6[Channel_Key])</f>
        <v>CK-01</v>
      </c>
      <c r="G1656" s="10" t="str">
        <f>_xlfn.XLOOKUP(T1656,Table7[Gender_Category],Table7[Gender_Key])</f>
        <v>GK-03</v>
      </c>
      <c r="H1656" s="10">
        <f>Cleaned_Data[[#This Row],[Units_Sold]]</f>
        <v>2</v>
      </c>
      <c r="I1656" s="10">
        <f>Cleaned_Data[[#This Row],[MRP]]</f>
        <v>6110.0300000000007</v>
      </c>
      <c r="J1656" s="10">
        <f>Cleaned_Data[[#This Row],[Discount_Applied]]</f>
        <v>0.43</v>
      </c>
      <c r="K1656" s="10">
        <f>Cleaned_Data[[#This Row],[Revenue]]</f>
        <v>0</v>
      </c>
      <c r="L1656" s="10">
        <f>Cleaned_Data[[#This Row],[Profit]]</f>
        <v>1537.11</v>
      </c>
      <c r="M1656" s="10" t="str">
        <f>Cleaned_Data[[#This Row],[Product_Name]]</f>
        <v>Air Jordan</v>
      </c>
      <c r="N1656" s="10" t="str">
        <f>Cleaned_Data[[#This Row],[Product_Line]]</f>
        <v>Basketball</v>
      </c>
      <c r="O1656" s="10" t="str">
        <f>Cleaned_Data[[#This Row],[Size]]</f>
        <v>NA</v>
      </c>
      <c r="P1656" s="10" t="str">
        <f t="shared" si="50"/>
        <v>Air Jordan|Basketball|NA</v>
      </c>
      <c r="Q1656" s="11">
        <f>Cleaned_Data[[#This Row],[Order_Date]]</f>
        <v>45545</v>
      </c>
      <c r="R1656" s="10" t="str">
        <f>Cleaned_Data[[#This Row],[Region]]</f>
        <v>Kolkata</v>
      </c>
      <c r="S1656" s="10" t="str">
        <f>Cleaned_Data[[#This Row],[Sales_Channel]]</f>
        <v>Online</v>
      </c>
      <c r="T1656" s="10" t="str">
        <f>Cleaned_Data[[#This Row],[Gender_Category]]</f>
        <v>Men</v>
      </c>
      <c r="U1656" t="str">
        <f t="shared" si="51"/>
        <v>DK-413</v>
      </c>
      <c r="V1656" s="10"/>
      <c r="W1656" s="10"/>
    </row>
    <row r="1657" spans="1:23" x14ac:dyDescent="0.3">
      <c r="A1657" s="10" t="s">
        <v>1976</v>
      </c>
      <c r="B1657" s="10">
        <f>Cleaned_Data[[#This Row],[Order_ID]]</f>
        <v>3735</v>
      </c>
      <c r="C1657" s="10" t="str">
        <f>_xlfn.XLOOKUP(P1657,Dim_Product!$E$2:$E$221,Dim_Product!$A$2:$A$221,"Not Found")</f>
        <v>PK-87</v>
      </c>
      <c r="D1657" s="10" t="str">
        <f>_xlfn.XLOOKUP(Table5[[#This Row],[Order_Date]],Table8[Date],Table8[Date_Key],"Not Found")</f>
        <v>DK-653</v>
      </c>
      <c r="E1657" s="10" t="str">
        <f>_xlfn.XLOOKUP(R1657,Table4[Region],Table4[Region_Key])</f>
        <v>RK-01</v>
      </c>
      <c r="F1657" s="10" t="str">
        <f>_xlfn.XLOOKUP(S1657,Table6[Sales_Channel],Table6[Channel_Key])</f>
        <v>CK-01</v>
      </c>
      <c r="G1657" s="10" t="str">
        <f>_xlfn.XLOOKUP(T1657,Table7[Gender_Category],Table7[Gender_Key])</f>
        <v>GK-01</v>
      </c>
      <c r="H1657" s="10">
        <f>Cleaned_Data[[#This Row],[Units_Sold]]</f>
        <v>2</v>
      </c>
      <c r="I1657" s="10">
        <f>Cleaned_Data[[#This Row],[MRP]]</f>
        <v>2248.14</v>
      </c>
      <c r="J1657" s="10">
        <f>Cleaned_Data[[#This Row],[Discount_Applied]]</f>
        <v>0</v>
      </c>
      <c r="K1657" s="10">
        <f>Cleaned_Data[[#This Row],[Revenue]]</f>
        <v>0</v>
      </c>
      <c r="L1657" s="10">
        <f>Cleaned_Data[[#This Row],[Profit]]</f>
        <v>3686.2</v>
      </c>
      <c r="M1657" s="10" t="str">
        <f>Cleaned_Data[[#This Row],[Product_Name]]</f>
        <v>LeBron 20</v>
      </c>
      <c r="N1657" s="10" t="str">
        <f>Cleaned_Data[[#This Row],[Product_Line]]</f>
        <v>Basketball</v>
      </c>
      <c r="O1657" s="10" t="str">
        <f>Cleaned_Data[[#This Row],[Size]]</f>
        <v>M</v>
      </c>
      <c r="P1657" s="10" t="str">
        <f t="shared" si="50"/>
        <v>LeBron 20|Basketball|M</v>
      </c>
      <c r="Q1657" s="11">
        <f>Cleaned_Data[[#This Row],[Order_Date]]</f>
        <v>45785</v>
      </c>
      <c r="R1657" s="10" t="str">
        <f>Cleaned_Data[[#This Row],[Region]]</f>
        <v>Bangalore</v>
      </c>
      <c r="S1657" s="10" t="str">
        <f>Cleaned_Data[[#This Row],[Sales_Channel]]</f>
        <v>Online</v>
      </c>
      <c r="T1657" s="10" t="str">
        <f>Cleaned_Data[[#This Row],[Gender_Category]]</f>
        <v>Kids</v>
      </c>
      <c r="U1657" t="str">
        <f t="shared" si="51"/>
        <v>DK-653</v>
      </c>
      <c r="V1657" s="10"/>
      <c r="W1657" s="10"/>
    </row>
    <row r="1658" spans="1:23" x14ac:dyDescent="0.3">
      <c r="A1658" s="10" t="s">
        <v>1977</v>
      </c>
      <c r="B1658" s="10">
        <f>Cleaned_Data[[#This Row],[Order_ID]]</f>
        <v>3736</v>
      </c>
      <c r="C1658" s="10" t="str">
        <f>_xlfn.XLOOKUP(P1658,Dim_Product!$E$2:$E$221,Dim_Product!$A$2:$A$221,"Not Found")</f>
        <v>PK-81</v>
      </c>
      <c r="D1658" s="10" t="str">
        <f>_xlfn.XLOOKUP(Table5[[#This Row],[Order_Date]],Table8[Date],Table8[Date_Key],"Not Found")</f>
        <v>DK-687</v>
      </c>
      <c r="E1658" s="10" t="str">
        <f>_xlfn.XLOOKUP(R1658,Table4[Region],Table4[Region_Key])</f>
        <v>RK-04</v>
      </c>
      <c r="F1658" s="10" t="str">
        <f>_xlfn.XLOOKUP(S1658,Table6[Sales_Channel],Table6[Channel_Key])</f>
        <v>CK-02</v>
      </c>
      <c r="G1658" s="10" t="str">
        <f>_xlfn.XLOOKUP(T1658,Table7[Gender_Category],Table7[Gender_Key])</f>
        <v>GK-03</v>
      </c>
      <c r="H1658" s="10">
        <f>Cleaned_Data[[#This Row],[Units_Sold]]</f>
        <v>1</v>
      </c>
      <c r="I1658" s="10">
        <f>Cleaned_Data[[#This Row],[MRP]]</f>
        <v>6110.0300000000007</v>
      </c>
      <c r="J1658" s="10">
        <f>Cleaned_Data[[#This Row],[Discount_Applied]]</f>
        <v>0.38</v>
      </c>
      <c r="K1658" s="10">
        <f>Cleaned_Data[[#This Row],[Revenue]]</f>
        <v>0</v>
      </c>
      <c r="L1658" s="10">
        <f>Cleaned_Data[[#This Row],[Profit]]</f>
        <v>-1171.6099999999999</v>
      </c>
      <c r="M1658" s="10" t="str">
        <f>Cleaned_Data[[#This Row],[Product_Name]]</f>
        <v>ZoomX Invincible</v>
      </c>
      <c r="N1658" s="10" t="str">
        <f>Cleaned_Data[[#This Row],[Product_Line]]</f>
        <v>Training</v>
      </c>
      <c r="O1658" s="10" t="str">
        <f>Cleaned_Data[[#This Row],[Size]]</f>
        <v>M</v>
      </c>
      <c r="P1658" s="10" t="str">
        <f t="shared" si="50"/>
        <v>ZoomX Invincible|Training|M</v>
      </c>
      <c r="Q1658" s="11">
        <f>Cleaned_Data[[#This Row],[Order_Date]]</f>
        <v>45819</v>
      </c>
      <c r="R1658" s="10" t="str">
        <f>Cleaned_Data[[#This Row],[Region]]</f>
        <v>Pune</v>
      </c>
      <c r="S1658" s="10" t="str">
        <f>Cleaned_Data[[#This Row],[Sales_Channel]]</f>
        <v>Retail</v>
      </c>
      <c r="T1658" s="10" t="str">
        <f>Cleaned_Data[[#This Row],[Gender_Category]]</f>
        <v>Men</v>
      </c>
      <c r="U1658" t="str">
        <f t="shared" si="51"/>
        <v>DK-687</v>
      </c>
      <c r="V1658" s="10"/>
      <c r="W1658" s="10"/>
    </row>
    <row r="1659" spans="1:23" x14ac:dyDescent="0.3">
      <c r="A1659" s="10" t="s">
        <v>1978</v>
      </c>
      <c r="B1659" s="10">
        <f>Cleaned_Data[[#This Row],[Order_ID]]</f>
        <v>3737</v>
      </c>
      <c r="C1659" s="10" t="str">
        <f>_xlfn.XLOOKUP(P1659,Dim_Product!$E$2:$E$221,Dim_Product!$A$2:$A$221,"Not Found")</f>
        <v>PK-141</v>
      </c>
      <c r="D1659" s="10" t="str">
        <f>_xlfn.XLOOKUP(Table5[[#This Row],[Order_Date]],Table8[Date],Table8[Date_Key],"Not Found")</f>
        <v>DK-377</v>
      </c>
      <c r="E1659" s="10" t="str">
        <f>_xlfn.XLOOKUP(R1659,Table4[Region],Table4[Region_Key])</f>
        <v>RK-04</v>
      </c>
      <c r="F1659" s="10" t="str">
        <f>_xlfn.XLOOKUP(S1659,Table6[Sales_Channel],Table6[Channel_Key])</f>
        <v>CK-02</v>
      </c>
      <c r="G1659" s="10" t="str">
        <f>_xlfn.XLOOKUP(T1659,Table7[Gender_Category],Table7[Gender_Key])</f>
        <v>GK-01</v>
      </c>
      <c r="H1659" s="10">
        <f>Cleaned_Data[[#This Row],[Units_Sold]]</f>
        <v>0</v>
      </c>
      <c r="I1659" s="10">
        <f>Cleaned_Data[[#This Row],[MRP]]</f>
        <v>6110.0300000000007</v>
      </c>
      <c r="J1659" s="10">
        <f>Cleaned_Data[[#This Row],[Discount_Applied]]</f>
        <v>0</v>
      </c>
      <c r="K1659" s="10">
        <f>Cleaned_Data[[#This Row],[Revenue]]</f>
        <v>0</v>
      </c>
      <c r="L1659" s="10">
        <f>Cleaned_Data[[#This Row],[Profit]]</f>
        <v>690.1</v>
      </c>
      <c r="M1659" s="10" t="str">
        <f>Cleaned_Data[[#This Row],[Product_Name]]</f>
        <v>Air Jordan</v>
      </c>
      <c r="N1659" s="10" t="str">
        <f>Cleaned_Data[[#This Row],[Product_Line]]</f>
        <v>Basketball</v>
      </c>
      <c r="O1659" s="10" t="str">
        <f>Cleaned_Data[[#This Row],[Size]]</f>
        <v>12</v>
      </c>
      <c r="P1659" s="10" t="str">
        <f t="shared" si="50"/>
        <v>Air Jordan|Basketball|12</v>
      </c>
      <c r="Q1659" s="11">
        <f>Cleaned_Data[[#This Row],[Order_Date]]</f>
        <v>45509</v>
      </c>
      <c r="R1659" s="10" t="str">
        <f>Cleaned_Data[[#This Row],[Region]]</f>
        <v>Pune</v>
      </c>
      <c r="S1659" s="10" t="str">
        <f>Cleaned_Data[[#This Row],[Sales_Channel]]</f>
        <v>Retail</v>
      </c>
      <c r="T1659" s="10" t="str">
        <f>Cleaned_Data[[#This Row],[Gender_Category]]</f>
        <v>Kids</v>
      </c>
      <c r="U1659" t="str">
        <f t="shared" si="51"/>
        <v>DK-377</v>
      </c>
      <c r="V1659" s="10"/>
      <c r="W1659" s="10"/>
    </row>
    <row r="1660" spans="1:23" x14ac:dyDescent="0.3">
      <c r="A1660" s="10" t="s">
        <v>1979</v>
      </c>
      <c r="B1660" s="10">
        <f>Cleaned_Data[[#This Row],[Order_ID]]</f>
        <v>3738</v>
      </c>
      <c r="C1660" s="10" t="str">
        <f>_xlfn.XLOOKUP(P1660,Dim_Product!$E$2:$E$221,Dim_Product!$A$2:$A$221,"Not Found")</f>
        <v>PK-07</v>
      </c>
      <c r="D1660" s="10" t="str">
        <f>_xlfn.XLOOKUP(Table5[[#This Row],[Order_Date]],Table8[Date],Table8[Date_Key],"Not Found")</f>
        <v>Not Found</v>
      </c>
      <c r="E1660" s="10" t="str">
        <f>_xlfn.XLOOKUP(R1660,Table4[Region],Table4[Region_Key])</f>
        <v>RK-05</v>
      </c>
      <c r="F1660" s="10" t="str">
        <f>_xlfn.XLOOKUP(S1660,Table6[Sales_Channel],Table6[Channel_Key])</f>
        <v>CK-01</v>
      </c>
      <c r="G1660" s="10" t="str">
        <f>_xlfn.XLOOKUP(T1660,Table7[Gender_Category],Table7[Gender_Key])</f>
        <v>GK-03</v>
      </c>
      <c r="H1660" s="10">
        <f>Cleaned_Data[[#This Row],[Units_Sold]]</f>
        <v>1</v>
      </c>
      <c r="I1660" s="10">
        <f>Cleaned_Data[[#This Row],[MRP]]</f>
        <v>6968.08</v>
      </c>
      <c r="J1660" s="10">
        <f>Cleaned_Data[[#This Row],[Discount_Applied]]</f>
        <v>0.02</v>
      </c>
      <c r="K1660" s="10">
        <f>Cleaned_Data[[#This Row],[Revenue]]</f>
        <v>6828.72</v>
      </c>
      <c r="L1660" s="10">
        <f>Cleaned_Data[[#This Row],[Profit]]</f>
        <v>-673.94</v>
      </c>
      <c r="M1660" s="10" t="str">
        <f>Cleaned_Data[[#This Row],[Product_Name]]</f>
        <v>Premier III</v>
      </c>
      <c r="N1660" s="10" t="str">
        <f>Cleaned_Data[[#This Row],[Product_Line]]</f>
        <v>Soccer</v>
      </c>
      <c r="O1660" s="10" t="str">
        <f>Cleaned_Data[[#This Row],[Size]]</f>
        <v>11</v>
      </c>
      <c r="P1660" s="10" t="str">
        <f t="shared" si="50"/>
        <v>Premier III|Soccer|11</v>
      </c>
      <c r="Q1660" s="11" t="str">
        <f>Cleaned_Data[[#This Row],[Order_Date]]</f>
        <v/>
      </c>
      <c r="R1660" s="10" t="str">
        <f>Cleaned_Data[[#This Row],[Region]]</f>
        <v>Delhi</v>
      </c>
      <c r="S1660" s="10" t="str">
        <f>Cleaned_Data[[#This Row],[Sales_Channel]]</f>
        <v>Online</v>
      </c>
      <c r="T1660" s="10" t="str">
        <f>Cleaned_Data[[#This Row],[Gender_Category]]</f>
        <v>Men</v>
      </c>
      <c r="U1660" t="str">
        <f t="shared" si="51"/>
        <v>Not Found</v>
      </c>
      <c r="V1660" s="10"/>
      <c r="W1660" s="10"/>
    </row>
    <row r="1661" spans="1:23" x14ac:dyDescent="0.3">
      <c r="A1661" s="10" t="s">
        <v>1980</v>
      </c>
      <c r="B1661" s="10">
        <f>Cleaned_Data[[#This Row],[Order_ID]]</f>
        <v>3739</v>
      </c>
      <c r="C1661" s="10" t="str">
        <f>_xlfn.XLOOKUP(P1661,Dim_Product!$E$2:$E$221,Dim_Product!$A$2:$A$221,"Not Found")</f>
        <v>PK-102</v>
      </c>
      <c r="D1661" s="10" t="str">
        <f>_xlfn.XLOOKUP(Table5[[#This Row],[Order_Date]],Table8[Date],Table8[Date_Key],"Not Found")</f>
        <v>Not Found</v>
      </c>
      <c r="E1661" s="10" t="str">
        <f>_xlfn.XLOOKUP(R1661,Table4[Region],Table4[Region_Key])</f>
        <v>RK-06</v>
      </c>
      <c r="F1661" s="10" t="str">
        <f>_xlfn.XLOOKUP(S1661,Table6[Sales_Channel],Table6[Channel_Key])</f>
        <v>CK-01</v>
      </c>
      <c r="G1661" s="10" t="str">
        <f>_xlfn.XLOOKUP(T1661,Table7[Gender_Category],Table7[Gender_Key])</f>
        <v>GK-02</v>
      </c>
      <c r="H1661" s="10">
        <f>Cleaned_Data[[#This Row],[Units_Sold]]</f>
        <v>-1</v>
      </c>
      <c r="I1661" s="10">
        <f>Cleaned_Data[[#This Row],[MRP]]</f>
        <v>5050.05</v>
      </c>
      <c r="J1661" s="10">
        <f>Cleaned_Data[[#This Row],[Discount_Applied]]</f>
        <v>0</v>
      </c>
      <c r="K1661" s="10">
        <f>Cleaned_Data[[#This Row],[Revenue]]</f>
        <v>0</v>
      </c>
      <c r="L1661" s="10">
        <f>Cleaned_Data[[#This Row],[Profit]]</f>
        <v>3928.19</v>
      </c>
      <c r="M1661" s="10" t="str">
        <f>Cleaned_Data[[#This Row],[Product_Name]]</f>
        <v>SuperRep Go</v>
      </c>
      <c r="N1661" s="10" t="str">
        <f>Cleaned_Data[[#This Row],[Product_Line]]</f>
        <v>Training</v>
      </c>
      <c r="O1661" s="10" t="str">
        <f>Cleaned_Data[[#This Row],[Size]]</f>
        <v>11</v>
      </c>
      <c r="P1661" s="10" t="str">
        <f t="shared" si="50"/>
        <v>SuperRep Go|Training|11</v>
      </c>
      <c r="Q1661" s="11" t="str">
        <f>Cleaned_Data[[#This Row],[Order_Date]]</f>
        <v/>
      </c>
      <c r="R1661" s="10" t="str">
        <f>Cleaned_Data[[#This Row],[Region]]</f>
        <v>Kolkata</v>
      </c>
      <c r="S1661" s="10" t="str">
        <f>Cleaned_Data[[#This Row],[Sales_Channel]]</f>
        <v>Online</v>
      </c>
      <c r="T1661" s="10" t="str">
        <f>Cleaned_Data[[#This Row],[Gender_Category]]</f>
        <v>Women</v>
      </c>
      <c r="U1661" t="str">
        <f t="shared" si="51"/>
        <v>Not Found</v>
      </c>
      <c r="V1661" s="10"/>
      <c r="W1661" s="10"/>
    </row>
    <row r="1662" spans="1:23" x14ac:dyDescent="0.3">
      <c r="A1662" s="10" t="s">
        <v>1981</v>
      </c>
      <c r="B1662" s="10">
        <f>Cleaned_Data[[#This Row],[Order_ID]]</f>
        <v>3740</v>
      </c>
      <c r="C1662" s="10" t="str">
        <f>_xlfn.XLOOKUP(P1662,Dim_Product!$E$2:$E$221,Dim_Product!$A$2:$A$221,"Not Found")</f>
        <v>PK-31</v>
      </c>
      <c r="D1662" s="10" t="str">
        <f>_xlfn.XLOOKUP(Table5[[#This Row],[Order_Date]],Table8[Date],Table8[Date_Key],"Not Found")</f>
        <v>DK-364</v>
      </c>
      <c r="E1662" s="10" t="str">
        <f>_xlfn.XLOOKUP(R1662,Table4[Region],Table4[Region_Key])</f>
        <v>RK-04</v>
      </c>
      <c r="F1662" s="10" t="str">
        <f>_xlfn.XLOOKUP(S1662,Table6[Sales_Channel],Table6[Channel_Key])</f>
        <v>CK-02</v>
      </c>
      <c r="G1662" s="10" t="str">
        <f>_xlfn.XLOOKUP(T1662,Table7[Gender_Category],Table7[Gender_Key])</f>
        <v>GK-03</v>
      </c>
      <c r="H1662" s="10">
        <f>Cleaned_Data[[#This Row],[Units_Sold]]</f>
        <v>0</v>
      </c>
      <c r="I1662" s="10">
        <f>Cleaned_Data[[#This Row],[MRP]]</f>
        <v>6110.0300000000007</v>
      </c>
      <c r="J1662" s="10">
        <f>Cleaned_Data[[#This Row],[Discount_Applied]]</f>
        <v>0</v>
      </c>
      <c r="K1662" s="10">
        <f>Cleaned_Data[[#This Row],[Revenue]]</f>
        <v>0</v>
      </c>
      <c r="L1662" s="10">
        <f>Cleaned_Data[[#This Row],[Profit]]</f>
        <v>2909.82</v>
      </c>
      <c r="M1662" s="10" t="str">
        <f>Cleaned_Data[[#This Row],[Product_Name]]</f>
        <v>Zoom Freak</v>
      </c>
      <c r="N1662" s="10" t="str">
        <f>Cleaned_Data[[#This Row],[Product_Line]]</f>
        <v>Basketball</v>
      </c>
      <c r="O1662" s="10" t="str">
        <f>Cleaned_Data[[#This Row],[Size]]</f>
        <v>NA</v>
      </c>
      <c r="P1662" s="10" t="str">
        <f t="shared" si="50"/>
        <v>Zoom Freak|Basketball|NA</v>
      </c>
      <c r="Q1662" s="11">
        <f>Cleaned_Data[[#This Row],[Order_Date]]</f>
        <v>45496</v>
      </c>
      <c r="R1662" s="10" t="str">
        <f>Cleaned_Data[[#This Row],[Region]]</f>
        <v>Pune</v>
      </c>
      <c r="S1662" s="10" t="str">
        <f>Cleaned_Data[[#This Row],[Sales_Channel]]</f>
        <v>Retail</v>
      </c>
      <c r="T1662" s="10" t="str">
        <f>Cleaned_Data[[#This Row],[Gender_Category]]</f>
        <v>Men</v>
      </c>
      <c r="U1662" t="str">
        <f t="shared" si="51"/>
        <v>DK-364</v>
      </c>
      <c r="V1662" s="10"/>
      <c r="W1662" s="10"/>
    </row>
    <row r="1663" spans="1:23" x14ac:dyDescent="0.3">
      <c r="A1663" s="10" t="s">
        <v>1982</v>
      </c>
      <c r="B1663" s="10">
        <f>Cleaned_Data[[#This Row],[Order_ID]]</f>
        <v>3741</v>
      </c>
      <c r="C1663" s="10" t="str">
        <f>_xlfn.XLOOKUP(P1663,Dim_Product!$E$2:$E$221,Dim_Product!$A$2:$A$221,"Not Found")</f>
        <v>PK-119</v>
      </c>
      <c r="D1663" s="10" t="str">
        <f>_xlfn.XLOOKUP(Table5[[#This Row],[Order_Date]],Table8[Date],Table8[Date_Key],"Not Found")</f>
        <v>DK-499</v>
      </c>
      <c r="E1663" s="10" t="str">
        <f>_xlfn.XLOOKUP(R1663,Table4[Region],Table4[Region_Key])</f>
        <v>RK-06</v>
      </c>
      <c r="F1663" s="10" t="str">
        <f>_xlfn.XLOOKUP(S1663,Table6[Sales_Channel],Table6[Channel_Key])</f>
        <v>CK-02</v>
      </c>
      <c r="G1663" s="10" t="str">
        <f>_xlfn.XLOOKUP(T1663,Table7[Gender_Category],Table7[Gender_Key])</f>
        <v>GK-01</v>
      </c>
      <c r="H1663" s="10">
        <f>Cleaned_Data[[#This Row],[Units_Sold]]</f>
        <v>2</v>
      </c>
      <c r="I1663" s="10">
        <f>Cleaned_Data[[#This Row],[MRP]]</f>
        <v>8927.2199999999993</v>
      </c>
      <c r="J1663" s="10">
        <f>Cleaned_Data[[#This Row],[Discount_Applied]]</f>
        <v>0.2</v>
      </c>
      <c r="K1663" s="10">
        <f>Cleaned_Data[[#This Row],[Revenue]]</f>
        <v>14283.55</v>
      </c>
      <c r="L1663" s="10">
        <f>Cleaned_Data[[#This Row],[Profit]]</f>
        <v>821.32</v>
      </c>
      <c r="M1663" s="10" t="str">
        <f>Cleaned_Data[[#This Row],[Product_Name]]</f>
        <v>Air Force 1</v>
      </c>
      <c r="N1663" s="10" t="str">
        <f>Cleaned_Data[[#This Row],[Product_Line]]</f>
        <v>Lifestyle</v>
      </c>
      <c r="O1663" s="10" t="str">
        <f>Cleaned_Data[[#This Row],[Size]]</f>
        <v>L</v>
      </c>
      <c r="P1663" s="10" t="str">
        <f t="shared" si="50"/>
        <v>Air Force 1|Lifestyle|L</v>
      </c>
      <c r="Q1663" s="11">
        <f>Cleaned_Data[[#This Row],[Order_Date]]</f>
        <v>45631</v>
      </c>
      <c r="R1663" s="10" t="str">
        <f>Cleaned_Data[[#This Row],[Region]]</f>
        <v>Kolkata</v>
      </c>
      <c r="S1663" s="10" t="str">
        <f>Cleaned_Data[[#This Row],[Sales_Channel]]</f>
        <v>Retail</v>
      </c>
      <c r="T1663" s="10" t="str">
        <f>Cleaned_Data[[#This Row],[Gender_Category]]</f>
        <v>Kids</v>
      </c>
      <c r="U1663" t="str">
        <f t="shared" si="51"/>
        <v>DK-499</v>
      </c>
      <c r="V1663" s="10"/>
      <c r="W1663" s="10"/>
    </row>
    <row r="1664" spans="1:23" x14ac:dyDescent="0.3">
      <c r="A1664" s="10" t="s">
        <v>1983</v>
      </c>
      <c r="B1664" s="10">
        <f>Cleaned_Data[[#This Row],[Order_ID]]</f>
        <v>3742</v>
      </c>
      <c r="C1664" s="10" t="str">
        <f>_xlfn.XLOOKUP(P1664,Dim_Product!$E$2:$E$221,Dim_Product!$A$2:$A$221,"Not Found")</f>
        <v>PK-84</v>
      </c>
      <c r="D1664" s="10" t="str">
        <f>_xlfn.XLOOKUP(Table5[[#This Row],[Order_Date]],Table8[Date],Table8[Date_Key],"Not Found")</f>
        <v>Not Found</v>
      </c>
      <c r="E1664" s="10" t="str">
        <f>_xlfn.XLOOKUP(R1664,Table4[Region],Table4[Region_Key])</f>
        <v>RK-03</v>
      </c>
      <c r="F1664" s="10" t="str">
        <f>_xlfn.XLOOKUP(S1664,Table6[Sales_Channel],Table6[Channel_Key])</f>
        <v>CK-02</v>
      </c>
      <c r="G1664" s="10" t="str">
        <f>_xlfn.XLOOKUP(T1664,Table7[Gender_Category],Table7[Gender_Key])</f>
        <v>GK-02</v>
      </c>
      <c r="H1664" s="10">
        <f>Cleaned_Data[[#This Row],[Units_Sold]]</f>
        <v>2</v>
      </c>
      <c r="I1664" s="10">
        <f>Cleaned_Data[[#This Row],[MRP]]</f>
        <v>6110.0300000000007</v>
      </c>
      <c r="J1664" s="10">
        <f>Cleaned_Data[[#This Row],[Discount_Applied]]</f>
        <v>0.78</v>
      </c>
      <c r="K1664" s="10">
        <f>Cleaned_Data[[#This Row],[Revenue]]</f>
        <v>0</v>
      </c>
      <c r="L1664" s="10">
        <f>Cleaned_Data[[#This Row],[Profit]]</f>
        <v>2266.5100000000002</v>
      </c>
      <c r="M1664" s="10" t="str">
        <f>Cleaned_Data[[#This Row],[Product_Name]]</f>
        <v>Tiempo Legend</v>
      </c>
      <c r="N1664" s="10" t="str">
        <f>Cleaned_Data[[#This Row],[Product_Line]]</f>
        <v>Soccer</v>
      </c>
      <c r="O1664" s="10" t="str">
        <f>Cleaned_Data[[#This Row],[Size]]</f>
        <v>NA</v>
      </c>
      <c r="P1664" s="10" t="str">
        <f t="shared" si="50"/>
        <v>Tiempo Legend|Soccer|NA</v>
      </c>
      <c r="Q1664" s="11" t="str">
        <f>Cleaned_Data[[#This Row],[Order_Date]]</f>
        <v/>
      </c>
      <c r="R1664" s="10" t="str">
        <f>Cleaned_Data[[#This Row],[Region]]</f>
        <v>Mumbai</v>
      </c>
      <c r="S1664" s="10" t="str">
        <f>Cleaned_Data[[#This Row],[Sales_Channel]]</f>
        <v>Retail</v>
      </c>
      <c r="T1664" s="10" t="str">
        <f>Cleaned_Data[[#This Row],[Gender_Category]]</f>
        <v>Women</v>
      </c>
      <c r="U1664" t="str">
        <f t="shared" si="51"/>
        <v>Not Found</v>
      </c>
      <c r="V1664" s="10"/>
      <c r="W1664" s="10"/>
    </row>
    <row r="1665" spans="1:23" x14ac:dyDescent="0.3">
      <c r="A1665" s="10" t="s">
        <v>1984</v>
      </c>
      <c r="B1665" s="10">
        <f>Cleaned_Data[[#This Row],[Order_ID]]</f>
        <v>3743</v>
      </c>
      <c r="C1665" s="10" t="str">
        <f>_xlfn.XLOOKUP(P1665,Dim_Product!$E$2:$E$221,Dim_Product!$A$2:$A$221,"Not Found")</f>
        <v>PK-06</v>
      </c>
      <c r="D1665" s="10" t="str">
        <f>_xlfn.XLOOKUP(Table5[[#This Row],[Order_Date]],Table8[Date],Table8[Date_Key],"Not Found")</f>
        <v>DK-624</v>
      </c>
      <c r="E1665" s="10" t="str">
        <f>_xlfn.XLOOKUP(R1665,Table4[Region],Table4[Region_Key])</f>
        <v>RK-06</v>
      </c>
      <c r="F1665" s="10" t="str">
        <f>_xlfn.XLOOKUP(S1665,Table6[Sales_Channel],Table6[Channel_Key])</f>
        <v>CK-02</v>
      </c>
      <c r="G1665" s="10" t="str">
        <f>_xlfn.XLOOKUP(T1665,Table7[Gender_Category],Table7[Gender_Key])</f>
        <v>GK-03</v>
      </c>
      <c r="H1665" s="10">
        <f>Cleaned_Data[[#This Row],[Units_Sold]]</f>
        <v>2</v>
      </c>
      <c r="I1665" s="10">
        <f>Cleaned_Data[[#This Row],[MRP]]</f>
        <v>6110.0300000000007</v>
      </c>
      <c r="J1665" s="10">
        <f>Cleaned_Data[[#This Row],[Discount_Applied]]</f>
        <v>0.2</v>
      </c>
      <c r="K1665" s="10">
        <f>Cleaned_Data[[#This Row],[Revenue]]</f>
        <v>0</v>
      </c>
      <c r="L1665" s="10">
        <f>Cleaned_Data[[#This Row],[Profit]]</f>
        <v>1370.17</v>
      </c>
      <c r="M1665" s="10" t="str">
        <f>Cleaned_Data[[#This Row],[Product_Name]]</f>
        <v>Flex Trainer</v>
      </c>
      <c r="N1665" s="10" t="str">
        <f>Cleaned_Data[[#This Row],[Product_Line]]</f>
        <v>Training</v>
      </c>
      <c r="O1665" s="10" t="str">
        <f>Cleaned_Data[[#This Row],[Size]]</f>
        <v>M</v>
      </c>
      <c r="P1665" s="10" t="str">
        <f t="shared" si="50"/>
        <v>Flex Trainer|Training|M</v>
      </c>
      <c r="Q1665" s="11">
        <f>Cleaned_Data[[#This Row],[Order_Date]]</f>
        <v>45756</v>
      </c>
      <c r="R1665" s="10" t="str">
        <f>Cleaned_Data[[#This Row],[Region]]</f>
        <v>Kolkata</v>
      </c>
      <c r="S1665" s="10" t="str">
        <f>Cleaned_Data[[#This Row],[Sales_Channel]]</f>
        <v>Retail</v>
      </c>
      <c r="T1665" s="10" t="str">
        <f>Cleaned_Data[[#This Row],[Gender_Category]]</f>
        <v>Men</v>
      </c>
      <c r="U1665" t="str">
        <f t="shared" si="51"/>
        <v>DK-624</v>
      </c>
      <c r="V1665" s="10"/>
      <c r="W1665" s="10"/>
    </row>
    <row r="1666" spans="1:23" x14ac:dyDescent="0.3">
      <c r="A1666" s="10" t="s">
        <v>1985</v>
      </c>
      <c r="B1666" s="10">
        <f>Cleaned_Data[[#This Row],[Order_ID]]</f>
        <v>3744</v>
      </c>
      <c r="C1666" s="10" t="str">
        <f>_xlfn.XLOOKUP(P1666,Dim_Product!$E$2:$E$221,Dim_Product!$A$2:$A$221,"Not Found")</f>
        <v>PK-12</v>
      </c>
      <c r="D1666" s="10" t="str">
        <f>_xlfn.XLOOKUP(Table5[[#This Row],[Order_Date]],Table8[Date],Table8[Date_Key],"Not Found")</f>
        <v>DK-635</v>
      </c>
      <c r="E1666" s="10" t="str">
        <f>_xlfn.XLOOKUP(R1666,Table4[Region],Table4[Region_Key])</f>
        <v>RK-01</v>
      </c>
      <c r="F1666" s="10" t="str">
        <f>_xlfn.XLOOKUP(S1666,Table6[Sales_Channel],Table6[Channel_Key])</f>
        <v>CK-01</v>
      </c>
      <c r="G1666" s="10" t="str">
        <f>_xlfn.XLOOKUP(T1666,Table7[Gender_Category],Table7[Gender_Key])</f>
        <v>GK-01</v>
      </c>
      <c r="H1666" s="10">
        <f>Cleaned_Data[[#This Row],[Units_Sold]]</f>
        <v>3</v>
      </c>
      <c r="I1666" s="10">
        <f>Cleaned_Data[[#This Row],[MRP]]</f>
        <v>2370.48</v>
      </c>
      <c r="J1666" s="10">
        <f>Cleaned_Data[[#This Row],[Discount_Applied]]</f>
        <v>0</v>
      </c>
      <c r="K1666" s="10">
        <f>Cleaned_Data[[#This Row],[Revenue]]</f>
        <v>0</v>
      </c>
      <c r="L1666" s="10">
        <f>Cleaned_Data[[#This Row],[Profit]]</f>
        <v>2830.51</v>
      </c>
      <c r="M1666" s="10" t="str">
        <f>Cleaned_Data[[#This Row],[Product_Name]]</f>
        <v>SuperRep Go</v>
      </c>
      <c r="N1666" s="10" t="str">
        <f>Cleaned_Data[[#This Row],[Product_Line]]</f>
        <v>Training</v>
      </c>
      <c r="O1666" s="10" t="str">
        <f>Cleaned_Data[[#This Row],[Size]]</f>
        <v>NA</v>
      </c>
      <c r="P1666" s="10" t="str">
        <f t="shared" si="50"/>
        <v>SuperRep Go|Training|NA</v>
      </c>
      <c r="Q1666" s="11">
        <f>Cleaned_Data[[#This Row],[Order_Date]]</f>
        <v>45767</v>
      </c>
      <c r="R1666" s="10" t="str">
        <f>Cleaned_Data[[#This Row],[Region]]</f>
        <v>Bangalore</v>
      </c>
      <c r="S1666" s="10" t="str">
        <f>Cleaned_Data[[#This Row],[Sales_Channel]]</f>
        <v>Online</v>
      </c>
      <c r="T1666" s="10" t="str">
        <f>Cleaned_Data[[#This Row],[Gender_Category]]</f>
        <v>Kids</v>
      </c>
      <c r="U1666" t="str">
        <f t="shared" si="51"/>
        <v>DK-635</v>
      </c>
      <c r="V1666" s="10"/>
      <c r="W1666" s="10"/>
    </row>
    <row r="1667" spans="1:23" x14ac:dyDescent="0.3">
      <c r="A1667" s="10" t="s">
        <v>1986</v>
      </c>
      <c r="B1667" s="10">
        <f>Cleaned_Data[[#This Row],[Order_ID]]</f>
        <v>3745</v>
      </c>
      <c r="C1667" s="10" t="str">
        <f>_xlfn.XLOOKUP(P1667,Dim_Product!$E$2:$E$221,Dim_Product!$A$2:$A$221,"Not Found")</f>
        <v>PK-69</v>
      </c>
      <c r="D1667" s="10" t="str">
        <f>_xlfn.XLOOKUP(Table5[[#This Row],[Order_Date]],Table8[Date],Table8[Date_Key],"Not Found")</f>
        <v>DK-347</v>
      </c>
      <c r="E1667" s="10" t="str">
        <f>_xlfn.XLOOKUP(R1667,Table4[Region],Table4[Region_Key])</f>
        <v>RK-06</v>
      </c>
      <c r="F1667" s="10" t="str">
        <f>_xlfn.XLOOKUP(S1667,Table6[Sales_Channel],Table6[Channel_Key])</f>
        <v>CK-01</v>
      </c>
      <c r="G1667" s="10" t="str">
        <f>_xlfn.XLOOKUP(T1667,Table7[Gender_Category],Table7[Gender_Key])</f>
        <v>GK-03</v>
      </c>
      <c r="H1667" s="10">
        <f>Cleaned_Data[[#This Row],[Units_Sold]]</f>
        <v>2</v>
      </c>
      <c r="I1667" s="10">
        <f>Cleaned_Data[[#This Row],[MRP]]</f>
        <v>6110.0300000000007</v>
      </c>
      <c r="J1667" s="10">
        <f>Cleaned_Data[[#This Row],[Discount_Applied]]</f>
        <v>0</v>
      </c>
      <c r="K1667" s="10">
        <f>Cleaned_Data[[#This Row],[Revenue]]</f>
        <v>0</v>
      </c>
      <c r="L1667" s="10">
        <f>Cleaned_Data[[#This Row],[Profit]]</f>
        <v>552.84</v>
      </c>
      <c r="M1667" s="10" t="str">
        <f>Cleaned_Data[[#This Row],[Product_Name]]</f>
        <v>Waffle One</v>
      </c>
      <c r="N1667" s="10" t="str">
        <f>Cleaned_Data[[#This Row],[Product_Line]]</f>
        <v>Lifestyle</v>
      </c>
      <c r="O1667" s="10" t="str">
        <f>Cleaned_Data[[#This Row],[Size]]</f>
        <v>NA</v>
      </c>
      <c r="P1667" s="10" t="str">
        <f t="shared" ref="P1667:P1730" si="52">TRIM(M1667)&amp;"|"&amp;TRIM(N1667)&amp;"|"&amp;TRIM(O1667)</f>
        <v>Waffle One|Lifestyle|NA</v>
      </c>
      <c r="Q1667" s="11">
        <f>Cleaned_Data[[#This Row],[Order_Date]]</f>
        <v>45479</v>
      </c>
      <c r="R1667" s="10" t="str">
        <f>Cleaned_Data[[#This Row],[Region]]</f>
        <v>Kolkata</v>
      </c>
      <c r="S1667" s="10" t="str">
        <f>Cleaned_Data[[#This Row],[Sales_Channel]]</f>
        <v>Online</v>
      </c>
      <c r="T1667" s="10" t="str">
        <f>Cleaned_Data[[#This Row],[Gender_Category]]</f>
        <v>Men</v>
      </c>
      <c r="U1667" t="str">
        <f t="shared" ref="U1667:U1730" si="53">IF(D1667="",0,D1667)</f>
        <v>DK-347</v>
      </c>
      <c r="V1667" s="10"/>
      <c r="W1667" s="10"/>
    </row>
    <row r="1668" spans="1:23" x14ac:dyDescent="0.3">
      <c r="A1668" s="10" t="s">
        <v>1987</v>
      </c>
      <c r="B1668" s="10">
        <f>Cleaned_Data[[#This Row],[Order_ID]]</f>
        <v>3746</v>
      </c>
      <c r="C1668" s="10" t="str">
        <f>_xlfn.XLOOKUP(P1668,Dim_Product!$E$2:$E$221,Dim_Product!$A$2:$A$221,"Not Found")</f>
        <v>PK-20</v>
      </c>
      <c r="D1668" s="10" t="str">
        <f>_xlfn.XLOOKUP(Table5[[#This Row],[Order_Date]],Table8[Date],Table8[Date_Key],"Not Found")</f>
        <v>DK-622</v>
      </c>
      <c r="E1668" s="10" t="str">
        <f>_xlfn.XLOOKUP(R1668,Table4[Region],Table4[Region_Key])</f>
        <v>RK-03</v>
      </c>
      <c r="F1668" s="10" t="str">
        <f>_xlfn.XLOOKUP(S1668,Table6[Sales_Channel],Table6[Channel_Key])</f>
        <v>CK-02</v>
      </c>
      <c r="G1668" s="10" t="str">
        <f>_xlfn.XLOOKUP(T1668,Table7[Gender_Category],Table7[Gender_Key])</f>
        <v>GK-01</v>
      </c>
      <c r="H1668" s="10">
        <f>Cleaned_Data[[#This Row],[Units_Sold]]</f>
        <v>2</v>
      </c>
      <c r="I1668" s="10">
        <f>Cleaned_Data[[#This Row],[MRP]]</f>
        <v>7490.78</v>
      </c>
      <c r="J1668" s="10">
        <f>Cleaned_Data[[#This Row],[Discount_Applied]]</f>
        <v>0</v>
      </c>
      <c r="K1668" s="10">
        <f>Cleaned_Data[[#This Row],[Revenue]]</f>
        <v>0</v>
      </c>
      <c r="L1668" s="10">
        <f>Cleaned_Data[[#This Row],[Profit]]</f>
        <v>2815.43</v>
      </c>
      <c r="M1668" s="10" t="str">
        <f>Cleaned_Data[[#This Row],[Product_Name]]</f>
        <v>Waffle One</v>
      </c>
      <c r="N1668" s="10" t="str">
        <f>Cleaned_Data[[#This Row],[Product_Line]]</f>
        <v>Lifestyle</v>
      </c>
      <c r="O1668" s="10" t="str">
        <f>Cleaned_Data[[#This Row],[Size]]</f>
        <v>M</v>
      </c>
      <c r="P1668" s="10" t="str">
        <f t="shared" si="52"/>
        <v>Waffle One|Lifestyle|M</v>
      </c>
      <c r="Q1668" s="11">
        <f>Cleaned_Data[[#This Row],[Order_Date]]</f>
        <v>45754</v>
      </c>
      <c r="R1668" s="10" t="str">
        <f>Cleaned_Data[[#This Row],[Region]]</f>
        <v>Mumbai</v>
      </c>
      <c r="S1668" s="10" t="str">
        <f>Cleaned_Data[[#This Row],[Sales_Channel]]</f>
        <v>Retail</v>
      </c>
      <c r="T1668" s="10" t="str">
        <f>Cleaned_Data[[#This Row],[Gender_Category]]</f>
        <v>Kids</v>
      </c>
      <c r="U1668" t="str">
        <f t="shared" si="53"/>
        <v>DK-622</v>
      </c>
      <c r="V1668" s="10"/>
      <c r="W1668" s="10"/>
    </row>
    <row r="1669" spans="1:23" x14ac:dyDescent="0.3">
      <c r="A1669" s="10" t="s">
        <v>1988</v>
      </c>
      <c r="B1669" s="10">
        <f>Cleaned_Data[[#This Row],[Order_ID]]</f>
        <v>3747</v>
      </c>
      <c r="C1669" s="10" t="str">
        <f>_xlfn.XLOOKUP(P1669,Dim_Product!$E$2:$E$221,Dim_Product!$A$2:$A$221,"Not Found")</f>
        <v>PK-145</v>
      </c>
      <c r="D1669" s="10" t="str">
        <f>_xlfn.XLOOKUP(Table5[[#This Row],[Order_Date]],Table8[Date],Table8[Date_Key],"Not Found")</f>
        <v>Not Found</v>
      </c>
      <c r="E1669" s="10" t="str">
        <f>_xlfn.XLOOKUP(R1669,Table4[Region],Table4[Region_Key])</f>
        <v>RK-02</v>
      </c>
      <c r="F1669" s="10" t="str">
        <f>_xlfn.XLOOKUP(S1669,Table6[Sales_Channel],Table6[Channel_Key])</f>
        <v>CK-02</v>
      </c>
      <c r="G1669" s="10" t="str">
        <f>_xlfn.XLOOKUP(T1669,Table7[Gender_Category],Table7[Gender_Key])</f>
        <v>GK-03</v>
      </c>
      <c r="H1669" s="10">
        <f>Cleaned_Data[[#This Row],[Units_Sold]]</f>
        <v>4</v>
      </c>
      <c r="I1669" s="10">
        <f>Cleaned_Data[[#This Row],[MRP]]</f>
        <v>5776.58</v>
      </c>
      <c r="J1669" s="10">
        <f>Cleaned_Data[[#This Row],[Discount_Applied]]</f>
        <v>0</v>
      </c>
      <c r="K1669" s="10">
        <f>Cleaned_Data[[#This Row],[Revenue]]</f>
        <v>0</v>
      </c>
      <c r="L1669" s="10">
        <f>Cleaned_Data[[#This Row],[Profit]]</f>
        <v>616.71</v>
      </c>
      <c r="M1669" s="10" t="str">
        <f>Cleaned_Data[[#This Row],[Product_Name]]</f>
        <v>Air Force 1</v>
      </c>
      <c r="N1669" s="10" t="str">
        <f>Cleaned_Data[[#This Row],[Product_Line]]</f>
        <v>Lifestyle</v>
      </c>
      <c r="O1669" s="10" t="str">
        <f>Cleaned_Data[[#This Row],[Size]]</f>
        <v>NA</v>
      </c>
      <c r="P1669" s="10" t="str">
        <f t="shared" si="52"/>
        <v>Air Force 1|Lifestyle|NA</v>
      </c>
      <c r="Q1669" s="11" t="str">
        <f>Cleaned_Data[[#This Row],[Order_Date]]</f>
        <v/>
      </c>
      <c r="R1669" s="10" t="str">
        <f>Cleaned_Data[[#This Row],[Region]]</f>
        <v>Hyderabad</v>
      </c>
      <c r="S1669" s="10" t="str">
        <f>Cleaned_Data[[#This Row],[Sales_Channel]]</f>
        <v>Retail</v>
      </c>
      <c r="T1669" s="10" t="str">
        <f>Cleaned_Data[[#This Row],[Gender_Category]]</f>
        <v>Men</v>
      </c>
      <c r="U1669" t="str">
        <f t="shared" si="53"/>
        <v>Not Found</v>
      </c>
      <c r="V1669" s="10"/>
      <c r="W1669" s="10"/>
    </row>
    <row r="1670" spans="1:23" x14ac:dyDescent="0.3">
      <c r="A1670" s="10" t="s">
        <v>1989</v>
      </c>
      <c r="B1670" s="10">
        <f>Cleaned_Data[[#This Row],[Order_ID]]</f>
        <v>3748</v>
      </c>
      <c r="C1670" s="10" t="str">
        <f>_xlfn.XLOOKUP(P1670,Dim_Product!$E$2:$E$221,Dim_Product!$A$2:$A$221,"Not Found")</f>
        <v>PK-21</v>
      </c>
      <c r="D1670" s="10" t="str">
        <f>_xlfn.XLOOKUP(Table5[[#This Row],[Order_Date]],Table8[Date],Table8[Date_Key],"Not Found")</f>
        <v>DK-460</v>
      </c>
      <c r="E1670" s="10" t="str">
        <f>_xlfn.XLOOKUP(R1670,Table4[Region],Table4[Region_Key])</f>
        <v>RK-01</v>
      </c>
      <c r="F1670" s="10" t="str">
        <f>_xlfn.XLOOKUP(S1670,Table6[Sales_Channel],Table6[Channel_Key])</f>
        <v>CK-01</v>
      </c>
      <c r="G1670" s="10" t="str">
        <f>_xlfn.XLOOKUP(T1670,Table7[Gender_Category],Table7[Gender_Key])</f>
        <v>GK-01</v>
      </c>
      <c r="H1670" s="10">
        <f>Cleaned_Data[[#This Row],[Units_Sold]]</f>
        <v>2</v>
      </c>
      <c r="I1670" s="10">
        <f>Cleaned_Data[[#This Row],[MRP]]</f>
        <v>6272.89</v>
      </c>
      <c r="J1670" s="10">
        <f>Cleaned_Data[[#This Row],[Discount_Applied]]</f>
        <v>0</v>
      </c>
      <c r="K1670" s="10">
        <f>Cleaned_Data[[#This Row],[Revenue]]</f>
        <v>0</v>
      </c>
      <c r="L1670" s="10">
        <f>Cleaned_Data[[#This Row],[Profit]]</f>
        <v>3386.86</v>
      </c>
      <c r="M1670" s="10" t="str">
        <f>Cleaned_Data[[#This Row],[Product_Name]]</f>
        <v>SuperRep Go</v>
      </c>
      <c r="N1670" s="10" t="str">
        <f>Cleaned_Data[[#This Row],[Product_Line]]</f>
        <v>Training</v>
      </c>
      <c r="O1670" s="10" t="str">
        <f>Cleaned_Data[[#This Row],[Size]]</f>
        <v>XL</v>
      </c>
      <c r="P1670" s="10" t="str">
        <f t="shared" si="52"/>
        <v>SuperRep Go|Training|XL</v>
      </c>
      <c r="Q1670" s="11">
        <f>Cleaned_Data[[#This Row],[Order_Date]]</f>
        <v>45592</v>
      </c>
      <c r="R1670" s="10" t="str">
        <f>Cleaned_Data[[#This Row],[Region]]</f>
        <v>Bangalore</v>
      </c>
      <c r="S1670" s="10" t="str">
        <f>Cleaned_Data[[#This Row],[Sales_Channel]]</f>
        <v>Online</v>
      </c>
      <c r="T1670" s="10" t="str">
        <f>Cleaned_Data[[#This Row],[Gender_Category]]</f>
        <v>Kids</v>
      </c>
      <c r="U1670" t="str">
        <f t="shared" si="53"/>
        <v>DK-460</v>
      </c>
      <c r="V1670" s="10"/>
      <c r="W1670" s="10"/>
    </row>
    <row r="1671" spans="1:23" x14ac:dyDescent="0.3">
      <c r="A1671" s="10" t="s">
        <v>1990</v>
      </c>
      <c r="B1671" s="10">
        <f>Cleaned_Data[[#This Row],[Order_ID]]</f>
        <v>3749</v>
      </c>
      <c r="C1671" s="10" t="str">
        <f>_xlfn.XLOOKUP(P1671,Dim_Product!$E$2:$E$221,Dim_Product!$A$2:$A$221,"Not Found")</f>
        <v>PK-14</v>
      </c>
      <c r="D1671" s="10" t="str">
        <f>_xlfn.XLOOKUP(Table5[[#This Row],[Order_Date]],Table8[Date],Table8[Date_Key],"Not Found")</f>
        <v>DK-33</v>
      </c>
      <c r="E1671" s="10" t="str">
        <f>_xlfn.XLOOKUP(R1671,Table4[Region],Table4[Region_Key])</f>
        <v>RK-06</v>
      </c>
      <c r="F1671" s="10" t="str">
        <f>_xlfn.XLOOKUP(S1671,Table6[Sales_Channel],Table6[Channel_Key])</f>
        <v>CK-01</v>
      </c>
      <c r="G1671" s="10" t="str">
        <f>_xlfn.XLOOKUP(T1671,Table7[Gender_Category],Table7[Gender_Key])</f>
        <v>GK-03</v>
      </c>
      <c r="H1671" s="10">
        <f>Cleaned_Data[[#This Row],[Units_Sold]]</f>
        <v>2</v>
      </c>
      <c r="I1671" s="10">
        <f>Cleaned_Data[[#This Row],[MRP]]</f>
        <v>6985.01</v>
      </c>
      <c r="J1671" s="10">
        <f>Cleaned_Data[[#This Row],[Discount_Applied]]</f>
        <v>0</v>
      </c>
      <c r="K1671" s="10">
        <f>Cleaned_Data[[#This Row],[Revenue]]</f>
        <v>0</v>
      </c>
      <c r="L1671" s="10">
        <f>Cleaned_Data[[#This Row],[Profit]]</f>
        <v>479.32</v>
      </c>
      <c r="M1671" s="10" t="str">
        <f>Cleaned_Data[[#This Row],[Product_Name]]</f>
        <v>Air Jordan</v>
      </c>
      <c r="N1671" s="10" t="str">
        <f>Cleaned_Data[[#This Row],[Product_Line]]</f>
        <v>Basketball</v>
      </c>
      <c r="O1671" s="10" t="str">
        <f>Cleaned_Data[[#This Row],[Size]]</f>
        <v>NA</v>
      </c>
      <c r="P1671" s="10" t="str">
        <f t="shared" si="52"/>
        <v>Air Jordan|Basketball|NA</v>
      </c>
      <c r="Q1671" s="11">
        <f>Cleaned_Data[[#This Row],[Order_Date]]</f>
        <v>45165</v>
      </c>
      <c r="R1671" s="10" t="str">
        <f>Cleaned_Data[[#This Row],[Region]]</f>
        <v>Kolkata</v>
      </c>
      <c r="S1671" s="10" t="str">
        <f>Cleaned_Data[[#This Row],[Sales_Channel]]</f>
        <v>Online</v>
      </c>
      <c r="T1671" s="10" t="str">
        <f>Cleaned_Data[[#This Row],[Gender_Category]]</f>
        <v>Men</v>
      </c>
      <c r="U1671" t="str">
        <f t="shared" si="53"/>
        <v>DK-33</v>
      </c>
      <c r="V1671" s="10"/>
      <c r="W1671" s="10"/>
    </row>
    <row r="1672" spans="1:23" x14ac:dyDescent="0.3">
      <c r="A1672" s="10" t="s">
        <v>1991</v>
      </c>
      <c r="B1672" s="10">
        <f>Cleaned_Data[[#This Row],[Order_ID]]</f>
        <v>3750</v>
      </c>
      <c r="C1672" s="10" t="str">
        <f>_xlfn.XLOOKUP(P1672,Dim_Product!$E$2:$E$221,Dim_Product!$A$2:$A$221,"Not Found")</f>
        <v>PK-207</v>
      </c>
      <c r="D1672" s="10" t="str">
        <f>_xlfn.XLOOKUP(Table5[[#This Row],[Order_Date]],Table8[Date],Table8[Date_Key],"Not Found")</f>
        <v>Not Found</v>
      </c>
      <c r="E1672" s="10" t="str">
        <f>_xlfn.XLOOKUP(R1672,Table4[Region],Table4[Region_Key])</f>
        <v>RK-01</v>
      </c>
      <c r="F1672" s="10" t="str">
        <f>_xlfn.XLOOKUP(S1672,Table6[Sales_Channel],Table6[Channel_Key])</f>
        <v>CK-02</v>
      </c>
      <c r="G1672" s="10" t="str">
        <f>_xlfn.XLOOKUP(T1672,Table7[Gender_Category],Table7[Gender_Key])</f>
        <v>GK-01</v>
      </c>
      <c r="H1672" s="10">
        <f>Cleaned_Data[[#This Row],[Units_Sold]]</f>
        <v>-1</v>
      </c>
      <c r="I1672" s="10">
        <f>Cleaned_Data[[#This Row],[MRP]]</f>
        <v>6110.0300000000007</v>
      </c>
      <c r="J1672" s="10">
        <f>Cleaned_Data[[#This Row],[Discount_Applied]]</f>
        <v>0</v>
      </c>
      <c r="K1672" s="10">
        <f>Cleaned_Data[[#This Row],[Revenue]]</f>
        <v>0</v>
      </c>
      <c r="L1672" s="10">
        <f>Cleaned_Data[[#This Row],[Profit]]</f>
        <v>1566.16</v>
      </c>
      <c r="M1672" s="10" t="str">
        <f>Cleaned_Data[[#This Row],[Product_Name]]</f>
        <v>Metcon 7</v>
      </c>
      <c r="N1672" s="10" t="str">
        <f>Cleaned_Data[[#This Row],[Product_Line]]</f>
        <v>Training</v>
      </c>
      <c r="O1672" s="10" t="str">
        <f>Cleaned_Data[[#This Row],[Size]]</f>
        <v>7</v>
      </c>
      <c r="P1672" s="10" t="str">
        <f t="shared" si="52"/>
        <v>Metcon 7|Training|7</v>
      </c>
      <c r="Q1672" s="11" t="str">
        <f>Cleaned_Data[[#This Row],[Order_Date]]</f>
        <v/>
      </c>
      <c r="R1672" s="10" t="str">
        <f>Cleaned_Data[[#This Row],[Region]]</f>
        <v>Bangalore</v>
      </c>
      <c r="S1672" s="10" t="str">
        <f>Cleaned_Data[[#This Row],[Sales_Channel]]</f>
        <v>Retail</v>
      </c>
      <c r="T1672" s="10" t="str">
        <f>Cleaned_Data[[#This Row],[Gender_Category]]</f>
        <v>Kids</v>
      </c>
      <c r="U1672" t="str">
        <f t="shared" si="53"/>
        <v>Not Found</v>
      </c>
      <c r="V1672" s="10"/>
      <c r="W1672" s="10"/>
    </row>
    <row r="1673" spans="1:23" x14ac:dyDescent="0.3">
      <c r="A1673" s="10" t="s">
        <v>1992</v>
      </c>
      <c r="B1673" s="10">
        <f>Cleaned_Data[[#This Row],[Order_ID]]</f>
        <v>3751</v>
      </c>
      <c r="C1673" s="10" t="str">
        <f>_xlfn.XLOOKUP(P1673,Dim_Product!$E$2:$E$221,Dim_Product!$A$2:$A$221,"Not Found")</f>
        <v>PK-44</v>
      </c>
      <c r="D1673" s="10" t="str">
        <f>_xlfn.XLOOKUP(Table5[[#This Row],[Order_Date]],Table8[Date],Table8[Date_Key],"Not Found")</f>
        <v>Not Found</v>
      </c>
      <c r="E1673" s="10" t="str">
        <f>_xlfn.XLOOKUP(R1673,Table4[Region],Table4[Region_Key])</f>
        <v>RK-05</v>
      </c>
      <c r="F1673" s="10" t="str">
        <f>_xlfn.XLOOKUP(S1673,Table6[Sales_Channel],Table6[Channel_Key])</f>
        <v>CK-02</v>
      </c>
      <c r="G1673" s="10" t="str">
        <f>_xlfn.XLOOKUP(T1673,Table7[Gender_Category],Table7[Gender_Key])</f>
        <v>GK-01</v>
      </c>
      <c r="H1673" s="10">
        <f>Cleaned_Data[[#This Row],[Units_Sold]]</f>
        <v>-1</v>
      </c>
      <c r="I1673" s="10">
        <f>Cleaned_Data[[#This Row],[MRP]]</f>
        <v>6110.0300000000007</v>
      </c>
      <c r="J1673" s="10">
        <f>Cleaned_Data[[#This Row],[Discount_Applied]]</f>
        <v>0.4</v>
      </c>
      <c r="K1673" s="10">
        <f>Cleaned_Data[[#This Row],[Revenue]]</f>
        <v>0</v>
      </c>
      <c r="L1673" s="10">
        <f>Cleaned_Data[[#This Row],[Profit]]</f>
        <v>-399.23</v>
      </c>
      <c r="M1673" s="10" t="str">
        <f>Cleaned_Data[[#This Row],[Product_Name]]</f>
        <v>Air Force 1</v>
      </c>
      <c r="N1673" s="10" t="str">
        <f>Cleaned_Data[[#This Row],[Product_Line]]</f>
        <v>Lifestyle</v>
      </c>
      <c r="O1673" s="10" t="str">
        <f>Cleaned_Data[[#This Row],[Size]]</f>
        <v>XL</v>
      </c>
      <c r="P1673" s="10" t="str">
        <f t="shared" si="52"/>
        <v>Air Force 1|Lifestyle|XL</v>
      </c>
      <c r="Q1673" s="11" t="str">
        <f>Cleaned_Data[[#This Row],[Order_Date]]</f>
        <v/>
      </c>
      <c r="R1673" s="10" t="str">
        <f>Cleaned_Data[[#This Row],[Region]]</f>
        <v>Delhi</v>
      </c>
      <c r="S1673" s="10" t="str">
        <f>Cleaned_Data[[#This Row],[Sales_Channel]]</f>
        <v>Retail</v>
      </c>
      <c r="T1673" s="10" t="str">
        <f>Cleaned_Data[[#This Row],[Gender_Category]]</f>
        <v>Kids</v>
      </c>
      <c r="U1673" t="str">
        <f t="shared" si="53"/>
        <v>Not Found</v>
      </c>
      <c r="V1673" s="10"/>
      <c r="W1673" s="10"/>
    </row>
    <row r="1674" spans="1:23" x14ac:dyDescent="0.3">
      <c r="A1674" s="10" t="s">
        <v>1993</v>
      </c>
      <c r="B1674" s="10">
        <f>Cleaned_Data[[#This Row],[Order_ID]]</f>
        <v>3752</v>
      </c>
      <c r="C1674" s="10" t="str">
        <f>_xlfn.XLOOKUP(P1674,Dim_Product!$E$2:$E$221,Dim_Product!$A$2:$A$221,"Not Found")</f>
        <v>PK-60</v>
      </c>
      <c r="D1674" s="10" t="str">
        <f>_xlfn.XLOOKUP(Table5[[#This Row],[Order_Date]],Table8[Date],Table8[Date_Key],"Not Found")</f>
        <v>DK-388</v>
      </c>
      <c r="E1674" s="10" t="str">
        <f>_xlfn.XLOOKUP(R1674,Table4[Region],Table4[Region_Key])</f>
        <v>RK-06</v>
      </c>
      <c r="F1674" s="10" t="str">
        <f>_xlfn.XLOOKUP(S1674,Table6[Sales_Channel],Table6[Channel_Key])</f>
        <v>CK-02</v>
      </c>
      <c r="G1674" s="10" t="str">
        <f>_xlfn.XLOOKUP(T1674,Table7[Gender_Category],Table7[Gender_Key])</f>
        <v>GK-01</v>
      </c>
      <c r="H1674" s="10">
        <f>Cleaned_Data[[#This Row],[Units_Sold]]</f>
        <v>2</v>
      </c>
      <c r="I1674" s="10">
        <f>Cleaned_Data[[#This Row],[MRP]]</f>
        <v>9021.7900000000009</v>
      </c>
      <c r="J1674" s="10">
        <f>Cleaned_Data[[#This Row],[Discount_Applied]]</f>
        <v>0.04</v>
      </c>
      <c r="K1674" s="10">
        <f>Cleaned_Data[[#This Row],[Revenue]]</f>
        <v>0</v>
      </c>
      <c r="L1674" s="10">
        <f>Cleaned_Data[[#This Row],[Profit]]</f>
        <v>2618.7199999999998</v>
      </c>
      <c r="M1674" s="10" t="str">
        <f>Cleaned_Data[[#This Row],[Product_Name]]</f>
        <v>Mercurial Superfly</v>
      </c>
      <c r="N1674" s="10" t="str">
        <f>Cleaned_Data[[#This Row],[Product_Line]]</f>
        <v>Soccer</v>
      </c>
      <c r="O1674" s="10" t="str">
        <f>Cleaned_Data[[#This Row],[Size]]</f>
        <v>L</v>
      </c>
      <c r="P1674" s="10" t="str">
        <f t="shared" si="52"/>
        <v>Mercurial Superfly|Soccer|L</v>
      </c>
      <c r="Q1674" s="11">
        <f>Cleaned_Data[[#This Row],[Order_Date]]</f>
        <v>45520</v>
      </c>
      <c r="R1674" s="10" t="str">
        <f>Cleaned_Data[[#This Row],[Region]]</f>
        <v>Kolkata</v>
      </c>
      <c r="S1674" s="10" t="str">
        <f>Cleaned_Data[[#This Row],[Sales_Channel]]</f>
        <v>Retail</v>
      </c>
      <c r="T1674" s="10" t="str">
        <f>Cleaned_Data[[#This Row],[Gender_Category]]</f>
        <v>Kids</v>
      </c>
      <c r="U1674" t="str">
        <f t="shared" si="53"/>
        <v>DK-388</v>
      </c>
      <c r="V1674" s="10"/>
      <c r="W1674" s="10"/>
    </row>
    <row r="1675" spans="1:23" x14ac:dyDescent="0.3">
      <c r="A1675" s="10" t="s">
        <v>1994</v>
      </c>
      <c r="B1675" s="10">
        <f>Cleaned_Data[[#This Row],[Order_ID]]</f>
        <v>3753</v>
      </c>
      <c r="C1675" s="10" t="str">
        <f>_xlfn.XLOOKUP(P1675,Dim_Product!$E$2:$E$221,Dim_Product!$A$2:$A$221,"Not Found")</f>
        <v>PK-112</v>
      </c>
      <c r="D1675" s="10" t="str">
        <f>_xlfn.XLOOKUP(Table5[[#This Row],[Order_Date]],Table8[Date],Table8[Date_Key],"Not Found")</f>
        <v>Not Found</v>
      </c>
      <c r="E1675" s="10" t="str">
        <f>_xlfn.XLOOKUP(R1675,Table4[Region],Table4[Region_Key])</f>
        <v>RK-02</v>
      </c>
      <c r="F1675" s="10" t="str">
        <f>_xlfn.XLOOKUP(S1675,Table6[Sales_Channel],Table6[Channel_Key])</f>
        <v>CK-01</v>
      </c>
      <c r="G1675" s="10" t="str">
        <f>_xlfn.XLOOKUP(T1675,Table7[Gender_Category],Table7[Gender_Key])</f>
        <v>GK-01</v>
      </c>
      <c r="H1675" s="10">
        <f>Cleaned_Data[[#This Row],[Units_Sold]]</f>
        <v>2</v>
      </c>
      <c r="I1675" s="10">
        <f>Cleaned_Data[[#This Row],[MRP]]</f>
        <v>9315.06</v>
      </c>
      <c r="J1675" s="10">
        <f>Cleaned_Data[[#This Row],[Discount_Applied]]</f>
        <v>0</v>
      </c>
      <c r="K1675" s="10">
        <f>Cleaned_Data[[#This Row],[Revenue]]</f>
        <v>-558.9</v>
      </c>
      <c r="L1675" s="10">
        <f>Cleaned_Data[[#This Row],[Profit]]</f>
        <v>-757.47</v>
      </c>
      <c r="M1675" s="10" t="str">
        <f>Cleaned_Data[[#This Row],[Product_Name]]</f>
        <v>ZoomX Invincible</v>
      </c>
      <c r="N1675" s="10" t="str">
        <f>Cleaned_Data[[#This Row],[Product_Line]]</f>
        <v>Training</v>
      </c>
      <c r="O1675" s="10" t="str">
        <f>Cleaned_Data[[#This Row],[Size]]</f>
        <v>NA</v>
      </c>
      <c r="P1675" s="10" t="str">
        <f t="shared" si="52"/>
        <v>ZoomX Invincible|Training|NA</v>
      </c>
      <c r="Q1675" s="11" t="str">
        <f>Cleaned_Data[[#This Row],[Order_Date]]</f>
        <v/>
      </c>
      <c r="R1675" s="10" t="str">
        <f>Cleaned_Data[[#This Row],[Region]]</f>
        <v>Hyderabad</v>
      </c>
      <c r="S1675" s="10" t="str">
        <f>Cleaned_Data[[#This Row],[Sales_Channel]]</f>
        <v>Online</v>
      </c>
      <c r="T1675" s="10" t="str">
        <f>Cleaned_Data[[#This Row],[Gender_Category]]</f>
        <v>Kids</v>
      </c>
      <c r="U1675" t="str">
        <f t="shared" si="53"/>
        <v>Not Found</v>
      </c>
      <c r="V1675" s="10"/>
      <c r="W1675" s="10"/>
    </row>
    <row r="1676" spans="1:23" x14ac:dyDescent="0.3">
      <c r="A1676" s="10" t="s">
        <v>1995</v>
      </c>
      <c r="B1676" s="10">
        <f>Cleaned_Data[[#This Row],[Order_ID]]</f>
        <v>3754</v>
      </c>
      <c r="C1676" s="10" t="str">
        <f>_xlfn.XLOOKUP(P1676,Dim_Product!$E$2:$E$221,Dim_Product!$A$2:$A$221,"Not Found")</f>
        <v>PK-19</v>
      </c>
      <c r="D1676" s="10" t="str">
        <f>_xlfn.XLOOKUP(Table5[[#This Row],[Order_Date]],Table8[Date],Table8[Date_Key],"Not Found")</f>
        <v>DK-633</v>
      </c>
      <c r="E1676" s="10" t="str">
        <f>_xlfn.XLOOKUP(R1676,Table4[Region],Table4[Region_Key])</f>
        <v>RK-01</v>
      </c>
      <c r="F1676" s="10" t="str">
        <f>_xlfn.XLOOKUP(S1676,Table6[Sales_Channel],Table6[Channel_Key])</f>
        <v>CK-01</v>
      </c>
      <c r="G1676" s="10" t="str">
        <f>_xlfn.XLOOKUP(T1676,Table7[Gender_Category],Table7[Gender_Key])</f>
        <v>GK-01</v>
      </c>
      <c r="H1676" s="10">
        <f>Cleaned_Data[[#This Row],[Units_Sold]]</f>
        <v>3</v>
      </c>
      <c r="I1676" s="10">
        <f>Cleaned_Data[[#This Row],[MRP]]</f>
        <v>4288.2700000000004</v>
      </c>
      <c r="J1676" s="10">
        <f>Cleaned_Data[[#This Row],[Discount_Applied]]</f>
        <v>0</v>
      </c>
      <c r="K1676" s="10">
        <f>Cleaned_Data[[#This Row],[Revenue]]</f>
        <v>0</v>
      </c>
      <c r="L1676" s="10">
        <f>Cleaned_Data[[#This Row],[Profit]]</f>
        <v>828.22</v>
      </c>
      <c r="M1676" s="10" t="str">
        <f>Cleaned_Data[[#This Row],[Product_Name]]</f>
        <v>Free RN</v>
      </c>
      <c r="N1676" s="10" t="str">
        <f>Cleaned_Data[[#This Row],[Product_Line]]</f>
        <v>Running</v>
      </c>
      <c r="O1676" s="10" t="str">
        <f>Cleaned_Data[[#This Row],[Size]]</f>
        <v>L</v>
      </c>
      <c r="P1676" s="10" t="str">
        <f t="shared" si="52"/>
        <v>Free RN|Running|L</v>
      </c>
      <c r="Q1676" s="11">
        <f>Cleaned_Data[[#This Row],[Order_Date]]</f>
        <v>45765</v>
      </c>
      <c r="R1676" s="10" t="str">
        <f>Cleaned_Data[[#This Row],[Region]]</f>
        <v>Bangalore</v>
      </c>
      <c r="S1676" s="10" t="str">
        <f>Cleaned_Data[[#This Row],[Sales_Channel]]</f>
        <v>Online</v>
      </c>
      <c r="T1676" s="10" t="str">
        <f>Cleaned_Data[[#This Row],[Gender_Category]]</f>
        <v>Kids</v>
      </c>
      <c r="U1676" t="str">
        <f t="shared" si="53"/>
        <v>DK-633</v>
      </c>
      <c r="V1676" s="10"/>
      <c r="W1676" s="10"/>
    </row>
    <row r="1677" spans="1:23" x14ac:dyDescent="0.3">
      <c r="A1677" s="10" t="s">
        <v>1996</v>
      </c>
      <c r="B1677" s="10">
        <f>Cleaned_Data[[#This Row],[Order_ID]]</f>
        <v>3755</v>
      </c>
      <c r="C1677" s="10" t="str">
        <f>_xlfn.XLOOKUP(P1677,Dim_Product!$E$2:$E$221,Dim_Product!$A$2:$A$221,"Not Found")</f>
        <v>PK-65</v>
      </c>
      <c r="D1677" s="10" t="str">
        <f>_xlfn.XLOOKUP(Table5[[#This Row],[Order_Date]],Table8[Date],Table8[Date_Key],"Not Found")</f>
        <v>DK-477</v>
      </c>
      <c r="E1677" s="10" t="str">
        <f>_xlfn.XLOOKUP(R1677,Table4[Region],Table4[Region_Key])</f>
        <v>RK-03</v>
      </c>
      <c r="F1677" s="10" t="str">
        <f>_xlfn.XLOOKUP(S1677,Table6[Sales_Channel],Table6[Channel_Key])</f>
        <v>CK-02</v>
      </c>
      <c r="G1677" s="10" t="str">
        <f>_xlfn.XLOOKUP(T1677,Table7[Gender_Category],Table7[Gender_Key])</f>
        <v>GK-02</v>
      </c>
      <c r="H1677" s="10">
        <f>Cleaned_Data[[#This Row],[Units_Sold]]</f>
        <v>4</v>
      </c>
      <c r="I1677" s="10">
        <f>Cleaned_Data[[#This Row],[MRP]]</f>
        <v>2342.16</v>
      </c>
      <c r="J1677" s="10">
        <f>Cleaned_Data[[#This Row],[Discount_Applied]]</f>
        <v>0.25</v>
      </c>
      <c r="K1677" s="10">
        <f>Cleaned_Data[[#This Row],[Revenue]]</f>
        <v>7026.48</v>
      </c>
      <c r="L1677" s="10">
        <f>Cleaned_Data[[#This Row],[Profit]]</f>
        <v>1007</v>
      </c>
      <c r="M1677" s="10" t="str">
        <f>Cleaned_Data[[#This Row],[Product_Name]]</f>
        <v>Phantom GT</v>
      </c>
      <c r="N1677" s="10" t="str">
        <f>Cleaned_Data[[#This Row],[Product_Line]]</f>
        <v>Soccer</v>
      </c>
      <c r="O1677" s="10" t="str">
        <f>Cleaned_Data[[#This Row],[Size]]</f>
        <v>8</v>
      </c>
      <c r="P1677" s="10" t="str">
        <f t="shared" si="52"/>
        <v>Phantom GT|Soccer|8</v>
      </c>
      <c r="Q1677" s="11">
        <f>Cleaned_Data[[#This Row],[Order_Date]]</f>
        <v>45609</v>
      </c>
      <c r="R1677" s="10" t="str">
        <f>Cleaned_Data[[#This Row],[Region]]</f>
        <v>Mumbai</v>
      </c>
      <c r="S1677" s="10" t="str">
        <f>Cleaned_Data[[#This Row],[Sales_Channel]]</f>
        <v>Retail</v>
      </c>
      <c r="T1677" s="10" t="str">
        <f>Cleaned_Data[[#This Row],[Gender_Category]]</f>
        <v>Women</v>
      </c>
      <c r="U1677" t="str">
        <f t="shared" si="53"/>
        <v>DK-477</v>
      </c>
      <c r="V1677" s="10"/>
      <c r="W1677" s="10"/>
    </row>
    <row r="1678" spans="1:23" x14ac:dyDescent="0.3">
      <c r="A1678" s="10" t="s">
        <v>1997</v>
      </c>
      <c r="B1678" s="10">
        <f>Cleaned_Data[[#This Row],[Order_ID]]</f>
        <v>3756</v>
      </c>
      <c r="C1678" s="10" t="str">
        <f>_xlfn.XLOOKUP(P1678,Dim_Product!$E$2:$E$221,Dim_Product!$A$2:$A$221,"Not Found")</f>
        <v>PK-99</v>
      </c>
      <c r="D1678" s="10" t="str">
        <f>_xlfn.XLOOKUP(Table5[[#This Row],[Order_Date]],Table8[Date],Table8[Date_Key],"Not Found")</f>
        <v>Not Found</v>
      </c>
      <c r="E1678" s="10" t="str">
        <f>_xlfn.XLOOKUP(R1678,Table4[Region],Table4[Region_Key])</f>
        <v>RK-02</v>
      </c>
      <c r="F1678" s="10" t="str">
        <f>_xlfn.XLOOKUP(S1678,Table6[Sales_Channel],Table6[Channel_Key])</f>
        <v>CK-02</v>
      </c>
      <c r="G1678" s="10" t="str">
        <f>_xlfn.XLOOKUP(T1678,Table7[Gender_Category],Table7[Gender_Key])</f>
        <v>GK-03</v>
      </c>
      <c r="H1678" s="10">
        <f>Cleaned_Data[[#This Row],[Units_Sold]]</f>
        <v>2</v>
      </c>
      <c r="I1678" s="10">
        <f>Cleaned_Data[[#This Row],[MRP]]</f>
        <v>6110.0300000000007</v>
      </c>
      <c r="J1678" s="10">
        <f>Cleaned_Data[[#This Row],[Discount_Applied]]</f>
        <v>0</v>
      </c>
      <c r="K1678" s="10">
        <f>Cleaned_Data[[#This Row],[Revenue]]</f>
        <v>0</v>
      </c>
      <c r="L1678" s="10">
        <f>Cleaned_Data[[#This Row],[Profit]]</f>
        <v>-289.63</v>
      </c>
      <c r="M1678" s="10" t="str">
        <f>Cleaned_Data[[#This Row],[Product_Name]]</f>
        <v>Kyrie Flytrap</v>
      </c>
      <c r="N1678" s="10" t="str">
        <f>Cleaned_Data[[#This Row],[Product_Line]]</f>
        <v>Basketball</v>
      </c>
      <c r="O1678" s="10" t="str">
        <f>Cleaned_Data[[#This Row],[Size]]</f>
        <v>XL</v>
      </c>
      <c r="P1678" s="10" t="str">
        <f t="shared" si="52"/>
        <v>Kyrie Flytrap|Basketball|XL</v>
      </c>
      <c r="Q1678" s="11" t="str">
        <f>Cleaned_Data[[#This Row],[Order_Date]]</f>
        <v/>
      </c>
      <c r="R1678" s="10" t="str">
        <f>Cleaned_Data[[#This Row],[Region]]</f>
        <v>Hyderabad</v>
      </c>
      <c r="S1678" s="10" t="str">
        <f>Cleaned_Data[[#This Row],[Sales_Channel]]</f>
        <v>Retail</v>
      </c>
      <c r="T1678" s="10" t="str">
        <f>Cleaned_Data[[#This Row],[Gender_Category]]</f>
        <v>Men</v>
      </c>
      <c r="U1678" t="str">
        <f t="shared" si="53"/>
        <v>Not Found</v>
      </c>
      <c r="V1678" s="10"/>
      <c r="W1678" s="10"/>
    </row>
    <row r="1679" spans="1:23" x14ac:dyDescent="0.3">
      <c r="A1679" s="10" t="s">
        <v>1998</v>
      </c>
      <c r="B1679" s="10">
        <f>Cleaned_Data[[#This Row],[Order_ID]]</f>
        <v>3757</v>
      </c>
      <c r="C1679" s="10" t="str">
        <f>_xlfn.XLOOKUP(P1679,Dim_Product!$E$2:$E$221,Dim_Product!$A$2:$A$221,"Not Found")</f>
        <v>PK-32</v>
      </c>
      <c r="D1679" s="10" t="str">
        <f>_xlfn.XLOOKUP(Table5[[#This Row],[Order_Date]],Table8[Date],Table8[Date_Key],"Not Found")</f>
        <v>Not Found</v>
      </c>
      <c r="E1679" s="10" t="str">
        <f>_xlfn.XLOOKUP(R1679,Table4[Region],Table4[Region_Key])</f>
        <v>RK-02</v>
      </c>
      <c r="F1679" s="10" t="str">
        <f>_xlfn.XLOOKUP(S1679,Table6[Sales_Channel],Table6[Channel_Key])</f>
        <v>CK-02</v>
      </c>
      <c r="G1679" s="10" t="str">
        <f>_xlfn.XLOOKUP(T1679,Table7[Gender_Category],Table7[Gender_Key])</f>
        <v>GK-03</v>
      </c>
      <c r="H1679" s="10">
        <f>Cleaned_Data[[#This Row],[Units_Sold]]</f>
        <v>2</v>
      </c>
      <c r="I1679" s="10">
        <f>Cleaned_Data[[#This Row],[MRP]]</f>
        <v>6110.0300000000007</v>
      </c>
      <c r="J1679" s="10">
        <f>Cleaned_Data[[#This Row],[Discount_Applied]]</f>
        <v>0</v>
      </c>
      <c r="K1679" s="10">
        <f>Cleaned_Data[[#This Row],[Revenue]]</f>
        <v>0</v>
      </c>
      <c r="L1679" s="10">
        <f>Cleaned_Data[[#This Row],[Profit]]</f>
        <v>-106.88</v>
      </c>
      <c r="M1679" s="10" t="str">
        <f>Cleaned_Data[[#This Row],[Product_Name]]</f>
        <v>Metcon 7</v>
      </c>
      <c r="N1679" s="10" t="str">
        <f>Cleaned_Data[[#This Row],[Product_Line]]</f>
        <v>Training</v>
      </c>
      <c r="O1679" s="10" t="str">
        <f>Cleaned_Data[[#This Row],[Size]]</f>
        <v>NA</v>
      </c>
      <c r="P1679" s="10" t="str">
        <f t="shared" si="52"/>
        <v>Metcon 7|Training|NA</v>
      </c>
      <c r="Q1679" s="11" t="str">
        <f>Cleaned_Data[[#This Row],[Order_Date]]</f>
        <v/>
      </c>
      <c r="R1679" s="10" t="str">
        <f>Cleaned_Data[[#This Row],[Region]]</f>
        <v>Hyderabad</v>
      </c>
      <c r="S1679" s="10" t="str">
        <f>Cleaned_Data[[#This Row],[Sales_Channel]]</f>
        <v>Retail</v>
      </c>
      <c r="T1679" s="10" t="str">
        <f>Cleaned_Data[[#This Row],[Gender_Category]]</f>
        <v>Men</v>
      </c>
      <c r="U1679" t="str">
        <f t="shared" si="53"/>
        <v>Not Found</v>
      </c>
      <c r="V1679" s="10"/>
      <c r="W1679" s="10"/>
    </row>
    <row r="1680" spans="1:23" x14ac:dyDescent="0.3">
      <c r="A1680" s="10" t="s">
        <v>1999</v>
      </c>
      <c r="B1680" s="10">
        <f>Cleaned_Data[[#This Row],[Order_ID]]</f>
        <v>3758</v>
      </c>
      <c r="C1680" s="10" t="str">
        <f>_xlfn.XLOOKUP(P1680,Dim_Product!$E$2:$E$221,Dim_Product!$A$2:$A$221,"Not Found")</f>
        <v>PK-118</v>
      </c>
      <c r="D1680" s="10" t="str">
        <f>_xlfn.XLOOKUP(Table5[[#This Row],[Order_Date]],Table8[Date],Table8[Date_Key],"Not Found")</f>
        <v>DK-386</v>
      </c>
      <c r="E1680" s="10" t="str">
        <f>_xlfn.XLOOKUP(R1680,Table4[Region],Table4[Region_Key])</f>
        <v>RK-05</v>
      </c>
      <c r="F1680" s="10" t="str">
        <f>_xlfn.XLOOKUP(S1680,Table6[Sales_Channel],Table6[Channel_Key])</f>
        <v>CK-02</v>
      </c>
      <c r="G1680" s="10" t="str">
        <f>_xlfn.XLOOKUP(T1680,Table7[Gender_Category],Table7[Gender_Key])</f>
        <v>GK-01</v>
      </c>
      <c r="H1680" s="10">
        <f>Cleaned_Data[[#This Row],[Units_Sold]]</f>
        <v>3</v>
      </c>
      <c r="I1680" s="10">
        <f>Cleaned_Data[[#This Row],[MRP]]</f>
        <v>4306.67</v>
      </c>
      <c r="J1680" s="10">
        <f>Cleaned_Data[[#This Row],[Discount_Applied]]</f>
        <v>0</v>
      </c>
      <c r="K1680" s="10">
        <f>Cleaned_Data[[#This Row],[Revenue]]</f>
        <v>0</v>
      </c>
      <c r="L1680" s="10">
        <f>Cleaned_Data[[#This Row],[Profit]]</f>
        <v>-233.45</v>
      </c>
      <c r="M1680" s="10" t="str">
        <f>Cleaned_Data[[#This Row],[Product_Name]]</f>
        <v>Pegasus Turbo</v>
      </c>
      <c r="N1680" s="10" t="str">
        <f>Cleaned_Data[[#This Row],[Product_Line]]</f>
        <v>Running</v>
      </c>
      <c r="O1680" s="10" t="str">
        <f>Cleaned_Data[[#This Row],[Size]]</f>
        <v>M</v>
      </c>
      <c r="P1680" s="10" t="str">
        <f t="shared" si="52"/>
        <v>Pegasus Turbo|Running|M</v>
      </c>
      <c r="Q1680" s="11">
        <f>Cleaned_Data[[#This Row],[Order_Date]]</f>
        <v>45518</v>
      </c>
      <c r="R1680" s="10" t="str">
        <f>Cleaned_Data[[#This Row],[Region]]</f>
        <v>Delhi</v>
      </c>
      <c r="S1680" s="10" t="str">
        <f>Cleaned_Data[[#This Row],[Sales_Channel]]</f>
        <v>Retail</v>
      </c>
      <c r="T1680" s="10" t="str">
        <f>Cleaned_Data[[#This Row],[Gender_Category]]</f>
        <v>Kids</v>
      </c>
      <c r="U1680" t="str">
        <f t="shared" si="53"/>
        <v>DK-386</v>
      </c>
      <c r="V1680" s="10"/>
      <c r="W1680" s="10"/>
    </row>
    <row r="1681" spans="1:23" x14ac:dyDescent="0.3">
      <c r="A1681" s="10" t="s">
        <v>2000</v>
      </c>
      <c r="B1681" s="10">
        <f>Cleaned_Data[[#This Row],[Order_ID]]</f>
        <v>3759</v>
      </c>
      <c r="C1681" s="10" t="str">
        <f>_xlfn.XLOOKUP(P1681,Dim_Product!$E$2:$E$221,Dim_Product!$A$2:$A$221,"Not Found")</f>
        <v>PK-208</v>
      </c>
      <c r="D1681" s="10" t="str">
        <f>_xlfn.XLOOKUP(Table5[[#This Row],[Order_Date]],Table8[Date],Table8[Date_Key],"Not Found")</f>
        <v>Not Found</v>
      </c>
      <c r="E1681" s="10" t="str">
        <f>_xlfn.XLOOKUP(R1681,Table4[Region],Table4[Region_Key])</f>
        <v>RK-02</v>
      </c>
      <c r="F1681" s="10" t="str">
        <f>_xlfn.XLOOKUP(S1681,Table6[Sales_Channel],Table6[Channel_Key])</f>
        <v>CK-01</v>
      </c>
      <c r="G1681" s="10" t="str">
        <f>_xlfn.XLOOKUP(T1681,Table7[Gender_Category],Table7[Gender_Key])</f>
        <v>GK-02</v>
      </c>
      <c r="H1681" s="10">
        <f>Cleaned_Data[[#This Row],[Units_Sold]]</f>
        <v>0</v>
      </c>
      <c r="I1681" s="10">
        <f>Cleaned_Data[[#This Row],[MRP]]</f>
        <v>9605.6</v>
      </c>
      <c r="J1681" s="10">
        <f>Cleaned_Data[[#This Row],[Discount_Applied]]</f>
        <v>0.81</v>
      </c>
      <c r="K1681" s="10">
        <f>Cleaned_Data[[#This Row],[Revenue]]</f>
        <v>0</v>
      </c>
      <c r="L1681" s="10">
        <f>Cleaned_Data[[#This Row],[Profit]]</f>
        <v>1611.59</v>
      </c>
      <c r="M1681" s="10" t="str">
        <f>Cleaned_Data[[#This Row],[Product_Name]]</f>
        <v>LeBron 20</v>
      </c>
      <c r="N1681" s="10" t="str">
        <f>Cleaned_Data[[#This Row],[Product_Line]]</f>
        <v>Basketball</v>
      </c>
      <c r="O1681" s="10" t="str">
        <f>Cleaned_Data[[#This Row],[Size]]</f>
        <v>12</v>
      </c>
      <c r="P1681" s="10" t="str">
        <f t="shared" si="52"/>
        <v>LeBron 20|Basketball|12</v>
      </c>
      <c r="Q1681" s="11" t="str">
        <f>Cleaned_Data[[#This Row],[Order_Date]]</f>
        <v/>
      </c>
      <c r="R1681" s="10" t="str">
        <f>Cleaned_Data[[#This Row],[Region]]</f>
        <v>Hyderabad</v>
      </c>
      <c r="S1681" s="10" t="str">
        <f>Cleaned_Data[[#This Row],[Sales_Channel]]</f>
        <v>Online</v>
      </c>
      <c r="T1681" s="10" t="str">
        <f>Cleaned_Data[[#This Row],[Gender_Category]]</f>
        <v>Women</v>
      </c>
      <c r="U1681" t="str">
        <f t="shared" si="53"/>
        <v>Not Found</v>
      </c>
      <c r="V1681" s="10"/>
      <c r="W1681" s="10"/>
    </row>
    <row r="1682" spans="1:23" x14ac:dyDescent="0.3">
      <c r="A1682" s="10" t="s">
        <v>2001</v>
      </c>
      <c r="B1682" s="10">
        <f>Cleaned_Data[[#This Row],[Order_ID]]</f>
        <v>3760</v>
      </c>
      <c r="C1682" s="10" t="str">
        <f>_xlfn.XLOOKUP(P1682,Dim_Product!$E$2:$E$221,Dim_Product!$A$2:$A$221,"Not Found")</f>
        <v>PK-209</v>
      </c>
      <c r="D1682" s="10" t="str">
        <f>_xlfn.XLOOKUP(Table5[[#This Row],[Order_Date]],Table8[Date],Table8[Date_Key],"Not Found")</f>
        <v>DK-552</v>
      </c>
      <c r="E1682" s="10" t="str">
        <f>_xlfn.XLOOKUP(R1682,Table4[Region],Table4[Region_Key])</f>
        <v>RK-06</v>
      </c>
      <c r="F1682" s="10" t="str">
        <f>_xlfn.XLOOKUP(S1682,Table6[Sales_Channel],Table6[Channel_Key])</f>
        <v>CK-01</v>
      </c>
      <c r="G1682" s="10" t="str">
        <f>_xlfn.XLOOKUP(T1682,Table7[Gender_Category],Table7[Gender_Key])</f>
        <v>GK-03</v>
      </c>
      <c r="H1682" s="10">
        <f>Cleaned_Data[[#This Row],[Units_Sold]]</f>
        <v>2</v>
      </c>
      <c r="I1682" s="10">
        <f>Cleaned_Data[[#This Row],[MRP]]</f>
        <v>8313.84</v>
      </c>
      <c r="J1682" s="10">
        <f>Cleaned_Data[[#This Row],[Discount_Applied]]</f>
        <v>0</v>
      </c>
      <c r="K1682" s="10">
        <f>Cleaned_Data[[#This Row],[Revenue]]</f>
        <v>0</v>
      </c>
      <c r="L1682" s="10">
        <f>Cleaned_Data[[#This Row],[Profit]]</f>
        <v>1735.58</v>
      </c>
      <c r="M1682" s="10" t="str">
        <f>Cleaned_Data[[#This Row],[Product_Name]]</f>
        <v>Air Jordan</v>
      </c>
      <c r="N1682" s="10" t="str">
        <f>Cleaned_Data[[#This Row],[Product_Line]]</f>
        <v>Basketball</v>
      </c>
      <c r="O1682" s="10" t="str">
        <f>Cleaned_Data[[#This Row],[Size]]</f>
        <v>7</v>
      </c>
      <c r="P1682" s="10" t="str">
        <f t="shared" si="52"/>
        <v>Air Jordan|Basketball|7</v>
      </c>
      <c r="Q1682" s="11">
        <f>Cleaned_Data[[#This Row],[Order_Date]]</f>
        <v>45684</v>
      </c>
      <c r="R1682" s="10" t="str">
        <f>Cleaned_Data[[#This Row],[Region]]</f>
        <v>Kolkata</v>
      </c>
      <c r="S1682" s="10" t="str">
        <f>Cleaned_Data[[#This Row],[Sales_Channel]]</f>
        <v>Online</v>
      </c>
      <c r="T1682" s="10" t="str">
        <f>Cleaned_Data[[#This Row],[Gender_Category]]</f>
        <v>Men</v>
      </c>
      <c r="U1682" t="str">
        <f t="shared" si="53"/>
        <v>DK-552</v>
      </c>
      <c r="V1682" s="10"/>
      <c r="W1682" s="10"/>
    </row>
    <row r="1683" spans="1:23" x14ac:dyDescent="0.3">
      <c r="A1683" s="10" t="s">
        <v>2002</v>
      </c>
      <c r="B1683" s="10">
        <f>Cleaned_Data[[#This Row],[Order_ID]]</f>
        <v>3761</v>
      </c>
      <c r="C1683" s="10" t="str">
        <f>_xlfn.XLOOKUP(P1683,Dim_Product!$E$2:$E$221,Dim_Product!$A$2:$A$221,"Not Found")</f>
        <v>PK-82</v>
      </c>
      <c r="D1683" s="10" t="str">
        <f>_xlfn.XLOOKUP(Table5[[#This Row],[Order_Date]],Table8[Date],Table8[Date_Key],"Not Found")</f>
        <v>DK-624</v>
      </c>
      <c r="E1683" s="10" t="str">
        <f>_xlfn.XLOOKUP(R1683,Table4[Region],Table4[Region_Key])</f>
        <v>RK-02</v>
      </c>
      <c r="F1683" s="10" t="str">
        <f>_xlfn.XLOOKUP(S1683,Table6[Sales_Channel],Table6[Channel_Key])</f>
        <v>CK-01</v>
      </c>
      <c r="G1683" s="10" t="str">
        <f>_xlfn.XLOOKUP(T1683,Table7[Gender_Category],Table7[Gender_Key])</f>
        <v>GK-02</v>
      </c>
      <c r="H1683" s="10">
        <f>Cleaned_Data[[#This Row],[Units_Sold]]</f>
        <v>4</v>
      </c>
      <c r="I1683" s="10">
        <f>Cleaned_Data[[#This Row],[MRP]]</f>
        <v>2972.38</v>
      </c>
      <c r="J1683" s="10">
        <f>Cleaned_Data[[#This Row],[Discount_Applied]]</f>
        <v>0.14000000000000001</v>
      </c>
      <c r="K1683" s="10">
        <f>Cleaned_Data[[#This Row],[Revenue]]</f>
        <v>10224.99</v>
      </c>
      <c r="L1683" s="10">
        <f>Cleaned_Data[[#This Row],[Profit]]</f>
        <v>2569.7399999999998</v>
      </c>
      <c r="M1683" s="10" t="str">
        <f>Cleaned_Data[[#This Row],[Product_Name]]</f>
        <v>Zoom Freak</v>
      </c>
      <c r="N1683" s="10" t="str">
        <f>Cleaned_Data[[#This Row],[Product_Line]]</f>
        <v>Basketball</v>
      </c>
      <c r="O1683" s="10" t="str">
        <f>Cleaned_Data[[#This Row],[Size]]</f>
        <v>L</v>
      </c>
      <c r="P1683" s="10" t="str">
        <f t="shared" si="52"/>
        <v>Zoom Freak|Basketball|L</v>
      </c>
      <c r="Q1683" s="11">
        <f>Cleaned_Data[[#This Row],[Order_Date]]</f>
        <v>45756</v>
      </c>
      <c r="R1683" s="10" t="str">
        <f>Cleaned_Data[[#This Row],[Region]]</f>
        <v>Hyderabad</v>
      </c>
      <c r="S1683" s="10" t="str">
        <f>Cleaned_Data[[#This Row],[Sales_Channel]]</f>
        <v>Online</v>
      </c>
      <c r="T1683" s="10" t="str">
        <f>Cleaned_Data[[#This Row],[Gender_Category]]</f>
        <v>Women</v>
      </c>
      <c r="U1683" t="str">
        <f t="shared" si="53"/>
        <v>DK-624</v>
      </c>
      <c r="V1683" s="10"/>
      <c r="W1683" s="10"/>
    </row>
    <row r="1684" spans="1:23" x14ac:dyDescent="0.3">
      <c r="A1684" s="10" t="s">
        <v>2003</v>
      </c>
      <c r="B1684" s="10">
        <f>Cleaned_Data[[#This Row],[Order_ID]]</f>
        <v>3762</v>
      </c>
      <c r="C1684" s="10" t="str">
        <f>_xlfn.XLOOKUP(P1684,Dim_Product!$E$2:$E$221,Dim_Product!$A$2:$A$221,"Not Found")</f>
        <v>PK-177</v>
      </c>
      <c r="D1684" s="10" t="str">
        <f>_xlfn.XLOOKUP(Table5[[#This Row],[Order_Date]],Table8[Date],Table8[Date_Key],"Not Found")</f>
        <v>DK-442</v>
      </c>
      <c r="E1684" s="10" t="str">
        <f>_xlfn.XLOOKUP(R1684,Table4[Region],Table4[Region_Key])</f>
        <v>RK-03</v>
      </c>
      <c r="F1684" s="10" t="str">
        <f>_xlfn.XLOOKUP(S1684,Table6[Sales_Channel],Table6[Channel_Key])</f>
        <v>CK-02</v>
      </c>
      <c r="G1684" s="10" t="str">
        <f>_xlfn.XLOOKUP(T1684,Table7[Gender_Category],Table7[Gender_Key])</f>
        <v>GK-03</v>
      </c>
      <c r="H1684" s="10">
        <f>Cleaned_Data[[#This Row],[Units_Sold]]</f>
        <v>1</v>
      </c>
      <c r="I1684" s="10">
        <f>Cleaned_Data[[#This Row],[MRP]]</f>
        <v>2725.1</v>
      </c>
      <c r="J1684" s="10">
        <f>Cleaned_Data[[#This Row],[Discount_Applied]]</f>
        <v>0</v>
      </c>
      <c r="K1684" s="10">
        <f>Cleaned_Data[[#This Row],[Revenue]]</f>
        <v>0</v>
      </c>
      <c r="L1684" s="10">
        <f>Cleaned_Data[[#This Row],[Profit]]</f>
        <v>-997.11</v>
      </c>
      <c r="M1684" s="10" t="str">
        <f>Cleaned_Data[[#This Row],[Product_Name]]</f>
        <v>Air Force 1</v>
      </c>
      <c r="N1684" s="10" t="str">
        <f>Cleaned_Data[[#This Row],[Product_Line]]</f>
        <v>Lifestyle</v>
      </c>
      <c r="O1684" s="10" t="str">
        <f>Cleaned_Data[[#This Row],[Size]]</f>
        <v>9</v>
      </c>
      <c r="P1684" s="10" t="str">
        <f t="shared" si="52"/>
        <v>Air Force 1|Lifestyle|9</v>
      </c>
      <c r="Q1684" s="11">
        <f>Cleaned_Data[[#This Row],[Order_Date]]</f>
        <v>45574</v>
      </c>
      <c r="R1684" s="10" t="str">
        <f>Cleaned_Data[[#This Row],[Region]]</f>
        <v>Mumbai</v>
      </c>
      <c r="S1684" s="10" t="str">
        <f>Cleaned_Data[[#This Row],[Sales_Channel]]</f>
        <v>Retail</v>
      </c>
      <c r="T1684" s="10" t="str">
        <f>Cleaned_Data[[#This Row],[Gender_Category]]</f>
        <v>Men</v>
      </c>
      <c r="U1684" t="str">
        <f t="shared" si="53"/>
        <v>DK-442</v>
      </c>
      <c r="V1684" s="10"/>
      <c r="W1684" s="10"/>
    </row>
    <row r="1685" spans="1:23" x14ac:dyDescent="0.3">
      <c r="A1685" s="10" t="s">
        <v>2004</v>
      </c>
      <c r="B1685" s="10">
        <f>Cleaned_Data[[#This Row],[Order_ID]]</f>
        <v>3763</v>
      </c>
      <c r="C1685" s="10" t="str">
        <f>_xlfn.XLOOKUP(P1685,Dim_Product!$E$2:$E$221,Dim_Product!$A$2:$A$221,"Not Found")</f>
        <v>PK-131</v>
      </c>
      <c r="D1685" s="10" t="str">
        <f>_xlfn.XLOOKUP(Table5[[#This Row],[Order_Date]],Table8[Date],Table8[Date_Key],"Not Found")</f>
        <v>DK-295</v>
      </c>
      <c r="E1685" s="10" t="str">
        <f>_xlfn.XLOOKUP(R1685,Table4[Region],Table4[Region_Key])</f>
        <v>RK-02</v>
      </c>
      <c r="F1685" s="10" t="str">
        <f>_xlfn.XLOOKUP(S1685,Table6[Sales_Channel],Table6[Channel_Key])</f>
        <v>CK-02</v>
      </c>
      <c r="G1685" s="10" t="str">
        <f>_xlfn.XLOOKUP(T1685,Table7[Gender_Category],Table7[Gender_Key])</f>
        <v>GK-01</v>
      </c>
      <c r="H1685" s="10">
        <f>Cleaned_Data[[#This Row],[Units_Sold]]</f>
        <v>0</v>
      </c>
      <c r="I1685" s="10">
        <f>Cleaned_Data[[#This Row],[MRP]]</f>
        <v>6110.0300000000007</v>
      </c>
      <c r="J1685" s="10">
        <f>Cleaned_Data[[#This Row],[Discount_Applied]]</f>
        <v>0</v>
      </c>
      <c r="K1685" s="10">
        <f>Cleaned_Data[[#This Row],[Revenue]]</f>
        <v>0</v>
      </c>
      <c r="L1685" s="10">
        <f>Cleaned_Data[[#This Row],[Profit]]</f>
        <v>3671.32</v>
      </c>
      <c r="M1685" s="10" t="str">
        <f>Cleaned_Data[[#This Row],[Product_Name]]</f>
        <v>LeBron 20</v>
      </c>
      <c r="N1685" s="10" t="str">
        <f>Cleaned_Data[[#This Row],[Product_Line]]</f>
        <v>Basketball</v>
      </c>
      <c r="O1685" s="10" t="str">
        <f>Cleaned_Data[[#This Row],[Size]]</f>
        <v>11</v>
      </c>
      <c r="P1685" s="10" t="str">
        <f t="shared" si="52"/>
        <v>LeBron 20|Basketball|11</v>
      </c>
      <c r="Q1685" s="11">
        <f>Cleaned_Data[[#This Row],[Order_Date]]</f>
        <v>45427</v>
      </c>
      <c r="R1685" s="10" t="str">
        <f>Cleaned_Data[[#This Row],[Region]]</f>
        <v>Hyderabad</v>
      </c>
      <c r="S1685" s="10" t="str">
        <f>Cleaned_Data[[#This Row],[Sales_Channel]]</f>
        <v>Retail</v>
      </c>
      <c r="T1685" s="10" t="str">
        <f>Cleaned_Data[[#This Row],[Gender_Category]]</f>
        <v>Kids</v>
      </c>
      <c r="U1685" t="str">
        <f t="shared" si="53"/>
        <v>DK-295</v>
      </c>
      <c r="V1685" s="10"/>
      <c r="W1685" s="10"/>
    </row>
    <row r="1686" spans="1:23" x14ac:dyDescent="0.3">
      <c r="A1686" s="10" t="s">
        <v>2005</v>
      </c>
      <c r="B1686" s="10">
        <f>Cleaned_Data[[#This Row],[Order_ID]]</f>
        <v>3764</v>
      </c>
      <c r="C1686" s="10" t="str">
        <f>_xlfn.XLOOKUP(P1686,Dim_Product!$E$2:$E$221,Dim_Product!$A$2:$A$221,"Not Found")</f>
        <v>PK-183</v>
      </c>
      <c r="D1686" s="10" t="str">
        <f>_xlfn.XLOOKUP(Table5[[#This Row],[Order_Date]],Table8[Date],Table8[Date_Key],"Not Found")</f>
        <v>DK-404</v>
      </c>
      <c r="E1686" s="10" t="str">
        <f>_xlfn.XLOOKUP(R1686,Table4[Region],Table4[Region_Key])</f>
        <v>RK-06</v>
      </c>
      <c r="F1686" s="10" t="str">
        <f>_xlfn.XLOOKUP(S1686,Table6[Sales_Channel],Table6[Channel_Key])</f>
        <v>CK-01</v>
      </c>
      <c r="G1686" s="10" t="str">
        <f>_xlfn.XLOOKUP(T1686,Table7[Gender_Category],Table7[Gender_Key])</f>
        <v>GK-03</v>
      </c>
      <c r="H1686" s="10">
        <f>Cleaned_Data[[#This Row],[Units_Sold]]</f>
        <v>2</v>
      </c>
      <c r="I1686" s="10">
        <f>Cleaned_Data[[#This Row],[MRP]]</f>
        <v>3953.6</v>
      </c>
      <c r="J1686" s="10">
        <f>Cleaned_Data[[#This Row],[Discount_Applied]]</f>
        <v>0</v>
      </c>
      <c r="K1686" s="10">
        <f>Cleaned_Data[[#This Row],[Revenue]]</f>
        <v>0</v>
      </c>
      <c r="L1686" s="10">
        <f>Cleaned_Data[[#This Row],[Profit]]</f>
        <v>528.86</v>
      </c>
      <c r="M1686" s="10" t="str">
        <f>Cleaned_Data[[#This Row],[Product_Name]]</f>
        <v>Blazer Mid</v>
      </c>
      <c r="N1686" s="10" t="str">
        <f>Cleaned_Data[[#This Row],[Product_Line]]</f>
        <v>Lifestyle</v>
      </c>
      <c r="O1686" s="10" t="str">
        <f>Cleaned_Data[[#This Row],[Size]]</f>
        <v>10</v>
      </c>
      <c r="P1686" s="10" t="str">
        <f t="shared" si="52"/>
        <v>Blazer Mid|Lifestyle|10</v>
      </c>
      <c r="Q1686" s="11">
        <f>Cleaned_Data[[#This Row],[Order_Date]]</f>
        <v>45536</v>
      </c>
      <c r="R1686" s="10" t="str">
        <f>Cleaned_Data[[#This Row],[Region]]</f>
        <v>Kolkata</v>
      </c>
      <c r="S1686" s="10" t="str">
        <f>Cleaned_Data[[#This Row],[Sales_Channel]]</f>
        <v>Online</v>
      </c>
      <c r="T1686" s="10" t="str">
        <f>Cleaned_Data[[#This Row],[Gender_Category]]</f>
        <v>Men</v>
      </c>
      <c r="U1686" t="str">
        <f t="shared" si="53"/>
        <v>DK-404</v>
      </c>
      <c r="V1686" s="10"/>
      <c r="W1686" s="10"/>
    </row>
    <row r="1687" spans="1:23" x14ac:dyDescent="0.3">
      <c r="A1687" s="10" t="s">
        <v>2006</v>
      </c>
      <c r="B1687" s="10">
        <f>Cleaned_Data[[#This Row],[Order_ID]]</f>
        <v>3765</v>
      </c>
      <c r="C1687" s="10" t="str">
        <f>_xlfn.XLOOKUP(P1687,Dim_Product!$E$2:$E$221,Dim_Product!$A$2:$A$221,"Not Found")</f>
        <v>PK-118</v>
      </c>
      <c r="D1687" s="10" t="str">
        <f>_xlfn.XLOOKUP(Table5[[#This Row],[Order_Date]],Table8[Date],Table8[Date_Key],"Not Found")</f>
        <v>DK-569</v>
      </c>
      <c r="E1687" s="10" t="str">
        <f>_xlfn.XLOOKUP(R1687,Table4[Region],Table4[Region_Key])</f>
        <v>RK-02</v>
      </c>
      <c r="F1687" s="10" t="str">
        <f>_xlfn.XLOOKUP(S1687,Table6[Sales_Channel],Table6[Channel_Key])</f>
        <v>CK-01</v>
      </c>
      <c r="G1687" s="10" t="str">
        <f>_xlfn.XLOOKUP(T1687,Table7[Gender_Category],Table7[Gender_Key])</f>
        <v>GK-01</v>
      </c>
      <c r="H1687" s="10">
        <f>Cleaned_Data[[#This Row],[Units_Sold]]</f>
        <v>3</v>
      </c>
      <c r="I1687" s="10">
        <f>Cleaned_Data[[#This Row],[MRP]]</f>
        <v>6110.0300000000007</v>
      </c>
      <c r="J1687" s="10">
        <f>Cleaned_Data[[#This Row],[Discount_Applied]]</f>
        <v>0.44</v>
      </c>
      <c r="K1687" s="10">
        <f>Cleaned_Data[[#This Row],[Revenue]]</f>
        <v>0</v>
      </c>
      <c r="L1687" s="10">
        <f>Cleaned_Data[[#This Row],[Profit]]</f>
        <v>3376.32</v>
      </c>
      <c r="M1687" s="10" t="str">
        <f>Cleaned_Data[[#This Row],[Product_Name]]</f>
        <v>Pegasus Turbo</v>
      </c>
      <c r="N1687" s="10" t="str">
        <f>Cleaned_Data[[#This Row],[Product_Line]]</f>
        <v>Running</v>
      </c>
      <c r="O1687" s="10" t="str">
        <f>Cleaned_Data[[#This Row],[Size]]</f>
        <v>M</v>
      </c>
      <c r="P1687" s="10" t="str">
        <f t="shared" si="52"/>
        <v>Pegasus Turbo|Running|M</v>
      </c>
      <c r="Q1687" s="11">
        <f>Cleaned_Data[[#This Row],[Order_Date]]</f>
        <v>45701</v>
      </c>
      <c r="R1687" s="10" t="str">
        <f>Cleaned_Data[[#This Row],[Region]]</f>
        <v>Hyderabad</v>
      </c>
      <c r="S1687" s="10" t="str">
        <f>Cleaned_Data[[#This Row],[Sales_Channel]]</f>
        <v>Online</v>
      </c>
      <c r="T1687" s="10" t="str">
        <f>Cleaned_Data[[#This Row],[Gender_Category]]</f>
        <v>Kids</v>
      </c>
      <c r="U1687" t="str">
        <f t="shared" si="53"/>
        <v>DK-569</v>
      </c>
      <c r="V1687" s="10"/>
      <c r="W1687" s="10"/>
    </row>
    <row r="1688" spans="1:23" x14ac:dyDescent="0.3">
      <c r="A1688" s="10" t="s">
        <v>2007</v>
      </c>
      <c r="B1688" s="10">
        <f>Cleaned_Data[[#This Row],[Order_ID]]</f>
        <v>3766</v>
      </c>
      <c r="C1688" s="10" t="str">
        <f>_xlfn.XLOOKUP(P1688,Dim_Product!$E$2:$E$221,Dim_Product!$A$2:$A$221,"Not Found")</f>
        <v>PK-32</v>
      </c>
      <c r="D1688" s="10" t="str">
        <f>_xlfn.XLOOKUP(Table5[[#This Row],[Order_Date]],Table8[Date],Table8[Date_Key],"Not Found")</f>
        <v>DK-459</v>
      </c>
      <c r="E1688" s="10" t="str">
        <f>_xlfn.XLOOKUP(R1688,Table4[Region],Table4[Region_Key])</f>
        <v>RK-04</v>
      </c>
      <c r="F1688" s="10" t="str">
        <f>_xlfn.XLOOKUP(S1688,Table6[Sales_Channel],Table6[Channel_Key])</f>
        <v>CK-01</v>
      </c>
      <c r="G1688" s="10" t="str">
        <f>_xlfn.XLOOKUP(T1688,Table7[Gender_Category],Table7[Gender_Key])</f>
        <v>GK-02</v>
      </c>
      <c r="H1688" s="10">
        <f>Cleaned_Data[[#This Row],[Units_Sold]]</f>
        <v>2</v>
      </c>
      <c r="I1688" s="10">
        <f>Cleaned_Data[[#This Row],[MRP]]</f>
        <v>6110.0300000000007</v>
      </c>
      <c r="J1688" s="10">
        <f>Cleaned_Data[[#This Row],[Discount_Applied]]</f>
        <v>0</v>
      </c>
      <c r="K1688" s="10">
        <f>Cleaned_Data[[#This Row],[Revenue]]</f>
        <v>0</v>
      </c>
      <c r="L1688" s="10">
        <f>Cleaned_Data[[#This Row],[Profit]]</f>
        <v>1979.8</v>
      </c>
      <c r="M1688" s="10" t="str">
        <f>Cleaned_Data[[#This Row],[Product_Name]]</f>
        <v>Metcon 7</v>
      </c>
      <c r="N1688" s="10" t="str">
        <f>Cleaned_Data[[#This Row],[Product_Line]]</f>
        <v>Training</v>
      </c>
      <c r="O1688" s="10" t="str">
        <f>Cleaned_Data[[#This Row],[Size]]</f>
        <v>NA</v>
      </c>
      <c r="P1688" s="10" t="str">
        <f t="shared" si="52"/>
        <v>Metcon 7|Training|NA</v>
      </c>
      <c r="Q1688" s="11">
        <f>Cleaned_Data[[#This Row],[Order_Date]]</f>
        <v>45591</v>
      </c>
      <c r="R1688" s="10" t="str">
        <f>Cleaned_Data[[#This Row],[Region]]</f>
        <v>Pune</v>
      </c>
      <c r="S1688" s="10" t="str">
        <f>Cleaned_Data[[#This Row],[Sales_Channel]]</f>
        <v>Online</v>
      </c>
      <c r="T1688" s="10" t="str">
        <f>Cleaned_Data[[#This Row],[Gender_Category]]</f>
        <v>Women</v>
      </c>
      <c r="U1688" t="str">
        <f t="shared" si="53"/>
        <v>DK-459</v>
      </c>
      <c r="V1688" s="10"/>
      <c r="W1688" s="10"/>
    </row>
    <row r="1689" spans="1:23" x14ac:dyDescent="0.3">
      <c r="A1689" s="10" t="s">
        <v>2008</v>
      </c>
      <c r="B1689" s="10">
        <f>Cleaned_Data[[#This Row],[Order_ID]]</f>
        <v>3767</v>
      </c>
      <c r="C1689" s="10" t="str">
        <f>_xlfn.XLOOKUP(P1689,Dim_Product!$E$2:$E$221,Dim_Product!$A$2:$A$221,"Not Found")</f>
        <v>PK-51</v>
      </c>
      <c r="D1689" s="10" t="str">
        <f>_xlfn.XLOOKUP(Table5[[#This Row],[Order_Date]],Table8[Date],Table8[Date_Key],"Not Found")</f>
        <v>DK-456</v>
      </c>
      <c r="E1689" s="10" t="str">
        <f>_xlfn.XLOOKUP(R1689,Table4[Region],Table4[Region_Key])</f>
        <v>RK-03</v>
      </c>
      <c r="F1689" s="10" t="str">
        <f>_xlfn.XLOOKUP(S1689,Table6[Sales_Channel],Table6[Channel_Key])</f>
        <v>CK-02</v>
      </c>
      <c r="G1689" s="10" t="str">
        <f>_xlfn.XLOOKUP(T1689,Table7[Gender_Category],Table7[Gender_Key])</f>
        <v>GK-01</v>
      </c>
      <c r="H1689" s="10">
        <f>Cleaned_Data[[#This Row],[Units_Sold]]</f>
        <v>1</v>
      </c>
      <c r="I1689" s="10">
        <f>Cleaned_Data[[#This Row],[MRP]]</f>
        <v>6110.0300000000007</v>
      </c>
      <c r="J1689" s="10">
        <f>Cleaned_Data[[#This Row],[Discount_Applied]]</f>
        <v>0.2</v>
      </c>
      <c r="K1689" s="10">
        <f>Cleaned_Data[[#This Row],[Revenue]]</f>
        <v>0</v>
      </c>
      <c r="L1689" s="10">
        <f>Cleaned_Data[[#This Row],[Profit]]</f>
        <v>-102.84</v>
      </c>
      <c r="M1689" s="10" t="str">
        <f>Cleaned_Data[[#This Row],[Product_Name]]</f>
        <v>Flex Trainer</v>
      </c>
      <c r="N1689" s="10" t="str">
        <f>Cleaned_Data[[#This Row],[Product_Line]]</f>
        <v>Training</v>
      </c>
      <c r="O1689" s="10" t="str">
        <f>Cleaned_Data[[#This Row],[Size]]</f>
        <v>NA</v>
      </c>
      <c r="P1689" s="10" t="str">
        <f t="shared" si="52"/>
        <v>Flex Trainer|Training|NA</v>
      </c>
      <c r="Q1689" s="11">
        <f>Cleaned_Data[[#This Row],[Order_Date]]</f>
        <v>45588</v>
      </c>
      <c r="R1689" s="10" t="str">
        <f>Cleaned_Data[[#This Row],[Region]]</f>
        <v>Mumbai</v>
      </c>
      <c r="S1689" s="10" t="str">
        <f>Cleaned_Data[[#This Row],[Sales_Channel]]</f>
        <v>Retail</v>
      </c>
      <c r="T1689" s="10" t="str">
        <f>Cleaned_Data[[#This Row],[Gender_Category]]</f>
        <v>Kids</v>
      </c>
      <c r="U1689" t="str">
        <f t="shared" si="53"/>
        <v>DK-456</v>
      </c>
      <c r="V1689" s="10"/>
      <c r="W1689" s="10"/>
    </row>
    <row r="1690" spans="1:23" x14ac:dyDescent="0.3">
      <c r="A1690" s="10" t="s">
        <v>2009</v>
      </c>
      <c r="B1690" s="10">
        <f>Cleaned_Data[[#This Row],[Order_ID]]</f>
        <v>3768</v>
      </c>
      <c r="C1690" s="10" t="str">
        <f>_xlfn.XLOOKUP(P1690,Dim_Product!$E$2:$E$221,Dim_Product!$A$2:$A$221,"Not Found")</f>
        <v>PK-142</v>
      </c>
      <c r="D1690" s="10" t="str">
        <f>_xlfn.XLOOKUP(Table5[[#This Row],[Order_Date]],Table8[Date],Table8[Date_Key],"Not Found")</f>
        <v>DK-632</v>
      </c>
      <c r="E1690" s="10" t="str">
        <f>_xlfn.XLOOKUP(R1690,Table4[Region],Table4[Region_Key])</f>
        <v>RK-02</v>
      </c>
      <c r="F1690" s="10" t="str">
        <f>_xlfn.XLOOKUP(S1690,Table6[Sales_Channel],Table6[Channel_Key])</f>
        <v>CK-02</v>
      </c>
      <c r="G1690" s="10" t="str">
        <f>_xlfn.XLOOKUP(T1690,Table7[Gender_Category],Table7[Gender_Key])</f>
        <v>GK-03</v>
      </c>
      <c r="H1690" s="10">
        <f>Cleaned_Data[[#This Row],[Units_Sold]]</f>
        <v>2</v>
      </c>
      <c r="I1690" s="10">
        <f>Cleaned_Data[[#This Row],[MRP]]</f>
        <v>6110.0300000000007</v>
      </c>
      <c r="J1690" s="10">
        <f>Cleaned_Data[[#This Row],[Discount_Applied]]</f>
        <v>0</v>
      </c>
      <c r="K1690" s="10">
        <f>Cleaned_Data[[#This Row],[Revenue]]</f>
        <v>0</v>
      </c>
      <c r="L1690" s="10">
        <f>Cleaned_Data[[#This Row],[Profit]]</f>
        <v>647.72</v>
      </c>
      <c r="M1690" s="10" t="str">
        <f>Cleaned_Data[[#This Row],[Product_Name]]</f>
        <v>Tiempo Legend</v>
      </c>
      <c r="N1690" s="10" t="str">
        <f>Cleaned_Data[[#This Row],[Product_Line]]</f>
        <v>Soccer</v>
      </c>
      <c r="O1690" s="10" t="str">
        <f>Cleaned_Data[[#This Row],[Size]]</f>
        <v>XL</v>
      </c>
      <c r="P1690" s="10" t="str">
        <f t="shared" si="52"/>
        <v>Tiempo Legend|Soccer|XL</v>
      </c>
      <c r="Q1690" s="11">
        <f>Cleaned_Data[[#This Row],[Order_Date]]</f>
        <v>45764</v>
      </c>
      <c r="R1690" s="10" t="str">
        <f>Cleaned_Data[[#This Row],[Region]]</f>
        <v>Hyderabad</v>
      </c>
      <c r="S1690" s="10" t="str">
        <f>Cleaned_Data[[#This Row],[Sales_Channel]]</f>
        <v>Retail</v>
      </c>
      <c r="T1690" s="10" t="str">
        <f>Cleaned_Data[[#This Row],[Gender_Category]]</f>
        <v>Men</v>
      </c>
      <c r="U1690" t="str">
        <f t="shared" si="53"/>
        <v>DK-632</v>
      </c>
      <c r="V1690" s="10"/>
      <c r="W1690" s="10"/>
    </row>
    <row r="1691" spans="1:23" x14ac:dyDescent="0.3">
      <c r="A1691" s="10" t="s">
        <v>2010</v>
      </c>
      <c r="B1691" s="10">
        <f>Cleaned_Data[[#This Row],[Order_ID]]</f>
        <v>3769</v>
      </c>
      <c r="C1691" s="10" t="str">
        <f>_xlfn.XLOOKUP(P1691,Dim_Product!$E$2:$E$221,Dim_Product!$A$2:$A$221,"Not Found")</f>
        <v>PK-152</v>
      </c>
      <c r="D1691" s="10" t="str">
        <f>_xlfn.XLOOKUP(Table5[[#This Row],[Order_Date]],Table8[Date],Table8[Date_Key],"Not Found")</f>
        <v>DK-404</v>
      </c>
      <c r="E1691" s="10" t="str">
        <f>_xlfn.XLOOKUP(R1691,Table4[Region],Table4[Region_Key])</f>
        <v>RK-01</v>
      </c>
      <c r="F1691" s="10" t="str">
        <f>_xlfn.XLOOKUP(S1691,Table6[Sales_Channel],Table6[Channel_Key])</f>
        <v>CK-02</v>
      </c>
      <c r="G1691" s="10" t="str">
        <f>_xlfn.XLOOKUP(T1691,Table7[Gender_Category],Table7[Gender_Key])</f>
        <v>GK-02</v>
      </c>
      <c r="H1691" s="10">
        <f>Cleaned_Data[[#This Row],[Units_Sold]]</f>
        <v>2</v>
      </c>
      <c r="I1691" s="10">
        <f>Cleaned_Data[[#This Row],[MRP]]</f>
        <v>6110.0300000000007</v>
      </c>
      <c r="J1691" s="10">
        <f>Cleaned_Data[[#This Row],[Discount_Applied]]</f>
        <v>0.62</v>
      </c>
      <c r="K1691" s="10">
        <f>Cleaned_Data[[#This Row],[Revenue]]</f>
        <v>0</v>
      </c>
      <c r="L1691" s="10">
        <f>Cleaned_Data[[#This Row],[Profit]]</f>
        <v>799.21</v>
      </c>
      <c r="M1691" s="10" t="str">
        <f>Cleaned_Data[[#This Row],[Product_Name]]</f>
        <v>Free RN</v>
      </c>
      <c r="N1691" s="10" t="str">
        <f>Cleaned_Data[[#This Row],[Product_Line]]</f>
        <v>Running</v>
      </c>
      <c r="O1691" s="10" t="str">
        <f>Cleaned_Data[[#This Row],[Size]]</f>
        <v>10</v>
      </c>
      <c r="P1691" s="10" t="str">
        <f t="shared" si="52"/>
        <v>Free RN|Running|10</v>
      </c>
      <c r="Q1691" s="11">
        <f>Cleaned_Data[[#This Row],[Order_Date]]</f>
        <v>45536</v>
      </c>
      <c r="R1691" s="10" t="str">
        <f>Cleaned_Data[[#This Row],[Region]]</f>
        <v>Bangalore</v>
      </c>
      <c r="S1691" s="10" t="str">
        <f>Cleaned_Data[[#This Row],[Sales_Channel]]</f>
        <v>Retail</v>
      </c>
      <c r="T1691" s="10" t="str">
        <f>Cleaned_Data[[#This Row],[Gender_Category]]</f>
        <v>Women</v>
      </c>
      <c r="U1691" t="str">
        <f t="shared" si="53"/>
        <v>DK-404</v>
      </c>
      <c r="V1691" s="10"/>
      <c r="W1691" s="10"/>
    </row>
    <row r="1692" spans="1:23" x14ac:dyDescent="0.3">
      <c r="A1692" s="10" t="s">
        <v>2011</v>
      </c>
      <c r="B1692" s="10">
        <f>Cleaned_Data[[#This Row],[Order_ID]]</f>
        <v>3770</v>
      </c>
      <c r="C1692" s="10" t="str">
        <f>_xlfn.XLOOKUP(P1692,Dim_Product!$E$2:$E$221,Dim_Product!$A$2:$A$221,"Not Found")</f>
        <v>PK-116</v>
      </c>
      <c r="D1692" s="10" t="str">
        <f>_xlfn.XLOOKUP(Table5[[#This Row],[Order_Date]],Table8[Date],Table8[Date_Key],"Not Found")</f>
        <v>DK-660</v>
      </c>
      <c r="E1692" s="10" t="str">
        <f>_xlfn.XLOOKUP(R1692,Table4[Region],Table4[Region_Key])</f>
        <v>RK-03</v>
      </c>
      <c r="F1692" s="10" t="str">
        <f>_xlfn.XLOOKUP(S1692,Table6[Sales_Channel],Table6[Channel_Key])</f>
        <v>CK-02</v>
      </c>
      <c r="G1692" s="10" t="str">
        <f>_xlfn.XLOOKUP(T1692,Table7[Gender_Category],Table7[Gender_Key])</f>
        <v>GK-02</v>
      </c>
      <c r="H1692" s="10">
        <f>Cleaned_Data[[#This Row],[Units_Sold]]</f>
        <v>4</v>
      </c>
      <c r="I1692" s="10">
        <f>Cleaned_Data[[#This Row],[MRP]]</f>
        <v>6110.0300000000007</v>
      </c>
      <c r="J1692" s="10">
        <f>Cleaned_Data[[#This Row],[Discount_Applied]]</f>
        <v>0.36</v>
      </c>
      <c r="K1692" s="10">
        <f>Cleaned_Data[[#This Row],[Revenue]]</f>
        <v>0</v>
      </c>
      <c r="L1692" s="10">
        <f>Cleaned_Data[[#This Row],[Profit]]</f>
        <v>3784.67</v>
      </c>
      <c r="M1692" s="10" t="str">
        <f>Cleaned_Data[[#This Row],[Product_Name]]</f>
        <v>Free RN</v>
      </c>
      <c r="N1692" s="10" t="str">
        <f>Cleaned_Data[[#This Row],[Product_Line]]</f>
        <v>Running</v>
      </c>
      <c r="O1692" s="10" t="str">
        <f>Cleaned_Data[[#This Row],[Size]]</f>
        <v>M</v>
      </c>
      <c r="P1692" s="10" t="str">
        <f t="shared" si="52"/>
        <v>Free RN|Running|M</v>
      </c>
      <c r="Q1692" s="11">
        <f>Cleaned_Data[[#This Row],[Order_Date]]</f>
        <v>45792</v>
      </c>
      <c r="R1692" s="10" t="str">
        <f>Cleaned_Data[[#This Row],[Region]]</f>
        <v>Mumbai</v>
      </c>
      <c r="S1692" s="10" t="str">
        <f>Cleaned_Data[[#This Row],[Sales_Channel]]</f>
        <v>Retail</v>
      </c>
      <c r="T1692" s="10" t="str">
        <f>Cleaned_Data[[#This Row],[Gender_Category]]</f>
        <v>Women</v>
      </c>
      <c r="U1692" t="str">
        <f t="shared" si="53"/>
        <v>DK-660</v>
      </c>
      <c r="V1692" s="10"/>
      <c r="W1692" s="10"/>
    </row>
    <row r="1693" spans="1:23" x14ac:dyDescent="0.3">
      <c r="A1693" s="10" t="s">
        <v>2012</v>
      </c>
      <c r="B1693" s="10">
        <f>Cleaned_Data[[#This Row],[Order_ID]]</f>
        <v>3771</v>
      </c>
      <c r="C1693" s="10" t="str">
        <f>_xlfn.XLOOKUP(P1693,Dim_Product!$E$2:$E$221,Dim_Product!$A$2:$A$221,"Not Found")</f>
        <v>PK-99</v>
      </c>
      <c r="D1693" s="10" t="str">
        <f>_xlfn.XLOOKUP(Table5[[#This Row],[Order_Date]],Table8[Date],Table8[Date_Key],"Not Found")</f>
        <v>DK-612</v>
      </c>
      <c r="E1693" s="10" t="str">
        <f>_xlfn.XLOOKUP(R1693,Table4[Region],Table4[Region_Key])</f>
        <v>RK-05</v>
      </c>
      <c r="F1693" s="10" t="str">
        <f>_xlfn.XLOOKUP(S1693,Table6[Sales_Channel],Table6[Channel_Key])</f>
        <v>CK-02</v>
      </c>
      <c r="G1693" s="10" t="str">
        <f>_xlfn.XLOOKUP(T1693,Table7[Gender_Category],Table7[Gender_Key])</f>
        <v>GK-01</v>
      </c>
      <c r="H1693" s="10">
        <f>Cleaned_Data[[#This Row],[Units_Sold]]</f>
        <v>-1</v>
      </c>
      <c r="I1693" s="10">
        <f>Cleaned_Data[[#This Row],[MRP]]</f>
        <v>3388.26</v>
      </c>
      <c r="J1693" s="10">
        <f>Cleaned_Data[[#This Row],[Discount_Applied]]</f>
        <v>0</v>
      </c>
      <c r="K1693" s="10">
        <f>Cleaned_Data[[#This Row],[Revenue]]</f>
        <v>0</v>
      </c>
      <c r="L1693" s="10">
        <f>Cleaned_Data[[#This Row],[Profit]]</f>
        <v>2376.36</v>
      </c>
      <c r="M1693" s="10" t="str">
        <f>Cleaned_Data[[#This Row],[Product_Name]]</f>
        <v>Kyrie Flytrap</v>
      </c>
      <c r="N1693" s="10" t="str">
        <f>Cleaned_Data[[#This Row],[Product_Line]]</f>
        <v>Basketball</v>
      </c>
      <c r="O1693" s="10" t="str">
        <f>Cleaned_Data[[#This Row],[Size]]</f>
        <v>XL</v>
      </c>
      <c r="P1693" s="10" t="str">
        <f t="shared" si="52"/>
        <v>Kyrie Flytrap|Basketball|XL</v>
      </c>
      <c r="Q1693" s="11">
        <f>Cleaned_Data[[#This Row],[Order_Date]]</f>
        <v>45744</v>
      </c>
      <c r="R1693" s="10" t="str">
        <f>Cleaned_Data[[#This Row],[Region]]</f>
        <v>Delhi</v>
      </c>
      <c r="S1693" s="10" t="str">
        <f>Cleaned_Data[[#This Row],[Sales_Channel]]</f>
        <v>Retail</v>
      </c>
      <c r="T1693" s="10" t="str">
        <f>Cleaned_Data[[#This Row],[Gender_Category]]</f>
        <v>Kids</v>
      </c>
      <c r="U1693" t="str">
        <f t="shared" si="53"/>
        <v>DK-612</v>
      </c>
      <c r="V1693" s="10"/>
      <c r="W1693" s="10"/>
    </row>
    <row r="1694" spans="1:23" x14ac:dyDescent="0.3">
      <c r="A1694" s="10" t="s">
        <v>2013</v>
      </c>
      <c r="B1694" s="10">
        <f>Cleaned_Data[[#This Row],[Order_ID]]</f>
        <v>3772</v>
      </c>
      <c r="C1694" s="10" t="str">
        <f>_xlfn.XLOOKUP(P1694,Dim_Product!$E$2:$E$221,Dim_Product!$A$2:$A$221,"Not Found")</f>
        <v>PK-29</v>
      </c>
      <c r="D1694" s="10" t="str">
        <f>_xlfn.XLOOKUP(Table5[[#This Row],[Order_Date]],Table8[Date],Table8[Date_Key],"Not Found")</f>
        <v>Not Found</v>
      </c>
      <c r="E1694" s="10" t="str">
        <f>_xlfn.XLOOKUP(R1694,Table4[Region],Table4[Region_Key])</f>
        <v>RK-04</v>
      </c>
      <c r="F1694" s="10" t="str">
        <f>_xlfn.XLOOKUP(S1694,Table6[Sales_Channel],Table6[Channel_Key])</f>
        <v>CK-02</v>
      </c>
      <c r="G1694" s="10" t="str">
        <f>_xlfn.XLOOKUP(T1694,Table7[Gender_Category],Table7[Gender_Key])</f>
        <v>GK-02</v>
      </c>
      <c r="H1694" s="10">
        <f>Cleaned_Data[[#This Row],[Units_Sold]]</f>
        <v>3</v>
      </c>
      <c r="I1694" s="10">
        <f>Cleaned_Data[[#This Row],[MRP]]</f>
        <v>8140.47</v>
      </c>
      <c r="J1694" s="10">
        <f>Cleaned_Data[[#This Row],[Discount_Applied]]</f>
        <v>0</v>
      </c>
      <c r="K1694" s="10">
        <f>Cleaned_Data[[#This Row],[Revenue]]</f>
        <v>0</v>
      </c>
      <c r="L1694" s="10">
        <f>Cleaned_Data[[#This Row],[Profit]]</f>
        <v>3115.97</v>
      </c>
      <c r="M1694" s="10" t="str">
        <f>Cleaned_Data[[#This Row],[Product_Name]]</f>
        <v>Mercurial Superfly</v>
      </c>
      <c r="N1694" s="10" t="str">
        <f>Cleaned_Data[[#This Row],[Product_Line]]</f>
        <v>Soccer</v>
      </c>
      <c r="O1694" s="10" t="str">
        <f>Cleaned_Data[[#This Row],[Size]]</f>
        <v>XL</v>
      </c>
      <c r="P1694" s="10" t="str">
        <f t="shared" si="52"/>
        <v>Mercurial Superfly|Soccer|XL</v>
      </c>
      <c r="Q1694" s="11" t="str">
        <f>Cleaned_Data[[#This Row],[Order_Date]]</f>
        <v/>
      </c>
      <c r="R1694" s="10" t="str">
        <f>Cleaned_Data[[#This Row],[Region]]</f>
        <v>Pune</v>
      </c>
      <c r="S1694" s="10" t="str">
        <f>Cleaned_Data[[#This Row],[Sales_Channel]]</f>
        <v>Retail</v>
      </c>
      <c r="T1694" s="10" t="str">
        <f>Cleaned_Data[[#This Row],[Gender_Category]]</f>
        <v>Women</v>
      </c>
      <c r="U1694" t="str">
        <f t="shared" si="53"/>
        <v>Not Found</v>
      </c>
      <c r="V1694" s="10"/>
      <c r="W1694" s="10"/>
    </row>
    <row r="1695" spans="1:23" x14ac:dyDescent="0.3">
      <c r="A1695" s="10" t="s">
        <v>2014</v>
      </c>
      <c r="B1695" s="10">
        <f>Cleaned_Data[[#This Row],[Order_ID]]</f>
        <v>3773</v>
      </c>
      <c r="C1695" s="10" t="str">
        <f>_xlfn.XLOOKUP(P1695,Dim_Product!$E$2:$E$221,Dim_Product!$A$2:$A$221,"Not Found")</f>
        <v>PK-110</v>
      </c>
      <c r="D1695" s="10" t="str">
        <f>_xlfn.XLOOKUP(Table5[[#This Row],[Order_Date]],Table8[Date],Table8[Date_Key],"Not Found")</f>
        <v>Not Found</v>
      </c>
      <c r="E1695" s="10" t="str">
        <f>_xlfn.XLOOKUP(R1695,Table4[Region],Table4[Region_Key])</f>
        <v>RK-02</v>
      </c>
      <c r="F1695" s="10" t="str">
        <f>_xlfn.XLOOKUP(S1695,Table6[Sales_Channel],Table6[Channel_Key])</f>
        <v>CK-01</v>
      </c>
      <c r="G1695" s="10" t="str">
        <f>_xlfn.XLOOKUP(T1695,Table7[Gender_Category],Table7[Gender_Key])</f>
        <v>GK-03</v>
      </c>
      <c r="H1695" s="10">
        <f>Cleaned_Data[[#This Row],[Units_Sold]]</f>
        <v>2</v>
      </c>
      <c r="I1695" s="10">
        <f>Cleaned_Data[[#This Row],[MRP]]</f>
        <v>3633.25</v>
      </c>
      <c r="J1695" s="10">
        <f>Cleaned_Data[[#This Row],[Discount_Applied]]</f>
        <v>0</v>
      </c>
      <c r="K1695" s="10">
        <f>Cleaned_Data[[#This Row],[Revenue]]</f>
        <v>0</v>
      </c>
      <c r="L1695" s="10">
        <f>Cleaned_Data[[#This Row],[Profit]]</f>
        <v>-816.85</v>
      </c>
      <c r="M1695" s="10" t="str">
        <f>Cleaned_Data[[#This Row],[Product_Name]]</f>
        <v>Dunk Low</v>
      </c>
      <c r="N1695" s="10" t="str">
        <f>Cleaned_Data[[#This Row],[Product_Line]]</f>
        <v>Lifestyle</v>
      </c>
      <c r="O1695" s="10" t="str">
        <f>Cleaned_Data[[#This Row],[Size]]</f>
        <v>L</v>
      </c>
      <c r="P1695" s="10" t="str">
        <f t="shared" si="52"/>
        <v>Dunk Low|Lifestyle|L</v>
      </c>
      <c r="Q1695" s="11" t="str">
        <f>Cleaned_Data[[#This Row],[Order_Date]]</f>
        <v/>
      </c>
      <c r="R1695" s="10" t="str">
        <f>Cleaned_Data[[#This Row],[Region]]</f>
        <v>Hyderabad</v>
      </c>
      <c r="S1695" s="10" t="str">
        <f>Cleaned_Data[[#This Row],[Sales_Channel]]</f>
        <v>Online</v>
      </c>
      <c r="T1695" s="10" t="str">
        <f>Cleaned_Data[[#This Row],[Gender_Category]]</f>
        <v>Men</v>
      </c>
      <c r="U1695" t="str">
        <f t="shared" si="53"/>
        <v>Not Found</v>
      </c>
      <c r="V1695" s="10"/>
      <c r="W1695" s="10"/>
    </row>
    <row r="1696" spans="1:23" x14ac:dyDescent="0.3">
      <c r="A1696" s="10" t="s">
        <v>2015</v>
      </c>
      <c r="B1696" s="10">
        <f>Cleaned_Data[[#This Row],[Order_ID]]</f>
        <v>3774</v>
      </c>
      <c r="C1696" s="10" t="str">
        <f>_xlfn.XLOOKUP(P1696,Dim_Product!$E$2:$E$221,Dim_Product!$A$2:$A$221,"Not Found")</f>
        <v>PK-60</v>
      </c>
      <c r="D1696" s="10" t="str">
        <f>_xlfn.XLOOKUP(Table5[[#This Row],[Order_Date]],Table8[Date],Table8[Date_Key],"Not Found")</f>
        <v>Not Found</v>
      </c>
      <c r="E1696" s="10" t="str">
        <f>_xlfn.XLOOKUP(R1696,Table4[Region],Table4[Region_Key])</f>
        <v>RK-02</v>
      </c>
      <c r="F1696" s="10" t="str">
        <f>_xlfn.XLOOKUP(S1696,Table6[Sales_Channel],Table6[Channel_Key])</f>
        <v>CK-02</v>
      </c>
      <c r="G1696" s="10" t="str">
        <f>_xlfn.XLOOKUP(T1696,Table7[Gender_Category],Table7[Gender_Key])</f>
        <v>GK-02</v>
      </c>
      <c r="H1696" s="10">
        <f>Cleaned_Data[[#This Row],[Units_Sold]]</f>
        <v>2</v>
      </c>
      <c r="I1696" s="10">
        <f>Cleaned_Data[[#This Row],[MRP]]</f>
        <v>3126.57</v>
      </c>
      <c r="J1696" s="10">
        <f>Cleaned_Data[[#This Row],[Discount_Applied]]</f>
        <v>0</v>
      </c>
      <c r="K1696" s="10">
        <f>Cleaned_Data[[#This Row],[Revenue]]</f>
        <v>0</v>
      </c>
      <c r="L1696" s="10">
        <f>Cleaned_Data[[#This Row],[Profit]]</f>
        <v>66.02</v>
      </c>
      <c r="M1696" s="10" t="str">
        <f>Cleaned_Data[[#This Row],[Product_Name]]</f>
        <v>Mercurial Superfly</v>
      </c>
      <c r="N1696" s="10" t="str">
        <f>Cleaned_Data[[#This Row],[Product_Line]]</f>
        <v>Soccer</v>
      </c>
      <c r="O1696" s="10" t="str">
        <f>Cleaned_Data[[#This Row],[Size]]</f>
        <v>L</v>
      </c>
      <c r="P1696" s="10" t="str">
        <f t="shared" si="52"/>
        <v>Mercurial Superfly|Soccer|L</v>
      </c>
      <c r="Q1696" s="11" t="str">
        <f>Cleaned_Data[[#This Row],[Order_Date]]</f>
        <v/>
      </c>
      <c r="R1696" s="10" t="str">
        <f>Cleaned_Data[[#This Row],[Region]]</f>
        <v>Hyderabad</v>
      </c>
      <c r="S1696" s="10" t="str">
        <f>Cleaned_Data[[#This Row],[Sales_Channel]]</f>
        <v>Retail</v>
      </c>
      <c r="T1696" s="10" t="str">
        <f>Cleaned_Data[[#This Row],[Gender_Category]]</f>
        <v>Women</v>
      </c>
      <c r="U1696" t="str">
        <f t="shared" si="53"/>
        <v>Not Found</v>
      </c>
      <c r="V1696" s="10"/>
      <c r="W1696" s="10"/>
    </row>
    <row r="1697" spans="1:23" x14ac:dyDescent="0.3">
      <c r="A1697" s="10" t="s">
        <v>2016</v>
      </c>
      <c r="B1697" s="10">
        <f>Cleaned_Data[[#This Row],[Order_ID]]</f>
        <v>3775</v>
      </c>
      <c r="C1697" s="10" t="str">
        <f>_xlfn.XLOOKUP(P1697,Dim_Product!$E$2:$E$221,Dim_Product!$A$2:$A$221,"Not Found")</f>
        <v>PK-86</v>
      </c>
      <c r="D1697" s="10" t="str">
        <f>_xlfn.XLOOKUP(Table5[[#This Row],[Order_Date]],Table8[Date],Table8[Date_Key],"Not Found")</f>
        <v>DK-622</v>
      </c>
      <c r="E1697" s="10" t="str">
        <f>_xlfn.XLOOKUP(R1697,Table4[Region],Table4[Region_Key])</f>
        <v>RK-05</v>
      </c>
      <c r="F1697" s="10" t="str">
        <f>_xlfn.XLOOKUP(S1697,Table6[Sales_Channel],Table6[Channel_Key])</f>
        <v>CK-01</v>
      </c>
      <c r="G1697" s="10" t="str">
        <f>_xlfn.XLOOKUP(T1697,Table7[Gender_Category],Table7[Gender_Key])</f>
        <v>GK-02</v>
      </c>
      <c r="H1697" s="10">
        <f>Cleaned_Data[[#This Row],[Units_Sold]]</f>
        <v>0</v>
      </c>
      <c r="I1697" s="10">
        <f>Cleaned_Data[[#This Row],[MRP]]</f>
        <v>6110.0300000000007</v>
      </c>
      <c r="J1697" s="10">
        <f>Cleaned_Data[[#This Row],[Discount_Applied]]</f>
        <v>0.12</v>
      </c>
      <c r="K1697" s="10">
        <f>Cleaned_Data[[#This Row],[Revenue]]</f>
        <v>0</v>
      </c>
      <c r="L1697" s="10">
        <f>Cleaned_Data[[#This Row],[Profit]]</f>
        <v>2865.11</v>
      </c>
      <c r="M1697" s="10" t="str">
        <f>Cleaned_Data[[#This Row],[Product_Name]]</f>
        <v>Pegasus Turbo</v>
      </c>
      <c r="N1697" s="10" t="str">
        <f>Cleaned_Data[[#This Row],[Product_Line]]</f>
        <v>Running</v>
      </c>
      <c r="O1697" s="10" t="str">
        <f>Cleaned_Data[[#This Row],[Size]]</f>
        <v>NA</v>
      </c>
      <c r="P1697" s="10" t="str">
        <f t="shared" si="52"/>
        <v>Pegasus Turbo|Running|NA</v>
      </c>
      <c r="Q1697" s="11">
        <f>Cleaned_Data[[#This Row],[Order_Date]]</f>
        <v>45754</v>
      </c>
      <c r="R1697" s="10" t="str">
        <f>Cleaned_Data[[#This Row],[Region]]</f>
        <v>Delhi</v>
      </c>
      <c r="S1697" s="10" t="str">
        <f>Cleaned_Data[[#This Row],[Sales_Channel]]</f>
        <v>Online</v>
      </c>
      <c r="T1697" s="10" t="str">
        <f>Cleaned_Data[[#This Row],[Gender_Category]]</f>
        <v>Women</v>
      </c>
      <c r="U1697" t="str">
        <f t="shared" si="53"/>
        <v>DK-622</v>
      </c>
      <c r="V1697" s="10"/>
      <c r="W1697" s="10"/>
    </row>
    <row r="1698" spans="1:23" x14ac:dyDescent="0.3">
      <c r="A1698" s="10" t="s">
        <v>2017</v>
      </c>
      <c r="B1698" s="10">
        <f>Cleaned_Data[[#This Row],[Order_ID]]</f>
        <v>3776</v>
      </c>
      <c r="C1698" s="10" t="str">
        <f>_xlfn.XLOOKUP(P1698,Dim_Product!$E$2:$E$221,Dim_Product!$A$2:$A$221,"Not Found")</f>
        <v>PK-18</v>
      </c>
      <c r="D1698" s="10" t="str">
        <f>_xlfn.XLOOKUP(Table5[[#This Row],[Order_Date]],Table8[Date],Table8[Date_Key],"Not Found")</f>
        <v>DK-473</v>
      </c>
      <c r="E1698" s="10" t="str">
        <f>_xlfn.XLOOKUP(R1698,Table4[Region],Table4[Region_Key])</f>
        <v>RK-06</v>
      </c>
      <c r="F1698" s="10" t="str">
        <f>_xlfn.XLOOKUP(S1698,Table6[Sales_Channel],Table6[Channel_Key])</f>
        <v>CK-01</v>
      </c>
      <c r="G1698" s="10" t="str">
        <f>_xlfn.XLOOKUP(T1698,Table7[Gender_Category],Table7[Gender_Key])</f>
        <v>GK-03</v>
      </c>
      <c r="H1698" s="10">
        <f>Cleaned_Data[[#This Row],[Units_Sold]]</f>
        <v>2</v>
      </c>
      <c r="I1698" s="10">
        <f>Cleaned_Data[[#This Row],[MRP]]</f>
        <v>6110.0300000000007</v>
      </c>
      <c r="J1698" s="10">
        <f>Cleaned_Data[[#This Row],[Discount_Applied]]</f>
        <v>0</v>
      </c>
      <c r="K1698" s="10">
        <f>Cleaned_Data[[#This Row],[Revenue]]</f>
        <v>0</v>
      </c>
      <c r="L1698" s="10">
        <f>Cleaned_Data[[#This Row],[Profit]]</f>
        <v>-1034.46</v>
      </c>
      <c r="M1698" s="10" t="str">
        <f>Cleaned_Data[[#This Row],[Product_Name]]</f>
        <v>Tiempo Legend</v>
      </c>
      <c r="N1698" s="10" t="str">
        <f>Cleaned_Data[[#This Row],[Product_Line]]</f>
        <v>Soccer</v>
      </c>
      <c r="O1698" s="10" t="str">
        <f>Cleaned_Data[[#This Row],[Size]]</f>
        <v>L</v>
      </c>
      <c r="P1698" s="10" t="str">
        <f t="shared" si="52"/>
        <v>Tiempo Legend|Soccer|L</v>
      </c>
      <c r="Q1698" s="11">
        <f>Cleaned_Data[[#This Row],[Order_Date]]</f>
        <v>45605</v>
      </c>
      <c r="R1698" s="10" t="str">
        <f>Cleaned_Data[[#This Row],[Region]]</f>
        <v>Kolkata</v>
      </c>
      <c r="S1698" s="10" t="str">
        <f>Cleaned_Data[[#This Row],[Sales_Channel]]</f>
        <v>Online</v>
      </c>
      <c r="T1698" s="10" t="str">
        <f>Cleaned_Data[[#This Row],[Gender_Category]]</f>
        <v>Men</v>
      </c>
      <c r="U1698" t="str">
        <f t="shared" si="53"/>
        <v>DK-473</v>
      </c>
      <c r="V1698" s="10"/>
      <c r="W1698" s="10"/>
    </row>
    <row r="1699" spans="1:23" x14ac:dyDescent="0.3">
      <c r="A1699" s="10" t="s">
        <v>2018</v>
      </c>
      <c r="B1699" s="10">
        <f>Cleaned_Data[[#This Row],[Order_ID]]</f>
        <v>3777</v>
      </c>
      <c r="C1699" s="10" t="str">
        <f>_xlfn.XLOOKUP(P1699,Dim_Product!$E$2:$E$221,Dim_Product!$A$2:$A$221,"Not Found")</f>
        <v>PK-21</v>
      </c>
      <c r="D1699" s="10" t="str">
        <f>_xlfn.XLOOKUP(Table5[[#This Row],[Order_Date]],Table8[Date],Table8[Date_Key],"Not Found")</f>
        <v>Not Found</v>
      </c>
      <c r="E1699" s="10" t="str">
        <f>_xlfn.XLOOKUP(R1699,Table4[Region],Table4[Region_Key])</f>
        <v>RK-02</v>
      </c>
      <c r="F1699" s="10" t="str">
        <f>_xlfn.XLOOKUP(S1699,Table6[Sales_Channel],Table6[Channel_Key])</f>
        <v>CK-02</v>
      </c>
      <c r="G1699" s="10" t="str">
        <f>_xlfn.XLOOKUP(T1699,Table7[Gender_Category],Table7[Gender_Key])</f>
        <v>GK-03</v>
      </c>
      <c r="H1699" s="10">
        <f>Cleaned_Data[[#This Row],[Units_Sold]]</f>
        <v>-1</v>
      </c>
      <c r="I1699" s="10">
        <f>Cleaned_Data[[#This Row],[MRP]]</f>
        <v>6110.0300000000007</v>
      </c>
      <c r="J1699" s="10">
        <f>Cleaned_Data[[#This Row],[Discount_Applied]]</f>
        <v>0</v>
      </c>
      <c r="K1699" s="10">
        <f>Cleaned_Data[[#This Row],[Revenue]]</f>
        <v>0</v>
      </c>
      <c r="L1699" s="10">
        <f>Cleaned_Data[[#This Row],[Profit]]</f>
        <v>2781.77</v>
      </c>
      <c r="M1699" s="10" t="str">
        <f>Cleaned_Data[[#This Row],[Product_Name]]</f>
        <v>SuperRep Go</v>
      </c>
      <c r="N1699" s="10" t="str">
        <f>Cleaned_Data[[#This Row],[Product_Line]]</f>
        <v>Training</v>
      </c>
      <c r="O1699" s="10" t="str">
        <f>Cleaned_Data[[#This Row],[Size]]</f>
        <v>XL</v>
      </c>
      <c r="P1699" s="10" t="str">
        <f t="shared" si="52"/>
        <v>SuperRep Go|Training|XL</v>
      </c>
      <c r="Q1699" s="11" t="str">
        <f>Cleaned_Data[[#This Row],[Order_Date]]</f>
        <v/>
      </c>
      <c r="R1699" s="10" t="str">
        <f>Cleaned_Data[[#This Row],[Region]]</f>
        <v>Hyderabad</v>
      </c>
      <c r="S1699" s="10" t="str">
        <f>Cleaned_Data[[#This Row],[Sales_Channel]]</f>
        <v>Retail</v>
      </c>
      <c r="T1699" s="10" t="str">
        <f>Cleaned_Data[[#This Row],[Gender_Category]]</f>
        <v>Men</v>
      </c>
      <c r="U1699" t="str">
        <f t="shared" si="53"/>
        <v>Not Found</v>
      </c>
      <c r="V1699" s="10"/>
      <c r="W1699" s="10"/>
    </row>
    <row r="1700" spans="1:23" x14ac:dyDescent="0.3">
      <c r="A1700" s="10" t="s">
        <v>2019</v>
      </c>
      <c r="B1700" s="10">
        <f>Cleaned_Data[[#This Row],[Order_ID]]</f>
        <v>3778</v>
      </c>
      <c r="C1700" s="10" t="str">
        <f>_xlfn.XLOOKUP(P1700,Dim_Product!$E$2:$E$221,Dim_Product!$A$2:$A$221,"Not Found")</f>
        <v>PK-126</v>
      </c>
      <c r="D1700" s="10" t="str">
        <f>_xlfn.XLOOKUP(Table5[[#This Row],[Order_Date]],Table8[Date],Table8[Date_Key],"Not Found")</f>
        <v>DK-574</v>
      </c>
      <c r="E1700" s="10" t="str">
        <f>_xlfn.XLOOKUP(R1700,Table4[Region],Table4[Region_Key])</f>
        <v>RK-06</v>
      </c>
      <c r="F1700" s="10" t="str">
        <f>_xlfn.XLOOKUP(S1700,Table6[Sales_Channel],Table6[Channel_Key])</f>
        <v>CK-01</v>
      </c>
      <c r="G1700" s="10" t="str">
        <f>_xlfn.XLOOKUP(T1700,Table7[Gender_Category],Table7[Gender_Key])</f>
        <v>GK-01</v>
      </c>
      <c r="H1700" s="10">
        <f>Cleaned_Data[[#This Row],[Units_Sold]]</f>
        <v>2</v>
      </c>
      <c r="I1700" s="10">
        <f>Cleaned_Data[[#This Row],[MRP]]</f>
        <v>7248.3</v>
      </c>
      <c r="J1700" s="10">
        <f>Cleaned_Data[[#This Row],[Discount_Applied]]</f>
        <v>0</v>
      </c>
      <c r="K1700" s="10">
        <f>Cleaned_Data[[#This Row],[Revenue]]</f>
        <v>0</v>
      </c>
      <c r="L1700" s="10">
        <f>Cleaned_Data[[#This Row],[Profit]]</f>
        <v>-672.15</v>
      </c>
      <c r="M1700" s="10" t="str">
        <f>Cleaned_Data[[#This Row],[Product_Name]]</f>
        <v>Waffle One</v>
      </c>
      <c r="N1700" s="10" t="str">
        <f>Cleaned_Data[[#This Row],[Product_Line]]</f>
        <v>Lifestyle</v>
      </c>
      <c r="O1700" s="10" t="str">
        <f>Cleaned_Data[[#This Row],[Size]]</f>
        <v>11</v>
      </c>
      <c r="P1700" s="10" t="str">
        <f t="shared" si="52"/>
        <v>Waffle One|Lifestyle|11</v>
      </c>
      <c r="Q1700" s="11">
        <f>Cleaned_Data[[#This Row],[Order_Date]]</f>
        <v>45706</v>
      </c>
      <c r="R1700" s="10" t="str">
        <f>Cleaned_Data[[#This Row],[Region]]</f>
        <v>Kolkata</v>
      </c>
      <c r="S1700" s="10" t="str">
        <f>Cleaned_Data[[#This Row],[Sales_Channel]]</f>
        <v>Online</v>
      </c>
      <c r="T1700" s="10" t="str">
        <f>Cleaned_Data[[#This Row],[Gender_Category]]</f>
        <v>Kids</v>
      </c>
      <c r="U1700" t="str">
        <f t="shared" si="53"/>
        <v>DK-574</v>
      </c>
      <c r="V1700" s="10"/>
      <c r="W1700" s="10"/>
    </row>
    <row r="1701" spans="1:23" x14ac:dyDescent="0.3">
      <c r="A1701" s="10" t="s">
        <v>2020</v>
      </c>
      <c r="B1701" s="10">
        <f>Cleaned_Data[[#This Row],[Order_ID]]</f>
        <v>3779</v>
      </c>
      <c r="C1701" s="10" t="str">
        <f>_xlfn.XLOOKUP(P1701,Dim_Product!$E$2:$E$221,Dim_Product!$A$2:$A$221,"Not Found")</f>
        <v>PK-02</v>
      </c>
      <c r="D1701" s="10" t="str">
        <f>_xlfn.XLOOKUP(Table5[[#This Row],[Order_Date]],Table8[Date],Table8[Date_Key],"Not Found")</f>
        <v>DK-439</v>
      </c>
      <c r="E1701" s="10" t="str">
        <f>_xlfn.XLOOKUP(R1701,Table4[Region],Table4[Region_Key])</f>
        <v>RK-06</v>
      </c>
      <c r="F1701" s="10" t="str">
        <f>_xlfn.XLOOKUP(S1701,Table6[Sales_Channel],Table6[Channel_Key])</f>
        <v>CK-01</v>
      </c>
      <c r="G1701" s="10" t="str">
        <f>_xlfn.XLOOKUP(T1701,Table7[Gender_Category],Table7[Gender_Key])</f>
        <v>GK-02</v>
      </c>
      <c r="H1701" s="10">
        <f>Cleaned_Data[[#This Row],[Units_Sold]]</f>
        <v>2</v>
      </c>
      <c r="I1701" s="10">
        <f>Cleaned_Data[[#This Row],[MRP]]</f>
        <v>6110.0300000000007</v>
      </c>
      <c r="J1701" s="10">
        <f>Cleaned_Data[[#This Row],[Discount_Applied]]</f>
        <v>0</v>
      </c>
      <c r="K1701" s="10">
        <f>Cleaned_Data[[#This Row],[Revenue]]</f>
        <v>0</v>
      </c>
      <c r="L1701" s="10">
        <f>Cleaned_Data[[#This Row],[Profit]]</f>
        <v>1073.22</v>
      </c>
      <c r="M1701" s="10" t="str">
        <f>Cleaned_Data[[#This Row],[Product_Name]]</f>
        <v>Tiempo Legend</v>
      </c>
      <c r="N1701" s="10" t="str">
        <f>Cleaned_Data[[#This Row],[Product_Line]]</f>
        <v>Soccer</v>
      </c>
      <c r="O1701" s="10" t="str">
        <f>Cleaned_Data[[#This Row],[Size]]</f>
        <v>M</v>
      </c>
      <c r="P1701" s="10" t="str">
        <f t="shared" si="52"/>
        <v>Tiempo Legend|Soccer|M</v>
      </c>
      <c r="Q1701" s="11">
        <f>Cleaned_Data[[#This Row],[Order_Date]]</f>
        <v>45571</v>
      </c>
      <c r="R1701" s="10" t="str">
        <f>Cleaned_Data[[#This Row],[Region]]</f>
        <v>Kolkata</v>
      </c>
      <c r="S1701" s="10" t="str">
        <f>Cleaned_Data[[#This Row],[Sales_Channel]]</f>
        <v>Online</v>
      </c>
      <c r="T1701" s="10" t="str">
        <f>Cleaned_Data[[#This Row],[Gender_Category]]</f>
        <v>Women</v>
      </c>
      <c r="U1701" t="str">
        <f t="shared" si="53"/>
        <v>DK-439</v>
      </c>
      <c r="V1701" s="10"/>
      <c r="W1701" s="10"/>
    </row>
    <row r="1702" spans="1:23" x14ac:dyDescent="0.3">
      <c r="A1702" s="10" t="s">
        <v>2021</v>
      </c>
      <c r="B1702" s="10">
        <f>Cleaned_Data[[#This Row],[Order_ID]]</f>
        <v>3780</v>
      </c>
      <c r="C1702" s="10" t="str">
        <f>_xlfn.XLOOKUP(P1702,Dim_Product!$E$2:$E$221,Dim_Product!$A$2:$A$221,"Not Found")</f>
        <v>PK-142</v>
      </c>
      <c r="D1702" s="10" t="str">
        <f>_xlfn.XLOOKUP(Table5[[#This Row],[Order_Date]],Table8[Date],Table8[Date_Key],"Not Found")</f>
        <v>Not Found</v>
      </c>
      <c r="E1702" s="10" t="str">
        <f>_xlfn.XLOOKUP(R1702,Table4[Region],Table4[Region_Key])</f>
        <v>RK-04</v>
      </c>
      <c r="F1702" s="10" t="str">
        <f>_xlfn.XLOOKUP(S1702,Table6[Sales_Channel],Table6[Channel_Key])</f>
        <v>CK-01</v>
      </c>
      <c r="G1702" s="10" t="str">
        <f>_xlfn.XLOOKUP(T1702,Table7[Gender_Category],Table7[Gender_Key])</f>
        <v>GK-02</v>
      </c>
      <c r="H1702" s="10">
        <f>Cleaned_Data[[#This Row],[Units_Sold]]</f>
        <v>0</v>
      </c>
      <c r="I1702" s="10">
        <f>Cleaned_Data[[#This Row],[MRP]]</f>
        <v>5054.63</v>
      </c>
      <c r="J1702" s="10">
        <f>Cleaned_Data[[#This Row],[Discount_Applied]]</f>
        <v>0.21</v>
      </c>
      <c r="K1702" s="10">
        <f>Cleaned_Data[[#This Row],[Revenue]]</f>
        <v>0</v>
      </c>
      <c r="L1702" s="10">
        <f>Cleaned_Data[[#This Row],[Profit]]</f>
        <v>3818.72</v>
      </c>
      <c r="M1702" s="10" t="str">
        <f>Cleaned_Data[[#This Row],[Product_Name]]</f>
        <v>Tiempo Legend</v>
      </c>
      <c r="N1702" s="10" t="str">
        <f>Cleaned_Data[[#This Row],[Product_Line]]</f>
        <v>Soccer</v>
      </c>
      <c r="O1702" s="10" t="str">
        <f>Cleaned_Data[[#This Row],[Size]]</f>
        <v>XL</v>
      </c>
      <c r="P1702" s="10" t="str">
        <f t="shared" si="52"/>
        <v>Tiempo Legend|Soccer|XL</v>
      </c>
      <c r="Q1702" s="11" t="str">
        <f>Cleaned_Data[[#This Row],[Order_Date]]</f>
        <v/>
      </c>
      <c r="R1702" s="10" t="str">
        <f>Cleaned_Data[[#This Row],[Region]]</f>
        <v>Pune</v>
      </c>
      <c r="S1702" s="10" t="str">
        <f>Cleaned_Data[[#This Row],[Sales_Channel]]</f>
        <v>Online</v>
      </c>
      <c r="T1702" s="10" t="str">
        <f>Cleaned_Data[[#This Row],[Gender_Category]]</f>
        <v>Women</v>
      </c>
      <c r="U1702" t="str">
        <f t="shared" si="53"/>
        <v>Not Found</v>
      </c>
      <c r="V1702" s="10"/>
      <c r="W1702" s="10"/>
    </row>
    <row r="1703" spans="1:23" x14ac:dyDescent="0.3">
      <c r="A1703" s="10" t="s">
        <v>2022</v>
      </c>
      <c r="B1703" s="10">
        <f>Cleaned_Data[[#This Row],[Order_ID]]</f>
        <v>3781</v>
      </c>
      <c r="C1703" s="10" t="str">
        <f>_xlfn.XLOOKUP(P1703,Dim_Product!$E$2:$E$221,Dim_Product!$A$2:$A$221,"Not Found")</f>
        <v>PK-76</v>
      </c>
      <c r="D1703" s="10" t="str">
        <f>_xlfn.XLOOKUP(Table5[[#This Row],[Order_Date]],Table8[Date],Table8[Date_Key],"Not Found")</f>
        <v>Not Found</v>
      </c>
      <c r="E1703" s="10" t="str">
        <f>_xlfn.XLOOKUP(R1703,Table4[Region],Table4[Region_Key])</f>
        <v>RK-03</v>
      </c>
      <c r="F1703" s="10" t="str">
        <f>_xlfn.XLOOKUP(S1703,Table6[Sales_Channel],Table6[Channel_Key])</f>
        <v>CK-02</v>
      </c>
      <c r="G1703" s="10" t="str">
        <f>_xlfn.XLOOKUP(T1703,Table7[Gender_Category],Table7[Gender_Key])</f>
        <v>GK-01</v>
      </c>
      <c r="H1703" s="10">
        <f>Cleaned_Data[[#This Row],[Units_Sold]]</f>
        <v>2</v>
      </c>
      <c r="I1703" s="10">
        <f>Cleaned_Data[[#This Row],[MRP]]</f>
        <v>6110.0300000000007</v>
      </c>
      <c r="J1703" s="10">
        <f>Cleaned_Data[[#This Row],[Discount_Applied]]</f>
        <v>0.36</v>
      </c>
      <c r="K1703" s="10">
        <f>Cleaned_Data[[#This Row],[Revenue]]</f>
        <v>0</v>
      </c>
      <c r="L1703" s="10">
        <f>Cleaned_Data[[#This Row],[Profit]]</f>
        <v>642.29999999999995</v>
      </c>
      <c r="M1703" s="10" t="str">
        <f>Cleaned_Data[[#This Row],[Product_Name]]</f>
        <v>Pegasus Turbo</v>
      </c>
      <c r="N1703" s="10" t="str">
        <f>Cleaned_Data[[#This Row],[Product_Line]]</f>
        <v>Running</v>
      </c>
      <c r="O1703" s="10" t="str">
        <f>Cleaned_Data[[#This Row],[Size]]</f>
        <v>L</v>
      </c>
      <c r="P1703" s="10" t="str">
        <f t="shared" si="52"/>
        <v>Pegasus Turbo|Running|L</v>
      </c>
      <c r="Q1703" s="11" t="str">
        <f>Cleaned_Data[[#This Row],[Order_Date]]</f>
        <v/>
      </c>
      <c r="R1703" s="10" t="str">
        <f>Cleaned_Data[[#This Row],[Region]]</f>
        <v>Mumbai</v>
      </c>
      <c r="S1703" s="10" t="str">
        <f>Cleaned_Data[[#This Row],[Sales_Channel]]</f>
        <v>Retail</v>
      </c>
      <c r="T1703" s="10" t="str">
        <f>Cleaned_Data[[#This Row],[Gender_Category]]</f>
        <v>Kids</v>
      </c>
      <c r="U1703" t="str">
        <f t="shared" si="53"/>
        <v>Not Found</v>
      </c>
      <c r="V1703" s="10"/>
      <c r="W1703" s="10"/>
    </row>
    <row r="1704" spans="1:23" x14ac:dyDescent="0.3">
      <c r="A1704" s="10" t="s">
        <v>2023</v>
      </c>
      <c r="B1704" s="10">
        <f>Cleaned_Data[[#This Row],[Order_ID]]</f>
        <v>3782</v>
      </c>
      <c r="C1704" s="10" t="str">
        <f>_xlfn.XLOOKUP(P1704,Dim_Product!$E$2:$E$221,Dim_Product!$A$2:$A$221,"Not Found")</f>
        <v>PK-112</v>
      </c>
      <c r="D1704" s="10" t="str">
        <f>_xlfn.XLOOKUP(Table5[[#This Row],[Order_Date]],Table8[Date],Table8[Date_Key],"Not Found")</f>
        <v>DK-665</v>
      </c>
      <c r="E1704" s="10" t="str">
        <f>_xlfn.XLOOKUP(R1704,Table4[Region],Table4[Region_Key])</f>
        <v>RK-03</v>
      </c>
      <c r="F1704" s="10" t="str">
        <f>_xlfn.XLOOKUP(S1704,Table6[Sales_Channel],Table6[Channel_Key])</f>
        <v>CK-01</v>
      </c>
      <c r="G1704" s="10" t="str">
        <f>_xlfn.XLOOKUP(T1704,Table7[Gender_Category],Table7[Gender_Key])</f>
        <v>GK-01</v>
      </c>
      <c r="H1704" s="10">
        <f>Cleaned_Data[[#This Row],[Units_Sold]]</f>
        <v>0</v>
      </c>
      <c r="I1704" s="10">
        <f>Cleaned_Data[[#This Row],[MRP]]</f>
        <v>6110.0300000000007</v>
      </c>
      <c r="J1704" s="10">
        <f>Cleaned_Data[[#This Row],[Discount_Applied]]</f>
        <v>0.99</v>
      </c>
      <c r="K1704" s="10">
        <f>Cleaned_Data[[#This Row],[Revenue]]</f>
        <v>0</v>
      </c>
      <c r="L1704" s="10">
        <f>Cleaned_Data[[#This Row],[Profit]]</f>
        <v>804.02</v>
      </c>
      <c r="M1704" s="10" t="str">
        <f>Cleaned_Data[[#This Row],[Product_Name]]</f>
        <v>ZoomX Invincible</v>
      </c>
      <c r="N1704" s="10" t="str">
        <f>Cleaned_Data[[#This Row],[Product_Line]]</f>
        <v>Training</v>
      </c>
      <c r="O1704" s="10" t="str">
        <f>Cleaned_Data[[#This Row],[Size]]</f>
        <v>NA</v>
      </c>
      <c r="P1704" s="10" t="str">
        <f t="shared" si="52"/>
        <v>ZoomX Invincible|Training|NA</v>
      </c>
      <c r="Q1704" s="11">
        <f>Cleaned_Data[[#This Row],[Order_Date]]</f>
        <v>45797</v>
      </c>
      <c r="R1704" s="10" t="str">
        <f>Cleaned_Data[[#This Row],[Region]]</f>
        <v>Mumbai</v>
      </c>
      <c r="S1704" s="10" t="str">
        <f>Cleaned_Data[[#This Row],[Sales_Channel]]</f>
        <v>Online</v>
      </c>
      <c r="T1704" s="10" t="str">
        <f>Cleaned_Data[[#This Row],[Gender_Category]]</f>
        <v>Kids</v>
      </c>
      <c r="U1704" t="str">
        <f t="shared" si="53"/>
        <v>DK-665</v>
      </c>
      <c r="V1704" s="10"/>
      <c r="W1704" s="10"/>
    </row>
    <row r="1705" spans="1:23" x14ac:dyDescent="0.3">
      <c r="A1705" s="10" t="s">
        <v>2024</v>
      </c>
      <c r="B1705" s="10">
        <f>Cleaned_Data[[#This Row],[Order_ID]]</f>
        <v>3783</v>
      </c>
      <c r="C1705" s="10" t="str">
        <f>_xlfn.XLOOKUP(P1705,Dim_Product!$E$2:$E$221,Dim_Product!$A$2:$A$221,"Not Found")</f>
        <v>PK-67</v>
      </c>
      <c r="D1705" s="10" t="str">
        <f>_xlfn.XLOOKUP(Table5[[#This Row],[Order_Date]],Table8[Date],Table8[Date_Key],"Not Found")</f>
        <v>DK-434</v>
      </c>
      <c r="E1705" s="10" t="str">
        <f>_xlfn.XLOOKUP(R1705,Table4[Region],Table4[Region_Key])</f>
        <v>RK-03</v>
      </c>
      <c r="F1705" s="10" t="str">
        <f>_xlfn.XLOOKUP(S1705,Table6[Sales_Channel],Table6[Channel_Key])</f>
        <v>CK-01</v>
      </c>
      <c r="G1705" s="10" t="str">
        <f>_xlfn.XLOOKUP(T1705,Table7[Gender_Category],Table7[Gender_Key])</f>
        <v>GK-02</v>
      </c>
      <c r="H1705" s="10">
        <f>Cleaned_Data[[#This Row],[Units_Sold]]</f>
        <v>2</v>
      </c>
      <c r="I1705" s="10">
        <f>Cleaned_Data[[#This Row],[MRP]]</f>
        <v>8500.65</v>
      </c>
      <c r="J1705" s="10">
        <f>Cleaned_Data[[#This Row],[Discount_Applied]]</f>
        <v>0</v>
      </c>
      <c r="K1705" s="10">
        <f>Cleaned_Data[[#This Row],[Revenue]]</f>
        <v>0</v>
      </c>
      <c r="L1705" s="10">
        <f>Cleaned_Data[[#This Row],[Profit]]</f>
        <v>3344.47</v>
      </c>
      <c r="M1705" s="10" t="str">
        <f>Cleaned_Data[[#This Row],[Product_Name]]</f>
        <v>React Infinity</v>
      </c>
      <c r="N1705" s="10" t="str">
        <f>Cleaned_Data[[#This Row],[Product_Line]]</f>
        <v>Running</v>
      </c>
      <c r="O1705" s="10" t="str">
        <f>Cleaned_Data[[#This Row],[Size]]</f>
        <v>M</v>
      </c>
      <c r="P1705" s="10" t="str">
        <f t="shared" si="52"/>
        <v>React Infinity|Running|M</v>
      </c>
      <c r="Q1705" s="11">
        <f>Cleaned_Data[[#This Row],[Order_Date]]</f>
        <v>45566</v>
      </c>
      <c r="R1705" s="10" t="str">
        <f>Cleaned_Data[[#This Row],[Region]]</f>
        <v>Mumbai</v>
      </c>
      <c r="S1705" s="10" t="str">
        <f>Cleaned_Data[[#This Row],[Sales_Channel]]</f>
        <v>Online</v>
      </c>
      <c r="T1705" s="10" t="str">
        <f>Cleaned_Data[[#This Row],[Gender_Category]]</f>
        <v>Women</v>
      </c>
      <c r="U1705" t="str">
        <f t="shared" si="53"/>
        <v>DK-434</v>
      </c>
      <c r="V1705" s="10"/>
      <c r="W1705" s="10"/>
    </row>
    <row r="1706" spans="1:23" x14ac:dyDescent="0.3">
      <c r="A1706" s="10" t="s">
        <v>2025</v>
      </c>
      <c r="B1706" s="10">
        <f>Cleaned_Data[[#This Row],[Order_ID]]</f>
        <v>3784</v>
      </c>
      <c r="C1706" s="10" t="str">
        <f>_xlfn.XLOOKUP(P1706,Dim_Product!$E$2:$E$221,Dim_Product!$A$2:$A$221,"Not Found")</f>
        <v>PK-40</v>
      </c>
      <c r="D1706" s="10" t="str">
        <f>_xlfn.XLOOKUP(Table5[[#This Row],[Order_Date]],Table8[Date],Table8[Date_Key],"Not Found")</f>
        <v>Not Found</v>
      </c>
      <c r="E1706" s="10" t="str">
        <f>_xlfn.XLOOKUP(R1706,Table4[Region],Table4[Region_Key])</f>
        <v>RK-04</v>
      </c>
      <c r="F1706" s="10" t="str">
        <f>_xlfn.XLOOKUP(S1706,Table6[Sales_Channel],Table6[Channel_Key])</f>
        <v>CK-02</v>
      </c>
      <c r="G1706" s="10" t="str">
        <f>_xlfn.XLOOKUP(T1706,Table7[Gender_Category],Table7[Gender_Key])</f>
        <v>GK-01</v>
      </c>
      <c r="H1706" s="10">
        <f>Cleaned_Data[[#This Row],[Units_Sold]]</f>
        <v>0</v>
      </c>
      <c r="I1706" s="10">
        <f>Cleaned_Data[[#This Row],[MRP]]</f>
        <v>6110.0300000000007</v>
      </c>
      <c r="J1706" s="10">
        <f>Cleaned_Data[[#This Row],[Discount_Applied]]</f>
        <v>0</v>
      </c>
      <c r="K1706" s="10">
        <f>Cleaned_Data[[#This Row],[Revenue]]</f>
        <v>0</v>
      </c>
      <c r="L1706" s="10">
        <f>Cleaned_Data[[#This Row],[Profit]]</f>
        <v>2743.21</v>
      </c>
      <c r="M1706" s="10" t="str">
        <f>Cleaned_Data[[#This Row],[Product_Name]]</f>
        <v>SuperRep Go</v>
      </c>
      <c r="N1706" s="10" t="str">
        <f>Cleaned_Data[[#This Row],[Product_Line]]</f>
        <v>Training</v>
      </c>
      <c r="O1706" s="10" t="str">
        <f>Cleaned_Data[[#This Row],[Size]]</f>
        <v>10</v>
      </c>
      <c r="P1706" s="10" t="str">
        <f t="shared" si="52"/>
        <v>SuperRep Go|Training|10</v>
      </c>
      <c r="Q1706" s="11" t="str">
        <f>Cleaned_Data[[#This Row],[Order_Date]]</f>
        <v/>
      </c>
      <c r="R1706" s="10" t="str">
        <f>Cleaned_Data[[#This Row],[Region]]</f>
        <v>Pune</v>
      </c>
      <c r="S1706" s="10" t="str">
        <f>Cleaned_Data[[#This Row],[Sales_Channel]]</f>
        <v>Retail</v>
      </c>
      <c r="T1706" s="10" t="str">
        <f>Cleaned_Data[[#This Row],[Gender_Category]]</f>
        <v>Kids</v>
      </c>
      <c r="U1706" t="str">
        <f t="shared" si="53"/>
        <v>Not Found</v>
      </c>
      <c r="V1706" s="10"/>
      <c r="W1706" s="10"/>
    </row>
    <row r="1707" spans="1:23" x14ac:dyDescent="0.3">
      <c r="A1707" s="10" t="s">
        <v>2026</v>
      </c>
      <c r="B1707" s="10">
        <f>Cleaned_Data[[#This Row],[Order_ID]]</f>
        <v>3785</v>
      </c>
      <c r="C1707" s="10" t="str">
        <f>_xlfn.XLOOKUP(P1707,Dim_Product!$E$2:$E$221,Dim_Product!$A$2:$A$221,"Not Found")</f>
        <v>PK-23</v>
      </c>
      <c r="D1707" s="10" t="str">
        <f>_xlfn.XLOOKUP(Table5[[#This Row],[Order_Date]],Table8[Date],Table8[Date_Key],"Not Found")</f>
        <v>DK-414</v>
      </c>
      <c r="E1707" s="10" t="str">
        <f>_xlfn.XLOOKUP(R1707,Table4[Region],Table4[Region_Key])</f>
        <v>RK-05</v>
      </c>
      <c r="F1707" s="10" t="str">
        <f>_xlfn.XLOOKUP(S1707,Table6[Sales_Channel],Table6[Channel_Key])</f>
        <v>CK-02</v>
      </c>
      <c r="G1707" s="10" t="str">
        <f>_xlfn.XLOOKUP(T1707,Table7[Gender_Category],Table7[Gender_Key])</f>
        <v>GK-01</v>
      </c>
      <c r="H1707" s="10">
        <f>Cleaned_Data[[#This Row],[Units_Sold]]</f>
        <v>3</v>
      </c>
      <c r="I1707" s="10">
        <f>Cleaned_Data[[#This Row],[MRP]]</f>
        <v>6464</v>
      </c>
      <c r="J1707" s="10">
        <f>Cleaned_Data[[#This Row],[Discount_Applied]]</f>
        <v>0.45</v>
      </c>
      <c r="K1707" s="10">
        <f>Cleaned_Data[[#This Row],[Revenue]]</f>
        <v>10665.6</v>
      </c>
      <c r="L1707" s="10">
        <f>Cleaned_Data[[#This Row],[Profit]]</f>
        <v>698.11</v>
      </c>
      <c r="M1707" s="10" t="str">
        <f>Cleaned_Data[[#This Row],[Product_Name]]</f>
        <v>Blazer Mid</v>
      </c>
      <c r="N1707" s="10" t="str">
        <f>Cleaned_Data[[#This Row],[Product_Line]]</f>
        <v>Lifestyle</v>
      </c>
      <c r="O1707" s="10" t="str">
        <f>Cleaned_Data[[#This Row],[Size]]</f>
        <v>XL</v>
      </c>
      <c r="P1707" s="10" t="str">
        <f t="shared" si="52"/>
        <v>Blazer Mid|Lifestyle|XL</v>
      </c>
      <c r="Q1707" s="11">
        <f>Cleaned_Data[[#This Row],[Order_Date]]</f>
        <v>45546</v>
      </c>
      <c r="R1707" s="10" t="str">
        <f>Cleaned_Data[[#This Row],[Region]]</f>
        <v>Delhi</v>
      </c>
      <c r="S1707" s="10" t="str">
        <f>Cleaned_Data[[#This Row],[Sales_Channel]]</f>
        <v>Retail</v>
      </c>
      <c r="T1707" s="10" t="str">
        <f>Cleaned_Data[[#This Row],[Gender_Category]]</f>
        <v>Kids</v>
      </c>
      <c r="U1707" t="str">
        <f t="shared" si="53"/>
        <v>DK-414</v>
      </c>
      <c r="V1707" s="10"/>
      <c r="W1707" s="10"/>
    </row>
    <row r="1708" spans="1:23" x14ac:dyDescent="0.3">
      <c r="A1708" s="10" t="s">
        <v>2027</v>
      </c>
      <c r="B1708" s="10">
        <f>Cleaned_Data[[#This Row],[Order_ID]]</f>
        <v>3786</v>
      </c>
      <c r="C1708" s="10" t="str">
        <f>_xlfn.XLOOKUP(P1708,Dim_Product!$E$2:$E$221,Dim_Product!$A$2:$A$221,"Not Found")</f>
        <v>PK-94</v>
      </c>
      <c r="D1708" s="10" t="str">
        <f>_xlfn.XLOOKUP(Table5[[#This Row],[Order_Date]],Table8[Date],Table8[Date_Key],"Not Found")</f>
        <v>DK-593</v>
      </c>
      <c r="E1708" s="10" t="str">
        <f>_xlfn.XLOOKUP(R1708,Table4[Region],Table4[Region_Key])</f>
        <v>RK-06</v>
      </c>
      <c r="F1708" s="10" t="str">
        <f>_xlfn.XLOOKUP(S1708,Table6[Sales_Channel],Table6[Channel_Key])</f>
        <v>CK-02</v>
      </c>
      <c r="G1708" s="10" t="str">
        <f>_xlfn.XLOOKUP(T1708,Table7[Gender_Category],Table7[Gender_Key])</f>
        <v>GK-03</v>
      </c>
      <c r="H1708" s="10">
        <f>Cleaned_Data[[#This Row],[Units_Sold]]</f>
        <v>2</v>
      </c>
      <c r="I1708" s="10">
        <f>Cleaned_Data[[#This Row],[MRP]]</f>
        <v>6110.0300000000007</v>
      </c>
      <c r="J1708" s="10">
        <f>Cleaned_Data[[#This Row],[Discount_Applied]]</f>
        <v>0.76</v>
      </c>
      <c r="K1708" s="10">
        <f>Cleaned_Data[[#This Row],[Revenue]]</f>
        <v>0</v>
      </c>
      <c r="L1708" s="10">
        <f>Cleaned_Data[[#This Row],[Profit]]</f>
        <v>155.59</v>
      </c>
      <c r="M1708" s="10" t="str">
        <f>Cleaned_Data[[#This Row],[Product_Name]]</f>
        <v>Air Force 1</v>
      </c>
      <c r="N1708" s="10" t="str">
        <f>Cleaned_Data[[#This Row],[Product_Line]]</f>
        <v>Lifestyle</v>
      </c>
      <c r="O1708" s="10" t="str">
        <f>Cleaned_Data[[#This Row],[Size]]</f>
        <v>M</v>
      </c>
      <c r="P1708" s="10" t="str">
        <f t="shared" si="52"/>
        <v>Air Force 1|Lifestyle|M</v>
      </c>
      <c r="Q1708" s="11">
        <f>Cleaned_Data[[#This Row],[Order_Date]]</f>
        <v>45725</v>
      </c>
      <c r="R1708" s="10" t="str">
        <f>Cleaned_Data[[#This Row],[Region]]</f>
        <v>Kolkata</v>
      </c>
      <c r="S1708" s="10" t="str">
        <f>Cleaned_Data[[#This Row],[Sales_Channel]]</f>
        <v>Retail</v>
      </c>
      <c r="T1708" s="10" t="str">
        <f>Cleaned_Data[[#This Row],[Gender_Category]]</f>
        <v>Men</v>
      </c>
      <c r="U1708" t="str">
        <f t="shared" si="53"/>
        <v>DK-593</v>
      </c>
      <c r="V1708" s="10"/>
      <c r="W1708" s="10"/>
    </row>
    <row r="1709" spans="1:23" x14ac:dyDescent="0.3">
      <c r="A1709" s="10" t="s">
        <v>2028</v>
      </c>
      <c r="B1709" s="10">
        <f>Cleaned_Data[[#This Row],[Order_ID]]</f>
        <v>3787</v>
      </c>
      <c r="C1709" s="10" t="str">
        <f>_xlfn.XLOOKUP(P1709,Dim_Product!$E$2:$E$221,Dim_Product!$A$2:$A$221,"Not Found")</f>
        <v>PK-75</v>
      </c>
      <c r="D1709" s="10" t="str">
        <f>_xlfn.XLOOKUP(Table5[[#This Row],[Order_Date]],Table8[Date],Table8[Date_Key],"Not Found")</f>
        <v>DK-557</v>
      </c>
      <c r="E1709" s="10" t="str">
        <f>_xlfn.XLOOKUP(R1709,Table4[Region],Table4[Region_Key])</f>
        <v>RK-01</v>
      </c>
      <c r="F1709" s="10" t="str">
        <f>_xlfn.XLOOKUP(S1709,Table6[Sales_Channel],Table6[Channel_Key])</f>
        <v>CK-02</v>
      </c>
      <c r="G1709" s="10" t="str">
        <f>_xlfn.XLOOKUP(T1709,Table7[Gender_Category],Table7[Gender_Key])</f>
        <v>GK-01</v>
      </c>
      <c r="H1709" s="10">
        <f>Cleaned_Data[[#This Row],[Units_Sold]]</f>
        <v>2</v>
      </c>
      <c r="I1709" s="10">
        <f>Cleaned_Data[[#This Row],[MRP]]</f>
        <v>5782.29</v>
      </c>
      <c r="J1709" s="10">
        <f>Cleaned_Data[[#This Row],[Discount_Applied]]</f>
        <v>0</v>
      </c>
      <c r="K1709" s="10">
        <f>Cleaned_Data[[#This Row],[Revenue]]</f>
        <v>0</v>
      </c>
      <c r="L1709" s="10">
        <f>Cleaned_Data[[#This Row],[Profit]]</f>
        <v>2660.28</v>
      </c>
      <c r="M1709" s="10" t="str">
        <f>Cleaned_Data[[#This Row],[Product_Name]]</f>
        <v>Mercurial Superfly</v>
      </c>
      <c r="N1709" s="10" t="str">
        <f>Cleaned_Data[[#This Row],[Product_Line]]</f>
        <v>Soccer</v>
      </c>
      <c r="O1709" s="10" t="str">
        <f>Cleaned_Data[[#This Row],[Size]]</f>
        <v>NA</v>
      </c>
      <c r="P1709" s="10" t="str">
        <f t="shared" si="52"/>
        <v>Mercurial Superfly|Soccer|NA</v>
      </c>
      <c r="Q1709" s="11">
        <f>Cleaned_Data[[#This Row],[Order_Date]]</f>
        <v>45689</v>
      </c>
      <c r="R1709" s="10" t="str">
        <f>Cleaned_Data[[#This Row],[Region]]</f>
        <v>Bangalore</v>
      </c>
      <c r="S1709" s="10" t="str">
        <f>Cleaned_Data[[#This Row],[Sales_Channel]]</f>
        <v>Retail</v>
      </c>
      <c r="T1709" s="10" t="str">
        <f>Cleaned_Data[[#This Row],[Gender_Category]]</f>
        <v>Kids</v>
      </c>
      <c r="U1709" t="str">
        <f t="shared" si="53"/>
        <v>DK-557</v>
      </c>
      <c r="V1709" s="10"/>
      <c r="W1709" s="10"/>
    </row>
    <row r="1710" spans="1:23" x14ac:dyDescent="0.3">
      <c r="A1710" s="10" t="s">
        <v>2029</v>
      </c>
      <c r="B1710" s="10">
        <f>Cleaned_Data[[#This Row],[Order_ID]]</f>
        <v>3788</v>
      </c>
      <c r="C1710" s="10" t="str">
        <f>_xlfn.XLOOKUP(P1710,Dim_Product!$E$2:$E$221,Dim_Product!$A$2:$A$221,"Not Found")</f>
        <v>PK-18</v>
      </c>
      <c r="D1710" s="10" t="str">
        <f>_xlfn.XLOOKUP(Table5[[#This Row],[Order_Date]],Table8[Date],Table8[Date_Key],"Not Found")</f>
        <v>DK-571</v>
      </c>
      <c r="E1710" s="10" t="str">
        <f>_xlfn.XLOOKUP(R1710,Table4[Region],Table4[Region_Key])</f>
        <v>RK-06</v>
      </c>
      <c r="F1710" s="10" t="str">
        <f>_xlfn.XLOOKUP(S1710,Table6[Sales_Channel],Table6[Channel_Key])</f>
        <v>CK-02</v>
      </c>
      <c r="G1710" s="10" t="str">
        <f>_xlfn.XLOOKUP(T1710,Table7[Gender_Category],Table7[Gender_Key])</f>
        <v>GK-01</v>
      </c>
      <c r="H1710" s="10">
        <f>Cleaned_Data[[#This Row],[Units_Sold]]</f>
        <v>2</v>
      </c>
      <c r="I1710" s="10">
        <f>Cleaned_Data[[#This Row],[MRP]]</f>
        <v>6110.0300000000007</v>
      </c>
      <c r="J1710" s="10">
        <f>Cleaned_Data[[#This Row],[Discount_Applied]]</f>
        <v>0</v>
      </c>
      <c r="K1710" s="10">
        <f>Cleaned_Data[[#This Row],[Revenue]]</f>
        <v>0</v>
      </c>
      <c r="L1710" s="10">
        <f>Cleaned_Data[[#This Row],[Profit]]</f>
        <v>-302.19</v>
      </c>
      <c r="M1710" s="10" t="str">
        <f>Cleaned_Data[[#This Row],[Product_Name]]</f>
        <v>Tiempo Legend</v>
      </c>
      <c r="N1710" s="10" t="str">
        <f>Cleaned_Data[[#This Row],[Product_Line]]</f>
        <v>Soccer</v>
      </c>
      <c r="O1710" s="10" t="str">
        <f>Cleaned_Data[[#This Row],[Size]]</f>
        <v>L</v>
      </c>
      <c r="P1710" s="10" t="str">
        <f t="shared" si="52"/>
        <v>Tiempo Legend|Soccer|L</v>
      </c>
      <c r="Q1710" s="11">
        <f>Cleaned_Data[[#This Row],[Order_Date]]</f>
        <v>45703</v>
      </c>
      <c r="R1710" s="10" t="str">
        <f>Cleaned_Data[[#This Row],[Region]]</f>
        <v>Kolkata</v>
      </c>
      <c r="S1710" s="10" t="str">
        <f>Cleaned_Data[[#This Row],[Sales_Channel]]</f>
        <v>Retail</v>
      </c>
      <c r="T1710" s="10" t="str">
        <f>Cleaned_Data[[#This Row],[Gender_Category]]</f>
        <v>Kids</v>
      </c>
      <c r="U1710" t="str">
        <f t="shared" si="53"/>
        <v>DK-571</v>
      </c>
      <c r="V1710" s="10"/>
      <c r="W1710" s="10"/>
    </row>
    <row r="1711" spans="1:23" x14ac:dyDescent="0.3">
      <c r="A1711" s="10" t="s">
        <v>2030</v>
      </c>
      <c r="B1711" s="10">
        <f>Cleaned_Data[[#This Row],[Order_ID]]</f>
        <v>3789</v>
      </c>
      <c r="C1711" s="10" t="str">
        <f>_xlfn.XLOOKUP(P1711,Dim_Product!$E$2:$E$221,Dim_Product!$A$2:$A$221,"Not Found")</f>
        <v>PK-44</v>
      </c>
      <c r="D1711" s="10" t="str">
        <f>_xlfn.XLOOKUP(Table5[[#This Row],[Order_Date]],Table8[Date],Table8[Date_Key],"Not Found")</f>
        <v>Not Found</v>
      </c>
      <c r="E1711" s="10" t="str">
        <f>_xlfn.XLOOKUP(R1711,Table4[Region],Table4[Region_Key])</f>
        <v>RK-02</v>
      </c>
      <c r="F1711" s="10" t="str">
        <f>_xlfn.XLOOKUP(S1711,Table6[Sales_Channel],Table6[Channel_Key])</f>
        <v>CK-02</v>
      </c>
      <c r="G1711" s="10" t="str">
        <f>_xlfn.XLOOKUP(T1711,Table7[Gender_Category],Table7[Gender_Key])</f>
        <v>GK-02</v>
      </c>
      <c r="H1711" s="10">
        <f>Cleaned_Data[[#This Row],[Units_Sold]]</f>
        <v>2</v>
      </c>
      <c r="I1711" s="10">
        <f>Cleaned_Data[[#This Row],[MRP]]</f>
        <v>2738.79</v>
      </c>
      <c r="J1711" s="10">
        <f>Cleaned_Data[[#This Row],[Discount_Applied]]</f>
        <v>0</v>
      </c>
      <c r="K1711" s="10">
        <f>Cleaned_Data[[#This Row],[Revenue]]</f>
        <v>0</v>
      </c>
      <c r="L1711" s="10">
        <f>Cleaned_Data[[#This Row],[Profit]]</f>
        <v>863.29</v>
      </c>
      <c r="M1711" s="10" t="str">
        <f>Cleaned_Data[[#This Row],[Product_Name]]</f>
        <v>Air Force 1</v>
      </c>
      <c r="N1711" s="10" t="str">
        <f>Cleaned_Data[[#This Row],[Product_Line]]</f>
        <v>Lifestyle</v>
      </c>
      <c r="O1711" s="10" t="str">
        <f>Cleaned_Data[[#This Row],[Size]]</f>
        <v>XL</v>
      </c>
      <c r="P1711" s="10" t="str">
        <f t="shared" si="52"/>
        <v>Air Force 1|Lifestyle|XL</v>
      </c>
      <c r="Q1711" s="11" t="str">
        <f>Cleaned_Data[[#This Row],[Order_Date]]</f>
        <v/>
      </c>
      <c r="R1711" s="10" t="str">
        <f>Cleaned_Data[[#This Row],[Region]]</f>
        <v>Hyderabad</v>
      </c>
      <c r="S1711" s="10" t="str">
        <f>Cleaned_Data[[#This Row],[Sales_Channel]]</f>
        <v>Retail</v>
      </c>
      <c r="T1711" s="10" t="str">
        <f>Cleaned_Data[[#This Row],[Gender_Category]]</f>
        <v>Women</v>
      </c>
      <c r="U1711" t="str">
        <f t="shared" si="53"/>
        <v>Not Found</v>
      </c>
      <c r="V1711" s="10"/>
      <c r="W1711" s="10"/>
    </row>
    <row r="1712" spans="1:23" x14ac:dyDescent="0.3">
      <c r="A1712" s="10" t="s">
        <v>2031</v>
      </c>
      <c r="B1712" s="10">
        <f>Cleaned_Data[[#This Row],[Order_ID]]</f>
        <v>3790</v>
      </c>
      <c r="C1712" s="10" t="str">
        <f>_xlfn.XLOOKUP(P1712,Dim_Product!$E$2:$E$221,Dim_Product!$A$2:$A$221,"Not Found")</f>
        <v>PK-14</v>
      </c>
      <c r="D1712" s="10" t="str">
        <f>_xlfn.XLOOKUP(Table5[[#This Row],[Order_Date]],Table8[Date],Table8[Date_Key],"Not Found")</f>
        <v>Not Found</v>
      </c>
      <c r="E1712" s="10" t="str">
        <f>_xlfn.XLOOKUP(R1712,Table4[Region],Table4[Region_Key])</f>
        <v>RK-03</v>
      </c>
      <c r="F1712" s="10" t="str">
        <f>_xlfn.XLOOKUP(S1712,Table6[Sales_Channel],Table6[Channel_Key])</f>
        <v>CK-02</v>
      </c>
      <c r="G1712" s="10" t="str">
        <f>_xlfn.XLOOKUP(T1712,Table7[Gender_Category],Table7[Gender_Key])</f>
        <v>GK-03</v>
      </c>
      <c r="H1712" s="10">
        <f>Cleaned_Data[[#This Row],[Units_Sold]]</f>
        <v>2</v>
      </c>
      <c r="I1712" s="10">
        <f>Cleaned_Data[[#This Row],[MRP]]</f>
        <v>6110.0300000000007</v>
      </c>
      <c r="J1712" s="10">
        <f>Cleaned_Data[[#This Row],[Discount_Applied]]</f>
        <v>0</v>
      </c>
      <c r="K1712" s="10">
        <f>Cleaned_Data[[#This Row],[Revenue]]</f>
        <v>0</v>
      </c>
      <c r="L1712" s="10">
        <f>Cleaned_Data[[#This Row],[Profit]]</f>
        <v>-70.36</v>
      </c>
      <c r="M1712" s="10" t="str">
        <f>Cleaned_Data[[#This Row],[Product_Name]]</f>
        <v>Air Jordan</v>
      </c>
      <c r="N1712" s="10" t="str">
        <f>Cleaned_Data[[#This Row],[Product_Line]]</f>
        <v>Basketball</v>
      </c>
      <c r="O1712" s="10" t="str">
        <f>Cleaned_Data[[#This Row],[Size]]</f>
        <v>NA</v>
      </c>
      <c r="P1712" s="10" t="str">
        <f t="shared" si="52"/>
        <v>Air Jordan|Basketball|NA</v>
      </c>
      <c r="Q1712" s="11" t="str">
        <f>Cleaned_Data[[#This Row],[Order_Date]]</f>
        <v/>
      </c>
      <c r="R1712" s="10" t="str">
        <f>Cleaned_Data[[#This Row],[Region]]</f>
        <v>Mumbai</v>
      </c>
      <c r="S1712" s="10" t="str">
        <f>Cleaned_Data[[#This Row],[Sales_Channel]]</f>
        <v>Retail</v>
      </c>
      <c r="T1712" s="10" t="str">
        <f>Cleaned_Data[[#This Row],[Gender_Category]]</f>
        <v>Men</v>
      </c>
      <c r="U1712" t="str">
        <f t="shared" si="53"/>
        <v>Not Found</v>
      </c>
      <c r="V1712" s="10"/>
      <c r="W1712" s="10"/>
    </row>
    <row r="1713" spans="1:23" x14ac:dyDescent="0.3">
      <c r="A1713" s="10" t="s">
        <v>2032</v>
      </c>
      <c r="B1713" s="10">
        <f>Cleaned_Data[[#This Row],[Order_ID]]</f>
        <v>3791</v>
      </c>
      <c r="C1713" s="10" t="str">
        <f>_xlfn.XLOOKUP(P1713,Dim_Product!$E$2:$E$221,Dim_Product!$A$2:$A$221,"Not Found")</f>
        <v>PK-36</v>
      </c>
      <c r="D1713" s="10" t="str">
        <f>_xlfn.XLOOKUP(Table5[[#This Row],[Order_Date]],Table8[Date],Table8[Date_Key],"Not Found")</f>
        <v>DK-156</v>
      </c>
      <c r="E1713" s="10" t="str">
        <f>_xlfn.XLOOKUP(R1713,Table4[Region],Table4[Region_Key])</f>
        <v>RK-02</v>
      </c>
      <c r="F1713" s="10" t="str">
        <f>_xlfn.XLOOKUP(S1713,Table6[Sales_Channel],Table6[Channel_Key])</f>
        <v>CK-01</v>
      </c>
      <c r="G1713" s="10" t="str">
        <f>_xlfn.XLOOKUP(T1713,Table7[Gender_Category],Table7[Gender_Key])</f>
        <v>GK-01</v>
      </c>
      <c r="H1713" s="10">
        <f>Cleaned_Data[[#This Row],[Units_Sold]]</f>
        <v>2</v>
      </c>
      <c r="I1713" s="10">
        <f>Cleaned_Data[[#This Row],[MRP]]</f>
        <v>6110.0300000000007</v>
      </c>
      <c r="J1713" s="10">
        <f>Cleaned_Data[[#This Row],[Discount_Applied]]</f>
        <v>0</v>
      </c>
      <c r="K1713" s="10">
        <f>Cleaned_Data[[#This Row],[Revenue]]</f>
        <v>0</v>
      </c>
      <c r="L1713" s="10">
        <f>Cleaned_Data[[#This Row],[Profit]]</f>
        <v>408.02</v>
      </c>
      <c r="M1713" s="10" t="str">
        <f>Cleaned_Data[[#This Row],[Product_Name]]</f>
        <v>Kyrie Flytrap</v>
      </c>
      <c r="N1713" s="10" t="str">
        <f>Cleaned_Data[[#This Row],[Product_Line]]</f>
        <v>Basketball</v>
      </c>
      <c r="O1713" s="10" t="str">
        <f>Cleaned_Data[[#This Row],[Size]]</f>
        <v>L</v>
      </c>
      <c r="P1713" s="10" t="str">
        <f t="shared" si="52"/>
        <v>Kyrie Flytrap|Basketball|L</v>
      </c>
      <c r="Q1713" s="11">
        <f>Cleaned_Data[[#This Row],[Order_Date]]</f>
        <v>45288</v>
      </c>
      <c r="R1713" s="10" t="str">
        <f>Cleaned_Data[[#This Row],[Region]]</f>
        <v>Hyderabad</v>
      </c>
      <c r="S1713" s="10" t="str">
        <f>Cleaned_Data[[#This Row],[Sales_Channel]]</f>
        <v>Online</v>
      </c>
      <c r="T1713" s="10" t="str">
        <f>Cleaned_Data[[#This Row],[Gender_Category]]</f>
        <v>Kids</v>
      </c>
      <c r="U1713" t="str">
        <f t="shared" si="53"/>
        <v>DK-156</v>
      </c>
      <c r="V1713" s="10"/>
      <c r="W1713" s="10"/>
    </row>
    <row r="1714" spans="1:23" x14ac:dyDescent="0.3">
      <c r="A1714" s="10" t="s">
        <v>2033</v>
      </c>
      <c r="B1714" s="10">
        <f>Cleaned_Data[[#This Row],[Order_ID]]</f>
        <v>3792</v>
      </c>
      <c r="C1714" s="10" t="str">
        <f>_xlfn.XLOOKUP(P1714,Dim_Product!$E$2:$E$221,Dim_Product!$A$2:$A$221,"Not Found")</f>
        <v>PK-19</v>
      </c>
      <c r="D1714" s="10" t="str">
        <f>_xlfn.XLOOKUP(Table5[[#This Row],[Order_Date]],Table8[Date],Table8[Date_Key],"Not Found")</f>
        <v>DK-375</v>
      </c>
      <c r="E1714" s="10" t="str">
        <f>_xlfn.XLOOKUP(R1714,Table4[Region],Table4[Region_Key])</f>
        <v>RK-04</v>
      </c>
      <c r="F1714" s="10" t="str">
        <f>_xlfn.XLOOKUP(S1714,Table6[Sales_Channel],Table6[Channel_Key])</f>
        <v>CK-02</v>
      </c>
      <c r="G1714" s="10" t="str">
        <f>_xlfn.XLOOKUP(T1714,Table7[Gender_Category],Table7[Gender_Key])</f>
        <v>GK-03</v>
      </c>
      <c r="H1714" s="10">
        <f>Cleaned_Data[[#This Row],[Units_Sold]]</f>
        <v>2</v>
      </c>
      <c r="I1714" s="10">
        <f>Cleaned_Data[[#This Row],[MRP]]</f>
        <v>6110.0300000000007</v>
      </c>
      <c r="J1714" s="10">
        <f>Cleaned_Data[[#This Row],[Discount_Applied]]</f>
        <v>0</v>
      </c>
      <c r="K1714" s="10">
        <f>Cleaned_Data[[#This Row],[Revenue]]</f>
        <v>0</v>
      </c>
      <c r="L1714" s="10">
        <f>Cleaned_Data[[#This Row],[Profit]]</f>
        <v>3737.69</v>
      </c>
      <c r="M1714" s="10" t="str">
        <f>Cleaned_Data[[#This Row],[Product_Name]]</f>
        <v>Free RN</v>
      </c>
      <c r="N1714" s="10" t="str">
        <f>Cleaned_Data[[#This Row],[Product_Line]]</f>
        <v>Running</v>
      </c>
      <c r="O1714" s="10" t="str">
        <f>Cleaned_Data[[#This Row],[Size]]</f>
        <v>L</v>
      </c>
      <c r="P1714" s="10" t="str">
        <f t="shared" si="52"/>
        <v>Free RN|Running|L</v>
      </c>
      <c r="Q1714" s="11">
        <f>Cleaned_Data[[#This Row],[Order_Date]]</f>
        <v>45507</v>
      </c>
      <c r="R1714" s="10" t="str">
        <f>Cleaned_Data[[#This Row],[Region]]</f>
        <v>Pune</v>
      </c>
      <c r="S1714" s="10" t="str">
        <f>Cleaned_Data[[#This Row],[Sales_Channel]]</f>
        <v>Retail</v>
      </c>
      <c r="T1714" s="10" t="str">
        <f>Cleaned_Data[[#This Row],[Gender_Category]]</f>
        <v>Men</v>
      </c>
      <c r="U1714" t="str">
        <f t="shared" si="53"/>
        <v>DK-375</v>
      </c>
      <c r="V1714" s="10"/>
      <c r="W1714" s="10"/>
    </row>
    <row r="1715" spans="1:23" x14ac:dyDescent="0.3">
      <c r="A1715" s="10" t="s">
        <v>2034</v>
      </c>
      <c r="B1715" s="10">
        <f>Cleaned_Data[[#This Row],[Order_ID]]</f>
        <v>3793</v>
      </c>
      <c r="C1715" s="10" t="str">
        <f>_xlfn.XLOOKUP(P1715,Dim_Product!$E$2:$E$221,Dim_Product!$A$2:$A$221,"Not Found")</f>
        <v>PK-86</v>
      </c>
      <c r="D1715" s="10" t="str">
        <f>_xlfn.XLOOKUP(Table5[[#This Row],[Order_Date]],Table8[Date],Table8[Date_Key],"Not Found")</f>
        <v>DK-463</v>
      </c>
      <c r="E1715" s="10" t="str">
        <f>_xlfn.XLOOKUP(R1715,Table4[Region],Table4[Region_Key])</f>
        <v>RK-02</v>
      </c>
      <c r="F1715" s="10" t="str">
        <f>_xlfn.XLOOKUP(S1715,Table6[Sales_Channel],Table6[Channel_Key])</f>
        <v>CK-01</v>
      </c>
      <c r="G1715" s="10" t="str">
        <f>_xlfn.XLOOKUP(T1715,Table7[Gender_Category],Table7[Gender_Key])</f>
        <v>GK-02</v>
      </c>
      <c r="H1715" s="10">
        <f>Cleaned_Data[[#This Row],[Units_Sold]]</f>
        <v>2</v>
      </c>
      <c r="I1715" s="10">
        <f>Cleaned_Data[[#This Row],[MRP]]</f>
        <v>2749.96</v>
      </c>
      <c r="J1715" s="10">
        <f>Cleaned_Data[[#This Row],[Discount_Applied]]</f>
        <v>0.16</v>
      </c>
      <c r="K1715" s="10">
        <f>Cleaned_Data[[#This Row],[Revenue]]</f>
        <v>0</v>
      </c>
      <c r="L1715" s="10">
        <f>Cleaned_Data[[#This Row],[Profit]]</f>
        <v>-892.26</v>
      </c>
      <c r="M1715" s="10" t="str">
        <f>Cleaned_Data[[#This Row],[Product_Name]]</f>
        <v>Pegasus Turbo</v>
      </c>
      <c r="N1715" s="10" t="str">
        <f>Cleaned_Data[[#This Row],[Product_Line]]</f>
        <v>Running</v>
      </c>
      <c r="O1715" s="10" t="str">
        <f>Cleaned_Data[[#This Row],[Size]]</f>
        <v>NA</v>
      </c>
      <c r="P1715" s="10" t="str">
        <f t="shared" si="52"/>
        <v>Pegasus Turbo|Running|NA</v>
      </c>
      <c r="Q1715" s="11">
        <f>Cleaned_Data[[#This Row],[Order_Date]]</f>
        <v>45595</v>
      </c>
      <c r="R1715" s="10" t="str">
        <f>Cleaned_Data[[#This Row],[Region]]</f>
        <v>Hyderabad</v>
      </c>
      <c r="S1715" s="10" t="str">
        <f>Cleaned_Data[[#This Row],[Sales_Channel]]</f>
        <v>Online</v>
      </c>
      <c r="T1715" s="10" t="str">
        <f>Cleaned_Data[[#This Row],[Gender_Category]]</f>
        <v>Women</v>
      </c>
      <c r="U1715" t="str">
        <f t="shared" si="53"/>
        <v>DK-463</v>
      </c>
      <c r="V1715" s="10"/>
      <c r="W1715" s="10"/>
    </row>
    <row r="1716" spans="1:23" x14ac:dyDescent="0.3">
      <c r="A1716" s="10" t="s">
        <v>2035</v>
      </c>
      <c r="B1716" s="10">
        <f>Cleaned_Data[[#This Row],[Order_ID]]</f>
        <v>3794</v>
      </c>
      <c r="C1716" s="10" t="str">
        <f>_xlfn.XLOOKUP(P1716,Dim_Product!$E$2:$E$221,Dim_Product!$A$2:$A$221,"Not Found")</f>
        <v>PK-70</v>
      </c>
      <c r="D1716" s="10" t="str">
        <f>_xlfn.XLOOKUP(Table5[[#This Row],[Order_Date]],Table8[Date],Table8[Date_Key],"Not Found")</f>
        <v>DK-577</v>
      </c>
      <c r="E1716" s="10" t="str">
        <f>_xlfn.XLOOKUP(R1716,Table4[Region],Table4[Region_Key])</f>
        <v>RK-04</v>
      </c>
      <c r="F1716" s="10" t="str">
        <f>_xlfn.XLOOKUP(S1716,Table6[Sales_Channel],Table6[Channel_Key])</f>
        <v>CK-01</v>
      </c>
      <c r="G1716" s="10" t="str">
        <f>_xlfn.XLOOKUP(T1716,Table7[Gender_Category],Table7[Gender_Key])</f>
        <v>GK-03</v>
      </c>
      <c r="H1716" s="10">
        <f>Cleaned_Data[[#This Row],[Units_Sold]]</f>
        <v>3</v>
      </c>
      <c r="I1716" s="10">
        <f>Cleaned_Data[[#This Row],[MRP]]</f>
        <v>9360.8700000000008</v>
      </c>
      <c r="J1716" s="10">
        <f>Cleaned_Data[[#This Row],[Discount_Applied]]</f>
        <v>0</v>
      </c>
      <c r="K1716" s="10">
        <f>Cleaned_Data[[#This Row],[Revenue]]</f>
        <v>0</v>
      </c>
      <c r="L1716" s="10">
        <f>Cleaned_Data[[#This Row],[Profit]]</f>
        <v>125.97</v>
      </c>
      <c r="M1716" s="10" t="str">
        <f>Cleaned_Data[[#This Row],[Product_Name]]</f>
        <v>Flex Trainer</v>
      </c>
      <c r="N1716" s="10" t="str">
        <f>Cleaned_Data[[#This Row],[Product_Line]]</f>
        <v>Training</v>
      </c>
      <c r="O1716" s="10" t="str">
        <f>Cleaned_Data[[#This Row],[Size]]</f>
        <v>XL</v>
      </c>
      <c r="P1716" s="10" t="str">
        <f t="shared" si="52"/>
        <v>Flex Trainer|Training|XL</v>
      </c>
      <c r="Q1716" s="11">
        <f>Cleaned_Data[[#This Row],[Order_Date]]</f>
        <v>45709</v>
      </c>
      <c r="R1716" s="10" t="str">
        <f>Cleaned_Data[[#This Row],[Region]]</f>
        <v>Pune</v>
      </c>
      <c r="S1716" s="10" t="str">
        <f>Cleaned_Data[[#This Row],[Sales_Channel]]</f>
        <v>Online</v>
      </c>
      <c r="T1716" s="10" t="str">
        <f>Cleaned_Data[[#This Row],[Gender_Category]]</f>
        <v>Men</v>
      </c>
      <c r="U1716" t="str">
        <f t="shared" si="53"/>
        <v>DK-577</v>
      </c>
      <c r="V1716" s="10"/>
      <c r="W1716" s="10"/>
    </row>
    <row r="1717" spans="1:23" x14ac:dyDescent="0.3">
      <c r="A1717" s="10" t="s">
        <v>2036</v>
      </c>
      <c r="B1717" s="10">
        <f>Cleaned_Data[[#This Row],[Order_ID]]</f>
        <v>3795</v>
      </c>
      <c r="C1717" s="10" t="str">
        <f>_xlfn.XLOOKUP(P1717,Dim_Product!$E$2:$E$221,Dim_Product!$A$2:$A$221,"Not Found")</f>
        <v>PK-122</v>
      </c>
      <c r="D1717" s="10" t="str">
        <f>_xlfn.XLOOKUP(Table5[[#This Row],[Order_Date]],Table8[Date],Table8[Date_Key],"Not Found")</f>
        <v>DK-699</v>
      </c>
      <c r="E1717" s="10" t="str">
        <f>_xlfn.XLOOKUP(R1717,Table4[Region],Table4[Region_Key])</f>
        <v>RK-02</v>
      </c>
      <c r="F1717" s="10" t="str">
        <f>_xlfn.XLOOKUP(S1717,Table6[Sales_Channel],Table6[Channel_Key])</f>
        <v>CK-02</v>
      </c>
      <c r="G1717" s="10" t="str">
        <f>_xlfn.XLOOKUP(T1717,Table7[Gender_Category],Table7[Gender_Key])</f>
        <v>GK-03</v>
      </c>
      <c r="H1717" s="10">
        <f>Cleaned_Data[[#This Row],[Units_Sold]]</f>
        <v>4</v>
      </c>
      <c r="I1717" s="10">
        <f>Cleaned_Data[[#This Row],[MRP]]</f>
        <v>6110.0300000000007</v>
      </c>
      <c r="J1717" s="10">
        <f>Cleaned_Data[[#This Row],[Discount_Applied]]</f>
        <v>0</v>
      </c>
      <c r="K1717" s="10">
        <f>Cleaned_Data[[#This Row],[Revenue]]</f>
        <v>0</v>
      </c>
      <c r="L1717" s="10">
        <f>Cleaned_Data[[#This Row],[Profit]]</f>
        <v>2418.5300000000002</v>
      </c>
      <c r="M1717" s="10" t="str">
        <f>Cleaned_Data[[#This Row],[Product_Name]]</f>
        <v>Phantom GT</v>
      </c>
      <c r="N1717" s="10" t="str">
        <f>Cleaned_Data[[#This Row],[Product_Line]]</f>
        <v>Soccer</v>
      </c>
      <c r="O1717" s="10" t="str">
        <f>Cleaned_Data[[#This Row],[Size]]</f>
        <v>M</v>
      </c>
      <c r="P1717" s="10" t="str">
        <f t="shared" si="52"/>
        <v>Phantom GT|Soccer|M</v>
      </c>
      <c r="Q1717" s="11">
        <f>Cleaned_Data[[#This Row],[Order_Date]]</f>
        <v>45831</v>
      </c>
      <c r="R1717" s="10" t="str">
        <f>Cleaned_Data[[#This Row],[Region]]</f>
        <v>Hyderabad</v>
      </c>
      <c r="S1717" s="10" t="str">
        <f>Cleaned_Data[[#This Row],[Sales_Channel]]</f>
        <v>Retail</v>
      </c>
      <c r="T1717" s="10" t="str">
        <f>Cleaned_Data[[#This Row],[Gender_Category]]</f>
        <v>Men</v>
      </c>
      <c r="U1717" t="str">
        <f t="shared" si="53"/>
        <v>DK-699</v>
      </c>
      <c r="V1717" s="10"/>
      <c r="W1717" s="10"/>
    </row>
    <row r="1718" spans="1:23" x14ac:dyDescent="0.3">
      <c r="A1718" s="10" t="s">
        <v>2037</v>
      </c>
      <c r="B1718" s="10">
        <f>Cleaned_Data[[#This Row],[Order_ID]]</f>
        <v>3796</v>
      </c>
      <c r="C1718" s="10" t="str">
        <f>_xlfn.XLOOKUP(P1718,Dim_Product!$E$2:$E$221,Dim_Product!$A$2:$A$221,"Not Found")</f>
        <v>PK-31</v>
      </c>
      <c r="D1718" s="10" t="str">
        <f>_xlfn.XLOOKUP(Table5[[#This Row],[Order_Date]],Table8[Date],Table8[Date_Key],"Not Found")</f>
        <v>DK-29</v>
      </c>
      <c r="E1718" s="10" t="str">
        <f>_xlfn.XLOOKUP(R1718,Table4[Region],Table4[Region_Key])</f>
        <v>RK-05</v>
      </c>
      <c r="F1718" s="10" t="str">
        <f>_xlfn.XLOOKUP(S1718,Table6[Sales_Channel],Table6[Channel_Key])</f>
        <v>CK-01</v>
      </c>
      <c r="G1718" s="10" t="str">
        <f>_xlfn.XLOOKUP(T1718,Table7[Gender_Category],Table7[Gender_Key])</f>
        <v>GK-02</v>
      </c>
      <c r="H1718" s="10">
        <f>Cleaned_Data[[#This Row],[Units_Sold]]</f>
        <v>4</v>
      </c>
      <c r="I1718" s="10">
        <f>Cleaned_Data[[#This Row],[MRP]]</f>
        <v>6165.64</v>
      </c>
      <c r="J1718" s="10">
        <f>Cleaned_Data[[#This Row],[Discount_Applied]]</f>
        <v>0.16</v>
      </c>
      <c r="K1718" s="10">
        <f>Cleaned_Data[[#This Row],[Revenue]]</f>
        <v>20716.55</v>
      </c>
      <c r="L1718" s="10">
        <f>Cleaned_Data[[#This Row],[Profit]]</f>
        <v>2081.4299999999998</v>
      </c>
      <c r="M1718" s="10" t="str">
        <f>Cleaned_Data[[#This Row],[Product_Name]]</f>
        <v>Zoom Freak</v>
      </c>
      <c r="N1718" s="10" t="str">
        <f>Cleaned_Data[[#This Row],[Product_Line]]</f>
        <v>Basketball</v>
      </c>
      <c r="O1718" s="10" t="str">
        <f>Cleaned_Data[[#This Row],[Size]]</f>
        <v>NA</v>
      </c>
      <c r="P1718" s="10" t="str">
        <f t="shared" si="52"/>
        <v>Zoom Freak|Basketball|NA</v>
      </c>
      <c r="Q1718" s="11">
        <f>Cleaned_Data[[#This Row],[Order_Date]]</f>
        <v>45161</v>
      </c>
      <c r="R1718" s="10" t="str">
        <f>Cleaned_Data[[#This Row],[Region]]</f>
        <v>Delhi</v>
      </c>
      <c r="S1718" s="10" t="str">
        <f>Cleaned_Data[[#This Row],[Sales_Channel]]</f>
        <v>Online</v>
      </c>
      <c r="T1718" s="10" t="str">
        <f>Cleaned_Data[[#This Row],[Gender_Category]]</f>
        <v>Women</v>
      </c>
      <c r="U1718" t="str">
        <f t="shared" si="53"/>
        <v>DK-29</v>
      </c>
      <c r="V1718" s="10"/>
      <c r="W1718" s="10"/>
    </row>
    <row r="1719" spans="1:23" x14ac:dyDescent="0.3">
      <c r="A1719" s="10" t="s">
        <v>2038</v>
      </c>
      <c r="B1719" s="10">
        <f>Cleaned_Data[[#This Row],[Order_ID]]</f>
        <v>3797</v>
      </c>
      <c r="C1719" s="10" t="str">
        <f>_xlfn.XLOOKUP(P1719,Dim_Product!$E$2:$E$221,Dim_Product!$A$2:$A$221,"Not Found")</f>
        <v>PK-55</v>
      </c>
      <c r="D1719" s="10" t="str">
        <f>_xlfn.XLOOKUP(Table5[[#This Row],[Order_Date]],Table8[Date],Table8[Date_Key],"Not Found")</f>
        <v>Not Found</v>
      </c>
      <c r="E1719" s="10" t="str">
        <f>_xlfn.XLOOKUP(R1719,Table4[Region],Table4[Region_Key])</f>
        <v>RK-03</v>
      </c>
      <c r="F1719" s="10" t="str">
        <f>_xlfn.XLOOKUP(S1719,Table6[Sales_Channel],Table6[Channel_Key])</f>
        <v>CK-01</v>
      </c>
      <c r="G1719" s="10" t="str">
        <f>_xlfn.XLOOKUP(T1719,Table7[Gender_Category],Table7[Gender_Key])</f>
        <v>GK-02</v>
      </c>
      <c r="H1719" s="10">
        <f>Cleaned_Data[[#This Row],[Units_Sold]]</f>
        <v>2</v>
      </c>
      <c r="I1719" s="10">
        <f>Cleaned_Data[[#This Row],[MRP]]</f>
        <v>8735.51</v>
      </c>
      <c r="J1719" s="10">
        <f>Cleaned_Data[[#This Row],[Discount_Applied]]</f>
        <v>0.13</v>
      </c>
      <c r="K1719" s="10">
        <f>Cleaned_Data[[#This Row],[Revenue]]</f>
        <v>0</v>
      </c>
      <c r="L1719" s="10">
        <f>Cleaned_Data[[#This Row],[Profit]]</f>
        <v>433.58</v>
      </c>
      <c r="M1719" s="10" t="str">
        <f>Cleaned_Data[[#This Row],[Product_Name]]</f>
        <v>ZoomX Invincible</v>
      </c>
      <c r="N1719" s="10" t="str">
        <f>Cleaned_Data[[#This Row],[Product_Line]]</f>
        <v>Training</v>
      </c>
      <c r="O1719" s="10" t="str">
        <f>Cleaned_Data[[#This Row],[Size]]</f>
        <v>L</v>
      </c>
      <c r="P1719" s="10" t="str">
        <f t="shared" si="52"/>
        <v>ZoomX Invincible|Training|L</v>
      </c>
      <c r="Q1719" s="11" t="str">
        <f>Cleaned_Data[[#This Row],[Order_Date]]</f>
        <v/>
      </c>
      <c r="R1719" s="10" t="str">
        <f>Cleaned_Data[[#This Row],[Region]]</f>
        <v>Mumbai</v>
      </c>
      <c r="S1719" s="10" t="str">
        <f>Cleaned_Data[[#This Row],[Sales_Channel]]</f>
        <v>Online</v>
      </c>
      <c r="T1719" s="10" t="str">
        <f>Cleaned_Data[[#This Row],[Gender_Category]]</f>
        <v>Women</v>
      </c>
      <c r="U1719" t="str">
        <f t="shared" si="53"/>
        <v>Not Found</v>
      </c>
      <c r="V1719" s="10"/>
      <c r="W1719" s="10"/>
    </row>
    <row r="1720" spans="1:23" x14ac:dyDescent="0.3">
      <c r="A1720" s="10" t="s">
        <v>2039</v>
      </c>
      <c r="B1720" s="10">
        <f>Cleaned_Data[[#This Row],[Order_ID]]</f>
        <v>3798</v>
      </c>
      <c r="C1720" s="10" t="str">
        <f>_xlfn.XLOOKUP(P1720,Dim_Product!$E$2:$E$221,Dim_Product!$A$2:$A$221,"Not Found")</f>
        <v>PK-72</v>
      </c>
      <c r="D1720" s="10" t="str">
        <f>_xlfn.XLOOKUP(Table5[[#This Row],[Order_Date]],Table8[Date],Table8[Date_Key],"Not Found")</f>
        <v>Not Found</v>
      </c>
      <c r="E1720" s="10" t="str">
        <f>_xlfn.XLOOKUP(R1720,Table4[Region],Table4[Region_Key])</f>
        <v>RK-04</v>
      </c>
      <c r="F1720" s="10" t="str">
        <f>_xlfn.XLOOKUP(S1720,Table6[Sales_Channel],Table6[Channel_Key])</f>
        <v>CK-02</v>
      </c>
      <c r="G1720" s="10" t="str">
        <f>_xlfn.XLOOKUP(T1720,Table7[Gender_Category],Table7[Gender_Key])</f>
        <v>GK-02</v>
      </c>
      <c r="H1720" s="10">
        <f>Cleaned_Data[[#This Row],[Units_Sold]]</f>
        <v>2</v>
      </c>
      <c r="I1720" s="10">
        <f>Cleaned_Data[[#This Row],[MRP]]</f>
        <v>3503.14</v>
      </c>
      <c r="J1720" s="10">
        <f>Cleaned_Data[[#This Row],[Discount_Applied]]</f>
        <v>0</v>
      </c>
      <c r="K1720" s="10">
        <f>Cleaned_Data[[#This Row],[Revenue]]</f>
        <v>0</v>
      </c>
      <c r="L1720" s="10">
        <f>Cleaned_Data[[#This Row],[Profit]]</f>
        <v>957.97</v>
      </c>
      <c r="M1720" s="10" t="str">
        <f>Cleaned_Data[[#This Row],[Product_Name]]</f>
        <v>SuperRep Go</v>
      </c>
      <c r="N1720" s="10" t="str">
        <f>Cleaned_Data[[#This Row],[Product_Line]]</f>
        <v>Training</v>
      </c>
      <c r="O1720" s="10" t="str">
        <f>Cleaned_Data[[#This Row],[Size]]</f>
        <v>L</v>
      </c>
      <c r="P1720" s="10" t="str">
        <f t="shared" si="52"/>
        <v>SuperRep Go|Training|L</v>
      </c>
      <c r="Q1720" s="11" t="str">
        <f>Cleaned_Data[[#This Row],[Order_Date]]</f>
        <v/>
      </c>
      <c r="R1720" s="10" t="str">
        <f>Cleaned_Data[[#This Row],[Region]]</f>
        <v>Pune</v>
      </c>
      <c r="S1720" s="10" t="str">
        <f>Cleaned_Data[[#This Row],[Sales_Channel]]</f>
        <v>Retail</v>
      </c>
      <c r="T1720" s="10" t="str">
        <f>Cleaned_Data[[#This Row],[Gender_Category]]</f>
        <v>Women</v>
      </c>
      <c r="U1720" t="str">
        <f t="shared" si="53"/>
        <v>Not Found</v>
      </c>
      <c r="V1720" s="10"/>
      <c r="W1720" s="10"/>
    </row>
    <row r="1721" spans="1:23" x14ac:dyDescent="0.3">
      <c r="A1721" s="10" t="s">
        <v>2040</v>
      </c>
      <c r="B1721" s="10">
        <f>Cleaned_Data[[#This Row],[Order_ID]]</f>
        <v>3799</v>
      </c>
      <c r="C1721" s="10" t="str">
        <f>_xlfn.XLOOKUP(P1721,Dim_Product!$E$2:$E$221,Dim_Product!$A$2:$A$221,"Not Found")</f>
        <v>PK-41</v>
      </c>
      <c r="D1721" s="10" t="str">
        <f>_xlfn.XLOOKUP(Table5[[#This Row],[Order_Date]],Table8[Date],Table8[Date_Key],"Not Found")</f>
        <v>DK-697</v>
      </c>
      <c r="E1721" s="10" t="str">
        <f>_xlfn.XLOOKUP(R1721,Table4[Region],Table4[Region_Key])</f>
        <v>RK-03</v>
      </c>
      <c r="F1721" s="10" t="str">
        <f>_xlfn.XLOOKUP(S1721,Table6[Sales_Channel],Table6[Channel_Key])</f>
        <v>CK-02</v>
      </c>
      <c r="G1721" s="10" t="str">
        <f>_xlfn.XLOOKUP(T1721,Table7[Gender_Category],Table7[Gender_Key])</f>
        <v>GK-03</v>
      </c>
      <c r="H1721" s="10">
        <f>Cleaned_Data[[#This Row],[Units_Sold]]</f>
        <v>3</v>
      </c>
      <c r="I1721" s="10">
        <f>Cleaned_Data[[#This Row],[MRP]]</f>
        <v>7881.86</v>
      </c>
      <c r="J1721" s="10">
        <f>Cleaned_Data[[#This Row],[Discount_Applied]]</f>
        <v>0</v>
      </c>
      <c r="K1721" s="10">
        <f>Cleaned_Data[[#This Row],[Revenue]]</f>
        <v>0</v>
      </c>
      <c r="L1721" s="10">
        <f>Cleaned_Data[[#This Row],[Profit]]</f>
        <v>830.72</v>
      </c>
      <c r="M1721" s="10" t="str">
        <f>Cleaned_Data[[#This Row],[Product_Name]]</f>
        <v>Air Jordan</v>
      </c>
      <c r="N1721" s="10" t="str">
        <f>Cleaned_Data[[#This Row],[Product_Line]]</f>
        <v>Basketball</v>
      </c>
      <c r="O1721" s="10" t="str">
        <f>Cleaned_Data[[#This Row],[Size]]</f>
        <v>XL</v>
      </c>
      <c r="P1721" s="10" t="str">
        <f t="shared" si="52"/>
        <v>Air Jordan|Basketball|XL</v>
      </c>
      <c r="Q1721" s="11">
        <f>Cleaned_Data[[#This Row],[Order_Date]]</f>
        <v>45829</v>
      </c>
      <c r="R1721" s="10" t="str">
        <f>Cleaned_Data[[#This Row],[Region]]</f>
        <v>Mumbai</v>
      </c>
      <c r="S1721" s="10" t="str">
        <f>Cleaned_Data[[#This Row],[Sales_Channel]]</f>
        <v>Retail</v>
      </c>
      <c r="T1721" s="10" t="str">
        <f>Cleaned_Data[[#This Row],[Gender_Category]]</f>
        <v>Men</v>
      </c>
      <c r="U1721" t="str">
        <f t="shared" si="53"/>
        <v>DK-697</v>
      </c>
      <c r="V1721" s="10"/>
      <c r="W1721" s="10"/>
    </row>
    <row r="1722" spans="1:23" x14ac:dyDescent="0.3">
      <c r="A1722" s="10" t="s">
        <v>2041</v>
      </c>
      <c r="B1722" s="10">
        <f>Cleaned_Data[[#This Row],[Order_ID]]</f>
        <v>3800</v>
      </c>
      <c r="C1722" s="10" t="str">
        <f>_xlfn.XLOOKUP(P1722,Dim_Product!$E$2:$E$221,Dim_Product!$A$2:$A$221,"Not Found")</f>
        <v>PK-111</v>
      </c>
      <c r="D1722" s="10" t="str">
        <f>_xlfn.XLOOKUP(Table5[[#This Row],[Order_Date]],Table8[Date],Table8[Date_Key],"Not Found")</f>
        <v>DK-549</v>
      </c>
      <c r="E1722" s="10" t="str">
        <f>_xlfn.XLOOKUP(R1722,Table4[Region],Table4[Region_Key])</f>
        <v>RK-01</v>
      </c>
      <c r="F1722" s="10" t="str">
        <f>_xlfn.XLOOKUP(S1722,Table6[Sales_Channel],Table6[Channel_Key])</f>
        <v>CK-02</v>
      </c>
      <c r="G1722" s="10" t="str">
        <f>_xlfn.XLOOKUP(T1722,Table7[Gender_Category],Table7[Gender_Key])</f>
        <v>GK-03</v>
      </c>
      <c r="H1722" s="10">
        <f>Cleaned_Data[[#This Row],[Units_Sold]]</f>
        <v>2</v>
      </c>
      <c r="I1722" s="10">
        <f>Cleaned_Data[[#This Row],[MRP]]</f>
        <v>6110.0300000000007</v>
      </c>
      <c r="J1722" s="10">
        <f>Cleaned_Data[[#This Row],[Discount_Applied]]</f>
        <v>0</v>
      </c>
      <c r="K1722" s="10">
        <f>Cleaned_Data[[#This Row],[Revenue]]</f>
        <v>0</v>
      </c>
      <c r="L1722" s="10">
        <f>Cleaned_Data[[#This Row],[Profit]]</f>
        <v>117.94</v>
      </c>
      <c r="M1722" s="10" t="str">
        <f>Cleaned_Data[[#This Row],[Product_Name]]</f>
        <v>Dunk Low</v>
      </c>
      <c r="N1722" s="10" t="str">
        <f>Cleaned_Data[[#This Row],[Product_Line]]</f>
        <v>Lifestyle</v>
      </c>
      <c r="O1722" s="10" t="str">
        <f>Cleaned_Data[[#This Row],[Size]]</f>
        <v>M</v>
      </c>
      <c r="P1722" s="10" t="str">
        <f t="shared" si="52"/>
        <v>Dunk Low|Lifestyle|M</v>
      </c>
      <c r="Q1722" s="11">
        <f>Cleaned_Data[[#This Row],[Order_Date]]</f>
        <v>45681</v>
      </c>
      <c r="R1722" s="10" t="str">
        <f>Cleaned_Data[[#This Row],[Region]]</f>
        <v>Bangalore</v>
      </c>
      <c r="S1722" s="10" t="str">
        <f>Cleaned_Data[[#This Row],[Sales_Channel]]</f>
        <v>Retail</v>
      </c>
      <c r="T1722" s="10" t="str">
        <f>Cleaned_Data[[#This Row],[Gender_Category]]</f>
        <v>Men</v>
      </c>
      <c r="U1722" t="str">
        <f t="shared" si="53"/>
        <v>DK-549</v>
      </c>
      <c r="V1722" s="10"/>
      <c r="W1722" s="10"/>
    </row>
    <row r="1723" spans="1:23" x14ac:dyDescent="0.3">
      <c r="A1723" s="10" t="s">
        <v>2042</v>
      </c>
      <c r="B1723" s="10">
        <f>Cleaned_Data[[#This Row],[Order_ID]]</f>
        <v>3801</v>
      </c>
      <c r="C1723" s="10" t="str">
        <f>_xlfn.XLOOKUP(P1723,Dim_Product!$E$2:$E$221,Dim_Product!$A$2:$A$221,"Not Found")</f>
        <v>PK-64</v>
      </c>
      <c r="D1723" s="10" t="str">
        <f>_xlfn.XLOOKUP(Table5[[#This Row],[Order_Date]],Table8[Date],Table8[Date_Key],"Not Found")</f>
        <v>DK-708</v>
      </c>
      <c r="E1723" s="10" t="str">
        <f>_xlfn.XLOOKUP(R1723,Table4[Region],Table4[Region_Key])</f>
        <v>RK-05</v>
      </c>
      <c r="F1723" s="10" t="str">
        <f>_xlfn.XLOOKUP(S1723,Table6[Sales_Channel],Table6[Channel_Key])</f>
        <v>CK-01</v>
      </c>
      <c r="G1723" s="10" t="str">
        <f>_xlfn.XLOOKUP(T1723,Table7[Gender_Category],Table7[Gender_Key])</f>
        <v>GK-02</v>
      </c>
      <c r="H1723" s="10">
        <f>Cleaned_Data[[#This Row],[Units_Sold]]</f>
        <v>2</v>
      </c>
      <c r="I1723" s="10">
        <f>Cleaned_Data[[#This Row],[MRP]]</f>
        <v>6110.0300000000007</v>
      </c>
      <c r="J1723" s="10">
        <f>Cleaned_Data[[#This Row],[Discount_Applied]]</f>
        <v>0</v>
      </c>
      <c r="K1723" s="10">
        <f>Cleaned_Data[[#This Row],[Revenue]]</f>
        <v>0</v>
      </c>
      <c r="L1723" s="10">
        <f>Cleaned_Data[[#This Row],[Profit]]</f>
        <v>2638.1</v>
      </c>
      <c r="M1723" s="10" t="str">
        <f>Cleaned_Data[[#This Row],[Product_Name]]</f>
        <v>ZoomX Invincible</v>
      </c>
      <c r="N1723" s="10" t="str">
        <f>Cleaned_Data[[#This Row],[Product_Line]]</f>
        <v>Training</v>
      </c>
      <c r="O1723" s="10" t="str">
        <f>Cleaned_Data[[#This Row],[Size]]</f>
        <v>XL</v>
      </c>
      <c r="P1723" s="10" t="str">
        <f t="shared" si="52"/>
        <v>ZoomX Invincible|Training|XL</v>
      </c>
      <c r="Q1723" s="11">
        <f>Cleaned_Data[[#This Row],[Order_Date]]</f>
        <v>45840</v>
      </c>
      <c r="R1723" s="10" t="str">
        <f>Cleaned_Data[[#This Row],[Region]]</f>
        <v>Delhi</v>
      </c>
      <c r="S1723" s="10" t="str">
        <f>Cleaned_Data[[#This Row],[Sales_Channel]]</f>
        <v>Online</v>
      </c>
      <c r="T1723" s="10" t="str">
        <f>Cleaned_Data[[#This Row],[Gender_Category]]</f>
        <v>Women</v>
      </c>
      <c r="U1723" t="str">
        <f t="shared" si="53"/>
        <v>DK-708</v>
      </c>
      <c r="V1723" s="10"/>
      <c r="W1723" s="10"/>
    </row>
    <row r="1724" spans="1:23" x14ac:dyDescent="0.3">
      <c r="A1724" s="10" t="s">
        <v>2043</v>
      </c>
      <c r="B1724" s="10">
        <f>Cleaned_Data[[#This Row],[Order_ID]]</f>
        <v>3802</v>
      </c>
      <c r="C1724" s="10" t="str">
        <f>_xlfn.XLOOKUP(P1724,Dim_Product!$E$2:$E$221,Dim_Product!$A$2:$A$221,"Not Found")</f>
        <v>PK-05</v>
      </c>
      <c r="D1724" s="10" t="str">
        <f>_xlfn.XLOOKUP(Table5[[#This Row],[Order_Date]],Table8[Date],Table8[Date_Key],"Not Found")</f>
        <v>DK-119</v>
      </c>
      <c r="E1724" s="10" t="str">
        <f>_xlfn.XLOOKUP(R1724,Table4[Region],Table4[Region_Key])</f>
        <v>RK-05</v>
      </c>
      <c r="F1724" s="10" t="str">
        <f>_xlfn.XLOOKUP(S1724,Table6[Sales_Channel],Table6[Channel_Key])</f>
        <v>CK-02</v>
      </c>
      <c r="G1724" s="10" t="str">
        <f>_xlfn.XLOOKUP(T1724,Table7[Gender_Category],Table7[Gender_Key])</f>
        <v>GK-02</v>
      </c>
      <c r="H1724" s="10">
        <f>Cleaned_Data[[#This Row],[Units_Sold]]</f>
        <v>2</v>
      </c>
      <c r="I1724" s="10">
        <f>Cleaned_Data[[#This Row],[MRP]]</f>
        <v>2391.13</v>
      </c>
      <c r="J1724" s="10">
        <f>Cleaned_Data[[#This Row],[Discount_Applied]]</f>
        <v>0</v>
      </c>
      <c r="K1724" s="10">
        <f>Cleaned_Data[[#This Row],[Revenue]]</f>
        <v>0</v>
      </c>
      <c r="L1724" s="10">
        <f>Cleaned_Data[[#This Row],[Profit]]</f>
        <v>-489.64</v>
      </c>
      <c r="M1724" s="10" t="str">
        <f>Cleaned_Data[[#This Row],[Product_Name]]</f>
        <v>React Infinity</v>
      </c>
      <c r="N1724" s="10" t="str">
        <f>Cleaned_Data[[#This Row],[Product_Line]]</f>
        <v>Running</v>
      </c>
      <c r="O1724" s="10" t="str">
        <f>Cleaned_Data[[#This Row],[Size]]</f>
        <v>XL</v>
      </c>
      <c r="P1724" s="10" t="str">
        <f t="shared" si="52"/>
        <v>React Infinity|Running|XL</v>
      </c>
      <c r="Q1724" s="11">
        <f>Cleaned_Data[[#This Row],[Order_Date]]</f>
        <v>45251</v>
      </c>
      <c r="R1724" s="10" t="str">
        <f>Cleaned_Data[[#This Row],[Region]]</f>
        <v>Delhi</v>
      </c>
      <c r="S1724" s="10" t="str">
        <f>Cleaned_Data[[#This Row],[Sales_Channel]]</f>
        <v>Retail</v>
      </c>
      <c r="T1724" s="10" t="str">
        <f>Cleaned_Data[[#This Row],[Gender_Category]]</f>
        <v>Women</v>
      </c>
      <c r="U1724" t="str">
        <f t="shared" si="53"/>
        <v>DK-119</v>
      </c>
      <c r="V1724" s="10"/>
      <c r="W1724" s="10"/>
    </row>
    <row r="1725" spans="1:23" x14ac:dyDescent="0.3">
      <c r="A1725" s="10" t="s">
        <v>2044</v>
      </c>
      <c r="B1725" s="10">
        <f>Cleaned_Data[[#This Row],[Order_ID]]</f>
        <v>3803</v>
      </c>
      <c r="C1725" s="10" t="str">
        <f>_xlfn.XLOOKUP(P1725,Dim_Product!$E$2:$E$221,Dim_Product!$A$2:$A$221,"Not Found")</f>
        <v>PK-31</v>
      </c>
      <c r="D1725" s="10" t="str">
        <f>_xlfn.XLOOKUP(Table5[[#This Row],[Order_Date]],Table8[Date],Table8[Date_Key],"Not Found")</f>
        <v>DK-523</v>
      </c>
      <c r="E1725" s="10" t="str">
        <f>_xlfn.XLOOKUP(R1725,Table4[Region],Table4[Region_Key])</f>
        <v>RK-03</v>
      </c>
      <c r="F1725" s="10" t="str">
        <f>_xlfn.XLOOKUP(S1725,Table6[Sales_Channel],Table6[Channel_Key])</f>
        <v>CK-01</v>
      </c>
      <c r="G1725" s="10" t="str">
        <f>_xlfn.XLOOKUP(T1725,Table7[Gender_Category],Table7[Gender_Key])</f>
        <v>GK-03</v>
      </c>
      <c r="H1725" s="10">
        <f>Cleaned_Data[[#This Row],[Units_Sold]]</f>
        <v>3</v>
      </c>
      <c r="I1725" s="10">
        <f>Cleaned_Data[[#This Row],[MRP]]</f>
        <v>6110.0300000000007</v>
      </c>
      <c r="J1725" s="10">
        <f>Cleaned_Data[[#This Row],[Discount_Applied]]</f>
        <v>0</v>
      </c>
      <c r="K1725" s="10">
        <f>Cleaned_Data[[#This Row],[Revenue]]</f>
        <v>0</v>
      </c>
      <c r="L1725" s="10">
        <f>Cleaned_Data[[#This Row],[Profit]]</f>
        <v>-659.53</v>
      </c>
      <c r="M1725" s="10" t="str">
        <f>Cleaned_Data[[#This Row],[Product_Name]]</f>
        <v>Zoom Freak</v>
      </c>
      <c r="N1725" s="10" t="str">
        <f>Cleaned_Data[[#This Row],[Product_Line]]</f>
        <v>Basketball</v>
      </c>
      <c r="O1725" s="10" t="str">
        <f>Cleaned_Data[[#This Row],[Size]]</f>
        <v>NA</v>
      </c>
      <c r="P1725" s="10" t="str">
        <f t="shared" si="52"/>
        <v>Zoom Freak|Basketball|NA</v>
      </c>
      <c r="Q1725" s="11">
        <f>Cleaned_Data[[#This Row],[Order_Date]]</f>
        <v>45655</v>
      </c>
      <c r="R1725" s="10" t="str">
        <f>Cleaned_Data[[#This Row],[Region]]</f>
        <v>Mumbai</v>
      </c>
      <c r="S1725" s="10" t="str">
        <f>Cleaned_Data[[#This Row],[Sales_Channel]]</f>
        <v>Online</v>
      </c>
      <c r="T1725" s="10" t="str">
        <f>Cleaned_Data[[#This Row],[Gender_Category]]</f>
        <v>Men</v>
      </c>
      <c r="U1725" t="str">
        <f t="shared" si="53"/>
        <v>DK-523</v>
      </c>
      <c r="V1725" s="10"/>
      <c r="W1725" s="10"/>
    </row>
    <row r="1726" spans="1:23" x14ac:dyDescent="0.3">
      <c r="A1726" s="10" t="s">
        <v>2045</v>
      </c>
      <c r="B1726" s="10">
        <f>Cleaned_Data[[#This Row],[Order_ID]]</f>
        <v>3804</v>
      </c>
      <c r="C1726" s="10" t="str">
        <f>_xlfn.XLOOKUP(P1726,Dim_Product!$E$2:$E$221,Dim_Product!$A$2:$A$221,"Not Found")</f>
        <v>PK-99</v>
      </c>
      <c r="D1726" s="10" t="str">
        <f>_xlfn.XLOOKUP(Table5[[#This Row],[Order_Date]],Table8[Date],Table8[Date_Key],"Not Found")</f>
        <v>DK-547</v>
      </c>
      <c r="E1726" s="10" t="str">
        <f>_xlfn.XLOOKUP(R1726,Table4[Region],Table4[Region_Key])</f>
        <v>RK-02</v>
      </c>
      <c r="F1726" s="10" t="str">
        <f>_xlfn.XLOOKUP(S1726,Table6[Sales_Channel],Table6[Channel_Key])</f>
        <v>CK-02</v>
      </c>
      <c r="G1726" s="10" t="str">
        <f>_xlfn.XLOOKUP(T1726,Table7[Gender_Category],Table7[Gender_Key])</f>
        <v>GK-02</v>
      </c>
      <c r="H1726" s="10">
        <f>Cleaned_Data[[#This Row],[Units_Sold]]</f>
        <v>2</v>
      </c>
      <c r="I1726" s="10">
        <f>Cleaned_Data[[#This Row],[MRP]]</f>
        <v>6110.0300000000007</v>
      </c>
      <c r="J1726" s="10">
        <f>Cleaned_Data[[#This Row],[Discount_Applied]]</f>
        <v>0</v>
      </c>
      <c r="K1726" s="10">
        <f>Cleaned_Data[[#This Row],[Revenue]]</f>
        <v>0</v>
      </c>
      <c r="L1726" s="10">
        <f>Cleaned_Data[[#This Row],[Profit]]</f>
        <v>2486.4499999999998</v>
      </c>
      <c r="M1726" s="10" t="str">
        <f>Cleaned_Data[[#This Row],[Product_Name]]</f>
        <v>Kyrie Flytrap</v>
      </c>
      <c r="N1726" s="10" t="str">
        <f>Cleaned_Data[[#This Row],[Product_Line]]</f>
        <v>Basketball</v>
      </c>
      <c r="O1726" s="10" t="str">
        <f>Cleaned_Data[[#This Row],[Size]]</f>
        <v>XL</v>
      </c>
      <c r="P1726" s="10" t="str">
        <f t="shared" si="52"/>
        <v>Kyrie Flytrap|Basketball|XL</v>
      </c>
      <c r="Q1726" s="11">
        <f>Cleaned_Data[[#This Row],[Order_Date]]</f>
        <v>45679</v>
      </c>
      <c r="R1726" s="10" t="str">
        <f>Cleaned_Data[[#This Row],[Region]]</f>
        <v>Hyderabad</v>
      </c>
      <c r="S1726" s="10" t="str">
        <f>Cleaned_Data[[#This Row],[Sales_Channel]]</f>
        <v>Retail</v>
      </c>
      <c r="T1726" s="10" t="str">
        <f>Cleaned_Data[[#This Row],[Gender_Category]]</f>
        <v>Women</v>
      </c>
      <c r="U1726" t="str">
        <f t="shared" si="53"/>
        <v>DK-547</v>
      </c>
      <c r="V1726" s="10"/>
      <c r="W1726" s="10"/>
    </row>
    <row r="1727" spans="1:23" x14ac:dyDescent="0.3">
      <c r="A1727" s="10" t="s">
        <v>2046</v>
      </c>
      <c r="B1727" s="10">
        <f>Cleaned_Data[[#This Row],[Order_ID]]</f>
        <v>3805</v>
      </c>
      <c r="C1727" s="10" t="str">
        <f>_xlfn.XLOOKUP(P1727,Dim_Product!$E$2:$E$221,Dim_Product!$A$2:$A$221,"Not Found")</f>
        <v>PK-111</v>
      </c>
      <c r="D1727" s="10" t="str">
        <f>_xlfn.XLOOKUP(Table5[[#This Row],[Order_Date]],Table8[Date],Table8[Date_Key],"Not Found")</f>
        <v>DK-663</v>
      </c>
      <c r="E1727" s="10" t="str">
        <f>_xlfn.XLOOKUP(R1727,Table4[Region],Table4[Region_Key])</f>
        <v>RK-01</v>
      </c>
      <c r="F1727" s="10" t="str">
        <f>_xlfn.XLOOKUP(S1727,Table6[Sales_Channel],Table6[Channel_Key])</f>
        <v>CK-02</v>
      </c>
      <c r="G1727" s="10" t="str">
        <f>_xlfn.XLOOKUP(T1727,Table7[Gender_Category],Table7[Gender_Key])</f>
        <v>GK-02</v>
      </c>
      <c r="H1727" s="10">
        <f>Cleaned_Data[[#This Row],[Units_Sold]]</f>
        <v>0</v>
      </c>
      <c r="I1727" s="10">
        <f>Cleaned_Data[[#This Row],[MRP]]</f>
        <v>6110.0300000000007</v>
      </c>
      <c r="J1727" s="10">
        <f>Cleaned_Data[[#This Row],[Discount_Applied]]</f>
        <v>0.75</v>
      </c>
      <c r="K1727" s="10">
        <f>Cleaned_Data[[#This Row],[Revenue]]</f>
        <v>0</v>
      </c>
      <c r="L1727" s="10">
        <f>Cleaned_Data[[#This Row],[Profit]]</f>
        <v>2727.66</v>
      </c>
      <c r="M1727" s="10" t="str">
        <f>Cleaned_Data[[#This Row],[Product_Name]]</f>
        <v>Dunk Low</v>
      </c>
      <c r="N1727" s="10" t="str">
        <f>Cleaned_Data[[#This Row],[Product_Line]]</f>
        <v>Lifestyle</v>
      </c>
      <c r="O1727" s="10" t="str">
        <f>Cleaned_Data[[#This Row],[Size]]</f>
        <v>M</v>
      </c>
      <c r="P1727" s="10" t="str">
        <f t="shared" si="52"/>
        <v>Dunk Low|Lifestyle|M</v>
      </c>
      <c r="Q1727" s="11">
        <f>Cleaned_Data[[#This Row],[Order_Date]]</f>
        <v>45795</v>
      </c>
      <c r="R1727" s="10" t="str">
        <f>Cleaned_Data[[#This Row],[Region]]</f>
        <v>Bangalore</v>
      </c>
      <c r="S1727" s="10" t="str">
        <f>Cleaned_Data[[#This Row],[Sales_Channel]]</f>
        <v>Retail</v>
      </c>
      <c r="T1727" s="10" t="str">
        <f>Cleaned_Data[[#This Row],[Gender_Category]]</f>
        <v>Women</v>
      </c>
      <c r="U1727" t="str">
        <f t="shared" si="53"/>
        <v>DK-663</v>
      </c>
      <c r="V1727" s="10"/>
      <c r="W1727" s="10"/>
    </row>
    <row r="1728" spans="1:23" x14ac:dyDescent="0.3">
      <c r="A1728" s="10" t="s">
        <v>2047</v>
      </c>
      <c r="B1728" s="10">
        <f>Cleaned_Data[[#This Row],[Order_ID]]</f>
        <v>3806</v>
      </c>
      <c r="C1728" s="10" t="str">
        <f>_xlfn.XLOOKUP(P1728,Dim_Product!$E$2:$E$221,Dim_Product!$A$2:$A$221,"Not Found")</f>
        <v>PK-116</v>
      </c>
      <c r="D1728" s="10" t="str">
        <f>_xlfn.XLOOKUP(Table5[[#This Row],[Order_Date]],Table8[Date],Table8[Date_Key],"Not Found")</f>
        <v>DK-555</v>
      </c>
      <c r="E1728" s="10" t="str">
        <f>_xlfn.XLOOKUP(R1728,Table4[Region],Table4[Region_Key])</f>
        <v>RK-01</v>
      </c>
      <c r="F1728" s="10" t="str">
        <f>_xlfn.XLOOKUP(S1728,Table6[Sales_Channel],Table6[Channel_Key])</f>
        <v>CK-02</v>
      </c>
      <c r="G1728" s="10" t="str">
        <f>_xlfn.XLOOKUP(T1728,Table7[Gender_Category],Table7[Gender_Key])</f>
        <v>GK-02</v>
      </c>
      <c r="H1728" s="10">
        <f>Cleaned_Data[[#This Row],[Units_Sold]]</f>
        <v>2</v>
      </c>
      <c r="I1728" s="10">
        <f>Cleaned_Data[[#This Row],[MRP]]</f>
        <v>6110.0300000000007</v>
      </c>
      <c r="J1728" s="10">
        <f>Cleaned_Data[[#This Row],[Discount_Applied]]</f>
        <v>0.28000000000000003</v>
      </c>
      <c r="K1728" s="10">
        <f>Cleaned_Data[[#This Row],[Revenue]]</f>
        <v>0</v>
      </c>
      <c r="L1728" s="10">
        <f>Cleaned_Data[[#This Row],[Profit]]</f>
        <v>416.94</v>
      </c>
      <c r="M1728" s="10" t="str">
        <f>Cleaned_Data[[#This Row],[Product_Name]]</f>
        <v>Free RN</v>
      </c>
      <c r="N1728" s="10" t="str">
        <f>Cleaned_Data[[#This Row],[Product_Line]]</f>
        <v>Running</v>
      </c>
      <c r="O1728" s="10" t="str">
        <f>Cleaned_Data[[#This Row],[Size]]</f>
        <v>M</v>
      </c>
      <c r="P1728" s="10" t="str">
        <f t="shared" si="52"/>
        <v>Free RN|Running|M</v>
      </c>
      <c r="Q1728" s="11">
        <f>Cleaned_Data[[#This Row],[Order_Date]]</f>
        <v>45687</v>
      </c>
      <c r="R1728" s="10" t="str">
        <f>Cleaned_Data[[#This Row],[Region]]</f>
        <v>Bangalore</v>
      </c>
      <c r="S1728" s="10" t="str">
        <f>Cleaned_Data[[#This Row],[Sales_Channel]]</f>
        <v>Retail</v>
      </c>
      <c r="T1728" s="10" t="str">
        <f>Cleaned_Data[[#This Row],[Gender_Category]]</f>
        <v>Women</v>
      </c>
      <c r="U1728" t="str">
        <f t="shared" si="53"/>
        <v>DK-555</v>
      </c>
      <c r="V1728" s="10"/>
      <c r="W1728" s="10"/>
    </row>
    <row r="1729" spans="1:23" x14ac:dyDescent="0.3">
      <c r="A1729" s="10" t="s">
        <v>2048</v>
      </c>
      <c r="B1729" s="10">
        <f>Cleaned_Data[[#This Row],[Order_ID]]</f>
        <v>3807</v>
      </c>
      <c r="C1729" s="10" t="str">
        <f>_xlfn.XLOOKUP(P1729,Dim_Product!$E$2:$E$221,Dim_Product!$A$2:$A$221,"Not Found")</f>
        <v>PK-106</v>
      </c>
      <c r="D1729" s="10" t="str">
        <f>_xlfn.XLOOKUP(Table5[[#This Row],[Order_Date]],Table8[Date],Table8[Date_Key],"Not Found")</f>
        <v>DK-511</v>
      </c>
      <c r="E1729" s="10" t="str">
        <f>_xlfn.XLOOKUP(R1729,Table4[Region],Table4[Region_Key])</f>
        <v>RK-02</v>
      </c>
      <c r="F1729" s="10" t="str">
        <f>_xlfn.XLOOKUP(S1729,Table6[Sales_Channel],Table6[Channel_Key])</f>
        <v>CK-02</v>
      </c>
      <c r="G1729" s="10" t="str">
        <f>_xlfn.XLOOKUP(T1729,Table7[Gender_Category],Table7[Gender_Key])</f>
        <v>GK-01</v>
      </c>
      <c r="H1729" s="10">
        <f>Cleaned_Data[[#This Row],[Units_Sold]]</f>
        <v>3</v>
      </c>
      <c r="I1729" s="10">
        <f>Cleaned_Data[[#This Row],[MRP]]</f>
        <v>6110.0300000000007</v>
      </c>
      <c r="J1729" s="10">
        <f>Cleaned_Data[[#This Row],[Discount_Applied]]</f>
        <v>0</v>
      </c>
      <c r="K1729" s="10">
        <f>Cleaned_Data[[#This Row],[Revenue]]</f>
        <v>0</v>
      </c>
      <c r="L1729" s="10">
        <f>Cleaned_Data[[#This Row],[Profit]]</f>
        <v>-1172.3599999999999</v>
      </c>
      <c r="M1729" s="10" t="str">
        <f>Cleaned_Data[[#This Row],[Product_Name]]</f>
        <v>Dunk Low</v>
      </c>
      <c r="N1729" s="10" t="str">
        <f>Cleaned_Data[[#This Row],[Product_Line]]</f>
        <v>Lifestyle</v>
      </c>
      <c r="O1729" s="10" t="str">
        <f>Cleaned_Data[[#This Row],[Size]]</f>
        <v>NA</v>
      </c>
      <c r="P1729" s="10" t="str">
        <f t="shared" si="52"/>
        <v>Dunk Low|Lifestyle|NA</v>
      </c>
      <c r="Q1729" s="11">
        <f>Cleaned_Data[[#This Row],[Order_Date]]</f>
        <v>45643</v>
      </c>
      <c r="R1729" s="10" t="str">
        <f>Cleaned_Data[[#This Row],[Region]]</f>
        <v>Hyderabad</v>
      </c>
      <c r="S1729" s="10" t="str">
        <f>Cleaned_Data[[#This Row],[Sales_Channel]]</f>
        <v>Retail</v>
      </c>
      <c r="T1729" s="10" t="str">
        <f>Cleaned_Data[[#This Row],[Gender_Category]]</f>
        <v>Kids</v>
      </c>
      <c r="U1729" t="str">
        <f t="shared" si="53"/>
        <v>DK-511</v>
      </c>
      <c r="V1729" s="10"/>
      <c r="W1729" s="10"/>
    </row>
    <row r="1730" spans="1:23" x14ac:dyDescent="0.3">
      <c r="A1730" s="10" t="s">
        <v>2049</v>
      </c>
      <c r="B1730" s="10">
        <f>Cleaned_Data[[#This Row],[Order_ID]]</f>
        <v>3808</v>
      </c>
      <c r="C1730" s="10" t="str">
        <f>_xlfn.XLOOKUP(P1730,Dim_Product!$E$2:$E$221,Dim_Product!$A$2:$A$221,"Not Found")</f>
        <v>PK-116</v>
      </c>
      <c r="D1730" s="10" t="str">
        <f>_xlfn.XLOOKUP(Table5[[#This Row],[Order_Date]],Table8[Date],Table8[Date_Key],"Not Found")</f>
        <v>Not Found</v>
      </c>
      <c r="E1730" s="10" t="str">
        <f>_xlfn.XLOOKUP(R1730,Table4[Region],Table4[Region_Key])</f>
        <v>RK-06</v>
      </c>
      <c r="F1730" s="10" t="str">
        <f>_xlfn.XLOOKUP(S1730,Table6[Sales_Channel],Table6[Channel_Key])</f>
        <v>CK-01</v>
      </c>
      <c r="G1730" s="10" t="str">
        <f>_xlfn.XLOOKUP(T1730,Table7[Gender_Category],Table7[Gender_Key])</f>
        <v>GK-01</v>
      </c>
      <c r="H1730" s="10">
        <f>Cleaned_Data[[#This Row],[Units_Sold]]</f>
        <v>0</v>
      </c>
      <c r="I1730" s="10">
        <f>Cleaned_Data[[#This Row],[MRP]]</f>
        <v>6110.0300000000007</v>
      </c>
      <c r="J1730" s="10">
        <f>Cleaned_Data[[#This Row],[Discount_Applied]]</f>
        <v>0.93</v>
      </c>
      <c r="K1730" s="10">
        <f>Cleaned_Data[[#This Row],[Revenue]]</f>
        <v>0</v>
      </c>
      <c r="L1730" s="10">
        <f>Cleaned_Data[[#This Row],[Profit]]</f>
        <v>1363.94</v>
      </c>
      <c r="M1730" s="10" t="str">
        <f>Cleaned_Data[[#This Row],[Product_Name]]</f>
        <v>Free RN</v>
      </c>
      <c r="N1730" s="10" t="str">
        <f>Cleaned_Data[[#This Row],[Product_Line]]</f>
        <v>Running</v>
      </c>
      <c r="O1730" s="10" t="str">
        <f>Cleaned_Data[[#This Row],[Size]]</f>
        <v>M</v>
      </c>
      <c r="P1730" s="10" t="str">
        <f t="shared" si="52"/>
        <v>Free RN|Running|M</v>
      </c>
      <c r="Q1730" s="11" t="str">
        <f>Cleaned_Data[[#This Row],[Order_Date]]</f>
        <v/>
      </c>
      <c r="R1730" s="10" t="str">
        <f>Cleaned_Data[[#This Row],[Region]]</f>
        <v>Kolkata</v>
      </c>
      <c r="S1730" s="10" t="str">
        <f>Cleaned_Data[[#This Row],[Sales_Channel]]</f>
        <v>Online</v>
      </c>
      <c r="T1730" s="10" t="str">
        <f>Cleaned_Data[[#This Row],[Gender_Category]]</f>
        <v>Kids</v>
      </c>
      <c r="U1730" t="str">
        <f t="shared" si="53"/>
        <v>Not Found</v>
      </c>
      <c r="V1730" s="10"/>
      <c r="W1730" s="10"/>
    </row>
    <row r="1731" spans="1:23" x14ac:dyDescent="0.3">
      <c r="A1731" s="10" t="s">
        <v>2050</v>
      </c>
      <c r="B1731" s="10">
        <f>Cleaned_Data[[#This Row],[Order_ID]]</f>
        <v>3809</v>
      </c>
      <c r="C1731" s="10" t="str">
        <f>_xlfn.XLOOKUP(P1731,Dim_Product!$E$2:$E$221,Dim_Product!$A$2:$A$221,"Not Found")</f>
        <v>PK-63</v>
      </c>
      <c r="D1731" s="10" t="str">
        <f>_xlfn.XLOOKUP(Table5[[#This Row],[Order_Date]],Table8[Date],Table8[Date_Key],"Not Found")</f>
        <v>DK-562</v>
      </c>
      <c r="E1731" s="10" t="str">
        <f>_xlfn.XLOOKUP(R1731,Table4[Region],Table4[Region_Key])</f>
        <v>RK-06</v>
      </c>
      <c r="F1731" s="10" t="str">
        <f>_xlfn.XLOOKUP(S1731,Table6[Sales_Channel],Table6[Channel_Key])</f>
        <v>CK-02</v>
      </c>
      <c r="G1731" s="10" t="str">
        <f>_xlfn.XLOOKUP(T1731,Table7[Gender_Category],Table7[Gender_Key])</f>
        <v>GK-02</v>
      </c>
      <c r="H1731" s="10">
        <f>Cleaned_Data[[#This Row],[Units_Sold]]</f>
        <v>-1</v>
      </c>
      <c r="I1731" s="10">
        <f>Cleaned_Data[[#This Row],[MRP]]</f>
        <v>6110.0300000000007</v>
      </c>
      <c r="J1731" s="10">
        <f>Cleaned_Data[[#This Row],[Discount_Applied]]</f>
        <v>0</v>
      </c>
      <c r="K1731" s="10">
        <f>Cleaned_Data[[#This Row],[Revenue]]</f>
        <v>0</v>
      </c>
      <c r="L1731" s="10">
        <f>Cleaned_Data[[#This Row],[Profit]]</f>
        <v>3564.78</v>
      </c>
      <c r="M1731" s="10" t="str">
        <f>Cleaned_Data[[#This Row],[Product_Name]]</f>
        <v>Air Zoom</v>
      </c>
      <c r="N1731" s="10" t="str">
        <f>Cleaned_Data[[#This Row],[Product_Line]]</f>
        <v>Running</v>
      </c>
      <c r="O1731" s="10" t="str">
        <f>Cleaned_Data[[#This Row],[Size]]</f>
        <v>11</v>
      </c>
      <c r="P1731" s="10" t="str">
        <f t="shared" ref="P1731:P1794" si="54">TRIM(M1731)&amp;"|"&amp;TRIM(N1731)&amp;"|"&amp;TRIM(O1731)</f>
        <v>Air Zoom|Running|11</v>
      </c>
      <c r="Q1731" s="11">
        <f>Cleaned_Data[[#This Row],[Order_Date]]</f>
        <v>45694</v>
      </c>
      <c r="R1731" s="10" t="str">
        <f>Cleaned_Data[[#This Row],[Region]]</f>
        <v>Kolkata</v>
      </c>
      <c r="S1731" s="10" t="str">
        <f>Cleaned_Data[[#This Row],[Sales_Channel]]</f>
        <v>Retail</v>
      </c>
      <c r="T1731" s="10" t="str">
        <f>Cleaned_Data[[#This Row],[Gender_Category]]</f>
        <v>Women</v>
      </c>
      <c r="U1731" t="str">
        <f t="shared" ref="U1731:U1794" si="55">IF(D1731="",0,D1731)</f>
        <v>DK-562</v>
      </c>
      <c r="V1731" s="10"/>
      <c r="W1731" s="10"/>
    </row>
    <row r="1732" spans="1:23" x14ac:dyDescent="0.3">
      <c r="A1732" s="10" t="s">
        <v>2051</v>
      </c>
      <c r="B1732" s="10">
        <f>Cleaned_Data[[#This Row],[Order_ID]]</f>
        <v>3810</v>
      </c>
      <c r="C1732" s="10" t="str">
        <f>_xlfn.XLOOKUP(P1732,Dim_Product!$E$2:$E$221,Dim_Product!$A$2:$A$221,"Not Found")</f>
        <v>PK-122</v>
      </c>
      <c r="D1732" s="10" t="str">
        <f>_xlfn.XLOOKUP(Table5[[#This Row],[Order_Date]],Table8[Date],Table8[Date_Key],"Not Found")</f>
        <v>Not Found</v>
      </c>
      <c r="E1732" s="10" t="str">
        <f>_xlfn.XLOOKUP(R1732,Table4[Region],Table4[Region_Key])</f>
        <v>RK-04</v>
      </c>
      <c r="F1732" s="10" t="str">
        <f>_xlfn.XLOOKUP(S1732,Table6[Sales_Channel],Table6[Channel_Key])</f>
        <v>CK-01</v>
      </c>
      <c r="G1732" s="10" t="str">
        <f>_xlfn.XLOOKUP(T1732,Table7[Gender_Category],Table7[Gender_Key])</f>
        <v>GK-01</v>
      </c>
      <c r="H1732" s="10">
        <f>Cleaned_Data[[#This Row],[Units_Sold]]</f>
        <v>2</v>
      </c>
      <c r="I1732" s="10">
        <f>Cleaned_Data[[#This Row],[MRP]]</f>
        <v>7556.37</v>
      </c>
      <c r="J1732" s="10">
        <f>Cleaned_Data[[#This Row],[Discount_Applied]]</f>
        <v>0</v>
      </c>
      <c r="K1732" s="10">
        <f>Cleaned_Data[[#This Row],[Revenue]]</f>
        <v>0</v>
      </c>
      <c r="L1732" s="10">
        <f>Cleaned_Data[[#This Row],[Profit]]</f>
        <v>2530.62</v>
      </c>
      <c r="M1732" s="10" t="str">
        <f>Cleaned_Data[[#This Row],[Product_Name]]</f>
        <v>Phantom GT</v>
      </c>
      <c r="N1732" s="10" t="str">
        <f>Cleaned_Data[[#This Row],[Product_Line]]</f>
        <v>Soccer</v>
      </c>
      <c r="O1732" s="10" t="str">
        <f>Cleaned_Data[[#This Row],[Size]]</f>
        <v>M</v>
      </c>
      <c r="P1732" s="10" t="str">
        <f t="shared" si="54"/>
        <v>Phantom GT|Soccer|M</v>
      </c>
      <c r="Q1732" s="11" t="str">
        <f>Cleaned_Data[[#This Row],[Order_Date]]</f>
        <v/>
      </c>
      <c r="R1732" s="10" t="str">
        <f>Cleaned_Data[[#This Row],[Region]]</f>
        <v>Pune</v>
      </c>
      <c r="S1732" s="10" t="str">
        <f>Cleaned_Data[[#This Row],[Sales_Channel]]</f>
        <v>Online</v>
      </c>
      <c r="T1732" s="10" t="str">
        <f>Cleaned_Data[[#This Row],[Gender_Category]]</f>
        <v>Kids</v>
      </c>
      <c r="U1732" t="str">
        <f t="shared" si="55"/>
        <v>Not Found</v>
      </c>
      <c r="V1732" s="10"/>
      <c r="W1732" s="10"/>
    </row>
    <row r="1733" spans="1:23" x14ac:dyDescent="0.3">
      <c r="A1733" s="10" t="s">
        <v>2052</v>
      </c>
      <c r="B1733" s="10">
        <f>Cleaned_Data[[#This Row],[Order_ID]]</f>
        <v>3811</v>
      </c>
      <c r="C1733" s="10" t="str">
        <f>_xlfn.XLOOKUP(P1733,Dim_Product!$E$2:$E$221,Dim_Product!$A$2:$A$221,"Not Found")</f>
        <v>PK-05</v>
      </c>
      <c r="D1733" s="10" t="str">
        <f>_xlfn.XLOOKUP(Table5[[#This Row],[Order_Date]],Table8[Date],Table8[Date_Key],"Not Found")</f>
        <v>DK-569</v>
      </c>
      <c r="E1733" s="10" t="str">
        <f>_xlfn.XLOOKUP(R1733,Table4[Region],Table4[Region_Key])</f>
        <v>RK-01</v>
      </c>
      <c r="F1733" s="10" t="str">
        <f>_xlfn.XLOOKUP(S1733,Table6[Sales_Channel],Table6[Channel_Key])</f>
        <v>CK-01</v>
      </c>
      <c r="G1733" s="10" t="str">
        <f>_xlfn.XLOOKUP(T1733,Table7[Gender_Category],Table7[Gender_Key])</f>
        <v>GK-02</v>
      </c>
      <c r="H1733" s="10">
        <f>Cleaned_Data[[#This Row],[Units_Sold]]</f>
        <v>0</v>
      </c>
      <c r="I1733" s="10">
        <f>Cleaned_Data[[#This Row],[MRP]]</f>
        <v>5706.6</v>
      </c>
      <c r="J1733" s="10">
        <f>Cleaned_Data[[#This Row],[Discount_Applied]]</f>
        <v>0</v>
      </c>
      <c r="K1733" s="10">
        <f>Cleaned_Data[[#This Row],[Revenue]]</f>
        <v>0</v>
      </c>
      <c r="L1733" s="10">
        <f>Cleaned_Data[[#This Row],[Profit]]</f>
        <v>1397.86</v>
      </c>
      <c r="M1733" s="10" t="str">
        <f>Cleaned_Data[[#This Row],[Product_Name]]</f>
        <v>React Infinity</v>
      </c>
      <c r="N1733" s="10" t="str">
        <f>Cleaned_Data[[#This Row],[Product_Line]]</f>
        <v>Running</v>
      </c>
      <c r="O1733" s="10" t="str">
        <f>Cleaned_Data[[#This Row],[Size]]</f>
        <v>XL</v>
      </c>
      <c r="P1733" s="10" t="str">
        <f t="shared" si="54"/>
        <v>React Infinity|Running|XL</v>
      </c>
      <c r="Q1733" s="11">
        <f>Cleaned_Data[[#This Row],[Order_Date]]</f>
        <v>45701</v>
      </c>
      <c r="R1733" s="10" t="str">
        <f>Cleaned_Data[[#This Row],[Region]]</f>
        <v>Bangalore</v>
      </c>
      <c r="S1733" s="10" t="str">
        <f>Cleaned_Data[[#This Row],[Sales_Channel]]</f>
        <v>Online</v>
      </c>
      <c r="T1733" s="10" t="str">
        <f>Cleaned_Data[[#This Row],[Gender_Category]]</f>
        <v>Women</v>
      </c>
      <c r="U1733" t="str">
        <f t="shared" si="55"/>
        <v>DK-569</v>
      </c>
      <c r="V1733" s="10"/>
      <c r="W1733" s="10"/>
    </row>
    <row r="1734" spans="1:23" x14ac:dyDescent="0.3">
      <c r="A1734" s="10" t="s">
        <v>2053</v>
      </c>
      <c r="B1734" s="10">
        <f>Cleaned_Data[[#This Row],[Order_ID]]</f>
        <v>3812</v>
      </c>
      <c r="C1734" s="10" t="str">
        <f>_xlfn.XLOOKUP(P1734,Dim_Product!$E$2:$E$221,Dim_Product!$A$2:$A$221,"Not Found")</f>
        <v>PK-55</v>
      </c>
      <c r="D1734" s="10" t="str">
        <f>_xlfn.XLOOKUP(Table5[[#This Row],[Order_Date]],Table8[Date],Table8[Date_Key],"Not Found")</f>
        <v>DK-234</v>
      </c>
      <c r="E1734" s="10" t="str">
        <f>_xlfn.XLOOKUP(R1734,Table4[Region],Table4[Region_Key])</f>
        <v>RK-06</v>
      </c>
      <c r="F1734" s="10" t="str">
        <f>_xlfn.XLOOKUP(S1734,Table6[Sales_Channel],Table6[Channel_Key])</f>
        <v>CK-01</v>
      </c>
      <c r="G1734" s="10" t="str">
        <f>_xlfn.XLOOKUP(T1734,Table7[Gender_Category],Table7[Gender_Key])</f>
        <v>GK-01</v>
      </c>
      <c r="H1734" s="10">
        <f>Cleaned_Data[[#This Row],[Units_Sold]]</f>
        <v>0</v>
      </c>
      <c r="I1734" s="10">
        <f>Cleaned_Data[[#This Row],[MRP]]</f>
        <v>9321.19</v>
      </c>
      <c r="J1734" s="10">
        <f>Cleaned_Data[[#This Row],[Discount_Applied]]</f>
        <v>0</v>
      </c>
      <c r="K1734" s="10">
        <f>Cleaned_Data[[#This Row],[Revenue]]</f>
        <v>0</v>
      </c>
      <c r="L1734" s="10">
        <f>Cleaned_Data[[#This Row],[Profit]]</f>
        <v>818.49</v>
      </c>
      <c r="M1734" s="10" t="str">
        <f>Cleaned_Data[[#This Row],[Product_Name]]</f>
        <v>ZoomX Invincible</v>
      </c>
      <c r="N1734" s="10" t="str">
        <f>Cleaned_Data[[#This Row],[Product_Line]]</f>
        <v>Training</v>
      </c>
      <c r="O1734" s="10" t="str">
        <f>Cleaned_Data[[#This Row],[Size]]</f>
        <v>L</v>
      </c>
      <c r="P1734" s="10" t="str">
        <f t="shared" si="54"/>
        <v>ZoomX Invincible|Training|L</v>
      </c>
      <c r="Q1734" s="11">
        <f>Cleaned_Data[[#This Row],[Order_Date]]</f>
        <v>45366</v>
      </c>
      <c r="R1734" s="10" t="str">
        <f>Cleaned_Data[[#This Row],[Region]]</f>
        <v>Kolkata</v>
      </c>
      <c r="S1734" s="10" t="str">
        <f>Cleaned_Data[[#This Row],[Sales_Channel]]</f>
        <v>Online</v>
      </c>
      <c r="T1734" s="10" t="str">
        <f>Cleaned_Data[[#This Row],[Gender_Category]]</f>
        <v>Kids</v>
      </c>
      <c r="U1734" t="str">
        <f t="shared" si="55"/>
        <v>DK-234</v>
      </c>
      <c r="V1734" s="10"/>
      <c r="W1734" s="10"/>
    </row>
    <row r="1735" spans="1:23" x14ac:dyDescent="0.3">
      <c r="A1735" s="10" t="s">
        <v>2054</v>
      </c>
      <c r="B1735" s="10">
        <f>Cleaned_Data[[#This Row],[Order_ID]]</f>
        <v>3813</v>
      </c>
      <c r="C1735" s="10" t="str">
        <f>_xlfn.XLOOKUP(P1735,Dim_Product!$E$2:$E$221,Dim_Product!$A$2:$A$221,"Not Found")</f>
        <v>PK-20</v>
      </c>
      <c r="D1735" s="10" t="str">
        <f>_xlfn.XLOOKUP(Table5[[#This Row],[Order_Date]],Table8[Date],Table8[Date_Key],"Not Found")</f>
        <v>Not Found</v>
      </c>
      <c r="E1735" s="10" t="str">
        <f>_xlfn.XLOOKUP(R1735,Table4[Region],Table4[Region_Key])</f>
        <v>RK-03</v>
      </c>
      <c r="F1735" s="10" t="str">
        <f>_xlfn.XLOOKUP(S1735,Table6[Sales_Channel],Table6[Channel_Key])</f>
        <v>CK-01</v>
      </c>
      <c r="G1735" s="10" t="str">
        <f>_xlfn.XLOOKUP(T1735,Table7[Gender_Category],Table7[Gender_Key])</f>
        <v>GK-03</v>
      </c>
      <c r="H1735" s="10">
        <f>Cleaned_Data[[#This Row],[Units_Sold]]</f>
        <v>3</v>
      </c>
      <c r="I1735" s="10">
        <f>Cleaned_Data[[#This Row],[MRP]]</f>
        <v>6110.0300000000007</v>
      </c>
      <c r="J1735" s="10">
        <f>Cleaned_Data[[#This Row],[Discount_Applied]]</f>
        <v>0</v>
      </c>
      <c r="K1735" s="10">
        <f>Cleaned_Data[[#This Row],[Revenue]]</f>
        <v>0</v>
      </c>
      <c r="L1735" s="10">
        <f>Cleaned_Data[[#This Row],[Profit]]</f>
        <v>-921.98</v>
      </c>
      <c r="M1735" s="10" t="str">
        <f>Cleaned_Data[[#This Row],[Product_Name]]</f>
        <v>Waffle One</v>
      </c>
      <c r="N1735" s="10" t="str">
        <f>Cleaned_Data[[#This Row],[Product_Line]]</f>
        <v>Lifestyle</v>
      </c>
      <c r="O1735" s="10" t="str">
        <f>Cleaned_Data[[#This Row],[Size]]</f>
        <v>M</v>
      </c>
      <c r="P1735" s="10" t="str">
        <f t="shared" si="54"/>
        <v>Waffle One|Lifestyle|M</v>
      </c>
      <c r="Q1735" s="11" t="str">
        <f>Cleaned_Data[[#This Row],[Order_Date]]</f>
        <v/>
      </c>
      <c r="R1735" s="10" t="str">
        <f>Cleaned_Data[[#This Row],[Region]]</f>
        <v>Mumbai</v>
      </c>
      <c r="S1735" s="10" t="str">
        <f>Cleaned_Data[[#This Row],[Sales_Channel]]</f>
        <v>Online</v>
      </c>
      <c r="T1735" s="10" t="str">
        <f>Cleaned_Data[[#This Row],[Gender_Category]]</f>
        <v>Men</v>
      </c>
      <c r="U1735" t="str">
        <f t="shared" si="55"/>
        <v>Not Found</v>
      </c>
      <c r="V1735" s="10"/>
      <c r="W1735" s="10"/>
    </row>
    <row r="1736" spans="1:23" x14ac:dyDescent="0.3">
      <c r="A1736" s="10" t="s">
        <v>2055</v>
      </c>
      <c r="B1736" s="10">
        <f>Cleaned_Data[[#This Row],[Order_ID]]</f>
        <v>3814</v>
      </c>
      <c r="C1736" s="10" t="str">
        <f>_xlfn.XLOOKUP(P1736,Dim_Product!$E$2:$E$221,Dim_Product!$A$2:$A$221,"Not Found")</f>
        <v>PK-111</v>
      </c>
      <c r="D1736" s="10" t="str">
        <f>_xlfn.XLOOKUP(Table5[[#This Row],[Order_Date]],Table8[Date],Table8[Date_Key],"Not Found")</f>
        <v>Not Found</v>
      </c>
      <c r="E1736" s="10" t="str">
        <f>_xlfn.XLOOKUP(R1736,Table4[Region],Table4[Region_Key])</f>
        <v>RK-06</v>
      </c>
      <c r="F1736" s="10" t="str">
        <f>_xlfn.XLOOKUP(S1736,Table6[Sales_Channel],Table6[Channel_Key])</f>
        <v>CK-02</v>
      </c>
      <c r="G1736" s="10" t="str">
        <f>_xlfn.XLOOKUP(T1736,Table7[Gender_Category],Table7[Gender_Key])</f>
        <v>GK-01</v>
      </c>
      <c r="H1736" s="10">
        <f>Cleaned_Data[[#This Row],[Units_Sold]]</f>
        <v>-1</v>
      </c>
      <c r="I1736" s="10">
        <f>Cleaned_Data[[#This Row],[MRP]]</f>
        <v>9668.4699999999993</v>
      </c>
      <c r="J1736" s="10">
        <f>Cleaned_Data[[#This Row],[Discount_Applied]]</f>
        <v>0</v>
      </c>
      <c r="K1736" s="10">
        <f>Cleaned_Data[[#This Row],[Revenue]]</f>
        <v>0</v>
      </c>
      <c r="L1736" s="10">
        <f>Cleaned_Data[[#This Row],[Profit]]</f>
        <v>3718.8</v>
      </c>
      <c r="M1736" s="10" t="str">
        <f>Cleaned_Data[[#This Row],[Product_Name]]</f>
        <v>Dunk Low</v>
      </c>
      <c r="N1736" s="10" t="str">
        <f>Cleaned_Data[[#This Row],[Product_Line]]</f>
        <v>Lifestyle</v>
      </c>
      <c r="O1736" s="10" t="str">
        <f>Cleaned_Data[[#This Row],[Size]]</f>
        <v>M</v>
      </c>
      <c r="P1736" s="10" t="str">
        <f t="shared" si="54"/>
        <v>Dunk Low|Lifestyle|M</v>
      </c>
      <c r="Q1736" s="11" t="str">
        <f>Cleaned_Data[[#This Row],[Order_Date]]</f>
        <v/>
      </c>
      <c r="R1736" s="10" t="str">
        <f>Cleaned_Data[[#This Row],[Region]]</f>
        <v>Kolkata</v>
      </c>
      <c r="S1736" s="10" t="str">
        <f>Cleaned_Data[[#This Row],[Sales_Channel]]</f>
        <v>Retail</v>
      </c>
      <c r="T1736" s="10" t="str">
        <f>Cleaned_Data[[#This Row],[Gender_Category]]</f>
        <v>Kids</v>
      </c>
      <c r="U1736" t="str">
        <f t="shared" si="55"/>
        <v>Not Found</v>
      </c>
      <c r="V1736" s="10"/>
      <c r="W1736" s="10"/>
    </row>
    <row r="1737" spans="1:23" x14ac:dyDescent="0.3">
      <c r="A1737" s="10" t="s">
        <v>2056</v>
      </c>
      <c r="B1737" s="10">
        <f>Cleaned_Data[[#This Row],[Order_ID]]</f>
        <v>3815</v>
      </c>
      <c r="C1737" s="10" t="str">
        <f>_xlfn.XLOOKUP(P1737,Dim_Product!$E$2:$E$221,Dim_Product!$A$2:$A$221,"Not Found")</f>
        <v>PK-109</v>
      </c>
      <c r="D1737" s="10" t="str">
        <f>_xlfn.XLOOKUP(Table5[[#This Row],[Order_Date]],Table8[Date],Table8[Date_Key],"Not Found")</f>
        <v>DK-422</v>
      </c>
      <c r="E1737" s="10" t="str">
        <f>_xlfn.XLOOKUP(R1737,Table4[Region],Table4[Region_Key])</f>
        <v>RK-06</v>
      </c>
      <c r="F1737" s="10" t="str">
        <f>_xlfn.XLOOKUP(S1737,Table6[Sales_Channel],Table6[Channel_Key])</f>
        <v>CK-01</v>
      </c>
      <c r="G1737" s="10" t="str">
        <f>_xlfn.XLOOKUP(T1737,Table7[Gender_Category],Table7[Gender_Key])</f>
        <v>GK-02</v>
      </c>
      <c r="H1737" s="10">
        <f>Cleaned_Data[[#This Row],[Units_Sold]]</f>
        <v>3</v>
      </c>
      <c r="I1737" s="10">
        <f>Cleaned_Data[[#This Row],[MRP]]</f>
        <v>6110.0300000000007</v>
      </c>
      <c r="J1737" s="10">
        <f>Cleaned_Data[[#This Row],[Discount_Applied]]</f>
        <v>0</v>
      </c>
      <c r="K1737" s="10">
        <f>Cleaned_Data[[#This Row],[Revenue]]</f>
        <v>0</v>
      </c>
      <c r="L1737" s="10">
        <f>Cleaned_Data[[#This Row],[Profit]]</f>
        <v>1224.44</v>
      </c>
      <c r="M1737" s="10" t="str">
        <f>Cleaned_Data[[#This Row],[Product_Name]]</f>
        <v>Flex Trainer</v>
      </c>
      <c r="N1737" s="10" t="str">
        <f>Cleaned_Data[[#This Row],[Product_Line]]</f>
        <v>Training</v>
      </c>
      <c r="O1737" s="10" t="str">
        <f>Cleaned_Data[[#This Row],[Size]]</f>
        <v>9</v>
      </c>
      <c r="P1737" s="10" t="str">
        <f t="shared" si="54"/>
        <v>Flex Trainer|Training|9</v>
      </c>
      <c r="Q1737" s="11">
        <f>Cleaned_Data[[#This Row],[Order_Date]]</f>
        <v>45554</v>
      </c>
      <c r="R1737" s="10" t="str">
        <f>Cleaned_Data[[#This Row],[Region]]</f>
        <v>Kolkata</v>
      </c>
      <c r="S1737" s="10" t="str">
        <f>Cleaned_Data[[#This Row],[Sales_Channel]]</f>
        <v>Online</v>
      </c>
      <c r="T1737" s="10" t="str">
        <f>Cleaned_Data[[#This Row],[Gender_Category]]</f>
        <v>Women</v>
      </c>
      <c r="U1737" t="str">
        <f t="shared" si="55"/>
        <v>DK-422</v>
      </c>
      <c r="V1737" s="10"/>
      <c r="W1737" s="10"/>
    </row>
    <row r="1738" spans="1:23" x14ac:dyDescent="0.3">
      <c r="A1738" s="10" t="s">
        <v>2057</v>
      </c>
      <c r="B1738" s="10">
        <f>Cleaned_Data[[#This Row],[Order_ID]]</f>
        <v>3816</v>
      </c>
      <c r="C1738" s="10" t="str">
        <f>_xlfn.XLOOKUP(P1738,Dim_Product!$E$2:$E$221,Dim_Product!$A$2:$A$221,"Not Found")</f>
        <v>PK-156</v>
      </c>
      <c r="D1738" s="10" t="str">
        <f>_xlfn.XLOOKUP(Table5[[#This Row],[Order_Date]],Table8[Date],Table8[Date_Key],"Not Found")</f>
        <v>Not Found</v>
      </c>
      <c r="E1738" s="10" t="str">
        <f>_xlfn.XLOOKUP(R1738,Table4[Region],Table4[Region_Key])</f>
        <v>RK-01</v>
      </c>
      <c r="F1738" s="10" t="str">
        <f>_xlfn.XLOOKUP(S1738,Table6[Sales_Channel],Table6[Channel_Key])</f>
        <v>CK-01</v>
      </c>
      <c r="G1738" s="10" t="str">
        <f>_xlfn.XLOOKUP(T1738,Table7[Gender_Category],Table7[Gender_Key])</f>
        <v>GK-03</v>
      </c>
      <c r="H1738" s="10">
        <f>Cleaned_Data[[#This Row],[Units_Sold]]</f>
        <v>2</v>
      </c>
      <c r="I1738" s="10">
        <f>Cleaned_Data[[#This Row],[MRP]]</f>
        <v>7264.55</v>
      </c>
      <c r="J1738" s="10">
        <f>Cleaned_Data[[#This Row],[Discount_Applied]]</f>
        <v>0</v>
      </c>
      <c r="K1738" s="10">
        <f>Cleaned_Data[[#This Row],[Revenue]]</f>
        <v>0</v>
      </c>
      <c r="L1738" s="10">
        <f>Cleaned_Data[[#This Row],[Profit]]</f>
        <v>-406.85</v>
      </c>
      <c r="M1738" s="10" t="str">
        <f>Cleaned_Data[[#This Row],[Product_Name]]</f>
        <v>Premier III</v>
      </c>
      <c r="N1738" s="10" t="str">
        <f>Cleaned_Data[[#This Row],[Product_Line]]</f>
        <v>Soccer</v>
      </c>
      <c r="O1738" s="10" t="str">
        <f>Cleaned_Data[[#This Row],[Size]]</f>
        <v>8</v>
      </c>
      <c r="P1738" s="10" t="str">
        <f t="shared" si="54"/>
        <v>Premier III|Soccer|8</v>
      </c>
      <c r="Q1738" s="11" t="str">
        <f>Cleaned_Data[[#This Row],[Order_Date]]</f>
        <v/>
      </c>
      <c r="R1738" s="10" t="str">
        <f>Cleaned_Data[[#This Row],[Region]]</f>
        <v>Bangalore</v>
      </c>
      <c r="S1738" s="10" t="str">
        <f>Cleaned_Data[[#This Row],[Sales_Channel]]</f>
        <v>Online</v>
      </c>
      <c r="T1738" s="10" t="str">
        <f>Cleaned_Data[[#This Row],[Gender_Category]]</f>
        <v>Men</v>
      </c>
      <c r="U1738" t="str">
        <f t="shared" si="55"/>
        <v>Not Found</v>
      </c>
      <c r="V1738" s="10"/>
      <c r="W1738" s="10"/>
    </row>
    <row r="1739" spans="1:23" x14ac:dyDescent="0.3">
      <c r="A1739" s="10" t="s">
        <v>2058</v>
      </c>
      <c r="B1739" s="10">
        <f>Cleaned_Data[[#This Row],[Order_ID]]</f>
        <v>3817</v>
      </c>
      <c r="C1739" s="10" t="str">
        <f>_xlfn.XLOOKUP(P1739,Dim_Product!$E$2:$E$221,Dim_Product!$A$2:$A$221,"Not Found")</f>
        <v>PK-99</v>
      </c>
      <c r="D1739" s="10" t="str">
        <f>_xlfn.XLOOKUP(Table5[[#This Row],[Order_Date]],Table8[Date],Table8[Date_Key],"Not Found")</f>
        <v>Not Found</v>
      </c>
      <c r="E1739" s="10" t="str">
        <f>_xlfn.XLOOKUP(R1739,Table4[Region],Table4[Region_Key])</f>
        <v>RK-03</v>
      </c>
      <c r="F1739" s="10" t="str">
        <f>_xlfn.XLOOKUP(S1739,Table6[Sales_Channel],Table6[Channel_Key])</f>
        <v>CK-02</v>
      </c>
      <c r="G1739" s="10" t="str">
        <f>_xlfn.XLOOKUP(T1739,Table7[Gender_Category],Table7[Gender_Key])</f>
        <v>GK-01</v>
      </c>
      <c r="H1739" s="10">
        <f>Cleaned_Data[[#This Row],[Units_Sold]]</f>
        <v>-1</v>
      </c>
      <c r="I1739" s="10">
        <f>Cleaned_Data[[#This Row],[MRP]]</f>
        <v>6110.0300000000007</v>
      </c>
      <c r="J1739" s="10">
        <f>Cleaned_Data[[#This Row],[Discount_Applied]]</f>
        <v>0.61</v>
      </c>
      <c r="K1739" s="10">
        <f>Cleaned_Data[[#This Row],[Revenue]]</f>
        <v>0</v>
      </c>
      <c r="L1739" s="10">
        <f>Cleaned_Data[[#This Row],[Profit]]</f>
        <v>623.82000000000005</v>
      </c>
      <c r="M1739" s="10" t="str">
        <f>Cleaned_Data[[#This Row],[Product_Name]]</f>
        <v>Kyrie Flytrap</v>
      </c>
      <c r="N1739" s="10" t="str">
        <f>Cleaned_Data[[#This Row],[Product_Line]]</f>
        <v>Basketball</v>
      </c>
      <c r="O1739" s="10" t="str">
        <f>Cleaned_Data[[#This Row],[Size]]</f>
        <v>XL</v>
      </c>
      <c r="P1739" s="10" t="str">
        <f t="shared" si="54"/>
        <v>Kyrie Flytrap|Basketball|XL</v>
      </c>
      <c r="Q1739" s="11" t="str">
        <f>Cleaned_Data[[#This Row],[Order_Date]]</f>
        <v/>
      </c>
      <c r="R1739" s="10" t="str">
        <f>Cleaned_Data[[#This Row],[Region]]</f>
        <v>Mumbai</v>
      </c>
      <c r="S1739" s="10" t="str">
        <f>Cleaned_Data[[#This Row],[Sales_Channel]]</f>
        <v>Retail</v>
      </c>
      <c r="T1739" s="10" t="str">
        <f>Cleaned_Data[[#This Row],[Gender_Category]]</f>
        <v>Kids</v>
      </c>
      <c r="U1739" t="str">
        <f t="shared" si="55"/>
        <v>Not Found</v>
      </c>
      <c r="V1739" s="10"/>
      <c r="W1739" s="10"/>
    </row>
    <row r="1740" spans="1:23" x14ac:dyDescent="0.3">
      <c r="A1740" s="10" t="s">
        <v>2059</v>
      </c>
      <c r="B1740" s="10">
        <f>Cleaned_Data[[#This Row],[Order_ID]]</f>
        <v>3818</v>
      </c>
      <c r="C1740" s="10" t="str">
        <f>_xlfn.XLOOKUP(P1740,Dim_Product!$E$2:$E$221,Dim_Product!$A$2:$A$221,"Not Found")</f>
        <v>PK-48</v>
      </c>
      <c r="D1740" s="10" t="str">
        <f>_xlfn.XLOOKUP(Table5[[#This Row],[Order_Date]],Table8[Date],Table8[Date_Key],"Not Found")</f>
        <v>DK-614</v>
      </c>
      <c r="E1740" s="10" t="str">
        <f>_xlfn.XLOOKUP(R1740,Table4[Region],Table4[Region_Key])</f>
        <v>RK-04</v>
      </c>
      <c r="F1740" s="10" t="str">
        <f>_xlfn.XLOOKUP(S1740,Table6[Sales_Channel],Table6[Channel_Key])</f>
        <v>CK-02</v>
      </c>
      <c r="G1740" s="10" t="str">
        <f>_xlfn.XLOOKUP(T1740,Table7[Gender_Category],Table7[Gender_Key])</f>
        <v>GK-02</v>
      </c>
      <c r="H1740" s="10">
        <f>Cleaned_Data[[#This Row],[Units_Sold]]</f>
        <v>1</v>
      </c>
      <c r="I1740" s="10">
        <f>Cleaned_Data[[#This Row],[MRP]]</f>
        <v>6110.0300000000007</v>
      </c>
      <c r="J1740" s="10">
        <f>Cleaned_Data[[#This Row],[Discount_Applied]]</f>
        <v>0</v>
      </c>
      <c r="K1740" s="10">
        <f>Cleaned_Data[[#This Row],[Revenue]]</f>
        <v>0</v>
      </c>
      <c r="L1740" s="10">
        <f>Cleaned_Data[[#This Row],[Profit]]</f>
        <v>1201.4100000000001</v>
      </c>
      <c r="M1740" s="10" t="str">
        <f>Cleaned_Data[[#This Row],[Product_Name]]</f>
        <v>LeBron 20</v>
      </c>
      <c r="N1740" s="10" t="str">
        <f>Cleaned_Data[[#This Row],[Product_Line]]</f>
        <v>Basketball</v>
      </c>
      <c r="O1740" s="10" t="str">
        <f>Cleaned_Data[[#This Row],[Size]]</f>
        <v>L</v>
      </c>
      <c r="P1740" s="10" t="str">
        <f t="shared" si="54"/>
        <v>LeBron 20|Basketball|L</v>
      </c>
      <c r="Q1740" s="11">
        <f>Cleaned_Data[[#This Row],[Order_Date]]</f>
        <v>45746</v>
      </c>
      <c r="R1740" s="10" t="str">
        <f>Cleaned_Data[[#This Row],[Region]]</f>
        <v>Pune</v>
      </c>
      <c r="S1740" s="10" t="str">
        <f>Cleaned_Data[[#This Row],[Sales_Channel]]</f>
        <v>Retail</v>
      </c>
      <c r="T1740" s="10" t="str">
        <f>Cleaned_Data[[#This Row],[Gender_Category]]</f>
        <v>Women</v>
      </c>
      <c r="U1740" t="str">
        <f t="shared" si="55"/>
        <v>DK-614</v>
      </c>
      <c r="V1740" s="10"/>
      <c r="W1740" s="10"/>
    </row>
    <row r="1741" spans="1:23" x14ac:dyDescent="0.3">
      <c r="A1741" s="10" t="s">
        <v>2060</v>
      </c>
      <c r="B1741" s="10">
        <f>Cleaned_Data[[#This Row],[Order_ID]]</f>
        <v>3819</v>
      </c>
      <c r="C1741" s="10" t="str">
        <f>_xlfn.XLOOKUP(P1741,Dim_Product!$E$2:$E$221,Dim_Product!$A$2:$A$221,"Not Found")</f>
        <v>PK-68</v>
      </c>
      <c r="D1741" s="10" t="str">
        <f>_xlfn.XLOOKUP(Table5[[#This Row],[Order_Date]],Table8[Date],Table8[Date_Key],"Not Found")</f>
        <v>DK-538</v>
      </c>
      <c r="E1741" s="10" t="str">
        <f>_xlfn.XLOOKUP(R1741,Table4[Region],Table4[Region_Key])</f>
        <v>RK-06</v>
      </c>
      <c r="F1741" s="10" t="str">
        <f>_xlfn.XLOOKUP(S1741,Table6[Sales_Channel],Table6[Channel_Key])</f>
        <v>CK-02</v>
      </c>
      <c r="G1741" s="10" t="str">
        <f>_xlfn.XLOOKUP(T1741,Table7[Gender_Category],Table7[Gender_Key])</f>
        <v>GK-01</v>
      </c>
      <c r="H1741" s="10">
        <f>Cleaned_Data[[#This Row],[Units_Sold]]</f>
        <v>3</v>
      </c>
      <c r="I1741" s="10">
        <f>Cleaned_Data[[#This Row],[MRP]]</f>
        <v>7171.03</v>
      </c>
      <c r="J1741" s="10">
        <f>Cleaned_Data[[#This Row],[Discount_Applied]]</f>
        <v>0</v>
      </c>
      <c r="K1741" s="10">
        <f>Cleaned_Data[[#This Row],[Revenue]]</f>
        <v>0</v>
      </c>
      <c r="L1741" s="10">
        <f>Cleaned_Data[[#This Row],[Profit]]</f>
        <v>2723</v>
      </c>
      <c r="M1741" s="10" t="str">
        <f>Cleaned_Data[[#This Row],[Product_Name]]</f>
        <v>Zoom Freak</v>
      </c>
      <c r="N1741" s="10" t="str">
        <f>Cleaned_Data[[#This Row],[Product_Line]]</f>
        <v>Basketball</v>
      </c>
      <c r="O1741" s="10" t="str">
        <f>Cleaned_Data[[#This Row],[Size]]</f>
        <v>M</v>
      </c>
      <c r="P1741" s="10" t="str">
        <f t="shared" si="54"/>
        <v>Zoom Freak|Basketball|M</v>
      </c>
      <c r="Q1741" s="11">
        <f>Cleaned_Data[[#This Row],[Order_Date]]</f>
        <v>45670</v>
      </c>
      <c r="R1741" s="10" t="str">
        <f>Cleaned_Data[[#This Row],[Region]]</f>
        <v>Kolkata</v>
      </c>
      <c r="S1741" s="10" t="str">
        <f>Cleaned_Data[[#This Row],[Sales_Channel]]</f>
        <v>Retail</v>
      </c>
      <c r="T1741" s="10" t="str">
        <f>Cleaned_Data[[#This Row],[Gender_Category]]</f>
        <v>Kids</v>
      </c>
      <c r="U1741" t="str">
        <f t="shared" si="55"/>
        <v>DK-538</v>
      </c>
      <c r="V1741" s="10"/>
      <c r="W1741" s="10"/>
    </row>
    <row r="1742" spans="1:23" x14ac:dyDescent="0.3">
      <c r="A1742" s="10" t="s">
        <v>2061</v>
      </c>
      <c r="B1742" s="10">
        <f>Cleaned_Data[[#This Row],[Order_ID]]</f>
        <v>3820</v>
      </c>
      <c r="C1742" s="10" t="str">
        <f>_xlfn.XLOOKUP(P1742,Dim_Product!$E$2:$E$221,Dim_Product!$A$2:$A$221,"Not Found")</f>
        <v>PK-70</v>
      </c>
      <c r="D1742" s="10" t="str">
        <f>_xlfn.XLOOKUP(Table5[[#This Row],[Order_Date]],Table8[Date],Table8[Date_Key],"Not Found")</f>
        <v>DK-58</v>
      </c>
      <c r="E1742" s="10" t="str">
        <f>_xlfn.XLOOKUP(R1742,Table4[Region],Table4[Region_Key])</f>
        <v>RK-03</v>
      </c>
      <c r="F1742" s="10" t="str">
        <f>_xlfn.XLOOKUP(S1742,Table6[Sales_Channel],Table6[Channel_Key])</f>
        <v>CK-02</v>
      </c>
      <c r="G1742" s="10" t="str">
        <f>_xlfn.XLOOKUP(T1742,Table7[Gender_Category],Table7[Gender_Key])</f>
        <v>GK-03</v>
      </c>
      <c r="H1742" s="10">
        <f>Cleaned_Data[[#This Row],[Units_Sold]]</f>
        <v>2</v>
      </c>
      <c r="I1742" s="10">
        <f>Cleaned_Data[[#This Row],[MRP]]</f>
        <v>6110.0300000000007</v>
      </c>
      <c r="J1742" s="10">
        <f>Cleaned_Data[[#This Row],[Discount_Applied]]</f>
        <v>0</v>
      </c>
      <c r="K1742" s="10">
        <f>Cleaned_Data[[#This Row],[Revenue]]</f>
        <v>0</v>
      </c>
      <c r="L1742" s="10">
        <f>Cleaned_Data[[#This Row],[Profit]]</f>
        <v>3505.71</v>
      </c>
      <c r="M1742" s="10" t="str">
        <f>Cleaned_Data[[#This Row],[Product_Name]]</f>
        <v>Flex Trainer</v>
      </c>
      <c r="N1742" s="10" t="str">
        <f>Cleaned_Data[[#This Row],[Product_Line]]</f>
        <v>Training</v>
      </c>
      <c r="O1742" s="10" t="str">
        <f>Cleaned_Data[[#This Row],[Size]]</f>
        <v>XL</v>
      </c>
      <c r="P1742" s="10" t="str">
        <f t="shared" si="54"/>
        <v>Flex Trainer|Training|XL</v>
      </c>
      <c r="Q1742" s="11">
        <f>Cleaned_Data[[#This Row],[Order_Date]]</f>
        <v>45190</v>
      </c>
      <c r="R1742" s="10" t="str">
        <f>Cleaned_Data[[#This Row],[Region]]</f>
        <v>Mumbai</v>
      </c>
      <c r="S1742" s="10" t="str">
        <f>Cleaned_Data[[#This Row],[Sales_Channel]]</f>
        <v>Retail</v>
      </c>
      <c r="T1742" s="10" t="str">
        <f>Cleaned_Data[[#This Row],[Gender_Category]]</f>
        <v>Men</v>
      </c>
      <c r="U1742" t="str">
        <f t="shared" si="55"/>
        <v>DK-58</v>
      </c>
      <c r="V1742" s="10"/>
      <c r="W1742" s="10"/>
    </row>
    <row r="1743" spans="1:23" x14ac:dyDescent="0.3">
      <c r="A1743" s="10" t="s">
        <v>2062</v>
      </c>
      <c r="B1743" s="10">
        <f>Cleaned_Data[[#This Row],[Order_ID]]</f>
        <v>3821</v>
      </c>
      <c r="C1743" s="10" t="str">
        <f>_xlfn.XLOOKUP(P1743,Dim_Product!$E$2:$E$221,Dim_Product!$A$2:$A$221,"Not Found")</f>
        <v>PK-119</v>
      </c>
      <c r="D1743" s="10" t="str">
        <f>_xlfn.XLOOKUP(Table5[[#This Row],[Order_Date]],Table8[Date],Table8[Date_Key],"Not Found")</f>
        <v>DK-719</v>
      </c>
      <c r="E1743" s="10" t="str">
        <f>_xlfn.XLOOKUP(R1743,Table4[Region],Table4[Region_Key])</f>
        <v>RK-06</v>
      </c>
      <c r="F1743" s="10" t="str">
        <f>_xlfn.XLOOKUP(S1743,Table6[Sales_Channel],Table6[Channel_Key])</f>
        <v>CK-02</v>
      </c>
      <c r="G1743" s="10" t="str">
        <f>_xlfn.XLOOKUP(T1743,Table7[Gender_Category],Table7[Gender_Key])</f>
        <v>GK-02</v>
      </c>
      <c r="H1743" s="10">
        <f>Cleaned_Data[[#This Row],[Units_Sold]]</f>
        <v>-1</v>
      </c>
      <c r="I1743" s="10">
        <f>Cleaned_Data[[#This Row],[MRP]]</f>
        <v>7539.55</v>
      </c>
      <c r="J1743" s="10">
        <f>Cleaned_Data[[#This Row],[Discount_Applied]]</f>
        <v>0</v>
      </c>
      <c r="K1743" s="10">
        <f>Cleaned_Data[[#This Row],[Revenue]]</f>
        <v>0</v>
      </c>
      <c r="L1743" s="10">
        <f>Cleaned_Data[[#This Row],[Profit]]</f>
        <v>-17.8</v>
      </c>
      <c r="M1743" s="10" t="str">
        <f>Cleaned_Data[[#This Row],[Product_Name]]</f>
        <v>Air Force 1</v>
      </c>
      <c r="N1743" s="10" t="str">
        <f>Cleaned_Data[[#This Row],[Product_Line]]</f>
        <v>Lifestyle</v>
      </c>
      <c r="O1743" s="10" t="str">
        <f>Cleaned_Data[[#This Row],[Size]]</f>
        <v>L</v>
      </c>
      <c r="P1743" s="10" t="str">
        <f t="shared" si="54"/>
        <v>Air Force 1|Lifestyle|L</v>
      </c>
      <c r="Q1743" s="11">
        <f>Cleaned_Data[[#This Row],[Order_Date]]</f>
        <v>45851</v>
      </c>
      <c r="R1743" s="10" t="str">
        <f>Cleaned_Data[[#This Row],[Region]]</f>
        <v>Kolkata</v>
      </c>
      <c r="S1743" s="10" t="str">
        <f>Cleaned_Data[[#This Row],[Sales_Channel]]</f>
        <v>Retail</v>
      </c>
      <c r="T1743" s="10" t="str">
        <f>Cleaned_Data[[#This Row],[Gender_Category]]</f>
        <v>Women</v>
      </c>
      <c r="U1743" t="str">
        <f t="shared" si="55"/>
        <v>DK-719</v>
      </c>
      <c r="V1743" s="10"/>
      <c r="W1743" s="10"/>
    </row>
    <row r="1744" spans="1:23" x14ac:dyDescent="0.3">
      <c r="A1744" s="10" t="s">
        <v>2063</v>
      </c>
      <c r="B1744" s="10">
        <f>Cleaned_Data[[#This Row],[Order_ID]]</f>
        <v>3822</v>
      </c>
      <c r="C1744" s="10" t="str">
        <f>_xlfn.XLOOKUP(P1744,Dim_Product!$E$2:$E$221,Dim_Product!$A$2:$A$221,"Not Found")</f>
        <v>PK-87</v>
      </c>
      <c r="D1744" s="10" t="str">
        <f>_xlfn.XLOOKUP(Table5[[#This Row],[Order_Date]],Table8[Date],Table8[Date_Key],"Not Found")</f>
        <v>DK-331</v>
      </c>
      <c r="E1744" s="10" t="str">
        <f>_xlfn.XLOOKUP(R1744,Table4[Region],Table4[Region_Key])</f>
        <v>RK-04</v>
      </c>
      <c r="F1744" s="10" t="str">
        <f>_xlfn.XLOOKUP(S1744,Table6[Sales_Channel],Table6[Channel_Key])</f>
        <v>CK-01</v>
      </c>
      <c r="G1744" s="10" t="str">
        <f>_xlfn.XLOOKUP(T1744,Table7[Gender_Category],Table7[Gender_Key])</f>
        <v>GK-01</v>
      </c>
      <c r="H1744" s="10">
        <f>Cleaned_Data[[#This Row],[Units_Sold]]</f>
        <v>2</v>
      </c>
      <c r="I1744" s="10">
        <f>Cleaned_Data[[#This Row],[MRP]]</f>
        <v>4017.71</v>
      </c>
      <c r="J1744" s="10">
        <f>Cleaned_Data[[#This Row],[Discount_Applied]]</f>
        <v>0</v>
      </c>
      <c r="K1744" s="10">
        <f>Cleaned_Data[[#This Row],[Revenue]]</f>
        <v>0</v>
      </c>
      <c r="L1744" s="10">
        <f>Cleaned_Data[[#This Row],[Profit]]</f>
        <v>368.32</v>
      </c>
      <c r="M1744" s="10" t="str">
        <f>Cleaned_Data[[#This Row],[Product_Name]]</f>
        <v>LeBron 20</v>
      </c>
      <c r="N1744" s="10" t="str">
        <f>Cleaned_Data[[#This Row],[Product_Line]]</f>
        <v>Basketball</v>
      </c>
      <c r="O1744" s="10" t="str">
        <f>Cleaned_Data[[#This Row],[Size]]</f>
        <v>M</v>
      </c>
      <c r="P1744" s="10" t="str">
        <f t="shared" si="54"/>
        <v>LeBron 20|Basketball|M</v>
      </c>
      <c r="Q1744" s="11">
        <f>Cleaned_Data[[#This Row],[Order_Date]]</f>
        <v>45463</v>
      </c>
      <c r="R1744" s="10" t="str">
        <f>Cleaned_Data[[#This Row],[Region]]</f>
        <v>Pune</v>
      </c>
      <c r="S1744" s="10" t="str">
        <f>Cleaned_Data[[#This Row],[Sales_Channel]]</f>
        <v>Online</v>
      </c>
      <c r="T1744" s="10" t="str">
        <f>Cleaned_Data[[#This Row],[Gender_Category]]</f>
        <v>Kids</v>
      </c>
      <c r="U1744" t="str">
        <f t="shared" si="55"/>
        <v>DK-331</v>
      </c>
      <c r="V1744" s="10"/>
      <c r="W1744" s="10"/>
    </row>
    <row r="1745" spans="1:23" x14ac:dyDescent="0.3">
      <c r="A1745" s="10" t="s">
        <v>2064</v>
      </c>
      <c r="B1745" s="10">
        <f>Cleaned_Data[[#This Row],[Order_ID]]</f>
        <v>3823</v>
      </c>
      <c r="C1745" s="10" t="str">
        <f>_xlfn.XLOOKUP(P1745,Dim_Product!$E$2:$E$221,Dim_Product!$A$2:$A$221,"Not Found")</f>
        <v>PK-42</v>
      </c>
      <c r="D1745" s="10" t="str">
        <f>_xlfn.XLOOKUP(Table5[[#This Row],[Order_Date]],Table8[Date],Table8[Date_Key],"Not Found")</f>
        <v>DK-395</v>
      </c>
      <c r="E1745" s="10" t="str">
        <f>_xlfn.XLOOKUP(R1745,Table4[Region],Table4[Region_Key])</f>
        <v>RK-01</v>
      </c>
      <c r="F1745" s="10" t="str">
        <f>_xlfn.XLOOKUP(S1745,Table6[Sales_Channel],Table6[Channel_Key])</f>
        <v>CK-01</v>
      </c>
      <c r="G1745" s="10" t="str">
        <f>_xlfn.XLOOKUP(T1745,Table7[Gender_Category],Table7[Gender_Key])</f>
        <v>GK-03</v>
      </c>
      <c r="H1745" s="10">
        <f>Cleaned_Data[[#This Row],[Units_Sold]]</f>
        <v>-1</v>
      </c>
      <c r="I1745" s="10">
        <f>Cleaned_Data[[#This Row],[MRP]]</f>
        <v>6110.0300000000007</v>
      </c>
      <c r="J1745" s="10">
        <f>Cleaned_Data[[#This Row],[Discount_Applied]]</f>
        <v>0.14000000000000001</v>
      </c>
      <c r="K1745" s="10">
        <f>Cleaned_Data[[#This Row],[Revenue]]</f>
        <v>0</v>
      </c>
      <c r="L1745" s="10">
        <f>Cleaned_Data[[#This Row],[Profit]]</f>
        <v>531.92999999999995</v>
      </c>
      <c r="M1745" s="10" t="str">
        <f>Cleaned_Data[[#This Row],[Product_Name]]</f>
        <v>Air Zoom</v>
      </c>
      <c r="N1745" s="10" t="str">
        <f>Cleaned_Data[[#This Row],[Product_Line]]</f>
        <v>Running</v>
      </c>
      <c r="O1745" s="10" t="str">
        <f>Cleaned_Data[[#This Row],[Size]]</f>
        <v>L</v>
      </c>
      <c r="P1745" s="10" t="str">
        <f t="shared" si="54"/>
        <v>Air Zoom|Running|L</v>
      </c>
      <c r="Q1745" s="11">
        <f>Cleaned_Data[[#This Row],[Order_Date]]</f>
        <v>45527</v>
      </c>
      <c r="R1745" s="10" t="str">
        <f>Cleaned_Data[[#This Row],[Region]]</f>
        <v>Bangalore</v>
      </c>
      <c r="S1745" s="10" t="str">
        <f>Cleaned_Data[[#This Row],[Sales_Channel]]</f>
        <v>Online</v>
      </c>
      <c r="T1745" s="10" t="str">
        <f>Cleaned_Data[[#This Row],[Gender_Category]]</f>
        <v>Men</v>
      </c>
      <c r="U1745" t="str">
        <f t="shared" si="55"/>
        <v>DK-395</v>
      </c>
      <c r="V1745" s="10"/>
      <c r="W1745" s="10"/>
    </row>
    <row r="1746" spans="1:23" x14ac:dyDescent="0.3">
      <c r="A1746" s="10" t="s">
        <v>2065</v>
      </c>
      <c r="B1746" s="10">
        <f>Cleaned_Data[[#This Row],[Order_ID]]</f>
        <v>3824</v>
      </c>
      <c r="C1746" s="10" t="str">
        <f>_xlfn.XLOOKUP(P1746,Dim_Product!$E$2:$E$221,Dim_Product!$A$2:$A$221,"Not Found")</f>
        <v>PK-210</v>
      </c>
      <c r="D1746" s="10" t="str">
        <f>_xlfn.XLOOKUP(Table5[[#This Row],[Order_Date]],Table8[Date],Table8[Date_Key],"Not Found")</f>
        <v>Not Found</v>
      </c>
      <c r="E1746" s="10" t="str">
        <f>_xlfn.XLOOKUP(R1746,Table4[Region],Table4[Region_Key])</f>
        <v>RK-02</v>
      </c>
      <c r="F1746" s="10" t="str">
        <f>_xlfn.XLOOKUP(S1746,Table6[Sales_Channel],Table6[Channel_Key])</f>
        <v>CK-02</v>
      </c>
      <c r="G1746" s="10" t="str">
        <f>_xlfn.XLOOKUP(T1746,Table7[Gender_Category],Table7[Gender_Key])</f>
        <v>GK-01</v>
      </c>
      <c r="H1746" s="10">
        <f>Cleaned_Data[[#This Row],[Units_Sold]]</f>
        <v>2</v>
      </c>
      <c r="I1746" s="10">
        <f>Cleaned_Data[[#This Row],[MRP]]</f>
        <v>6110.0300000000007</v>
      </c>
      <c r="J1746" s="10">
        <f>Cleaned_Data[[#This Row],[Discount_Applied]]</f>
        <v>0</v>
      </c>
      <c r="K1746" s="10">
        <f>Cleaned_Data[[#This Row],[Revenue]]</f>
        <v>0</v>
      </c>
      <c r="L1746" s="10">
        <f>Cleaned_Data[[#This Row],[Profit]]</f>
        <v>3501.41</v>
      </c>
      <c r="M1746" s="10" t="str">
        <f>Cleaned_Data[[#This Row],[Product_Name]]</f>
        <v>Free RN</v>
      </c>
      <c r="N1746" s="10" t="str">
        <f>Cleaned_Data[[#This Row],[Product_Line]]</f>
        <v>Running</v>
      </c>
      <c r="O1746" s="10" t="str">
        <f>Cleaned_Data[[#This Row],[Size]]</f>
        <v>11</v>
      </c>
      <c r="P1746" s="10" t="str">
        <f t="shared" si="54"/>
        <v>Free RN|Running|11</v>
      </c>
      <c r="Q1746" s="11" t="str">
        <f>Cleaned_Data[[#This Row],[Order_Date]]</f>
        <v/>
      </c>
      <c r="R1746" s="10" t="str">
        <f>Cleaned_Data[[#This Row],[Region]]</f>
        <v>Hyderabad</v>
      </c>
      <c r="S1746" s="10" t="str">
        <f>Cleaned_Data[[#This Row],[Sales_Channel]]</f>
        <v>Retail</v>
      </c>
      <c r="T1746" s="10" t="str">
        <f>Cleaned_Data[[#This Row],[Gender_Category]]</f>
        <v>Kids</v>
      </c>
      <c r="U1746" t="str">
        <f t="shared" si="55"/>
        <v>Not Found</v>
      </c>
      <c r="V1746" s="10"/>
      <c r="W1746" s="10"/>
    </row>
    <row r="1747" spans="1:23" x14ac:dyDescent="0.3">
      <c r="A1747" s="10" t="s">
        <v>2066</v>
      </c>
      <c r="B1747" s="10">
        <f>Cleaned_Data[[#This Row],[Order_ID]]</f>
        <v>3825</v>
      </c>
      <c r="C1747" s="10" t="str">
        <f>_xlfn.XLOOKUP(P1747,Dim_Product!$E$2:$E$221,Dim_Product!$A$2:$A$221,"Not Found")</f>
        <v>PK-56</v>
      </c>
      <c r="D1747" s="10" t="str">
        <f>_xlfn.XLOOKUP(Table5[[#This Row],[Order_Date]],Table8[Date],Table8[Date_Key],"Not Found")</f>
        <v>DK-593</v>
      </c>
      <c r="E1747" s="10" t="str">
        <f>_xlfn.XLOOKUP(R1747,Table4[Region],Table4[Region_Key])</f>
        <v>RK-06</v>
      </c>
      <c r="F1747" s="10" t="str">
        <f>_xlfn.XLOOKUP(S1747,Table6[Sales_Channel],Table6[Channel_Key])</f>
        <v>CK-02</v>
      </c>
      <c r="G1747" s="10" t="str">
        <f>_xlfn.XLOOKUP(T1747,Table7[Gender_Category],Table7[Gender_Key])</f>
        <v>GK-01</v>
      </c>
      <c r="H1747" s="10">
        <f>Cleaned_Data[[#This Row],[Units_Sold]]</f>
        <v>2</v>
      </c>
      <c r="I1747" s="10">
        <f>Cleaned_Data[[#This Row],[MRP]]</f>
        <v>6110.0300000000007</v>
      </c>
      <c r="J1747" s="10">
        <f>Cleaned_Data[[#This Row],[Discount_Applied]]</f>
        <v>0.63</v>
      </c>
      <c r="K1747" s="10">
        <f>Cleaned_Data[[#This Row],[Revenue]]</f>
        <v>0</v>
      </c>
      <c r="L1747" s="10">
        <f>Cleaned_Data[[#This Row],[Profit]]</f>
        <v>3290.66</v>
      </c>
      <c r="M1747" s="10" t="str">
        <f>Cleaned_Data[[#This Row],[Product_Name]]</f>
        <v>LeBron 20</v>
      </c>
      <c r="N1747" s="10" t="str">
        <f>Cleaned_Data[[#This Row],[Product_Line]]</f>
        <v>Basketball</v>
      </c>
      <c r="O1747" s="10" t="str">
        <f>Cleaned_Data[[#This Row],[Size]]</f>
        <v>NA</v>
      </c>
      <c r="P1747" s="10" t="str">
        <f t="shared" si="54"/>
        <v>LeBron 20|Basketball|NA</v>
      </c>
      <c r="Q1747" s="11">
        <f>Cleaned_Data[[#This Row],[Order_Date]]</f>
        <v>45725</v>
      </c>
      <c r="R1747" s="10" t="str">
        <f>Cleaned_Data[[#This Row],[Region]]</f>
        <v>Kolkata</v>
      </c>
      <c r="S1747" s="10" t="str">
        <f>Cleaned_Data[[#This Row],[Sales_Channel]]</f>
        <v>Retail</v>
      </c>
      <c r="T1747" s="10" t="str">
        <f>Cleaned_Data[[#This Row],[Gender_Category]]</f>
        <v>Kids</v>
      </c>
      <c r="U1747" t="str">
        <f t="shared" si="55"/>
        <v>DK-593</v>
      </c>
      <c r="V1747" s="10"/>
      <c r="W1747" s="10"/>
    </row>
    <row r="1748" spans="1:23" x14ac:dyDescent="0.3">
      <c r="A1748" s="10" t="s">
        <v>2067</v>
      </c>
      <c r="B1748" s="10">
        <f>Cleaned_Data[[#This Row],[Order_ID]]</f>
        <v>3826</v>
      </c>
      <c r="C1748" s="10" t="str">
        <f>_xlfn.XLOOKUP(P1748,Dim_Product!$E$2:$E$221,Dim_Product!$A$2:$A$221,"Not Found")</f>
        <v>PK-96</v>
      </c>
      <c r="D1748" s="10" t="str">
        <f>_xlfn.XLOOKUP(Table5[[#This Row],[Order_Date]],Table8[Date],Table8[Date_Key],"Not Found")</f>
        <v>DK-500</v>
      </c>
      <c r="E1748" s="10" t="str">
        <f>_xlfn.XLOOKUP(R1748,Table4[Region],Table4[Region_Key])</f>
        <v>RK-03</v>
      </c>
      <c r="F1748" s="10" t="str">
        <f>_xlfn.XLOOKUP(S1748,Table6[Sales_Channel],Table6[Channel_Key])</f>
        <v>CK-02</v>
      </c>
      <c r="G1748" s="10" t="str">
        <f>_xlfn.XLOOKUP(T1748,Table7[Gender_Category],Table7[Gender_Key])</f>
        <v>GK-03</v>
      </c>
      <c r="H1748" s="10">
        <f>Cleaned_Data[[#This Row],[Units_Sold]]</f>
        <v>2</v>
      </c>
      <c r="I1748" s="10">
        <f>Cleaned_Data[[#This Row],[MRP]]</f>
        <v>6598.54</v>
      </c>
      <c r="J1748" s="10">
        <f>Cleaned_Data[[#This Row],[Discount_Applied]]</f>
        <v>0</v>
      </c>
      <c r="K1748" s="10">
        <f>Cleaned_Data[[#This Row],[Revenue]]</f>
        <v>0</v>
      </c>
      <c r="L1748" s="10">
        <f>Cleaned_Data[[#This Row],[Profit]]</f>
        <v>314.89999999999998</v>
      </c>
      <c r="M1748" s="10" t="str">
        <f>Cleaned_Data[[#This Row],[Product_Name]]</f>
        <v>Waffle One</v>
      </c>
      <c r="N1748" s="10" t="str">
        <f>Cleaned_Data[[#This Row],[Product_Line]]</f>
        <v>Lifestyle</v>
      </c>
      <c r="O1748" s="10" t="str">
        <f>Cleaned_Data[[#This Row],[Size]]</f>
        <v>XL</v>
      </c>
      <c r="P1748" s="10" t="str">
        <f t="shared" si="54"/>
        <v>Waffle One|Lifestyle|XL</v>
      </c>
      <c r="Q1748" s="11">
        <f>Cleaned_Data[[#This Row],[Order_Date]]</f>
        <v>45632</v>
      </c>
      <c r="R1748" s="10" t="str">
        <f>Cleaned_Data[[#This Row],[Region]]</f>
        <v>Mumbai</v>
      </c>
      <c r="S1748" s="10" t="str">
        <f>Cleaned_Data[[#This Row],[Sales_Channel]]</f>
        <v>Retail</v>
      </c>
      <c r="T1748" s="10" t="str">
        <f>Cleaned_Data[[#This Row],[Gender_Category]]</f>
        <v>Men</v>
      </c>
      <c r="U1748" t="str">
        <f t="shared" si="55"/>
        <v>DK-500</v>
      </c>
      <c r="V1748" s="10"/>
      <c r="W1748" s="10"/>
    </row>
    <row r="1749" spans="1:23" x14ac:dyDescent="0.3">
      <c r="A1749" s="10" t="s">
        <v>2068</v>
      </c>
      <c r="B1749" s="10">
        <f>Cleaned_Data[[#This Row],[Order_ID]]</f>
        <v>3827</v>
      </c>
      <c r="C1749" s="10" t="str">
        <f>_xlfn.XLOOKUP(P1749,Dim_Product!$E$2:$E$221,Dim_Product!$A$2:$A$221,"Not Found")</f>
        <v>PK-122</v>
      </c>
      <c r="D1749" s="10" t="str">
        <f>_xlfn.XLOOKUP(Table5[[#This Row],[Order_Date]],Table8[Date],Table8[Date_Key],"Not Found")</f>
        <v>DK-684</v>
      </c>
      <c r="E1749" s="10" t="str">
        <f>_xlfn.XLOOKUP(R1749,Table4[Region],Table4[Region_Key])</f>
        <v>RK-05</v>
      </c>
      <c r="F1749" s="10" t="str">
        <f>_xlfn.XLOOKUP(S1749,Table6[Sales_Channel],Table6[Channel_Key])</f>
        <v>CK-01</v>
      </c>
      <c r="G1749" s="10" t="str">
        <f>_xlfn.XLOOKUP(T1749,Table7[Gender_Category],Table7[Gender_Key])</f>
        <v>GK-01</v>
      </c>
      <c r="H1749" s="10">
        <f>Cleaned_Data[[#This Row],[Units_Sold]]</f>
        <v>2</v>
      </c>
      <c r="I1749" s="10">
        <f>Cleaned_Data[[#This Row],[MRP]]</f>
        <v>6110.0300000000007</v>
      </c>
      <c r="J1749" s="10">
        <f>Cleaned_Data[[#This Row],[Discount_Applied]]</f>
        <v>0</v>
      </c>
      <c r="K1749" s="10">
        <f>Cleaned_Data[[#This Row],[Revenue]]</f>
        <v>0</v>
      </c>
      <c r="L1749" s="10">
        <f>Cleaned_Data[[#This Row],[Profit]]</f>
        <v>-356.71</v>
      </c>
      <c r="M1749" s="10" t="str">
        <f>Cleaned_Data[[#This Row],[Product_Name]]</f>
        <v>Phantom GT</v>
      </c>
      <c r="N1749" s="10" t="str">
        <f>Cleaned_Data[[#This Row],[Product_Line]]</f>
        <v>Soccer</v>
      </c>
      <c r="O1749" s="10" t="str">
        <f>Cleaned_Data[[#This Row],[Size]]</f>
        <v>M</v>
      </c>
      <c r="P1749" s="10" t="str">
        <f t="shared" si="54"/>
        <v>Phantom GT|Soccer|M</v>
      </c>
      <c r="Q1749" s="11">
        <f>Cleaned_Data[[#This Row],[Order_Date]]</f>
        <v>45816</v>
      </c>
      <c r="R1749" s="10" t="str">
        <f>Cleaned_Data[[#This Row],[Region]]</f>
        <v>Delhi</v>
      </c>
      <c r="S1749" s="10" t="str">
        <f>Cleaned_Data[[#This Row],[Sales_Channel]]</f>
        <v>Online</v>
      </c>
      <c r="T1749" s="10" t="str">
        <f>Cleaned_Data[[#This Row],[Gender_Category]]</f>
        <v>Kids</v>
      </c>
      <c r="U1749" t="str">
        <f t="shared" si="55"/>
        <v>DK-684</v>
      </c>
      <c r="V1749" s="10"/>
      <c r="W1749" s="10"/>
    </row>
    <row r="1750" spans="1:23" x14ac:dyDescent="0.3">
      <c r="A1750" s="10" t="s">
        <v>2069</v>
      </c>
      <c r="B1750" s="10">
        <f>Cleaned_Data[[#This Row],[Order_ID]]</f>
        <v>3828</v>
      </c>
      <c r="C1750" s="10" t="str">
        <f>_xlfn.XLOOKUP(P1750,Dim_Product!$E$2:$E$221,Dim_Product!$A$2:$A$221,"Not Found")</f>
        <v>PK-41</v>
      </c>
      <c r="D1750" s="10" t="str">
        <f>_xlfn.XLOOKUP(Table5[[#This Row],[Order_Date]],Table8[Date],Table8[Date_Key],"Not Found")</f>
        <v>Not Found</v>
      </c>
      <c r="E1750" s="10" t="str">
        <f>_xlfn.XLOOKUP(R1750,Table4[Region],Table4[Region_Key])</f>
        <v>RK-02</v>
      </c>
      <c r="F1750" s="10" t="str">
        <f>_xlfn.XLOOKUP(S1750,Table6[Sales_Channel],Table6[Channel_Key])</f>
        <v>CK-02</v>
      </c>
      <c r="G1750" s="10" t="str">
        <f>_xlfn.XLOOKUP(T1750,Table7[Gender_Category],Table7[Gender_Key])</f>
        <v>GK-03</v>
      </c>
      <c r="H1750" s="10">
        <f>Cleaned_Data[[#This Row],[Units_Sold]]</f>
        <v>2</v>
      </c>
      <c r="I1750" s="10">
        <f>Cleaned_Data[[#This Row],[MRP]]</f>
        <v>3208.18</v>
      </c>
      <c r="J1750" s="10">
        <f>Cleaned_Data[[#This Row],[Discount_Applied]]</f>
        <v>0</v>
      </c>
      <c r="K1750" s="10">
        <f>Cleaned_Data[[#This Row],[Revenue]]</f>
        <v>0</v>
      </c>
      <c r="L1750" s="10">
        <f>Cleaned_Data[[#This Row],[Profit]]</f>
        <v>103.08</v>
      </c>
      <c r="M1750" s="10" t="str">
        <f>Cleaned_Data[[#This Row],[Product_Name]]</f>
        <v>Air Jordan</v>
      </c>
      <c r="N1750" s="10" t="str">
        <f>Cleaned_Data[[#This Row],[Product_Line]]</f>
        <v>Basketball</v>
      </c>
      <c r="O1750" s="10" t="str">
        <f>Cleaned_Data[[#This Row],[Size]]</f>
        <v>XL</v>
      </c>
      <c r="P1750" s="10" t="str">
        <f t="shared" si="54"/>
        <v>Air Jordan|Basketball|XL</v>
      </c>
      <c r="Q1750" s="11" t="str">
        <f>Cleaned_Data[[#This Row],[Order_Date]]</f>
        <v/>
      </c>
      <c r="R1750" s="10" t="str">
        <f>Cleaned_Data[[#This Row],[Region]]</f>
        <v>Hyderabad</v>
      </c>
      <c r="S1750" s="10" t="str">
        <f>Cleaned_Data[[#This Row],[Sales_Channel]]</f>
        <v>Retail</v>
      </c>
      <c r="T1750" s="10" t="str">
        <f>Cleaned_Data[[#This Row],[Gender_Category]]</f>
        <v>Men</v>
      </c>
      <c r="U1750" t="str">
        <f t="shared" si="55"/>
        <v>Not Found</v>
      </c>
      <c r="V1750" s="10"/>
      <c r="W1750" s="10"/>
    </row>
    <row r="1751" spans="1:23" x14ac:dyDescent="0.3">
      <c r="A1751" s="10" t="s">
        <v>2070</v>
      </c>
      <c r="B1751" s="10">
        <f>Cleaned_Data[[#This Row],[Order_ID]]</f>
        <v>3829</v>
      </c>
      <c r="C1751" s="10" t="str">
        <f>_xlfn.XLOOKUP(P1751,Dim_Product!$E$2:$E$221,Dim_Product!$A$2:$A$221,"Not Found")</f>
        <v>PK-42</v>
      </c>
      <c r="D1751" s="10" t="str">
        <f>_xlfn.XLOOKUP(Table5[[#This Row],[Order_Date]],Table8[Date],Table8[Date_Key],"Not Found")</f>
        <v>DK-666</v>
      </c>
      <c r="E1751" s="10" t="str">
        <f>_xlfn.XLOOKUP(R1751,Table4[Region],Table4[Region_Key])</f>
        <v>RK-03</v>
      </c>
      <c r="F1751" s="10" t="str">
        <f>_xlfn.XLOOKUP(S1751,Table6[Sales_Channel],Table6[Channel_Key])</f>
        <v>CK-01</v>
      </c>
      <c r="G1751" s="10" t="str">
        <f>_xlfn.XLOOKUP(T1751,Table7[Gender_Category],Table7[Gender_Key])</f>
        <v>GK-01</v>
      </c>
      <c r="H1751" s="10">
        <f>Cleaned_Data[[#This Row],[Units_Sold]]</f>
        <v>2</v>
      </c>
      <c r="I1751" s="10">
        <f>Cleaned_Data[[#This Row],[MRP]]</f>
        <v>5000.96</v>
      </c>
      <c r="J1751" s="10">
        <f>Cleaned_Data[[#This Row],[Discount_Applied]]</f>
        <v>0</v>
      </c>
      <c r="K1751" s="10">
        <f>Cleaned_Data[[#This Row],[Revenue]]</f>
        <v>0</v>
      </c>
      <c r="L1751" s="10">
        <f>Cleaned_Data[[#This Row],[Profit]]</f>
        <v>2507.54</v>
      </c>
      <c r="M1751" s="10" t="str">
        <f>Cleaned_Data[[#This Row],[Product_Name]]</f>
        <v>Air Zoom</v>
      </c>
      <c r="N1751" s="10" t="str">
        <f>Cleaned_Data[[#This Row],[Product_Line]]</f>
        <v>Running</v>
      </c>
      <c r="O1751" s="10" t="str">
        <f>Cleaned_Data[[#This Row],[Size]]</f>
        <v>L</v>
      </c>
      <c r="P1751" s="10" t="str">
        <f t="shared" si="54"/>
        <v>Air Zoom|Running|L</v>
      </c>
      <c r="Q1751" s="11">
        <f>Cleaned_Data[[#This Row],[Order_Date]]</f>
        <v>45798</v>
      </c>
      <c r="R1751" s="10" t="str">
        <f>Cleaned_Data[[#This Row],[Region]]</f>
        <v>Mumbai</v>
      </c>
      <c r="S1751" s="10" t="str">
        <f>Cleaned_Data[[#This Row],[Sales_Channel]]</f>
        <v>Online</v>
      </c>
      <c r="T1751" s="10" t="str">
        <f>Cleaned_Data[[#This Row],[Gender_Category]]</f>
        <v>Kids</v>
      </c>
      <c r="U1751" t="str">
        <f t="shared" si="55"/>
        <v>DK-666</v>
      </c>
      <c r="V1751" s="10"/>
      <c r="W1751" s="10"/>
    </row>
    <row r="1752" spans="1:23" x14ac:dyDescent="0.3">
      <c r="A1752" s="10" t="s">
        <v>2071</v>
      </c>
      <c r="B1752" s="10">
        <f>Cleaned_Data[[#This Row],[Order_ID]]</f>
        <v>3830</v>
      </c>
      <c r="C1752" s="10" t="str">
        <f>_xlfn.XLOOKUP(P1752,Dim_Product!$E$2:$E$221,Dim_Product!$A$2:$A$221,"Not Found")</f>
        <v>PK-95</v>
      </c>
      <c r="D1752" s="10" t="str">
        <f>_xlfn.XLOOKUP(Table5[[#This Row],[Order_Date]],Table8[Date],Table8[Date_Key],"Not Found")</f>
        <v>DK-515</v>
      </c>
      <c r="E1752" s="10" t="str">
        <f>_xlfn.XLOOKUP(R1752,Table4[Region],Table4[Region_Key])</f>
        <v>RK-02</v>
      </c>
      <c r="F1752" s="10" t="str">
        <f>_xlfn.XLOOKUP(S1752,Table6[Sales_Channel],Table6[Channel_Key])</f>
        <v>CK-02</v>
      </c>
      <c r="G1752" s="10" t="str">
        <f>_xlfn.XLOOKUP(T1752,Table7[Gender_Category],Table7[Gender_Key])</f>
        <v>GK-01</v>
      </c>
      <c r="H1752" s="10">
        <f>Cleaned_Data[[#This Row],[Units_Sold]]</f>
        <v>2</v>
      </c>
      <c r="I1752" s="10">
        <f>Cleaned_Data[[#This Row],[MRP]]</f>
        <v>3664.1</v>
      </c>
      <c r="J1752" s="10">
        <f>Cleaned_Data[[#This Row],[Discount_Applied]]</f>
        <v>0</v>
      </c>
      <c r="K1752" s="10">
        <f>Cleaned_Data[[#This Row],[Revenue]]</f>
        <v>0</v>
      </c>
      <c r="L1752" s="10">
        <f>Cleaned_Data[[#This Row],[Profit]]</f>
        <v>3188.23</v>
      </c>
      <c r="M1752" s="10" t="str">
        <f>Cleaned_Data[[#This Row],[Product_Name]]</f>
        <v>Phantom GT</v>
      </c>
      <c r="N1752" s="10" t="str">
        <f>Cleaned_Data[[#This Row],[Product_Line]]</f>
        <v>Soccer</v>
      </c>
      <c r="O1752" s="10" t="str">
        <f>Cleaned_Data[[#This Row],[Size]]</f>
        <v>L</v>
      </c>
      <c r="P1752" s="10" t="str">
        <f t="shared" si="54"/>
        <v>Phantom GT|Soccer|L</v>
      </c>
      <c r="Q1752" s="11">
        <f>Cleaned_Data[[#This Row],[Order_Date]]</f>
        <v>45647</v>
      </c>
      <c r="R1752" s="10" t="str">
        <f>Cleaned_Data[[#This Row],[Region]]</f>
        <v>Hyderabad</v>
      </c>
      <c r="S1752" s="10" t="str">
        <f>Cleaned_Data[[#This Row],[Sales_Channel]]</f>
        <v>Retail</v>
      </c>
      <c r="T1752" s="10" t="str">
        <f>Cleaned_Data[[#This Row],[Gender_Category]]</f>
        <v>Kids</v>
      </c>
      <c r="U1752" t="str">
        <f t="shared" si="55"/>
        <v>DK-515</v>
      </c>
      <c r="V1752" s="10"/>
      <c r="W1752" s="10"/>
    </row>
    <row r="1753" spans="1:23" x14ac:dyDescent="0.3">
      <c r="A1753" s="10" t="s">
        <v>2072</v>
      </c>
      <c r="B1753" s="10">
        <f>Cleaned_Data[[#This Row],[Order_ID]]</f>
        <v>3831</v>
      </c>
      <c r="C1753" s="10" t="str">
        <f>_xlfn.XLOOKUP(P1753,Dim_Product!$E$2:$E$221,Dim_Product!$A$2:$A$221,"Not Found")</f>
        <v>PK-42</v>
      </c>
      <c r="D1753" s="10" t="str">
        <f>_xlfn.XLOOKUP(Table5[[#This Row],[Order_Date]],Table8[Date],Table8[Date_Key],"Not Found")</f>
        <v>Not Found</v>
      </c>
      <c r="E1753" s="10" t="str">
        <f>_xlfn.XLOOKUP(R1753,Table4[Region],Table4[Region_Key])</f>
        <v>RK-01</v>
      </c>
      <c r="F1753" s="10" t="str">
        <f>_xlfn.XLOOKUP(S1753,Table6[Sales_Channel],Table6[Channel_Key])</f>
        <v>CK-01</v>
      </c>
      <c r="G1753" s="10" t="str">
        <f>_xlfn.XLOOKUP(T1753,Table7[Gender_Category],Table7[Gender_Key])</f>
        <v>GK-03</v>
      </c>
      <c r="H1753" s="10">
        <f>Cleaned_Data[[#This Row],[Units_Sold]]</f>
        <v>0</v>
      </c>
      <c r="I1753" s="10">
        <f>Cleaned_Data[[#This Row],[MRP]]</f>
        <v>3231.05</v>
      </c>
      <c r="J1753" s="10">
        <f>Cleaned_Data[[#This Row],[Discount_Applied]]</f>
        <v>0</v>
      </c>
      <c r="K1753" s="10">
        <f>Cleaned_Data[[#This Row],[Revenue]]</f>
        <v>0</v>
      </c>
      <c r="L1753" s="10">
        <f>Cleaned_Data[[#This Row],[Profit]]</f>
        <v>504.5</v>
      </c>
      <c r="M1753" s="10" t="str">
        <f>Cleaned_Data[[#This Row],[Product_Name]]</f>
        <v>Air Zoom</v>
      </c>
      <c r="N1753" s="10" t="str">
        <f>Cleaned_Data[[#This Row],[Product_Line]]</f>
        <v>Running</v>
      </c>
      <c r="O1753" s="10" t="str">
        <f>Cleaned_Data[[#This Row],[Size]]</f>
        <v>L</v>
      </c>
      <c r="P1753" s="10" t="str">
        <f t="shared" si="54"/>
        <v>Air Zoom|Running|L</v>
      </c>
      <c r="Q1753" s="11" t="str">
        <f>Cleaned_Data[[#This Row],[Order_Date]]</f>
        <v/>
      </c>
      <c r="R1753" s="10" t="str">
        <f>Cleaned_Data[[#This Row],[Region]]</f>
        <v>Bangalore</v>
      </c>
      <c r="S1753" s="10" t="str">
        <f>Cleaned_Data[[#This Row],[Sales_Channel]]</f>
        <v>Online</v>
      </c>
      <c r="T1753" s="10" t="str">
        <f>Cleaned_Data[[#This Row],[Gender_Category]]</f>
        <v>Men</v>
      </c>
      <c r="U1753" t="str">
        <f t="shared" si="55"/>
        <v>Not Found</v>
      </c>
      <c r="V1753" s="10"/>
      <c r="W1753" s="10"/>
    </row>
    <row r="1754" spans="1:23" x14ac:dyDescent="0.3">
      <c r="A1754" s="10" t="s">
        <v>2073</v>
      </c>
      <c r="B1754" s="10">
        <f>Cleaned_Data[[#This Row],[Order_ID]]</f>
        <v>3832</v>
      </c>
      <c r="C1754" s="10" t="str">
        <f>_xlfn.XLOOKUP(P1754,Dim_Product!$E$2:$E$221,Dim_Product!$A$2:$A$221,"Not Found")</f>
        <v>PK-36</v>
      </c>
      <c r="D1754" s="10" t="str">
        <f>_xlfn.XLOOKUP(Table5[[#This Row],[Order_Date]],Table8[Date],Table8[Date_Key],"Not Found")</f>
        <v>DK-440</v>
      </c>
      <c r="E1754" s="10" t="str">
        <f>_xlfn.XLOOKUP(R1754,Table4[Region],Table4[Region_Key])</f>
        <v>RK-06</v>
      </c>
      <c r="F1754" s="10" t="str">
        <f>_xlfn.XLOOKUP(S1754,Table6[Sales_Channel],Table6[Channel_Key])</f>
        <v>CK-02</v>
      </c>
      <c r="G1754" s="10" t="str">
        <f>_xlfn.XLOOKUP(T1754,Table7[Gender_Category],Table7[Gender_Key])</f>
        <v>GK-03</v>
      </c>
      <c r="H1754" s="10">
        <f>Cleaned_Data[[#This Row],[Units_Sold]]</f>
        <v>2</v>
      </c>
      <c r="I1754" s="10">
        <f>Cleaned_Data[[#This Row],[MRP]]</f>
        <v>3928.02</v>
      </c>
      <c r="J1754" s="10">
        <f>Cleaned_Data[[#This Row],[Discount_Applied]]</f>
        <v>0</v>
      </c>
      <c r="K1754" s="10">
        <f>Cleaned_Data[[#This Row],[Revenue]]</f>
        <v>0</v>
      </c>
      <c r="L1754" s="10">
        <f>Cleaned_Data[[#This Row],[Profit]]</f>
        <v>3445.25</v>
      </c>
      <c r="M1754" s="10" t="str">
        <f>Cleaned_Data[[#This Row],[Product_Name]]</f>
        <v>Kyrie Flytrap</v>
      </c>
      <c r="N1754" s="10" t="str">
        <f>Cleaned_Data[[#This Row],[Product_Line]]</f>
        <v>Basketball</v>
      </c>
      <c r="O1754" s="10" t="str">
        <f>Cleaned_Data[[#This Row],[Size]]</f>
        <v>L</v>
      </c>
      <c r="P1754" s="10" t="str">
        <f t="shared" si="54"/>
        <v>Kyrie Flytrap|Basketball|L</v>
      </c>
      <c r="Q1754" s="11">
        <f>Cleaned_Data[[#This Row],[Order_Date]]</f>
        <v>45572</v>
      </c>
      <c r="R1754" s="10" t="str">
        <f>Cleaned_Data[[#This Row],[Region]]</f>
        <v>Kolkata</v>
      </c>
      <c r="S1754" s="10" t="str">
        <f>Cleaned_Data[[#This Row],[Sales_Channel]]</f>
        <v>Retail</v>
      </c>
      <c r="T1754" s="10" t="str">
        <f>Cleaned_Data[[#This Row],[Gender_Category]]</f>
        <v>Men</v>
      </c>
      <c r="U1754" t="str">
        <f t="shared" si="55"/>
        <v>DK-440</v>
      </c>
      <c r="V1754" s="10"/>
      <c r="W1754" s="10"/>
    </row>
    <row r="1755" spans="1:23" x14ac:dyDescent="0.3">
      <c r="A1755" s="10" t="s">
        <v>2074</v>
      </c>
      <c r="B1755" s="10">
        <f>Cleaned_Data[[#This Row],[Order_ID]]</f>
        <v>3833</v>
      </c>
      <c r="C1755" s="10" t="str">
        <f>_xlfn.XLOOKUP(P1755,Dim_Product!$E$2:$E$221,Dim_Product!$A$2:$A$221,"Not Found")</f>
        <v>PK-47</v>
      </c>
      <c r="D1755" s="10" t="str">
        <f>_xlfn.XLOOKUP(Table5[[#This Row],[Order_Date]],Table8[Date],Table8[Date_Key],"Not Found")</f>
        <v>DK-614</v>
      </c>
      <c r="E1755" s="10" t="str">
        <f>_xlfn.XLOOKUP(R1755,Table4[Region],Table4[Region_Key])</f>
        <v>RK-06</v>
      </c>
      <c r="F1755" s="10" t="str">
        <f>_xlfn.XLOOKUP(S1755,Table6[Sales_Channel],Table6[Channel_Key])</f>
        <v>CK-02</v>
      </c>
      <c r="G1755" s="10" t="str">
        <f>_xlfn.XLOOKUP(T1755,Table7[Gender_Category],Table7[Gender_Key])</f>
        <v>GK-03</v>
      </c>
      <c r="H1755" s="10">
        <f>Cleaned_Data[[#This Row],[Units_Sold]]</f>
        <v>2</v>
      </c>
      <c r="I1755" s="10">
        <f>Cleaned_Data[[#This Row],[MRP]]</f>
        <v>5312.88</v>
      </c>
      <c r="J1755" s="10">
        <f>Cleaned_Data[[#This Row],[Discount_Applied]]</f>
        <v>0</v>
      </c>
      <c r="K1755" s="10">
        <f>Cleaned_Data[[#This Row],[Revenue]]</f>
        <v>0</v>
      </c>
      <c r="L1755" s="10">
        <f>Cleaned_Data[[#This Row],[Profit]]</f>
        <v>146.06</v>
      </c>
      <c r="M1755" s="10" t="str">
        <f>Cleaned_Data[[#This Row],[Product_Name]]</f>
        <v>Phantom GT</v>
      </c>
      <c r="N1755" s="10" t="str">
        <f>Cleaned_Data[[#This Row],[Product_Line]]</f>
        <v>Soccer</v>
      </c>
      <c r="O1755" s="10" t="str">
        <f>Cleaned_Data[[#This Row],[Size]]</f>
        <v>NA</v>
      </c>
      <c r="P1755" s="10" t="str">
        <f t="shared" si="54"/>
        <v>Phantom GT|Soccer|NA</v>
      </c>
      <c r="Q1755" s="11">
        <f>Cleaned_Data[[#This Row],[Order_Date]]</f>
        <v>45746</v>
      </c>
      <c r="R1755" s="10" t="str">
        <f>Cleaned_Data[[#This Row],[Region]]</f>
        <v>Kolkata</v>
      </c>
      <c r="S1755" s="10" t="str">
        <f>Cleaned_Data[[#This Row],[Sales_Channel]]</f>
        <v>Retail</v>
      </c>
      <c r="T1755" s="10" t="str">
        <f>Cleaned_Data[[#This Row],[Gender_Category]]</f>
        <v>Men</v>
      </c>
      <c r="U1755" t="str">
        <f t="shared" si="55"/>
        <v>DK-614</v>
      </c>
      <c r="V1755" s="10"/>
      <c r="W1755" s="10"/>
    </row>
    <row r="1756" spans="1:23" x14ac:dyDescent="0.3">
      <c r="A1756" s="10" t="s">
        <v>2075</v>
      </c>
      <c r="B1756" s="10">
        <f>Cleaned_Data[[#This Row],[Order_ID]]</f>
        <v>3834</v>
      </c>
      <c r="C1756" s="10" t="str">
        <f>_xlfn.XLOOKUP(P1756,Dim_Product!$E$2:$E$221,Dim_Product!$A$2:$A$221,"Not Found")</f>
        <v>PK-38</v>
      </c>
      <c r="D1756" s="10" t="str">
        <f>_xlfn.XLOOKUP(Table5[[#This Row],[Order_Date]],Table8[Date],Table8[Date_Key],"Not Found")</f>
        <v>DK-432</v>
      </c>
      <c r="E1756" s="10" t="str">
        <f>_xlfn.XLOOKUP(R1756,Table4[Region],Table4[Region_Key])</f>
        <v>RK-05</v>
      </c>
      <c r="F1756" s="10" t="str">
        <f>_xlfn.XLOOKUP(S1756,Table6[Sales_Channel],Table6[Channel_Key])</f>
        <v>CK-02</v>
      </c>
      <c r="G1756" s="10" t="str">
        <f>_xlfn.XLOOKUP(T1756,Table7[Gender_Category],Table7[Gender_Key])</f>
        <v>GK-01</v>
      </c>
      <c r="H1756" s="10">
        <f>Cleaned_Data[[#This Row],[Units_Sold]]</f>
        <v>2</v>
      </c>
      <c r="I1756" s="10">
        <f>Cleaned_Data[[#This Row],[MRP]]</f>
        <v>9190.5499999999993</v>
      </c>
      <c r="J1756" s="10">
        <f>Cleaned_Data[[#This Row],[Discount_Applied]]</f>
        <v>0</v>
      </c>
      <c r="K1756" s="10">
        <f>Cleaned_Data[[#This Row],[Revenue]]</f>
        <v>0</v>
      </c>
      <c r="L1756" s="10">
        <f>Cleaned_Data[[#This Row],[Profit]]</f>
        <v>3199.75</v>
      </c>
      <c r="M1756" s="10" t="str">
        <f>Cleaned_Data[[#This Row],[Product_Name]]</f>
        <v>Dunk Low</v>
      </c>
      <c r="N1756" s="10" t="str">
        <f>Cleaned_Data[[#This Row],[Product_Line]]</f>
        <v>Lifestyle</v>
      </c>
      <c r="O1756" s="10" t="str">
        <f>Cleaned_Data[[#This Row],[Size]]</f>
        <v>XL</v>
      </c>
      <c r="P1756" s="10" t="str">
        <f t="shared" si="54"/>
        <v>Dunk Low|Lifestyle|XL</v>
      </c>
      <c r="Q1756" s="11">
        <f>Cleaned_Data[[#This Row],[Order_Date]]</f>
        <v>45564</v>
      </c>
      <c r="R1756" s="10" t="str">
        <f>Cleaned_Data[[#This Row],[Region]]</f>
        <v>Delhi</v>
      </c>
      <c r="S1756" s="10" t="str">
        <f>Cleaned_Data[[#This Row],[Sales_Channel]]</f>
        <v>Retail</v>
      </c>
      <c r="T1756" s="10" t="str">
        <f>Cleaned_Data[[#This Row],[Gender_Category]]</f>
        <v>Kids</v>
      </c>
      <c r="U1756" t="str">
        <f t="shared" si="55"/>
        <v>DK-432</v>
      </c>
      <c r="V1756" s="10"/>
      <c r="W1756" s="10"/>
    </row>
    <row r="1757" spans="1:23" x14ac:dyDescent="0.3">
      <c r="A1757" s="10" t="s">
        <v>2076</v>
      </c>
      <c r="B1757" s="10">
        <f>Cleaned_Data[[#This Row],[Order_ID]]</f>
        <v>3835</v>
      </c>
      <c r="C1757" s="10" t="str">
        <f>_xlfn.XLOOKUP(P1757,Dim_Product!$E$2:$E$221,Dim_Product!$A$2:$A$221,"Not Found")</f>
        <v>PK-210</v>
      </c>
      <c r="D1757" s="10" t="str">
        <f>_xlfn.XLOOKUP(Table5[[#This Row],[Order_Date]],Table8[Date],Table8[Date_Key],"Not Found")</f>
        <v>DK-635</v>
      </c>
      <c r="E1757" s="10" t="str">
        <f>_xlfn.XLOOKUP(R1757,Table4[Region],Table4[Region_Key])</f>
        <v>RK-04</v>
      </c>
      <c r="F1757" s="10" t="str">
        <f>_xlfn.XLOOKUP(S1757,Table6[Sales_Channel],Table6[Channel_Key])</f>
        <v>CK-02</v>
      </c>
      <c r="G1757" s="10" t="str">
        <f>_xlfn.XLOOKUP(T1757,Table7[Gender_Category],Table7[Gender_Key])</f>
        <v>GK-03</v>
      </c>
      <c r="H1757" s="10">
        <f>Cleaned_Data[[#This Row],[Units_Sold]]</f>
        <v>1</v>
      </c>
      <c r="I1757" s="10">
        <f>Cleaned_Data[[#This Row],[MRP]]</f>
        <v>6110.0300000000007</v>
      </c>
      <c r="J1757" s="10">
        <f>Cleaned_Data[[#This Row],[Discount_Applied]]</f>
        <v>0</v>
      </c>
      <c r="K1757" s="10">
        <f>Cleaned_Data[[#This Row],[Revenue]]</f>
        <v>0</v>
      </c>
      <c r="L1757" s="10">
        <f>Cleaned_Data[[#This Row],[Profit]]</f>
        <v>2281.4699999999998</v>
      </c>
      <c r="M1757" s="10" t="str">
        <f>Cleaned_Data[[#This Row],[Product_Name]]</f>
        <v>Free RN</v>
      </c>
      <c r="N1757" s="10" t="str">
        <f>Cleaned_Data[[#This Row],[Product_Line]]</f>
        <v>Running</v>
      </c>
      <c r="O1757" s="10" t="str">
        <f>Cleaned_Data[[#This Row],[Size]]</f>
        <v>11</v>
      </c>
      <c r="P1757" s="10" t="str">
        <f t="shared" si="54"/>
        <v>Free RN|Running|11</v>
      </c>
      <c r="Q1757" s="11">
        <f>Cleaned_Data[[#This Row],[Order_Date]]</f>
        <v>45767</v>
      </c>
      <c r="R1757" s="10" t="str">
        <f>Cleaned_Data[[#This Row],[Region]]</f>
        <v>Pune</v>
      </c>
      <c r="S1757" s="10" t="str">
        <f>Cleaned_Data[[#This Row],[Sales_Channel]]</f>
        <v>Retail</v>
      </c>
      <c r="T1757" s="10" t="str">
        <f>Cleaned_Data[[#This Row],[Gender_Category]]</f>
        <v>Men</v>
      </c>
      <c r="U1757" t="str">
        <f t="shared" si="55"/>
        <v>DK-635</v>
      </c>
      <c r="V1757" s="10"/>
      <c r="W1757" s="10"/>
    </row>
    <row r="1758" spans="1:23" x14ac:dyDescent="0.3">
      <c r="A1758" s="10" t="s">
        <v>2077</v>
      </c>
      <c r="B1758" s="10">
        <f>Cleaned_Data[[#This Row],[Order_ID]]</f>
        <v>3837</v>
      </c>
      <c r="C1758" s="10" t="str">
        <f>_xlfn.XLOOKUP(P1758,Dim_Product!$E$2:$E$221,Dim_Product!$A$2:$A$221,"Not Found")</f>
        <v>PK-189</v>
      </c>
      <c r="D1758" s="10" t="str">
        <f>_xlfn.XLOOKUP(Table5[[#This Row],[Order_Date]],Table8[Date],Table8[Date_Key],"Not Found")</f>
        <v>DK-434</v>
      </c>
      <c r="E1758" s="10" t="str">
        <f>_xlfn.XLOOKUP(R1758,Table4[Region],Table4[Region_Key])</f>
        <v>RK-01</v>
      </c>
      <c r="F1758" s="10" t="str">
        <f>_xlfn.XLOOKUP(S1758,Table6[Sales_Channel],Table6[Channel_Key])</f>
        <v>CK-02</v>
      </c>
      <c r="G1758" s="10" t="str">
        <f>_xlfn.XLOOKUP(T1758,Table7[Gender_Category],Table7[Gender_Key])</f>
        <v>GK-02</v>
      </c>
      <c r="H1758" s="10">
        <f>Cleaned_Data[[#This Row],[Units_Sold]]</f>
        <v>2</v>
      </c>
      <c r="I1758" s="10">
        <f>Cleaned_Data[[#This Row],[MRP]]</f>
        <v>7490.57</v>
      </c>
      <c r="J1758" s="10">
        <f>Cleaned_Data[[#This Row],[Discount_Applied]]</f>
        <v>0.99</v>
      </c>
      <c r="K1758" s="10">
        <f>Cleaned_Data[[#This Row],[Revenue]]</f>
        <v>0</v>
      </c>
      <c r="L1758" s="10">
        <f>Cleaned_Data[[#This Row],[Profit]]</f>
        <v>1006.53</v>
      </c>
      <c r="M1758" s="10" t="str">
        <f>Cleaned_Data[[#This Row],[Product_Name]]</f>
        <v>Tiempo Legend</v>
      </c>
      <c r="N1758" s="10" t="str">
        <f>Cleaned_Data[[#This Row],[Product_Line]]</f>
        <v>Soccer</v>
      </c>
      <c r="O1758" s="10" t="str">
        <f>Cleaned_Data[[#This Row],[Size]]</f>
        <v>11</v>
      </c>
      <c r="P1758" s="10" t="str">
        <f t="shared" si="54"/>
        <v>Tiempo Legend|Soccer|11</v>
      </c>
      <c r="Q1758" s="11">
        <f>Cleaned_Data[[#This Row],[Order_Date]]</f>
        <v>45566</v>
      </c>
      <c r="R1758" s="10" t="str">
        <f>Cleaned_Data[[#This Row],[Region]]</f>
        <v>Bangalore</v>
      </c>
      <c r="S1758" s="10" t="str">
        <f>Cleaned_Data[[#This Row],[Sales_Channel]]</f>
        <v>Retail</v>
      </c>
      <c r="T1758" s="10" t="str">
        <f>Cleaned_Data[[#This Row],[Gender_Category]]</f>
        <v>Women</v>
      </c>
      <c r="U1758" t="str">
        <f t="shared" si="55"/>
        <v>DK-434</v>
      </c>
      <c r="V1758" s="10"/>
      <c r="W1758" s="10"/>
    </row>
    <row r="1759" spans="1:23" x14ac:dyDescent="0.3">
      <c r="A1759" s="10" t="s">
        <v>2078</v>
      </c>
      <c r="B1759" s="10">
        <f>Cleaned_Data[[#This Row],[Order_ID]]</f>
        <v>3838</v>
      </c>
      <c r="C1759" s="10" t="str">
        <f>_xlfn.XLOOKUP(P1759,Dim_Product!$E$2:$E$221,Dim_Product!$A$2:$A$221,"Not Found")</f>
        <v>PK-29</v>
      </c>
      <c r="D1759" s="10" t="str">
        <f>_xlfn.XLOOKUP(Table5[[#This Row],[Order_Date]],Table8[Date],Table8[Date_Key],"Not Found")</f>
        <v>DK-323</v>
      </c>
      <c r="E1759" s="10" t="str">
        <f>_xlfn.XLOOKUP(R1759,Table4[Region],Table4[Region_Key])</f>
        <v>RK-05</v>
      </c>
      <c r="F1759" s="10" t="str">
        <f>_xlfn.XLOOKUP(S1759,Table6[Sales_Channel],Table6[Channel_Key])</f>
        <v>CK-02</v>
      </c>
      <c r="G1759" s="10" t="str">
        <f>_xlfn.XLOOKUP(T1759,Table7[Gender_Category],Table7[Gender_Key])</f>
        <v>GK-02</v>
      </c>
      <c r="H1759" s="10">
        <f>Cleaned_Data[[#This Row],[Units_Sold]]</f>
        <v>2</v>
      </c>
      <c r="I1759" s="10">
        <f>Cleaned_Data[[#This Row],[MRP]]</f>
        <v>4262.63</v>
      </c>
      <c r="J1759" s="10">
        <f>Cleaned_Data[[#This Row],[Discount_Applied]]</f>
        <v>0.52</v>
      </c>
      <c r="K1759" s="10">
        <f>Cleaned_Data[[#This Row],[Revenue]]</f>
        <v>0</v>
      </c>
      <c r="L1759" s="10">
        <f>Cleaned_Data[[#This Row],[Profit]]</f>
        <v>373.65</v>
      </c>
      <c r="M1759" s="10" t="str">
        <f>Cleaned_Data[[#This Row],[Product_Name]]</f>
        <v>Mercurial Superfly</v>
      </c>
      <c r="N1759" s="10" t="str">
        <f>Cleaned_Data[[#This Row],[Product_Line]]</f>
        <v>Soccer</v>
      </c>
      <c r="O1759" s="10" t="str">
        <f>Cleaned_Data[[#This Row],[Size]]</f>
        <v>XL</v>
      </c>
      <c r="P1759" s="10" t="str">
        <f t="shared" si="54"/>
        <v>Mercurial Superfly|Soccer|XL</v>
      </c>
      <c r="Q1759" s="11">
        <f>Cleaned_Data[[#This Row],[Order_Date]]</f>
        <v>45455</v>
      </c>
      <c r="R1759" s="10" t="str">
        <f>Cleaned_Data[[#This Row],[Region]]</f>
        <v>Delhi</v>
      </c>
      <c r="S1759" s="10" t="str">
        <f>Cleaned_Data[[#This Row],[Sales_Channel]]</f>
        <v>Retail</v>
      </c>
      <c r="T1759" s="10" t="str">
        <f>Cleaned_Data[[#This Row],[Gender_Category]]</f>
        <v>Women</v>
      </c>
      <c r="U1759" t="str">
        <f t="shared" si="55"/>
        <v>DK-323</v>
      </c>
      <c r="V1759" s="10"/>
      <c r="W1759" s="10"/>
    </row>
    <row r="1760" spans="1:23" x14ac:dyDescent="0.3">
      <c r="A1760" s="10" t="s">
        <v>2079</v>
      </c>
      <c r="B1760" s="10">
        <f>Cleaned_Data[[#This Row],[Order_ID]]</f>
        <v>3839</v>
      </c>
      <c r="C1760" s="10" t="str">
        <f>_xlfn.XLOOKUP(P1760,Dim_Product!$E$2:$E$221,Dim_Product!$A$2:$A$221,"Not Found")</f>
        <v>PK-119</v>
      </c>
      <c r="D1760" s="10" t="str">
        <f>_xlfn.XLOOKUP(Table5[[#This Row],[Order_Date]],Table8[Date],Table8[Date_Key],"Not Found")</f>
        <v>DK-655</v>
      </c>
      <c r="E1760" s="10" t="str">
        <f>_xlfn.XLOOKUP(R1760,Table4[Region],Table4[Region_Key])</f>
        <v>RK-05</v>
      </c>
      <c r="F1760" s="10" t="str">
        <f>_xlfn.XLOOKUP(S1760,Table6[Sales_Channel],Table6[Channel_Key])</f>
        <v>CK-01</v>
      </c>
      <c r="G1760" s="10" t="str">
        <f>_xlfn.XLOOKUP(T1760,Table7[Gender_Category],Table7[Gender_Key])</f>
        <v>GK-02</v>
      </c>
      <c r="H1760" s="10">
        <f>Cleaned_Data[[#This Row],[Units_Sold]]</f>
        <v>2</v>
      </c>
      <c r="I1760" s="10">
        <f>Cleaned_Data[[#This Row],[MRP]]</f>
        <v>3907.78</v>
      </c>
      <c r="J1760" s="10">
        <f>Cleaned_Data[[#This Row],[Discount_Applied]]</f>
        <v>0.34</v>
      </c>
      <c r="K1760" s="10">
        <f>Cleaned_Data[[#This Row],[Revenue]]</f>
        <v>0</v>
      </c>
      <c r="L1760" s="10">
        <f>Cleaned_Data[[#This Row],[Profit]]</f>
        <v>-870.71</v>
      </c>
      <c r="M1760" s="10" t="str">
        <f>Cleaned_Data[[#This Row],[Product_Name]]</f>
        <v>Air Force 1</v>
      </c>
      <c r="N1760" s="10" t="str">
        <f>Cleaned_Data[[#This Row],[Product_Line]]</f>
        <v>Lifestyle</v>
      </c>
      <c r="O1760" s="10" t="str">
        <f>Cleaned_Data[[#This Row],[Size]]</f>
        <v>L</v>
      </c>
      <c r="P1760" s="10" t="str">
        <f t="shared" si="54"/>
        <v>Air Force 1|Lifestyle|L</v>
      </c>
      <c r="Q1760" s="11">
        <f>Cleaned_Data[[#This Row],[Order_Date]]</f>
        <v>45787</v>
      </c>
      <c r="R1760" s="10" t="str">
        <f>Cleaned_Data[[#This Row],[Region]]</f>
        <v>Delhi</v>
      </c>
      <c r="S1760" s="10" t="str">
        <f>Cleaned_Data[[#This Row],[Sales_Channel]]</f>
        <v>Online</v>
      </c>
      <c r="T1760" s="10" t="str">
        <f>Cleaned_Data[[#This Row],[Gender_Category]]</f>
        <v>Women</v>
      </c>
      <c r="U1760" t="str">
        <f t="shared" si="55"/>
        <v>DK-655</v>
      </c>
      <c r="V1760" s="10"/>
      <c r="W1760" s="10"/>
    </row>
    <row r="1761" spans="1:23" x14ac:dyDescent="0.3">
      <c r="A1761" s="10" t="s">
        <v>2080</v>
      </c>
      <c r="B1761" s="10">
        <f>Cleaned_Data[[#This Row],[Order_ID]]</f>
        <v>3840</v>
      </c>
      <c r="C1761" s="10" t="str">
        <f>_xlfn.XLOOKUP(P1761,Dim_Product!$E$2:$E$221,Dim_Product!$A$2:$A$221,"Not Found")</f>
        <v>PK-128</v>
      </c>
      <c r="D1761" s="10" t="str">
        <f>_xlfn.XLOOKUP(Table5[[#This Row],[Order_Date]],Table8[Date],Table8[Date_Key],"Not Found")</f>
        <v>DK-559</v>
      </c>
      <c r="E1761" s="10" t="str">
        <f>_xlfn.XLOOKUP(R1761,Table4[Region],Table4[Region_Key])</f>
        <v>RK-04</v>
      </c>
      <c r="F1761" s="10" t="str">
        <f>_xlfn.XLOOKUP(S1761,Table6[Sales_Channel],Table6[Channel_Key])</f>
        <v>CK-02</v>
      </c>
      <c r="G1761" s="10" t="str">
        <f>_xlfn.XLOOKUP(T1761,Table7[Gender_Category],Table7[Gender_Key])</f>
        <v>GK-03</v>
      </c>
      <c r="H1761" s="10">
        <f>Cleaned_Data[[#This Row],[Units_Sold]]</f>
        <v>0</v>
      </c>
      <c r="I1761" s="10">
        <f>Cleaned_Data[[#This Row],[MRP]]</f>
        <v>6110.0300000000007</v>
      </c>
      <c r="J1761" s="10">
        <f>Cleaned_Data[[#This Row],[Discount_Applied]]</f>
        <v>0</v>
      </c>
      <c r="K1761" s="10">
        <f>Cleaned_Data[[#This Row],[Revenue]]</f>
        <v>0</v>
      </c>
      <c r="L1761" s="10">
        <f>Cleaned_Data[[#This Row],[Profit]]</f>
        <v>-313.26</v>
      </c>
      <c r="M1761" s="10" t="str">
        <f>Cleaned_Data[[#This Row],[Product_Name]]</f>
        <v>Phantom GT</v>
      </c>
      <c r="N1761" s="10" t="str">
        <f>Cleaned_Data[[#This Row],[Product_Line]]</f>
        <v>Soccer</v>
      </c>
      <c r="O1761" s="10" t="str">
        <f>Cleaned_Data[[#This Row],[Size]]</f>
        <v>7</v>
      </c>
      <c r="P1761" s="10" t="str">
        <f t="shared" si="54"/>
        <v>Phantom GT|Soccer|7</v>
      </c>
      <c r="Q1761" s="11">
        <f>Cleaned_Data[[#This Row],[Order_Date]]</f>
        <v>45691</v>
      </c>
      <c r="R1761" s="10" t="str">
        <f>Cleaned_Data[[#This Row],[Region]]</f>
        <v>Pune</v>
      </c>
      <c r="S1761" s="10" t="str">
        <f>Cleaned_Data[[#This Row],[Sales_Channel]]</f>
        <v>Retail</v>
      </c>
      <c r="T1761" s="10" t="str">
        <f>Cleaned_Data[[#This Row],[Gender_Category]]</f>
        <v>Men</v>
      </c>
      <c r="U1761" t="str">
        <f t="shared" si="55"/>
        <v>DK-559</v>
      </c>
      <c r="V1761" s="10"/>
      <c r="W1761" s="10"/>
    </row>
    <row r="1762" spans="1:23" x14ac:dyDescent="0.3">
      <c r="A1762" s="10" t="s">
        <v>2081</v>
      </c>
      <c r="B1762" s="10">
        <f>Cleaned_Data[[#This Row],[Order_ID]]</f>
        <v>3841</v>
      </c>
      <c r="C1762" s="10" t="str">
        <f>_xlfn.XLOOKUP(P1762,Dim_Product!$E$2:$E$221,Dim_Product!$A$2:$A$221,"Not Found")</f>
        <v>PK-89</v>
      </c>
      <c r="D1762" s="10" t="str">
        <f>_xlfn.XLOOKUP(Table5[[#This Row],[Order_Date]],Table8[Date],Table8[Date_Key],"Not Found")</f>
        <v>DK-674</v>
      </c>
      <c r="E1762" s="10" t="str">
        <f>_xlfn.XLOOKUP(R1762,Table4[Region],Table4[Region_Key])</f>
        <v>RK-06</v>
      </c>
      <c r="F1762" s="10" t="str">
        <f>_xlfn.XLOOKUP(S1762,Table6[Sales_Channel],Table6[Channel_Key])</f>
        <v>CK-02</v>
      </c>
      <c r="G1762" s="10" t="str">
        <f>_xlfn.XLOOKUP(T1762,Table7[Gender_Category],Table7[Gender_Key])</f>
        <v>GK-03</v>
      </c>
      <c r="H1762" s="10">
        <f>Cleaned_Data[[#This Row],[Units_Sold]]</f>
        <v>-1</v>
      </c>
      <c r="I1762" s="10">
        <f>Cleaned_Data[[#This Row],[MRP]]</f>
        <v>6110.0300000000007</v>
      </c>
      <c r="J1762" s="10">
        <f>Cleaned_Data[[#This Row],[Discount_Applied]]</f>
        <v>0.99</v>
      </c>
      <c r="K1762" s="10">
        <f>Cleaned_Data[[#This Row],[Revenue]]</f>
        <v>0</v>
      </c>
      <c r="L1762" s="10">
        <f>Cleaned_Data[[#This Row],[Profit]]</f>
        <v>3333.77</v>
      </c>
      <c r="M1762" s="10" t="str">
        <f>Cleaned_Data[[#This Row],[Product_Name]]</f>
        <v>React Infinity</v>
      </c>
      <c r="N1762" s="10" t="str">
        <f>Cleaned_Data[[#This Row],[Product_Line]]</f>
        <v>Running</v>
      </c>
      <c r="O1762" s="10" t="str">
        <f>Cleaned_Data[[#This Row],[Size]]</f>
        <v>NA</v>
      </c>
      <c r="P1762" s="10" t="str">
        <f t="shared" si="54"/>
        <v>React Infinity|Running|NA</v>
      </c>
      <c r="Q1762" s="11">
        <f>Cleaned_Data[[#This Row],[Order_Date]]</f>
        <v>45806</v>
      </c>
      <c r="R1762" s="10" t="str">
        <f>Cleaned_Data[[#This Row],[Region]]</f>
        <v>Kolkata</v>
      </c>
      <c r="S1762" s="10" t="str">
        <f>Cleaned_Data[[#This Row],[Sales_Channel]]</f>
        <v>Retail</v>
      </c>
      <c r="T1762" s="10" t="str">
        <f>Cleaned_Data[[#This Row],[Gender_Category]]</f>
        <v>Men</v>
      </c>
      <c r="U1762" t="str">
        <f t="shared" si="55"/>
        <v>DK-674</v>
      </c>
      <c r="V1762" s="10"/>
      <c r="W1762" s="10"/>
    </row>
    <row r="1763" spans="1:23" x14ac:dyDescent="0.3">
      <c r="A1763" s="10" t="s">
        <v>2082</v>
      </c>
      <c r="B1763" s="10">
        <f>Cleaned_Data[[#This Row],[Order_ID]]</f>
        <v>3842</v>
      </c>
      <c r="C1763" s="10" t="str">
        <f>_xlfn.XLOOKUP(P1763,Dim_Product!$E$2:$E$221,Dim_Product!$A$2:$A$221,"Not Found")</f>
        <v>PK-02</v>
      </c>
      <c r="D1763" s="10" t="str">
        <f>_xlfn.XLOOKUP(Table5[[#This Row],[Order_Date]],Table8[Date],Table8[Date_Key],"Not Found")</f>
        <v>DK-482</v>
      </c>
      <c r="E1763" s="10" t="str">
        <f>_xlfn.XLOOKUP(R1763,Table4[Region],Table4[Region_Key])</f>
        <v>RK-03</v>
      </c>
      <c r="F1763" s="10" t="str">
        <f>_xlfn.XLOOKUP(S1763,Table6[Sales_Channel],Table6[Channel_Key])</f>
        <v>CK-02</v>
      </c>
      <c r="G1763" s="10" t="str">
        <f>_xlfn.XLOOKUP(T1763,Table7[Gender_Category],Table7[Gender_Key])</f>
        <v>GK-03</v>
      </c>
      <c r="H1763" s="10">
        <f>Cleaned_Data[[#This Row],[Units_Sold]]</f>
        <v>-1</v>
      </c>
      <c r="I1763" s="10">
        <f>Cleaned_Data[[#This Row],[MRP]]</f>
        <v>6110.0300000000007</v>
      </c>
      <c r="J1763" s="10">
        <f>Cleaned_Data[[#This Row],[Discount_Applied]]</f>
        <v>0</v>
      </c>
      <c r="K1763" s="10">
        <f>Cleaned_Data[[#This Row],[Revenue]]</f>
        <v>0</v>
      </c>
      <c r="L1763" s="10">
        <f>Cleaned_Data[[#This Row],[Profit]]</f>
        <v>3506.47</v>
      </c>
      <c r="M1763" s="10" t="str">
        <f>Cleaned_Data[[#This Row],[Product_Name]]</f>
        <v>Tiempo Legend</v>
      </c>
      <c r="N1763" s="10" t="str">
        <f>Cleaned_Data[[#This Row],[Product_Line]]</f>
        <v>Soccer</v>
      </c>
      <c r="O1763" s="10" t="str">
        <f>Cleaned_Data[[#This Row],[Size]]</f>
        <v>M</v>
      </c>
      <c r="P1763" s="10" t="str">
        <f t="shared" si="54"/>
        <v>Tiempo Legend|Soccer|M</v>
      </c>
      <c r="Q1763" s="11">
        <f>Cleaned_Data[[#This Row],[Order_Date]]</f>
        <v>45614</v>
      </c>
      <c r="R1763" s="10" t="str">
        <f>Cleaned_Data[[#This Row],[Region]]</f>
        <v>Mumbai</v>
      </c>
      <c r="S1763" s="10" t="str">
        <f>Cleaned_Data[[#This Row],[Sales_Channel]]</f>
        <v>Retail</v>
      </c>
      <c r="T1763" s="10" t="str">
        <f>Cleaned_Data[[#This Row],[Gender_Category]]</f>
        <v>Men</v>
      </c>
      <c r="U1763" t="str">
        <f t="shared" si="55"/>
        <v>DK-482</v>
      </c>
      <c r="V1763" s="10"/>
      <c r="W1763" s="10"/>
    </row>
    <row r="1764" spans="1:23" x14ac:dyDescent="0.3">
      <c r="A1764" s="10" t="s">
        <v>2083</v>
      </c>
      <c r="B1764" s="10">
        <f>Cleaned_Data[[#This Row],[Order_ID]]</f>
        <v>3843</v>
      </c>
      <c r="C1764" s="10" t="str">
        <f>_xlfn.XLOOKUP(P1764,Dim_Product!$E$2:$E$221,Dim_Product!$A$2:$A$221,"Not Found")</f>
        <v>PK-01</v>
      </c>
      <c r="D1764" s="10" t="str">
        <f>_xlfn.XLOOKUP(Table5[[#This Row],[Order_Date]],Table8[Date],Table8[Date_Key],"Not Found")</f>
        <v>DK-712</v>
      </c>
      <c r="E1764" s="10" t="str">
        <f>_xlfn.XLOOKUP(R1764,Table4[Region],Table4[Region_Key])</f>
        <v>RK-02</v>
      </c>
      <c r="F1764" s="10" t="str">
        <f>_xlfn.XLOOKUP(S1764,Table6[Sales_Channel],Table6[Channel_Key])</f>
        <v>CK-01</v>
      </c>
      <c r="G1764" s="10" t="str">
        <f>_xlfn.XLOOKUP(T1764,Table7[Gender_Category],Table7[Gender_Key])</f>
        <v>GK-02</v>
      </c>
      <c r="H1764" s="10">
        <f>Cleaned_Data[[#This Row],[Units_Sold]]</f>
        <v>2</v>
      </c>
      <c r="I1764" s="10">
        <f>Cleaned_Data[[#This Row],[MRP]]</f>
        <v>6110.0300000000007</v>
      </c>
      <c r="J1764" s="10">
        <f>Cleaned_Data[[#This Row],[Discount_Applied]]</f>
        <v>0</v>
      </c>
      <c r="K1764" s="10">
        <f>Cleaned_Data[[#This Row],[Revenue]]</f>
        <v>0</v>
      </c>
      <c r="L1764" s="10">
        <f>Cleaned_Data[[#This Row],[Profit]]</f>
        <v>2882.29</v>
      </c>
      <c r="M1764" s="10" t="str">
        <f>Cleaned_Data[[#This Row],[Product_Name]]</f>
        <v>SuperRep Go</v>
      </c>
      <c r="N1764" s="10" t="str">
        <f>Cleaned_Data[[#This Row],[Product_Line]]</f>
        <v>Training</v>
      </c>
      <c r="O1764" s="10" t="str">
        <f>Cleaned_Data[[#This Row],[Size]]</f>
        <v>M</v>
      </c>
      <c r="P1764" s="10" t="str">
        <f t="shared" si="54"/>
        <v>SuperRep Go|Training|M</v>
      </c>
      <c r="Q1764" s="11">
        <f>Cleaned_Data[[#This Row],[Order_Date]]</f>
        <v>45844</v>
      </c>
      <c r="R1764" s="10" t="str">
        <f>Cleaned_Data[[#This Row],[Region]]</f>
        <v>Hyderabad</v>
      </c>
      <c r="S1764" s="10" t="str">
        <f>Cleaned_Data[[#This Row],[Sales_Channel]]</f>
        <v>Online</v>
      </c>
      <c r="T1764" s="10" t="str">
        <f>Cleaned_Data[[#This Row],[Gender_Category]]</f>
        <v>Women</v>
      </c>
      <c r="U1764" t="str">
        <f t="shared" si="55"/>
        <v>DK-712</v>
      </c>
      <c r="V1764" s="10"/>
      <c r="W1764" s="10"/>
    </row>
    <row r="1765" spans="1:23" x14ac:dyDescent="0.3">
      <c r="A1765" s="10" t="s">
        <v>2084</v>
      </c>
      <c r="B1765" s="10">
        <f>Cleaned_Data[[#This Row],[Order_ID]]</f>
        <v>3844</v>
      </c>
      <c r="C1765" s="10" t="str">
        <f>_xlfn.XLOOKUP(P1765,Dim_Product!$E$2:$E$221,Dim_Product!$A$2:$A$221,"Not Found")</f>
        <v>PK-58</v>
      </c>
      <c r="D1765" s="10" t="str">
        <f>_xlfn.XLOOKUP(Table5[[#This Row],[Order_Date]],Table8[Date],Table8[Date_Key],"Not Found")</f>
        <v>DK-588</v>
      </c>
      <c r="E1765" s="10" t="str">
        <f>_xlfn.XLOOKUP(R1765,Table4[Region],Table4[Region_Key])</f>
        <v>RK-03</v>
      </c>
      <c r="F1765" s="10" t="str">
        <f>_xlfn.XLOOKUP(S1765,Table6[Sales_Channel],Table6[Channel_Key])</f>
        <v>CK-01</v>
      </c>
      <c r="G1765" s="10" t="str">
        <f>_xlfn.XLOOKUP(T1765,Table7[Gender_Category],Table7[Gender_Key])</f>
        <v>GK-02</v>
      </c>
      <c r="H1765" s="10">
        <f>Cleaned_Data[[#This Row],[Units_Sold]]</f>
        <v>1</v>
      </c>
      <c r="I1765" s="10">
        <f>Cleaned_Data[[#This Row],[MRP]]</f>
        <v>6110.0300000000007</v>
      </c>
      <c r="J1765" s="10">
        <f>Cleaned_Data[[#This Row],[Discount_Applied]]</f>
        <v>0.32</v>
      </c>
      <c r="K1765" s="10">
        <f>Cleaned_Data[[#This Row],[Revenue]]</f>
        <v>0</v>
      </c>
      <c r="L1765" s="10">
        <f>Cleaned_Data[[#This Row],[Profit]]</f>
        <v>1073.8</v>
      </c>
      <c r="M1765" s="10" t="str">
        <f>Cleaned_Data[[#This Row],[Product_Name]]</f>
        <v>Metcon 7</v>
      </c>
      <c r="N1765" s="10" t="str">
        <f>Cleaned_Data[[#This Row],[Product_Line]]</f>
        <v>Training</v>
      </c>
      <c r="O1765" s="10" t="str">
        <f>Cleaned_Data[[#This Row],[Size]]</f>
        <v>M</v>
      </c>
      <c r="P1765" s="10" t="str">
        <f t="shared" si="54"/>
        <v>Metcon 7|Training|M</v>
      </c>
      <c r="Q1765" s="11">
        <f>Cleaned_Data[[#This Row],[Order_Date]]</f>
        <v>45720</v>
      </c>
      <c r="R1765" s="10" t="str">
        <f>Cleaned_Data[[#This Row],[Region]]</f>
        <v>Mumbai</v>
      </c>
      <c r="S1765" s="10" t="str">
        <f>Cleaned_Data[[#This Row],[Sales_Channel]]</f>
        <v>Online</v>
      </c>
      <c r="T1765" s="10" t="str">
        <f>Cleaned_Data[[#This Row],[Gender_Category]]</f>
        <v>Women</v>
      </c>
      <c r="U1765" t="str">
        <f t="shared" si="55"/>
        <v>DK-588</v>
      </c>
      <c r="V1765" s="10"/>
      <c r="W1765" s="10"/>
    </row>
    <row r="1766" spans="1:23" x14ac:dyDescent="0.3">
      <c r="A1766" s="10" t="s">
        <v>2085</v>
      </c>
      <c r="B1766" s="10">
        <f>Cleaned_Data[[#This Row],[Order_ID]]</f>
        <v>3845</v>
      </c>
      <c r="C1766" s="10" t="str">
        <f>_xlfn.XLOOKUP(P1766,Dim_Product!$E$2:$E$221,Dim_Product!$A$2:$A$221,"Not Found")</f>
        <v>PK-20</v>
      </c>
      <c r="D1766" s="10" t="str">
        <f>_xlfn.XLOOKUP(Table5[[#This Row],[Order_Date]],Table8[Date],Table8[Date_Key],"Not Found")</f>
        <v>DK-212</v>
      </c>
      <c r="E1766" s="10" t="str">
        <f>_xlfn.XLOOKUP(R1766,Table4[Region],Table4[Region_Key])</f>
        <v>RK-04</v>
      </c>
      <c r="F1766" s="10" t="str">
        <f>_xlfn.XLOOKUP(S1766,Table6[Sales_Channel],Table6[Channel_Key])</f>
        <v>CK-01</v>
      </c>
      <c r="G1766" s="10" t="str">
        <f>_xlfn.XLOOKUP(T1766,Table7[Gender_Category],Table7[Gender_Key])</f>
        <v>GK-01</v>
      </c>
      <c r="H1766" s="10">
        <f>Cleaned_Data[[#This Row],[Units_Sold]]</f>
        <v>2</v>
      </c>
      <c r="I1766" s="10">
        <f>Cleaned_Data[[#This Row],[MRP]]</f>
        <v>6110.0300000000007</v>
      </c>
      <c r="J1766" s="10">
        <f>Cleaned_Data[[#This Row],[Discount_Applied]]</f>
        <v>0</v>
      </c>
      <c r="K1766" s="10">
        <f>Cleaned_Data[[#This Row],[Revenue]]</f>
        <v>0</v>
      </c>
      <c r="L1766" s="10">
        <f>Cleaned_Data[[#This Row],[Profit]]</f>
        <v>968.97</v>
      </c>
      <c r="M1766" s="10" t="str">
        <f>Cleaned_Data[[#This Row],[Product_Name]]</f>
        <v>Waffle One</v>
      </c>
      <c r="N1766" s="10" t="str">
        <f>Cleaned_Data[[#This Row],[Product_Line]]</f>
        <v>Lifestyle</v>
      </c>
      <c r="O1766" s="10" t="str">
        <f>Cleaned_Data[[#This Row],[Size]]</f>
        <v>M</v>
      </c>
      <c r="P1766" s="10" t="str">
        <f t="shared" si="54"/>
        <v>Waffle One|Lifestyle|M</v>
      </c>
      <c r="Q1766" s="11">
        <f>Cleaned_Data[[#This Row],[Order_Date]]</f>
        <v>45344</v>
      </c>
      <c r="R1766" s="10" t="str">
        <f>Cleaned_Data[[#This Row],[Region]]</f>
        <v>Pune</v>
      </c>
      <c r="S1766" s="10" t="str">
        <f>Cleaned_Data[[#This Row],[Sales_Channel]]</f>
        <v>Online</v>
      </c>
      <c r="T1766" s="10" t="str">
        <f>Cleaned_Data[[#This Row],[Gender_Category]]</f>
        <v>Kids</v>
      </c>
      <c r="U1766" t="str">
        <f t="shared" si="55"/>
        <v>DK-212</v>
      </c>
      <c r="V1766" s="10"/>
      <c r="W1766" s="10"/>
    </row>
    <row r="1767" spans="1:23" x14ac:dyDescent="0.3">
      <c r="A1767" s="10" t="s">
        <v>2086</v>
      </c>
      <c r="B1767" s="10">
        <f>Cleaned_Data[[#This Row],[Order_ID]]</f>
        <v>3846</v>
      </c>
      <c r="C1767" s="10" t="str">
        <f>_xlfn.XLOOKUP(P1767,Dim_Product!$E$2:$E$221,Dim_Product!$A$2:$A$221,"Not Found")</f>
        <v>PK-196</v>
      </c>
      <c r="D1767" s="10" t="str">
        <f>_xlfn.XLOOKUP(Table5[[#This Row],[Order_Date]],Table8[Date],Table8[Date_Key],"Not Found")</f>
        <v>DK-405</v>
      </c>
      <c r="E1767" s="10" t="str">
        <f>_xlfn.XLOOKUP(R1767,Table4[Region],Table4[Region_Key])</f>
        <v>RK-01</v>
      </c>
      <c r="F1767" s="10" t="str">
        <f>_xlfn.XLOOKUP(S1767,Table6[Sales_Channel],Table6[Channel_Key])</f>
        <v>CK-02</v>
      </c>
      <c r="G1767" s="10" t="str">
        <f>_xlfn.XLOOKUP(T1767,Table7[Gender_Category],Table7[Gender_Key])</f>
        <v>GK-02</v>
      </c>
      <c r="H1767" s="10">
        <f>Cleaned_Data[[#This Row],[Units_Sold]]</f>
        <v>2</v>
      </c>
      <c r="I1767" s="10">
        <f>Cleaned_Data[[#This Row],[MRP]]</f>
        <v>8357.9599999999991</v>
      </c>
      <c r="J1767" s="10">
        <f>Cleaned_Data[[#This Row],[Discount_Applied]]</f>
        <v>0.28000000000000003</v>
      </c>
      <c r="K1767" s="10">
        <f>Cleaned_Data[[#This Row],[Revenue]]</f>
        <v>0</v>
      </c>
      <c r="L1767" s="10">
        <f>Cleaned_Data[[#This Row],[Profit]]</f>
        <v>-306.33</v>
      </c>
      <c r="M1767" s="10" t="str">
        <f>Cleaned_Data[[#This Row],[Product_Name]]</f>
        <v>Air Force 1</v>
      </c>
      <c r="N1767" s="10" t="str">
        <f>Cleaned_Data[[#This Row],[Product_Line]]</f>
        <v>Lifestyle</v>
      </c>
      <c r="O1767" s="10" t="str">
        <f>Cleaned_Data[[#This Row],[Size]]</f>
        <v>6</v>
      </c>
      <c r="P1767" s="10" t="str">
        <f t="shared" si="54"/>
        <v>Air Force 1|Lifestyle|6</v>
      </c>
      <c r="Q1767" s="11">
        <f>Cleaned_Data[[#This Row],[Order_Date]]</f>
        <v>45537</v>
      </c>
      <c r="R1767" s="10" t="str">
        <f>Cleaned_Data[[#This Row],[Region]]</f>
        <v>Bangalore</v>
      </c>
      <c r="S1767" s="10" t="str">
        <f>Cleaned_Data[[#This Row],[Sales_Channel]]</f>
        <v>Retail</v>
      </c>
      <c r="T1767" s="10" t="str">
        <f>Cleaned_Data[[#This Row],[Gender_Category]]</f>
        <v>Women</v>
      </c>
      <c r="U1767" t="str">
        <f t="shared" si="55"/>
        <v>DK-405</v>
      </c>
      <c r="V1767" s="10"/>
      <c r="W1767" s="10"/>
    </row>
    <row r="1768" spans="1:23" x14ac:dyDescent="0.3">
      <c r="A1768" s="10" t="s">
        <v>2087</v>
      </c>
      <c r="B1768" s="10">
        <f>Cleaned_Data[[#This Row],[Order_ID]]</f>
        <v>3847</v>
      </c>
      <c r="C1768" s="10" t="str">
        <f>_xlfn.XLOOKUP(P1768,Dim_Product!$E$2:$E$221,Dim_Product!$A$2:$A$221,"Not Found")</f>
        <v>PK-22</v>
      </c>
      <c r="D1768" s="10" t="str">
        <f>_xlfn.XLOOKUP(Table5[[#This Row],[Order_Date]],Table8[Date],Table8[Date_Key],"Not Found")</f>
        <v>Not Found</v>
      </c>
      <c r="E1768" s="10" t="str">
        <f>_xlfn.XLOOKUP(R1768,Table4[Region],Table4[Region_Key])</f>
        <v>RK-05</v>
      </c>
      <c r="F1768" s="10" t="str">
        <f>_xlfn.XLOOKUP(S1768,Table6[Sales_Channel],Table6[Channel_Key])</f>
        <v>CK-02</v>
      </c>
      <c r="G1768" s="10" t="str">
        <f>_xlfn.XLOOKUP(T1768,Table7[Gender_Category],Table7[Gender_Key])</f>
        <v>GK-03</v>
      </c>
      <c r="H1768" s="10">
        <f>Cleaned_Data[[#This Row],[Units_Sold]]</f>
        <v>2</v>
      </c>
      <c r="I1768" s="10">
        <f>Cleaned_Data[[#This Row],[MRP]]</f>
        <v>5605.99</v>
      </c>
      <c r="J1768" s="10">
        <f>Cleaned_Data[[#This Row],[Discount_Applied]]</f>
        <v>0</v>
      </c>
      <c r="K1768" s="10">
        <f>Cleaned_Data[[#This Row],[Revenue]]</f>
        <v>0</v>
      </c>
      <c r="L1768" s="10">
        <f>Cleaned_Data[[#This Row],[Profit]]</f>
        <v>2415.33</v>
      </c>
      <c r="M1768" s="10" t="str">
        <f>Cleaned_Data[[#This Row],[Product_Name]]</f>
        <v>Kyrie Flytrap</v>
      </c>
      <c r="N1768" s="10" t="str">
        <f>Cleaned_Data[[#This Row],[Product_Line]]</f>
        <v>Basketball</v>
      </c>
      <c r="O1768" s="10" t="str">
        <f>Cleaned_Data[[#This Row],[Size]]</f>
        <v>M</v>
      </c>
      <c r="P1768" s="10" t="str">
        <f t="shared" si="54"/>
        <v>Kyrie Flytrap|Basketball|M</v>
      </c>
      <c r="Q1768" s="11" t="str">
        <f>Cleaned_Data[[#This Row],[Order_Date]]</f>
        <v/>
      </c>
      <c r="R1768" s="10" t="str">
        <f>Cleaned_Data[[#This Row],[Region]]</f>
        <v>Delhi</v>
      </c>
      <c r="S1768" s="10" t="str">
        <f>Cleaned_Data[[#This Row],[Sales_Channel]]</f>
        <v>Retail</v>
      </c>
      <c r="T1768" s="10" t="str">
        <f>Cleaned_Data[[#This Row],[Gender_Category]]</f>
        <v>Men</v>
      </c>
      <c r="U1768" t="str">
        <f t="shared" si="55"/>
        <v>Not Found</v>
      </c>
      <c r="V1768" s="10"/>
      <c r="W1768" s="10"/>
    </row>
    <row r="1769" spans="1:23" x14ac:dyDescent="0.3">
      <c r="A1769" s="10" t="s">
        <v>2088</v>
      </c>
      <c r="B1769" s="10">
        <f>Cleaned_Data[[#This Row],[Order_ID]]</f>
        <v>3848</v>
      </c>
      <c r="C1769" s="10" t="str">
        <f>_xlfn.XLOOKUP(P1769,Dim_Product!$E$2:$E$221,Dim_Product!$A$2:$A$221,"Not Found")</f>
        <v>PK-53</v>
      </c>
      <c r="D1769" s="10" t="str">
        <f>_xlfn.XLOOKUP(Table5[[#This Row],[Order_Date]],Table8[Date],Table8[Date_Key],"Not Found")</f>
        <v>DK-653</v>
      </c>
      <c r="E1769" s="10" t="str">
        <f>_xlfn.XLOOKUP(R1769,Table4[Region],Table4[Region_Key])</f>
        <v>RK-01</v>
      </c>
      <c r="F1769" s="10" t="str">
        <f>_xlfn.XLOOKUP(S1769,Table6[Sales_Channel],Table6[Channel_Key])</f>
        <v>CK-01</v>
      </c>
      <c r="G1769" s="10" t="str">
        <f>_xlfn.XLOOKUP(T1769,Table7[Gender_Category],Table7[Gender_Key])</f>
        <v>GK-01</v>
      </c>
      <c r="H1769" s="10">
        <f>Cleaned_Data[[#This Row],[Units_Sold]]</f>
        <v>2</v>
      </c>
      <c r="I1769" s="10">
        <f>Cleaned_Data[[#This Row],[MRP]]</f>
        <v>9250.25</v>
      </c>
      <c r="J1769" s="10">
        <f>Cleaned_Data[[#This Row],[Discount_Applied]]</f>
        <v>0</v>
      </c>
      <c r="K1769" s="10">
        <f>Cleaned_Data[[#This Row],[Revenue]]</f>
        <v>0</v>
      </c>
      <c r="L1769" s="10">
        <f>Cleaned_Data[[#This Row],[Profit]]</f>
        <v>-945.78</v>
      </c>
      <c r="M1769" s="10" t="str">
        <f>Cleaned_Data[[#This Row],[Product_Name]]</f>
        <v>Air Jordan</v>
      </c>
      <c r="N1769" s="10" t="str">
        <f>Cleaned_Data[[#This Row],[Product_Line]]</f>
        <v>Basketball</v>
      </c>
      <c r="O1769" s="10" t="str">
        <f>Cleaned_Data[[#This Row],[Size]]</f>
        <v>L</v>
      </c>
      <c r="P1769" s="10" t="str">
        <f t="shared" si="54"/>
        <v>Air Jordan|Basketball|L</v>
      </c>
      <c r="Q1769" s="11">
        <f>Cleaned_Data[[#This Row],[Order_Date]]</f>
        <v>45785</v>
      </c>
      <c r="R1769" s="10" t="str">
        <f>Cleaned_Data[[#This Row],[Region]]</f>
        <v>Bangalore</v>
      </c>
      <c r="S1769" s="10" t="str">
        <f>Cleaned_Data[[#This Row],[Sales_Channel]]</f>
        <v>Online</v>
      </c>
      <c r="T1769" s="10" t="str">
        <f>Cleaned_Data[[#This Row],[Gender_Category]]</f>
        <v>Kids</v>
      </c>
      <c r="U1769" t="str">
        <f t="shared" si="55"/>
        <v>DK-653</v>
      </c>
      <c r="V1769" s="10"/>
      <c r="W1769" s="10"/>
    </row>
    <row r="1770" spans="1:23" x14ac:dyDescent="0.3">
      <c r="A1770" s="10" t="s">
        <v>2089</v>
      </c>
      <c r="B1770" s="10">
        <f>Cleaned_Data[[#This Row],[Order_ID]]</f>
        <v>3849</v>
      </c>
      <c r="C1770" s="10" t="str">
        <f>_xlfn.XLOOKUP(P1770,Dim_Product!$E$2:$E$221,Dim_Product!$A$2:$A$221,"Not Found")</f>
        <v>PK-80</v>
      </c>
      <c r="D1770" s="10" t="str">
        <f>_xlfn.XLOOKUP(Table5[[#This Row],[Order_Date]],Table8[Date],Table8[Date_Key],"Not Found")</f>
        <v>DK-436</v>
      </c>
      <c r="E1770" s="10" t="str">
        <f>_xlfn.XLOOKUP(R1770,Table4[Region],Table4[Region_Key])</f>
        <v>RK-04</v>
      </c>
      <c r="F1770" s="10" t="str">
        <f>_xlfn.XLOOKUP(S1770,Table6[Sales_Channel],Table6[Channel_Key])</f>
        <v>CK-01</v>
      </c>
      <c r="G1770" s="10" t="str">
        <f>_xlfn.XLOOKUP(T1770,Table7[Gender_Category],Table7[Gender_Key])</f>
        <v>GK-03</v>
      </c>
      <c r="H1770" s="10">
        <f>Cleaned_Data[[#This Row],[Units_Sold]]</f>
        <v>1</v>
      </c>
      <c r="I1770" s="10">
        <f>Cleaned_Data[[#This Row],[MRP]]</f>
        <v>6110.0300000000007</v>
      </c>
      <c r="J1770" s="10">
        <f>Cleaned_Data[[#This Row],[Discount_Applied]]</f>
        <v>0</v>
      </c>
      <c r="K1770" s="10">
        <f>Cleaned_Data[[#This Row],[Revenue]]</f>
        <v>0</v>
      </c>
      <c r="L1770" s="10">
        <f>Cleaned_Data[[#This Row],[Profit]]</f>
        <v>-671.09</v>
      </c>
      <c r="M1770" s="10" t="str">
        <f>Cleaned_Data[[#This Row],[Product_Name]]</f>
        <v>Metcon 7</v>
      </c>
      <c r="N1770" s="10" t="str">
        <f>Cleaned_Data[[#This Row],[Product_Line]]</f>
        <v>Training</v>
      </c>
      <c r="O1770" s="10" t="str">
        <f>Cleaned_Data[[#This Row],[Size]]</f>
        <v>XL</v>
      </c>
      <c r="P1770" s="10" t="str">
        <f t="shared" si="54"/>
        <v>Metcon 7|Training|XL</v>
      </c>
      <c r="Q1770" s="11">
        <f>Cleaned_Data[[#This Row],[Order_Date]]</f>
        <v>45568</v>
      </c>
      <c r="R1770" s="10" t="str">
        <f>Cleaned_Data[[#This Row],[Region]]</f>
        <v>Pune</v>
      </c>
      <c r="S1770" s="10" t="str">
        <f>Cleaned_Data[[#This Row],[Sales_Channel]]</f>
        <v>Online</v>
      </c>
      <c r="T1770" s="10" t="str">
        <f>Cleaned_Data[[#This Row],[Gender_Category]]</f>
        <v>Men</v>
      </c>
      <c r="U1770" t="str">
        <f t="shared" si="55"/>
        <v>DK-436</v>
      </c>
      <c r="V1770" s="10"/>
      <c r="W1770" s="10"/>
    </row>
    <row r="1771" spans="1:23" x14ac:dyDescent="0.3">
      <c r="A1771" s="10" t="s">
        <v>2090</v>
      </c>
      <c r="B1771" s="10">
        <f>Cleaned_Data[[#This Row],[Order_ID]]</f>
        <v>3850</v>
      </c>
      <c r="C1771" s="10" t="str">
        <f>_xlfn.XLOOKUP(P1771,Dim_Product!$E$2:$E$221,Dim_Product!$A$2:$A$221,"Not Found")</f>
        <v>PK-12</v>
      </c>
      <c r="D1771" s="10" t="str">
        <f>_xlfn.XLOOKUP(Table5[[#This Row],[Order_Date]],Table8[Date],Table8[Date_Key],"Not Found")</f>
        <v>DK-601</v>
      </c>
      <c r="E1771" s="10" t="str">
        <f>_xlfn.XLOOKUP(R1771,Table4[Region],Table4[Region_Key])</f>
        <v>RK-05</v>
      </c>
      <c r="F1771" s="10" t="str">
        <f>_xlfn.XLOOKUP(S1771,Table6[Sales_Channel],Table6[Channel_Key])</f>
        <v>CK-02</v>
      </c>
      <c r="G1771" s="10" t="str">
        <f>_xlfn.XLOOKUP(T1771,Table7[Gender_Category],Table7[Gender_Key])</f>
        <v>GK-02</v>
      </c>
      <c r="H1771" s="10">
        <f>Cleaned_Data[[#This Row],[Units_Sold]]</f>
        <v>1</v>
      </c>
      <c r="I1771" s="10">
        <f>Cleaned_Data[[#This Row],[MRP]]</f>
        <v>6110.0300000000007</v>
      </c>
      <c r="J1771" s="10">
        <f>Cleaned_Data[[#This Row],[Discount_Applied]]</f>
        <v>0</v>
      </c>
      <c r="K1771" s="10">
        <f>Cleaned_Data[[#This Row],[Revenue]]</f>
        <v>0</v>
      </c>
      <c r="L1771" s="10">
        <f>Cleaned_Data[[#This Row],[Profit]]</f>
        <v>142.55000000000001</v>
      </c>
      <c r="M1771" s="10" t="str">
        <f>Cleaned_Data[[#This Row],[Product_Name]]</f>
        <v>SuperRep Go</v>
      </c>
      <c r="N1771" s="10" t="str">
        <f>Cleaned_Data[[#This Row],[Product_Line]]</f>
        <v>Training</v>
      </c>
      <c r="O1771" s="10" t="str">
        <f>Cleaned_Data[[#This Row],[Size]]</f>
        <v>NA</v>
      </c>
      <c r="P1771" s="10" t="str">
        <f t="shared" si="54"/>
        <v>SuperRep Go|Training|NA</v>
      </c>
      <c r="Q1771" s="11">
        <f>Cleaned_Data[[#This Row],[Order_Date]]</f>
        <v>45733</v>
      </c>
      <c r="R1771" s="10" t="str">
        <f>Cleaned_Data[[#This Row],[Region]]</f>
        <v>Delhi</v>
      </c>
      <c r="S1771" s="10" t="str">
        <f>Cleaned_Data[[#This Row],[Sales_Channel]]</f>
        <v>Retail</v>
      </c>
      <c r="T1771" s="10" t="str">
        <f>Cleaned_Data[[#This Row],[Gender_Category]]</f>
        <v>Women</v>
      </c>
      <c r="U1771" t="str">
        <f t="shared" si="55"/>
        <v>DK-601</v>
      </c>
      <c r="V1771" s="10"/>
      <c r="W1771" s="10"/>
    </row>
    <row r="1772" spans="1:23" x14ac:dyDescent="0.3">
      <c r="A1772" s="10" t="s">
        <v>2091</v>
      </c>
      <c r="B1772" s="10">
        <f>Cleaned_Data[[#This Row],[Order_ID]]</f>
        <v>3852</v>
      </c>
      <c r="C1772" s="10" t="str">
        <f>_xlfn.XLOOKUP(P1772,Dim_Product!$E$2:$E$221,Dim_Product!$A$2:$A$221,"Not Found")</f>
        <v>PK-145</v>
      </c>
      <c r="D1772" s="10" t="str">
        <f>_xlfn.XLOOKUP(Table5[[#This Row],[Order_Date]],Table8[Date],Table8[Date_Key],"Not Found")</f>
        <v>DK-193</v>
      </c>
      <c r="E1772" s="10" t="str">
        <f>_xlfn.XLOOKUP(R1772,Table4[Region],Table4[Region_Key])</f>
        <v>RK-06</v>
      </c>
      <c r="F1772" s="10" t="str">
        <f>_xlfn.XLOOKUP(S1772,Table6[Sales_Channel],Table6[Channel_Key])</f>
        <v>CK-01</v>
      </c>
      <c r="G1772" s="10" t="str">
        <f>_xlfn.XLOOKUP(T1772,Table7[Gender_Category],Table7[Gender_Key])</f>
        <v>GK-03</v>
      </c>
      <c r="H1772" s="10">
        <f>Cleaned_Data[[#This Row],[Units_Sold]]</f>
        <v>1</v>
      </c>
      <c r="I1772" s="10">
        <f>Cleaned_Data[[#This Row],[MRP]]</f>
        <v>7834.8</v>
      </c>
      <c r="J1772" s="10">
        <f>Cleaned_Data[[#This Row],[Discount_Applied]]</f>
        <v>0</v>
      </c>
      <c r="K1772" s="10">
        <f>Cleaned_Data[[#This Row],[Revenue]]</f>
        <v>0</v>
      </c>
      <c r="L1772" s="10">
        <f>Cleaned_Data[[#This Row],[Profit]]</f>
        <v>2786.52</v>
      </c>
      <c r="M1772" s="10" t="str">
        <f>Cleaned_Data[[#This Row],[Product_Name]]</f>
        <v>Air Force 1</v>
      </c>
      <c r="N1772" s="10" t="str">
        <f>Cleaned_Data[[#This Row],[Product_Line]]</f>
        <v>Lifestyle</v>
      </c>
      <c r="O1772" s="10" t="str">
        <f>Cleaned_Data[[#This Row],[Size]]</f>
        <v>NA</v>
      </c>
      <c r="P1772" s="10" t="str">
        <f t="shared" si="54"/>
        <v>Air Force 1|Lifestyle|NA</v>
      </c>
      <c r="Q1772" s="11">
        <f>Cleaned_Data[[#This Row],[Order_Date]]</f>
        <v>45325</v>
      </c>
      <c r="R1772" s="10" t="str">
        <f>Cleaned_Data[[#This Row],[Region]]</f>
        <v>Kolkata</v>
      </c>
      <c r="S1772" s="10" t="str">
        <f>Cleaned_Data[[#This Row],[Sales_Channel]]</f>
        <v>Online</v>
      </c>
      <c r="T1772" s="10" t="str">
        <f>Cleaned_Data[[#This Row],[Gender_Category]]</f>
        <v>Men</v>
      </c>
      <c r="U1772" t="str">
        <f t="shared" si="55"/>
        <v>DK-193</v>
      </c>
      <c r="V1772" s="10"/>
      <c r="W1772" s="10"/>
    </row>
    <row r="1773" spans="1:23" x14ac:dyDescent="0.3">
      <c r="A1773" s="10" t="s">
        <v>2092</v>
      </c>
      <c r="B1773" s="10">
        <f>Cleaned_Data[[#This Row],[Order_ID]]</f>
        <v>3853</v>
      </c>
      <c r="C1773" s="10" t="str">
        <f>_xlfn.XLOOKUP(P1773,Dim_Product!$E$2:$E$221,Dim_Product!$A$2:$A$221,"Not Found")</f>
        <v>PK-10</v>
      </c>
      <c r="D1773" s="10" t="str">
        <f>_xlfn.XLOOKUP(Table5[[#This Row],[Order_Date]],Table8[Date],Table8[Date_Key],"Not Found")</f>
        <v>DK-405</v>
      </c>
      <c r="E1773" s="10" t="str">
        <f>_xlfn.XLOOKUP(R1773,Table4[Region],Table4[Region_Key])</f>
        <v>RK-06</v>
      </c>
      <c r="F1773" s="10" t="str">
        <f>_xlfn.XLOOKUP(S1773,Table6[Sales_Channel],Table6[Channel_Key])</f>
        <v>CK-01</v>
      </c>
      <c r="G1773" s="10" t="str">
        <f>_xlfn.XLOOKUP(T1773,Table7[Gender_Category],Table7[Gender_Key])</f>
        <v>GK-02</v>
      </c>
      <c r="H1773" s="10">
        <f>Cleaned_Data[[#This Row],[Units_Sold]]</f>
        <v>1</v>
      </c>
      <c r="I1773" s="10">
        <f>Cleaned_Data[[#This Row],[MRP]]</f>
        <v>7753.56</v>
      </c>
      <c r="J1773" s="10">
        <f>Cleaned_Data[[#This Row],[Discount_Applied]]</f>
        <v>0</v>
      </c>
      <c r="K1773" s="10">
        <f>Cleaned_Data[[#This Row],[Revenue]]</f>
        <v>0</v>
      </c>
      <c r="L1773" s="10">
        <f>Cleaned_Data[[#This Row],[Profit]]</f>
        <v>2754.32</v>
      </c>
      <c r="M1773" s="10" t="str">
        <f>Cleaned_Data[[#This Row],[Product_Name]]</f>
        <v>Flex Trainer</v>
      </c>
      <c r="N1773" s="10" t="str">
        <f>Cleaned_Data[[#This Row],[Product_Line]]</f>
        <v>Training</v>
      </c>
      <c r="O1773" s="10" t="str">
        <f>Cleaned_Data[[#This Row],[Size]]</f>
        <v>L</v>
      </c>
      <c r="P1773" s="10" t="str">
        <f t="shared" si="54"/>
        <v>Flex Trainer|Training|L</v>
      </c>
      <c r="Q1773" s="11">
        <f>Cleaned_Data[[#This Row],[Order_Date]]</f>
        <v>45537</v>
      </c>
      <c r="R1773" s="10" t="str">
        <f>Cleaned_Data[[#This Row],[Region]]</f>
        <v>Kolkata</v>
      </c>
      <c r="S1773" s="10" t="str">
        <f>Cleaned_Data[[#This Row],[Sales_Channel]]</f>
        <v>Online</v>
      </c>
      <c r="T1773" s="10" t="str">
        <f>Cleaned_Data[[#This Row],[Gender_Category]]</f>
        <v>Women</v>
      </c>
      <c r="U1773" t="str">
        <f t="shared" si="55"/>
        <v>DK-405</v>
      </c>
      <c r="V1773" s="10"/>
      <c r="W1773" s="10"/>
    </row>
    <row r="1774" spans="1:23" x14ac:dyDescent="0.3">
      <c r="A1774" s="10" t="s">
        <v>2093</v>
      </c>
      <c r="B1774" s="10">
        <f>Cleaned_Data[[#This Row],[Order_ID]]</f>
        <v>3854</v>
      </c>
      <c r="C1774" s="10" t="str">
        <f>_xlfn.XLOOKUP(P1774,Dim_Product!$E$2:$E$221,Dim_Product!$A$2:$A$221,"Not Found")</f>
        <v>PK-10</v>
      </c>
      <c r="D1774" s="10" t="str">
        <f>_xlfn.XLOOKUP(Table5[[#This Row],[Order_Date]],Table8[Date],Table8[Date_Key],"Not Found")</f>
        <v>DK-487</v>
      </c>
      <c r="E1774" s="10" t="str">
        <f>_xlfn.XLOOKUP(R1774,Table4[Region],Table4[Region_Key])</f>
        <v>RK-01</v>
      </c>
      <c r="F1774" s="10" t="str">
        <f>_xlfn.XLOOKUP(S1774,Table6[Sales_Channel],Table6[Channel_Key])</f>
        <v>CK-01</v>
      </c>
      <c r="G1774" s="10" t="str">
        <f>_xlfn.XLOOKUP(T1774,Table7[Gender_Category],Table7[Gender_Key])</f>
        <v>GK-02</v>
      </c>
      <c r="H1774" s="10">
        <f>Cleaned_Data[[#This Row],[Units_Sold]]</f>
        <v>3</v>
      </c>
      <c r="I1774" s="10">
        <f>Cleaned_Data[[#This Row],[MRP]]</f>
        <v>9569.02</v>
      </c>
      <c r="J1774" s="10">
        <f>Cleaned_Data[[#This Row],[Discount_Applied]]</f>
        <v>0</v>
      </c>
      <c r="K1774" s="10">
        <f>Cleaned_Data[[#This Row],[Revenue]]</f>
        <v>0</v>
      </c>
      <c r="L1774" s="10">
        <f>Cleaned_Data[[#This Row],[Profit]]</f>
        <v>3535.19</v>
      </c>
      <c r="M1774" s="10" t="str">
        <f>Cleaned_Data[[#This Row],[Product_Name]]</f>
        <v>Flex Trainer</v>
      </c>
      <c r="N1774" s="10" t="str">
        <f>Cleaned_Data[[#This Row],[Product_Line]]</f>
        <v>Training</v>
      </c>
      <c r="O1774" s="10" t="str">
        <f>Cleaned_Data[[#This Row],[Size]]</f>
        <v>L</v>
      </c>
      <c r="P1774" s="10" t="str">
        <f t="shared" si="54"/>
        <v>Flex Trainer|Training|L</v>
      </c>
      <c r="Q1774" s="11">
        <f>Cleaned_Data[[#This Row],[Order_Date]]</f>
        <v>45619</v>
      </c>
      <c r="R1774" s="10" t="str">
        <f>Cleaned_Data[[#This Row],[Region]]</f>
        <v>Bangalore</v>
      </c>
      <c r="S1774" s="10" t="str">
        <f>Cleaned_Data[[#This Row],[Sales_Channel]]</f>
        <v>Online</v>
      </c>
      <c r="T1774" s="10" t="str">
        <f>Cleaned_Data[[#This Row],[Gender_Category]]</f>
        <v>Women</v>
      </c>
      <c r="U1774" t="str">
        <f t="shared" si="55"/>
        <v>DK-487</v>
      </c>
      <c r="V1774" s="10"/>
      <c r="W1774" s="10"/>
    </row>
    <row r="1775" spans="1:23" x14ac:dyDescent="0.3">
      <c r="A1775" s="10" t="s">
        <v>2094</v>
      </c>
      <c r="B1775" s="10">
        <f>Cleaned_Data[[#This Row],[Order_ID]]</f>
        <v>3855</v>
      </c>
      <c r="C1775" s="10" t="str">
        <f>_xlfn.XLOOKUP(P1775,Dim_Product!$E$2:$E$221,Dim_Product!$A$2:$A$221,"Not Found")</f>
        <v>PK-87</v>
      </c>
      <c r="D1775" s="10" t="str">
        <f>_xlfn.XLOOKUP(Table5[[#This Row],[Order_Date]],Table8[Date],Table8[Date_Key],"Not Found")</f>
        <v>Not Found</v>
      </c>
      <c r="E1775" s="10" t="str">
        <f>_xlfn.XLOOKUP(R1775,Table4[Region],Table4[Region_Key])</f>
        <v>RK-05</v>
      </c>
      <c r="F1775" s="10" t="str">
        <f>_xlfn.XLOOKUP(S1775,Table6[Sales_Channel],Table6[Channel_Key])</f>
        <v>CK-02</v>
      </c>
      <c r="G1775" s="10" t="str">
        <f>_xlfn.XLOOKUP(T1775,Table7[Gender_Category],Table7[Gender_Key])</f>
        <v>GK-01</v>
      </c>
      <c r="H1775" s="10">
        <f>Cleaned_Data[[#This Row],[Units_Sold]]</f>
        <v>2</v>
      </c>
      <c r="I1775" s="10">
        <f>Cleaned_Data[[#This Row],[MRP]]</f>
        <v>7104.38</v>
      </c>
      <c r="J1775" s="10">
        <f>Cleaned_Data[[#This Row],[Discount_Applied]]</f>
        <v>0.05</v>
      </c>
      <c r="K1775" s="10">
        <f>Cleaned_Data[[#This Row],[Revenue]]</f>
        <v>0</v>
      </c>
      <c r="L1775" s="10">
        <f>Cleaned_Data[[#This Row],[Profit]]</f>
        <v>-407.89</v>
      </c>
      <c r="M1775" s="10" t="str">
        <f>Cleaned_Data[[#This Row],[Product_Name]]</f>
        <v>LeBron 20</v>
      </c>
      <c r="N1775" s="10" t="str">
        <f>Cleaned_Data[[#This Row],[Product_Line]]</f>
        <v>Basketball</v>
      </c>
      <c r="O1775" s="10" t="str">
        <f>Cleaned_Data[[#This Row],[Size]]</f>
        <v>M</v>
      </c>
      <c r="P1775" s="10" t="str">
        <f t="shared" si="54"/>
        <v>LeBron 20|Basketball|M</v>
      </c>
      <c r="Q1775" s="11" t="str">
        <f>Cleaned_Data[[#This Row],[Order_Date]]</f>
        <v/>
      </c>
      <c r="R1775" s="10" t="str">
        <f>Cleaned_Data[[#This Row],[Region]]</f>
        <v>Delhi</v>
      </c>
      <c r="S1775" s="10" t="str">
        <f>Cleaned_Data[[#This Row],[Sales_Channel]]</f>
        <v>Retail</v>
      </c>
      <c r="T1775" s="10" t="str">
        <f>Cleaned_Data[[#This Row],[Gender_Category]]</f>
        <v>Kids</v>
      </c>
      <c r="U1775" t="str">
        <f t="shared" si="55"/>
        <v>Not Found</v>
      </c>
      <c r="V1775" s="10"/>
      <c r="W1775" s="10"/>
    </row>
    <row r="1776" spans="1:23" x14ac:dyDescent="0.3">
      <c r="A1776" s="10" t="s">
        <v>2095</v>
      </c>
      <c r="B1776" s="10">
        <f>Cleaned_Data[[#This Row],[Order_ID]]</f>
        <v>3856</v>
      </c>
      <c r="C1776" s="10" t="str">
        <f>_xlfn.XLOOKUP(P1776,Dim_Product!$E$2:$E$221,Dim_Product!$A$2:$A$221,"Not Found")</f>
        <v>PK-211</v>
      </c>
      <c r="D1776" s="10" t="str">
        <f>_xlfn.XLOOKUP(Table5[[#This Row],[Order_Date]],Table8[Date],Table8[Date_Key],"Not Found")</f>
        <v>DK-510</v>
      </c>
      <c r="E1776" s="10" t="str">
        <f>_xlfn.XLOOKUP(R1776,Table4[Region],Table4[Region_Key])</f>
        <v>RK-06</v>
      </c>
      <c r="F1776" s="10" t="str">
        <f>_xlfn.XLOOKUP(S1776,Table6[Sales_Channel],Table6[Channel_Key])</f>
        <v>CK-02</v>
      </c>
      <c r="G1776" s="10" t="str">
        <f>_xlfn.XLOOKUP(T1776,Table7[Gender_Category],Table7[Gender_Key])</f>
        <v>GK-01</v>
      </c>
      <c r="H1776" s="10">
        <f>Cleaned_Data[[#This Row],[Units_Sold]]</f>
        <v>2</v>
      </c>
      <c r="I1776" s="10">
        <f>Cleaned_Data[[#This Row],[MRP]]</f>
        <v>6943.86</v>
      </c>
      <c r="J1776" s="10">
        <f>Cleaned_Data[[#This Row],[Discount_Applied]]</f>
        <v>0</v>
      </c>
      <c r="K1776" s="10">
        <f>Cleaned_Data[[#This Row],[Revenue]]</f>
        <v>0</v>
      </c>
      <c r="L1776" s="10">
        <f>Cleaned_Data[[#This Row],[Profit]]</f>
        <v>2612.88</v>
      </c>
      <c r="M1776" s="10" t="str">
        <f>Cleaned_Data[[#This Row],[Product_Name]]</f>
        <v>React Infinity</v>
      </c>
      <c r="N1776" s="10" t="str">
        <f>Cleaned_Data[[#This Row],[Product_Line]]</f>
        <v>Running</v>
      </c>
      <c r="O1776" s="10" t="str">
        <f>Cleaned_Data[[#This Row],[Size]]</f>
        <v>12</v>
      </c>
      <c r="P1776" s="10" t="str">
        <f t="shared" si="54"/>
        <v>React Infinity|Running|12</v>
      </c>
      <c r="Q1776" s="11">
        <f>Cleaned_Data[[#This Row],[Order_Date]]</f>
        <v>45642</v>
      </c>
      <c r="R1776" s="10" t="str">
        <f>Cleaned_Data[[#This Row],[Region]]</f>
        <v>Kolkata</v>
      </c>
      <c r="S1776" s="10" t="str">
        <f>Cleaned_Data[[#This Row],[Sales_Channel]]</f>
        <v>Retail</v>
      </c>
      <c r="T1776" s="10" t="str">
        <f>Cleaned_Data[[#This Row],[Gender_Category]]</f>
        <v>Kids</v>
      </c>
      <c r="U1776" t="str">
        <f t="shared" si="55"/>
        <v>DK-510</v>
      </c>
      <c r="V1776" s="10"/>
      <c r="W1776" s="10"/>
    </row>
    <row r="1777" spans="1:23" x14ac:dyDescent="0.3">
      <c r="A1777" s="10" t="s">
        <v>2096</v>
      </c>
      <c r="B1777" s="10">
        <f>Cleaned_Data[[#This Row],[Order_ID]]</f>
        <v>3857</v>
      </c>
      <c r="C1777" s="10" t="str">
        <f>_xlfn.XLOOKUP(P1777,Dim_Product!$E$2:$E$221,Dim_Product!$A$2:$A$221,"Not Found")</f>
        <v>PK-75</v>
      </c>
      <c r="D1777" s="10" t="str">
        <f>_xlfn.XLOOKUP(Table5[[#This Row],[Order_Date]],Table8[Date],Table8[Date_Key],"Not Found")</f>
        <v>DK-343</v>
      </c>
      <c r="E1777" s="10" t="str">
        <f>_xlfn.XLOOKUP(R1777,Table4[Region],Table4[Region_Key])</f>
        <v>RK-06</v>
      </c>
      <c r="F1777" s="10" t="str">
        <f>_xlfn.XLOOKUP(S1777,Table6[Sales_Channel],Table6[Channel_Key])</f>
        <v>CK-01</v>
      </c>
      <c r="G1777" s="10" t="str">
        <f>_xlfn.XLOOKUP(T1777,Table7[Gender_Category],Table7[Gender_Key])</f>
        <v>GK-02</v>
      </c>
      <c r="H1777" s="10">
        <f>Cleaned_Data[[#This Row],[Units_Sold]]</f>
        <v>2</v>
      </c>
      <c r="I1777" s="10">
        <f>Cleaned_Data[[#This Row],[MRP]]</f>
        <v>8490.02</v>
      </c>
      <c r="J1777" s="10">
        <f>Cleaned_Data[[#This Row],[Discount_Applied]]</f>
        <v>0.96</v>
      </c>
      <c r="K1777" s="10">
        <f>Cleaned_Data[[#This Row],[Revenue]]</f>
        <v>0</v>
      </c>
      <c r="L1777" s="10">
        <f>Cleaned_Data[[#This Row],[Profit]]</f>
        <v>1916.37</v>
      </c>
      <c r="M1777" s="10" t="str">
        <f>Cleaned_Data[[#This Row],[Product_Name]]</f>
        <v>Mercurial Superfly</v>
      </c>
      <c r="N1777" s="10" t="str">
        <f>Cleaned_Data[[#This Row],[Product_Line]]</f>
        <v>Soccer</v>
      </c>
      <c r="O1777" s="10" t="str">
        <f>Cleaned_Data[[#This Row],[Size]]</f>
        <v>NA</v>
      </c>
      <c r="P1777" s="10" t="str">
        <f t="shared" si="54"/>
        <v>Mercurial Superfly|Soccer|NA</v>
      </c>
      <c r="Q1777" s="11">
        <f>Cleaned_Data[[#This Row],[Order_Date]]</f>
        <v>45475</v>
      </c>
      <c r="R1777" s="10" t="str">
        <f>Cleaned_Data[[#This Row],[Region]]</f>
        <v>Kolkata</v>
      </c>
      <c r="S1777" s="10" t="str">
        <f>Cleaned_Data[[#This Row],[Sales_Channel]]</f>
        <v>Online</v>
      </c>
      <c r="T1777" s="10" t="str">
        <f>Cleaned_Data[[#This Row],[Gender_Category]]</f>
        <v>Women</v>
      </c>
      <c r="U1777" t="str">
        <f t="shared" si="55"/>
        <v>DK-343</v>
      </c>
      <c r="V1777" s="10"/>
      <c r="W1777" s="10"/>
    </row>
    <row r="1778" spans="1:23" x14ac:dyDescent="0.3">
      <c r="A1778" s="10" t="s">
        <v>2097</v>
      </c>
      <c r="B1778" s="10">
        <f>Cleaned_Data[[#This Row],[Order_ID]]</f>
        <v>3858</v>
      </c>
      <c r="C1778" s="10" t="str">
        <f>_xlfn.XLOOKUP(P1778,Dim_Product!$E$2:$E$221,Dim_Product!$A$2:$A$221,"Not Found")</f>
        <v>PK-09</v>
      </c>
      <c r="D1778" s="10" t="str">
        <f>_xlfn.XLOOKUP(Table5[[#This Row],[Order_Date]],Table8[Date],Table8[Date_Key],"Not Found")</f>
        <v>DK-476</v>
      </c>
      <c r="E1778" s="10" t="str">
        <f>_xlfn.XLOOKUP(R1778,Table4[Region],Table4[Region_Key])</f>
        <v>RK-01</v>
      </c>
      <c r="F1778" s="10" t="str">
        <f>_xlfn.XLOOKUP(S1778,Table6[Sales_Channel],Table6[Channel_Key])</f>
        <v>CK-01</v>
      </c>
      <c r="G1778" s="10" t="str">
        <f>_xlfn.XLOOKUP(T1778,Table7[Gender_Category],Table7[Gender_Key])</f>
        <v>GK-01</v>
      </c>
      <c r="H1778" s="10">
        <f>Cleaned_Data[[#This Row],[Units_Sold]]</f>
        <v>2</v>
      </c>
      <c r="I1778" s="10">
        <f>Cleaned_Data[[#This Row],[MRP]]</f>
        <v>6110.0300000000007</v>
      </c>
      <c r="J1778" s="10">
        <f>Cleaned_Data[[#This Row],[Discount_Applied]]</f>
        <v>0.87</v>
      </c>
      <c r="K1778" s="10">
        <f>Cleaned_Data[[#This Row],[Revenue]]</f>
        <v>0</v>
      </c>
      <c r="L1778" s="10">
        <f>Cleaned_Data[[#This Row],[Profit]]</f>
        <v>-485.83</v>
      </c>
      <c r="M1778" s="10" t="str">
        <f>Cleaned_Data[[#This Row],[Product_Name]]</f>
        <v>Waffle One</v>
      </c>
      <c r="N1778" s="10" t="str">
        <f>Cleaned_Data[[#This Row],[Product_Line]]</f>
        <v>Lifestyle</v>
      </c>
      <c r="O1778" s="10" t="str">
        <f>Cleaned_Data[[#This Row],[Size]]</f>
        <v>L</v>
      </c>
      <c r="P1778" s="10" t="str">
        <f t="shared" si="54"/>
        <v>Waffle One|Lifestyle|L</v>
      </c>
      <c r="Q1778" s="11">
        <f>Cleaned_Data[[#This Row],[Order_Date]]</f>
        <v>45608</v>
      </c>
      <c r="R1778" s="10" t="str">
        <f>Cleaned_Data[[#This Row],[Region]]</f>
        <v>Bangalore</v>
      </c>
      <c r="S1778" s="10" t="str">
        <f>Cleaned_Data[[#This Row],[Sales_Channel]]</f>
        <v>Online</v>
      </c>
      <c r="T1778" s="10" t="str">
        <f>Cleaned_Data[[#This Row],[Gender_Category]]</f>
        <v>Kids</v>
      </c>
      <c r="U1778" t="str">
        <f t="shared" si="55"/>
        <v>DK-476</v>
      </c>
      <c r="V1778" s="10"/>
      <c r="W1778" s="10"/>
    </row>
    <row r="1779" spans="1:23" x14ac:dyDescent="0.3">
      <c r="A1779" s="10" t="s">
        <v>2098</v>
      </c>
      <c r="B1779" s="10">
        <f>Cleaned_Data[[#This Row],[Order_ID]]</f>
        <v>3859</v>
      </c>
      <c r="C1779" s="10" t="str">
        <f>_xlfn.XLOOKUP(P1779,Dim_Product!$E$2:$E$221,Dim_Product!$A$2:$A$221,"Not Found")</f>
        <v>PK-50</v>
      </c>
      <c r="D1779" s="10" t="str">
        <f>_xlfn.XLOOKUP(Table5[[#This Row],[Order_Date]],Table8[Date],Table8[Date_Key],"Not Found")</f>
        <v>DK-681</v>
      </c>
      <c r="E1779" s="10" t="str">
        <f>_xlfn.XLOOKUP(R1779,Table4[Region],Table4[Region_Key])</f>
        <v>RK-03</v>
      </c>
      <c r="F1779" s="10" t="str">
        <f>_xlfn.XLOOKUP(S1779,Table6[Sales_Channel],Table6[Channel_Key])</f>
        <v>CK-02</v>
      </c>
      <c r="G1779" s="10" t="str">
        <f>_xlfn.XLOOKUP(T1779,Table7[Gender_Category],Table7[Gender_Key])</f>
        <v>GK-01</v>
      </c>
      <c r="H1779" s="10">
        <f>Cleaned_Data[[#This Row],[Units_Sold]]</f>
        <v>3</v>
      </c>
      <c r="I1779" s="10">
        <f>Cleaned_Data[[#This Row],[MRP]]</f>
        <v>6110.0300000000007</v>
      </c>
      <c r="J1779" s="10">
        <f>Cleaned_Data[[#This Row],[Discount_Applied]]</f>
        <v>0</v>
      </c>
      <c r="K1779" s="10">
        <f>Cleaned_Data[[#This Row],[Revenue]]</f>
        <v>0</v>
      </c>
      <c r="L1779" s="10">
        <f>Cleaned_Data[[#This Row],[Profit]]</f>
        <v>2907.33</v>
      </c>
      <c r="M1779" s="10" t="str">
        <f>Cleaned_Data[[#This Row],[Product_Name]]</f>
        <v>Blazer Mid</v>
      </c>
      <c r="N1779" s="10" t="str">
        <f>Cleaned_Data[[#This Row],[Product_Line]]</f>
        <v>Lifestyle</v>
      </c>
      <c r="O1779" s="10" t="str">
        <f>Cleaned_Data[[#This Row],[Size]]</f>
        <v>M</v>
      </c>
      <c r="P1779" s="10" t="str">
        <f t="shared" si="54"/>
        <v>Blazer Mid|Lifestyle|M</v>
      </c>
      <c r="Q1779" s="11">
        <f>Cleaned_Data[[#This Row],[Order_Date]]</f>
        <v>45813</v>
      </c>
      <c r="R1779" s="10" t="str">
        <f>Cleaned_Data[[#This Row],[Region]]</f>
        <v>Mumbai</v>
      </c>
      <c r="S1779" s="10" t="str">
        <f>Cleaned_Data[[#This Row],[Sales_Channel]]</f>
        <v>Retail</v>
      </c>
      <c r="T1779" s="10" t="str">
        <f>Cleaned_Data[[#This Row],[Gender_Category]]</f>
        <v>Kids</v>
      </c>
      <c r="U1779" t="str">
        <f t="shared" si="55"/>
        <v>DK-681</v>
      </c>
      <c r="V1779" s="10"/>
      <c r="W1779" s="10"/>
    </row>
    <row r="1780" spans="1:23" x14ac:dyDescent="0.3">
      <c r="A1780" s="10" t="s">
        <v>2099</v>
      </c>
      <c r="B1780" s="10">
        <f>Cleaned_Data[[#This Row],[Order_ID]]</f>
        <v>3860</v>
      </c>
      <c r="C1780" s="10" t="str">
        <f>_xlfn.XLOOKUP(P1780,Dim_Product!$E$2:$E$221,Dim_Product!$A$2:$A$221,"Not Found")</f>
        <v>PK-103</v>
      </c>
      <c r="D1780" s="10" t="str">
        <f>_xlfn.XLOOKUP(Table5[[#This Row],[Order_Date]],Table8[Date],Table8[Date_Key],"Not Found")</f>
        <v>DK-651</v>
      </c>
      <c r="E1780" s="10" t="str">
        <f>_xlfn.XLOOKUP(R1780,Table4[Region],Table4[Region_Key])</f>
        <v>RK-03</v>
      </c>
      <c r="F1780" s="10" t="str">
        <f>_xlfn.XLOOKUP(S1780,Table6[Sales_Channel],Table6[Channel_Key])</f>
        <v>CK-01</v>
      </c>
      <c r="G1780" s="10" t="str">
        <f>_xlfn.XLOOKUP(T1780,Table7[Gender_Category],Table7[Gender_Key])</f>
        <v>GK-03</v>
      </c>
      <c r="H1780" s="10">
        <f>Cleaned_Data[[#This Row],[Units_Sold]]</f>
        <v>3</v>
      </c>
      <c r="I1780" s="10">
        <f>Cleaned_Data[[#This Row],[MRP]]</f>
        <v>6110.0300000000007</v>
      </c>
      <c r="J1780" s="10">
        <f>Cleaned_Data[[#This Row],[Discount_Applied]]</f>
        <v>0</v>
      </c>
      <c r="K1780" s="10">
        <f>Cleaned_Data[[#This Row],[Revenue]]</f>
        <v>0</v>
      </c>
      <c r="L1780" s="10">
        <f>Cleaned_Data[[#This Row],[Profit]]</f>
        <v>3441.46</v>
      </c>
      <c r="M1780" s="10" t="str">
        <f>Cleaned_Data[[#This Row],[Product_Name]]</f>
        <v>LeBron 20</v>
      </c>
      <c r="N1780" s="10" t="str">
        <f>Cleaned_Data[[#This Row],[Product_Line]]</f>
        <v>Basketball</v>
      </c>
      <c r="O1780" s="10" t="str">
        <f>Cleaned_Data[[#This Row],[Size]]</f>
        <v>7</v>
      </c>
      <c r="P1780" s="10" t="str">
        <f t="shared" si="54"/>
        <v>LeBron 20|Basketball|7</v>
      </c>
      <c r="Q1780" s="11">
        <f>Cleaned_Data[[#This Row],[Order_Date]]</f>
        <v>45783</v>
      </c>
      <c r="R1780" s="10" t="str">
        <f>Cleaned_Data[[#This Row],[Region]]</f>
        <v>Mumbai</v>
      </c>
      <c r="S1780" s="10" t="str">
        <f>Cleaned_Data[[#This Row],[Sales_Channel]]</f>
        <v>Online</v>
      </c>
      <c r="T1780" s="10" t="str">
        <f>Cleaned_Data[[#This Row],[Gender_Category]]</f>
        <v>Men</v>
      </c>
      <c r="U1780" t="str">
        <f t="shared" si="55"/>
        <v>DK-651</v>
      </c>
      <c r="V1780" s="10"/>
      <c r="W1780" s="10"/>
    </row>
    <row r="1781" spans="1:23" x14ac:dyDescent="0.3">
      <c r="A1781" s="10" t="s">
        <v>2100</v>
      </c>
      <c r="B1781" s="10">
        <f>Cleaned_Data[[#This Row],[Order_ID]]</f>
        <v>3861</v>
      </c>
      <c r="C1781" s="10" t="str">
        <f>_xlfn.XLOOKUP(P1781,Dim_Product!$E$2:$E$221,Dim_Product!$A$2:$A$221,"Not Found")</f>
        <v>PK-30</v>
      </c>
      <c r="D1781" s="10" t="str">
        <f>_xlfn.XLOOKUP(Table5[[#This Row],[Order_Date]],Table8[Date],Table8[Date_Key],"Not Found")</f>
        <v>DK-511</v>
      </c>
      <c r="E1781" s="10" t="str">
        <f>_xlfn.XLOOKUP(R1781,Table4[Region],Table4[Region_Key])</f>
        <v>RK-02</v>
      </c>
      <c r="F1781" s="10" t="str">
        <f>_xlfn.XLOOKUP(S1781,Table6[Sales_Channel],Table6[Channel_Key])</f>
        <v>CK-02</v>
      </c>
      <c r="G1781" s="10" t="str">
        <f>_xlfn.XLOOKUP(T1781,Table7[Gender_Category],Table7[Gender_Key])</f>
        <v>GK-03</v>
      </c>
      <c r="H1781" s="10">
        <f>Cleaned_Data[[#This Row],[Units_Sold]]</f>
        <v>4</v>
      </c>
      <c r="I1781" s="10">
        <f>Cleaned_Data[[#This Row],[MRP]]</f>
        <v>6110.0300000000007</v>
      </c>
      <c r="J1781" s="10">
        <f>Cleaned_Data[[#This Row],[Discount_Applied]]</f>
        <v>0.46</v>
      </c>
      <c r="K1781" s="10">
        <f>Cleaned_Data[[#This Row],[Revenue]]</f>
        <v>0</v>
      </c>
      <c r="L1781" s="10">
        <f>Cleaned_Data[[#This Row],[Profit]]</f>
        <v>419.79</v>
      </c>
      <c r="M1781" s="10" t="str">
        <f>Cleaned_Data[[#This Row],[Product_Name]]</f>
        <v>Air Jordan</v>
      </c>
      <c r="N1781" s="10" t="str">
        <f>Cleaned_Data[[#This Row],[Product_Line]]</f>
        <v>Basketball</v>
      </c>
      <c r="O1781" s="10" t="str">
        <f>Cleaned_Data[[#This Row],[Size]]</f>
        <v>6</v>
      </c>
      <c r="P1781" s="10" t="str">
        <f t="shared" si="54"/>
        <v>Air Jordan|Basketball|6</v>
      </c>
      <c r="Q1781" s="11">
        <f>Cleaned_Data[[#This Row],[Order_Date]]</f>
        <v>45643</v>
      </c>
      <c r="R1781" s="10" t="str">
        <f>Cleaned_Data[[#This Row],[Region]]</f>
        <v>Hyderabad</v>
      </c>
      <c r="S1781" s="10" t="str">
        <f>Cleaned_Data[[#This Row],[Sales_Channel]]</f>
        <v>Retail</v>
      </c>
      <c r="T1781" s="10" t="str">
        <f>Cleaned_Data[[#This Row],[Gender_Category]]</f>
        <v>Men</v>
      </c>
      <c r="U1781" t="str">
        <f t="shared" si="55"/>
        <v>DK-511</v>
      </c>
      <c r="V1781" s="10"/>
      <c r="W1781" s="10"/>
    </row>
    <row r="1782" spans="1:23" x14ac:dyDescent="0.3">
      <c r="A1782" s="10" t="s">
        <v>2101</v>
      </c>
      <c r="B1782" s="10">
        <f>Cleaned_Data[[#This Row],[Order_ID]]</f>
        <v>3862</v>
      </c>
      <c r="C1782" s="10" t="str">
        <f>_xlfn.XLOOKUP(P1782,Dim_Product!$E$2:$E$221,Dim_Product!$A$2:$A$221,"Not Found")</f>
        <v>PK-110</v>
      </c>
      <c r="D1782" s="10" t="str">
        <f>_xlfn.XLOOKUP(Table5[[#This Row],[Order_Date]],Table8[Date],Table8[Date_Key],"Not Found")</f>
        <v>Not Found</v>
      </c>
      <c r="E1782" s="10" t="str">
        <f>_xlfn.XLOOKUP(R1782,Table4[Region],Table4[Region_Key])</f>
        <v>RK-05</v>
      </c>
      <c r="F1782" s="10" t="str">
        <f>_xlfn.XLOOKUP(S1782,Table6[Sales_Channel],Table6[Channel_Key])</f>
        <v>CK-01</v>
      </c>
      <c r="G1782" s="10" t="str">
        <f>_xlfn.XLOOKUP(T1782,Table7[Gender_Category],Table7[Gender_Key])</f>
        <v>GK-01</v>
      </c>
      <c r="H1782" s="10">
        <f>Cleaned_Data[[#This Row],[Units_Sold]]</f>
        <v>1</v>
      </c>
      <c r="I1782" s="10">
        <f>Cleaned_Data[[#This Row],[MRP]]</f>
        <v>6110.0300000000007</v>
      </c>
      <c r="J1782" s="10">
        <f>Cleaned_Data[[#This Row],[Discount_Applied]]</f>
        <v>0.61</v>
      </c>
      <c r="K1782" s="10">
        <f>Cleaned_Data[[#This Row],[Revenue]]</f>
        <v>0</v>
      </c>
      <c r="L1782" s="10">
        <f>Cleaned_Data[[#This Row],[Profit]]</f>
        <v>3454.42</v>
      </c>
      <c r="M1782" s="10" t="str">
        <f>Cleaned_Data[[#This Row],[Product_Name]]</f>
        <v>Dunk Low</v>
      </c>
      <c r="N1782" s="10" t="str">
        <f>Cleaned_Data[[#This Row],[Product_Line]]</f>
        <v>Lifestyle</v>
      </c>
      <c r="O1782" s="10" t="str">
        <f>Cleaned_Data[[#This Row],[Size]]</f>
        <v>L</v>
      </c>
      <c r="P1782" s="10" t="str">
        <f t="shared" si="54"/>
        <v>Dunk Low|Lifestyle|L</v>
      </c>
      <c r="Q1782" s="11" t="str">
        <f>Cleaned_Data[[#This Row],[Order_Date]]</f>
        <v/>
      </c>
      <c r="R1782" s="10" t="str">
        <f>Cleaned_Data[[#This Row],[Region]]</f>
        <v>Delhi</v>
      </c>
      <c r="S1782" s="10" t="str">
        <f>Cleaned_Data[[#This Row],[Sales_Channel]]</f>
        <v>Online</v>
      </c>
      <c r="T1782" s="10" t="str">
        <f>Cleaned_Data[[#This Row],[Gender_Category]]</f>
        <v>Kids</v>
      </c>
      <c r="U1782" t="str">
        <f t="shared" si="55"/>
        <v>Not Found</v>
      </c>
      <c r="V1782" s="10"/>
      <c r="W1782" s="10"/>
    </row>
    <row r="1783" spans="1:23" x14ac:dyDescent="0.3">
      <c r="A1783" s="10" t="s">
        <v>2102</v>
      </c>
      <c r="B1783" s="10">
        <f>Cleaned_Data[[#This Row],[Order_ID]]</f>
        <v>3863</v>
      </c>
      <c r="C1783" s="10" t="str">
        <f>_xlfn.XLOOKUP(P1783,Dim_Product!$E$2:$E$221,Dim_Product!$A$2:$A$221,"Not Found")</f>
        <v>PK-70</v>
      </c>
      <c r="D1783" s="10" t="str">
        <f>_xlfn.XLOOKUP(Table5[[#This Row],[Order_Date]],Table8[Date],Table8[Date_Key],"Not Found")</f>
        <v>DK-211</v>
      </c>
      <c r="E1783" s="10" t="str">
        <f>_xlfn.XLOOKUP(R1783,Table4[Region],Table4[Region_Key])</f>
        <v>RK-02</v>
      </c>
      <c r="F1783" s="10" t="str">
        <f>_xlfn.XLOOKUP(S1783,Table6[Sales_Channel],Table6[Channel_Key])</f>
        <v>CK-02</v>
      </c>
      <c r="G1783" s="10" t="str">
        <f>_xlfn.XLOOKUP(T1783,Table7[Gender_Category],Table7[Gender_Key])</f>
        <v>GK-02</v>
      </c>
      <c r="H1783" s="10">
        <f>Cleaned_Data[[#This Row],[Units_Sold]]</f>
        <v>2</v>
      </c>
      <c r="I1783" s="10">
        <f>Cleaned_Data[[#This Row],[MRP]]</f>
        <v>6358.33</v>
      </c>
      <c r="J1783" s="10">
        <f>Cleaned_Data[[#This Row],[Discount_Applied]]</f>
        <v>0</v>
      </c>
      <c r="K1783" s="10">
        <f>Cleaned_Data[[#This Row],[Revenue]]</f>
        <v>0</v>
      </c>
      <c r="L1783" s="10">
        <f>Cleaned_Data[[#This Row],[Profit]]</f>
        <v>290.35000000000002</v>
      </c>
      <c r="M1783" s="10" t="str">
        <f>Cleaned_Data[[#This Row],[Product_Name]]</f>
        <v>Flex Trainer</v>
      </c>
      <c r="N1783" s="10" t="str">
        <f>Cleaned_Data[[#This Row],[Product_Line]]</f>
        <v>Training</v>
      </c>
      <c r="O1783" s="10" t="str">
        <f>Cleaned_Data[[#This Row],[Size]]</f>
        <v>XL</v>
      </c>
      <c r="P1783" s="10" t="str">
        <f t="shared" si="54"/>
        <v>Flex Trainer|Training|XL</v>
      </c>
      <c r="Q1783" s="11">
        <f>Cleaned_Data[[#This Row],[Order_Date]]</f>
        <v>45343</v>
      </c>
      <c r="R1783" s="10" t="str">
        <f>Cleaned_Data[[#This Row],[Region]]</f>
        <v>Hyderabad</v>
      </c>
      <c r="S1783" s="10" t="str">
        <f>Cleaned_Data[[#This Row],[Sales_Channel]]</f>
        <v>Retail</v>
      </c>
      <c r="T1783" s="10" t="str">
        <f>Cleaned_Data[[#This Row],[Gender_Category]]</f>
        <v>Women</v>
      </c>
      <c r="U1783" t="str">
        <f t="shared" si="55"/>
        <v>DK-211</v>
      </c>
      <c r="V1783" s="10"/>
      <c r="W1783" s="10"/>
    </row>
    <row r="1784" spans="1:23" x14ac:dyDescent="0.3">
      <c r="A1784" s="10" t="s">
        <v>2103</v>
      </c>
      <c r="B1784" s="10">
        <f>Cleaned_Data[[#This Row],[Order_ID]]</f>
        <v>3864</v>
      </c>
      <c r="C1784" s="10" t="str">
        <f>_xlfn.XLOOKUP(P1784,Dim_Product!$E$2:$E$221,Dim_Product!$A$2:$A$221,"Not Found")</f>
        <v>PK-101</v>
      </c>
      <c r="D1784" s="10" t="str">
        <f>_xlfn.XLOOKUP(Table5[[#This Row],[Order_Date]],Table8[Date],Table8[Date_Key],"Not Found")</f>
        <v>DK-578</v>
      </c>
      <c r="E1784" s="10" t="str">
        <f>_xlfn.XLOOKUP(R1784,Table4[Region],Table4[Region_Key])</f>
        <v>RK-05</v>
      </c>
      <c r="F1784" s="10" t="str">
        <f>_xlfn.XLOOKUP(S1784,Table6[Sales_Channel],Table6[Channel_Key])</f>
        <v>CK-02</v>
      </c>
      <c r="G1784" s="10" t="str">
        <f>_xlfn.XLOOKUP(T1784,Table7[Gender_Category],Table7[Gender_Key])</f>
        <v>GK-02</v>
      </c>
      <c r="H1784" s="10">
        <f>Cleaned_Data[[#This Row],[Units_Sold]]</f>
        <v>2</v>
      </c>
      <c r="I1784" s="10">
        <f>Cleaned_Data[[#This Row],[MRP]]</f>
        <v>6110.0300000000007</v>
      </c>
      <c r="J1784" s="10">
        <f>Cleaned_Data[[#This Row],[Discount_Applied]]</f>
        <v>0</v>
      </c>
      <c r="K1784" s="10">
        <f>Cleaned_Data[[#This Row],[Revenue]]</f>
        <v>0</v>
      </c>
      <c r="L1784" s="10">
        <f>Cleaned_Data[[#This Row],[Profit]]</f>
        <v>2972.96</v>
      </c>
      <c r="M1784" s="10" t="str">
        <f>Cleaned_Data[[#This Row],[Product_Name]]</f>
        <v>SuperRep Go</v>
      </c>
      <c r="N1784" s="10" t="str">
        <f>Cleaned_Data[[#This Row],[Product_Line]]</f>
        <v>Training</v>
      </c>
      <c r="O1784" s="10" t="str">
        <f>Cleaned_Data[[#This Row],[Size]]</f>
        <v>7</v>
      </c>
      <c r="P1784" s="10" t="str">
        <f t="shared" si="54"/>
        <v>SuperRep Go|Training|7</v>
      </c>
      <c r="Q1784" s="11">
        <f>Cleaned_Data[[#This Row],[Order_Date]]</f>
        <v>45710</v>
      </c>
      <c r="R1784" s="10" t="str">
        <f>Cleaned_Data[[#This Row],[Region]]</f>
        <v>Delhi</v>
      </c>
      <c r="S1784" s="10" t="str">
        <f>Cleaned_Data[[#This Row],[Sales_Channel]]</f>
        <v>Retail</v>
      </c>
      <c r="T1784" s="10" t="str">
        <f>Cleaned_Data[[#This Row],[Gender_Category]]</f>
        <v>Women</v>
      </c>
      <c r="U1784" t="str">
        <f t="shared" si="55"/>
        <v>DK-578</v>
      </c>
      <c r="V1784" s="10"/>
      <c r="W1784" s="10"/>
    </row>
    <row r="1785" spans="1:23" x14ac:dyDescent="0.3">
      <c r="A1785" s="10" t="s">
        <v>2104</v>
      </c>
      <c r="B1785" s="10">
        <f>Cleaned_Data[[#This Row],[Order_ID]]</f>
        <v>3865</v>
      </c>
      <c r="C1785" s="10" t="str">
        <f>_xlfn.XLOOKUP(P1785,Dim_Product!$E$2:$E$221,Dim_Product!$A$2:$A$221,"Not Found")</f>
        <v>PK-55</v>
      </c>
      <c r="D1785" s="10" t="str">
        <f>_xlfn.XLOOKUP(Table5[[#This Row],[Order_Date]],Table8[Date],Table8[Date_Key],"Not Found")</f>
        <v>Not Found</v>
      </c>
      <c r="E1785" s="10" t="str">
        <f>_xlfn.XLOOKUP(R1785,Table4[Region],Table4[Region_Key])</f>
        <v>RK-02</v>
      </c>
      <c r="F1785" s="10" t="str">
        <f>_xlfn.XLOOKUP(S1785,Table6[Sales_Channel],Table6[Channel_Key])</f>
        <v>CK-01</v>
      </c>
      <c r="G1785" s="10" t="str">
        <f>_xlfn.XLOOKUP(T1785,Table7[Gender_Category],Table7[Gender_Key])</f>
        <v>GK-03</v>
      </c>
      <c r="H1785" s="10">
        <f>Cleaned_Data[[#This Row],[Units_Sold]]</f>
        <v>2</v>
      </c>
      <c r="I1785" s="10">
        <f>Cleaned_Data[[#This Row],[MRP]]</f>
        <v>7356.92</v>
      </c>
      <c r="J1785" s="10">
        <f>Cleaned_Data[[#This Row],[Discount_Applied]]</f>
        <v>0</v>
      </c>
      <c r="K1785" s="10">
        <f>Cleaned_Data[[#This Row],[Revenue]]</f>
        <v>0</v>
      </c>
      <c r="L1785" s="10">
        <f>Cleaned_Data[[#This Row],[Profit]]</f>
        <v>-1144.1600000000001</v>
      </c>
      <c r="M1785" s="10" t="str">
        <f>Cleaned_Data[[#This Row],[Product_Name]]</f>
        <v>ZoomX Invincible</v>
      </c>
      <c r="N1785" s="10" t="str">
        <f>Cleaned_Data[[#This Row],[Product_Line]]</f>
        <v>Training</v>
      </c>
      <c r="O1785" s="10" t="str">
        <f>Cleaned_Data[[#This Row],[Size]]</f>
        <v>L</v>
      </c>
      <c r="P1785" s="10" t="str">
        <f t="shared" si="54"/>
        <v>ZoomX Invincible|Training|L</v>
      </c>
      <c r="Q1785" s="11" t="str">
        <f>Cleaned_Data[[#This Row],[Order_Date]]</f>
        <v/>
      </c>
      <c r="R1785" s="10" t="str">
        <f>Cleaned_Data[[#This Row],[Region]]</f>
        <v>Hyderabad</v>
      </c>
      <c r="S1785" s="10" t="str">
        <f>Cleaned_Data[[#This Row],[Sales_Channel]]</f>
        <v>Online</v>
      </c>
      <c r="T1785" s="10" t="str">
        <f>Cleaned_Data[[#This Row],[Gender_Category]]</f>
        <v>Men</v>
      </c>
      <c r="U1785" t="str">
        <f t="shared" si="55"/>
        <v>Not Found</v>
      </c>
      <c r="V1785" s="10"/>
      <c r="W1785" s="10"/>
    </row>
    <row r="1786" spans="1:23" x14ac:dyDescent="0.3">
      <c r="A1786" s="10" t="s">
        <v>2105</v>
      </c>
      <c r="B1786" s="10">
        <f>Cleaned_Data[[#This Row],[Order_ID]]</f>
        <v>3866</v>
      </c>
      <c r="C1786" s="10" t="str">
        <f>_xlfn.XLOOKUP(P1786,Dim_Product!$E$2:$E$221,Dim_Product!$A$2:$A$221,"Not Found")</f>
        <v>PK-56</v>
      </c>
      <c r="D1786" s="10" t="str">
        <f>_xlfn.XLOOKUP(Table5[[#This Row],[Order_Date]],Table8[Date],Table8[Date_Key],"Not Found")</f>
        <v>DK-713</v>
      </c>
      <c r="E1786" s="10" t="str">
        <f>_xlfn.XLOOKUP(R1786,Table4[Region],Table4[Region_Key])</f>
        <v>RK-06</v>
      </c>
      <c r="F1786" s="10" t="str">
        <f>_xlfn.XLOOKUP(S1786,Table6[Sales_Channel],Table6[Channel_Key])</f>
        <v>CK-02</v>
      </c>
      <c r="G1786" s="10" t="str">
        <f>_xlfn.XLOOKUP(T1786,Table7[Gender_Category],Table7[Gender_Key])</f>
        <v>GK-02</v>
      </c>
      <c r="H1786" s="10">
        <f>Cleaned_Data[[#This Row],[Units_Sold]]</f>
        <v>3</v>
      </c>
      <c r="I1786" s="10">
        <f>Cleaned_Data[[#This Row],[MRP]]</f>
        <v>6110.0300000000007</v>
      </c>
      <c r="J1786" s="10">
        <f>Cleaned_Data[[#This Row],[Discount_Applied]]</f>
        <v>0.64</v>
      </c>
      <c r="K1786" s="10">
        <f>Cleaned_Data[[#This Row],[Revenue]]</f>
        <v>0</v>
      </c>
      <c r="L1786" s="10">
        <f>Cleaned_Data[[#This Row],[Profit]]</f>
        <v>2985.34</v>
      </c>
      <c r="M1786" s="10" t="str">
        <f>Cleaned_Data[[#This Row],[Product_Name]]</f>
        <v>LeBron 20</v>
      </c>
      <c r="N1786" s="10" t="str">
        <f>Cleaned_Data[[#This Row],[Product_Line]]</f>
        <v>Basketball</v>
      </c>
      <c r="O1786" s="10" t="str">
        <f>Cleaned_Data[[#This Row],[Size]]</f>
        <v>NA</v>
      </c>
      <c r="P1786" s="10" t="str">
        <f t="shared" si="54"/>
        <v>LeBron 20|Basketball|NA</v>
      </c>
      <c r="Q1786" s="11">
        <f>Cleaned_Data[[#This Row],[Order_Date]]</f>
        <v>45845</v>
      </c>
      <c r="R1786" s="10" t="str">
        <f>Cleaned_Data[[#This Row],[Region]]</f>
        <v>Kolkata</v>
      </c>
      <c r="S1786" s="10" t="str">
        <f>Cleaned_Data[[#This Row],[Sales_Channel]]</f>
        <v>Retail</v>
      </c>
      <c r="T1786" s="10" t="str">
        <f>Cleaned_Data[[#This Row],[Gender_Category]]</f>
        <v>Women</v>
      </c>
      <c r="U1786" t="str">
        <f t="shared" si="55"/>
        <v>DK-713</v>
      </c>
      <c r="V1786" s="10"/>
      <c r="W1786" s="10"/>
    </row>
    <row r="1787" spans="1:23" x14ac:dyDescent="0.3">
      <c r="A1787" s="10" t="s">
        <v>2106</v>
      </c>
      <c r="B1787" s="10">
        <f>Cleaned_Data[[#This Row],[Order_ID]]</f>
        <v>3867</v>
      </c>
      <c r="C1787" s="10" t="str">
        <f>_xlfn.XLOOKUP(P1787,Dim_Product!$E$2:$E$221,Dim_Product!$A$2:$A$221,"Not Found")</f>
        <v>PK-96</v>
      </c>
      <c r="D1787" s="10" t="str">
        <f>_xlfn.XLOOKUP(Table5[[#This Row],[Order_Date]],Table8[Date],Table8[Date_Key],"Not Found")</f>
        <v>Not Found</v>
      </c>
      <c r="E1787" s="10" t="str">
        <f>_xlfn.XLOOKUP(R1787,Table4[Region],Table4[Region_Key])</f>
        <v>RK-01</v>
      </c>
      <c r="F1787" s="10" t="str">
        <f>_xlfn.XLOOKUP(S1787,Table6[Sales_Channel],Table6[Channel_Key])</f>
        <v>CK-01</v>
      </c>
      <c r="G1787" s="10" t="str">
        <f>_xlfn.XLOOKUP(T1787,Table7[Gender_Category],Table7[Gender_Key])</f>
        <v>GK-01</v>
      </c>
      <c r="H1787" s="10">
        <f>Cleaned_Data[[#This Row],[Units_Sold]]</f>
        <v>2</v>
      </c>
      <c r="I1787" s="10">
        <f>Cleaned_Data[[#This Row],[MRP]]</f>
        <v>6110.0300000000007</v>
      </c>
      <c r="J1787" s="10">
        <f>Cleaned_Data[[#This Row],[Discount_Applied]]</f>
        <v>0</v>
      </c>
      <c r="K1787" s="10">
        <f>Cleaned_Data[[#This Row],[Revenue]]</f>
        <v>0</v>
      </c>
      <c r="L1787" s="10">
        <f>Cleaned_Data[[#This Row],[Profit]]</f>
        <v>3405.94</v>
      </c>
      <c r="M1787" s="10" t="str">
        <f>Cleaned_Data[[#This Row],[Product_Name]]</f>
        <v>Waffle One</v>
      </c>
      <c r="N1787" s="10" t="str">
        <f>Cleaned_Data[[#This Row],[Product_Line]]</f>
        <v>Lifestyle</v>
      </c>
      <c r="O1787" s="10" t="str">
        <f>Cleaned_Data[[#This Row],[Size]]</f>
        <v>XL</v>
      </c>
      <c r="P1787" s="10" t="str">
        <f t="shared" si="54"/>
        <v>Waffle One|Lifestyle|XL</v>
      </c>
      <c r="Q1787" s="11" t="str">
        <f>Cleaned_Data[[#This Row],[Order_Date]]</f>
        <v/>
      </c>
      <c r="R1787" s="10" t="str">
        <f>Cleaned_Data[[#This Row],[Region]]</f>
        <v>Bangalore</v>
      </c>
      <c r="S1787" s="10" t="str">
        <f>Cleaned_Data[[#This Row],[Sales_Channel]]</f>
        <v>Online</v>
      </c>
      <c r="T1787" s="10" t="str">
        <f>Cleaned_Data[[#This Row],[Gender_Category]]</f>
        <v>Kids</v>
      </c>
      <c r="U1787" t="str">
        <f t="shared" si="55"/>
        <v>Not Found</v>
      </c>
      <c r="V1787" s="10"/>
      <c r="W1787" s="10"/>
    </row>
    <row r="1788" spans="1:23" x14ac:dyDescent="0.3">
      <c r="A1788" s="10" t="s">
        <v>2107</v>
      </c>
      <c r="B1788" s="10">
        <f>Cleaned_Data[[#This Row],[Order_ID]]</f>
        <v>3868</v>
      </c>
      <c r="C1788" s="10" t="str">
        <f>_xlfn.XLOOKUP(P1788,Dim_Product!$E$2:$E$221,Dim_Product!$A$2:$A$221,"Not Found")</f>
        <v>PK-210</v>
      </c>
      <c r="D1788" s="10" t="str">
        <f>_xlfn.XLOOKUP(Table5[[#This Row],[Order_Date]],Table8[Date],Table8[Date_Key],"Not Found")</f>
        <v>DK-687</v>
      </c>
      <c r="E1788" s="10" t="str">
        <f>_xlfn.XLOOKUP(R1788,Table4[Region],Table4[Region_Key])</f>
        <v>RK-01</v>
      </c>
      <c r="F1788" s="10" t="str">
        <f>_xlfn.XLOOKUP(S1788,Table6[Sales_Channel],Table6[Channel_Key])</f>
        <v>CK-01</v>
      </c>
      <c r="G1788" s="10" t="str">
        <f>_xlfn.XLOOKUP(T1788,Table7[Gender_Category],Table7[Gender_Key])</f>
        <v>GK-02</v>
      </c>
      <c r="H1788" s="10">
        <f>Cleaned_Data[[#This Row],[Units_Sold]]</f>
        <v>0</v>
      </c>
      <c r="I1788" s="10">
        <f>Cleaned_Data[[#This Row],[MRP]]</f>
        <v>3554.76</v>
      </c>
      <c r="J1788" s="10">
        <f>Cleaned_Data[[#This Row],[Discount_Applied]]</f>
        <v>0.51</v>
      </c>
      <c r="K1788" s="10">
        <f>Cleaned_Data[[#This Row],[Revenue]]</f>
        <v>0</v>
      </c>
      <c r="L1788" s="10">
        <f>Cleaned_Data[[#This Row],[Profit]]</f>
        <v>-593.5</v>
      </c>
      <c r="M1788" s="10" t="str">
        <f>Cleaned_Data[[#This Row],[Product_Name]]</f>
        <v>Free RN</v>
      </c>
      <c r="N1788" s="10" t="str">
        <f>Cleaned_Data[[#This Row],[Product_Line]]</f>
        <v>Running</v>
      </c>
      <c r="O1788" s="10" t="str">
        <f>Cleaned_Data[[#This Row],[Size]]</f>
        <v>11</v>
      </c>
      <c r="P1788" s="10" t="str">
        <f t="shared" si="54"/>
        <v>Free RN|Running|11</v>
      </c>
      <c r="Q1788" s="11">
        <f>Cleaned_Data[[#This Row],[Order_Date]]</f>
        <v>45819</v>
      </c>
      <c r="R1788" s="10" t="str">
        <f>Cleaned_Data[[#This Row],[Region]]</f>
        <v>Bangalore</v>
      </c>
      <c r="S1788" s="10" t="str">
        <f>Cleaned_Data[[#This Row],[Sales_Channel]]</f>
        <v>Online</v>
      </c>
      <c r="T1788" s="10" t="str">
        <f>Cleaned_Data[[#This Row],[Gender_Category]]</f>
        <v>Women</v>
      </c>
      <c r="U1788" t="str">
        <f t="shared" si="55"/>
        <v>DK-687</v>
      </c>
      <c r="V1788" s="10"/>
      <c r="W1788" s="10"/>
    </row>
    <row r="1789" spans="1:23" x14ac:dyDescent="0.3">
      <c r="A1789" s="10" t="s">
        <v>2108</v>
      </c>
      <c r="B1789" s="10">
        <f>Cleaned_Data[[#This Row],[Order_ID]]</f>
        <v>3869</v>
      </c>
      <c r="C1789" s="10" t="str">
        <f>_xlfn.XLOOKUP(P1789,Dim_Product!$E$2:$E$221,Dim_Product!$A$2:$A$221,"Not Found")</f>
        <v>PK-48</v>
      </c>
      <c r="D1789" s="10" t="str">
        <f>_xlfn.XLOOKUP(Table5[[#This Row],[Order_Date]],Table8[Date],Table8[Date_Key],"Not Found")</f>
        <v>DK-184</v>
      </c>
      <c r="E1789" s="10" t="str">
        <f>_xlfn.XLOOKUP(R1789,Table4[Region],Table4[Region_Key])</f>
        <v>RK-05</v>
      </c>
      <c r="F1789" s="10" t="str">
        <f>_xlfn.XLOOKUP(S1789,Table6[Sales_Channel],Table6[Channel_Key])</f>
        <v>CK-02</v>
      </c>
      <c r="G1789" s="10" t="str">
        <f>_xlfn.XLOOKUP(T1789,Table7[Gender_Category],Table7[Gender_Key])</f>
        <v>GK-02</v>
      </c>
      <c r="H1789" s="10">
        <f>Cleaned_Data[[#This Row],[Units_Sold]]</f>
        <v>3</v>
      </c>
      <c r="I1789" s="10">
        <f>Cleaned_Data[[#This Row],[MRP]]</f>
        <v>7599.38</v>
      </c>
      <c r="J1789" s="10">
        <f>Cleaned_Data[[#This Row],[Discount_Applied]]</f>
        <v>0</v>
      </c>
      <c r="K1789" s="10">
        <f>Cleaned_Data[[#This Row],[Revenue]]</f>
        <v>-3875.68</v>
      </c>
      <c r="L1789" s="10">
        <f>Cleaned_Data[[#This Row],[Profit]]</f>
        <v>-633.80999999999995</v>
      </c>
      <c r="M1789" s="10" t="str">
        <f>Cleaned_Data[[#This Row],[Product_Name]]</f>
        <v>LeBron 20</v>
      </c>
      <c r="N1789" s="10" t="str">
        <f>Cleaned_Data[[#This Row],[Product_Line]]</f>
        <v>Basketball</v>
      </c>
      <c r="O1789" s="10" t="str">
        <f>Cleaned_Data[[#This Row],[Size]]</f>
        <v>L</v>
      </c>
      <c r="P1789" s="10" t="str">
        <f t="shared" si="54"/>
        <v>LeBron 20|Basketball|L</v>
      </c>
      <c r="Q1789" s="11">
        <f>Cleaned_Data[[#This Row],[Order_Date]]</f>
        <v>45316</v>
      </c>
      <c r="R1789" s="10" t="str">
        <f>Cleaned_Data[[#This Row],[Region]]</f>
        <v>Delhi</v>
      </c>
      <c r="S1789" s="10" t="str">
        <f>Cleaned_Data[[#This Row],[Sales_Channel]]</f>
        <v>Retail</v>
      </c>
      <c r="T1789" s="10" t="str">
        <f>Cleaned_Data[[#This Row],[Gender_Category]]</f>
        <v>Women</v>
      </c>
      <c r="U1789" t="str">
        <f t="shared" si="55"/>
        <v>DK-184</v>
      </c>
      <c r="V1789" s="10"/>
      <c r="W1789" s="10"/>
    </row>
    <row r="1790" spans="1:23" x14ac:dyDescent="0.3">
      <c r="A1790" s="10" t="s">
        <v>2109</v>
      </c>
      <c r="B1790" s="10">
        <f>Cleaned_Data[[#This Row],[Order_ID]]</f>
        <v>3870</v>
      </c>
      <c r="C1790" s="10" t="str">
        <f>_xlfn.XLOOKUP(P1790,Dim_Product!$E$2:$E$221,Dim_Product!$A$2:$A$221,"Not Found")</f>
        <v>PK-81</v>
      </c>
      <c r="D1790" s="10" t="str">
        <f>_xlfn.XLOOKUP(Table5[[#This Row],[Order_Date]],Table8[Date],Table8[Date_Key],"Not Found")</f>
        <v>DK-663</v>
      </c>
      <c r="E1790" s="10" t="str">
        <f>_xlfn.XLOOKUP(R1790,Table4[Region],Table4[Region_Key])</f>
        <v>RK-02</v>
      </c>
      <c r="F1790" s="10" t="str">
        <f>_xlfn.XLOOKUP(S1790,Table6[Sales_Channel],Table6[Channel_Key])</f>
        <v>CK-01</v>
      </c>
      <c r="G1790" s="10" t="str">
        <f>_xlfn.XLOOKUP(T1790,Table7[Gender_Category],Table7[Gender_Key])</f>
        <v>GK-02</v>
      </c>
      <c r="H1790" s="10">
        <f>Cleaned_Data[[#This Row],[Units_Sold]]</f>
        <v>2</v>
      </c>
      <c r="I1790" s="10">
        <f>Cleaned_Data[[#This Row],[MRP]]</f>
        <v>6944.2</v>
      </c>
      <c r="J1790" s="10">
        <f>Cleaned_Data[[#This Row],[Discount_Applied]]</f>
        <v>0</v>
      </c>
      <c r="K1790" s="10">
        <f>Cleaned_Data[[#This Row],[Revenue]]</f>
        <v>0</v>
      </c>
      <c r="L1790" s="10">
        <f>Cleaned_Data[[#This Row],[Profit]]</f>
        <v>764.21</v>
      </c>
      <c r="M1790" s="10" t="str">
        <f>Cleaned_Data[[#This Row],[Product_Name]]</f>
        <v>ZoomX Invincible</v>
      </c>
      <c r="N1790" s="10" t="str">
        <f>Cleaned_Data[[#This Row],[Product_Line]]</f>
        <v>Training</v>
      </c>
      <c r="O1790" s="10" t="str">
        <f>Cleaned_Data[[#This Row],[Size]]</f>
        <v>M</v>
      </c>
      <c r="P1790" s="10" t="str">
        <f t="shared" si="54"/>
        <v>ZoomX Invincible|Training|M</v>
      </c>
      <c r="Q1790" s="11">
        <f>Cleaned_Data[[#This Row],[Order_Date]]</f>
        <v>45795</v>
      </c>
      <c r="R1790" s="10" t="str">
        <f>Cleaned_Data[[#This Row],[Region]]</f>
        <v>Hyderabad</v>
      </c>
      <c r="S1790" s="10" t="str">
        <f>Cleaned_Data[[#This Row],[Sales_Channel]]</f>
        <v>Online</v>
      </c>
      <c r="T1790" s="10" t="str">
        <f>Cleaned_Data[[#This Row],[Gender_Category]]</f>
        <v>Women</v>
      </c>
      <c r="U1790" t="str">
        <f t="shared" si="55"/>
        <v>DK-663</v>
      </c>
      <c r="V1790" s="10"/>
      <c r="W1790" s="10"/>
    </row>
    <row r="1791" spans="1:23" x14ac:dyDescent="0.3">
      <c r="A1791" s="10" t="s">
        <v>2110</v>
      </c>
      <c r="B1791" s="10">
        <f>Cleaned_Data[[#This Row],[Order_ID]]</f>
        <v>3871</v>
      </c>
      <c r="C1791" s="10" t="str">
        <f>_xlfn.XLOOKUP(P1791,Dim_Product!$E$2:$E$221,Dim_Product!$A$2:$A$221,"Not Found")</f>
        <v>PK-21</v>
      </c>
      <c r="D1791" s="10" t="str">
        <f>_xlfn.XLOOKUP(Table5[[#This Row],[Order_Date]],Table8[Date],Table8[Date_Key],"Not Found")</f>
        <v>DK-383</v>
      </c>
      <c r="E1791" s="10" t="str">
        <f>_xlfn.XLOOKUP(R1791,Table4[Region],Table4[Region_Key])</f>
        <v>RK-05</v>
      </c>
      <c r="F1791" s="10" t="str">
        <f>_xlfn.XLOOKUP(S1791,Table6[Sales_Channel],Table6[Channel_Key])</f>
        <v>CK-02</v>
      </c>
      <c r="G1791" s="10" t="str">
        <f>_xlfn.XLOOKUP(T1791,Table7[Gender_Category],Table7[Gender_Key])</f>
        <v>GK-02</v>
      </c>
      <c r="H1791" s="10">
        <f>Cleaned_Data[[#This Row],[Units_Sold]]</f>
        <v>3</v>
      </c>
      <c r="I1791" s="10">
        <f>Cleaned_Data[[#This Row],[MRP]]</f>
        <v>6110.0300000000007</v>
      </c>
      <c r="J1791" s="10">
        <f>Cleaned_Data[[#This Row],[Discount_Applied]]</f>
        <v>0</v>
      </c>
      <c r="K1791" s="10">
        <f>Cleaned_Data[[#This Row],[Revenue]]</f>
        <v>0</v>
      </c>
      <c r="L1791" s="10">
        <f>Cleaned_Data[[#This Row],[Profit]]</f>
        <v>1773.99</v>
      </c>
      <c r="M1791" s="10" t="str">
        <f>Cleaned_Data[[#This Row],[Product_Name]]</f>
        <v>SuperRep Go</v>
      </c>
      <c r="N1791" s="10" t="str">
        <f>Cleaned_Data[[#This Row],[Product_Line]]</f>
        <v>Training</v>
      </c>
      <c r="O1791" s="10" t="str">
        <f>Cleaned_Data[[#This Row],[Size]]</f>
        <v>XL</v>
      </c>
      <c r="P1791" s="10" t="str">
        <f t="shared" si="54"/>
        <v>SuperRep Go|Training|XL</v>
      </c>
      <c r="Q1791" s="11">
        <f>Cleaned_Data[[#This Row],[Order_Date]]</f>
        <v>45515</v>
      </c>
      <c r="R1791" s="10" t="str">
        <f>Cleaned_Data[[#This Row],[Region]]</f>
        <v>Delhi</v>
      </c>
      <c r="S1791" s="10" t="str">
        <f>Cleaned_Data[[#This Row],[Sales_Channel]]</f>
        <v>Retail</v>
      </c>
      <c r="T1791" s="10" t="str">
        <f>Cleaned_Data[[#This Row],[Gender_Category]]</f>
        <v>Women</v>
      </c>
      <c r="U1791" t="str">
        <f t="shared" si="55"/>
        <v>DK-383</v>
      </c>
      <c r="V1791" s="10"/>
      <c r="W1791" s="10"/>
    </row>
    <row r="1792" spans="1:23" x14ac:dyDescent="0.3">
      <c r="A1792" s="10" t="s">
        <v>2111</v>
      </c>
      <c r="B1792" s="10">
        <f>Cleaned_Data[[#This Row],[Order_ID]]</f>
        <v>3872</v>
      </c>
      <c r="C1792" s="10" t="str">
        <f>_xlfn.XLOOKUP(P1792,Dim_Product!$E$2:$E$221,Dim_Product!$A$2:$A$221,"Not Found")</f>
        <v>PK-12</v>
      </c>
      <c r="D1792" s="10" t="str">
        <f>_xlfn.XLOOKUP(Table5[[#This Row],[Order_Date]],Table8[Date],Table8[Date_Key],"Not Found")</f>
        <v>DK-719</v>
      </c>
      <c r="E1792" s="10" t="str">
        <f>_xlfn.XLOOKUP(R1792,Table4[Region],Table4[Region_Key])</f>
        <v>RK-05</v>
      </c>
      <c r="F1792" s="10" t="str">
        <f>_xlfn.XLOOKUP(S1792,Table6[Sales_Channel],Table6[Channel_Key])</f>
        <v>CK-02</v>
      </c>
      <c r="G1792" s="10" t="str">
        <f>_xlfn.XLOOKUP(T1792,Table7[Gender_Category],Table7[Gender_Key])</f>
        <v>GK-02</v>
      </c>
      <c r="H1792" s="10">
        <f>Cleaned_Data[[#This Row],[Units_Sold]]</f>
        <v>2</v>
      </c>
      <c r="I1792" s="10">
        <f>Cleaned_Data[[#This Row],[MRP]]</f>
        <v>8517.6200000000008</v>
      </c>
      <c r="J1792" s="10">
        <f>Cleaned_Data[[#This Row],[Discount_Applied]]</f>
        <v>0</v>
      </c>
      <c r="K1792" s="10">
        <f>Cleaned_Data[[#This Row],[Revenue]]</f>
        <v>0</v>
      </c>
      <c r="L1792" s="10">
        <f>Cleaned_Data[[#This Row],[Profit]]</f>
        <v>962.82</v>
      </c>
      <c r="M1792" s="10" t="str">
        <f>Cleaned_Data[[#This Row],[Product_Name]]</f>
        <v>SuperRep Go</v>
      </c>
      <c r="N1792" s="10" t="str">
        <f>Cleaned_Data[[#This Row],[Product_Line]]</f>
        <v>Training</v>
      </c>
      <c r="O1792" s="10" t="str">
        <f>Cleaned_Data[[#This Row],[Size]]</f>
        <v>NA</v>
      </c>
      <c r="P1792" s="10" t="str">
        <f t="shared" si="54"/>
        <v>SuperRep Go|Training|NA</v>
      </c>
      <c r="Q1792" s="11">
        <f>Cleaned_Data[[#This Row],[Order_Date]]</f>
        <v>45851</v>
      </c>
      <c r="R1792" s="10" t="str">
        <f>Cleaned_Data[[#This Row],[Region]]</f>
        <v>Delhi</v>
      </c>
      <c r="S1792" s="10" t="str">
        <f>Cleaned_Data[[#This Row],[Sales_Channel]]</f>
        <v>Retail</v>
      </c>
      <c r="T1792" s="10" t="str">
        <f>Cleaned_Data[[#This Row],[Gender_Category]]</f>
        <v>Women</v>
      </c>
      <c r="U1792" t="str">
        <f t="shared" si="55"/>
        <v>DK-719</v>
      </c>
      <c r="V1792" s="10"/>
      <c r="W1792" s="10"/>
    </row>
    <row r="1793" spans="1:23" x14ac:dyDescent="0.3">
      <c r="A1793" s="10" t="s">
        <v>2112</v>
      </c>
      <c r="B1793" s="10">
        <f>Cleaned_Data[[#This Row],[Order_ID]]</f>
        <v>3873</v>
      </c>
      <c r="C1793" s="10" t="str">
        <f>_xlfn.XLOOKUP(P1793,Dim_Product!$E$2:$E$221,Dim_Product!$A$2:$A$221,"Not Found")</f>
        <v>PK-02</v>
      </c>
      <c r="D1793" s="10" t="str">
        <f>_xlfn.XLOOKUP(Table5[[#This Row],[Order_Date]],Table8[Date],Table8[Date_Key],"Not Found")</f>
        <v>DK-560</v>
      </c>
      <c r="E1793" s="10" t="str">
        <f>_xlfn.XLOOKUP(R1793,Table4[Region],Table4[Region_Key])</f>
        <v>RK-01</v>
      </c>
      <c r="F1793" s="10" t="str">
        <f>_xlfn.XLOOKUP(S1793,Table6[Sales_Channel],Table6[Channel_Key])</f>
        <v>CK-01</v>
      </c>
      <c r="G1793" s="10" t="str">
        <f>_xlfn.XLOOKUP(T1793,Table7[Gender_Category],Table7[Gender_Key])</f>
        <v>GK-03</v>
      </c>
      <c r="H1793" s="10">
        <f>Cleaned_Data[[#This Row],[Units_Sold]]</f>
        <v>3</v>
      </c>
      <c r="I1793" s="10">
        <f>Cleaned_Data[[#This Row],[MRP]]</f>
        <v>6110.0300000000007</v>
      </c>
      <c r="J1793" s="10">
        <f>Cleaned_Data[[#This Row],[Discount_Applied]]</f>
        <v>0</v>
      </c>
      <c r="K1793" s="10">
        <f>Cleaned_Data[[#This Row],[Revenue]]</f>
        <v>0</v>
      </c>
      <c r="L1793" s="10">
        <f>Cleaned_Data[[#This Row],[Profit]]</f>
        <v>996.15</v>
      </c>
      <c r="M1793" s="10" t="str">
        <f>Cleaned_Data[[#This Row],[Product_Name]]</f>
        <v>Tiempo Legend</v>
      </c>
      <c r="N1793" s="10" t="str">
        <f>Cleaned_Data[[#This Row],[Product_Line]]</f>
        <v>Soccer</v>
      </c>
      <c r="O1793" s="10" t="str">
        <f>Cleaned_Data[[#This Row],[Size]]</f>
        <v>M</v>
      </c>
      <c r="P1793" s="10" t="str">
        <f t="shared" si="54"/>
        <v>Tiempo Legend|Soccer|M</v>
      </c>
      <c r="Q1793" s="11">
        <f>Cleaned_Data[[#This Row],[Order_Date]]</f>
        <v>45692</v>
      </c>
      <c r="R1793" s="10" t="str">
        <f>Cleaned_Data[[#This Row],[Region]]</f>
        <v>Bangalore</v>
      </c>
      <c r="S1793" s="10" t="str">
        <f>Cleaned_Data[[#This Row],[Sales_Channel]]</f>
        <v>Online</v>
      </c>
      <c r="T1793" s="10" t="str">
        <f>Cleaned_Data[[#This Row],[Gender_Category]]</f>
        <v>Men</v>
      </c>
      <c r="U1793" t="str">
        <f t="shared" si="55"/>
        <v>DK-560</v>
      </c>
      <c r="V1793" s="10"/>
      <c r="W1793" s="10"/>
    </row>
    <row r="1794" spans="1:23" x14ac:dyDescent="0.3">
      <c r="A1794" s="10" t="s">
        <v>2113</v>
      </c>
      <c r="B1794" s="10">
        <f>Cleaned_Data[[#This Row],[Order_ID]]</f>
        <v>3874</v>
      </c>
      <c r="C1794" s="10" t="str">
        <f>_xlfn.XLOOKUP(P1794,Dim_Product!$E$2:$E$221,Dim_Product!$A$2:$A$221,"Not Found")</f>
        <v>PK-66</v>
      </c>
      <c r="D1794" s="10" t="str">
        <f>_xlfn.XLOOKUP(Table5[[#This Row],[Order_Date]],Table8[Date],Table8[Date_Key],"Not Found")</f>
        <v>DK-364</v>
      </c>
      <c r="E1794" s="10" t="str">
        <f>_xlfn.XLOOKUP(R1794,Table4[Region],Table4[Region_Key])</f>
        <v>RK-06</v>
      </c>
      <c r="F1794" s="10" t="str">
        <f>_xlfn.XLOOKUP(S1794,Table6[Sales_Channel],Table6[Channel_Key])</f>
        <v>CK-01</v>
      </c>
      <c r="G1794" s="10" t="str">
        <f>_xlfn.XLOOKUP(T1794,Table7[Gender_Category],Table7[Gender_Key])</f>
        <v>GK-02</v>
      </c>
      <c r="H1794" s="10">
        <f>Cleaned_Data[[#This Row],[Units_Sold]]</f>
        <v>4</v>
      </c>
      <c r="I1794" s="10">
        <f>Cleaned_Data[[#This Row],[MRP]]</f>
        <v>3305.6</v>
      </c>
      <c r="J1794" s="10">
        <f>Cleaned_Data[[#This Row],[Discount_Applied]]</f>
        <v>0.7</v>
      </c>
      <c r="K1794" s="10">
        <f>Cleaned_Data[[#This Row],[Revenue]]</f>
        <v>3966.72</v>
      </c>
      <c r="L1794" s="10">
        <f>Cleaned_Data[[#This Row],[Profit]]</f>
        <v>1605.13</v>
      </c>
      <c r="M1794" s="10" t="str">
        <f>Cleaned_Data[[#This Row],[Product_Name]]</f>
        <v>LeBron 20</v>
      </c>
      <c r="N1794" s="10" t="str">
        <f>Cleaned_Data[[#This Row],[Product_Line]]</f>
        <v>Basketball</v>
      </c>
      <c r="O1794" s="10" t="str">
        <f>Cleaned_Data[[#This Row],[Size]]</f>
        <v>XL</v>
      </c>
      <c r="P1794" s="10" t="str">
        <f t="shared" si="54"/>
        <v>LeBron 20|Basketball|XL</v>
      </c>
      <c r="Q1794" s="11">
        <f>Cleaned_Data[[#This Row],[Order_Date]]</f>
        <v>45496</v>
      </c>
      <c r="R1794" s="10" t="str">
        <f>Cleaned_Data[[#This Row],[Region]]</f>
        <v>Kolkata</v>
      </c>
      <c r="S1794" s="10" t="str">
        <f>Cleaned_Data[[#This Row],[Sales_Channel]]</f>
        <v>Online</v>
      </c>
      <c r="T1794" s="10" t="str">
        <f>Cleaned_Data[[#This Row],[Gender_Category]]</f>
        <v>Women</v>
      </c>
      <c r="U1794" t="str">
        <f t="shared" si="55"/>
        <v>DK-364</v>
      </c>
      <c r="V1794" s="10"/>
      <c r="W1794" s="10"/>
    </row>
    <row r="1795" spans="1:23" x14ac:dyDescent="0.3">
      <c r="A1795" s="10" t="s">
        <v>2114</v>
      </c>
      <c r="B1795" s="10">
        <f>Cleaned_Data[[#This Row],[Order_ID]]</f>
        <v>3875</v>
      </c>
      <c r="C1795" s="10" t="str">
        <f>_xlfn.XLOOKUP(P1795,Dim_Product!$E$2:$E$221,Dim_Product!$A$2:$A$221,"Not Found")</f>
        <v>PK-48</v>
      </c>
      <c r="D1795" s="10" t="str">
        <f>_xlfn.XLOOKUP(Table5[[#This Row],[Order_Date]],Table8[Date],Table8[Date_Key],"Not Found")</f>
        <v>DK-548</v>
      </c>
      <c r="E1795" s="10" t="str">
        <f>_xlfn.XLOOKUP(R1795,Table4[Region],Table4[Region_Key])</f>
        <v>RK-04</v>
      </c>
      <c r="F1795" s="10" t="str">
        <f>_xlfn.XLOOKUP(S1795,Table6[Sales_Channel],Table6[Channel_Key])</f>
        <v>CK-02</v>
      </c>
      <c r="G1795" s="10" t="str">
        <f>_xlfn.XLOOKUP(T1795,Table7[Gender_Category],Table7[Gender_Key])</f>
        <v>GK-02</v>
      </c>
      <c r="H1795" s="10">
        <f>Cleaned_Data[[#This Row],[Units_Sold]]</f>
        <v>0</v>
      </c>
      <c r="I1795" s="10">
        <f>Cleaned_Data[[#This Row],[MRP]]</f>
        <v>3304.18</v>
      </c>
      <c r="J1795" s="10">
        <f>Cleaned_Data[[#This Row],[Discount_Applied]]</f>
        <v>0.9</v>
      </c>
      <c r="K1795" s="10">
        <f>Cleaned_Data[[#This Row],[Revenue]]</f>
        <v>0</v>
      </c>
      <c r="L1795" s="10">
        <f>Cleaned_Data[[#This Row],[Profit]]</f>
        <v>3345.28</v>
      </c>
      <c r="M1795" s="10" t="str">
        <f>Cleaned_Data[[#This Row],[Product_Name]]</f>
        <v>LeBron 20</v>
      </c>
      <c r="N1795" s="10" t="str">
        <f>Cleaned_Data[[#This Row],[Product_Line]]</f>
        <v>Basketball</v>
      </c>
      <c r="O1795" s="10" t="str">
        <f>Cleaned_Data[[#This Row],[Size]]</f>
        <v>L</v>
      </c>
      <c r="P1795" s="10" t="str">
        <f t="shared" ref="P1795:P1858" si="56">TRIM(M1795)&amp;"|"&amp;TRIM(N1795)&amp;"|"&amp;TRIM(O1795)</f>
        <v>LeBron 20|Basketball|L</v>
      </c>
      <c r="Q1795" s="11">
        <f>Cleaned_Data[[#This Row],[Order_Date]]</f>
        <v>45680</v>
      </c>
      <c r="R1795" s="10" t="str">
        <f>Cleaned_Data[[#This Row],[Region]]</f>
        <v>Pune</v>
      </c>
      <c r="S1795" s="10" t="str">
        <f>Cleaned_Data[[#This Row],[Sales_Channel]]</f>
        <v>Retail</v>
      </c>
      <c r="T1795" s="10" t="str">
        <f>Cleaned_Data[[#This Row],[Gender_Category]]</f>
        <v>Women</v>
      </c>
      <c r="U1795" t="str">
        <f t="shared" ref="U1795:U1858" si="57">IF(D1795="",0,D1795)</f>
        <v>DK-548</v>
      </c>
      <c r="V1795" s="10"/>
      <c r="W1795" s="10"/>
    </row>
    <row r="1796" spans="1:23" x14ac:dyDescent="0.3">
      <c r="A1796" s="10" t="s">
        <v>2115</v>
      </c>
      <c r="B1796" s="10">
        <f>Cleaned_Data[[#This Row],[Order_ID]]</f>
        <v>3876</v>
      </c>
      <c r="C1796" s="10" t="str">
        <f>_xlfn.XLOOKUP(P1796,Dim_Product!$E$2:$E$221,Dim_Product!$A$2:$A$221,"Not Found")</f>
        <v>PK-27</v>
      </c>
      <c r="D1796" s="10" t="str">
        <f>_xlfn.XLOOKUP(Table5[[#This Row],[Order_Date]],Table8[Date],Table8[Date_Key],"Not Found")</f>
        <v>DK-633</v>
      </c>
      <c r="E1796" s="10" t="str">
        <f>_xlfn.XLOOKUP(R1796,Table4[Region],Table4[Region_Key])</f>
        <v>RK-02</v>
      </c>
      <c r="F1796" s="10" t="str">
        <f>_xlfn.XLOOKUP(S1796,Table6[Sales_Channel],Table6[Channel_Key])</f>
        <v>CK-02</v>
      </c>
      <c r="G1796" s="10" t="str">
        <f>_xlfn.XLOOKUP(T1796,Table7[Gender_Category],Table7[Gender_Key])</f>
        <v>GK-03</v>
      </c>
      <c r="H1796" s="10">
        <f>Cleaned_Data[[#This Row],[Units_Sold]]</f>
        <v>-1</v>
      </c>
      <c r="I1796" s="10">
        <f>Cleaned_Data[[#This Row],[MRP]]</f>
        <v>4310.8999999999996</v>
      </c>
      <c r="J1796" s="10">
        <f>Cleaned_Data[[#This Row],[Discount_Applied]]</f>
        <v>0</v>
      </c>
      <c r="K1796" s="10">
        <f>Cleaned_Data[[#This Row],[Revenue]]</f>
        <v>0</v>
      </c>
      <c r="L1796" s="10">
        <f>Cleaned_Data[[#This Row],[Profit]]</f>
        <v>3835.88</v>
      </c>
      <c r="M1796" s="10" t="str">
        <f>Cleaned_Data[[#This Row],[Product_Name]]</f>
        <v>Phantom GT</v>
      </c>
      <c r="N1796" s="10" t="str">
        <f>Cleaned_Data[[#This Row],[Product_Line]]</f>
        <v>Soccer</v>
      </c>
      <c r="O1796" s="10" t="str">
        <f>Cleaned_Data[[#This Row],[Size]]</f>
        <v>XL</v>
      </c>
      <c r="P1796" s="10" t="str">
        <f t="shared" si="56"/>
        <v>Phantom GT|Soccer|XL</v>
      </c>
      <c r="Q1796" s="11">
        <f>Cleaned_Data[[#This Row],[Order_Date]]</f>
        <v>45765</v>
      </c>
      <c r="R1796" s="10" t="str">
        <f>Cleaned_Data[[#This Row],[Region]]</f>
        <v>Hyderabad</v>
      </c>
      <c r="S1796" s="10" t="str">
        <f>Cleaned_Data[[#This Row],[Sales_Channel]]</f>
        <v>Retail</v>
      </c>
      <c r="T1796" s="10" t="str">
        <f>Cleaned_Data[[#This Row],[Gender_Category]]</f>
        <v>Men</v>
      </c>
      <c r="U1796" t="str">
        <f t="shared" si="57"/>
        <v>DK-633</v>
      </c>
      <c r="V1796" s="10"/>
      <c r="W1796" s="10"/>
    </row>
    <row r="1797" spans="1:23" x14ac:dyDescent="0.3">
      <c r="A1797" s="10" t="s">
        <v>2116</v>
      </c>
      <c r="B1797" s="10">
        <f>Cleaned_Data[[#This Row],[Order_ID]]</f>
        <v>3877</v>
      </c>
      <c r="C1797" s="10" t="str">
        <f>_xlfn.XLOOKUP(P1797,Dim_Product!$E$2:$E$221,Dim_Product!$A$2:$A$221,"Not Found")</f>
        <v>PK-12</v>
      </c>
      <c r="D1797" s="10" t="str">
        <f>_xlfn.XLOOKUP(Table5[[#This Row],[Order_Date]],Table8[Date],Table8[Date_Key],"Not Found")</f>
        <v>DK-423</v>
      </c>
      <c r="E1797" s="10" t="str">
        <f>_xlfn.XLOOKUP(R1797,Table4[Region],Table4[Region_Key])</f>
        <v>RK-05</v>
      </c>
      <c r="F1797" s="10" t="str">
        <f>_xlfn.XLOOKUP(S1797,Table6[Sales_Channel],Table6[Channel_Key])</f>
        <v>CK-01</v>
      </c>
      <c r="G1797" s="10" t="str">
        <f>_xlfn.XLOOKUP(T1797,Table7[Gender_Category],Table7[Gender_Key])</f>
        <v>GK-03</v>
      </c>
      <c r="H1797" s="10">
        <f>Cleaned_Data[[#This Row],[Units_Sold]]</f>
        <v>2</v>
      </c>
      <c r="I1797" s="10">
        <f>Cleaned_Data[[#This Row],[MRP]]</f>
        <v>6110.0300000000007</v>
      </c>
      <c r="J1797" s="10">
        <f>Cleaned_Data[[#This Row],[Discount_Applied]]</f>
        <v>0</v>
      </c>
      <c r="K1797" s="10">
        <f>Cleaned_Data[[#This Row],[Revenue]]</f>
        <v>0</v>
      </c>
      <c r="L1797" s="10">
        <f>Cleaned_Data[[#This Row],[Profit]]</f>
        <v>2594.37</v>
      </c>
      <c r="M1797" s="10" t="str">
        <f>Cleaned_Data[[#This Row],[Product_Name]]</f>
        <v>SuperRep Go</v>
      </c>
      <c r="N1797" s="10" t="str">
        <f>Cleaned_Data[[#This Row],[Product_Line]]</f>
        <v>Training</v>
      </c>
      <c r="O1797" s="10" t="str">
        <f>Cleaned_Data[[#This Row],[Size]]</f>
        <v>NA</v>
      </c>
      <c r="P1797" s="10" t="str">
        <f t="shared" si="56"/>
        <v>SuperRep Go|Training|NA</v>
      </c>
      <c r="Q1797" s="11">
        <f>Cleaned_Data[[#This Row],[Order_Date]]</f>
        <v>45555</v>
      </c>
      <c r="R1797" s="10" t="str">
        <f>Cleaned_Data[[#This Row],[Region]]</f>
        <v>Delhi</v>
      </c>
      <c r="S1797" s="10" t="str">
        <f>Cleaned_Data[[#This Row],[Sales_Channel]]</f>
        <v>Online</v>
      </c>
      <c r="T1797" s="10" t="str">
        <f>Cleaned_Data[[#This Row],[Gender_Category]]</f>
        <v>Men</v>
      </c>
      <c r="U1797" t="str">
        <f t="shared" si="57"/>
        <v>DK-423</v>
      </c>
      <c r="V1797" s="10"/>
      <c r="W1797" s="10"/>
    </row>
    <row r="1798" spans="1:23" x14ac:dyDescent="0.3">
      <c r="A1798" s="10" t="s">
        <v>2117</v>
      </c>
      <c r="B1798" s="10">
        <f>Cleaned_Data[[#This Row],[Order_ID]]</f>
        <v>3878</v>
      </c>
      <c r="C1798" s="10" t="str">
        <f>_xlfn.XLOOKUP(P1798,Dim_Product!$E$2:$E$221,Dim_Product!$A$2:$A$221,"Not Found")</f>
        <v>PK-90</v>
      </c>
      <c r="D1798" s="10" t="str">
        <f>_xlfn.XLOOKUP(Table5[[#This Row],[Order_Date]],Table8[Date],Table8[Date_Key],"Not Found")</f>
        <v>DK-516</v>
      </c>
      <c r="E1798" s="10" t="str">
        <f>_xlfn.XLOOKUP(R1798,Table4[Region],Table4[Region_Key])</f>
        <v>RK-06</v>
      </c>
      <c r="F1798" s="10" t="str">
        <f>_xlfn.XLOOKUP(S1798,Table6[Sales_Channel],Table6[Channel_Key])</f>
        <v>CK-02</v>
      </c>
      <c r="G1798" s="10" t="str">
        <f>_xlfn.XLOOKUP(T1798,Table7[Gender_Category],Table7[Gender_Key])</f>
        <v>GK-03</v>
      </c>
      <c r="H1798" s="10">
        <f>Cleaned_Data[[#This Row],[Units_Sold]]</f>
        <v>2</v>
      </c>
      <c r="I1798" s="10">
        <f>Cleaned_Data[[#This Row],[MRP]]</f>
        <v>3224.56</v>
      </c>
      <c r="J1798" s="10">
        <f>Cleaned_Data[[#This Row],[Discount_Applied]]</f>
        <v>0</v>
      </c>
      <c r="K1798" s="10">
        <f>Cleaned_Data[[#This Row],[Revenue]]</f>
        <v>0</v>
      </c>
      <c r="L1798" s="10">
        <f>Cleaned_Data[[#This Row],[Profit]]</f>
        <v>2178.2199999999998</v>
      </c>
      <c r="M1798" s="10" t="str">
        <f>Cleaned_Data[[#This Row],[Product_Name]]</f>
        <v>Air Zoom</v>
      </c>
      <c r="N1798" s="10" t="str">
        <f>Cleaned_Data[[#This Row],[Product_Line]]</f>
        <v>Running</v>
      </c>
      <c r="O1798" s="10" t="str">
        <f>Cleaned_Data[[#This Row],[Size]]</f>
        <v>XL</v>
      </c>
      <c r="P1798" s="10" t="str">
        <f t="shared" si="56"/>
        <v>Air Zoom|Running|XL</v>
      </c>
      <c r="Q1798" s="11">
        <f>Cleaned_Data[[#This Row],[Order_Date]]</f>
        <v>45648</v>
      </c>
      <c r="R1798" s="10" t="str">
        <f>Cleaned_Data[[#This Row],[Region]]</f>
        <v>Kolkata</v>
      </c>
      <c r="S1798" s="10" t="str">
        <f>Cleaned_Data[[#This Row],[Sales_Channel]]</f>
        <v>Retail</v>
      </c>
      <c r="T1798" s="10" t="str">
        <f>Cleaned_Data[[#This Row],[Gender_Category]]</f>
        <v>Men</v>
      </c>
      <c r="U1798" t="str">
        <f t="shared" si="57"/>
        <v>DK-516</v>
      </c>
      <c r="V1798" s="10"/>
      <c r="W1798" s="10"/>
    </row>
    <row r="1799" spans="1:23" x14ac:dyDescent="0.3">
      <c r="A1799" s="10" t="s">
        <v>2118</v>
      </c>
      <c r="B1799" s="10">
        <f>Cleaned_Data[[#This Row],[Order_ID]]</f>
        <v>3879</v>
      </c>
      <c r="C1799" s="10" t="str">
        <f>_xlfn.XLOOKUP(P1799,Dim_Product!$E$2:$E$221,Dim_Product!$A$2:$A$221,"Not Found")</f>
        <v>PK-45</v>
      </c>
      <c r="D1799" s="10" t="str">
        <f>_xlfn.XLOOKUP(Table5[[#This Row],[Order_Date]],Table8[Date],Table8[Date_Key],"Not Found")</f>
        <v>DK-701</v>
      </c>
      <c r="E1799" s="10" t="str">
        <f>_xlfn.XLOOKUP(R1799,Table4[Region],Table4[Region_Key])</f>
        <v>RK-04</v>
      </c>
      <c r="F1799" s="10" t="str">
        <f>_xlfn.XLOOKUP(S1799,Table6[Sales_Channel],Table6[Channel_Key])</f>
        <v>CK-02</v>
      </c>
      <c r="G1799" s="10" t="str">
        <f>_xlfn.XLOOKUP(T1799,Table7[Gender_Category],Table7[Gender_Key])</f>
        <v>GK-03</v>
      </c>
      <c r="H1799" s="10">
        <f>Cleaned_Data[[#This Row],[Units_Sold]]</f>
        <v>0</v>
      </c>
      <c r="I1799" s="10">
        <f>Cleaned_Data[[#This Row],[MRP]]</f>
        <v>6473.43</v>
      </c>
      <c r="J1799" s="10">
        <f>Cleaned_Data[[#This Row],[Discount_Applied]]</f>
        <v>0.1</v>
      </c>
      <c r="K1799" s="10">
        <f>Cleaned_Data[[#This Row],[Revenue]]</f>
        <v>0</v>
      </c>
      <c r="L1799" s="10">
        <f>Cleaned_Data[[#This Row],[Profit]]</f>
        <v>2954.36</v>
      </c>
      <c r="M1799" s="10" t="str">
        <f>Cleaned_Data[[#This Row],[Product_Name]]</f>
        <v>Flex Trainer</v>
      </c>
      <c r="N1799" s="10" t="str">
        <f>Cleaned_Data[[#This Row],[Product_Line]]</f>
        <v>Training</v>
      </c>
      <c r="O1799" s="10" t="str">
        <f>Cleaned_Data[[#This Row],[Size]]</f>
        <v>11</v>
      </c>
      <c r="P1799" s="10" t="str">
        <f t="shared" si="56"/>
        <v>Flex Trainer|Training|11</v>
      </c>
      <c r="Q1799" s="11">
        <f>Cleaned_Data[[#This Row],[Order_Date]]</f>
        <v>45833</v>
      </c>
      <c r="R1799" s="10" t="str">
        <f>Cleaned_Data[[#This Row],[Region]]</f>
        <v>Pune</v>
      </c>
      <c r="S1799" s="10" t="str">
        <f>Cleaned_Data[[#This Row],[Sales_Channel]]</f>
        <v>Retail</v>
      </c>
      <c r="T1799" s="10" t="str">
        <f>Cleaned_Data[[#This Row],[Gender_Category]]</f>
        <v>Men</v>
      </c>
      <c r="U1799" t="str">
        <f t="shared" si="57"/>
        <v>DK-701</v>
      </c>
      <c r="V1799" s="10"/>
      <c r="W1799" s="10"/>
    </row>
    <row r="1800" spans="1:23" x14ac:dyDescent="0.3">
      <c r="A1800" s="10" t="s">
        <v>2119</v>
      </c>
      <c r="B1800" s="10">
        <f>Cleaned_Data[[#This Row],[Order_ID]]</f>
        <v>3880</v>
      </c>
      <c r="C1800" s="10" t="str">
        <f>_xlfn.XLOOKUP(P1800,Dim_Product!$E$2:$E$221,Dim_Product!$A$2:$A$221,"Not Found")</f>
        <v>PK-28</v>
      </c>
      <c r="D1800" s="10" t="str">
        <f>_xlfn.XLOOKUP(Table5[[#This Row],[Order_Date]],Table8[Date],Table8[Date_Key],"Not Found")</f>
        <v>DK-669</v>
      </c>
      <c r="E1800" s="10" t="str">
        <f>_xlfn.XLOOKUP(R1800,Table4[Region],Table4[Region_Key])</f>
        <v>RK-03</v>
      </c>
      <c r="F1800" s="10" t="str">
        <f>_xlfn.XLOOKUP(S1800,Table6[Sales_Channel],Table6[Channel_Key])</f>
        <v>CK-01</v>
      </c>
      <c r="G1800" s="10" t="str">
        <f>_xlfn.XLOOKUP(T1800,Table7[Gender_Category],Table7[Gender_Key])</f>
        <v>GK-01</v>
      </c>
      <c r="H1800" s="10">
        <f>Cleaned_Data[[#This Row],[Units_Sold]]</f>
        <v>0</v>
      </c>
      <c r="I1800" s="10">
        <f>Cleaned_Data[[#This Row],[MRP]]</f>
        <v>6110.0300000000007</v>
      </c>
      <c r="J1800" s="10">
        <f>Cleaned_Data[[#This Row],[Discount_Applied]]</f>
        <v>0</v>
      </c>
      <c r="K1800" s="10">
        <f>Cleaned_Data[[#This Row],[Revenue]]</f>
        <v>0</v>
      </c>
      <c r="L1800" s="10">
        <f>Cleaned_Data[[#This Row],[Profit]]</f>
        <v>-185.41</v>
      </c>
      <c r="M1800" s="10" t="str">
        <f>Cleaned_Data[[#This Row],[Product_Name]]</f>
        <v>Premier III</v>
      </c>
      <c r="N1800" s="10" t="str">
        <f>Cleaned_Data[[#This Row],[Product_Line]]</f>
        <v>Soccer</v>
      </c>
      <c r="O1800" s="10" t="str">
        <f>Cleaned_Data[[#This Row],[Size]]</f>
        <v>NA</v>
      </c>
      <c r="P1800" s="10" t="str">
        <f t="shared" si="56"/>
        <v>Premier III|Soccer|NA</v>
      </c>
      <c r="Q1800" s="11">
        <f>Cleaned_Data[[#This Row],[Order_Date]]</f>
        <v>45801</v>
      </c>
      <c r="R1800" s="10" t="str">
        <f>Cleaned_Data[[#This Row],[Region]]</f>
        <v>Mumbai</v>
      </c>
      <c r="S1800" s="10" t="str">
        <f>Cleaned_Data[[#This Row],[Sales_Channel]]</f>
        <v>Online</v>
      </c>
      <c r="T1800" s="10" t="str">
        <f>Cleaned_Data[[#This Row],[Gender_Category]]</f>
        <v>Kids</v>
      </c>
      <c r="U1800" t="str">
        <f t="shared" si="57"/>
        <v>DK-669</v>
      </c>
      <c r="V1800" s="10"/>
      <c r="W1800" s="10"/>
    </row>
    <row r="1801" spans="1:23" x14ac:dyDescent="0.3">
      <c r="A1801" s="10" t="s">
        <v>2120</v>
      </c>
      <c r="B1801" s="10">
        <f>Cleaned_Data[[#This Row],[Order_ID]]</f>
        <v>3881</v>
      </c>
      <c r="C1801" s="10" t="str">
        <f>_xlfn.XLOOKUP(P1801,Dim_Product!$E$2:$E$221,Dim_Product!$A$2:$A$221,"Not Found")</f>
        <v>PK-12</v>
      </c>
      <c r="D1801" s="10" t="str">
        <f>_xlfn.XLOOKUP(Table5[[#This Row],[Order_Date]],Table8[Date],Table8[Date_Key],"Not Found")</f>
        <v>Not Found</v>
      </c>
      <c r="E1801" s="10" t="str">
        <f>_xlfn.XLOOKUP(R1801,Table4[Region],Table4[Region_Key])</f>
        <v>RK-02</v>
      </c>
      <c r="F1801" s="10" t="str">
        <f>_xlfn.XLOOKUP(S1801,Table6[Sales_Channel],Table6[Channel_Key])</f>
        <v>CK-01</v>
      </c>
      <c r="G1801" s="10" t="str">
        <f>_xlfn.XLOOKUP(T1801,Table7[Gender_Category],Table7[Gender_Key])</f>
        <v>GK-02</v>
      </c>
      <c r="H1801" s="10">
        <f>Cleaned_Data[[#This Row],[Units_Sold]]</f>
        <v>3</v>
      </c>
      <c r="I1801" s="10">
        <f>Cleaned_Data[[#This Row],[MRP]]</f>
        <v>3656.98</v>
      </c>
      <c r="J1801" s="10">
        <f>Cleaned_Data[[#This Row],[Discount_Applied]]</f>
        <v>0.06</v>
      </c>
      <c r="K1801" s="10">
        <f>Cleaned_Data[[#This Row],[Revenue]]</f>
        <v>10312.68</v>
      </c>
      <c r="L1801" s="10">
        <f>Cleaned_Data[[#This Row],[Profit]]</f>
        <v>1953.91</v>
      </c>
      <c r="M1801" s="10" t="str">
        <f>Cleaned_Data[[#This Row],[Product_Name]]</f>
        <v>SuperRep Go</v>
      </c>
      <c r="N1801" s="10" t="str">
        <f>Cleaned_Data[[#This Row],[Product_Line]]</f>
        <v>Training</v>
      </c>
      <c r="O1801" s="10" t="str">
        <f>Cleaned_Data[[#This Row],[Size]]</f>
        <v>NA</v>
      </c>
      <c r="P1801" s="10" t="str">
        <f t="shared" si="56"/>
        <v>SuperRep Go|Training|NA</v>
      </c>
      <c r="Q1801" s="11" t="str">
        <f>Cleaned_Data[[#This Row],[Order_Date]]</f>
        <v/>
      </c>
      <c r="R1801" s="10" t="str">
        <f>Cleaned_Data[[#This Row],[Region]]</f>
        <v>Hyderabad</v>
      </c>
      <c r="S1801" s="10" t="str">
        <f>Cleaned_Data[[#This Row],[Sales_Channel]]</f>
        <v>Online</v>
      </c>
      <c r="T1801" s="10" t="str">
        <f>Cleaned_Data[[#This Row],[Gender_Category]]</f>
        <v>Women</v>
      </c>
      <c r="U1801" t="str">
        <f t="shared" si="57"/>
        <v>Not Found</v>
      </c>
      <c r="V1801" s="10"/>
      <c r="W1801" s="10"/>
    </row>
    <row r="1802" spans="1:23" x14ac:dyDescent="0.3">
      <c r="A1802" s="10" t="s">
        <v>2121</v>
      </c>
      <c r="B1802" s="10">
        <f>Cleaned_Data[[#This Row],[Order_ID]]</f>
        <v>3882</v>
      </c>
      <c r="C1802" s="10" t="str">
        <f>_xlfn.XLOOKUP(P1802,Dim_Product!$E$2:$E$221,Dim_Product!$A$2:$A$221,"Not Found")</f>
        <v>PK-02</v>
      </c>
      <c r="D1802" s="10" t="str">
        <f>_xlfn.XLOOKUP(Table5[[#This Row],[Order_Date]],Table8[Date],Table8[Date_Key],"Not Found")</f>
        <v>Not Found</v>
      </c>
      <c r="E1802" s="10" t="str">
        <f>_xlfn.XLOOKUP(R1802,Table4[Region],Table4[Region_Key])</f>
        <v>RK-01</v>
      </c>
      <c r="F1802" s="10" t="str">
        <f>_xlfn.XLOOKUP(S1802,Table6[Sales_Channel],Table6[Channel_Key])</f>
        <v>CK-01</v>
      </c>
      <c r="G1802" s="10" t="str">
        <f>_xlfn.XLOOKUP(T1802,Table7[Gender_Category],Table7[Gender_Key])</f>
        <v>GK-03</v>
      </c>
      <c r="H1802" s="10">
        <f>Cleaned_Data[[#This Row],[Units_Sold]]</f>
        <v>2</v>
      </c>
      <c r="I1802" s="10">
        <f>Cleaned_Data[[#This Row],[MRP]]</f>
        <v>7237.49</v>
      </c>
      <c r="J1802" s="10">
        <f>Cleaned_Data[[#This Row],[Discount_Applied]]</f>
        <v>0</v>
      </c>
      <c r="K1802" s="10">
        <f>Cleaned_Data[[#This Row],[Revenue]]</f>
        <v>0</v>
      </c>
      <c r="L1802" s="10">
        <f>Cleaned_Data[[#This Row],[Profit]]</f>
        <v>-376.24</v>
      </c>
      <c r="M1802" s="10" t="str">
        <f>Cleaned_Data[[#This Row],[Product_Name]]</f>
        <v>Tiempo Legend</v>
      </c>
      <c r="N1802" s="10" t="str">
        <f>Cleaned_Data[[#This Row],[Product_Line]]</f>
        <v>Soccer</v>
      </c>
      <c r="O1802" s="10" t="str">
        <f>Cleaned_Data[[#This Row],[Size]]</f>
        <v>M</v>
      </c>
      <c r="P1802" s="10" t="str">
        <f t="shared" si="56"/>
        <v>Tiempo Legend|Soccer|M</v>
      </c>
      <c r="Q1802" s="11" t="str">
        <f>Cleaned_Data[[#This Row],[Order_Date]]</f>
        <v/>
      </c>
      <c r="R1802" s="10" t="str">
        <f>Cleaned_Data[[#This Row],[Region]]</f>
        <v>Bangalore</v>
      </c>
      <c r="S1802" s="10" t="str">
        <f>Cleaned_Data[[#This Row],[Sales_Channel]]</f>
        <v>Online</v>
      </c>
      <c r="T1802" s="10" t="str">
        <f>Cleaned_Data[[#This Row],[Gender_Category]]</f>
        <v>Men</v>
      </c>
      <c r="U1802" t="str">
        <f t="shared" si="57"/>
        <v>Not Found</v>
      </c>
      <c r="V1802" s="10"/>
      <c r="W1802" s="10"/>
    </row>
    <row r="1803" spans="1:23" x14ac:dyDescent="0.3">
      <c r="A1803" s="10" t="s">
        <v>2122</v>
      </c>
      <c r="B1803" s="10">
        <f>Cleaned_Data[[#This Row],[Order_ID]]</f>
        <v>3883</v>
      </c>
      <c r="C1803" s="10" t="str">
        <f>_xlfn.XLOOKUP(P1803,Dim_Product!$E$2:$E$221,Dim_Product!$A$2:$A$221,"Not Found")</f>
        <v>PK-03</v>
      </c>
      <c r="D1803" s="10" t="str">
        <f>_xlfn.XLOOKUP(Table5[[#This Row],[Order_Date]],Table8[Date],Table8[Date_Key],"Not Found")</f>
        <v>Not Found</v>
      </c>
      <c r="E1803" s="10" t="str">
        <f>_xlfn.XLOOKUP(R1803,Table4[Region],Table4[Region_Key])</f>
        <v>RK-05</v>
      </c>
      <c r="F1803" s="10" t="str">
        <f>_xlfn.XLOOKUP(S1803,Table6[Sales_Channel],Table6[Channel_Key])</f>
        <v>CK-02</v>
      </c>
      <c r="G1803" s="10" t="str">
        <f>_xlfn.XLOOKUP(T1803,Table7[Gender_Category],Table7[Gender_Key])</f>
        <v>GK-01</v>
      </c>
      <c r="H1803" s="10">
        <f>Cleaned_Data[[#This Row],[Units_Sold]]</f>
        <v>2</v>
      </c>
      <c r="I1803" s="10">
        <f>Cleaned_Data[[#This Row],[MRP]]</f>
        <v>8737.43</v>
      </c>
      <c r="J1803" s="10">
        <f>Cleaned_Data[[#This Row],[Discount_Applied]]</f>
        <v>0</v>
      </c>
      <c r="K1803" s="10">
        <f>Cleaned_Data[[#This Row],[Revenue]]</f>
        <v>0</v>
      </c>
      <c r="L1803" s="10">
        <f>Cleaned_Data[[#This Row],[Profit]]</f>
        <v>-1174.75</v>
      </c>
      <c r="M1803" s="10" t="str">
        <f>Cleaned_Data[[#This Row],[Product_Name]]</f>
        <v>Premier III</v>
      </c>
      <c r="N1803" s="10" t="str">
        <f>Cleaned_Data[[#This Row],[Product_Line]]</f>
        <v>Soccer</v>
      </c>
      <c r="O1803" s="10" t="str">
        <f>Cleaned_Data[[#This Row],[Size]]</f>
        <v>M</v>
      </c>
      <c r="P1803" s="10" t="str">
        <f t="shared" si="56"/>
        <v>Premier III|Soccer|M</v>
      </c>
      <c r="Q1803" s="11" t="str">
        <f>Cleaned_Data[[#This Row],[Order_Date]]</f>
        <v/>
      </c>
      <c r="R1803" s="10" t="str">
        <f>Cleaned_Data[[#This Row],[Region]]</f>
        <v>Delhi</v>
      </c>
      <c r="S1803" s="10" t="str">
        <f>Cleaned_Data[[#This Row],[Sales_Channel]]</f>
        <v>Retail</v>
      </c>
      <c r="T1803" s="10" t="str">
        <f>Cleaned_Data[[#This Row],[Gender_Category]]</f>
        <v>Kids</v>
      </c>
      <c r="U1803" t="str">
        <f t="shared" si="57"/>
        <v>Not Found</v>
      </c>
      <c r="V1803" s="10"/>
      <c r="W1803" s="10"/>
    </row>
    <row r="1804" spans="1:23" x14ac:dyDescent="0.3">
      <c r="A1804" s="10" t="s">
        <v>2123</v>
      </c>
      <c r="B1804" s="10">
        <f>Cleaned_Data[[#This Row],[Order_ID]]</f>
        <v>3885</v>
      </c>
      <c r="C1804" s="10" t="str">
        <f>_xlfn.XLOOKUP(P1804,Dim_Product!$E$2:$E$221,Dim_Product!$A$2:$A$221,"Not Found")</f>
        <v>PK-80</v>
      </c>
      <c r="D1804" s="10" t="str">
        <f>_xlfn.XLOOKUP(Table5[[#This Row],[Order_Date]],Table8[Date],Table8[Date_Key],"Not Found")</f>
        <v>DK-510</v>
      </c>
      <c r="E1804" s="10" t="str">
        <f>_xlfn.XLOOKUP(R1804,Table4[Region],Table4[Region_Key])</f>
        <v>RK-01</v>
      </c>
      <c r="F1804" s="10" t="str">
        <f>_xlfn.XLOOKUP(S1804,Table6[Sales_Channel],Table6[Channel_Key])</f>
        <v>CK-01</v>
      </c>
      <c r="G1804" s="10" t="str">
        <f>_xlfn.XLOOKUP(T1804,Table7[Gender_Category],Table7[Gender_Key])</f>
        <v>GK-03</v>
      </c>
      <c r="H1804" s="10">
        <f>Cleaned_Data[[#This Row],[Units_Sold]]</f>
        <v>2</v>
      </c>
      <c r="I1804" s="10">
        <f>Cleaned_Data[[#This Row],[MRP]]</f>
        <v>6110.0300000000007</v>
      </c>
      <c r="J1804" s="10">
        <f>Cleaned_Data[[#This Row],[Discount_Applied]]</f>
        <v>0</v>
      </c>
      <c r="K1804" s="10">
        <f>Cleaned_Data[[#This Row],[Revenue]]</f>
        <v>0</v>
      </c>
      <c r="L1804" s="10">
        <f>Cleaned_Data[[#This Row],[Profit]]</f>
        <v>-512.97</v>
      </c>
      <c r="M1804" s="10" t="str">
        <f>Cleaned_Data[[#This Row],[Product_Name]]</f>
        <v>Metcon 7</v>
      </c>
      <c r="N1804" s="10" t="str">
        <f>Cleaned_Data[[#This Row],[Product_Line]]</f>
        <v>Training</v>
      </c>
      <c r="O1804" s="10" t="str">
        <f>Cleaned_Data[[#This Row],[Size]]</f>
        <v>XL</v>
      </c>
      <c r="P1804" s="10" t="str">
        <f t="shared" si="56"/>
        <v>Metcon 7|Training|XL</v>
      </c>
      <c r="Q1804" s="11">
        <f>Cleaned_Data[[#This Row],[Order_Date]]</f>
        <v>45642</v>
      </c>
      <c r="R1804" s="10" t="str">
        <f>Cleaned_Data[[#This Row],[Region]]</f>
        <v>Bangalore</v>
      </c>
      <c r="S1804" s="10" t="str">
        <f>Cleaned_Data[[#This Row],[Sales_Channel]]</f>
        <v>Online</v>
      </c>
      <c r="T1804" s="10" t="str">
        <f>Cleaned_Data[[#This Row],[Gender_Category]]</f>
        <v>Men</v>
      </c>
      <c r="U1804" t="str">
        <f t="shared" si="57"/>
        <v>DK-510</v>
      </c>
      <c r="V1804" s="10"/>
      <c r="W1804" s="10"/>
    </row>
    <row r="1805" spans="1:23" x14ac:dyDescent="0.3">
      <c r="A1805" s="10" t="s">
        <v>2124</v>
      </c>
      <c r="B1805" s="10">
        <f>Cleaned_Data[[#This Row],[Order_ID]]</f>
        <v>3886</v>
      </c>
      <c r="C1805" s="10" t="str">
        <f>_xlfn.XLOOKUP(P1805,Dim_Product!$E$2:$E$221,Dim_Product!$A$2:$A$221,"Not Found")</f>
        <v>PK-197</v>
      </c>
      <c r="D1805" s="10" t="str">
        <f>_xlfn.XLOOKUP(Table5[[#This Row],[Order_Date]],Table8[Date],Table8[Date_Key],"Not Found")</f>
        <v>DK-641</v>
      </c>
      <c r="E1805" s="10" t="str">
        <f>_xlfn.XLOOKUP(R1805,Table4[Region],Table4[Region_Key])</f>
        <v>RK-05</v>
      </c>
      <c r="F1805" s="10" t="str">
        <f>_xlfn.XLOOKUP(S1805,Table6[Sales_Channel],Table6[Channel_Key])</f>
        <v>CK-02</v>
      </c>
      <c r="G1805" s="10" t="str">
        <f>_xlfn.XLOOKUP(T1805,Table7[Gender_Category],Table7[Gender_Key])</f>
        <v>GK-01</v>
      </c>
      <c r="H1805" s="10">
        <f>Cleaned_Data[[#This Row],[Units_Sold]]</f>
        <v>2</v>
      </c>
      <c r="I1805" s="10">
        <f>Cleaned_Data[[#This Row],[MRP]]</f>
        <v>4967.6899999999996</v>
      </c>
      <c r="J1805" s="10">
        <f>Cleaned_Data[[#This Row],[Discount_Applied]]</f>
        <v>0</v>
      </c>
      <c r="K1805" s="10">
        <f>Cleaned_Data[[#This Row],[Revenue]]</f>
        <v>0</v>
      </c>
      <c r="L1805" s="10">
        <f>Cleaned_Data[[#This Row],[Profit]]</f>
        <v>-136.16</v>
      </c>
      <c r="M1805" s="10" t="str">
        <f>Cleaned_Data[[#This Row],[Product_Name]]</f>
        <v>Kyrie Flytrap</v>
      </c>
      <c r="N1805" s="10" t="str">
        <f>Cleaned_Data[[#This Row],[Product_Line]]</f>
        <v>Basketball</v>
      </c>
      <c r="O1805" s="10" t="str">
        <f>Cleaned_Data[[#This Row],[Size]]</f>
        <v>8</v>
      </c>
      <c r="P1805" s="10" t="str">
        <f t="shared" si="56"/>
        <v>Kyrie Flytrap|Basketball|8</v>
      </c>
      <c r="Q1805" s="11">
        <f>Cleaned_Data[[#This Row],[Order_Date]]</f>
        <v>45773</v>
      </c>
      <c r="R1805" s="10" t="str">
        <f>Cleaned_Data[[#This Row],[Region]]</f>
        <v>Delhi</v>
      </c>
      <c r="S1805" s="10" t="str">
        <f>Cleaned_Data[[#This Row],[Sales_Channel]]</f>
        <v>Retail</v>
      </c>
      <c r="T1805" s="10" t="str">
        <f>Cleaned_Data[[#This Row],[Gender_Category]]</f>
        <v>Kids</v>
      </c>
      <c r="U1805" t="str">
        <f t="shared" si="57"/>
        <v>DK-641</v>
      </c>
      <c r="V1805" s="10"/>
      <c r="W1805" s="10"/>
    </row>
    <row r="1806" spans="1:23" x14ac:dyDescent="0.3">
      <c r="A1806" s="10" t="s">
        <v>2125</v>
      </c>
      <c r="B1806" s="10">
        <f>Cleaned_Data[[#This Row],[Order_ID]]</f>
        <v>3887</v>
      </c>
      <c r="C1806" s="10" t="str">
        <f>_xlfn.XLOOKUP(P1806,Dim_Product!$E$2:$E$221,Dim_Product!$A$2:$A$221,"Not Found")</f>
        <v>PK-195</v>
      </c>
      <c r="D1806" s="10" t="str">
        <f>_xlfn.XLOOKUP(Table5[[#This Row],[Order_Date]],Table8[Date],Table8[Date_Key],"Not Found")</f>
        <v>Not Found</v>
      </c>
      <c r="E1806" s="10" t="str">
        <f>_xlfn.XLOOKUP(R1806,Table4[Region],Table4[Region_Key])</f>
        <v>RK-03</v>
      </c>
      <c r="F1806" s="10" t="str">
        <f>_xlfn.XLOOKUP(S1806,Table6[Sales_Channel],Table6[Channel_Key])</f>
        <v>CK-01</v>
      </c>
      <c r="G1806" s="10" t="str">
        <f>_xlfn.XLOOKUP(T1806,Table7[Gender_Category],Table7[Gender_Key])</f>
        <v>GK-02</v>
      </c>
      <c r="H1806" s="10">
        <f>Cleaned_Data[[#This Row],[Units_Sold]]</f>
        <v>4</v>
      </c>
      <c r="I1806" s="10">
        <f>Cleaned_Data[[#This Row],[MRP]]</f>
        <v>6110.0300000000007</v>
      </c>
      <c r="J1806" s="10">
        <f>Cleaned_Data[[#This Row],[Discount_Applied]]</f>
        <v>0</v>
      </c>
      <c r="K1806" s="10">
        <f>Cleaned_Data[[#This Row],[Revenue]]</f>
        <v>0</v>
      </c>
      <c r="L1806" s="10">
        <f>Cleaned_Data[[#This Row],[Profit]]</f>
        <v>3824.51</v>
      </c>
      <c r="M1806" s="10" t="str">
        <f>Cleaned_Data[[#This Row],[Product_Name]]</f>
        <v>Zoom Freak</v>
      </c>
      <c r="N1806" s="10" t="str">
        <f>Cleaned_Data[[#This Row],[Product_Line]]</f>
        <v>Basketball</v>
      </c>
      <c r="O1806" s="10" t="str">
        <f>Cleaned_Data[[#This Row],[Size]]</f>
        <v>10</v>
      </c>
      <c r="P1806" s="10" t="str">
        <f t="shared" si="56"/>
        <v>Zoom Freak|Basketball|10</v>
      </c>
      <c r="Q1806" s="11" t="str">
        <f>Cleaned_Data[[#This Row],[Order_Date]]</f>
        <v/>
      </c>
      <c r="R1806" s="10" t="str">
        <f>Cleaned_Data[[#This Row],[Region]]</f>
        <v>Mumbai</v>
      </c>
      <c r="S1806" s="10" t="str">
        <f>Cleaned_Data[[#This Row],[Sales_Channel]]</f>
        <v>Online</v>
      </c>
      <c r="T1806" s="10" t="str">
        <f>Cleaned_Data[[#This Row],[Gender_Category]]</f>
        <v>Women</v>
      </c>
      <c r="U1806" t="str">
        <f t="shared" si="57"/>
        <v>Not Found</v>
      </c>
      <c r="V1806" s="10"/>
      <c r="W1806" s="10"/>
    </row>
    <row r="1807" spans="1:23" x14ac:dyDescent="0.3">
      <c r="A1807" s="10" t="s">
        <v>2126</v>
      </c>
      <c r="B1807" s="10">
        <f>Cleaned_Data[[#This Row],[Order_ID]]</f>
        <v>3888</v>
      </c>
      <c r="C1807" s="10" t="str">
        <f>_xlfn.XLOOKUP(P1807,Dim_Product!$E$2:$E$221,Dim_Product!$A$2:$A$221,"Not Found")</f>
        <v>PK-112</v>
      </c>
      <c r="D1807" s="10" t="str">
        <f>_xlfn.XLOOKUP(Table5[[#This Row],[Order_Date]],Table8[Date],Table8[Date_Key],"Not Found")</f>
        <v>DK-383</v>
      </c>
      <c r="E1807" s="10" t="str">
        <f>_xlfn.XLOOKUP(R1807,Table4[Region],Table4[Region_Key])</f>
        <v>RK-03</v>
      </c>
      <c r="F1807" s="10" t="str">
        <f>_xlfn.XLOOKUP(S1807,Table6[Sales_Channel],Table6[Channel_Key])</f>
        <v>CK-01</v>
      </c>
      <c r="G1807" s="10" t="str">
        <f>_xlfn.XLOOKUP(T1807,Table7[Gender_Category],Table7[Gender_Key])</f>
        <v>GK-01</v>
      </c>
      <c r="H1807" s="10">
        <f>Cleaned_Data[[#This Row],[Units_Sold]]</f>
        <v>2</v>
      </c>
      <c r="I1807" s="10">
        <f>Cleaned_Data[[#This Row],[MRP]]</f>
        <v>3737.67</v>
      </c>
      <c r="J1807" s="10">
        <f>Cleaned_Data[[#This Row],[Discount_Applied]]</f>
        <v>0</v>
      </c>
      <c r="K1807" s="10">
        <f>Cleaned_Data[[#This Row],[Revenue]]</f>
        <v>0</v>
      </c>
      <c r="L1807" s="10">
        <f>Cleaned_Data[[#This Row],[Profit]]</f>
        <v>-341.37</v>
      </c>
      <c r="M1807" s="10" t="str">
        <f>Cleaned_Data[[#This Row],[Product_Name]]</f>
        <v>ZoomX Invincible</v>
      </c>
      <c r="N1807" s="10" t="str">
        <f>Cleaned_Data[[#This Row],[Product_Line]]</f>
        <v>Training</v>
      </c>
      <c r="O1807" s="10" t="str">
        <f>Cleaned_Data[[#This Row],[Size]]</f>
        <v>NA</v>
      </c>
      <c r="P1807" s="10" t="str">
        <f t="shared" si="56"/>
        <v>ZoomX Invincible|Training|NA</v>
      </c>
      <c r="Q1807" s="11">
        <f>Cleaned_Data[[#This Row],[Order_Date]]</f>
        <v>45515</v>
      </c>
      <c r="R1807" s="10" t="str">
        <f>Cleaned_Data[[#This Row],[Region]]</f>
        <v>Mumbai</v>
      </c>
      <c r="S1807" s="10" t="str">
        <f>Cleaned_Data[[#This Row],[Sales_Channel]]</f>
        <v>Online</v>
      </c>
      <c r="T1807" s="10" t="str">
        <f>Cleaned_Data[[#This Row],[Gender_Category]]</f>
        <v>Kids</v>
      </c>
      <c r="U1807" t="str">
        <f t="shared" si="57"/>
        <v>DK-383</v>
      </c>
      <c r="V1807" s="10"/>
      <c r="W1807" s="10"/>
    </row>
    <row r="1808" spans="1:23" x14ac:dyDescent="0.3">
      <c r="A1808" s="10" t="s">
        <v>2127</v>
      </c>
      <c r="B1808" s="10">
        <f>Cleaned_Data[[#This Row],[Order_ID]]</f>
        <v>3889</v>
      </c>
      <c r="C1808" s="10" t="str">
        <f>_xlfn.XLOOKUP(P1808,Dim_Product!$E$2:$E$221,Dim_Product!$A$2:$A$221,"Not Found")</f>
        <v>PK-47</v>
      </c>
      <c r="D1808" s="10" t="str">
        <f>_xlfn.XLOOKUP(Table5[[#This Row],[Order_Date]],Table8[Date],Table8[Date_Key],"Not Found")</f>
        <v>DK-162</v>
      </c>
      <c r="E1808" s="10" t="str">
        <f>_xlfn.XLOOKUP(R1808,Table4[Region],Table4[Region_Key])</f>
        <v>RK-06</v>
      </c>
      <c r="F1808" s="10" t="str">
        <f>_xlfn.XLOOKUP(S1808,Table6[Sales_Channel],Table6[Channel_Key])</f>
        <v>CK-01</v>
      </c>
      <c r="G1808" s="10" t="str">
        <f>_xlfn.XLOOKUP(T1808,Table7[Gender_Category],Table7[Gender_Key])</f>
        <v>GK-01</v>
      </c>
      <c r="H1808" s="10">
        <f>Cleaned_Data[[#This Row],[Units_Sold]]</f>
        <v>2</v>
      </c>
      <c r="I1808" s="10">
        <f>Cleaned_Data[[#This Row],[MRP]]</f>
        <v>8925.2900000000009</v>
      </c>
      <c r="J1808" s="10">
        <f>Cleaned_Data[[#This Row],[Discount_Applied]]</f>
        <v>0.05</v>
      </c>
      <c r="K1808" s="10">
        <f>Cleaned_Data[[#This Row],[Revenue]]</f>
        <v>0</v>
      </c>
      <c r="L1808" s="10">
        <f>Cleaned_Data[[#This Row],[Profit]]</f>
        <v>-407.63</v>
      </c>
      <c r="M1808" s="10" t="str">
        <f>Cleaned_Data[[#This Row],[Product_Name]]</f>
        <v>Phantom GT</v>
      </c>
      <c r="N1808" s="10" t="str">
        <f>Cleaned_Data[[#This Row],[Product_Line]]</f>
        <v>Soccer</v>
      </c>
      <c r="O1808" s="10" t="str">
        <f>Cleaned_Data[[#This Row],[Size]]</f>
        <v>NA</v>
      </c>
      <c r="P1808" s="10" t="str">
        <f t="shared" si="56"/>
        <v>Phantom GT|Soccer|NA</v>
      </c>
      <c r="Q1808" s="11">
        <f>Cleaned_Data[[#This Row],[Order_Date]]</f>
        <v>45294</v>
      </c>
      <c r="R1808" s="10" t="str">
        <f>Cleaned_Data[[#This Row],[Region]]</f>
        <v>Kolkata</v>
      </c>
      <c r="S1808" s="10" t="str">
        <f>Cleaned_Data[[#This Row],[Sales_Channel]]</f>
        <v>Online</v>
      </c>
      <c r="T1808" s="10" t="str">
        <f>Cleaned_Data[[#This Row],[Gender_Category]]</f>
        <v>Kids</v>
      </c>
      <c r="U1808" t="str">
        <f t="shared" si="57"/>
        <v>DK-162</v>
      </c>
      <c r="V1808" s="10"/>
      <c r="W1808" s="10"/>
    </row>
    <row r="1809" spans="1:23" x14ac:dyDescent="0.3">
      <c r="A1809" s="10" t="s">
        <v>2128</v>
      </c>
      <c r="B1809" s="10">
        <f>Cleaned_Data[[#This Row],[Order_ID]]</f>
        <v>3890</v>
      </c>
      <c r="C1809" s="10" t="str">
        <f>_xlfn.XLOOKUP(P1809,Dim_Product!$E$2:$E$221,Dim_Product!$A$2:$A$221,"Not Found")</f>
        <v>PK-64</v>
      </c>
      <c r="D1809" s="10" t="str">
        <f>_xlfn.XLOOKUP(Table5[[#This Row],[Order_Date]],Table8[Date],Table8[Date_Key],"Not Found")</f>
        <v>DK-656</v>
      </c>
      <c r="E1809" s="10" t="str">
        <f>_xlfn.XLOOKUP(R1809,Table4[Region],Table4[Region_Key])</f>
        <v>RK-05</v>
      </c>
      <c r="F1809" s="10" t="str">
        <f>_xlfn.XLOOKUP(S1809,Table6[Sales_Channel],Table6[Channel_Key])</f>
        <v>CK-01</v>
      </c>
      <c r="G1809" s="10" t="str">
        <f>_xlfn.XLOOKUP(T1809,Table7[Gender_Category],Table7[Gender_Key])</f>
        <v>GK-02</v>
      </c>
      <c r="H1809" s="10">
        <f>Cleaned_Data[[#This Row],[Units_Sold]]</f>
        <v>2</v>
      </c>
      <c r="I1809" s="10">
        <f>Cleaned_Data[[#This Row],[MRP]]</f>
        <v>4392.78</v>
      </c>
      <c r="J1809" s="10">
        <f>Cleaned_Data[[#This Row],[Discount_Applied]]</f>
        <v>0</v>
      </c>
      <c r="K1809" s="10">
        <f>Cleaned_Data[[#This Row],[Revenue]]</f>
        <v>0</v>
      </c>
      <c r="L1809" s="10">
        <f>Cleaned_Data[[#This Row],[Profit]]</f>
        <v>676.44</v>
      </c>
      <c r="M1809" s="10" t="str">
        <f>Cleaned_Data[[#This Row],[Product_Name]]</f>
        <v>ZoomX Invincible</v>
      </c>
      <c r="N1809" s="10" t="str">
        <f>Cleaned_Data[[#This Row],[Product_Line]]</f>
        <v>Training</v>
      </c>
      <c r="O1809" s="10" t="str">
        <f>Cleaned_Data[[#This Row],[Size]]</f>
        <v>XL</v>
      </c>
      <c r="P1809" s="10" t="str">
        <f t="shared" si="56"/>
        <v>ZoomX Invincible|Training|XL</v>
      </c>
      <c r="Q1809" s="11">
        <f>Cleaned_Data[[#This Row],[Order_Date]]</f>
        <v>45788</v>
      </c>
      <c r="R1809" s="10" t="str">
        <f>Cleaned_Data[[#This Row],[Region]]</f>
        <v>Delhi</v>
      </c>
      <c r="S1809" s="10" t="str">
        <f>Cleaned_Data[[#This Row],[Sales_Channel]]</f>
        <v>Online</v>
      </c>
      <c r="T1809" s="10" t="str">
        <f>Cleaned_Data[[#This Row],[Gender_Category]]</f>
        <v>Women</v>
      </c>
      <c r="U1809" t="str">
        <f t="shared" si="57"/>
        <v>DK-656</v>
      </c>
      <c r="V1809" s="10"/>
      <c r="W1809" s="10"/>
    </row>
    <row r="1810" spans="1:23" x14ac:dyDescent="0.3">
      <c r="A1810" s="10" t="s">
        <v>2129</v>
      </c>
      <c r="B1810" s="10">
        <f>Cleaned_Data[[#This Row],[Order_ID]]</f>
        <v>3891</v>
      </c>
      <c r="C1810" s="10" t="str">
        <f>_xlfn.XLOOKUP(P1810,Dim_Product!$E$2:$E$221,Dim_Product!$A$2:$A$221,"Not Found")</f>
        <v>PK-55</v>
      </c>
      <c r="D1810" s="10" t="str">
        <f>_xlfn.XLOOKUP(Table5[[#This Row],[Order_Date]],Table8[Date],Table8[Date_Key],"Not Found")</f>
        <v>Not Found</v>
      </c>
      <c r="E1810" s="10" t="str">
        <f>_xlfn.XLOOKUP(R1810,Table4[Region],Table4[Region_Key])</f>
        <v>RK-01</v>
      </c>
      <c r="F1810" s="10" t="str">
        <f>_xlfn.XLOOKUP(S1810,Table6[Sales_Channel],Table6[Channel_Key])</f>
        <v>CK-02</v>
      </c>
      <c r="G1810" s="10" t="str">
        <f>_xlfn.XLOOKUP(T1810,Table7[Gender_Category],Table7[Gender_Key])</f>
        <v>GK-03</v>
      </c>
      <c r="H1810" s="10">
        <f>Cleaned_Data[[#This Row],[Units_Sold]]</f>
        <v>0</v>
      </c>
      <c r="I1810" s="10">
        <f>Cleaned_Data[[#This Row],[MRP]]</f>
        <v>9453.17</v>
      </c>
      <c r="J1810" s="10">
        <f>Cleaned_Data[[#This Row],[Discount_Applied]]</f>
        <v>0</v>
      </c>
      <c r="K1810" s="10">
        <f>Cleaned_Data[[#This Row],[Revenue]]</f>
        <v>0</v>
      </c>
      <c r="L1810" s="10">
        <f>Cleaned_Data[[#This Row],[Profit]]</f>
        <v>3832.99</v>
      </c>
      <c r="M1810" s="10" t="str">
        <f>Cleaned_Data[[#This Row],[Product_Name]]</f>
        <v>ZoomX Invincible</v>
      </c>
      <c r="N1810" s="10" t="str">
        <f>Cleaned_Data[[#This Row],[Product_Line]]</f>
        <v>Training</v>
      </c>
      <c r="O1810" s="10" t="str">
        <f>Cleaned_Data[[#This Row],[Size]]</f>
        <v>L</v>
      </c>
      <c r="P1810" s="10" t="str">
        <f t="shared" si="56"/>
        <v>ZoomX Invincible|Training|L</v>
      </c>
      <c r="Q1810" s="11" t="str">
        <f>Cleaned_Data[[#This Row],[Order_Date]]</f>
        <v/>
      </c>
      <c r="R1810" s="10" t="str">
        <f>Cleaned_Data[[#This Row],[Region]]</f>
        <v>Bangalore</v>
      </c>
      <c r="S1810" s="10" t="str">
        <f>Cleaned_Data[[#This Row],[Sales_Channel]]</f>
        <v>Retail</v>
      </c>
      <c r="T1810" s="10" t="str">
        <f>Cleaned_Data[[#This Row],[Gender_Category]]</f>
        <v>Men</v>
      </c>
      <c r="U1810" t="str">
        <f t="shared" si="57"/>
        <v>Not Found</v>
      </c>
      <c r="V1810" s="10"/>
      <c r="W1810" s="10"/>
    </row>
    <row r="1811" spans="1:23" x14ac:dyDescent="0.3">
      <c r="A1811" s="10" t="s">
        <v>2130</v>
      </c>
      <c r="B1811" s="10">
        <f>Cleaned_Data[[#This Row],[Order_ID]]</f>
        <v>3892</v>
      </c>
      <c r="C1811" s="10" t="str">
        <f>_xlfn.XLOOKUP(P1811,Dim_Product!$E$2:$E$221,Dim_Product!$A$2:$A$221,"Not Found")</f>
        <v>PK-06</v>
      </c>
      <c r="D1811" s="10" t="str">
        <f>_xlfn.XLOOKUP(Table5[[#This Row],[Order_Date]],Table8[Date],Table8[Date_Key],"Not Found")</f>
        <v>DK-203</v>
      </c>
      <c r="E1811" s="10" t="str">
        <f>_xlfn.XLOOKUP(R1811,Table4[Region],Table4[Region_Key])</f>
        <v>RK-05</v>
      </c>
      <c r="F1811" s="10" t="str">
        <f>_xlfn.XLOOKUP(S1811,Table6[Sales_Channel],Table6[Channel_Key])</f>
        <v>CK-01</v>
      </c>
      <c r="G1811" s="10" t="str">
        <f>_xlfn.XLOOKUP(T1811,Table7[Gender_Category],Table7[Gender_Key])</f>
        <v>GK-01</v>
      </c>
      <c r="H1811" s="10">
        <f>Cleaned_Data[[#This Row],[Units_Sold]]</f>
        <v>2</v>
      </c>
      <c r="I1811" s="10">
        <f>Cleaned_Data[[#This Row],[MRP]]</f>
        <v>6110.0300000000007</v>
      </c>
      <c r="J1811" s="10">
        <f>Cleaned_Data[[#This Row],[Discount_Applied]]</f>
        <v>0</v>
      </c>
      <c r="K1811" s="10">
        <f>Cleaned_Data[[#This Row],[Revenue]]</f>
        <v>0</v>
      </c>
      <c r="L1811" s="10">
        <f>Cleaned_Data[[#This Row],[Profit]]</f>
        <v>2262.3000000000002</v>
      </c>
      <c r="M1811" s="10" t="str">
        <f>Cleaned_Data[[#This Row],[Product_Name]]</f>
        <v>Flex Trainer</v>
      </c>
      <c r="N1811" s="10" t="str">
        <f>Cleaned_Data[[#This Row],[Product_Line]]</f>
        <v>Training</v>
      </c>
      <c r="O1811" s="10" t="str">
        <f>Cleaned_Data[[#This Row],[Size]]</f>
        <v>M</v>
      </c>
      <c r="P1811" s="10" t="str">
        <f t="shared" si="56"/>
        <v>Flex Trainer|Training|M</v>
      </c>
      <c r="Q1811" s="11">
        <f>Cleaned_Data[[#This Row],[Order_Date]]</f>
        <v>45335</v>
      </c>
      <c r="R1811" s="10" t="str">
        <f>Cleaned_Data[[#This Row],[Region]]</f>
        <v>Delhi</v>
      </c>
      <c r="S1811" s="10" t="str">
        <f>Cleaned_Data[[#This Row],[Sales_Channel]]</f>
        <v>Online</v>
      </c>
      <c r="T1811" s="10" t="str">
        <f>Cleaned_Data[[#This Row],[Gender_Category]]</f>
        <v>Kids</v>
      </c>
      <c r="U1811" t="str">
        <f t="shared" si="57"/>
        <v>DK-203</v>
      </c>
      <c r="V1811" s="10"/>
      <c r="W1811" s="10"/>
    </row>
    <row r="1812" spans="1:23" x14ac:dyDescent="0.3">
      <c r="A1812" s="10" t="s">
        <v>2131</v>
      </c>
      <c r="B1812" s="10">
        <f>Cleaned_Data[[#This Row],[Order_ID]]</f>
        <v>3893</v>
      </c>
      <c r="C1812" s="10" t="str">
        <f>_xlfn.XLOOKUP(P1812,Dim_Product!$E$2:$E$221,Dim_Product!$A$2:$A$221,"Not Found")</f>
        <v>PK-14</v>
      </c>
      <c r="D1812" s="10" t="str">
        <f>_xlfn.XLOOKUP(Table5[[#This Row],[Order_Date]],Table8[Date],Table8[Date_Key],"Not Found")</f>
        <v>Not Found</v>
      </c>
      <c r="E1812" s="10" t="str">
        <f>_xlfn.XLOOKUP(R1812,Table4[Region],Table4[Region_Key])</f>
        <v>RK-05</v>
      </c>
      <c r="F1812" s="10" t="str">
        <f>_xlfn.XLOOKUP(S1812,Table6[Sales_Channel],Table6[Channel_Key])</f>
        <v>CK-02</v>
      </c>
      <c r="G1812" s="10" t="str">
        <f>_xlfn.XLOOKUP(T1812,Table7[Gender_Category],Table7[Gender_Key])</f>
        <v>GK-03</v>
      </c>
      <c r="H1812" s="10">
        <f>Cleaned_Data[[#This Row],[Units_Sold]]</f>
        <v>2</v>
      </c>
      <c r="I1812" s="10">
        <f>Cleaned_Data[[#This Row],[MRP]]</f>
        <v>6110.0300000000007</v>
      </c>
      <c r="J1812" s="10">
        <f>Cleaned_Data[[#This Row],[Discount_Applied]]</f>
        <v>0</v>
      </c>
      <c r="K1812" s="10">
        <f>Cleaned_Data[[#This Row],[Revenue]]</f>
        <v>0</v>
      </c>
      <c r="L1812" s="10">
        <f>Cleaned_Data[[#This Row],[Profit]]</f>
        <v>2784.1</v>
      </c>
      <c r="M1812" s="10" t="str">
        <f>Cleaned_Data[[#This Row],[Product_Name]]</f>
        <v>Air Jordan</v>
      </c>
      <c r="N1812" s="10" t="str">
        <f>Cleaned_Data[[#This Row],[Product_Line]]</f>
        <v>Basketball</v>
      </c>
      <c r="O1812" s="10" t="str">
        <f>Cleaned_Data[[#This Row],[Size]]</f>
        <v>NA</v>
      </c>
      <c r="P1812" s="10" t="str">
        <f t="shared" si="56"/>
        <v>Air Jordan|Basketball|NA</v>
      </c>
      <c r="Q1812" s="11" t="str">
        <f>Cleaned_Data[[#This Row],[Order_Date]]</f>
        <v/>
      </c>
      <c r="R1812" s="10" t="str">
        <f>Cleaned_Data[[#This Row],[Region]]</f>
        <v>Delhi</v>
      </c>
      <c r="S1812" s="10" t="str">
        <f>Cleaned_Data[[#This Row],[Sales_Channel]]</f>
        <v>Retail</v>
      </c>
      <c r="T1812" s="10" t="str">
        <f>Cleaned_Data[[#This Row],[Gender_Category]]</f>
        <v>Men</v>
      </c>
      <c r="U1812" t="str">
        <f t="shared" si="57"/>
        <v>Not Found</v>
      </c>
      <c r="V1812" s="10"/>
      <c r="W1812" s="10"/>
    </row>
    <row r="1813" spans="1:23" x14ac:dyDescent="0.3">
      <c r="A1813" s="10" t="s">
        <v>2132</v>
      </c>
      <c r="B1813" s="10">
        <f>Cleaned_Data[[#This Row],[Order_ID]]</f>
        <v>3894</v>
      </c>
      <c r="C1813" s="10" t="str">
        <f>_xlfn.XLOOKUP(P1813,Dim_Product!$E$2:$E$221,Dim_Product!$A$2:$A$221,"Not Found")</f>
        <v>PK-07</v>
      </c>
      <c r="D1813" s="10" t="str">
        <f>_xlfn.XLOOKUP(Table5[[#This Row],[Order_Date]],Table8[Date],Table8[Date_Key],"Not Found")</f>
        <v>DK-431</v>
      </c>
      <c r="E1813" s="10" t="str">
        <f>_xlfn.XLOOKUP(R1813,Table4[Region],Table4[Region_Key])</f>
        <v>RK-04</v>
      </c>
      <c r="F1813" s="10" t="str">
        <f>_xlfn.XLOOKUP(S1813,Table6[Sales_Channel],Table6[Channel_Key])</f>
        <v>CK-01</v>
      </c>
      <c r="G1813" s="10" t="str">
        <f>_xlfn.XLOOKUP(T1813,Table7[Gender_Category],Table7[Gender_Key])</f>
        <v>GK-02</v>
      </c>
      <c r="H1813" s="10">
        <f>Cleaned_Data[[#This Row],[Units_Sold]]</f>
        <v>-1</v>
      </c>
      <c r="I1813" s="10">
        <f>Cleaned_Data[[#This Row],[MRP]]</f>
        <v>5255.98</v>
      </c>
      <c r="J1813" s="10">
        <f>Cleaned_Data[[#This Row],[Discount_Applied]]</f>
        <v>0</v>
      </c>
      <c r="K1813" s="10">
        <f>Cleaned_Data[[#This Row],[Revenue]]</f>
        <v>157.68</v>
      </c>
      <c r="L1813" s="10">
        <f>Cleaned_Data[[#This Row],[Profit]]</f>
        <v>-1067.96</v>
      </c>
      <c r="M1813" s="10" t="str">
        <f>Cleaned_Data[[#This Row],[Product_Name]]</f>
        <v>Premier III</v>
      </c>
      <c r="N1813" s="10" t="str">
        <f>Cleaned_Data[[#This Row],[Product_Line]]</f>
        <v>Soccer</v>
      </c>
      <c r="O1813" s="10" t="str">
        <f>Cleaned_Data[[#This Row],[Size]]</f>
        <v>11</v>
      </c>
      <c r="P1813" s="10" t="str">
        <f t="shared" si="56"/>
        <v>Premier III|Soccer|11</v>
      </c>
      <c r="Q1813" s="11">
        <f>Cleaned_Data[[#This Row],[Order_Date]]</f>
        <v>45563</v>
      </c>
      <c r="R1813" s="10" t="str">
        <f>Cleaned_Data[[#This Row],[Region]]</f>
        <v>Pune</v>
      </c>
      <c r="S1813" s="10" t="str">
        <f>Cleaned_Data[[#This Row],[Sales_Channel]]</f>
        <v>Online</v>
      </c>
      <c r="T1813" s="10" t="str">
        <f>Cleaned_Data[[#This Row],[Gender_Category]]</f>
        <v>Women</v>
      </c>
      <c r="U1813" t="str">
        <f t="shared" si="57"/>
        <v>DK-431</v>
      </c>
      <c r="V1813" s="10"/>
      <c r="W1813" s="10"/>
    </row>
    <row r="1814" spans="1:23" x14ac:dyDescent="0.3">
      <c r="A1814" s="10" t="s">
        <v>2133</v>
      </c>
      <c r="B1814" s="10">
        <f>Cleaned_Data[[#This Row],[Order_ID]]</f>
        <v>3895</v>
      </c>
      <c r="C1814" s="10" t="str">
        <f>_xlfn.XLOOKUP(P1814,Dim_Product!$E$2:$E$221,Dim_Product!$A$2:$A$221,"Not Found")</f>
        <v>PK-142</v>
      </c>
      <c r="D1814" s="10" t="str">
        <f>_xlfn.XLOOKUP(Table5[[#This Row],[Order_Date]],Table8[Date],Table8[Date_Key],"Not Found")</f>
        <v>DK-465</v>
      </c>
      <c r="E1814" s="10" t="str">
        <f>_xlfn.XLOOKUP(R1814,Table4[Region],Table4[Region_Key])</f>
        <v>RK-02</v>
      </c>
      <c r="F1814" s="10" t="str">
        <f>_xlfn.XLOOKUP(S1814,Table6[Sales_Channel],Table6[Channel_Key])</f>
        <v>CK-01</v>
      </c>
      <c r="G1814" s="10" t="str">
        <f>_xlfn.XLOOKUP(T1814,Table7[Gender_Category],Table7[Gender_Key])</f>
        <v>GK-03</v>
      </c>
      <c r="H1814" s="10">
        <f>Cleaned_Data[[#This Row],[Units_Sold]]</f>
        <v>-1</v>
      </c>
      <c r="I1814" s="10">
        <f>Cleaned_Data[[#This Row],[MRP]]</f>
        <v>6110.0300000000007</v>
      </c>
      <c r="J1814" s="10">
        <f>Cleaned_Data[[#This Row],[Discount_Applied]]</f>
        <v>0</v>
      </c>
      <c r="K1814" s="10">
        <f>Cleaned_Data[[#This Row],[Revenue]]</f>
        <v>0</v>
      </c>
      <c r="L1814" s="10">
        <f>Cleaned_Data[[#This Row],[Profit]]</f>
        <v>366.35</v>
      </c>
      <c r="M1814" s="10" t="str">
        <f>Cleaned_Data[[#This Row],[Product_Name]]</f>
        <v>Tiempo Legend</v>
      </c>
      <c r="N1814" s="10" t="str">
        <f>Cleaned_Data[[#This Row],[Product_Line]]</f>
        <v>Soccer</v>
      </c>
      <c r="O1814" s="10" t="str">
        <f>Cleaned_Data[[#This Row],[Size]]</f>
        <v>XL</v>
      </c>
      <c r="P1814" s="10" t="str">
        <f t="shared" si="56"/>
        <v>Tiempo Legend|Soccer|XL</v>
      </c>
      <c r="Q1814" s="11">
        <f>Cleaned_Data[[#This Row],[Order_Date]]</f>
        <v>45597</v>
      </c>
      <c r="R1814" s="10" t="str">
        <f>Cleaned_Data[[#This Row],[Region]]</f>
        <v>Hyderabad</v>
      </c>
      <c r="S1814" s="10" t="str">
        <f>Cleaned_Data[[#This Row],[Sales_Channel]]</f>
        <v>Online</v>
      </c>
      <c r="T1814" s="10" t="str">
        <f>Cleaned_Data[[#This Row],[Gender_Category]]</f>
        <v>Men</v>
      </c>
      <c r="U1814" t="str">
        <f t="shared" si="57"/>
        <v>DK-465</v>
      </c>
      <c r="V1814" s="10"/>
      <c r="W1814" s="10"/>
    </row>
    <row r="1815" spans="1:23" x14ac:dyDescent="0.3">
      <c r="A1815" s="10" t="s">
        <v>2134</v>
      </c>
      <c r="B1815" s="10">
        <f>Cleaned_Data[[#This Row],[Order_ID]]</f>
        <v>3896</v>
      </c>
      <c r="C1815" s="10" t="str">
        <f>_xlfn.XLOOKUP(P1815,Dim_Product!$E$2:$E$221,Dim_Product!$A$2:$A$221,"Not Found")</f>
        <v>PK-59</v>
      </c>
      <c r="D1815" s="10" t="str">
        <f>_xlfn.XLOOKUP(Table5[[#This Row],[Order_Date]],Table8[Date],Table8[Date_Key],"Not Found")</f>
        <v>DK-654</v>
      </c>
      <c r="E1815" s="10" t="str">
        <f>_xlfn.XLOOKUP(R1815,Table4[Region],Table4[Region_Key])</f>
        <v>RK-03</v>
      </c>
      <c r="F1815" s="10" t="str">
        <f>_xlfn.XLOOKUP(S1815,Table6[Sales_Channel],Table6[Channel_Key])</f>
        <v>CK-01</v>
      </c>
      <c r="G1815" s="10" t="str">
        <f>_xlfn.XLOOKUP(T1815,Table7[Gender_Category],Table7[Gender_Key])</f>
        <v>GK-03</v>
      </c>
      <c r="H1815" s="10">
        <f>Cleaned_Data[[#This Row],[Units_Sold]]</f>
        <v>2</v>
      </c>
      <c r="I1815" s="10">
        <f>Cleaned_Data[[#This Row],[MRP]]</f>
        <v>6289.82</v>
      </c>
      <c r="J1815" s="10">
        <f>Cleaned_Data[[#This Row],[Discount_Applied]]</f>
        <v>0.94</v>
      </c>
      <c r="K1815" s="10">
        <f>Cleaned_Data[[#This Row],[Revenue]]</f>
        <v>0</v>
      </c>
      <c r="L1815" s="10">
        <f>Cleaned_Data[[#This Row],[Profit]]</f>
        <v>209.79</v>
      </c>
      <c r="M1815" s="10" t="str">
        <f>Cleaned_Data[[#This Row],[Product_Name]]</f>
        <v>Kyrie Flytrap</v>
      </c>
      <c r="N1815" s="10" t="str">
        <f>Cleaned_Data[[#This Row],[Product_Line]]</f>
        <v>Basketball</v>
      </c>
      <c r="O1815" s="10" t="str">
        <f>Cleaned_Data[[#This Row],[Size]]</f>
        <v>NA</v>
      </c>
      <c r="P1815" s="10" t="str">
        <f t="shared" si="56"/>
        <v>Kyrie Flytrap|Basketball|NA</v>
      </c>
      <c r="Q1815" s="11">
        <f>Cleaned_Data[[#This Row],[Order_Date]]</f>
        <v>45786</v>
      </c>
      <c r="R1815" s="10" t="str">
        <f>Cleaned_Data[[#This Row],[Region]]</f>
        <v>Mumbai</v>
      </c>
      <c r="S1815" s="10" t="str">
        <f>Cleaned_Data[[#This Row],[Sales_Channel]]</f>
        <v>Online</v>
      </c>
      <c r="T1815" s="10" t="str">
        <f>Cleaned_Data[[#This Row],[Gender_Category]]</f>
        <v>Men</v>
      </c>
      <c r="U1815" t="str">
        <f t="shared" si="57"/>
        <v>DK-654</v>
      </c>
      <c r="V1815" s="10"/>
      <c r="W1815" s="10"/>
    </row>
    <row r="1816" spans="1:23" x14ac:dyDescent="0.3">
      <c r="A1816" s="10" t="s">
        <v>2135</v>
      </c>
      <c r="B1816" s="10">
        <f>Cleaned_Data[[#This Row],[Order_ID]]</f>
        <v>3897</v>
      </c>
      <c r="C1816" s="10" t="str">
        <f>_xlfn.XLOOKUP(P1816,Dim_Product!$E$2:$E$221,Dim_Product!$A$2:$A$221,"Not Found")</f>
        <v>PK-192</v>
      </c>
      <c r="D1816" s="10" t="str">
        <f>_xlfn.XLOOKUP(Table5[[#This Row],[Order_Date]],Table8[Date],Table8[Date_Key],"Not Found")</f>
        <v>DK-519</v>
      </c>
      <c r="E1816" s="10" t="str">
        <f>_xlfn.XLOOKUP(R1816,Table4[Region],Table4[Region_Key])</f>
        <v>RK-05</v>
      </c>
      <c r="F1816" s="10" t="str">
        <f>_xlfn.XLOOKUP(S1816,Table6[Sales_Channel],Table6[Channel_Key])</f>
        <v>CK-02</v>
      </c>
      <c r="G1816" s="10" t="str">
        <f>_xlfn.XLOOKUP(T1816,Table7[Gender_Category],Table7[Gender_Key])</f>
        <v>GK-02</v>
      </c>
      <c r="H1816" s="10">
        <f>Cleaned_Data[[#This Row],[Units_Sold]]</f>
        <v>2</v>
      </c>
      <c r="I1816" s="10">
        <f>Cleaned_Data[[#This Row],[MRP]]</f>
        <v>6050.27</v>
      </c>
      <c r="J1816" s="10">
        <f>Cleaned_Data[[#This Row],[Discount_Applied]]</f>
        <v>0.69</v>
      </c>
      <c r="K1816" s="10">
        <f>Cleaned_Data[[#This Row],[Revenue]]</f>
        <v>3751.17</v>
      </c>
      <c r="L1816" s="10">
        <f>Cleaned_Data[[#This Row],[Profit]]</f>
        <v>3332.49</v>
      </c>
      <c r="M1816" s="10" t="str">
        <f>Cleaned_Data[[#This Row],[Product_Name]]</f>
        <v>Tiempo Legend</v>
      </c>
      <c r="N1816" s="10" t="str">
        <f>Cleaned_Data[[#This Row],[Product_Line]]</f>
        <v>Soccer</v>
      </c>
      <c r="O1816" s="10" t="str">
        <f>Cleaned_Data[[#This Row],[Size]]</f>
        <v>8</v>
      </c>
      <c r="P1816" s="10" t="str">
        <f t="shared" si="56"/>
        <v>Tiempo Legend|Soccer|8</v>
      </c>
      <c r="Q1816" s="11">
        <f>Cleaned_Data[[#This Row],[Order_Date]]</f>
        <v>45651</v>
      </c>
      <c r="R1816" s="10" t="str">
        <f>Cleaned_Data[[#This Row],[Region]]</f>
        <v>Delhi</v>
      </c>
      <c r="S1816" s="10" t="str">
        <f>Cleaned_Data[[#This Row],[Sales_Channel]]</f>
        <v>Retail</v>
      </c>
      <c r="T1816" s="10" t="str">
        <f>Cleaned_Data[[#This Row],[Gender_Category]]</f>
        <v>Women</v>
      </c>
      <c r="U1816" t="str">
        <f t="shared" si="57"/>
        <v>DK-519</v>
      </c>
      <c r="V1816" s="10"/>
      <c r="W1816" s="10"/>
    </row>
    <row r="1817" spans="1:23" x14ac:dyDescent="0.3">
      <c r="A1817" s="10" t="s">
        <v>2136</v>
      </c>
      <c r="B1817" s="10">
        <f>Cleaned_Data[[#This Row],[Order_ID]]</f>
        <v>3898</v>
      </c>
      <c r="C1817" s="10" t="str">
        <f>_xlfn.XLOOKUP(P1817,Dim_Product!$E$2:$E$221,Dim_Product!$A$2:$A$221,"Not Found")</f>
        <v>PK-48</v>
      </c>
      <c r="D1817" s="10" t="str">
        <f>_xlfn.XLOOKUP(Table5[[#This Row],[Order_Date]],Table8[Date],Table8[Date_Key],"Not Found")</f>
        <v>DK-631</v>
      </c>
      <c r="E1817" s="10" t="str">
        <f>_xlfn.XLOOKUP(R1817,Table4[Region],Table4[Region_Key])</f>
        <v>RK-02</v>
      </c>
      <c r="F1817" s="10" t="str">
        <f>_xlfn.XLOOKUP(S1817,Table6[Sales_Channel],Table6[Channel_Key])</f>
        <v>CK-02</v>
      </c>
      <c r="G1817" s="10" t="str">
        <f>_xlfn.XLOOKUP(T1817,Table7[Gender_Category],Table7[Gender_Key])</f>
        <v>GK-03</v>
      </c>
      <c r="H1817" s="10">
        <f>Cleaned_Data[[#This Row],[Units_Sold]]</f>
        <v>1</v>
      </c>
      <c r="I1817" s="10">
        <f>Cleaned_Data[[#This Row],[MRP]]</f>
        <v>6110.0300000000007</v>
      </c>
      <c r="J1817" s="10">
        <f>Cleaned_Data[[#This Row],[Discount_Applied]]</f>
        <v>7.0000000000000007E-2</v>
      </c>
      <c r="K1817" s="10">
        <f>Cleaned_Data[[#This Row],[Revenue]]</f>
        <v>0</v>
      </c>
      <c r="L1817" s="10">
        <f>Cleaned_Data[[#This Row],[Profit]]</f>
        <v>1353.92</v>
      </c>
      <c r="M1817" s="10" t="str">
        <f>Cleaned_Data[[#This Row],[Product_Name]]</f>
        <v>LeBron 20</v>
      </c>
      <c r="N1817" s="10" t="str">
        <f>Cleaned_Data[[#This Row],[Product_Line]]</f>
        <v>Basketball</v>
      </c>
      <c r="O1817" s="10" t="str">
        <f>Cleaned_Data[[#This Row],[Size]]</f>
        <v>L</v>
      </c>
      <c r="P1817" s="10" t="str">
        <f t="shared" si="56"/>
        <v>LeBron 20|Basketball|L</v>
      </c>
      <c r="Q1817" s="11">
        <f>Cleaned_Data[[#This Row],[Order_Date]]</f>
        <v>45763</v>
      </c>
      <c r="R1817" s="10" t="str">
        <f>Cleaned_Data[[#This Row],[Region]]</f>
        <v>Hyderabad</v>
      </c>
      <c r="S1817" s="10" t="str">
        <f>Cleaned_Data[[#This Row],[Sales_Channel]]</f>
        <v>Retail</v>
      </c>
      <c r="T1817" s="10" t="str">
        <f>Cleaned_Data[[#This Row],[Gender_Category]]</f>
        <v>Men</v>
      </c>
      <c r="U1817" t="str">
        <f t="shared" si="57"/>
        <v>DK-631</v>
      </c>
      <c r="V1817" s="10"/>
      <c r="W1817" s="10"/>
    </row>
    <row r="1818" spans="1:23" x14ac:dyDescent="0.3">
      <c r="A1818" s="10" t="s">
        <v>2137</v>
      </c>
      <c r="B1818" s="10">
        <f>Cleaned_Data[[#This Row],[Order_ID]]</f>
        <v>3899</v>
      </c>
      <c r="C1818" s="10" t="str">
        <f>_xlfn.XLOOKUP(P1818,Dim_Product!$E$2:$E$221,Dim_Product!$A$2:$A$221,"Not Found")</f>
        <v>PK-82</v>
      </c>
      <c r="D1818" s="10" t="str">
        <f>_xlfn.XLOOKUP(Table5[[#This Row],[Order_Date]],Table8[Date],Table8[Date_Key],"Not Found")</f>
        <v>Not Found</v>
      </c>
      <c r="E1818" s="10" t="str">
        <f>_xlfn.XLOOKUP(R1818,Table4[Region],Table4[Region_Key])</f>
        <v>RK-04</v>
      </c>
      <c r="F1818" s="10" t="str">
        <f>_xlfn.XLOOKUP(S1818,Table6[Sales_Channel],Table6[Channel_Key])</f>
        <v>CK-02</v>
      </c>
      <c r="G1818" s="10" t="str">
        <f>_xlfn.XLOOKUP(T1818,Table7[Gender_Category],Table7[Gender_Key])</f>
        <v>GK-03</v>
      </c>
      <c r="H1818" s="10">
        <f>Cleaned_Data[[#This Row],[Units_Sold]]</f>
        <v>1</v>
      </c>
      <c r="I1818" s="10">
        <f>Cleaned_Data[[#This Row],[MRP]]</f>
        <v>6110.0300000000007</v>
      </c>
      <c r="J1818" s="10">
        <f>Cleaned_Data[[#This Row],[Discount_Applied]]</f>
        <v>0.75</v>
      </c>
      <c r="K1818" s="10">
        <f>Cleaned_Data[[#This Row],[Revenue]]</f>
        <v>0</v>
      </c>
      <c r="L1818" s="10">
        <f>Cleaned_Data[[#This Row],[Profit]]</f>
        <v>-579.76</v>
      </c>
      <c r="M1818" s="10" t="str">
        <f>Cleaned_Data[[#This Row],[Product_Name]]</f>
        <v>Zoom Freak</v>
      </c>
      <c r="N1818" s="10" t="str">
        <f>Cleaned_Data[[#This Row],[Product_Line]]</f>
        <v>Basketball</v>
      </c>
      <c r="O1818" s="10" t="str">
        <f>Cleaned_Data[[#This Row],[Size]]</f>
        <v>L</v>
      </c>
      <c r="P1818" s="10" t="str">
        <f t="shared" si="56"/>
        <v>Zoom Freak|Basketball|L</v>
      </c>
      <c r="Q1818" s="11" t="str">
        <f>Cleaned_Data[[#This Row],[Order_Date]]</f>
        <v/>
      </c>
      <c r="R1818" s="10" t="str">
        <f>Cleaned_Data[[#This Row],[Region]]</f>
        <v>Pune</v>
      </c>
      <c r="S1818" s="10" t="str">
        <f>Cleaned_Data[[#This Row],[Sales_Channel]]</f>
        <v>Retail</v>
      </c>
      <c r="T1818" s="10" t="str">
        <f>Cleaned_Data[[#This Row],[Gender_Category]]</f>
        <v>Men</v>
      </c>
      <c r="U1818" t="str">
        <f t="shared" si="57"/>
        <v>Not Found</v>
      </c>
      <c r="V1818" s="10"/>
      <c r="W1818" s="10"/>
    </row>
    <row r="1819" spans="1:23" x14ac:dyDescent="0.3">
      <c r="A1819" s="10" t="s">
        <v>2138</v>
      </c>
      <c r="B1819" s="10">
        <f>Cleaned_Data[[#This Row],[Order_ID]]</f>
        <v>3900</v>
      </c>
      <c r="C1819" s="10" t="str">
        <f>_xlfn.XLOOKUP(P1819,Dim_Product!$E$2:$E$221,Dim_Product!$A$2:$A$221,"Not Found")</f>
        <v>PK-68</v>
      </c>
      <c r="D1819" s="10" t="str">
        <f>_xlfn.XLOOKUP(Table5[[#This Row],[Order_Date]],Table8[Date],Table8[Date_Key],"Not Found")</f>
        <v>DK-463</v>
      </c>
      <c r="E1819" s="10" t="str">
        <f>_xlfn.XLOOKUP(R1819,Table4[Region],Table4[Region_Key])</f>
        <v>RK-05</v>
      </c>
      <c r="F1819" s="10" t="str">
        <f>_xlfn.XLOOKUP(S1819,Table6[Sales_Channel],Table6[Channel_Key])</f>
        <v>CK-02</v>
      </c>
      <c r="G1819" s="10" t="str">
        <f>_xlfn.XLOOKUP(T1819,Table7[Gender_Category],Table7[Gender_Key])</f>
        <v>GK-03</v>
      </c>
      <c r="H1819" s="10">
        <f>Cleaned_Data[[#This Row],[Units_Sold]]</f>
        <v>3</v>
      </c>
      <c r="I1819" s="10">
        <f>Cleaned_Data[[#This Row],[MRP]]</f>
        <v>9599.44</v>
      </c>
      <c r="J1819" s="10">
        <f>Cleaned_Data[[#This Row],[Discount_Applied]]</f>
        <v>0</v>
      </c>
      <c r="K1819" s="10">
        <f>Cleaned_Data[[#This Row],[Revenue]]</f>
        <v>0</v>
      </c>
      <c r="L1819" s="10">
        <f>Cleaned_Data[[#This Row],[Profit]]</f>
        <v>-553.29999999999995</v>
      </c>
      <c r="M1819" s="10" t="str">
        <f>Cleaned_Data[[#This Row],[Product_Name]]</f>
        <v>Zoom Freak</v>
      </c>
      <c r="N1819" s="10" t="str">
        <f>Cleaned_Data[[#This Row],[Product_Line]]</f>
        <v>Basketball</v>
      </c>
      <c r="O1819" s="10" t="str">
        <f>Cleaned_Data[[#This Row],[Size]]</f>
        <v>M</v>
      </c>
      <c r="P1819" s="10" t="str">
        <f t="shared" si="56"/>
        <v>Zoom Freak|Basketball|M</v>
      </c>
      <c r="Q1819" s="11">
        <f>Cleaned_Data[[#This Row],[Order_Date]]</f>
        <v>45595</v>
      </c>
      <c r="R1819" s="10" t="str">
        <f>Cleaned_Data[[#This Row],[Region]]</f>
        <v>Delhi</v>
      </c>
      <c r="S1819" s="10" t="str">
        <f>Cleaned_Data[[#This Row],[Sales_Channel]]</f>
        <v>Retail</v>
      </c>
      <c r="T1819" s="10" t="str">
        <f>Cleaned_Data[[#This Row],[Gender_Category]]</f>
        <v>Men</v>
      </c>
      <c r="U1819" t="str">
        <f t="shared" si="57"/>
        <v>DK-463</v>
      </c>
      <c r="V1819" s="10"/>
      <c r="W1819" s="10"/>
    </row>
    <row r="1820" spans="1:23" x14ac:dyDescent="0.3">
      <c r="A1820" s="10" t="s">
        <v>2139</v>
      </c>
      <c r="B1820" s="10">
        <f>Cleaned_Data[[#This Row],[Order_ID]]</f>
        <v>3901</v>
      </c>
      <c r="C1820" s="10" t="str">
        <f>_xlfn.XLOOKUP(P1820,Dim_Product!$E$2:$E$221,Dim_Product!$A$2:$A$221,"Not Found")</f>
        <v>PK-90</v>
      </c>
      <c r="D1820" s="10" t="str">
        <f>_xlfn.XLOOKUP(Table5[[#This Row],[Order_Date]],Table8[Date],Table8[Date_Key],"Not Found")</f>
        <v>Not Found</v>
      </c>
      <c r="E1820" s="10" t="str">
        <f>_xlfn.XLOOKUP(R1820,Table4[Region],Table4[Region_Key])</f>
        <v>RK-03</v>
      </c>
      <c r="F1820" s="10" t="str">
        <f>_xlfn.XLOOKUP(S1820,Table6[Sales_Channel],Table6[Channel_Key])</f>
        <v>CK-02</v>
      </c>
      <c r="G1820" s="10" t="str">
        <f>_xlfn.XLOOKUP(T1820,Table7[Gender_Category],Table7[Gender_Key])</f>
        <v>GK-03</v>
      </c>
      <c r="H1820" s="10">
        <f>Cleaned_Data[[#This Row],[Units_Sold]]</f>
        <v>2</v>
      </c>
      <c r="I1820" s="10">
        <f>Cleaned_Data[[#This Row],[MRP]]</f>
        <v>6110.0300000000007</v>
      </c>
      <c r="J1820" s="10">
        <f>Cleaned_Data[[#This Row],[Discount_Applied]]</f>
        <v>0.12</v>
      </c>
      <c r="K1820" s="10">
        <f>Cleaned_Data[[#This Row],[Revenue]]</f>
        <v>0</v>
      </c>
      <c r="L1820" s="10">
        <f>Cleaned_Data[[#This Row],[Profit]]</f>
        <v>1461.25</v>
      </c>
      <c r="M1820" s="10" t="str">
        <f>Cleaned_Data[[#This Row],[Product_Name]]</f>
        <v>Air Zoom</v>
      </c>
      <c r="N1820" s="10" t="str">
        <f>Cleaned_Data[[#This Row],[Product_Line]]</f>
        <v>Running</v>
      </c>
      <c r="O1820" s="10" t="str">
        <f>Cleaned_Data[[#This Row],[Size]]</f>
        <v>XL</v>
      </c>
      <c r="P1820" s="10" t="str">
        <f t="shared" si="56"/>
        <v>Air Zoom|Running|XL</v>
      </c>
      <c r="Q1820" s="11" t="str">
        <f>Cleaned_Data[[#This Row],[Order_Date]]</f>
        <v/>
      </c>
      <c r="R1820" s="10" t="str">
        <f>Cleaned_Data[[#This Row],[Region]]</f>
        <v>Mumbai</v>
      </c>
      <c r="S1820" s="10" t="str">
        <f>Cleaned_Data[[#This Row],[Sales_Channel]]</f>
        <v>Retail</v>
      </c>
      <c r="T1820" s="10" t="str">
        <f>Cleaned_Data[[#This Row],[Gender_Category]]</f>
        <v>Men</v>
      </c>
      <c r="U1820" t="str">
        <f t="shared" si="57"/>
        <v>Not Found</v>
      </c>
      <c r="V1820" s="10"/>
      <c r="W1820" s="10"/>
    </row>
    <row r="1821" spans="1:23" x14ac:dyDescent="0.3">
      <c r="A1821" s="10" t="s">
        <v>2140</v>
      </c>
      <c r="B1821" s="10">
        <f>Cleaned_Data[[#This Row],[Order_ID]]</f>
        <v>3902</v>
      </c>
      <c r="C1821" s="10" t="str">
        <f>_xlfn.XLOOKUP(P1821,Dim_Product!$E$2:$E$221,Dim_Product!$A$2:$A$221,"Not Found")</f>
        <v>PK-57</v>
      </c>
      <c r="D1821" s="10" t="str">
        <f>_xlfn.XLOOKUP(Table5[[#This Row],[Order_Date]],Table8[Date],Table8[Date_Key],"Not Found")</f>
        <v>DK-672</v>
      </c>
      <c r="E1821" s="10" t="str">
        <f>_xlfn.XLOOKUP(R1821,Table4[Region],Table4[Region_Key])</f>
        <v>RK-06</v>
      </c>
      <c r="F1821" s="10" t="str">
        <f>_xlfn.XLOOKUP(S1821,Table6[Sales_Channel],Table6[Channel_Key])</f>
        <v>CK-01</v>
      </c>
      <c r="G1821" s="10" t="str">
        <f>_xlfn.XLOOKUP(T1821,Table7[Gender_Category],Table7[Gender_Key])</f>
        <v>GK-03</v>
      </c>
      <c r="H1821" s="10">
        <f>Cleaned_Data[[#This Row],[Units_Sold]]</f>
        <v>2</v>
      </c>
      <c r="I1821" s="10">
        <f>Cleaned_Data[[#This Row],[MRP]]</f>
        <v>6110.0300000000007</v>
      </c>
      <c r="J1821" s="10">
        <f>Cleaned_Data[[#This Row],[Discount_Applied]]</f>
        <v>0.85</v>
      </c>
      <c r="K1821" s="10">
        <f>Cleaned_Data[[#This Row],[Revenue]]</f>
        <v>0</v>
      </c>
      <c r="L1821" s="10">
        <f>Cleaned_Data[[#This Row],[Profit]]</f>
        <v>3175.54</v>
      </c>
      <c r="M1821" s="10" t="str">
        <f>Cleaned_Data[[#This Row],[Product_Name]]</f>
        <v>Pegasus Turbo</v>
      </c>
      <c r="N1821" s="10" t="str">
        <f>Cleaned_Data[[#This Row],[Product_Line]]</f>
        <v>Running</v>
      </c>
      <c r="O1821" s="10" t="str">
        <f>Cleaned_Data[[#This Row],[Size]]</f>
        <v>XL</v>
      </c>
      <c r="P1821" s="10" t="str">
        <f t="shared" si="56"/>
        <v>Pegasus Turbo|Running|XL</v>
      </c>
      <c r="Q1821" s="11">
        <f>Cleaned_Data[[#This Row],[Order_Date]]</f>
        <v>45804</v>
      </c>
      <c r="R1821" s="10" t="str">
        <f>Cleaned_Data[[#This Row],[Region]]</f>
        <v>Kolkata</v>
      </c>
      <c r="S1821" s="10" t="str">
        <f>Cleaned_Data[[#This Row],[Sales_Channel]]</f>
        <v>Online</v>
      </c>
      <c r="T1821" s="10" t="str">
        <f>Cleaned_Data[[#This Row],[Gender_Category]]</f>
        <v>Men</v>
      </c>
      <c r="U1821" t="str">
        <f t="shared" si="57"/>
        <v>DK-672</v>
      </c>
      <c r="V1821" s="10"/>
      <c r="W1821" s="10"/>
    </row>
    <row r="1822" spans="1:23" x14ac:dyDescent="0.3">
      <c r="A1822" s="10" t="s">
        <v>2141</v>
      </c>
      <c r="B1822" s="10">
        <f>Cleaned_Data[[#This Row],[Order_ID]]</f>
        <v>3903</v>
      </c>
      <c r="C1822" s="10" t="str">
        <f>_xlfn.XLOOKUP(P1822,Dim_Product!$E$2:$E$221,Dim_Product!$A$2:$A$221,"Not Found")</f>
        <v>PK-121</v>
      </c>
      <c r="D1822" s="10" t="str">
        <f>_xlfn.XLOOKUP(Table5[[#This Row],[Order_Date]],Table8[Date],Table8[Date_Key],"Not Found")</f>
        <v>DK-560</v>
      </c>
      <c r="E1822" s="10" t="str">
        <f>_xlfn.XLOOKUP(R1822,Table4[Region],Table4[Region_Key])</f>
        <v>RK-04</v>
      </c>
      <c r="F1822" s="10" t="str">
        <f>_xlfn.XLOOKUP(S1822,Table6[Sales_Channel],Table6[Channel_Key])</f>
        <v>CK-01</v>
      </c>
      <c r="G1822" s="10" t="str">
        <f>_xlfn.XLOOKUP(T1822,Table7[Gender_Category],Table7[Gender_Key])</f>
        <v>GK-01</v>
      </c>
      <c r="H1822" s="10">
        <f>Cleaned_Data[[#This Row],[Units_Sold]]</f>
        <v>2</v>
      </c>
      <c r="I1822" s="10">
        <f>Cleaned_Data[[#This Row],[MRP]]</f>
        <v>6110.0300000000007</v>
      </c>
      <c r="J1822" s="10">
        <f>Cleaned_Data[[#This Row],[Discount_Applied]]</f>
        <v>0</v>
      </c>
      <c r="K1822" s="10">
        <f>Cleaned_Data[[#This Row],[Revenue]]</f>
        <v>0</v>
      </c>
      <c r="L1822" s="10">
        <f>Cleaned_Data[[#This Row],[Profit]]</f>
        <v>-101.29</v>
      </c>
      <c r="M1822" s="10" t="str">
        <f>Cleaned_Data[[#This Row],[Product_Name]]</f>
        <v>React Infinity</v>
      </c>
      <c r="N1822" s="10" t="str">
        <f>Cleaned_Data[[#This Row],[Product_Line]]</f>
        <v>Running</v>
      </c>
      <c r="O1822" s="10" t="str">
        <f>Cleaned_Data[[#This Row],[Size]]</f>
        <v>9</v>
      </c>
      <c r="P1822" s="10" t="str">
        <f t="shared" si="56"/>
        <v>React Infinity|Running|9</v>
      </c>
      <c r="Q1822" s="11">
        <f>Cleaned_Data[[#This Row],[Order_Date]]</f>
        <v>45692</v>
      </c>
      <c r="R1822" s="10" t="str">
        <f>Cleaned_Data[[#This Row],[Region]]</f>
        <v>Pune</v>
      </c>
      <c r="S1822" s="10" t="str">
        <f>Cleaned_Data[[#This Row],[Sales_Channel]]</f>
        <v>Online</v>
      </c>
      <c r="T1822" s="10" t="str">
        <f>Cleaned_Data[[#This Row],[Gender_Category]]</f>
        <v>Kids</v>
      </c>
      <c r="U1822" t="str">
        <f t="shared" si="57"/>
        <v>DK-560</v>
      </c>
      <c r="V1822" s="10"/>
      <c r="W1822" s="10"/>
    </row>
    <row r="1823" spans="1:23" x14ac:dyDescent="0.3">
      <c r="A1823" s="10" t="s">
        <v>2142</v>
      </c>
      <c r="B1823" s="10">
        <f>Cleaned_Data[[#This Row],[Order_ID]]</f>
        <v>3904</v>
      </c>
      <c r="C1823" s="10" t="str">
        <f>_xlfn.XLOOKUP(P1823,Dim_Product!$E$2:$E$221,Dim_Product!$A$2:$A$221,"Not Found")</f>
        <v>PK-95</v>
      </c>
      <c r="D1823" s="10" t="str">
        <f>_xlfn.XLOOKUP(Table5[[#This Row],[Order_Date]],Table8[Date],Table8[Date_Key],"Not Found")</f>
        <v>DK-452</v>
      </c>
      <c r="E1823" s="10" t="str">
        <f>_xlfn.XLOOKUP(R1823,Table4[Region],Table4[Region_Key])</f>
        <v>RK-01</v>
      </c>
      <c r="F1823" s="10" t="str">
        <f>_xlfn.XLOOKUP(S1823,Table6[Sales_Channel],Table6[Channel_Key])</f>
        <v>CK-02</v>
      </c>
      <c r="G1823" s="10" t="str">
        <f>_xlfn.XLOOKUP(T1823,Table7[Gender_Category],Table7[Gender_Key])</f>
        <v>GK-01</v>
      </c>
      <c r="H1823" s="10">
        <f>Cleaned_Data[[#This Row],[Units_Sold]]</f>
        <v>2</v>
      </c>
      <c r="I1823" s="10">
        <f>Cleaned_Data[[#This Row],[MRP]]</f>
        <v>7775.87</v>
      </c>
      <c r="J1823" s="10">
        <f>Cleaned_Data[[#This Row],[Discount_Applied]]</f>
        <v>0</v>
      </c>
      <c r="K1823" s="10">
        <f>Cleaned_Data[[#This Row],[Revenue]]</f>
        <v>0</v>
      </c>
      <c r="L1823" s="10">
        <f>Cleaned_Data[[#This Row],[Profit]]</f>
        <v>1143.1099999999999</v>
      </c>
      <c r="M1823" s="10" t="str">
        <f>Cleaned_Data[[#This Row],[Product_Name]]</f>
        <v>Phantom GT</v>
      </c>
      <c r="N1823" s="10" t="str">
        <f>Cleaned_Data[[#This Row],[Product_Line]]</f>
        <v>Soccer</v>
      </c>
      <c r="O1823" s="10" t="str">
        <f>Cleaned_Data[[#This Row],[Size]]</f>
        <v>L</v>
      </c>
      <c r="P1823" s="10" t="str">
        <f t="shared" si="56"/>
        <v>Phantom GT|Soccer|L</v>
      </c>
      <c r="Q1823" s="11">
        <f>Cleaned_Data[[#This Row],[Order_Date]]</f>
        <v>45584</v>
      </c>
      <c r="R1823" s="10" t="str">
        <f>Cleaned_Data[[#This Row],[Region]]</f>
        <v>Bangalore</v>
      </c>
      <c r="S1823" s="10" t="str">
        <f>Cleaned_Data[[#This Row],[Sales_Channel]]</f>
        <v>Retail</v>
      </c>
      <c r="T1823" s="10" t="str">
        <f>Cleaned_Data[[#This Row],[Gender_Category]]</f>
        <v>Kids</v>
      </c>
      <c r="U1823" t="str">
        <f t="shared" si="57"/>
        <v>DK-452</v>
      </c>
      <c r="V1823" s="10"/>
      <c r="W1823" s="10"/>
    </row>
    <row r="1824" spans="1:23" x14ac:dyDescent="0.3">
      <c r="A1824" s="10" t="s">
        <v>2143</v>
      </c>
      <c r="B1824" s="10">
        <f>Cleaned_Data[[#This Row],[Order_ID]]</f>
        <v>3905</v>
      </c>
      <c r="C1824" s="10" t="str">
        <f>_xlfn.XLOOKUP(P1824,Dim_Product!$E$2:$E$221,Dim_Product!$A$2:$A$221,"Not Found")</f>
        <v>PK-206</v>
      </c>
      <c r="D1824" s="10" t="str">
        <f>_xlfn.XLOOKUP(Table5[[#This Row],[Order_Date]],Table8[Date],Table8[Date_Key],"Not Found")</f>
        <v>Not Found</v>
      </c>
      <c r="E1824" s="10" t="str">
        <f>_xlfn.XLOOKUP(R1824,Table4[Region],Table4[Region_Key])</f>
        <v>RK-06</v>
      </c>
      <c r="F1824" s="10" t="str">
        <f>_xlfn.XLOOKUP(S1824,Table6[Sales_Channel],Table6[Channel_Key])</f>
        <v>CK-02</v>
      </c>
      <c r="G1824" s="10" t="str">
        <f>_xlfn.XLOOKUP(T1824,Table7[Gender_Category],Table7[Gender_Key])</f>
        <v>GK-02</v>
      </c>
      <c r="H1824" s="10">
        <f>Cleaned_Data[[#This Row],[Units_Sold]]</f>
        <v>2</v>
      </c>
      <c r="I1824" s="10">
        <f>Cleaned_Data[[#This Row],[MRP]]</f>
        <v>6110.0300000000007</v>
      </c>
      <c r="J1824" s="10">
        <f>Cleaned_Data[[#This Row],[Discount_Applied]]</f>
        <v>0</v>
      </c>
      <c r="K1824" s="10">
        <f>Cleaned_Data[[#This Row],[Revenue]]</f>
        <v>0</v>
      </c>
      <c r="L1824" s="10">
        <f>Cleaned_Data[[#This Row],[Profit]]</f>
        <v>3926.59</v>
      </c>
      <c r="M1824" s="10" t="str">
        <f>Cleaned_Data[[#This Row],[Product_Name]]</f>
        <v>Tiempo Legend</v>
      </c>
      <c r="N1824" s="10" t="str">
        <f>Cleaned_Data[[#This Row],[Product_Line]]</f>
        <v>Soccer</v>
      </c>
      <c r="O1824" s="10" t="str">
        <f>Cleaned_Data[[#This Row],[Size]]</f>
        <v>7</v>
      </c>
      <c r="P1824" s="10" t="str">
        <f t="shared" si="56"/>
        <v>Tiempo Legend|Soccer|7</v>
      </c>
      <c r="Q1824" s="11" t="str">
        <f>Cleaned_Data[[#This Row],[Order_Date]]</f>
        <v/>
      </c>
      <c r="R1824" s="10" t="str">
        <f>Cleaned_Data[[#This Row],[Region]]</f>
        <v>Kolkata</v>
      </c>
      <c r="S1824" s="10" t="str">
        <f>Cleaned_Data[[#This Row],[Sales_Channel]]</f>
        <v>Retail</v>
      </c>
      <c r="T1824" s="10" t="str">
        <f>Cleaned_Data[[#This Row],[Gender_Category]]</f>
        <v>Women</v>
      </c>
      <c r="U1824" t="str">
        <f t="shared" si="57"/>
        <v>Not Found</v>
      </c>
      <c r="V1824" s="10"/>
      <c r="W1824" s="10"/>
    </row>
    <row r="1825" spans="1:23" x14ac:dyDescent="0.3">
      <c r="A1825" s="10" t="s">
        <v>2144</v>
      </c>
      <c r="B1825" s="10">
        <f>Cleaned_Data[[#This Row],[Order_ID]]</f>
        <v>3906</v>
      </c>
      <c r="C1825" s="10" t="str">
        <f>_xlfn.XLOOKUP(P1825,Dim_Product!$E$2:$E$221,Dim_Product!$A$2:$A$221,"Not Found")</f>
        <v>PK-38</v>
      </c>
      <c r="D1825" s="10" t="str">
        <f>_xlfn.XLOOKUP(Table5[[#This Row],[Order_Date]],Table8[Date],Table8[Date_Key],"Not Found")</f>
        <v>Not Found</v>
      </c>
      <c r="E1825" s="10" t="str">
        <f>_xlfn.XLOOKUP(R1825,Table4[Region],Table4[Region_Key])</f>
        <v>RK-02</v>
      </c>
      <c r="F1825" s="10" t="str">
        <f>_xlfn.XLOOKUP(S1825,Table6[Sales_Channel],Table6[Channel_Key])</f>
        <v>CK-01</v>
      </c>
      <c r="G1825" s="10" t="str">
        <f>_xlfn.XLOOKUP(T1825,Table7[Gender_Category],Table7[Gender_Key])</f>
        <v>GK-03</v>
      </c>
      <c r="H1825" s="10">
        <f>Cleaned_Data[[#This Row],[Units_Sold]]</f>
        <v>4</v>
      </c>
      <c r="I1825" s="10">
        <f>Cleaned_Data[[#This Row],[MRP]]</f>
        <v>7588.77</v>
      </c>
      <c r="J1825" s="10">
        <f>Cleaned_Data[[#This Row],[Discount_Applied]]</f>
        <v>0.14000000000000001</v>
      </c>
      <c r="K1825" s="10">
        <f>Cleaned_Data[[#This Row],[Revenue]]</f>
        <v>26105.37</v>
      </c>
      <c r="L1825" s="10">
        <f>Cleaned_Data[[#This Row],[Profit]]</f>
        <v>3435.73</v>
      </c>
      <c r="M1825" s="10" t="str">
        <f>Cleaned_Data[[#This Row],[Product_Name]]</f>
        <v>Dunk Low</v>
      </c>
      <c r="N1825" s="10" t="str">
        <f>Cleaned_Data[[#This Row],[Product_Line]]</f>
        <v>Lifestyle</v>
      </c>
      <c r="O1825" s="10" t="str">
        <f>Cleaned_Data[[#This Row],[Size]]</f>
        <v>XL</v>
      </c>
      <c r="P1825" s="10" t="str">
        <f t="shared" si="56"/>
        <v>Dunk Low|Lifestyle|XL</v>
      </c>
      <c r="Q1825" s="11" t="str">
        <f>Cleaned_Data[[#This Row],[Order_Date]]</f>
        <v/>
      </c>
      <c r="R1825" s="10" t="str">
        <f>Cleaned_Data[[#This Row],[Region]]</f>
        <v>Hyderabad</v>
      </c>
      <c r="S1825" s="10" t="str">
        <f>Cleaned_Data[[#This Row],[Sales_Channel]]</f>
        <v>Online</v>
      </c>
      <c r="T1825" s="10" t="str">
        <f>Cleaned_Data[[#This Row],[Gender_Category]]</f>
        <v>Men</v>
      </c>
      <c r="U1825" t="str">
        <f t="shared" si="57"/>
        <v>Not Found</v>
      </c>
      <c r="V1825" s="10"/>
      <c r="W1825" s="10"/>
    </row>
    <row r="1826" spans="1:23" x14ac:dyDescent="0.3">
      <c r="A1826" s="10" t="s">
        <v>2145</v>
      </c>
      <c r="B1826" s="10">
        <f>Cleaned_Data[[#This Row],[Order_ID]]</f>
        <v>3907</v>
      </c>
      <c r="C1826" s="10" t="str">
        <f>_xlfn.XLOOKUP(P1826,Dim_Product!$E$2:$E$221,Dim_Product!$A$2:$A$221,"Not Found")</f>
        <v>PK-46</v>
      </c>
      <c r="D1826" s="10" t="str">
        <f>_xlfn.XLOOKUP(Table5[[#This Row],[Order_Date]],Table8[Date],Table8[Date_Key],"Not Found")</f>
        <v>DK-487</v>
      </c>
      <c r="E1826" s="10" t="str">
        <f>_xlfn.XLOOKUP(R1826,Table4[Region],Table4[Region_Key])</f>
        <v>RK-05</v>
      </c>
      <c r="F1826" s="10" t="str">
        <f>_xlfn.XLOOKUP(S1826,Table6[Sales_Channel],Table6[Channel_Key])</f>
        <v>CK-02</v>
      </c>
      <c r="G1826" s="10" t="str">
        <f>_xlfn.XLOOKUP(T1826,Table7[Gender_Category],Table7[Gender_Key])</f>
        <v>GK-02</v>
      </c>
      <c r="H1826" s="10">
        <f>Cleaned_Data[[#This Row],[Units_Sold]]</f>
        <v>3</v>
      </c>
      <c r="I1826" s="10">
        <f>Cleaned_Data[[#This Row],[MRP]]</f>
        <v>6110.0300000000007</v>
      </c>
      <c r="J1826" s="10">
        <f>Cleaned_Data[[#This Row],[Discount_Applied]]</f>
        <v>0</v>
      </c>
      <c r="K1826" s="10">
        <f>Cleaned_Data[[#This Row],[Revenue]]</f>
        <v>0</v>
      </c>
      <c r="L1826" s="10">
        <f>Cleaned_Data[[#This Row],[Profit]]</f>
        <v>3362.1</v>
      </c>
      <c r="M1826" s="10" t="str">
        <f>Cleaned_Data[[#This Row],[Product_Name]]</f>
        <v>React Infinity</v>
      </c>
      <c r="N1826" s="10" t="str">
        <f>Cleaned_Data[[#This Row],[Product_Line]]</f>
        <v>Running</v>
      </c>
      <c r="O1826" s="10" t="str">
        <f>Cleaned_Data[[#This Row],[Size]]</f>
        <v>L</v>
      </c>
      <c r="P1826" s="10" t="str">
        <f t="shared" si="56"/>
        <v>React Infinity|Running|L</v>
      </c>
      <c r="Q1826" s="11">
        <f>Cleaned_Data[[#This Row],[Order_Date]]</f>
        <v>45619</v>
      </c>
      <c r="R1826" s="10" t="str">
        <f>Cleaned_Data[[#This Row],[Region]]</f>
        <v>Delhi</v>
      </c>
      <c r="S1826" s="10" t="str">
        <f>Cleaned_Data[[#This Row],[Sales_Channel]]</f>
        <v>Retail</v>
      </c>
      <c r="T1826" s="10" t="str">
        <f>Cleaned_Data[[#This Row],[Gender_Category]]</f>
        <v>Women</v>
      </c>
      <c r="U1826" t="str">
        <f t="shared" si="57"/>
        <v>DK-487</v>
      </c>
      <c r="V1826" s="10"/>
      <c r="W1826" s="10"/>
    </row>
    <row r="1827" spans="1:23" x14ac:dyDescent="0.3">
      <c r="A1827" s="10" t="s">
        <v>2146</v>
      </c>
      <c r="B1827" s="10">
        <f>Cleaned_Data[[#This Row],[Order_ID]]</f>
        <v>3908</v>
      </c>
      <c r="C1827" s="10" t="str">
        <f>_xlfn.XLOOKUP(P1827,Dim_Product!$E$2:$E$221,Dim_Product!$A$2:$A$221,"Not Found")</f>
        <v>PK-34</v>
      </c>
      <c r="D1827" s="10" t="str">
        <f>_xlfn.XLOOKUP(Table5[[#This Row],[Order_Date]],Table8[Date],Table8[Date_Key],"Not Found")</f>
        <v>DK-616</v>
      </c>
      <c r="E1827" s="10" t="str">
        <f>_xlfn.XLOOKUP(R1827,Table4[Region],Table4[Region_Key])</f>
        <v>RK-06</v>
      </c>
      <c r="F1827" s="10" t="str">
        <f>_xlfn.XLOOKUP(S1827,Table6[Sales_Channel],Table6[Channel_Key])</f>
        <v>CK-02</v>
      </c>
      <c r="G1827" s="10" t="str">
        <f>_xlfn.XLOOKUP(T1827,Table7[Gender_Category],Table7[Gender_Key])</f>
        <v>GK-02</v>
      </c>
      <c r="H1827" s="10">
        <f>Cleaned_Data[[#This Row],[Units_Sold]]</f>
        <v>0</v>
      </c>
      <c r="I1827" s="10">
        <f>Cleaned_Data[[#This Row],[MRP]]</f>
        <v>3253.63</v>
      </c>
      <c r="J1827" s="10">
        <f>Cleaned_Data[[#This Row],[Discount_Applied]]</f>
        <v>0</v>
      </c>
      <c r="K1827" s="10">
        <f>Cleaned_Data[[#This Row],[Revenue]]</f>
        <v>0</v>
      </c>
      <c r="L1827" s="10">
        <f>Cleaned_Data[[#This Row],[Profit]]</f>
        <v>389.71</v>
      </c>
      <c r="M1827" s="10" t="str">
        <f>Cleaned_Data[[#This Row],[Product_Name]]</f>
        <v>Free RN</v>
      </c>
      <c r="N1827" s="10" t="str">
        <f>Cleaned_Data[[#This Row],[Product_Line]]</f>
        <v>Running</v>
      </c>
      <c r="O1827" s="10" t="str">
        <f>Cleaned_Data[[#This Row],[Size]]</f>
        <v>NA</v>
      </c>
      <c r="P1827" s="10" t="str">
        <f t="shared" si="56"/>
        <v>Free RN|Running|NA</v>
      </c>
      <c r="Q1827" s="11">
        <f>Cleaned_Data[[#This Row],[Order_Date]]</f>
        <v>45748</v>
      </c>
      <c r="R1827" s="10" t="str">
        <f>Cleaned_Data[[#This Row],[Region]]</f>
        <v>Kolkata</v>
      </c>
      <c r="S1827" s="10" t="str">
        <f>Cleaned_Data[[#This Row],[Sales_Channel]]</f>
        <v>Retail</v>
      </c>
      <c r="T1827" s="10" t="str">
        <f>Cleaned_Data[[#This Row],[Gender_Category]]</f>
        <v>Women</v>
      </c>
      <c r="U1827" t="str">
        <f t="shared" si="57"/>
        <v>DK-616</v>
      </c>
      <c r="V1827" s="10"/>
      <c r="W1827" s="10"/>
    </row>
    <row r="1828" spans="1:23" x14ac:dyDescent="0.3">
      <c r="A1828" s="10" t="s">
        <v>2147</v>
      </c>
      <c r="B1828" s="10">
        <f>Cleaned_Data[[#This Row],[Order_ID]]</f>
        <v>3909</v>
      </c>
      <c r="C1828" s="10" t="str">
        <f>_xlfn.XLOOKUP(P1828,Dim_Product!$E$2:$E$221,Dim_Product!$A$2:$A$221,"Not Found")</f>
        <v>PK-100</v>
      </c>
      <c r="D1828" s="10" t="str">
        <f>_xlfn.XLOOKUP(Table5[[#This Row],[Order_Date]],Table8[Date],Table8[Date_Key],"Not Found")</f>
        <v>DK-441</v>
      </c>
      <c r="E1828" s="10" t="str">
        <f>_xlfn.XLOOKUP(R1828,Table4[Region],Table4[Region_Key])</f>
        <v>RK-05</v>
      </c>
      <c r="F1828" s="10" t="str">
        <f>_xlfn.XLOOKUP(S1828,Table6[Sales_Channel],Table6[Channel_Key])</f>
        <v>CK-02</v>
      </c>
      <c r="G1828" s="10" t="str">
        <f>_xlfn.XLOOKUP(T1828,Table7[Gender_Category],Table7[Gender_Key])</f>
        <v>GK-02</v>
      </c>
      <c r="H1828" s="10">
        <f>Cleaned_Data[[#This Row],[Units_Sold]]</f>
        <v>2</v>
      </c>
      <c r="I1828" s="10">
        <f>Cleaned_Data[[#This Row],[MRP]]</f>
        <v>6110.0300000000007</v>
      </c>
      <c r="J1828" s="10">
        <f>Cleaned_Data[[#This Row],[Discount_Applied]]</f>
        <v>0</v>
      </c>
      <c r="K1828" s="10">
        <f>Cleaned_Data[[#This Row],[Revenue]]</f>
        <v>0</v>
      </c>
      <c r="L1828" s="10">
        <f>Cleaned_Data[[#This Row],[Profit]]</f>
        <v>-286.57</v>
      </c>
      <c r="M1828" s="10" t="str">
        <f>Cleaned_Data[[#This Row],[Product_Name]]</f>
        <v>Premier III</v>
      </c>
      <c r="N1828" s="10" t="str">
        <f>Cleaned_Data[[#This Row],[Product_Line]]</f>
        <v>Soccer</v>
      </c>
      <c r="O1828" s="10" t="str">
        <f>Cleaned_Data[[#This Row],[Size]]</f>
        <v>L</v>
      </c>
      <c r="P1828" s="10" t="str">
        <f t="shared" si="56"/>
        <v>Premier III|Soccer|L</v>
      </c>
      <c r="Q1828" s="11">
        <f>Cleaned_Data[[#This Row],[Order_Date]]</f>
        <v>45573</v>
      </c>
      <c r="R1828" s="10" t="str">
        <f>Cleaned_Data[[#This Row],[Region]]</f>
        <v>Delhi</v>
      </c>
      <c r="S1828" s="10" t="str">
        <f>Cleaned_Data[[#This Row],[Sales_Channel]]</f>
        <v>Retail</v>
      </c>
      <c r="T1828" s="10" t="str">
        <f>Cleaned_Data[[#This Row],[Gender_Category]]</f>
        <v>Women</v>
      </c>
      <c r="U1828" t="str">
        <f t="shared" si="57"/>
        <v>DK-441</v>
      </c>
      <c r="V1828" s="10"/>
      <c r="W1828" s="10"/>
    </row>
    <row r="1829" spans="1:23" x14ac:dyDescent="0.3">
      <c r="A1829" s="10" t="s">
        <v>2148</v>
      </c>
      <c r="B1829" s="10">
        <f>Cleaned_Data[[#This Row],[Order_ID]]</f>
        <v>3910</v>
      </c>
      <c r="C1829" s="10" t="str">
        <f>_xlfn.XLOOKUP(P1829,Dim_Product!$E$2:$E$221,Dim_Product!$A$2:$A$221,"Not Found")</f>
        <v>PK-24</v>
      </c>
      <c r="D1829" s="10" t="str">
        <f>_xlfn.XLOOKUP(Table5[[#This Row],[Order_Date]],Table8[Date],Table8[Date_Key],"Not Found")</f>
        <v>Not Found</v>
      </c>
      <c r="E1829" s="10" t="str">
        <f>_xlfn.XLOOKUP(R1829,Table4[Region],Table4[Region_Key])</f>
        <v>RK-04</v>
      </c>
      <c r="F1829" s="10" t="str">
        <f>_xlfn.XLOOKUP(S1829,Table6[Sales_Channel],Table6[Channel_Key])</f>
        <v>CK-01</v>
      </c>
      <c r="G1829" s="10" t="str">
        <f>_xlfn.XLOOKUP(T1829,Table7[Gender_Category],Table7[Gender_Key])</f>
        <v>GK-03</v>
      </c>
      <c r="H1829" s="10">
        <f>Cleaned_Data[[#This Row],[Units_Sold]]</f>
        <v>2</v>
      </c>
      <c r="I1829" s="10">
        <f>Cleaned_Data[[#This Row],[MRP]]</f>
        <v>2913.15</v>
      </c>
      <c r="J1829" s="10">
        <f>Cleaned_Data[[#This Row],[Discount_Applied]]</f>
        <v>0</v>
      </c>
      <c r="K1829" s="10">
        <f>Cleaned_Data[[#This Row],[Revenue]]</f>
        <v>0</v>
      </c>
      <c r="L1829" s="10">
        <f>Cleaned_Data[[#This Row],[Profit]]</f>
        <v>1834.09</v>
      </c>
      <c r="M1829" s="10" t="str">
        <f>Cleaned_Data[[#This Row],[Product_Name]]</f>
        <v>Zoom Freak</v>
      </c>
      <c r="N1829" s="10" t="str">
        <f>Cleaned_Data[[#This Row],[Product_Line]]</f>
        <v>Basketball</v>
      </c>
      <c r="O1829" s="10" t="str">
        <f>Cleaned_Data[[#This Row],[Size]]</f>
        <v>XL</v>
      </c>
      <c r="P1829" s="10" t="str">
        <f t="shared" si="56"/>
        <v>Zoom Freak|Basketball|XL</v>
      </c>
      <c r="Q1829" s="11" t="str">
        <f>Cleaned_Data[[#This Row],[Order_Date]]</f>
        <v/>
      </c>
      <c r="R1829" s="10" t="str">
        <f>Cleaned_Data[[#This Row],[Region]]</f>
        <v>Pune</v>
      </c>
      <c r="S1829" s="10" t="str">
        <f>Cleaned_Data[[#This Row],[Sales_Channel]]</f>
        <v>Online</v>
      </c>
      <c r="T1829" s="10" t="str">
        <f>Cleaned_Data[[#This Row],[Gender_Category]]</f>
        <v>Men</v>
      </c>
      <c r="U1829" t="str">
        <f t="shared" si="57"/>
        <v>Not Found</v>
      </c>
      <c r="V1829" s="10"/>
      <c r="W1829" s="10"/>
    </row>
    <row r="1830" spans="1:23" x14ac:dyDescent="0.3">
      <c r="A1830" s="10" t="s">
        <v>2149</v>
      </c>
      <c r="B1830" s="10">
        <f>Cleaned_Data[[#This Row],[Order_ID]]</f>
        <v>3911</v>
      </c>
      <c r="C1830" s="10" t="str">
        <f>_xlfn.XLOOKUP(P1830,Dim_Product!$E$2:$E$221,Dim_Product!$A$2:$A$221,"Not Found")</f>
        <v>PK-03</v>
      </c>
      <c r="D1830" s="10" t="str">
        <f>_xlfn.XLOOKUP(Table5[[#This Row],[Order_Date]],Table8[Date],Table8[Date_Key],"Not Found")</f>
        <v>DK-514</v>
      </c>
      <c r="E1830" s="10" t="str">
        <f>_xlfn.XLOOKUP(R1830,Table4[Region],Table4[Region_Key])</f>
        <v>RK-03</v>
      </c>
      <c r="F1830" s="10" t="str">
        <f>_xlfn.XLOOKUP(S1830,Table6[Sales_Channel],Table6[Channel_Key])</f>
        <v>CK-02</v>
      </c>
      <c r="G1830" s="10" t="str">
        <f>_xlfn.XLOOKUP(T1830,Table7[Gender_Category],Table7[Gender_Key])</f>
        <v>GK-03</v>
      </c>
      <c r="H1830" s="10">
        <f>Cleaned_Data[[#This Row],[Units_Sold]]</f>
        <v>1</v>
      </c>
      <c r="I1830" s="10">
        <f>Cleaned_Data[[#This Row],[MRP]]</f>
        <v>5598.98</v>
      </c>
      <c r="J1830" s="10">
        <f>Cleaned_Data[[#This Row],[Discount_Applied]]</f>
        <v>0</v>
      </c>
      <c r="K1830" s="10">
        <f>Cleaned_Data[[#This Row],[Revenue]]</f>
        <v>0</v>
      </c>
      <c r="L1830" s="10">
        <f>Cleaned_Data[[#This Row],[Profit]]</f>
        <v>3070.67</v>
      </c>
      <c r="M1830" s="10" t="str">
        <f>Cleaned_Data[[#This Row],[Product_Name]]</f>
        <v>Premier III</v>
      </c>
      <c r="N1830" s="10" t="str">
        <f>Cleaned_Data[[#This Row],[Product_Line]]</f>
        <v>Soccer</v>
      </c>
      <c r="O1830" s="10" t="str">
        <f>Cleaned_Data[[#This Row],[Size]]</f>
        <v>M</v>
      </c>
      <c r="P1830" s="10" t="str">
        <f t="shared" si="56"/>
        <v>Premier III|Soccer|M</v>
      </c>
      <c r="Q1830" s="11">
        <f>Cleaned_Data[[#This Row],[Order_Date]]</f>
        <v>45646</v>
      </c>
      <c r="R1830" s="10" t="str">
        <f>Cleaned_Data[[#This Row],[Region]]</f>
        <v>Mumbai</v>
      </c>
      <c r="S1830" s="10" t="str">
        <f>Cleaned_Data[[#This Row],[Sales_Channel]]</f>
        <v>Retail</v>
      </c>
      <c r="T1830" s="10" t="str">
        <f>Cleaned_Data[[#This Row],[Gender_Category]]</f>
        <v>Men</v>
      </c>
      <c r="U1830" t="str">
        <f t="shared" si="57"/>
        <v>DK-514</v>
      </c>
      <c r="V1830" s="10"/>
      <c r="W1830" s="10"/>
    </row>
    <row r="1831" spans="1:23" x14ac:dyDescent="0.3">
      <c r="A1831" s="10" t="s">
        <v>2150</v>
      </c>
      <c r="B1831" s="10">
        <f>Cleaned_Data[[#This Row],[Order_ID]]</f>
        <v>3912</v>
      </c>
      <c r="C1831" s="10" t="str">
        <f>_xlfn.XLOOKUP(P1831,Dim_Product!$E$2:$E$221,Dim_Product!$A$2:$A$221,"Not Found")</f>
        <v>PK-48</v>
      </c>
      <c r="D1831" s="10" t="str">
        <f>_xlfn.XLOOKUP(Table5[[#This Row],[Order_Date]],Table8[Date],Table8[Date_Key],"Not Found")</f>
        <v>DK-700</v>
      </c>
      <c r="E1831" s="10" t="str">
        <f>_xlfn.XLOOKUP(R1831,Table4[Region],Table4[Region_Key])</f>
        <v>RK-04</v>
      </c>
      <c r="F1831" s="10" t="str">
        <f>_xlfn.XLOOKUP(S1831,Table6[Sales_Channel],Table6[Channel_Key])</f>
        <v>CK-01</v>
      </c>
      <c r="G1831" s="10" t="str">
        <f>_xlfn.XLOOKUP(T1831,Table7[Gender_Category],Table7[Gender_Key])</f>
        <v>GK-01</v>
      </c>
      <c r="H1831" s="10">
        <f>Cleaned_Data[[#This Row],[Units_Sold]]</f>
        <v>-1</v>
      </c>
      <c r="I1831" s="10">
        <f>Cleaned_Data[[#This Row],[MRP]]</f>
        <v>6977.03</v>
      </c>
      <c r="J1831" s="10">
        <f>Cleaned_Data[[#This Row],[Discount_Applied]]</f>
        <v>0</v>
      </c>
      <c r="K1831" s="10">
        <f>Cleaned_Data[[#This Row],[Revenue]]</f>
        <v>0</v>
      </c>
      <c r="L1831" s="10">
        <f>Cleaned_Data[[#This Row],[Profit]]</f>
        <v>-670.41</v>
      </c>
      <c r="M1831" s="10" t="str">
        <f>Cleaned_Data[[#This Row],[Product_Name]]</f>
        <v>LeBron 20</v>
      </c>
      <c r="N1831" s="10" t="str">
        <f>Cleaned_Data[[#This Row],[Product_Line]]</f>
        <v>Basketball</v>
      </c>
      <c r="O1831" s="10" t="str">
        <f>Cleaned_Data[[#This Row],[Size]]</f>
        <v>L</v>
      </c>
      <c r="P1831" s="10" t="str">
        <f t="shared" si="56"/>
        <v>LeBron 20|Basketball|L</v>
      </c>
      <c r="Q1831" s="11">
        <f>Cleaned_Data[[#This Row],[Order_Date]]</f>
        <v>45832</v>
      </c>
      <c r="R1831" s="10" t="str">
        <f>Cleaned_Data[[#This Row],[Region]]</f>
        <v>Pune</v>
      </c>
      <c r="S1831" s="10" t="str">
        <f>Cleaned_Data[[#This Row],[Sales_Channel]]</f>
        <v>Online</v>
      </c>
      <c r="T1831" s="10" t="str">
        <f>Cleaned_Data[[#This Row],[Gender_Category]]</f>
        <v>Kids</v>
      </c>
      <c r="U1831" t="str">
        <f t="shared" si="57"/>
        <v>DK-700</v>
      </c>
      <c r="V1831" s="10"/>
      <c r="W1831" s="10"/>
    </row>
    <row r="1832" spans="1:23" x14ac:dyDescent="0.3">
      <c r="A1832" s="10" t="s">
        <v>2151</v>
      </c>
      <c r="B1832" s="10">
        <f>Cleaned_Data[[#This Row],[Order_ID]]</f>
        <v>3913</v>
      </c>
      <c r="C1832" s="10" t="str">
        <f>_xlfn.XLOOKUP(P1832,Dim_Product!$E$2:$E$221,Dim_Product!$A$2:$A$221,"Not Found")</f>
        <v>PK-64</v>
      </c>
      <c r="D1832" s="10" t="str">
        <f>_xlfn.XLOOKUP(Table5[[#This Row],[Order_Date]],Table8[Date],Table8[Date_Key],"Not Found")</f>
        <v>DK-407</v>
      </c>
      <c r="E1832" s="10" t="str">
        <f>_xlfn.XLOOKUP(R1832,Table4[Region],Table4[Region_Key])</f>
        <v>RK-05</v>
      </c>
      <c r="F1832" s="10" t="str">
        <f>_xlfn.XLOOKUP(S1832,Table6[Sales_Channel],Table6[Channel_Key])</f>
        <v>CK-02</v>
      </c>
      <c r="G1832" s="10" t="str">
        <f>_xlfn.XLOOKUP(T1832,Table7[Gender_Category],Table7[Gender_Key])</f>
        <v>GK-01</v>
      </c>
      <c r="H1832" s="10">
        <f>Cleaned_Data[[#This Row],[Units_Sold]]</f>
        <v>1</v>
      </c>
      <c r="I1832" s="10">
        <f>Cleaned_Data[[#This Row],[MRP]]</f>
        <v>5255.09</v>
      </c>
      <c r="J1832" s="10">
        <f>Cleaned_Data[[#This Row],[Discount_Applied]]</f>
        <v>0</v>
      </c>
      <c r="K1832" s="10">
        <f>Cleaned_Data[[#This Row],[Revenue]]</f>
        <v>0</v>
      </c>
      <c r="L1832" s="10">
        <f>Cleaned_Data[[#This Row],[Profit]]</f>
        <v>2941.84</v>
      </c>
      <c r="M1832" s="10" t="str">
        <f>Cleaned_Data[[#This Row],[Product_Name]]</f>
        <v>ZoomX Invincible</v>
      </c>
      <c r="N1832" s="10" t="str">
        <f>Cleaned_Data[[#This Row],[Product_Line]]</f>
        <v>Training</v>
      </c>
      <c r="O1832" s="10" t="str">
        <f>Cleaned_Data[[#This Row],[Size]]</f>
        <v>XL</v>
      </c>
      <c r="P1832" s="10" t="str">
        <f t="shared" si="56"/>
        <v>ZoomX Invincible|Training|XL</v>
      </c>
      <c r="Q1832" s="11">
        <f>Cleaned_Data[[#This Row],[Order_Date]]</f>
        <v>45539</v>
      </c>
      <c r="R1832" s="10" t="str">
        <f>Cleaned_Data[[#This Row],[Region]]</f>
        <v>Delhi</v>
      </c>
      <c r="S1832" s="10" t="str">
        <f>Cleaned_Data[[#This Row],[Sales_Channel]]</f>
        <v>Retail</v>
      </c>
      <c r="T1832" s="10" t="str">
        <f>Cleaned_Data[[#This Row],[Gender_Category]]</f>
        <v>Kids</v>
      </c>
      <c r="U1832" t="str">
        <f t="shared" si="57"/>
        <v>DK-407</v>
      </c>
      <c r="V1832" s="10"/>
      <c r="W1832" s="10"/>
    </row>
    <row r="1833" spans="1:23" x14ac:dyDescent="0.3">
      <c r="A1833" s="10" t="s">
        <v>2152</v>
      </c>
      <c r="B1833" s="10">
        <f>Cleaned_Data[[#This Row],[Order_ID]]</f>
        <v>3914</v>
      </c>
      <c r="C1833" s="10" t="str">
        <f>_xlfn.XLOOKUP(P1833,Dim_Product!$E$2:$E$221,Dim_Product!$A$2:$A$221,"Not Found")</f>
        <v>PK-142</v>
      </c>
      <c r="D1833" s="10" t="str">
        <f>_xlfn.XLOOKUP(Table5[[#This Row],[Order_Date]],Table8[Date],Table8[Date_Key],"Not Found")</f>
        <v>DK-641</v>
      </c>
      <c r="E1833" s="10" t="str">
        <f>_xlfn.XLOOKUP(R1833,Table4[Region],Table4[Region_Key])</f>
        <v>RK-05</v>
      </c>
      <c r="F1833" s="10" t="str">
        <f>_xlfn.XLOOKUP(S1833,Table6[Sales_Channel],Table6[Channel_Key])</f>
        <v>CK-02</v>
      </c>
      <c r="G1833" s="10" t="str">
        <f>_xlfn.XLOOKUP(T1833,Table7[Gender_Category],Table7[Gender_Key])</f>
        <v>GK-01</v>
      </c>
      <c r="H1833" s="10">
        <f>Cleaned_Data[[#This Row],[Units_Sold]]</f>
        <v>2</v>
      </c>
      <c r="I1833" s="10">
        <f>Cleaned_Data[[#This Row],[MRP]]</f>
        <v>6110.0300000000007</v>
      </c>
      <c r="J1833" s="10">
        <f>Cleaned_Data[[#This Row],[Discount_Applied]]</f>
        <v>0</v>
      </c>
      <c r="K1833" s="10">
        <f>Cleaned_Data[[#This Row],[Revenue]]</f>
        <v>0</v>
      </c>
      <c r="L1833" s="10">
        <f>Cleaned_Data[[#This Row],[Profit]]</f>
        <v>1253.02</v>
      </c>
      <c r="M1833" s="10" t="str">
        <f>Cleaned_Data[[#This Row],[Product_Name]]</f>
        <v>Tiempo Legend</v>
      </c>
      <c r="N1833" s="10" t="str">
        <f>Cleaned_Data[[#This Row],[Product_Line]]</f>
        <v>Soccer</v>
      </c>
      <c r="O1833" s="10" t="str">
        <f>Cleaned_Data[[#This Row],[Size]]</f>
        <v>XL</v>
      </c>
      <c r="P1833" s="10" t="str">
        <f t="shared" si="56"/>
        <v>Tiempo Legend|Soccer|XL</v>
      </c>
      <c r="Q1833" s="11">
        <f>Cleaned_Data[[#This Row],[Order_Date]]</f>
        <v>45773</v>
      </c>
      <c r="R1833" s="10" t="str">
        <f>Cleaned_Data[[#This Row],[Region]]</f>
        <v>Delhi</v>
      </c>
      <c r="S1833" s="10" t="str">
        <f>Cleaned_Data[[#This Row],[Sales_Channel]]</f>
        <v>Retail</v>
      </c>
      <c r="T1833" s="10" t="str">
        <f>Cleaned_Data[[#This Row],[Gender_Category]]</f>
        <v>Kids</v>
      </c>
      <c r="U1833" t="str">
        <f t="shared" si="57"/>
        <v>DK-641</v>
      </c>
      <c r="V1833" s="10"/>
      <c r="W1833" s="10"/>
    </row>
    <row r="1834" spans="1:23" x14ac:dyDescent="0.3">
      <c r="A1834" s="10" t="s">
        <v>2153</v>
      </c>
      <c r="B1834" s="10">
        <f>Cleaned_Data[[#This Row],[Order_ID]]</f>
        <v>3915</v>
      </c>
      <c r="C1834" s="10" t="str">
        <f>_xlfn.XLOOKUP(P1834,Dim_Product!$E$2:$E$221,Dim_Product!$A$2:$A$221,"Not Found")</f>
        <v>PK-116</v>
      </c>
      <c r="D1834" s="10" t="str">
        <f>_xlfn.XLOOKUP(Table5[[#This Row],[Order_Date]],Table8[Date],Table8[Date_Key],"Not Found")</f>
        <v>DK-673</v>
      </c>
      <c r="E1834" s="10" t="str">
        <f>_xlfn.XLOOKUP(R1834,Table4[Region],Table4[Region_Key])</f>
        <v>RK-04</v>
      </c>
      <c r="F1834" s="10" t="str">
        <f>_xlfn.XLOOKUP(S1834,Table6[Sales_Channel],Table6[Channel_Key])</f>
        <v>CK-01</v>
      </c>
      <c r="G1834" s="10" t="str">
        <f>_xlfn.XLOOKUP(T1834,Table7[Gender_Category],Table7[Gender_Key])</f>
        <v>GK-03</v>
      </c>
      <c r="H1834" s="10">
        <f>Cleaned_Data[[#This Row],[Units_Sold]]</f>
        <v>2</v>
      </c>
      <c r="I1834" s="10">
        <f>Cleaned_Data[[#This Row],[MRP]]</f>
        <v>7962.36</v>
      </c>
      <c r="J1834" s="10">
        <f>Cleaned_Data[[#This Row],[Discount_Applied]]</f>
        <v>0</v>
      </c>
      <c r="K1834" s="10">
        <f>Cleaned_Data[[#This Row],[Revenue]]</f>
        <v>0</v>
      </c>
      <c r="L1834" s="10">
        <f>Cleaned_Data[[#This Row],[Profit]]</f>
        <v>3067.47</v>
      </c>
      <c r="M1834" s="10" t="str">
        <f>Cleaned_Data[[#This Row],[Product_Name]]</f>
        <v>Free RN</v>
      </c>
      <c r="N1834" s="10" t="str">
        <f>Cleaned_Data[[#This Row],[Product_Line]]</f>
        <v>Running</v>
      </c>
      <c r="O1834" s="10" t="str">
        <f>Cleaned_Data[[#This Row],[Size]]</f>
        <v>M</v>
      </c>
      <c r="P1834" s="10" t="str">
        <f t="shared" si="56"/>
        <v>Free RN|Running|M</v>
      </c>
      <c r="Q1834" s="11">
        <f>Cleaned_Data[[#This Row],[Order_Date]]</f>
        <v>45805</v>
      </c>
      <c r="R1834" s="10" t="str">
        <f>Cleaned_Data[[#This Row],[Region]]</f>
        <v>Pune</v>
      </c>
      <c r="S1834" s="10" t="str">
        <f>Cleaned_Data[[#This Row],[Sales_Channel]]</f>
        <v>Online</v>
      </c>
      <c r="T1834" s="10" t="str">
        <f>Cleaned_Data[[#This Row],[Gender_Category]]</f>
        <v>Men</v>
      </c>
      <c r="U1834" t="str">
        <f t="shared" si="57"/>
        <v>DK-673</v>
      </c>
      <c r="V1834" s="10"/>
      <c r="W1834" s="10"/>
    </row>
    <row r="1835" spans="1:23" x14ac:dyDescent="0.3">
      <c r="A1835" s="10" t="s">
        <v>2154</v>
      </c>
      <c r="B1835" s="10">
        <f>Cleaned_Data[[#This Row],[Order_ID]]</f>
        <v>3916</v>
      </c>
      <c r="C1835" s="10" t="str">
        <f>_xlfn.XLOOKUP(P1835,Dim_Product!$E$2:$E$221,Dim_Product!$A$2:$A$221,"Not Found")</f>
        <v>PK-100</v>
      </c>
      <c r="D1835" s="10" t="str">
        <f>_xlfn.XLOOKUP(Table5[[#This Row],[Order_Date]],Table8[Date],Table8[Date_Key],"Not Found")</f>
        <v>DK-582</v>
      </c>
      <c r="E1835" s="10" t="str">
        <f>_xlfn.XLOOKUP(R1835,Table4[Region],Table4[Region_Key])</f>
        <v>RK-06</v>
      </c>
      <c r="F1835" s="10" t="str">
        <f>_xlfn.XLOOKUP(S1835,Table6[Sales_Channel],Table6[Channel_Key])</f>
        <v>CK-02</v>
      </c>
      <c r="G1835" s="10" t="str">
        <f>_xlfn.XLOOKUP(T1835,Table7[Gender_Category],Table7[Gender_Key])</f>
        <v>GK-02</v>
      </c>
      <c r="H1835" s="10">
        <f>Cleaned_Data[[#This Row],[Units_Sold]]</f>
        <v>3</v>
      </c>
      <c r="I1835" s="10">
        <f>Cleaned_Data[[#This Row],[MRP]]</f>
        <v>6110.0300000000007</v>
      </c>
      <c r="J1835" s="10">
        <f>Cleaned_Data[[#This Row],[Discount_Applied]]</f>
        <v>0</v>
      </c>
      <c r="K1835" s="10">
        <f>Cleaned_Data[[#This Row],[Revenue]]</f>
        <v>0</v>
      </c>
      <c r="L1835" s="10">
        <f>Cleaned_Data[[#This Row],[Profit]]</f>
        <v>1315.69</v>
      </c>
      <c r="M1835" s="10" t="str">
        <f>Cleaned_Data[[#This Row],[Product_Name]]</f>
        <v>Premier III</v>
      </c>
      <c r="N1835" s="10" t="str">
        <f>Cleaned_Data[[#This Row],[Product_Line]]</f>
        <v>Soccer</v>
      </c>
      <c r="O1835" s="10" t="str">
        <f>Cleaned_Data[[#This Row],[Size]]</f>
        <v>L</v>
      </c>
      <c r="P1835" s="10" t="str">
        <f t="shared" si="56"/>
        <v>Premier III|Soccer|L</v>
      </c>
      <c r="Q1835" s="11">
        <f>Cleaned_Data[[#This Row],[Order_Date]]</f>
        <v>45714</v>
      </c>
      <c r="R1835" s="10" t="str">
        <f>Cleaned_Data[[#This Row],[Region]]</f>
        <v>Kolkata</v>
      </c>
      <c r="S1835" s="10" t="str">
        <f>Cleaned_Data[[#This Row],[Sales_Channel]]</f>
        <v>Retail</v>
      </c>
      <c r="T1835" s="10" t="str">
        <f>Cleaned_Data[[#This Row],[Gender_Category]]</f>
        <v>Women</v>
      </c>
      <c r="U1835" t="str">
        <f t="shared" si="57"/>
        <v>DK-582</v>
      </c>
      <c r="V1835" s="10"/>
      <c r="W1835" s="10"/>
    </row>
    <row r="1836" spans="1:23" x14ac:dyDescent="0.3">
      <c r="A1836" s="10" t="s">
        <v>2155</v>
      </c>
      <c r="B1836" s="10">
        <f>Cleaned_Data[[#This Row],[Order_ID]]</f>
        <v>3917</v>
      </c>
      <c r="C1836" s="10" t="str">
        <f>_xlfn.XLOOKUP(P1836,Dim_Product!$E$2:$E$221,Dim_Product!$A$2:$A$221,"Not Found")</f>
        <v>PK-46</v>
      </c>
      <c r="D1836" s="10" t="str">
        <f>_xlfn.XLOOKUP(Table5[[#This Row],[Order_Date]],Table8[Date],Table8[Date_Key],"Not Found")</f>
        <v>DK-607</v>
      </c>
      <c r="E1836" s="10" t="str">
        <f>_xlfn.XLOOKUP(R1836,Table4[Region],Table4[Region_Key])</f>
        <v>RK-04</v>
      </c>
      <c r="F1836" s="10" t="str">
        <f>_xlfn.XLOOKUP(S1836,Table6[Sales_Channel],Table6[Channel_Key])</f>
        <v>CK-01</v>
      </c>
      <c r="G1836" s="10" t="str">
        <f>_xlfn.XLOOKUP(T1836,Table7[Gender_Category],Table7[Gender_Key])</f>
        <v>GK-02</v>
      </c>
      <c r="H1836" s="10">
        <f>Cleaned_Data[[#This Row],[Units_Sold]]</f>
        <v>0</v>
      </c>
      <c r="I1836" s="10">
        <f>Cleaned_Data[[#This Row],[MRP]]</f>
        <v>4726.33</v>
      </c>
      <c r="J1836" s="10">
        <f>Cleaned_Data[[#This Row],[Discount_Applied]]</f>
        <v>0</v>
      </c>
      <c r="K1836" s="10">
        <f>Cleaned_Data[[#This Row],[Revenue]]</f>
        <v>0</v>
      </c>
      <c r="L1836" s="10">
        <f>Cleaned_Data[[#This Row],[Profit]]</f>
        <v>3551.31</v>
      </c>
      <c r="M1836" s="10" t="str">
        <f>Cleaned_Data[[#This Row],[Product_Name]]</f>
        <v>React Infinity</v>
      </c>
      <c r="N1836" s="10" t="str">
        <f>Cleaned_Data[[#This Row],[Product_Line]]</f>
        <v>Running</v>
      </c>
      <c r="O1836" s="10" t="str">
        <f>Cleaned_Data[[#This Row],[Size]]</f>
        <v>L</v>
      </c>
      <c r="P1836" s="10" t="str">
        <f t="shared" si="56"/>
        <v>React Infinity|Running|L</v>
      </c>
      <c r="Q1836" s="11">
        <f>Cleaned_Data[[#This Row],[Order_Date]]</f>
        <v>45739</v>
      </c>
      <c r="R1836" s="10" t="str">
        <f>Cleaned_Data[[#This Row],[Region]]</f>
        <v>Pune</v>
      </c>
      <c r="S1836" s="10" t="str">
        <f>Cleaned_Data[[#This Row],[Sales_Channel]]</f>
        <v>Online</v>
      </c>
      <c r="T1836" s="10" t="str">
        <f>Cleaned_Data[[#This Row],[Gender_Category]]</f>
        <v>Women</v>
      </c>
      <c r="U1836" t="str">
        <f t="shared" si="57"/>
        <v>DK-607</v>
      </c>
      <c r="V1836" s="10"/>
      <c r="W1836" s="10"/>
    </row>
    <row r="1837" spans="1:23" x14ac:dyDescent="0.3">
      <c r="A1837" s="10" t="s">
        <v>2156</v>
      </c>
      <c r="B1837" s="10">
        <f>Cleaned_Data[[#This Row],[Order_ID]]</f>
        <v>3918</v>
      </c>
      <c r="C1837" s="10" t="str">
        <f>_xlfn.XLOOKUP(P1837,Dim_Product!$E$2:$E$221,Dim_Product!$A$2:$A$221,"Not Found")</f>
        <v>PK-118</v>
      </c>
      <c r="D1837" s="10" t="str">
        <f>_xlfn.XLOOKUP(Table5[[#This Row],[Order_Date]],Table8[Date],Table8[Date_Key],"Not Found")</f>
        <v>Not Found</v>
      </c>
      <c r="E1837" s="10" t="str">
        <f>_xlfn.XLOOKUP(R1837,Table4[Region],Table4[Region_Key])</f>
        <v>RK-01</v>
      </c>
      <c r="F1837" s="10" t="str">
        <f>_xlfn.XLOOKUP(S1837,Table6[Sales_Channel],Table6[Channel_Key])</f>
        <v>CK-01</v>
      </c>
      <c r="G1837" s="10" t="str">
        <f>_xlfn.XLOOKUP(T1837,Table7[Gender_Category],Table7[Gender_Key])</f>
        <v>GK-03</v>
      </c>
      <c r="H1837" s="10">
        <f>Cleaned_Data[[#This Row],[Units_Sold]]</f>
        <v>2</v>
      </c>
      <c r="I1837" s="10">
        <f>Cleaned_Data[[#This Row],[MRP]]</f>
        <v>6110.0300000000007</v>
      </c>
      <c r="J1837" s="10">
        <f>Cleaned_Data[[#This Row],[Discount_Applied]]</f>
        <v>0.85</v>
      </c>
      <c r="K1837" s="10">
        <f>Cleaned_Data[[#This Row],[Revenue]]</f>
        <v>0</v>
      </c>
      <c r="L1837" s="10">
        <f>Cleaned_Data[[#This Row],[Profit]]</f>
        <v>1173.8</v>
      </c>
      <c r="M1837" s="10" t="str">
        <f>Cleaned_Data[[#This Row],[Product_Name]]</f>
        <v>Pegasus Turbo</v>
      </c>
      <c r="N1837" s="10" t="str">
        <f>Cleaned_Data[[#This Row],[Product_Line]]</f>
        <v>Running</v>
      </c>
      <c r="O1837" s="10" t="str">
        <f>Cleaned_Data[[#This Row],[Size]]</f>
        <v>M</v>
      </c>
      <c r="P1837" s="10" t="str">
        <f t="shared" si="56"/>
        <v>Pegasus Turbo|Running|M</v>
      </c>
      <c r="Q1837" s="11" t="str">
        <f>Cleaned_Data[[#This Row],[Order_Date]]</f>
        <v/>
      </c>
      <c r="R1837" s="10" t="str">
        <f>Cleaned_Data[[#This Row],[Region]]</f>
        <v>Bangalore</v>
      </c>
      <c r="S1837" s="10" t="str">
        <f>Cleaned_Data[[#This Row],[Sales_Channel]]</f>
        <v>Online</v>
      </c>
      <c r="T1837" s="10" t="str">
        <f>Cleaned_Data[[#This Row],[Gender_Category]]</f>
        <v>Men</v>
      </c>
      <c r="U1837" t="str">
        <f t="shared" si="57"/>
        <v>Not Found</v>
      </c>
      <c r="V1837" s="10"/>
      <c r="W1837" s="10"/>
    </row>
    <row r="1838" spans="1:23" x14ac:dyDescent="0.3">
      <c r="A1838" s="10" t="s">
        <v>2157</v>
      </c>
      <c r="B1838" s="10">
        <f>Cleaned_Data[[#This Row],[Order_ID]]</f>
        <v>3920</v>
      </c>
      <c r="C1838" s="10" t="str">
        <f>_xlfn.XLOOKUP(P1838,Dim_Product!$E$2:$E$221,Dim_Product!$A$2:$A$221,"Not Found")</f>
        <v>PK-42</v>
      </c>
      <c r="D1838" s="10" t="str">
        <f>_xlfn.XLOOKUP(Table5[[#This Row],[Order_Date]],Table8[Date],Table8[Date_Key],"Not Found")</f>
        <v>DK-576</v>
      </c>
      <c r="E1838" s="10" t="str">
        <f>_xlfn.XLOOKUP(R1838,Table4[Region],Table4[Region_Key])</f>
        <v>RK-04</v>
      </c>
      <c r="F1838" s="10" t="str">
        <f>_xlfn.XLOOKUP(S1838,Table6[Sales_Channel],Table6[Channel_Key])</f>
        <v>CK-01</v>
      </c>
      <c r="G1838" s="10" t="str">
        <f>_xlfn.XLOOKUP(T1838,Table7[Gender_Category],Table7[Gender_Key])</f>
        <v>GK-02</v>
      </c>
      <c r="H1838" s="10">
        <f>Cleaned_Data[[#This Row],[Units_Sold]]</f>
        <v>2</v>
      </c>
      <c r="I1838" s="10">
        <f>Cleaned_Data[[#This Row],[MRP]]</f>
        <v>5540.68</v>
      </c>
      <c r="J1838" s="10">
        <f>Cleaned_Data[[#This Row],[Discount_Applied]]</f>
        <v>0</v>
      </c>
      <c r="K1838" s="10">
        <f>Cleaned_Data[[#This Row],[Revenue]]</f>
        <v>0</v>
      </c>
      <c r="L1838" s="10">
        <f>Cleaned_Data[[#This Row],[Profit]]</f>
        <v>1252.1199999999999</v>
      </c>
      <c r="M1838" s="10" t="str">
        <f>Cleaned_Data[[#This Row],[Product_Name]]</f>
        <v>Air Zoom</v>
      </c>
      <c r="N1838" s="10" t="str">
        <f>Cleaned_Data[[#This Row],[Product_Line]]</f>
        <v>Running</v>
      </c>
      <c r="O1838" s="10" t="str">
        <f>Cleaned_Data[[#This Row],[Size]]</f>
        <v>L</v>
      </c>
      <c r="P1838" s="10" t="str">
        <f t="shared" si="56"/>
        <v>Air Zoom|Running|L</v>
      </c>
      <c r="Q1838" s="11">
        <f>Cleaned_Data[[#This Row],[Order_Date]]</f>
        <v>45708</v>
      </c>
      <c r="R1838" s="10" t="str">
        <f>Cleaned_Data[[#This Row],[Region]]</f>
        <v>Pune</v>
      </c>
      <c r="S1838" s="10" t="str">
        <f>Cleaned_Data[[#This Row],[Sales_Channel]]</f>
        <v>Online</v>
      </c>
      <c r="T1838" s="10" t="str">
        <f>Cleaned_Data[[#This Row],[Gender_Category]]</f>
        <v>Women</v>
      </c>
      <c r="U1838" t="str">
        <f t="shared" si="57"/>
        <v>DK-576</v>
      </c>
      <c r="V1838" s="10"/>
      <c r="W1838" s="10"/>
    </row>
    <row r="1839" spans="1:23" x14ac:dyDescent="0.3">
      <c r="A1839" s="10" t="s">
        <v>2158</v>
      </c>
      <c r="B1839" s="10">
        <f>Cleaned_Data[[#This Row],[Order_ID]]</f>
        <v>3921</v>
      </c>
      <c r="C1839" s="10" t="str">
        <f>_xlfn.XLOOKUP(P1839,Dim_Product!$E$2:$E$221,Dim_Product!$A$2:$A$221,"Not Found")</f>
        <v>PK-04</v>
      </c>
      <c r="D1839" s="10" t="str">
        <f>_xlfn.XLOOKUP(Table5[[#This Row],[Order_Date]],Table8[Date],Table8[Date_Key],"Not Found")</f>
        <v>DK-367</v>
      </c>
      <c r="E1839" s="10" t="str">
        <f>_xlfn.XLOOKUP(R1839,Table4[Region],Table4[Region_Key])</f>
        <v>RK-02</v>
      </c>
      <c r="F1839" s="10" t="str">
        <f>_xlfn.XLOOKUP(S1839,Table6[Sales_Channel],Table6[Channel_Key])</f>
        <v>CK-02</v>
      </c>
      <c r="G1839" s="10" t="str">
        <f>_xlfn.XLOOKUP(T1839,Table7[Gender_Category],Table7[Gender_Key])</f>
        <v>GK-01</v>
      </c>
      <c r="H1839" s="10">
        <f>Cleaned_Data[[#This Row],[Units_Sold]]</f>
        <v>2</v>
      </c>
      <c r="I1839" s="10">
        <f>Cleaned_Data[[#This Row],[MRP]]</f>
        <v>6110.0300000000007</v>
      </c>
      <c r="J1839" s="10">
        <f>Cleaned_Data[[#This Row],[Discount_Applied]]</f>
        <v>0</v>
      </c>
      <c r="K1839" s="10">
        <f>Cleaned_Data[[#This Row],[Revenue]]</f>
        <v>0</v>
      </c>
      <c r="L1839" s="10">
        <f>Cleaned_Data[[#This Row],[Profit]]</f>
        <v>3939.3</v>
      </c>
      <c r="M1839" s="10" t="str">
        <f>Cleaned_Data[[#This Row],[Product_Name]]</f>
        <v>Blazer Mid</v>
      </c>
      <c r="N1839" s="10" t="str">
        <f>Cleaned_Data[[#This Row],[Product_Line]]</f>
        <v>Lifestyle</v>
      </c>
      <c r="O1839" s="10" t="str">
        <f>Cleaned_Data[[#This Row],[Size]]</f>
        <v>L</v>
      </c>
      <c r="P1839" s="10" t="str">
        <f t="shared" si="56"/>
        <v>Blazer Mid|Lifestyle|L</v>
      </c>
      <c r="Q1839" s="11">
        <f>Cleaned_Data[[#This Row],[Order_Date]]</f>
        <v>45499</v>
      </c>
      <c r="R1839" s="10" t="str">
        <f>Cleaned_Data[[#This Row],[Region]]</f>
        <v>Hyderabad</v>
      </c>
      <c r="S1839" s="10" t="str">
        <f>Cleaned_Data[[#This Row],[Sales_Channel]]</f>
        <v>Retail</v>
      </c>
      <c r="T1839" s="10" t="str">
        <f>Cleaned_Data[[#This Row],[Gender_Category]]</f>
        <v>Kids</v>
      </c>
      <c r="U1839" t="str">
        <f t="shared" si="57"/>
        <v>DK-367</v>
      </c>
      <c r="V1839" s="10"/>
      <c r="W1839" s="10"/>
    </row>
    <row r="1840" spans="1:23" x14ac:dyDescent="0.3">
      <c r="A1840" s="10" t="s">
        <v>2159</v>
      </c>
      <c r="B1840" s="10">
        <f>Cleaned_Data[[#This Row],[Order_ID]]</f>
        <v>3922</v>
      </c>
      <c r="C1840" s="10" t="str">
        <f>_xlfn.XLOOKUP(P1840,Dim_Product!$E$2:$E$221,Dim_Product!$A$2:$A$221,"Not Found")</f>
        <v>PK-95</v>
      </c>
      <c r="D1840" s="10" t="str">
        <f>_xlfn.XLOOKUP(Table5[[#This Row],[Order_Date]],Table8[Date],Table8[Date_Key],"Not Found")</f>
        <v>DK-620</v>
      </c>
      <c r="E1840" s="10" t="str">
        <f>_xlfn.XLOOKUP(R1840,Table4[Region],Table4[Region_Key])</f>
        <v>RK-01</v>
      </c>
      <c r="F1840" s="10" t="str">
        <f>_xlfn.XLOOKUP(S1840,Table6[Sales_Channel],Table6[Channel_Key])</f>
        <v>CK-02</v>
      </c>
      <c r="G1840" s="10" t="str">
        <f>_xlfn.XLOOKUP(T1840,Table7[Gender_Category],Table7[Gender_Key])</f>
        <v>GK-01</v>
      </c>
      <c r="H1840" s="10">
        <f>Cleaned_Data[[#This Row],[Units_Sold]]</f>
        <v>2</v>
      </c>
      <c r="I1840" s="10">
        <f>Cleaned_Data[[#This Row],[MRP]]</f>
        <v>6110.0300000000007</v>
      </c>
      <c r="J1840" s="10">
        <f>Cleaned_Data[[#This Row],[Discount_Applied]]</f>
        <v>0</v>
      </c>
      <c r="K1840" s="10">
        <f>Cleaned_Data[[#This Row],[Revenue]]</f>
        <v>0</v>
      </c>
      <c r="L1840" s="10">
        <f>Cleaned_Data[[#This Row],[Profit]]</f>
        <v>1876.21</v>
      </c>
      <c r="M1840" s="10" t="str">
        <f>Cleaned_Data[[#This Row],[Product_Name]]</f>
        <v>Phantom GT</v>
      </c>
      <c r="N1840" s="10" t="str">
        <f>Cleaned_Data[[#This Row],[Product_Line]]</f>
        <v>Soccer</v>
      </c>
      <c r="O1840" s="10" t="str">
        <f>Cleaned_Data[[#This Row],[Size]]</f>
        <v>L</v>
      </c>
      <c r="P1840" s="10" t="str">
        <f t="shared" si="56"/>
        <v>Phantom GT|Soccer|L</v>
      </c>
      <c r="Q1840" s="11">
        <f>Cleaned_Data[[#This Row],[Order_Date]]</f>
        <v>45752</v>
      </c>
      <c r="R1840" s="10" t="str">
        <f>Cleaned_Data[[#This Row],[Region]]</f>
        <v>Bangalore</v>
      </c>
      <c r="S1840" s="10" t="str">
        <f>Cleaned_Data[[#This Row],[Sales_Channel]]</f>
        <v>Retail</v>
      </c>
      <c r="T1840" s="10" t="str">
        <f>Cleaned_Data[[#This Row],[Gender_Category]]</f>
        <v>Kids</v>
      </c>
      <c r="U1840" t="str">
        <f t="shared" si="57"/>
        <v>DK-620</v>
      </c>
      <c r="V1840" s="10"/>
      <c r="W1840" s="10"/>
    </row>
    <row r="1841" spans="1:23" x14ac:dyDescent="0.3">
      <c r="A1841" s="10" t="s">
        <v>2160</v>
      </c>
      <c r="B1841" s="10">
        <f>Cleaned_Data[[#This Row],[Order_ID]]</f>
        <v>3923</v>
      </c>
      <c r="C1841" s="10" t="str">
        <f>_xlfn.XLOOKUP(P1841,Dim_Product!$E$2:$E$221,Dim_Product!$A$2:$A$221,"Not Found")</f>
        <v>PK-66</v>
      </c>
      <c r="D1841" s="10" t="str">
        <f>_xlfn.XLOOKUP(Table5[[#This Row],[Order_Date]],Table8[Date],Table8[Date_Key],"Not Found")</f>
        <v>Not Found</v>
      </c>
      <c r="E1841" s="10" t="str">
        <f>_xlfn.XLOOKUP(R1841,Table4[Region],Table4[Region_Key])</f>
        <v>RK-06</v>
      </c>
      <c r="F1841" s="10" t="str">
        <f>_xlfn.XLOOKUP(S1841,Table6[Sales_Channel],Table6[Channel_Key])</f>
        <v>CK-01</v>
      </c>
      <c r="G1841" s="10" t="str">
        <f>_xlfn.XLOOKUP(T1841,Table7[Gender_Category],Table7[Gender_Key])</f>
        <v>GK-03</v>
      </c>
      <c r="H1841" s="10">
        <f>Cleaned_Data[[#This Row],[Units_Sold]]</f>
        <v>0</v>
      </c>
      <c r="I1841" s="10">
        <f>Cleaned_Data[[#This Row],[MRP]]</f>
        <v>2187.0100000000002</v>
      </c>
      <c r="J1841" s="10">
        <f>Cleaned_Data[[#This Row],[Discount_Applied]]</f>
        <v>0</v>
      </c>
      <c r="K1841" s="10">
        <f>Cleaned_Data[[#This Row],[Revenue]]</f>
        <v>0</v>
      </c>
      <c r="L1841" s="10">
        <f>Cleaned_Data[[#This Row],[Profit]]</f>
        <v>-197.46</v>
      </c>
      <c r="M1841" s="10" t="str">
        <f>Cleaned_Data[[#This Row],[Product_Name]]</f>
        <v>LeBron 20</v>
      </c>
      <c r="N1841" s="10" t="str">
        <f>Cleaned_Data[[#This Row],[Product_Line]]</f>
        <v>Basketball</v>
      </c>
      <c r="O1841" s="10" t="str">
        <f>Cleaned_Data[[#This Row],[Size]]</f>
        <v>XL</v>
      </c>
      <c r="P1841" s="10" t="str">
        <f t="shared" si="56"/>
        <v>LeBron 20|Basketball|XL</v>
      </c>
      <c r="Q1841" s="11" t="str">
        <f>Cleaned_Data[[#This Row],[Order_Date]]</f>
        <v/>
      </c>
      <c r="R1841" s="10" t="str">
        <f>Cleaned_Data[[#This Row],[Region]]</f>
        <v>Kolkata</v>
      </c>
      <c r="S1841" s="10" t="str">
        <f>Cleaned_Data[[#This Row],[Sales_Channel]]</f>
        <v>Online</v>
      </c>
      <c r="T1841" s="10" t="str">
        <f>Cleaned_Data[[#This Row],[Gender_Category]]</f>
        <v>Men</v>
      </c>
      <c r="U1841" t="str">
        <f t="shared" si="57"/>
        <v>Not Found</v>
      </c>
      <c r="V1841" s="10"/>
      <c r="W1841" s="10"/>
    </row>
    <row r="1842" spans="1:23" x14ac:dyDescent="0.3">
      <c r="A1842" s="10" t="s">
        <v>2161</v>
      </c>
      <c r="B1842" s="10">
        <f>Cleaned_Data[[#This Row],[Order_ID]]</f>
        <v>3924</v>
      </c>
      <c r="C1842" s="10" t="str">
        <f>_xlfn.XLOOKUP(P1842,Dim_Product!$E$2:$E$221,Dim_Product!$A$2:$A$221,"Not Found")</f>
        <v>PK-76</v>
      </c>
      <c r="D1842" s="10" t="str">
        <f>_xlfn.XLOOKUP(Table5[[#This Row],[Order_Date]],Table8[Date],Table8[Date_Key],"Not Found")</f>
        <v>DK-604</v>
      </c>
      <c r="E1842" s="10" t="str">
        <f>_xlfn.XLOOKUP(R1842,Table4[Region],Table4[Region_Key])</f>
        <v>RK-06</v>
      </c>
      <c r="F1842" s="10" t="str">
        <f>_xlfn.XLOOKUP(S1842,Table6[Sales_Channel],Table6[Channel_Key])</f>
        <v>CK-01</v>
      </c>
      <c r="G1842" s="10" t="str">
        <f>_xlfn.XLOOKUP(T1842,Table7[Gender_Category],Table7[Gender_Key])</f>
        <v>GK-02</v>
      </c>
      <c r="H1842" s="10">
        <f>Cleaned_Data[[#This Row],[Units_Sold]]</f>
        <v>2</v>
      </c>
      <c r="I1842" s="10">
        <f>Cleaned_Data[[#This Row],[MRP]]</f>
        <v>4809.5</v>
      </c>
      <c r="J1842" s="10">
        <f>Cleaned_Data[[#This Row],[Discount_Applied]]</f>
        <v>0</v>
      </c>
      <c r="K1842" s="10">
        <f>Cleaned_Data[[#This Row],[Revenue]]</f>
        <v>0</v>
      </c>
      <c r="L1842" s="10">
        <f>Cleaned_Data[[#This Row],[Profit]]</f>
        <v>3090.67</v>
      </c>
      <c r="M1842" s="10" t="str">
        <f>Cleaned_Data[[#This Row],[Product_Name]]</f>
        <v>Pegasus Turbo</v>
      </c>
      <c r="N1842" s="10" t="str">
        <f>Cleaned_Data[[#This Row],[Product_Line]]</f>
        <v>Running</v>
      </c>
      <c r="O1842" s="10" t="str">
        <f>Cleaned_Data[[#This Row],[Size]]</f>
        <v>L</v>
      </c>
      <c r="P1842" s="10" t="str">
        <f t="shared" si="56"/>
        <v>Pegasus Turbo|Running|L</v>
      </c>
      <c r="Q1842" s="11">
        <f>Cleaned_Data[[#This Row],[Order_Date]]</f>
        <v>45736</v>
      </c>
      <c r="R1842" s="10" t="str">
        <f>Cleaned_Data[[#This Row],[Region]]</f>
        <v>Kolkata</v>
      </c>
      <c r="S1842" s="10" t="str">
        <f>Cleaned_Data[[#This Row],[Sales_Channel]]</f>
        <v>Online</v>
      </c>
      <c r="T1842" s="10" t="str">
        <f>Cleaned_Data[[#This Row],[Gender_Category]]</f>
        <v>Women</v>
      </c>
      <c r="U1842" t="str">
        <f t="shared" si="57"/>
        <v>DK-604</v>
      </c>
      <c r="V1842" s="10"/>
      <c r="W1842" s="10"/>
    </row>
    <row r="1843" spans="1:23" x14ac:dyDescent="0.3">
      <c r="A1843" s="10" t="s">
        <v>2162</v>
      </c>
      <c r="B1843" s="10">
        <f>Cleaned_Data[[#This Row],[Order_ID]]</f>
        <v>3925</v>
      </c>
      <c r="C1843" s="10" t="str">
        <f>_xlfn.XLOOKUP(P1843,Dim_Product!$E$2:$E$221,Dim_Product!$A$2:$A$221,"Not Found")</f>
        <v>PK-87</v>
      </c>
      <c r="D1843" s="10" t="str">
        <f>_xlfn.XLOOKUP(Table5[[#This Row],[Order_Date]],Table8[Date],Table8[Date_Key],"Not Found")</f>
        <v>Not Found</v>
      </c>
      <c r="E1843" s="10" t="str">
        <f>_xlfn.XLOOKUP(R1843,Table4[Region],Table4[Region_Key])</f>
        <v>RK-02</v>
      </c>
      <c r="F1843" s="10" t="str">
        <f>_xlfn.XLOOKUP(S1843,Table6[Sales_Channel],Table6[Channel_Key])</f>
        <v>CK-02</v>
      </c>
      <c r="G1843" s="10" t="str">
        <f>_xlfn.XLOOKUP(T1843,Table7[Gender_Category],Table7[Gender_Key])</f>
        <v>GK-01</v>
      </c>
      <c r="H1843" s="10">
        <f>Cleaned_Data[[#This Row],[Units_Sold]]</f>
        <v>2</v>
      </c>
      <c r="I1843" s="10">
        <f>Cleaned_Data[[#This Row],[MRP]]</f>
        <v>6110.0300000000007</v>
      </c>
      <c r="J1843" s="10">
        <f>Cleaned_Data[[#This Row],[Discount_Applied]]</f>
        <v>0.23</v>
      </c>
      <c r="K1843" s="10">
        <f>Cleaned_Data[[#This Row],[Revenue]]</f>
        <v>0</v>
      </c>
      <c r="L1843" s="10">
        <f>Cleaned_Data[[#This Row],[Profit]]</f>
        <v>36.04</v>
      </c>
      <c r="M1843" s="10" t="str">
        <f>Cleaned_Data[[#This Row],[Product_Name]]</f>
        <v>LeBron 20</v>
      </c>
      <c r="N1843" s="10" t="str">
        <f>Cleaned_Data[[#This Row],[Product_Line]]</f>
        <v>Basketball</v>
      </c>
      <c r="O1843" s="10" t="str">
        <f>Cleaned_Data[[#This Row],[Size]]</f>
        <v>M</v>
      </c>
      <c r="P1843" s="10" t="str">
        <f t="shared" si="56"/>
        <v>LeBron 20|Basketball|M</v>
      </c>
      <c r="Q1843" s="11" t="str">
        <f>Cleaned_Data[[#This Row],[Order_Date]]</f>
        <v/>
      </c>
      <c r="R1843" s="10" t="str">
        <f>Cleaned_Data[[#This Row],[Region]]</f>
        <v>Hyderabad</v>
      </c>
      <c r="S1843" s="10" t="str">
        <f>Cleaned_Data[[#This Row],[Sales_Channel]]</f>
        <v>Retail</v>
      </c>
      <c r="T1843" s="10" t="str">
        <f>Cleaned_Data[[#This Row],[Gender_Category]]</f>
        <v>Kids</v>
      </c>
      <c r="U1843" t="str">
        <f t="shared" si="57"/>
        <v>Not Found</v>
      </c>
      <c r="V1843" s="10"/>
      <c r="W1843" s="10"/>
    </row>
    <row r="1844" spans="1:23" x14ac:dyDescent="0.3">
      <c r="A1844" s="10" t="s">
        <v>2163</v>
      </c>
      <c r="B1844" s="10">
        <f>Cleaned_Data[[#This Row],[Order_ID]]</f>
        <v>3926</v>
      </c>
      <c r="C1844" s="10" t="str">
        <f>_xlfn.XLOOKUP(P1844,Dim_Product!$E$2:$E$221,Dim_Product!$A$2:$A$221,"Not Found")</f>
        <v>PK-38</v>
      </c>
      <c r="D1844" s="10" t="str">
        <f>_xlfn.XLOOKUP(Table5[[#This Row],[Order_Date]],Table8[Date],Table8[Date_Key],"Not Found")</f>
        <v>DK-417</v>
      </c>
      <c r="E1844" s="10" t="str">
        <f>_xlfn.XLOOKUP(R1844,Table4[Region],Table4[Region_Key])</f>
        <v>RK-03</v>
      </c>
      <c r="F1844" s="10" t="str">
        <f>_xlfn.XLOOKUP(S1844,Table6[Sales_Channel],Table6[Channel_Key])</f>
        <v>CK-01</v>
      </c>
      <c r="G1844" s="10" t="str">
        <f>_xlfn.XLOOKUP(T1844,Table7[Gender_Category],Table7[Gender_Key])</f>
        <v>GK-03</v>
      </c>
      <c r="H1844" s="10">
        <f>Cleaned_Data[[#This Row],[Units_Sold]]</f>
        <v>2</v>
      </c>
      <c r="I1844" s="10">
        <f>Cleaned_Data[[#This Row],[MRP]]</f>
        <v>4791.8599999999997</v>
      </c>
      <c r="J1844" s="10">
        <f>Cleaned_Data[[#This Row],[Discount_Applied]]</f>
        <v>0</v>
      </c>
      <c r="K1844" s="10">
        <f>Cleaned_Data[[#This Row],[Revenue]]</f>
        <v>0</v>
      </c>
      <c r="L1844" s="10">
        <f>Cleaned_Data[[#This Row],[Profit]]</f>
        <v>2972.86</v>
      </c>
      <c r="M1844" s="10" t="str">
        <f>Cleaned_Data[[#This Row],[Product_Name]]</f>
        <v>Dunk Low</v>
      </c>
      <c r="N1844" s="10" t="str">
        <f>Cleaned_Data[[#This Row],[Product_Line]]</f>
        <v>Lifestyle</v>
      </c>
      <c r="O1844" s="10" t="str">
        <f>Cleaned_Data[[#This Row],[Size]]</f>
        <v>XL</v>
      </c>
      <c r="P1844" s="10" t="str">
        <f t="shared" si="56"/>
        <v>Dunk Low|Lifestyle|XL</v>
      </c>
      <c r="Q1844" s="11">
        <f>Cleaned_Data[[#This Row],[Order_Date]]</f>
        <v>45549</v>
      </c>
      <c r="R1844" s="10" t="str">
        <f>Cleaned_Data[[#This Row],[Region]]</f>
        <v>Mumbai</v>
      </c>
      <c r="S1844" s="10" t="str">
        <f>Cleaned_Data[[#This Row],[Sales_Channel]]</f>
        <v>Online</v>
      </c>
      <c r="T1844" s="10" t="str">
        <f>Cleaned_Data[[#This Row],[Gender_Category]]</f>
        <v>Men</v>
      </c>
      <c r="U1844" t="str">
        <f t="shared" si="57"/>
        <v>DK-417</v>
      </c>
      <c r="V1844" s="10"/>
      <c r="W1844" s="10"/>
    </row>
    <row r="1845" spans="1:23" x14ac:dyDescent="0.3">
      <c r="A1845" s="10" t="s">
        <v>2164</v>
      </c>
      <c r="B1845" s="10">
        <f>Cleaned_Data[[#This Row],[Order_ID]]</f>
        <v>3927</v>
      </c>
      <c r="C1845" s="10" t="str">
        <f>_xlfn.XLOOKUP(P1845,Dim_Product!$E$2:$E$221,Dim_Product!$A$2:$A$221,"Not Found")</f>
        <v>PK-100</v>
      </c>
      <c r="D1845" s="10" t="str">
        <f>_xlfn.XLOOKUP(Table5[[#This Row],[Order_Date]],Table8[Date],Table8[Date_Key],"Not Found")</f>
        <v>Not Found</v>
      </c>
      <c r="E1845" s="10" t="str">
        <f>_xlfn.XLOOKUP(R1845,Table4[Region],Table4[Region_Key])</f>
        <v>RK-01</v>
      </c>
      <c r="F1845" s="10" t="str">
        <f>_xlfn.XLOOKUP(S1845,Table6[Sales_Channel],Table6[Channel_Key])</f>
        <v>CK-02</v>
      </c>
      <c r="G1845" s="10" t="str">
        <f>_xlfn.XLOOKUP(T1845,Table7[Gender_Category],Table7[Gender_Key])</f>
        <v>GK-02</v>
      </c>
      <c r="H1845" s="10">
        <f>Cleaned_Data[[#This Row],[Units_Sold]]</f>
        <v>2</v>
      </c>
      <c r="I1845" s="10">
        <f>Cleaned_Data[[#This Row],[MRP]]</f>
        <v>6110.0300000000007</v>
      </c>
      <c r="J1845" s="10">
        <f>Cleaned_Data[[#This Row],[Discount_Applied]]</f>
        <v>0</v>
      </c>
      <c r="K1845" s="10">
        <f>Cleaned_Data[[#This Row],[Revenue]]</f>
        <v>0</v>
      </c>
      <c r="L1845" s="10">
        <f>Cleaned_Data[[#This Row],[Profit]]</f>
        <v>999.67</v>
      </c>
      <c r="M1845" s="10" t="str">
        <f>Cleaned_Data[[#This Row],[Product_Name]]</f>
        <v>Premier III</v>
      </c>
      <c r="N1845" s="10" t="str">
        <f>Cleaned_Data[[#This Row],[Product_Line]]</f>
        <v>Soccer</v>
      </c>
      <c r="O1845" s="10" t="str">
        <f>Cleaned_Data[[#This Row],[Size]]</f>
        <v>L</v>
      </c>
      <c r="P1845" s="10" t="str">
        <f t="shared" si="56"/>
        <v>Premier III|Soccer|L</v>
      </c>
      <c r="Q1845" s="11" t="str">
        <f>Cleaned_Data[[#This Row],[Order_Date]]</f>
        <v/>
      </c>
      <c r="R1845" s="10" t="str">
        <f>Cleaned_Data[[#This Row],[Region]]</f>
        <v>Bangalore</v>
      </c>
      <c r="S1845" s="10" t="str">
        <f>Cleaned_Data[[#This Row],[Sales_Channel]]</f>
        <v>Retail</v>
      </c>
      <c r="T1845" s="10" t="str">
        <f>Cleaned_Data[[#This Row],[Gender_Category]]</f>
        <v>Women</v>
      </c>
      <c r="U1845" t="str">
        <f t="shared" si="57"/>
        <v>Not Found</v>
      </c>
      <c r="V1845" s="10"/>
      <c r="W1845" s="10"/>
    </row>
    <row r="1846" spans="1:23" x14ac:dyDescent="0.3">
      <c r="A1846" s="10" t="s">
        <v>2165</v>
      </c>
      <c r="B1846" s="10">
        <f>Cleaned_Data[[#This Row],[Order_ID]]</f>
        <v>3928</v>
      </c>
      <c r="C1846" s="10" t="str">
        <f>_xlfn.XLOOKUP(P1846,Dim_Product!$E$2:$E$221,Dim_Product!$A$2:$A$221,"Not Found")</f>
        <v>PK-86</v>
      </c>
      <c r="D1846" s="10" t="str">
        <f>_xlfn.XLOOKUP(Table5[[#This Row],[Order_Date]],Table8[Date],Table8[Date_Key],"Not Found")</f>
        <v>DK-401</v>
      </c>
      <c r="E1846" s="10" t="str">
        <f>_xlfn.XLOOKUP(R1846,Table4[Region],Table4[Region_Key])</f>
        <v>RK-05</v>
      </c>
      <c r="F1846" s="10" t="str">
        <f>_xlfn.XLOOKUP(S1846,Table6[Sales_Channel],Table6[Channel_Key])</f>
        <v>CK-02</v>
      </c>
      <c r="G1846" s="10" t="str">
        <f>_xlfn.XLOOKUP(T1846,Table7[Gender_Category],Table7[Gender_Key])</f>
        <v>GK-03</v>
      </c>
      <c r="H1846" s="10">
        <f>Cleaned_Data[[#This Row],[Units_Sold]]</f>
        <v>2</v>
      </c>
      <c r="I1846" s="10">
        <f>Cleaned_Data[[#This Row],[MRP]]</f>
        <v>5636.21</v>
      </c>
      <c r="J1846" s="10">
        <f>Cleaned_Data[[#This Row],[Discount_Applied]]</f>
        <v>0.74</v>
      </c>
      <c r="K1846" s="10">
        <f>Cleaned_Data[[#This Row],[Revenue]]</f>
        <v>2930.83</v>
      </c>
      <c r="L1846" s="10">
        <f>Cleaned_Data[[#This Row],[Profit]]</f>
        <v>-984.86</v>
      </c>
      <c r="M1846" s="10" t="str">
        <f>Cleaned_Data[[#This Row],[Product_Name]]</f>
        <v>Pegasus Turbo</v>
      </c>
      <c r="N1846" s="10" t="str">
        <f>Cleaned_Data[[#This Row],[Product_Line]]</f>
        <v>Running</v>
      </c>
      <c r="O1846" s="10" t="str">
        <f>Cleaned_Data[[#This Row],[Size]]</f>
        <v>NA</v>
      </c>
      <c r="P1846" s="10" t="str">
        <f t="shared" si="56"/>
        <v>Pegasus Turbo|Running|NA</v>
      </c>
      <c r="Q1846" s="11">
        <f>Cleaned_Data[[#This Row],[Order_Date]]</f>
        <v>45533</v>
      </c>
      <c r="R1846" s="10" t="str">
        <f>Cleaned_Data[[#This Row],[Region]]</f>
        <v>Delhi</v>
      </c>
      <c r="S1846" s="10" t="str">
        <f>Cleaned_Data[[#This Row],[Sales_Channel]]</f>
        <v>Retail</v>
      </c>
      <c r="T1846" s="10" t="str">
        <f>Cleaned_Data[[#This Row],[Gender_Category]]</f>
        <v>Men</v>
      </c>
      <c r="U1846" t="str">
        <f t="shared" si="57"/>
        <v>DK-401</v>
      </c>
      <c r="V1846" s="10"/>
      <c r="W1846" s="10"/>
    </row>
    <row r="1847" spans="1:23" x14ac:dyDescent="0.3">
      <c r="A1847" s="10" t="s">
        <v>2166</v>
      </c>
      <c r="B1847" s="10">
        <f>Cleaned_Data[[#This Row],[Order_ID]]</f>
        <v>3929</v>
      </c>
      <c r="C1847" s="10" t="str">
        <f>_xlfn.XLOOKUP(P1847,Dim_Product!$E$2:$E$221,Dim_Product!$A$2:$A$221,"Not Found")</f>
        <v>PK-34</v>
      </c>
      <c r="D1847" s="10" t="str">
        <f>_xlfn.XLOOKUP(Table5[[#This Row],[Order_Date]],Table8[Date],Table8[Date_Key],"Not Found")</f>
        <v>Not Found</v>
      </c>
      <c r="E1847" s="10" t="str">
        <f>_xlfn.XLOOKUP(R1847,Table4[Region],Table4[Region_Key])</f>
        <v>RK-03</v>
      </c>
      <c r="F1847" s="10" t="str">
        <f>_xlfn.XLOOKUP(S1847,Table6[Sales_Channel],Table6[Channel_Key])</f>
        <v>CK-02</v>
      </c>
      <c r="G1847" s="10" t="str">
        <f>_xlfn.XLOOKUP(T1847,Table7[Gender_Category],Table7[Gender_Key])</f>
        <v>GK-01</v>
      </c>
      <c r="H1847" s="10">
        <f>Cleaned_Data[[#This Row],[Units_Sold]]</f>
        <v>1</v>
      </c>
      <c r="I1847" s="10">
        <f>Cleaned_Data[[#This Row],[MRP]]</f>
        <v>4199.97</v>
      </c>
      <c r="J1847" s="10">
        <f>Cleaned_Data[[#This Row],[Discount_Applied]]</f>
        <v>0.9</v>
      </c>
      <c r="K1847" s="10">
        <f>Cleaned_Data[[#This Row],[Revenue]]</f>
        <v>420</v>
      </c>
      <c r="L1847" s="10">
        <f>Cleaned_Data[[#This Row],[Profit]]</f>
        <v>-861.44</v>
      </c>
      <c r="M1847" s="10" t="str">
        <f>Cleaned_Data[[#This Row],[Product_Name]]</f>
        <v>Free RN</v>
      </c>
      <c r="N1847" s="10" t="str">
        <f>Cleaned_Data[[#This Row],[Product_Line]]</f>
        <v>Running</v>
      </c>
      <c r="O1847" s="10" t="str">
        <f>Cleaned_Data[[#This Row],[Size]]</f>
        <v>NA</v>
      </c>
      <c r="P1847" s="10" t="str">
        <f t="shared" si="56"/>
        <v>Free RN|Running|NA</v>
      </c>
      <c r="Q1847" s="11" t="str">
        <f>Cleaned_Data[[#This Row],[Order_Date]]</f>
        <v/>
      </c>
      <c r="R1847" s="10" t="str">
        <f>Cleaned_Data[[#This Row],[Region]]</f>
        <v>Mumbai</v>
      </c>
      <c r="S1847" s="10" t="str">
        <f>Cleaned_Data[[#This Row],[Sales_Channel]]</f>
        <v>Retail</v>
      </c>
      <c r="T1847" s="10" t="str">
        <f>Cleaned_Data[[#This Row],[Gender_Category]]</f>
        <v>Kids</v>
      </c>
      <c r="U1847" t="str">
        <f t="shared" si="57"/>
        <v>Not Found</v>
      </c>
      <c r="V1847" s="10"/>
      <c r="W1847" s="10"/>
    </row>
    <row r="1848" spans="1:23" x14ac:dyDescent="0.3">
      <c r="A1848" s="10" t="s">
        <v>2167</v>
      </c>
      <c r="B1848" s="10">
        <f>Cleaned_Data[[#This Row],[Order_ID]]</f>
        <v>3930</v>
      </c>
      <c r="C1848" s="10" t="str">
        <f>_xlfn.XLOOKUP(P1848,Dim_Product!$E$2:$E$221,Dim_Product!$A$2:$A$221,"Not Found")</f>
        <v>PK-128</v>
      </c>
      <c r="D1848" s="10" t="str">
        <f>_xlfn.XLOOKUP(Table5[[#This Row],[Order_Date]],Table8[Date],Table8[Date_Key],"Not Found")</f>
        <v>DK-403</v>
      </c>
      <c r="E1848" s="10" t="str">
        <f>_xlfn.XLOOKUP(R1848,Table4[Region],Table4[Region_Key])</f>
        <v>RK-03</v>
      </c>
      <c r="F1848" s="10" t="str">
        <f>_xlfn.XLOOKUP(S1848,Table6[Sales_Channel],Table6[Channel_Key])</f>
        <v>CK-02</v>
      </c>
      <c r="G1848" s="10" t="str">
        <f>_xlfn.XLOOKUP(T1848,Table7[Gender_Category],Table7[Gender_Key])</f>
        <v>GK-03</v>
      </c>
      <c r="H1848" s="10">
        <f>Cleaned_Data[[#This Row],[Units_Sold]]</f>
        <v>2</v>
      </c>
      <c r="I1848" s="10">
        <f>Cleaned_Data[[#This Row],[MRP]]</f>
        <v>3606.77</v>
      </c>
      <c r="J1848" s="10">
        <f>Cleaned_Data[[#This Row],[Discount_Applied]]</f>
        <v>0</v>
      </c>
      <c r="K1848" s="10">
        <f>Cleaned_Data[[#This Row],[Revenue]]</f>
        <v>0</v>
      </c>
      <c r="L1848" s="10">
        <f>Cleaned_Data[[#This Row],[Profit]]</f>
        <v>3624.68</v>
      </c>
      <c r="M1848" s="10" t="str">
        <f>Cleaned_Data[[#This Row],[Product_Name]]</f>
        <v>Phantom GT</v>
      </c>
      <c r="N1848" s="10" t="str">
        <f>Cleaned_Data[[#This Row],[Product_Line]]</f>
        <v>Soccer</v>
      </c>
      <c r="O1848" s="10" t="str">
        <f>Cleaned_Data[[#This Row],[Size]]</f>
        <v>7</v>
      </c>
      <c r="P1848" s="10" t="str">
        <f t="shared" si="56"/>
        <v>Phantom GT|Soccer|7</v>
      </c>
      <c r="Q1848" s="11">
        <f>Cleaned_Data[[#This Row],[Order_Date]]</f>
        <v>45535</v>
      </c>
      <c r="R1848" s="10" t="str">
        <f>Cleaned_Data[[#This Row],[Region]]</f>
        <v>Mumbai</v>
      </c>
      <c r="S1848" s="10" t="str">
        <f>Cleaned_Data[[#This Row],[Sales_Channel]]</f>
        <v>Retail</v>
      </c>
      <c r="T1848" s="10" t="str">
        <f>Cleaned_Data[[#This Row],[Gender_Category]]</f>
        <v>Men</v>
      </c>
      <c r="U1848" t="str">
        <f t="shared" si="57"/>
        <v>DK-403</v>
      </c>
      <c r="V1848" s="10"/>
      <c r="W1848" s="10"/>
    </row>
    <row r="1849" spans="1:23" x14ac:dyDescent="0.3">
      <c r="A1849" s="10" t="s">
        <v>2168</v>
      </c>
      <c r="B1849" s="10">
        <f>Cleaned_Data[[#This Row],[Order_ID]]</f>
        <v>3931</v>
      </c>
      <c r="C1849" s="10" t="str">
        <f>_xlfn.XLOOKUP(P1849,Dim_Product!$E$2:$E$221,Dim_Product!$A$2:$A$221,"Not Found")</f>
        <v>PK-38</v>
      </c>
      <c r="D1849" s="10" t="str">
        <f>_xlfn.XLOOKUP(Table5[[#This Row],[Order_Date]],Table8[Date],Table8[Date_Key],"Not Found")</f>
        <v>DK-442</v>
      </c>
      <c r="E1849" s="10" t="str">
        <f>_xlfn.XLOOKUP(R1849,Table4[Region],Table4[Region_Key])</f>
        <v>RK-02</v>
      </c>
      <c r="F1849" s="10" t="str">
        <f>_xlfn.XLOOKUP(S1849,Table6[Sales_Channel],Table6[Channel_Key])</f>
        <v>CK-01</v>
      </c>
      <c r="G1849" s="10" t="str">
        <f>_xlfn.XLOOKUP(T1849,Table7[Gender_Category],Table7[Gender_Key])</f>
        <v>GK-03</v>
      </c>
      <c r="H1849" s="10">
        <f>Cleaned_Data[[#This Row],[Units_Sold]]</f>
        <v>2</v>
      </c>
      <c r="I1849" s="10">
        <f>Cleaned_Data[[#This Row],[MRP]]</f>
        <v>9904.73</v>
      </c>
      <c r="J1849" s="10">
        <f>Cleaned_Data[[#This Row],[Discount_Applied]]</f>
        <v>0.66</v>
      </c>
      <c r="K1849" s="10">
        <f>Cleaned_Data[[#This Row],[Revenue]]</f>
        <v>0</v>
      </c>
      <c r="L1849" s="10">
        <f>Cleaned_Data[[#This Row],[Profit]]</f>
        <v>-115.24</v>
      </c>
      <c r="M1849" s="10" t="str">
        <f>Cleaned_Data[[#This Row],[Product_Name]]</f>
        <v>Dunk Low</v>
      </c>
      <c r="N1849" s="10" t="str">
        <f>Cleaned_Data[[#This Row],[Product_Line]]</f>
        <v>Lifestyle</v>
      </c>
      <c r="O1849" s="10" t="str">
        <f>Cleaned_Data[[#This Row],[Size]]</f>
        <v>XL</v>
      </c>
      <c r="P1849" s="10" t="str">
        <f t="shared" si="56"/>
        <v>Dunk Low|Lifestyle|XL</v>
      </c>
      <c r="Q1849" s="11">
        <f>Cleaned_Data[[#This Row],[Order_Date]]</f>
        <v>45574</v>
      </c>
      <c r="R1849" s="10" t="str">
        <f>Cleaned_Data[[#This Row],[Region]]</f>
        <v>Hyderabad</v>
      </c>
      <c r="S1849" s="10" t="str">
        <f>Cleaned_Data[[#This Row],[Sales_Channel]]</f>
        <v>Online</v>
      </c>
      <c r="T1849" s="10" t="str">
        <f>Cleaned_Data[[#This Row],[Gender_Category]]</f>
        <v>Men</v>
      </c>
      <c r="U1849" t="str">
        <f t="shared" si="57"/>
        <v>DK-442</v>
      </c>
      <c r="V1849" s="10"/>
      <c r="W1849" s="10"/>
    </row>
    <row r="1850" spans="1:23" x14ac:dyDescent="0.3">
      <c r="A1850" s="10" t="s">
        <v>2169</v>
      </c>
      <c r="B1850" s="10">
        <f>Cleaned_Data[[#This Row],[Order_ID]]</f>
        <v>3932</v>
      </c>
      <c r="C1850" s="10" t="str">
        <f>_xlfn.XLOOKUP(P1850,Dim_Product!$E$2:$E$221,Dim_Product!$A$2:$A$221,"Not Found")</f>
        <v>PK-72</v>
      </c>
      <c r="D1850" s="10" t="str">
        <f>_xlfn.XLOOKUP(Table5[[#This Row],[Order_Date]],Table8[Date],Table8[Date_Key],"Not Found")</f>
        <v>DK-717</v>
      </c>
      <c r="E1850" s="10" t="str">
        <f>_xlfn.XLOOKUP(R1850,Table4[Region],Table4[Region_Key])</f>
        <v>RK-01</v>
      </c>
      <c r="F1850" s="10" t="str">
        <f>_xlfn.XLOOKUP(S1850,Table6[Sales_Channel],Table6[Channel_Key])</f>
        <v>CK-02</v>
      </c>
      <c r="G1850" s="10" t="str">
        <f>_xlfn.XLOOKUP(T1850,Table7[Gender_Category],Table7[Gender_Key])</f>
        <v>GK-01</v>
      </c>
      <c r="H1850" s="10">
        <f>Cleaned_Data[[#This Row],[Units_Sold]]</f>
        <v>4</v>
      </c>
      <c r="I1850" s="10">
        <f>Cleaned_Data[[#This Row],[MRP]]</f>
        <v>4520.97</v>
      </c>
      <c r="J1850" s="10">
        <f>Cleaned_Data[[#This Row],[Discount_Applied]]</f>
        <v>0.54</v>
      </c>
      <c r="K1850" s="10">
        <f>Cleaned_Data[[#This Row],[Revenue]]</f>
        <v>8318.58</v>
      </c>
      <c r="L1850" s="10">
        <f>Cleaned_Data[[#This Row],[Profit]]</f>
        <v>1289.3599999999999</v>
      </c>
      <c r="M1850" s="10" t="str">
        <f>Cleaned_Data[[#This Row],[Product_Name]]</f>
        <v>SuperRep Go</v>
      </c>
      <c r="N1850" s="10" t="str">
        <f>Cleaned_Data[[#This Row],[Product_Line]]</f>
        <v>Training</v>
      </c>
      <c r="O1850" s="10" t="str">
        <f>Cleaned_Data[[#This Row],[Size]]</f>
        <v>L</v>
      </c>
      <c r="P1850" s="10" t="str">
        <f t="shared" si="56"/>
        <v>SuperRep Go|Training|L</v>
      </c>
      <c r="Q1850" s="11">
        <f>Cleaned_Data[[#This Row],[Order_Date]]</f>
        <v>45849</v>
      </c>
      <c r="R1850" s="10" t="str">
        <f>Cleaned_Data[[#This Row],[Region]]</f>
        <v>Bangalore</v>
      </c>
      <c r="S1850" s="10" t="str">
        <f>Cleaned_Data[[#This Row],[Sales_Channel]]</f>
        <v>Retail</v>
      </c>
      <c r="T1850" s="10" t="str">
        <f>Cleaned_Data[[#This Row],[Gender_Category]]</f>
        <v>Kids</v>
      </c>
      <c r="U1850" t="str">
        <f t="shared" si="57"/>
        <v>DK-717</v>
      </c>
      <c r="V1850" s="10"/>
      <c r="W1850" s="10"/>
    </row>
    <row r="1851" spans="1:23" x14ac:dyDescent="0.3">
      <c r="A1851" s="10" t="s">
        <v>2170</v>
      </c>
      <c r="B1851" s="10">
        <f>Cleaned_Data[[#This Row],[Order_ID]]</f>
        <v>3933</v>
      </c>
      <c r="C1851" s="10" t="str">
        <f>_xlfn.XLOOKUP(P1851,Dim_Product!$E$2:$E$221,Dim_Product!$A$2:$A$221,"Not Found")</f>
        <v>PK-21</v>
      </c>
      <c r="D1851" s="10" t="str">
        <f>_xlfn.XLOOKUP(Table5[[#This Row],[Order_Date]],Table8[Date],Table8[Date_Key],"Not Found")</f>
        <v>Not Found</v>
      </c>
      <c r="E1851" s="10" t="str">
        <f>_xlfn.XLOOKUP(R1851,Table4[Region],Table4[Region_Key])</f>
        <v>RK-04</v>
      </c>
      <c r="F1851" s="10" t="str">
        <f>_xlfn.XLOOKUP(S1851,Table6[Sales_Channel],Table6[Channel_Key])</f>
        <v>CK-01</v>
      </c>
      <c r="G1851" s="10" t="str">
        <f>_xlfn.XLOOKUP(T1851,Table7[Gender_Category],Table7[Gender_Key])</f>
        <v>GK-03</v>
      </c>
      <c r="H1851" s="10">
        <f>Cleaned_Data[[#This Row],[Units_Sold]]</f>
        <v>4</v>
      </c>
      <c r="I1851" s="10">
        <f>Cleaned_Data[[#This Row],[MRP]]</f>
        <v>6110.0300000000007</v>
      </c>
      <c r="J1851" s="10">
        <f>Cleaned_Data[[#This Row],[Discount_Applied]]</f>
        <v>0</v>
      </c>
      <c r="K1851" s="10">
        <f>Cleaned_Data[[#This Row],[Revenue]]</f>
        <v>0</v>
      </c>
      <c r="L1851" s="10">
        <f>Cleaned_Data[[#This Row],[Profit]]</f>
        <v>1348.54</v>
      </c>
      <c r="M1851" s="10" t="str">
        <f>Cleaned_Data[[#This Row],[Product_Name]]</f>
        <v>SuperRep Go</v>
      </c>
      <c r="N1851" s="10" t="str">
        <f>Cleaned_Data[[#This Row],[Product_Line]]</f>
        <v>Training</v>
      </c>
      <c r="O1851" s="10" t="str">
        <f>Cleaned_Data[[#This Row],[Size]]</f>
        <v>XL</v>
      </c>
      <c r="P1851" s="10" t="str">
        <f t="shared" si="56"/>
        <v>SuperRep Go|Training|XL</v>
      </c>
      <c r="Q1851" s="11" t="str">
        <f>Cleaned_Data[[#This Row],[Order_Date]]</f>
        <v/>
      </c>
      <c r="R1851" s="10" t="str">
        <f>Cleaned_Data[[#This Row],[Region]]</f>
        <v>Pune</v>
      </c>
      <c r="S1851" s="10" t="str">
        <f>Cleaned_Data[[#This Row],[Sales_Channel]]</f>
        <v>Online</v>
      </c>
      <c r="T1851" s="10" t="str">
        <f>Cleaned_Data[[#This Row],[Gender_Category]]</f>
        <v>Men</v>
      </c>
      <c r="U1851" t="str">
        <f t="shared" si="57"/>
        <v>Not Found</v>
      </c>
      <c r="V1851" s="10"/>
      <c r="W1851" s="10"/>
    </row>
    <row r="1852" spans="1:23" x14ac:dyDescent="0.3">
      <c r="A1852" s="10" t="s">
        <v>2171</v>
      </c>
      <c r="B1852" s="10">
        <f>Cleaned_Data[[#This Row],[Order_ID]]</f>
        <v>3934</v>
      </c>
      <c r="C1852" s="10" t="str">
        <f>_xlfn.XLOOKUP(P1852,Dim_Product!$E$2:$E$221,Dim_Product!$A$2:$A$221,"Not Found")</f>
        <v>PK-75</v>
      </c>
      <c r="D1852" s="10" t="str">
        <f>_xlfn.XLOOKUP(Table5[[#This Row],[Order_Date]],Table8[Date],Table8[Date_Key],"Not Found")</f>
        <v>DK-692</v>
      </c>
      <c r="E1852" s="10" t="str">
        <f>_xlfn.XLOOKUP(R1852,Table4[Region],Table4[Region_Key])</f>
        <v>RK-06</v>
      </c>
      <c r="F1852" s="10" t="str">
        <f>_xlfn.XLOOKUP(S1852,Table6[Sales_Channel],Table6[Channel_Key])</f>
        <v>CK-01</v>
      </c>
      <c r="G1852" s="10" t="str">
        <f>_xlfn.XLOOKUP(T1852,Table7[Gender_Category],Table7[Gender_Key])</f>
        <v>GK-01</v>
      </c>
      <c r="H1852" s="10">
        <f>Cleaned_Data[[#This Row],[Units_Sold]]</f>
        <v>2</v>
      </c>
      <c r="I1852" s="10">
        <f>Cleaned_Data[[#This Row],[MRP]]</f>
        <v>6110.0300000000007</v>
      </c>
      <c r="J1852" s="10">
        <f>Cleaned_Data[[#This Row],[Discount_Applied]]</f>
        <v>0</v>
      </c>
      <c r="K1852" s="10">
        <f>Cleaned_Data[[#This Row],[Revenue]]</f>
        <v>0</v>
      </c>
      <c r="L1852" s="10">
        <f>Cleaned_Data[[#This Row],[Profit]]</f>
        <v>2313.79</v>
      </c>
      <c r="M1852" s="10" t="str">
        <f>Cleaned_Data[[#This Row],[Product_Name]]</f>
        <v>Mercurial Superfly</v>
      </c>
      <c r="N1852" s="10" t="str">
        <f>Cleaned_Data[[#This Row],[Product_Line]]</f>
        <v>Soccer</v>
      </c>
      <c r="O1852" s="10" t="str">
        <f>Cleaned_Data[[#This Row],[Size]]</f>
        <v>NA</v>
      </c>
      <c r="P1852" s="10" t="str">
        <f t="shared" si="56"/>
        <v>Mercurial Superfly|Soccer|NA</v>
      </c>
      <c r="Q1852" s="11">
        <f>Cleaned_Data[[#This Row],[Order_Date]]</f>
        <v>45824</v>
      </c>
      <c r="R1852" s="10" t="str">
        <f>Cleaned_Data[[#This Row],[Region]]</f>
        <v>Kolkata</v>
      </c>
      <c r="S1852" s="10" t="str">
        <f>Cleaned_Data[[#This Row],[Sales_Channel]]</f>
        <v>Online</v>
      </c>
      <c r="T1852" s="10" t="str">
        <f>Cleaned_Data[[#This Row],[Gender_Category]]</f>
        <v>Kids</v>
      </c>
      <c r="U1852" t="str">
        <f t="shared" si="57"/>
        <v>DK-692</v>
      </c>
      <c r="V1852" s="10"/>
      <c r="W1852" s="10"/>
    </row>
    <row r="1853" spans="1:23" x14ac:dyDescent="0.3">
      <c r="A1853" s="10" t="s">
        <v>2172</v>
      </c>
      <c r="B1853" s="10">
        <f>Cleaned_Data[[#This Row],[Order_ID]]</f>
        <v>3935</v>
      </c>
      <c r="C1853" s="10" t="str">
        <f>_xlfn.XLOOKUP(P1853,Dim_Product!$E$2:$E$221,Dim_Product!$A$2:$A$221,"Not Found")</f>
        <v>PK-67</v>
      </c>
      <c r="D1853" s="10" t="str">
        <f>_xlfn.XLOOKUP(Table5[[#This Row],[Order_Date]],Table8[Date],Table8[Date_Key],"Not Found")</f>
        <v>Not Found</v>
      </c>
      <c r="E1853" s="10" t="str">
        <f>_xlfn.XLOOKUP(R1853,Table4[Region],Table4[Region_Key])</f>
        <v>RK-04</v>
      </c>
      <c r="F1853" s="10" t="str">
        <f>_xlfn.XLOOKUP(S1853,Table6[Sales_Channel],Table6[Channel_Key])</f>
        <v>CK-02</v>
      </c>
      <c r="G1853" s="10" t="str">
        <f>_xlfn.XLOOKUP(T1853,Table7[Gender_Category],Table7[Gender_Key])</f>
        <v>GK-02</v>
      </c>
      <c r="H1853" s="10">
        <f>Cleaned_Data[[#This Row],[Units_Sold]]</f>
        <v>2</v>
      </c>
      <c r="I1853" s="10">
        <f>Cleaned_Data[[#This Row],[MRP]]</f>
        <v>6110.0300000000007</v>
      </c>
      <c r="J1853" s="10">
        <f>Cleaned_Data[[#This Row],[Discount_Applied]]</f>
        <v>0</v>
      </c>
      <c r="K1853" s="10">
        <f>Cleaned_Data[[#This Row],[Revenue]]</f>
        <v>0</v>
      </c>
      <c r="L1853" s="10">
        <f>Cleaned_Data[[#This Row],[Profit]]</f>
        <v>-833.94</v>
      </c>
      <c r="M1853" s="10" t="str">
        <f>Cleaned_Data[[#This Row],[Product_Name]]</f>
        <v>React Infinity</v>
      </c>
      <c r="N1853" s="10" t="str">
        <f>Cleaned_Data[[#This Row],[Product_Line]]</f>
        <v>Running</v>
      </c>
      <c r="O1853" s="10" t="str">
        <f>Cleaned_Data[[#This Row],[Size]]</f>
        <v>M</v>
      </c>
      <c r="P1853" s="10" t="str">
        <f t="shared" si="56"/>
        <v>React Infinity|Running|M</v>
      </c>
      <c r="Q1853" s="11" t="str">
        <f>Cleaned_Data[[#This Row],[Order_Date]]</f>
        <v/>
      </c>
      <c r="R1853" s="10" t="str">
        <f>Cleaned_Data[[#This Row],[Region]]</f>
        <v>Pune</v>
      </c>
      <c r="S1853" s="10" t="str">
        <f>Cleaned_Data[[#This Row],[Sales_Channel]]</f>
        <v>Retail</v>
      </c>
      <c r="T1853" s="10" t="str">
        <f>Cleaned_Data[[#This Row],[Gender_Category]]</f>
        <v>Women</v>
      </c>
      <c r="U1853" t="str">
        <f t="shared" si="57"/>
        <v>Not Found</v>
      </c>
      <c r="V1853" s="10"/>
      <c r="W1853" s="10"/>
    </row>
    <row r="1854" spans="1:23" x14ac:dyDescent="0.3">
      <c r="A1854" s="10" t="s">
        <v>2173</v>
      </c>
      <c r="B1854" s="10">
        <f>Cleaned_Data[[#This Row],[Order_ID]]</f>
        <v>3936</v>
      </c>
      <c r="C1854" s="10" t="str">
        <f>_xlfn.XLOOKUP(P1854,Dim_Product!$E$2:$E$221,Dim_Product!$A$2:$A$221,"Not Found")</f>
        <v>PK-50</v>
      </c>
      <c r="D1854" s="10" t="str">
        <f>_xlfn.XLOOKUP(Table5[[#This Row],[Order_Date]],Table8[Date],Table8[Date_Key],"Not Found")</f>
        <v>DK-450</v>
      </c>
      <c r="E1854" s="10" t="str">
        <f>_xlfn.XLOOKUP(R1854,Table4[Region],Table4[Region_Key])</f>
        <v>RK-04</v>
      </c>
      <c r="F1854" s="10" t="str">
        <f>_xlfn.XLOOKUP(S1854,Table6[Sales_Channel],Table6[Channel_Key])</f>
        <v>CK-02</v>
      </c>
      <c r="G1854" s="10" t="str">
        <f>_xlfn.XLOOKUP(T1854,Table7[Gender_Category],Table7[Gender_Key])</f>
        <v>GK-01</v>
      </c>
      <c r="H1854" s="10">
        <f>Cleaned_Data[[#This Row],[Units_Sold]]</f>
        <v>3</v>
      </c>
      <c r="I1854" s="10">
        <f>Cleaned_Data[[#This Row],[MRP]]</f>
        <v>3544.33</v>
      </c>
      <c r="J1854" s="10">
        <f>Cleaned_Data[[#This Row],[Discount_Applied]]</f>
        <v>0</v>
      </c>
      <c r="K1854" s="10">
        <f>Cleaned_Data[[#This Row],[Revenue]]</f>
        <v>0</v>
      </c>
      <c r="L1854" s="10">
        <f>Cleaned_Data[[#This Row],[Profit]]</f>
        <v>1983.5</v>
      </c>
      <c r="M1854" s="10" t="str">
        <f>Cleaned_Data[[#This Row],[Product_Name]]</f>
        <v>Blazer Mid</v>
      </c>
      <c r="N1854" s="10" t="str">
        <f>Cleaned_Data[[#This Row],[Product_Line]]</f>
        <v>Lifestyle</v>
      </c>
      <c r="O1854" s="10" t="str">
        <f>Cleaned_Data[[#This Row],[Size]]</f>
        <v>M</v>
      </c>
      <c r="P1854" s="10" t="str">
        <f t="shared" si="56"/>
        <v>Blazer Mid|Lifestyle|M</v>
      </c>
      <c r="Q1854" s="11">
        <f>Cleaned_Data[[#This Row],[Order_Date]]</f>
        <v>45582</v>
      </c>
      <c r="R1854" s="10" t="str">
        <f>Cleaned_Data[[#This Row],[Region]]</f>
        <v>Pune</v>
      </c>
      <c r="S1854" s="10" t="str">
        <f>Cleaned_Data[[#This Row],[Sales_Channel]]</f>
        <v>Retail</v>
      </c>
      <c r="T1854" s="10" t="str">
        <f>Cleaned_Data[[#This Row],[Gender_Category]]</f>
        <v>Kids</v>
      </c>
      <c r="U1854" t="str">
        <f t="shared" si="57"/>
        <v>DK-450</v>
      </c>
      <c r="V1854" s="10"/>
      <c r="W1854" s="10"/>
    </row>
    <row r="1855" spans="1:23" x14ac:dyDescent="0.3">
      <c r="A1855" s="10" t="s">
        <v>2174</v>
      </c>
      <c r="B1855" s="10">
        <f>Cleaned_Data[[#This Row],[Order_ID]]</f>
        <v>3937</v>
      </c>
      <c r="C1855" s="10" t="str">
        <f>_xlfn.XLOOKUP(P1855,Dim_Product!$E$2:$E$221,Dim_Product!$A$2:$A$221,"Not Found")</f>
        <v>PK-67</v>
      </c>
      <c r="D1855" s="10" t="str">
        <f>_xlfn.XLOOKUP(Table5[[#This Row],[Order_Date]],Table8[Date],Table8[Date_Key],"Not Found")</f>
        <v>Not Found</v>
      </c>
      <c r="E1855" s="10" t="str">
        <f>_xlfn.XLOOKUP(R1855,Table4[Region],Table4[Region_Key])</f>
        <v>RK-02</v>
      </c>
      <c r="F1855" s="10" t="str">
        <f>_xlfn.XLOOKUP(S1855,Table6[Sales_Channel],Table6[Channel_Key])</f>
        <v>CK-01</v>
      </c>
      <c r="G1855" s="10" t="str">
        <f>_xlfn.XLOOKUP(T1855,Table7[Gender_Category],Table7[Gender_Key])</f>
        <v>GK-02</v>
      </c>
      <c r="H1855" s="10">
        <f>Cleaned_Data[[#This Row],[Units_Sold]]</f>
        <v>2</v>
      </c>
      <c r="I1855" s="10">
        <f>Cleaned_Data[[#This Row],[MRP]]</f>
        <v>9550.19</v>
      </c>
      <c r="J1855" s="10">
        <f>Cleaned_Data[[#This Row],[Discount_Applied]]</f>
        <v>0</v>
      </c>
      <c r="K1855" s="10">
        <f>Cleaned_Data[[#This Row],[Revenue]]</f>
        <v>0</v>
      </c>
      <c r="L1855" s="10">
        <f>Cleaned_Data[[#This Row],[Profit]]</f>
        <v>-638.36</v>
      </c>
      <c r="M1855" s="10" t="str">
        <f>Cleaned_Data[[#This Row],[Product_Name]]</f>
        <v>React Infinity</v>
      </c>
      <c r="N1855" s="10" t="str">
        <f>Cleaned_Data[[#This Row],[Product_Line]]</f>
        <v>Running</v>
      </c>
      <c r="O1855" s="10" t="str">
        <f>Cleaned_Data[[#This Row],[Size]]</f>
        <v>M</v>
      </c>
      <c r="P1855" s="10" t="str">
        <f t="shared" si="56"/>
        <v>React Infinity|Running|M</v>
      </c>
      <c r="Q1855" s="11" t="str">
        <f>Cleaned_Data[[#This Row],[Order_Date]]</f>
        <v/>
      </c>
      <c r="R1855" s="10" t="str">
        <f>Cleaned_Data[[#This Row],[Region]]</f>
        <v>Hyderabad</v>
      </c>
      <c r="S1855" s="10" t="str">
        <f>Cleaned_Data[[#This Row],[Sales_Channel]]</f>
        <v>Online</v>
      </c>
      <c r="T1855" s="10" t="str">
        <f>Cleaned_Data[[#This Row],[Gender_Category]]</f>
        <v>Women</v>
      </c>
      <c r="U1855" t="str">
        <f t="shared" si="57"/>
        <v>Not Found</v>
      </c>
      <c r="V1855" s="10"/>
      <c r="W1855" s="10"/>
    </row>
    <row r="1856" spans="1:23" x14ac:dyDescent="0.3">
      <c r="A1856" s="10" t="s">
        <v>2175</v>
      </c>
      <c r="B1856" s="10">
        <f>Cleaned_Data[[#This Row],[Order_ID]]</f>
        <v>3938</v>
      </c>
      <c r="C1856" s="10" t="str">
        <f>_xlfn.XLOOKUP(P1856,Dim_Product!$E$2:$E$221,Dim_Product!$A$2:$A$221,"Not Found")</f>
        <v>PK-200</v>
      </c>
      <c r="D1856" s="10" t="str">
        <f>_xlfn.XLOOKUP(Table5[[#This Row],[Order_Date]],Table8[Date],Table8[Date_Key],"Not Found")</f>
        <v>Not Found</v>
      </c>
      <c r="E1856" s="10" t="str">
        <f>_xlfn.XLOOKUP(R1856,Table4[Region],Table4[Region_Key])</f>
        <v>RK-06</v>
      </c>
      <c r="F1856" s="10" t="str">
        <f>_xlfn.XLOOKUP(S1856,Table6[Sales_Channel],Table6[Channel_Key])</f>
        <v>CK-01</v>
      </c>
      <c r="G1856" s="10" t="str">
        <f>_xlfn.XLOOKUP(T1856,Table7[Gender_Category],Table7[Gender_Key])</f>
        <v>GK-01</v>
      </c>
      <c r="H1856" s="10">
        <f>Cleaned_Data[[#This Row],[Units_Sold]]</f>
        <v>1</v>
      </c>
      <c r="I1856" s="10">
        <f>Cleaned_Data[[#This Row],[MRP]]</f>
        <v>2823.65</v>
      </c>
      <c r="J1856" s="10">
        <f>Cleaned_Data[[#This Row],[Discount_Applied]]</f>
        <v>0</v>
      </c>
      <c r="K1856" s="10">
        <f>Cleaned_Data[[#This Row],[Revenue]]</f>
        <v>0</v>
      </c>
      <c r="L1856" s="10">
        <f>Cleaned_Data[[#This Row],[Profit]]</f>
        <v>1933.98</v>
      </c>
      <c r="M1856" s="10" t="str">
        <f>Cleaned_Data[[#This Row],[Product_Name]]</f>
        <v>SuperRep Go</v>
      </c>
      <c r="N1856" s="10" t="str">
        <f>Cleaned_Data[[#This Row],[Product_Line]]</f>
        <v>Training</v>
      </c>
      <c r="O1856" s="10" t="str">
        <f>Cleaned_Data[[#This Row],[Size]]</f>
        <v>8</v>
      </c>
      <c r="P1856" s="10" t="str">
        <f t="shared" si="56"/>
        <v>SuperRep Go|Training|8</v>
      </c>
      <c r="Q1856" s="11" t="str">
        <f>Cleaned_Data[[#This Row],[Order_Date]]</f>
        <v/>
      </c>
      <c r="R1856" s="10" t="str">
        <f>Cleaned_Data[[#This Row],[Region]]</f>
        <v>Kolkata</v>
      </c>
      <c r="S1856" s="10" t="str">
        <f>Cleaned_Data[[#This Row],[Sales_Channel]]</f>
        <v>Online</v>
      </c>
      <c r="T1856" s="10" t="str">
        <f>Cleaned_Data[[#This Row],[Gender_Category]]</f>
        <v>Kids</v>
      </c>
      <c r="U1856" t="str">
        <f t="shared" si="57"/>
        <v>Not Found</v>
      </c>
      <c r="V1856" s="10"/>
      <c r="W1856" s="10"/>
    </row>
    <row r="1857" spans="1:23" x14ac:dyDescent="0.3">
      <c r="A1857" s="10" t="s">
        <v>2176</v>
      </c>
      <c r="B1857" s="10">
        <f>Cleaned_Data[[#This Row],[Order_ID]]</f>
        <v>3939</v>
      </c>
      <c r="C1857" s="10" t="str">
        <f>_xlfn.XLOOKUP(P1857,Dim_Product!$E$2:$E$221,Dim_Product!$A$2:$A$221,"Not Found")</f>
        <v>PK-81</v>
      </c>
      <c r="D1857" s="10" t="str">
        <f>_xlfn.XLOOKUP(Table5[[#This Row],[Order_Date]],Table8[Date],Table8[Date_Key],"Not Found")</f>
        <v>DK-556</v>
      </c>
      <c r="E1857" s="10" t="str">
        <f>_xlfn.XLOOKUP(R1857,Table4[Region],Table4[Region_Key])</f>
        <v>RK-01</v>
      </c>
      <c r="F1857" s="10" t="str">
        <f>_xlfn.XLOOKUP(S1857,Table6[Sales_Channel],Table6[Channel_Key])</f>
        <v>CK-01</v>
      </c>
      <c r="G1857" s="10" t="str">
        <f>_xlfn.XLOOKUP(T1857,Table7[Gender_Category],Table7[Gender_Key])</f>
        <v>GK-02</v>
      </c>
      <c r="H1857" s="10">
        <f>Cleaned_Data[[#This Row],[Units_Sold]]</f>
        <v>2</v>
      </c>
      <c r="I1857" s="10">
        <f>Cleaned_Data[[#This Row],[MRP]]</f>
        <v>6110.0300000000007</v>
      </c>
      <c r="J1857" s="10">
        <f>Cleaned_Data[[#This Row],[Discount_Applied]]</f>
        <v>0</v>
      </c>
      <c r="K1857" s="10">
        <f>Cleaned_Data[[#This Row],[Revenue]]</f>
        <v>0</v>
      </c>
      <c r="L1857" s="10">
        <f>Cleaned_Data[[#This Row],[Profit]]</f>
        <v>2219.59</v>
      </c>
      <c r="M1857" s="10" t="str">
        <f>Cleaned_Data[[#This Row],[Product_Name]]</f>
        <v>ZoomX Invincible</v>
      </c>
      <c r="N1857" s="10" t="str">
        <f>Cleaned_Data[[#This Row],[Product_Line]]</f>
        <v>Training</v>
      </c>
      <c r="O1857" s="10" t="str">
        <f>Cleaned_Data[[#This Row],[Size]]</f>
        <v>M</v>
      </c>
      <c r="P1857" s="10" t="str">
        <f t="shared" si="56"/>
        <v>ZoomX Invincible|Training|M</v>
      </c>
      <c r="Q1857" s="11">
        <f>Cleaned_Data[[#This Row],[Order_Date]]</f>
        <v>45688</v>
      </c>
      <c r="R1857" s="10" t="str">
        <f>Cleaned_Data[[#This Row],[Region]]</f>
        <v>Bangalore</v>
      </c>
      <c r="S1857" s="10" t="str">
        <f>Cleaned_Data[[#This Row],[Sales_Channel]]</f>
        <v>Online</v>
      </c>
      <c r="T1857" s="10" t="str">
        <f>Cleaned_Data[[#This Row],[Gender_Category]]</f>
        <v>Women</v>
      </c>
      <c r="U1857" t="str">
        <f t="shared" si="57"/>
        <v>DK-556</v>
      </c>
      <c r="V1857" s="10"/>
      <c r="W1857" s="10"/>
    </row>
    <row r="1858" spans="1:23" x14ac:dyDescent="0.3">
      <c r="A1858" s="10" t="s">
        <v>2177</v>
      </c>
      <c r="B1858" s="10">
        <f>Cleaned_Data[[#This Row],[Order_ID]]</f>
        <v>3940</v>
      </c>
      <c r="C1858" s="10" t="str">
        <f>_xlfn.XLOOKUP(P1858,Dim_Product!$E$2:$E$221,Dim_Product!$A$2:$A$221,"Not Found")</f>
        <v>PK-13</v>
      </c>
      <c r="D1858" s="10" t="str">
        <f>_xlfn.XLOOKUP(Table5[[#This Row],[Order_Date]],Table8[Date],Table8[Date_Key],"Not Found")</f>
        <v>Not Found</v>
      </c>
      <c r="E1858" s="10" t="str">
        <f>_xlfn.XLOOKUP(R1858,Table4[Region],Table4[Region_Key])</f>
        <v>RK-02</v>
      </c>
      <c r="F1858" s="10" t="str">
        <f>_xlfn.XLOOKUP(S1858,Table6[Sales_Channel],Table6[Channel_Key])</f>
        <v>CK-01</v>
      </c>
      <c r="G1858" s="10" t="str">
        <f>_xlfn.XLOOKUP(T1858,Table7[Gender_Category],Table7[Gender_Key])</f>
        <v>GK-01</v>
      </c>
      <c r="H1858" s="10">
        <f>Cleaned_Data[[#This Row],[Units_Sold]]</f>
        <v>2</v>
      </c>
      <c r="I1858" s="10">
        <f>Cleaned_Data[[#This Row],[MRP]]</f>
        <v>6110.0300000000007</v>
      </c>
      <c r="J1858" s="10">
        <f>Cleaned_Data[[#This Row],[Discount_Applied]]</f>
        <v>0</v>
      </c>
      <c r="K1858" s="10">
        <f>Cleaned_Data[[#This Row],[Revenue]]</f>
        <v>0</v>
      </c>
      <c r="L1858" s="10">
        <f>Cleaned_Data[[#This Row],[Profit]]</f>
        <v>491.15</v>
      </c>
      <c r="M1858" s="10" t="str">
        <f>Cleaned_Data[[#This Row],[Product_Name]]</f>
        <v>React Infinity</v>
      </c>
      <c r="N1858" s="10" t="str">
        <f>Cleaned_Data[[#This Row],[Product_Line]]</f>
        <v>Running</v>
      </c>
      <c r="O1858" s="10" t="str">
        <f>Cleaned_Data[[#This Row],[Size]]</f>
        <v>11</v>
      </c>
      <c r="P1858" s="10" t="str">
        <f t="shared" si="56"/>
        <v>React Infinity|Running|11</v>
      </c>
      <c r="Q1858" s="11" t="str">
        <f>Cleaned_Data[[#This Row],[Order_Date]]</f>
        <v/>
      </c>
      <c r="R1858" s="10" t="str">
        <f>Cleaned_Data[[#This Row],[Region]]</f>
        <v>Hyderabad</v>
      </c>
      <c r="S1858" s="10" t="str">
        <f>Cleaned_Data[[#This Row],[Sales_Channel]]</f>
        <v>Online</v>
      </c>
      <c r="T1858" s="10" t="str">
        <f>Cleaned_Data[[#This Row],[Gender_Category]]</f>
        <v>Kids</v>
      </c>
      <c r="U1858" t="str">
        <f t="shared" si="57"/>
        <v>Not Found</v>
      </c>
      <c r="V1858" s="10"/>
      <c r="W1858" s="10"/>
    </row>
    <row r="1859" spans="1:23" x14ac:dyDescent="0.3">
      <c r="A1859" s="10" t="s">
        <v>2178</v>
      </c>
      <c r="B1859" s="10">
        <f>Cleaned_Data[[#This Row],[Order_ID]]</f>
        <v>3941</v>
      </c>
      <c r="C1859" s="10" t="str">
        <f>_xlfn.XLOOKUP(P1859,Dim_Product!$E$2:$E$221,Dim_Product!$A$2:$A$221,"Not Found")</f>
        <v>PK-47</v>
      </c>
      <c r="D1859" s="10" t="str">
        <f>_xlfn.XLOOKUP(Table5[[#This Row],[Order_Date]],Table8[Date],Table8[Date_Key],"Not Found")</f>
        <v>DK-407</v>
      </c>
      <c r="E1859" s="10" t="str">
        <f>_xlfn.XLOOKUP(R1859,Table4[Region],Table4[Region_Key])</f>
        <v>RK-04</v>
      </c>
      <c r="F1859" s="10" t="str">
        <f>_xlfn.XLOOKUP(S1859,Table6[Sales_Channel],Table6[Channel_Key])</f>
        <v>CK-01</v>
      </c>
      <c r="G1859" s="10" t="str">
        <f>_xlfn.XLOOKUP(T1859,Table7[Gender_Category],Table7[Gender_Key])</f>
        <v>GK-03</v>
      </c>
      <c r="H1859" s="10">
        <f>Cleaned_Data[[#This Row],[Units_Sold]]</f>
        <v>0</v>
      </c>
      <c r="I1859" s="10">
        <f>Cleaned_Data[[#This Row],[MRP]]</f>
        <v>9789.2000000000007</v>
      </c>
      <c r="J1859" s="10">
        <f>Cleaned_Data[[#This Row],[Discount_Applied]]</f>
        <v>0</v>
      </c>
      <c r="K1859" s="10">
        <f>Cleaned_Data[[#This Row],[Revenue]]</f>
        <v>0</v>
      </c>
      <c r="L1859" s="10">
        <f>Cleaned_Data[[#This Row],[Profit]]</f>
        <v>1829.77</v>
      </c>
      <c r="M1859" s="10" t="str">
        <f>Cleaned_Data[[#This Row],[Product_Name]]</f>
        <v>Phantom GT</v>
      </c>
      <c r="N1859" s="10" t="str">
        <f>Cleaned_Data[[#This Row],[Product_Line]]</f>
        <v>Soccer</v>
      </c>
      <c r="O1859" s="10" t="str">
        <f>Cleaned_Data[[#This Row],[Size]]</f>
        <v>NA</v>
      </c>
      <c r="P1859" s="10" t="str">
        <f t="shared" ref="P1859:P1922" si="58">TRIM(M1859)&amp;"|"&amp;TRIM(N1859)&amp;"|"&amp;TRIM(O1859)</f>
        <v>Phantom GT|Soccer|NA</v>
      </c>
      <c r="Q1859" s="11">
        <f>Cleaned_Data[[#This Row],[Order_Date]]</f>
        <v>45539</v>
      </c>
      <c r="R1859" s="10" t="str">
        <f>Cleaned_Data[[#This Row],[Region]]</f>
        <v>Pune</v>
      </c>
      <c r="S1859" s="10" t="str">
        <f>Cleaned_Data[[#This Row],[Sales_Channel]]</f>
        <v>Online</v>
      </c>
      <c r="T1859" s="10" t="str">
        <f>Cleaned_Data[[#This Row],[Gender_Category]]</f>
        <v>Men</v>
      </c>
      <c r="U1859" t="str">
        <f t="shared" ref="U1859:U1922" si="59">IF(D1859="",0,D1859)</f>
        <v>DK-407</v>
      </c>
      <c r="V1859" s="10"/>
      <c r="W1859" s="10"/>
    </row>
    <row r="1860" spans="1:23" x14ac:dyDescent="0.3">
      <c r="A1860" s="10" t="s">
        <v>2179</v>
      </c>
      <c r="B1860" s="10">
        <f>Cleaned_Data[[#This Row],[Order_ID]]</f>
        <v>3942</v>
      </c>
      <c r="C1860" s="10" t="str">
        <f>_xlfn.XLOOKUP(P1860,Dim_Product!$E$2:$E$221,Dim_Product!$A$2:$A$221,"Not Found")</f>
        <v>PK-50</v>
      </c>
      <c r="D1860" s="10" t="str">
        <f>_xlfn.XLOOKUP(Table5[[#This Row],[Order_Date]],Table8[Date],Table8[Date_Key],"Not Found")</f>
        <v>DK-410</v>
      </c>
      <c r="E1860" s="10" t="str">
        <f>_xlfn.XLOOKUP(R1860,Table4[Region],Table4[Region_Key])</f>
        <v>RK-05</v>
      </c>
      <c r="F1860" s="10" t="str">
        <f>_xlfn.XLOOKUP(S1860,Table6[Sales_Channel],Table6[Channel_Key])</f>
        <v>CK-01</v>
      </c>
      <c r="G1860" s="10" t="str">
        <f>_xlfn.XLOOKUP(T1860,Table7[Gender_Category],Table7[Gender_Key])</f>
        <v>GK-03</v>
      </c>
      <c r="H1860" s="10">
        <f>Cleaned_Data[[#This Row],[Units_Sold]]</f>
        <v>1</v>
      </c>
      <c r="I1860" s="10">
        <f>Cleaned_Data[[#This Row],[MRP]]</f>
        <v>3283.25</v>
      </c>
      <c r="J1860" s="10">
        <f>Cleaned_Data[[#This Row],[Discount_Applied]]</f>
        <v>0</v>
      </c>
      <c r="K1860" s="10">
        <f>Cleaned_Data[[#This Row],[Revenue]]</f>
        <v>0</v>
      </c>
      <c r="L1860" s="10">
        <f>Cleaned_Data[[#This Row],[Profit]]</f>
        <v>-938.81</v>
      </c>
      <c r="M1860" s="10" t="str">
        <f>Cleaned_Data[[#This Row],[Product_Name]]</f>
        <v>Blazer Mid</v>
      </c>
      <c r="N1860" s="10" t="str">
        <f>Cleaned_Data[[#This Row],[Product_Line]]</f>
        <v>Lifestyle</v>
      </c>
      <c r="O1860" s="10" t="str">
        <f>Cleaned_Data[[#This Row],[Size]]</f>
        <v>M</v>
      </c>
      <c r="P1860" s="10" t="str">
        <f t="shared" si="58"/>
        <v>Blazer Mid|Lifestyle|M</v>
      </c>
      <c r="Q1860" s="11">
        <f>Cleaned_Data[[#This Row],[Order_Date]]</f>
        <v>45542</v>
      </c>
      <c r="R1860" s="10" t="str">
        <f>Cleaned_Data[[#This Row],[Region]]</f>
        <v>Delhi</v>
      </c>
      <c r="S1860" s="10" t="str">
        <f>Cleaned_Data[[#This Row],[Sales_Channel]]</f>
        <v>Online</v>
      </c>
      <c r="T1860" s="10" t="str">
        <f>Cleaned_Data[[#This Row],[Gender_Category]]</f>
        <v>Men</v>
      </c>
      <c r="U1860" t="str">
        <f t="shared" si="59"/>
        <v>DK-410</v>
      </c>
      <c r="V1860" s="10"/>
      <c r="W1860" s="10"/>
    </row>
    <row r="1861" spans="1:23" x14ac:dyDescent="0.3">
      <c r="A1861" s="10" t="s">
        <v>2180</v>
      </c>
      <c r="B1861" s="10">
        <f>Cleaned_Data[[#This Row],[Order_ID]]</f>
        <v>3943</v>
      </c>
      <c r="C1861" s="10" t="str">
        <f>_xlfn.XLOOKUP(P1861,Dim_Product!$E$2:$E$221,Dim_Product!$A$2:$A$221,"Not Found")</f>
        <v>PK-84</v>
      </c>
      <c r="D1861" s="10" t="str">
        <f>_xlfn.XLOOKUP(Table5[[#This Row],[Order_Date]],Table8[Date],Table8[Date_Key],"Not Found")</f>
        <v>DK-484</v>
      </c>
      <c r="E1861" s="10" t="str">
        <f>_xlfn.XLOOKUP(R1861,Table4[Region],Table4[Region_Key])</f>
        <v>RK-01</v>
      </c>
      <c r="F1861" s="10" t="str">
        <f>_xlfn.XLOOKUP(S1861,Table6[Sales_Channel],Table6[Channel_Key])</f>
        <v>CK-02</v>
      </c>
      <c r="G1861" s="10" t="str">
        <f>_xlfn.XLOOKUP(T1861,Table7[Gender_Category],Table7[Gender_Key])</f>
        <v>GK-02</v>
      </c>
      <c r="H1861" s="10">
        <f>Cleaned_Data[[#This Row],[Units_Sold]]</f>
        <v>0</v>
      </c>
      <c r="I1861" s="10">
        <f>Cleaned_Data[[#This Row],[MRP]]</f>
        <v>7253.3</v>
      </c>
      <c r="J1861" s="10">
        <f>Cleaned_Data[[#This Row],[Discount_Applied]]</f>
        <v>0.45</v>
      </c>
      <c r="K1861" s="10">
        <f>Cleaned_Data[[#This Row],[Revenue]]</f>
        <v>0</v>
      </c>
      <c r="L1861" s="10">
        <f>Cleaned_Data[[#This Row],[Profit]]</f>
        <v>3857.9</v>
      </c>
      <c r="M1861" s="10" t="str">
        <f>Cleaned_Data[[#This Row],[Product_Name]]</f>
        <v>Tiempo Legend</v>
      </c>
      <c r="N1861" s="10" t="str">
        <f>Cleaned_Data[[#This Row],[Product_Line]]</f>
        <v>Soccer</v>
      </c>
      <c r="O1861" s="10" t="str">
        <f>Cleaned_Data[[#This Row],[Size]]</f>
        <v>NA</v>
      </c>
      <c r="P1861" s="10" t="str">
        <f t="shared" si="58"/>
        <v>Tiempo Legend|Soccer|NA</v>
      </c>
      <c r="Q1861" s="11">
        <f>Cleaned_Data[[#This Row],[Order_Date]]</f>
        <v>45616</v>
      </c>
      <c r="R1861" s="10" t="str">
        <f>Cleaned_Data[[#This Row],[Region]]</f>
        <v>Bangalore</v>
      </c>
      <c r="S1861" s="10" t="str">
        <f>Cleaned_Data[[#This Row],[Sales_Channel]]</f>
        <v>Retail</v>
      </c>
      <c r="T1861" s="10" t="str">
        <f>Cleaned_Data[[#This Row],[Gender_Category]]</f>
        <v>Women</v>
      </c>
      <c r="U1861" t="str">
        <f t="shared" si="59"/>
        <v>DK-484</v>
      </c>
      <c r="V1861" s="10"/>
      <c r="W1861" s="10"/>
    </row>
    <row r="1862" spans="1:23" x14ac:dyDescent="0.3">
      <c r="A1862" s="10" t="s">
        <v>2181</v>
      </c>
      <c r="B1862" s="10">
        <f>Cleaned_Data[[#This Row],[Order_ID]]</f>
        <v>3944</v>
      </c>
      <c r="C1862" s="10" t="str">
        <f>_xlfn.XLOOKUP(P1862,Dim_Product!$E$2:$E$221,Dim_Product!$A$2:$A$221,"Not Found")</f>
        <v>PK-32</v>
      </c>
      <c r="D1862" s="10" t="str">
        <f>_xlfn.XLOOKUP(Table5[[#This Row],[Order_Date]],Table8[Date],Table8[Date_Key],"Not Found")</f>
        <v>DK-619</v>
      </c>
      <c r="E1862" s="10" t="str">
        <f>_xlfn.XLOOKUP(R1862,Table4[Region],Table4[Region_Key])</f>
        <v>RK-01</v>
      </c>
      <c r="F1862" s="10" t="str">
        <f>_xlfn.XLOOKUP(S1862,Table6[Sales_Channel],Table6[Channel_Key])</f>
        <v>CK-01</v>
      </c>
      <c r="G1862" s="10" t="str">
        <f>_xlfn.XLOOKUP(T1862,Table7[Gender_Category],Table7[Gender_Key])</f>
        <v>GK-03</v>
      </c>
      <c r="H1862" s="10">
        <f>Cleaned_Data[[#This Row],[Units_Sold]]</f>
        <v>2</v>
      </c>
      <c r="I1862" s="10">
        <f>Cleaned_Data[[#This Row],[MRP]]</f>
        <v>6110.0300000000007</v>
      </c>
      <c r="J1862" s="10">
        <f>Cleaned_Data[[#This Row],[Discount_Applied]]</f>
        <v>0.04</v>
      </c>
      <c r="K1862" s="10">
        <f>Cleaned_Data[[#This Row],[Revenue]]</f>
        <v>0</v>
      </c>
      <c r="L1862" s="10">
        <f>Cleaned_Data[[#This Row],[Profit]]</f>
        <v>-151.58000000000001</v>
      </c>
      <c r="M1862" s="10" t="str">
        <f>Cleaned_Data[[#This Row],[Product_Name]]</f>
        <v>Metcon 7</v>
      </c>
      <c r="N1862" s="10" t="str">
        <f>Cleaned_Data[[#This Row],[Product_Line]]</f>
        <v>Training</v>
      </c>
      <c r="O1862" s="10" t="str">
        <f>Cleaned_Data[[#This Row],[Size]]</f>
        <v>NA</v>
      </c>
      <c r="P1862" s="10" t="str">
        <f t="shared" si="58"/>
        <v>Metcon 7|Training|NA</v>
      </c>
      <c r="Q1862" s="11">
        <f>Cleaned_Data[[#This Row],[Order_Date]]</f>
        <v>45751</v>
      </c>
      <c r="R1862" s="10" t="str">
        <f>Cleaned_Data[[#This Row],[Region]]</f>
        <v>Bangalore</v>
      </c>
      <c r="S1862" s="10" t="str">
        <f>Cleaned_Data[[#This Row],[Sales_Channel]]</f>
        <v>Online</v>
      </c>
      <c r="T1862" s="10" t="str">
        <f>Cleaned_Data[[#This Row],[Gender_Category]]</f>
        <v>Men</v>
      </c>
      <c r="U1862" t="str">
        <f t="shared" si="59"/>
        <v>DK-619</v>
      </c>
      <c r="V1862" s="10"/>
      <c r="W1862" s="10"/>
    </row>
    <row r="1863" spans="1:23" x14ac:dyDescent="0.3">
      <c r="A1863" s="10" t="s">
        <v>2182</v>
      </c>
      <c r="B1863" s="10">
        <f>Cleaned_Data[[#This Row],[Order_ID]]</f>
        <v>3946</v>
      </c>
      <c r="C1863" s="10" t="str">
        <f>_xlfn.XLOOKUP(P1863,Dim_Product!$E$2:$E$221,Dim_Product!$A$2:$A$221,"Not Found")</f>
        <v>PK-12</v>
      </c>
      <c r="D1863" s="10" t="str">
        <f>_xlfn.XLOOKUP(Table5[[#This Row],[Order_Date]],Table8[Date],Table8[Date_Key],"Not Found")</f>
        <v>Not Found</v>
      </c>
      <c r="E1863" s="10" t="str">
        <f>_xlfn.XLOOKUP(R1863,Table4[Region],Table4[Region_Key])</f>
        <v>RK-06</v>
      </c>
      <c r="F1863" s="10" t="str">
        <f>_xlfn.XLOOKUP(S1863,Table6[Sales_Channel],Table6[Channel_Key])</f>
        <v>CK-02</v>
      </c>
      <c r="G1863" s="10" t="str">
        <f>_xlfn.XLOOKUP(T1863,Table7[Gender_Category],Table7[Gender_Key])</f>
        <v>GK-03</v>
      </c>
      <c r="H1863" s="10">
        <f>Cleaned_Data[[#This Row],[Units_Sold]]</f>
        <v>-1</v>
      </c>
      <c r="I1863" s="10">
        <f>Cleaned_Data[[#This Row],[MRP]]</f>
        <v>6110.0300000000007</v>
      </c>
      <c r="J1863" s="10">
        <f>Cleaned_Data[[#This Row],[Discount_Applied]]</f>
        <v>0</v>
      </c>
      <c r="K1863" s="10">
        <f>Cleaned_Data[[#This Row],[Revenue]]</f>
        <v>0</v>
      </c>
      <c r="L1863" s="10">
        <f>Cleaned_Data[[#This Row],[Profit]]</f>
        <v>3250.78</v>
      </c>
      <c r="M1863" s="10" t="str">
        <f>Cleaned_Data[[#This Row],[Product_Name]]</f>
        <v>SuperRep Go</v>
      </c>
      <c r="N1863" s="10" t="str">
        <f>Cleaned_Data[[#This Row],[Product_Line]]</f>
        <v>Training</v>
      </c>
      <c r="O1863" s="10" t="str">
        <f>Cleaned_Data[[#This Row],[Size]]</f>
        <v>NA</v>
      </c>
      <c r="P1863" s="10" t="str">
        <f t="shared" si="58"/>
        <v>SuperRep Go|Training|NA</v>
      </c>
      <c r="Q1863" s="11" t="str">
        <f>Cleaned_Data[[#This Row],[Order_Date]]</f>
        <v/>
      </c>
      <c r="R1863" s="10" t="str">
        <f>Cleaned_Data[[#This Row],[Region]]</f>
        <v>Kolkata</v>
      </c>
      <c r="S1863" s="10" t="str">
        <f>Cleaned_Data[[#This Row],[Sales_Channel]]</f>
        <v>Retail</v>
      </c>
      <c r="T1863" s="10" t="str">
        <f>Cleaned_Data[[#This Row],[Gender_Category]]</f>
        <v>Men</v>
      </c>
      <c r="U1863" t="str">
        <f t="shared" si="59"/>
        <v>Not Found</v>
      </c>
      <c r="V1863" s="10"/>
      <c r="W1863" s="10"/>
    </row>
    <row r="1864" spans="1:23" x14ac:dyDescent="0.3">
      <c r="A1864" s="10" t="s">
        <v>2183</v>
      </c>
      <c r="B1864" s="10">
        <f>Cleaned_Data[[#This Row],[Order_ID]]</f>
        <v>3947</v>
      </c>
      <c r="C1864" s="10" t="str">
        <f>_xlfn.XLOOKUP(P1864,Dim_Product!$E$2:$E$221,Dim_Product!$A$2:$A$221,"Not Found")</f>
        <v>PK-12</v>
      </c>
      <c r="D1864" s="10" t="str">
        <f>_xlfn.XLOOKUP(Table5[[#This Row],[Order_Date]],Table8[Date],Table8[Date_Key],"Not Found")</f>
        <v>DK-115</v>
      </c>
      <c r="E1864" s="10" t="str">
        <f>_xlfn.XLOOKUP(R1864,Table4[Region],Table4[Region_Key])</f>
        <v>RK-06</v>
      </c>
      <c r="F1864" s="10" t="str">
        <f>_xlfn.XLOOKUP(S1864,Table6[Sales_Channel],Table6[Channel_Key])</f>
        <v>CK-02</v>
      </c>
      <c r="G1864" s="10" t="str">
        <f>_xlfn.XLOOKUP(T1864,Table7[Gender_Category],Table7[Gender_Key])</f>
        <v>GK-03</v>
      </c>
      <c r="H1864" s="10">
        <f>Cleaned_Data[[#This Row],[Units_Sold]]</f>
        <v>2</v>
      </c>
      <c r="I1864" s="10">
        <f>Cleaned_Data[[#This Row],[MRP]]</f>
        <v>6110.0300000000007</v>
      </c>
      <c r="J1864" s="10">
        <f>Cleaned_Data[[#This Row],[Discount_Applied]]</f>
        <v>0</v>
      </c>
      <c r="K1864" s="10">
        <f>Cleaned_Data[[#This Row],[Revenue]]</f>
        <v>0</v>
      </c>
      <c r="L1864" s="10">
        <f>Cleaned_Data[[#This Row],[Profit]]</f>
        <v>3354.76</v>
      </c>
      <c r="M1864" s="10" t="str">
        <f>Cleaned_Data[[#This Row],[Product_Name]]</f>
        <v>SuperRep Go</v>
      </c>
      <c r="N1864" s="10" t="str">
        <f>Cleaned_Data[[#This Row],[Product_Line]]</f>
        <v>Training</v>
      </c>
      <c r="O1864" s="10" t="str">
        <f>Cleaned_Data[[#This Row],[Size]]</f>
        <v>NA</v>
      </c>
      <c r="P1864" s="10" t="str">
        <f t="shared" si="58"/>
        <v>SuperRep Go|Training|NA</v>
      </c>
      <c r="Q1864" s="11">
        <f>Cleaned_Data[[#This Row],[Order_Date]]</f>
        <v>45247</v>
      </c>
      <c r="R1864" s="10" t="str">
        <f>Cleaned_Data[[#This Row],[Region]]</f>
        <v>Kolkata</v>
      </c>
      <c r="S1864" s="10" t="str">
        <f>Cleaned_Data[[#This Row],[Sales_Channel]]</f>
        <v>Retail</v>
      </c>
      <c r="T1864" s="10" t="str">
        <f>Cleaned_Data[[#This Row],[Gender_Category]]</f>
        <v>Men</v>
      </c>
      <c r="U1864" t="str">
        <f t="shared" si="59"/>
        <v>DK-115</v>
      </c>
      <c r="V1864" s="10"/>
      <c r="W1864" s="10"/>
    </row>
    <row r="1865" spans="1:23" x14ac:dyDescent="0.3">
      <c r="A1865" s="10" t="s">
        <v>2184</v>
      </c>
      <c r="B1865" s="10">
        <f>Cleaned_Data[[#This Row],[Order_ID]]</f>
        <v>3948</v>
      </c>
      <c r="C1865" s="10" t="str">
        <f>_xlfn.XLOOKUP(P1865,Dim_Product!$E$2:$E$221,Dim_Product!$A$2:$A$221,"Not Found")</f>
        <v>PK-48</v>
      </c>
      <c r="D1865" s="10" t="str">
        <f>_xlfn.XLOOKUP(Table5[[#This Row],[Order_Date]],Table8[Date],Table8[Date_Key],"Not Found")</f>
        <v>DK-704</v>
      </c>
      <c r="E1865" s="10" t="str">
        <f>_xlfn.XLOOKUP(R1865,Table4[Region],Table4[Region_Key])</f>
        <v>RK-05</v>
      </c>
      <c r="F1865" s="10" t="str">
        <f>_xlfn.XLOOKUP(S1865,Table6[Sales_Channel],Table6[Channel_Key])</f>
        <v>CK-01</v>
      </c>
      <c r="G1865" s="10" t="str">
        <f>_xlfn.XLOOKUP(T1865,Table7[Gender_Category],Table7[Gender_Key])</f>
        <v>GK-02</v>
      </c>
      <c r="H1865" s="10">
        <f>Cleaned_Data[[#This Row],[Units_Sold]]</f>
        <v>2</v>
      </c>
      <c r="I1865" s="10">
        <f>Cleaned_Data[[#This Row],[MRP]]</f>
        <v>6110.0300000000007</v>
      </c>
      <c r="J1865" s="10">
        <f>Cleaned_Data[[#This Row],[Discount_Applied]]</f>
        <v>0.64</v>
      </c>
      <c r="K1865" s="10">
        <f>Cleaned_Data[[#This Row],[Revenue]]</f>
        <v>0</v>
      </c>
      <c r="L1865" s="10">
        <f>Cleaned_Data[[#This Row],[Profit]]</f>
        <v>3470.77</v>
      </c>
      <c r="M1865" s="10" t="str">
        <f>Cleaned_Data[[#This Row],[Product_Name]]</f>
        <v>LeBron 20</v>
      </c>
      <c r="N1865" s="10" t="str">
        <f>Cleaned_Data[[#This Row],[Product_Line]]</f>
        <v>Basketball</v>
      </c>
      <c r="O1865" s="10" t="str">
        <f>Cleaned_Data[[#This Row],[Size]]</f>
        <v>L</v>
      </c>
      <c r="P1865" s="10" t="str">
        <f t="shared" si="58"/>
        <v>LeBron 20|Basketball|L</v>
      </c>
      <c r="Q1865" s="11">
        <f>Cleaned_Data[[#This Row],[Order_Date]]</f>
        <v>45836</v>
      </c>
      <c r="R1865" s="10" t="str">
        <f>Cleaned_Data[[#This Row],[Region]]</f>
        <v>Delhi</v>
      </c>
      <c r="S1865" s="10" t="str">
        <f>Cleaned_Data[[#This Row],[Sales_Channel]]</f>
        <v>Online</v>
      </c>
      <c r="T1865" s="10" t="str">
        <f>Cleaned_Data[[#This Row],[Gender_Category]]</f>
        <v>Women</v>
      </c>
      <c r="U1865" t="str">
        <f t="shared" si="59"/>
        <v>DK-704</v>
      </c>
      <c r="V1865" s="10"/>
      <c r="W1865" s="10"/>
    </row>
    <row r="1866" spans="1:23" x14ac:dyDescent="0.3">
      <c r="A1866" s="10" t="s">
        <v>2185</v>
      </c>
      <c r="B1866" s="10">
        <f>Cleaned_Data[[#This Row],[Order_ID]]</f>
        <v>3950</v>
      </c>
      <c r="C1866" s="10" t="str">
        <f>_xlfn.XLOOKUP(P1866,Dim_Product!$E$2:$E$221,Dim_Product!$A$2:$A$221,"Not Found")</f>
        <v>PK-05</v>
      </c>
      <c r="D1866" s="10" t="str">
        <f>_xlfn.XLOOKUP(Table5[[#This Row],[Order_Date]],Table8[Date],Table8[Date_Key],"Not Found")</f>
        <v>DK-646</v>
      </c>
      <c r="E1866" s="10" t="str">
        <f>_xlfn.XLOOKUP(R1866,Table4[Region],Table4[Region_Key])</f>
        <v>RK-06</v>
      </c>
      <c r="F1866" s="10" t="str">
        <f>_xlfn.XLOOKUP(S1866,Table6[Sales_Channel],Table6[Channel_Key])</f>
        <v>CK-01</v>
      </c>
      <c r="G1866" s="10" t="str">
        <f>_xlfn.XLOOKUP(T1866,Table7[Gender_Category],Table7[Gender_Key])</f>
        <v>GK-01</v>
      </c>
      <c r="H1866" s="10">
        <f>Cleaned_Data[[#This Row],[Units_Sold]]</f>
        <v>2</v>
      </c>
      <c r="I1866" s="10">
        <f>Cleaned_Data[[#This Row],[MRP]]</f>
        <v>3474.66</v>
      </c>
      <c r="J1866" s="10">
        <f>Cleaned_Data[[#This Row],[Discount_Applied]]</f>
        <v>0</v>
      </c>
      <c r="K1866" s="10">
        <f>Cleaned_Data[[#This Row],[Revenue]]</f>
        <v>0</v>
      </c>
      <c r="L1866" s="10">
        <f>Cleaned_Data[[#This Row],[Profit]]</f>
        <v>474.81</v>
      </c>
      <c r="M1866" s="10" t="str">
        <f>Cleaned_Data[[#This Row],[Product_Name]]</f>
        <v>React Infinity</v>
      </c>
      <c r="N1866" s="10" t="str">
        <f>Cleaned_Data[[#This Row],[Product_Line]]</f>
        <v>Running</v>
      </c>
      <c r="O1866" s="10" t="str">
        <f>Cleaned_Data[[#This Row],[Size]]</f>
        <v>XL</v>
      </c>
      <c r="P1866" s="10" t="str">
        <f t="shared" si="58"/>
        <v>React Infinity|Running|XL</v>
      </c>
      <c r="Q1866" s="11">
        <f>Cleaned_Data[[#This Row],[Order_Date]]</f>
        <v>45778</v>
      </c>
      <c r="R1866" s="10" t="str">
        <f>Cleaned_Data[[#This Row],[Region]]</f>
        <v>Kolkata</v>
      </c>
      <c r="S1866" s="10" t="str">
        <f>Cleaned_Data[[#This Row],[Sales_Channel]]</f>
        <v>Online</v>
      </c>
      <c r="T1866" s="10" t="str">
        <f>Cleaned_Data[[#This Row],[Gender_Category]]</f>
        <v>Kids</v>
      </c>
      <c r="U1866" t="str">
        <f t="shared" si="59"/>
        <v>DK-646</v>
      </c>
      <c r="V1866" s="10"/>
      <c r="W1866" s="10"/>
    </row>
    <row r="1867" spans="1:23" x14ac:dyDescent="0.3">
      <c r="A1867" s="10" t="s">
        <v>2186</v>
      </c>
      <c r="B1867" s="10">
        <f>Cleaned_Data[[#This Row],[Order_ID]]</f>
        <v>3951</v>
      </c>
      <c r="C1867" s="10" t="str">
        <f>_xlfn.XLOOKUP(P1867,Dim_Product!$E$2:$E$221,Dim_Product!$A$2:$A$221,"Not Found")</f>
        <v>PK-75</v>
      </c>
      <c r="D1867" s="10" t="str">
        <f>_xlfn.XLOOKUP(Table5[[#This Row],[Order_Date]],Table8[Date],Table8[Date_Key],"Not Found")</f>
        <v>Not Found</v>
      </c>
      <c r="E1867" s="10" t="str">
        <f>_xlfn.XLOOKUP(R1867,Table4[Region],Table4[Region_Key])</f>
        <v>RK-05</v>
      </c>
      <c r="F1867" s="10" t="str">
        <f>_xlfn.XLOOKUP(S1867,Table6[Sales_Channel],Table6[Channel_Key])</f>
        <v>CK-01</v>
      </c>
      <c r="G1867" s="10" t="str">
        <f>_xlfn.XLOOKUP(T1867,Table7[Gender_Category],Table7[Gender_Key])</f>
        <v>GK-02</v>
      </c>
      <c r="H1867" s="10">
        <f>Cleaned_Data[[#This Row],[Units_Sold]]</f>
        <v>2</v>
      </c>
      <c r="I1867" s="10">
        <f>Cleaned_Data[[#This Row],[MRP]]</f>
        <v>6110.0300000000007</v>
      </c>
      <c r="J1867" s="10">
        <f>Cleaned_Data[[#This Row],[Discount_Applied]]</f>
        <v>0</v>
      </c>
      <c r="K1867" s="10">
        <f>Cleaned_Data[[#This Row],[Revenue]]</f>
        <v>0</v>
      </c>
      <c r="L1867" s="10">
        <f>Cleaned_Data[[#This Row],[Profit]]</f>
        <v>1982.85</v>
      </c>
      <c r="M1867" s="10" t="str">
        <f>Cleaned_Data[[#This Row],[Product_Name]]</f>
        <v>Mercurial Superfly</v>
      </c>
      <c r="N1867" s="10" t="str">
        <f>Cleaned_Data[[#This Row],[Product_Line]]</f>
        <v>Soccer</v>
      </c>
      <c r="O1867" s="10" t="str">
        <f>Cleaned_Data[[#This Row],[Size]]</f>
        <v>NA</v>
      </c>
      <c r="P1867" s="10" t="str">
        <f t="shared" si="58"/>
        <v>Mercurial Superfly|Soccer|NA</v>
      </c>
      <c r="Q1867" s="11" t="str">
        <f>Cleaned_Data[[#This Row],[Order_Date]]</f>
        <v/>
      </c>
      <c r="R1867" s="10" t="str">
        <f>Cleaned_Data[[#This Row],[Region]]</f>
        <v>Delhi</v>
      </c>
      <c r="S1867" s="10" t="str">
        <f>Cleaned_Data[[#This Row],[Sales_Channel]]</f>
        <v>Online</v>
      </c>
      <c r="T1867" s="10" t="str">
        <f>Cleaned_Data[[#This Row],[Gender_Category]]</f>
        <v>Women</v>
      </c>
      <c r="U1867" t="str">
        <f t="shared" si="59"/>
        <v>Not Found</v>
      </c>
      <c r="V1867" s="10"/>
      <c r="W1867" s="10"/>
    </row>
    <row r="1868" spans="1:23" x14ac:dyDescent="0.3">
      <c r="A1868" s="10" t="s">
        <v>2187</v>
      </c>
      <c r="B1868" s="10">
        <f>Cleaned_Data[[#This Row],[Order_ID]]</f>
        <v>3952</v>
      </c>
      <c r="C1868" s="10" t="str">
        <f>_xlfn.XLOOKUP(P1868,Dim_Product!$E$2:$E$221,Dim_Product!$A$2:$A$221,"Not Found")</f>
        <v>PK-198</v>
      </c>
      <c r="D1868" s="10" t="str">
        <f>_xlfn.XLOOKUP(Table5[[#This Row],[Order_Date]],Table8[Date],Table8[Date_Key],"Not Found")</f>
        <v>DK-570</v>
      </c>
      <c r="E1868" s="10" t="str">
        <f>_xlfn.XLOOKUP(R1868,Table4[Region],Table4[Region_Key])</f>
        <v>RK-03</v>
      </c>
      <c r="F1868" s="10" t="str">
        <f>_xlfn.XLOOKUP(S1868,Table6[Sales_Channel],Table6[Channel_Key])</f>
        <v>CK-01</v>
      </c>
      <c r="G1868" s="10" t="str">
        <f>_xlfn.XLOOKUP(T1868,Table7[Gender_Category],Table7[Gender_Key])</f>
        <v>GK-02</v>
      </c>
      <c r="H1868" s="10">
        <f>Cleaned_Data[[#This Row],[Units_Sold]]</f>
        <v>2</v>
      </c>
      <c r="I1868" s="10">
        <f>Cleaned_Data[[#This Row],[MRP]]</f>
        <v>6110.0300000000007</v>
      </c>
      <c r="J1868" s="10">
        <f>Cleaned_Data[[#This Row],[Discount_Applied]]</f>
        <v>0.83</v>
      </c>
      <c r="K1868" s="10">
        <f>Cleaned_Data[[#This Row],[Revenue]]</f>
        <v>0</v>
      </c>
      <c r="L1868" s="10">
        <f>Cleaned_Data[[#This Row],[Profit]]</f>
        <v>3142.6</v>
      </c>
      <c r="M1868" s="10" t="str">
        <f>Cleaned_Data[[#This Row],[Product_Name]]</f>
        <v>Mercurial Superfly</v>
      </c>
      <c r="N1868" s="10" t="str">
        <f>Cleaned_Data[[#This Row],[Product_Line]]</f>
        <v>Soccer</v>
      </c>
      <c r="O1868" s="10" t="str">
        <f>Cleaned_Data[[#This Row],[Size]]</f>
        <v>12</v>
      </c>
      <c r="P1868" s="10" t="str">
        <f t="shared" si="58"/>
        <v>Mercurial Superfly|Soccer|12</v>
      </c>
      <c r="Q1868" s="11">
        <f>Cleaned_Data[[#This Row],[Order_Date]]</f>
        <v>45702</v>
      </c>
      <c r="R1868" s="10" t="str">
        <f>Cleaned_Data[[#This Row],[Region]]</f>
        <v>Mumbai</v>
      </c>
      <c r="S1868" s="10" t="str">
        <f>Cleaned_Data[[#This Row],[Sales_Channel]]</f>
        <v>Online</v>
      </c>
      <c r="T1868" s="10" t="str">
        <f>Cleaned_Data[[#This Row],[Gender_Category]]</f>
        <v>Women</v>
      </c>
      <c r="U1868" t="str">
        <f t="shared" si="59"/>
        <v>DK-570</v>
      </c>
      <c r="V1868" s="10"/>
      <c r="W1868" s="10"/>
    </row>
    <row r="1869" spans="1:23" x14ac:dyDescent="0.3">
      <c r="A1869" s="10" t="s">
        <v>2188</v>
      </c>
      <c r="B1869" s="10">
        <f>Cleaned_Data[[#This Row],[Order_ID]]</f>
        <v>3953</v>
      </c>
      <c r="C1869" s="10" t="str">
        <f>_xlfn.XLOOKUP(P1869,Dim_Product!$E$2:$E$221,Dim_Product!$A$2:$A$221,"Not Found")</f>
        <v>PK-41</v>
      </c>
      <c r="D1869" s="10" t="str">
        <f>_xlfn.XLOOKUP(Table5[[#This Row],[Order_Date]],Table8[Date],Table8[Date_Key],"Not Found")</f>
        <v>DK-437</v>
      </c>
      <c r="E1869" s="10" t="str">
        <f>_xlfn.XLOOKUP(R1869,Table4[Region],Table4[Region_Key])</f>
        <v>RK-05</v>
      </c>
      <c r="F1869" s="10" t="str">
        <f>_xlfn.XLOOKUP(S1869,Table6[Sales_Channel],Table6[Channel_Key])</f>
        <v>CK-02</v>
      </c>
      <c r="G1869" s="10" t="str">
        <f>_xlfn.XLOOKUP(T1869,Table7[Gender_Category],Table7[Gender_Key])</f>
        <v>GK-02</v>
      </c>
      <c r="H1869" s="10">
        <f>Cleaned_Data[[#This Row],[Units_Sold]]</f>
        <v>2</v>
      </c>
      <c r="I1869" s="10">
        <f>Cleaned_Data[[#This Row],[MRP]]</f>
        <v>6110.0300000000007</v>
      </c>
      <c r="J1869" s="10">
        <f>Cleaned_Data[[#This Row],[Discount_Applied]]</f>
        <v>0</v>
      </c>
      <c r="K1869" s="10">
        <f>Cleaned_Data[[#This Row],[Revenue]]</f>
        <v>0</v>
      </c>
      <c r="L1869" s="10">
        <f>Cleaned_Data[[#This Row],[Profit]]</f>
        <v>2004.93</v>
      </c>
      <c r="M1869" s="10" t="str">
        <f>Cleaned_Data[[#This Row],[Product_Name]]</f>
        <v>Air Jordan</v>
      </c>
      <c r="N1869" s="10" t="str">
        <f>Cleaned_Data[[#This Row],[Product_Line]]</f>
        <v>Basketball</v>
      </c>
      <c r="O1869" s="10" t="str">
        <f>Cleaned_Data[[#This Row],[Size]]</f>
        <v>XL</v>
      </c>
      <c r="P1869" s="10" t="str">
        <f t="shared" si="58"/>
        <v>Air Jordan|Basketball|XL</v>
      </c>
      <c r="Q1869" s="11">
        <f>Cleaned_Data[[#This Row],[Order_Date]]</f>
        <v>45569</v>
      </c>
      <c r="R1869" s="10" t="str">
        <f>Cleaned_Data[[#This Row],[Region]]</f>
        <v>Delhi</v>
      </c>
      <c r="S1869" s="10" t="str">
        <f>Cleaned_Data[[#This Row],[Sales_Channel]]</f>
        <v>Retail</v>
      </c>
      <c r="T1869" s="10" t="str">
        <f>Cleaned_Data[[#This Row],[Gender_Category]]</f>
        <v>Women</v>
      </c>
      <c r="U1869" t="str">
        <f t="shared" si="59"/>
        <v>DK-437</v>
      </c>
      <c r="V1869" s="10"/>
      <c r="W1869" s="10"/>
    </row>
    <row r="1870" spans="1:23" x14ac:dyDescent="0.3">
      <c r="A1870" s="10" t="s">
        <v>2189</v>
      </c>
      <c r="B1870" s="10">
        <f>Cleaned_Data[[#This Row],[Order_ID]]</f>
        <v>3955</v>
      </c>
      <c r="C1870" s="10" t="str">
        <f>_xlfn.XLOOKUP(P1870,Dim_Product!$E$2:$E$221,Dim_Product!$A$2:$A$221,"Not Found")</f>
        <v>PK-21</v>
      </c>
      <c r="D1870" s="10" t="str">
        <f>_xlfn.XLOOKUP(Table5[[#This Row],[Order_Date]],Table8[Date],Table8[Date_Key],"Not Found")</f>
        <v>DK-642</v>
      </c>
      <c r="E1870" s="10" t="str">
        <f>_xlfn.XLOOKUP(R1870,Table4[Region],Table4[Region_Key])</f>
        <v>RK-04</v>
      </c>
      <c r="F1870" s="10" t="str">
        <f>_xlfn.XLOOKUP(S1870,Table6[Sales_Channel],Table6[Channel_Key])</f>
        <v>CK-02</v>
      </c>
      <c r="G1870" s="10" t="str">
        <f>_xlfn.XLOOKUP(T1870,Table7[Gender_Category],Table7[Gender_Key])</f>
        <v>GK-01</v>
      </c>
      <c r="H1870" s="10">
        <f>Cleaned_Data[[#This Row],[Units_Sold]]</f>
        <v>3</v>
      </c>
      <c r="I1870" s="10">
        <f>Cleaned_Data[[#This Row],[MRP]]</f>
        <v>6110.0300000000007</v>
      </c>
      <c r="J1870" s="10">
        <f>Cleaned_Data[[#This Row],[Discount_Applied]]</f>
        <v>0</v>
      </c>
      <c r="K1870" s="10">
        <f>Cleaned_Data[[#This Row],[Revenue]]</f>
        <v>0</v>
      </c>
      <c r="L1870" s="10">
        <f>Cleaned_Data[[#This Row],[Profit]]</f>
        <v>1798.76</v>
      </c>
      <c r="M1870" s="10" t="str">
        <f>Cleaned_Data[[#This Row],[Product_Name]]</f>
        <v>SuperRep Go</v>
      </c>
      <c r="N1870" s="10" t="str">
        <f>Cleaned_Data[[#This Row],[Product_Line]]</f>
        <v>Training</v>
      </c>
      <c r="O1870" s="10" t="str">
        <f>Cleaned_Data[[#This Row],[Size]]</f>
        <v>XL</v>
      </c>
      <c r="P1870" s="10" t="str">
        <f t="shared" si="58"/>
        <v>SuperRep Go|Training|XL</v>
      </c>
      <c r="Q1870" s="11">
        <f>Cleaned_Data[[#This Row],[Order_Date]]</f>
        <v>45774</v>
      </c>
      <c r="R1870" s="10" t="str">
        <f>Cleaned_Data[[#This Row],[Region]]</f>
        <v>Pune</v>
      </c>
      <c r="S1870" s="10" t="str">
        <f>Cleaned_Data[[#This Row],[Sales_Channel]]</f>
        <v>Retail</v>
      </c>
      <c r="T1870" s="10" t="str">
        <f>Cleaned_Data[[#This Row],[Gender_Category]]</f>
        <v>Kids</v>
      </c>
      <c r="U1870" t="str">
        <f t="shared" si="59"/>
        <v>DK-642</v>
      </c>
      <c r="V1870" s="10"/>
      <c r="W1870" s="10"/>
    </row>
    <row r="1871" spans="1:23" x14ac:dyDescent="0.3">
      <c r="A1871" s="10" t="s">
        <v>2190</v>
      </c>
      <c r="B1871" s="10">
        <f>Cleaned_Data[[#This Row],[Order_ID]]</f>
        <v>3956</v>
      </c>
      <c r="C1871" s="10" t="str">
        <f>_xlfn.XLOOKUP(P1871,Dim_Product!$E$2:$E$221,Dim_Product!$A$2:$A$221,"Not Found")</f>
        <v>PK-145</v>
      </c>
      <c r="D1871" s="10" t="str">
        <f>_xlfn.XLOOKUP(Table5[[#This Row],[Order_Date]],Table8[Date],Table8[Date_Key],"Not Found")</f>
        <v>Not Found</v>
      </c>
      <c r="E1871" s="10" t="str">
        <f>_xlfn.XLOOKUP(R1871,Table4[Region],Table4[Region_Key])</f>
        <v>RK-02</v>
      </c>
      <c r="F1871" s="10" t="str">
        <f>_xlfn.XLOOKUP(S1871,Table6[Sales_Channel],Table6[Channel_Key])</f>
        <v>CK-01</v>
      </c>
      <c r="G1871" s="10" t="str">
        <f>_xlfn.XLOOKUP(T1871,Table7[Gender_Category],Table7[Gender_Key])</f>
        <v>GK-02</v>
      </c>
      <c r="H1871" s="10">
        <f>Cleaned_Data[[#This Row],[Units_Sold]]</f>
        <v>2</v>
      </c>
      <c r="I1871" s="10">
        <f>Cleaned_Data[[#This Row],[MRP]]</f>
        <v>6110.0300000000007</v>
      </c>
      <c r="J1871" s="10">
        <f>Cleaned_Data[[#This Row],[Discount_Applied]]</f>
        <v>0</v>
      </c>
      <c r="K1871" s="10">
        <f>Cleaned_Data[[#This Row],[Revenue]]</f>
        <v>0</v>
      </c>
      <c r="L1871" s="10">
        <f>Cleaned_Data[[#This Row],[Profit]]</f>
        <v>2842.28</v>
      </c>
      <c r="M1871" s="10" t="str">
        <f>Cleaned_Data[[#This Row],[Product_Name]]</f>
        <v>Air Force 1</v>
      </c>
      <c r="N1871" s="10" t="str">
        <f>Cleaned_Data[[#This Row],[Product_Line]]</f>
        <v>Lifestyle</v>
      </c>
      <c r="O1871" s="10" t="str">
        <f>Cleaned_Data[[#This Row],[Size]]</f>
        <v>NA</v>
      </c>
      <c r="P1871" s="10" t="str">
        <f t="shared" si="58"/>
        <v>Air Force 1|Lifestyle|NA</v>
      </c>
      <c r="Q1871" s="11" t="str">
        <f>Cleaned_Data[[#This Row],[Order_Date]]</f>
        <v/>
      </c>
      <c r="R1871" s="10" t="str">
        <f>Cleaned_Data[[#This Row],[Region]]</f>
        <v>Hyderabad</v>
      </c>
      <c r="S1871" s="10" t="str">
        <f>Cleaned_Data[[#This Row],[Sales_Channel]]</f>
        <v>Online</v>
      </c>
      <c r="T1871" s="10" t="str">
        <f>Cleaned_Data[[#This Row],[Gender_Category]]</f>
        <v>Women</v>
      </c>
      <c r="U1871" t="str">
        <f t="shared" si="59"/>
        <v>Not Found</v>
      </c>
      <c r="V1871" s="10"/>
      <c r="W1871" s="10"/>
    </row>
    <row r="1872" spans="1:23" x14ac:dyDescent="0.3">
      <c r="A1872" s="10" t="s">
        <v>2191</v>
      </c>
      <c r="B1872" s="10">
        <f>Cleaned_Data[[#This Row],[Order_ID]]</f>
        <v>3957</v>
      </c>
      <c r="C1872" s="10" t="str">
        <f>_xlfn.XLOOKUP(P1872,Dim_Product!$E$2:$E$221,Dim_Product!$A$2:$A$221,"Not Found")</f>
        <v>PK-96</v>
      </c>
      <c r="D1872" s="10" t="str">
        <f>_xlfn.XLOOKUP(Table5[[#This Row],[Order_Date]],Table8[Date],Table8[Date_Key],"Not Found")</f>
        <v>DK-662</v>
      </c>
      <c r="E1872" s="10" t="str">
        <f>_xlfn.XLOOKUP(R1872,Table4[Region],Table4[Region_Key])</f>
        <v>RK-02</v>
      </c>
      <c r="F1872" s="10" t="str">
        <f>_xlfn.XLOOKUP(S1872,Table6[Sales_Channel],Table6[Channel_Key])</f>
        <v>CK-01</v>
      </c>
      <c r="G1872" s="10" t="str">
        <f>_xlfn.XLOOKUP(T1872,Table7[Gender_Category],Table7[Gender_Key])</f>
        <v>GK-03</v>
      </c>
      <c r="H1872" s="10">
        <f>Cleaned_Data[[#This Row],[Units_Sold]]</f>
        <v>2</v>
      </c>
      <c r="I1872" s="10">
        <f>Cleaned_Data[[#This Row],[MRP]]</f>
        <v>2113.0100000000002</v>
      </c>
      <c r="J1872" s="10">
        <f>Cleaned_Data[[#This Row],[Discount_Applied]]</f>
        <v>0</v>
      </c>
      <c r="K1872" s="10">
        <f>Cleaned_Data[[#This Row],[Revenue]]</f>
        <v>0</v>
      </c>
      <c r="L1872" s="10">
        <f>Cleaned_Data[[#This Row],[Profit]]</f>
        <v>2404.92</v>
      </c>
      <c r="M1872" s="10" t="str">
        <f>Cleaned_Data[[#This Row],[Product_Name]]</f>
        <v>Waffle One</v>
      </c>
      <c r="N1872" s="10" t="str">
        <f>Cleaned_Data[[#This Row],[Product_Line]]</f>
        <v>Lifestyle</v>
      </c>
      <c r="O1872" s="10" t="str">
        <f>Cleaned_Data[[#This Row],[Size]]</f>
        <v>XL</v>
      </c>
      <c r="P1872" s="10" t="str">
        <f t="shared" si="58"/>
        <v>Waffle One|Lifestyle|XL</v>
      </c>
      <c r="Q1872" s="11">
        <f>Cleaned_Data[[#This Row],[Order_Date]]</f>
        <v>45794</v>
      </c>
      <c r="R1872" s="10" t="str">
        <f>Cleaned_Data[[#This Row],[Region]]</f>
        <v>Hyderabad</v>
      </c>
      <c r="S1872" s="10" t="str">
        <f>Cleaned_Data[[#This Row],[Sales_Channel]]</f>
        <v>Online</v>
      </c>
      <c r="T1872" s="10" t="str">
        <f>Cleaned_Data[[#This Row],[Gender_Category]]</f>
        <v>Men</v>
      </c>
      <c r="U1872" t="str">
        <f t="shared" si="59"/>
        <v>DK-662</v>
      </c>
      <c r="V1872" s="10"/>
      <c r="W1872" s="10"/>
    </row>
    <row r="1873" spans="1:23" x14ac:dyDescent="0.3">
      <c r="A1873" s="10" t="s">
        <v>2192</v>
      </c>
      <c r="B1873" s="10">
        <f>Cleaned_Data[[#This Row],[Order_ID]]</f>
        <v>3958</v>
      </c>
      <c r="C1873" s="10" t="str">
        <f>_xlfn.XLOOKUP(P1873,Dim_Product!$E$2:$E$221,Dim_Product!$A$2:$A$221,"Not Found")</f>
        <v>PK-106</v>
      </c>
      <c r="D1873" s="10" t="str">
        <f>_xlfn.XLOOKUP(Table5[[#This Row],[Order_Date]],Table8[Date],Table8[Date_Key],"Not Found")</f>
        <v>DK-420</v>
      </c>
      <c r="E1873" s="10" t="str">
        <f>_xlfn.XLOOKUP(R1873,Table4[Region],Table4[Region_Key])</f>
        <v>RK-06</v>
      </c>
      <c r="F1873" s="10" t="str">
        <f>_xlfn.XLOOKUP(S1873,Table6[Sales_Channel],Table6[Channel_Key])</f>
        <v>CK-02</v>
      </c>
      <c r="G1873" s="10" t="str">
        <f>_xlfn.XLOOKUP(T1873,Table7[Gender_Category],Table7[Gender_Key])</f>
        <v>GK-02</v>
      </c>
      <c r="H1873" s="10">
        <f>Cleaned_Data[[#This Row],[Units_Sold]]</f>
        <v>4</v>
      </c>
      <c r="I1873" s="10">
        <f>Cleaned_Data[[#This Row],[MRP]]</f>
        <v>8614.93</v>
      </c>
      <c r="J1873" s="10">
        <f>Cleaned_Data[[#This Row],[Discount_Applied]]</f>
        <v>0</v>
      </c>
      <c r="K1873" s="10">
        <f>Cleaned_Data[[#This Row],[Revenue]]</f>
        <v>0</v>
      </c>
      <c r="L1873" s="10">
        <f>Cleaned_Data[[#This Row],[Profit]]</f>
        <v>-312.44</v>
      </c>
      <c r="M1873" s="10" t="str">
        <f>Cleaned_Data[[#This Row],[Product_Name]]</f>
        <v>Dunk Low</v>
      </c>
      <c r="N1873" s="10" t="str">
        <f>Cleaned_Data[[#This Row],[Product_Line]]</f>
        <v>Lifestyle</v>
      </c>
      <c r="O1873" s="10" t="str">
        <f>Cleaned_Data[[#This Row],[Size]]</f>
        <v>NA</v>
      </c>
      <c r="P1873" s="10" t="str">
        <f t="shared" si="58"/>
        <v>Dunk Low|Lifestyle|NA</v>
      </c>
      <c r="Q1873" s="11">
        <f>Cleaned_Data[[#This Row],[Order_Date]]</f>
        <v>45552</v>
      </c>
      <c r="R1873" s="10" t="str">
        <f>Cleaned_Data[[#This Row],[Region]]</f>
        <v>Kolkata</v>
      </c>
      <c r="S1873" s="10" t="str">
        <f>Cleaned_Data[[#This Row],[Sales_Channel]]</f>
        <v>Retail</v>
      </c>
      <c r="T1873" s="10" t="str">
        <f>Cleaned_Data[[#This Row],[Gender_Category]]</f>
        <v>Women</v>
      </c>
      <c r="U1873" t="str">
        <f t="shared" si="59"/>
        <v>DK-420</v>
      </c>
      <c r="V1873" s="10"/>
      <c r="W1873" s="10"/>
    </row>
    <row r="1874" spans="1:23" x14ac:dyDescent="0.3">
      <c r="A1874" s="10" t="s">
        <v>2193</v>
      </c>
      <c r="B1874" s="10">
        <f>Cleaned_Data[[#This Row],[Order_ID]]</f>
        <v>3959</v>
      </c>
      <c r="C1874" s="10" t="str">
        <f>_xlfn.XLOOKUP(P1874,Dim_Product!$E$2:$E$221,Dim_Product!$A$2:$A$221,"Not Found")</f>
        <v>PK-111</v>
      </c>
      <c r="D1874" s="10" t="str">
        <f>_xlfn.XLOOKUP(Table5[[#This Row],[Order_Date]],Table8[Date],Table8[Date_Key],"Not Found")</f>
        <v>Not Found</v>
      </c>
      <c r="E1874" s="10" t="str">
        <f>_xlfn.XLOOKUP(R1874,Table4[Region],Table4[Region_Key])</f>
        <v>RK-03</v>
      </c>
      <c r="F1874" s="10" t="str">
        <f>_xlfn.XLOOKUP(S1874,Table6[Sales_Channel],Table6[Channel_Key])</f>
        <v>CK-02</v>
      </c>
      <c r="G1874" s="10" t="str">
        <f>_xlfn.XLOOKUP(T1874,Table7[Gender_Category],Table7[Gender_Key])</f>
        <v>GK-01</v>
      </c>
      <c r="H1874" s="10">
        <f>Cleaned_Data[[#This Row],[Units_Sold]]</f>
        <v>4</v>
      </c>
      <c r="I1874" s="10">
        <f>Cleaned_Data[[#This Row],[MRP]]</f>
        <v>6091.98</v>
      </c>
      <c r="J1874" s="10">
        <f>Cleaned_Data[[#This Row],[Discount_Applied]]</f>
        <v>0</v>
      </c>
      <c r="K1874" s="10">
        <f>Cleaned_Data[[#This Row],[Revenue]]</f>
        <v>0</v>
      </c>
      <c r="L1874" s="10">
        <f>Cleaned_Data[[#This Row],[Profit]]</f>
        <v>2494.96</v>
      </c>
      <c r="M1874" s="10" t="str">
        <f>Cleaned_Data[[#This Row],[Product_Name]]</f>
        <v>Dunk Low</v>
      </c>
      <c r="N1874" s="10" t="str">
        <f>Cleaned_Data[[#This Row],[Product_Line]]</f>
        <v>Lifestyle</v>
      </c>
      <c r="O1874" s="10" t="str">
        <f>Cleaned_Data[[#This Row],[Size]]</f>
        <v>M</v>
      </c>
      <c r="P1874" s="10" t="str">
        <f t="shared" si="58"/>
        <v>Dunk Low|Lifestyle|M</v>
      </c>
      <c r="Q1874" s="11" t="str">
        <f>Cleaned_Data[[#This Row],[Order_Date]]</f>
        <v/>
      </c>
      <c r="R1874" s="10" t="str">
        <f>Cleaned_Data[[#This Row],[Region]]</f>
        <v>Mumbai</v>
      </c>
      <c r="S1874" s="10" t="str">
        <f>Cleaned_Data[[#This Row],[Sales_Channel]]</f>
        <v>Retail</v>
      </c>
      <c r="T1874" s="10" t="str">
        <f>Cleaned_Data[[#This Row],[Gender_Category]]</f>
        <v>Kids</v>
      </c>
      <c r="U1874" t="str">
        <f t="shared" si="59"/>
        <v>Not Found</v>
      </c>
      <c r="V1874" s="10"/>
      <c r="W1874" s="10"/>
    </row>
    <row r="1875" spans="1:23" x14ac:dyDescent="0.3">
      <c r="A1875" s="10" t="s">
        <v>2194</v>
      </c>
      <c r="B1875" s="10">
        <f>Cleaned_Data[[#This Row],[Order_ID]]</f>
        <v>3960</v>
      </c>
      <c r="C1875" s="10" t="str">
        <f>_xlfn.XLOOKUP(P1875,Dim_Product!$E$2:$E$221,Dim_Product!$A$2:$A$221,"Not Found")</f>
        <v>PK-212</v>
      </c>
      <c r="D1875" s="10" t="str">
        <f>_xlfn.XLOOKUP(Table5[[#This Row],[Order_Date]],Table8[Date],Table8[Date_Key],"Not Found")</f>
        <v>Not Found</v>
      </c>
      <c r="E1875" s="10" t="str">
        <f>_xlfn.XLOOKUP(R1875,Table4[Region],Table4[Region_Key])</f>
        <v>RK-03</v>
      </c>
      <c r="F1875" s="10" t="str">
        <f>_xlfn.XLOOKUP(S1875,Table6[Sales_Channel],Table6[Channel_Key])</f>
        <v>CK-02</v>
      </c>
      <c r="G1875" s="10" t="str">
        <f>_xlfn.XLOOKUP(T1875,Table7[Gender_Category],Table7[Gender_Key])</f>
        <v>GK-02</v>
      </c>
      <c r="H1875" s="10">
        <f>Cleaned_Data[[#This Row],[Units_Sold]]</f>
        <v>2</v>
      </c>
      <c r="I1875" s="10">
        <f>Cleaned_Data[[#This Row],[MRP]]</f>
        <v>2451.4699999999998</v>
      </c>
      <c r="J1875" s="10">
        <f>Cleaned_Data[[#This Row],[Discount_Applied]]</f>
        <v>0</v>
      </c>
      <c r="K1875" s="10">
        <f>Cleaned_Data[[#This Row],[Revenue]]</f>
        <v>0</v>
      </c>
      <c r="L1875" s="10">
        <f>Cleaned_Data[[#This Row],[Profit]]</f>
        <v>1850.9</v>
      </c>
      <c r="M1875" s="10" t="str">
        <f>Cleaned_Data[[#This Row],[Product_Name]]</f>
        <v>Dunk Low</v>
      </c>
      <c r="N1875" s="10" t="str">
        <f>Cleaned_Data[[#This Row],[Product_Line]]</f>
        <v>Lifestyle</v>
      </c>
      <c r="O1875" s="10" t="str">
        <f>Cleaned_Data[[#This Row],[Size]]</f>
        <v>9</v>
      </c>
      <c r="P1875" s="10" t="str">
        <f t="shared" si="58"/>
        <v>Dunk Low|Lifestyle|9</v>
      </c>
      <c r="Q1875" s="11" t="str">
        <f>Cleaned_Data[[#This Row],[Order_Date]]</f>
        <v/>
      </c>
      <c r="R1875" s="10" t="str">
        <f>Cleaned_Data[[#This Row],[Region]]</f>
        <v>Mumbai</v>
      </c>
      <c r="S1875" s="10" t="str">
        <f>Cleaned_Data[[#This Row],[Sales_Channel]]</f>
        <v>Retail</v>
      </c>
      <c r="T1875" s="10" t="str">
        <f>Cleaned_Data[[#This Row],[Gender_Category]]</f>
        <v>Women</v>
      </c>
      <c r="U1875" t="str">
        <f t="shared" si="59"/>
        <v>Not Found</v>
      </c>
      <c r="V1875" s="10"/>
      <c r="W1875" s="10"/>
    </row>
    <row r="1876" spans="1:23" x14ac:dyDescent="0.3">
      <c r="A1876" s="10" t="s">
        <v>2195</v>
      </c>
      <c r="B1876" s="10">
        <f>Cleaned_Data[[#This Row],[Order_ID]]</f>
        <v>3961</v>
      </c>
      <c r="C1876" s="10" t="str">
        <f>_xlfn.XLOOKUP(P1876,Dim_Product!$E$2:$E$221,Dim_Product!$A$2:$A$221,"Not Found")</f>
        <v>PK-69</v>
      </c>
      <c r="D1876" s="10" t="str">
        <f>_xlfn.XLOOKUP(Table5[[#This Row],[Order_Date]],Table8[Date],Table8[Date_Key],"Not Found")</f>
        <v>DK-399</v>
      </c>
      <c r="E1876" s="10" t="str">
        <f>_xlfn.XLOOKUP(R1876,Table4[Region],Table4[Region_Key])</f>
        <v>RK-02</v>
      </c>
      <c r="F1876" s="10" t="str">
        <f>_xlfn.XLOOKUP(S1876,Table6[Sales_Channel],Table6[Channel_Key])</f>
        <v>CK-01</v>
      </c>
      <c r="G1876" s="10" t="str">
        <f>_xlfn.XLOOKUP(T1876,Table7[Gender_Category],Table7[Gender_Key])</f>
        <v>GK-01</v>
      </c>
      <c r="H1876" s="10">
        <f>Cleaned_Data[[#This Row],[Units_Sold]]</f>
        <v>2</v>
      </c>
      <c r="I1876" s="10">
        <f>Cleaned_Data[[#This Row],[MRP]]</f>
        <v>3369.14</v>
      </c>
      <c r="J1876" s="10">
        <f>Cleaned_Data[[#This Row],[Discount_Applied]]</f>
        <v>0</v>
      </c>
      <c r="K1876" s="10">
        <f>Cleaned_Data[[#This Row],[Revenue]]</f>
        <v>0</v>
      </c>
      <c r="L1876" s="10">
        <f>Cleaned_Data[[#This Row],[Profit]]</f>
        <v>3888.52</v>
      </c>
      <c r="M1876" s="10" t="str">
        <f>Cleaned_Data[[#This Row],[Product_Name]]</f>
        <v>Waffle One</v>
      </c>
      <c r="N1876" s="10" t="str">
        <f>Cleaned_Data[[#This Row],[Product_Line]]</f>
        <v>Lifestyle</v>
      </c>
      <c r="O1876" s="10" t="str">
        <f>Cleaned_Data[[#This Row],[Size]]</f>
        <v>NA</v>
      </c>
      <c r="P1876" s="10" t="str">
        <f t="shared" si="58"/>
        <v>Waffle One|Lifestyle|NA</v>
      </c>
      <c r="Q1876" s="11">
        <f>Cleaned_Data[[#This Row],[Order_Date]]</f>
        <v>45531</v>
      </c>
      <c r="R1876" s="10" t="str">
        <f>Cleaned_Data[[#This Row],[Region]]</f>
        <v>Hyderabad</v>
      </c>
      <c r="S1876" s="10" t="str">
        <f>Cleaned_Data[[#This Row],[Sales_Channel]]</f>
        <v>Online</v>
      </c>
      <c r="T1876" s="10" t="str">
        <f>Cleaned_Data[[#This Row],[Gender_Category]]</f>
        <v>Kids</v>
      </c>
      <c r="U1876" t="str">
        <f t="shared" si="59"/>
        <v>DK-399</v>
      </c>
      <c r="V1876" s="10"/>
      <c r="W1876" s="10"/>
    </row>
    <row r="1877" spans="1:23" x14ac:dyDescent="0.3">
      <c r="A1877" s="10" t="s">
        <v>2196</v>
      </c>
      <c r="B1877" s="10">
        <f>Cleaned_Data[[#This Row],[Order_ID]]</f>
        <v>3963</v>
      </c>
      <c r="C1877" s="10" t="str">
        <f>_xlfn.XLOOKUP(P1877,Dim_Product!$E$2:$E$221,Dim_Product!$A$2:$A$221,"Not Found")</f>
        <v>PK-29</v>
      </c>
      <c r="D1877" s="10" t="str">
        <f>_xlfn.XLOOKUP(Table5[[#This Row],[Order_Date]],Table8[Date],Table8[Date_Key],"Not Found")</f>
        <v>Not Found</v>
      </c>
      <c r="E1877" s="10" t="str">
        <f>_xlfn.XLOOKUP(R1877,Table4[Region],Table4[Region_Key])</f>
        <v>RK-03</v>
      </c>
      <c r="F1877" s="10" t="str">
        <f>_xlfn.XLOOKUP(S1877,Table6[Sales_Channel],Table6[Channel_Key])</f>
        <v>CK-02</v>
      </c>
      <c r="G1877" s="10" t="str">
        <f>_xlfn.XLOOKUP(T1877,Table7[Gender_Category],Table7[Gender_Key])</f>
        <v>GK-03</v>
      </c>
      <c r="H1877" s="10">
        <f>Cleaned_Data[[#This Row],[Units_Sold]]</f>
        <v>1</v>
      </c>
      <c r="I1877" s="10">
        <f>Cleaned_Data[[#This Row],[MRP]]</f>
        <v>6698.41</v>
      </c>
      <c r="J1877" s="10">
        <f>Cleaned_Data[[#This Row],[Discount_Applied]]</f>
        <v>0</v>
      </c>
      <c r="K1877" s="10">
        <f>Cleaned_Data[[#This Row],[Revenue]]</f>
        <v>0</v>
      </c>
      <c r="L1877" s="10">
        <f>Cleaned_Data[[#This Row],[Profit]]</f>
        <v>-245.76</v>
      </c>
      <c r="M1877" s="10" t="str">
        <f>Cleaned_Data[[#This Row],[Product_Name]]</f>
        <v>Mercurial Superfly</v>
      </c>
      <c r="N1877" s="10" t="str">
        <f>Cleaned_Data[[#This Row],[Product_Line]]</f>
        <v>Soccer</v>
      </c>
      <c r="O1877" s="10" t="str">
        <f>Cleaned_Data[[#This Row],[Size]]</f>
        <v>XL</v>
      </c>
      <c r="P1877" s="10" t="str">
        <f t="shared" si="58"/>
        <v>Mercurial Superfly|Soccer|XL</v>
      </c>
      <c r="Q1877" s="11" t="str">
        <f>Cleaned_Data[[#This Row],[Order_Date]]</f>
        <v/>
      </c>
      <c r="R1877" s="10" t="str">
        <f>Cleaned_Data[[#This Row],[Region]]</f>
        <v>Mumbai</v>
      </c>
      <c r="S1877" s="10" t="str">
        <f>Cleaned_Data[[#This Row],[Sales_Channel]]</f>
        <v>Retail</v>
      </c>
      <c r="T1877" s="10" t="str">
        <f>Cleaned_Data[[#This Row],[Gender_Category]]</f>
        <v>Men</v>
      </c>
      <c r="U1877" t="str">
        <f t="shared" si="59"/>
        <v>Not Found</v>
      </c>
      <c r="V1877" s="10"/>
      <c r="W1877" s="10"/>
    </row>
    <row r="1878" spans="1:23" x14ac:dyDescent="0.3">
      <c r="A1878" s="10" t="s">
        <v>2197</v>
      </c>
      <c r="B1878" s="10">
        <f>Cleaned_Data[[#This Row],[Order_ID]]</f>
        <v>3964</v>
      </c>
      <c r="C1878" s="10" t="str">
        <f>_xlfn.XLOOKUP(P1878,Dim_Product!$E$2:$E$221,Dim_Product!$A$2:$A$221,"Not Found")</f>
        <v>PK-64</v>
      </c>
      <c r="D1878" s="10" t="str">
        <f>_xlfn.XLOOKUP(Table5[[#This Row],[Order_Date]],Table8[Date],Table8[Date_Key],"Not Found")</f>
        <v>DK-518</v>
      </c>
      <c r="E1878" s="10" t="str">
        <f>_xlfn.XLOOKUP(R1878,Table4[Region],Table4[Region_Key])</f>
        <v>RK-06</v>
      </c>
      <c r="F1878" s="10" t="str">
        <f>_xlfn.XLOOKUP(S1878,Table6[Sales_Channel],Table6[Channel_Key])</f>
        <v>CK-02</v>
      </c>
      <c r="G1878" s="10" t="str">
        <f>_xlfn.XLOOKUP(T1878,Table7[Gender_Category],Table7[Gender_Key])</f>
        <v>GK-02</v>
      </c>
      <c r="H1878" s="10">
        <f>Cleaned_Data[[#This Row],[Units_Sold]]</f>
        <v>-1</v>
      </c>
      <c r="I1878" s="10">
        <f>Cleaned_Data[[#This Row],[MRP]]</f>
        <v>6110.0300000000007</v>
      </c>
      <c r="J1878" s="10">
        <f>Cleaned_Data[[#This Row],[Discount_Applied]]</f>
        <v>0</v>
      </c>
      <c r="K1878" s="10">
        <f>Cleaned_Data[[#This Row],[Revenue]]</f>
        <v>0</v>
      </c>
      <c r="L1878" s="10">
        <f>Cleaned_Data[[#This Row],[Profit]]</f>
        <v>117.6</v>
      </c>
      <c r="M1878" s="10" t="str">
        <f>Cleaned_Data[[#This Row],[Product_Name]]</f>
        <v>ZoomX Invincible</v>
      </c>
      <c r="N1878" s="10" t="str">
        <f>Cleaned_Data[[#This Row],[Product_Line]]</f>
        <v>Training</v>
      </c>
      <c r="O1878" s="10" t="str">
        <f>Cleaned_Data[[#This Row],[Size]]</f>
        <v>XL</v>
      </c>
      <c r="P1878" s="10" t="str">
        <f t="shared" si="58"/>
        <v>ZoomX Invincible|Training|XL</v>
      </c>
      <c r="Q1878" s="11">
        <f>Cleaned_Data[[#This Row],[Order_Date]]</f>
        <v>45650</v>
      </c>
      <c r="R1878" s="10" t="str">
        <f>Cleaned_Data[[#This Row],[Region]]</f>
        <v>Kolkata</v>
      </c>
      <c r="S1878" s="10" t="str">
        <f>Cleaned_Data[[#This Row],[Sales_Channel]]</f>
        <v>Retail</v>
      </c>
      <c r="T1878" s="10" t="str">
        <f>Cleaned_Data[[#This Row],[Gender_Category]]</f>
        <v>Women</v>
      </c>
      <c r="U1878" t="str">
        <f t="shared" si="59"/>
        <v>DK-518</v>
      </c>
      <c r="V1878" s="10"/>
      <c r="W1878" s="10"/>
    </row>
    <row r="1879" spans="1:23" x14ac:dyDescent="0.3">
      <c r="A1879" s="10" t="s">
        <v>2198</v>
      </c>
      <c r="B1879" s="10">
        <f>Cleaned_Data[[#This Row],[Order_ID]]</f>
        <v>3965</v>
      </c>
      <c r="C1879" s="10" t="str">
        <f>_xlfn.XLOOKUP(P1879,Dim_Product!$E$2:$E$221,Dim_Product!$A$2:$A$221,"Not Found")</f>
        <v>PK-08</v>
      </c>
      <c r="D1879" s="10" t="str">
        <f>_xlfn.XLOOKUP(Table5[[#This Row],[Order_Date]],Table8[Date],Table8[Date_Key],"Not Found")</f>
        <v>DK-602</v>
      </c>
      <c r="E1879" s="10" t="str">
        <f>_xlfn.XLOOKUP(R1879,Table4[Region],Table4[Region_Key])</f>
        <v>RK-02</v>
      </c>
      <c r="F1879" s="10" t="str">
        <f>_xlfn.XLOOKUP(S1879,Table6[Sales_Channel],Table6[Channel_Key])</f>
        <v>CK-01</v>
      </c>
      <c r="G1879" s="10" t="str">
        <f>_xlfn.XLOOKUP(T1879,Table7[Gender_Category],Table7[Gender_Key])</f>
        <v>GK-01</v>
      </c>
      <c r="H1879" s="10">
        <f>Cleaned_Data[[#This Row],[Units_Sold]]</f>
        <v>2</v>
      </c>
      <c r="I1879" s="10">
        <f>Cleaned_Data[[#This Row],[MRP]]</f>
        <v>6110.0300000000007</v>
      </c>
      <c r="J1879" s="10">
        <f>Cleaned_Data[[#This Row],[Discount_Applied]]</f>
        <v>0.05</v>
      </c>
      <c r="K1879" s="10">
        <f>Cleaned_Data[[#This Row],[Revenue]]</f>
        <v>0</v>
      </c>
      <c r="L1879" s="10">
        <f>Cleaned_Data[[#This Row],[Profit]]</f>
        <v>1194.67</v>
      </c>
      <c r="M1879" s="10" t="str">
        <f>Cleaned_Data[[#This Row],[Product_Name]]</f>
        <v>Mercurial Superfly</v>
      </c>
      <c r="N1879" s="10" t="str">
        <f>Cleaned_Data[[#This Row],[Product_Line]]</f>
        <v>Soccer</v>
      </c>
      <c r="O1879" s="10" t="str">
        <f>Cleaned_Data[[#This Row],[Size]]</f>
        <v>M</v>
      </c>
      <c r="P1879" s="10" t="str">
        <f t="shared" si="58"/>
        <v>Mercurial Superfly|Soccer|M</v>
      </c>
      <c r="Q1879" s="11">
        <f>Cleaned_Data[[#This Row],[Order_Date]]</f>
        <v>45734</v>
      </c>
      <c r="R1879" s="10" t="str">
        <f>Cleaned_Data[[#This Row],[Region]]</f>
        <v>Hyderabad</v>
      </c>
      <c r="S1879" s="10" t="str">
        <f>Cleaned_Data[[#This Row],[Sales_Channel]]</f>
        <v>Online</v>
      </c>
      <c r="T1879" s="10" t="str">
        <f>Cleaned_Data[[#This Row],[Gender_Category]]</f>
        <v>Kids</v>
      </c>
      <c r="U1879" t="str">
        <f t="shared" si="59"/>
        <v>DK-602</v>
      </c>
      <c r="V1879" s="10"/>
      <c r="W1879" s="10"/>
    </row>
    <row r="1880" spans="1:23" x14ac:dyDescent="0.3">
      <c r="A1880" s="10" t="s">
        <v>2199</v>
      </c>
      <c r="B1880" s="10">
        <f>Cleaned_Data[[#This Row],[Order_ID]]</f>
        <v>3966</v>
      </c>
      <c r="C1880" s="10" t="str">
        <f>_xlfn.XLOOKUP(P1880,Dim_Product!$E$2:$E$221,Dim_Product!$A$2:$A$221,"Not Found")</f>
        <v>PK-207</v>
      </c>
      <c r="D1880" s="10" t="str">
        <f>_xlfn.XLOOKUP(Table5[[#This Row],[Order_Date]],Table8[Date],Table8[Date_Key],"Not Found")</f>
        <v>DK-385</v>
      </c>
      <c r="E1880" s="10" t="str">
        <f>_xlfn.XLOOKUP(R1880,Table4[Region],Table4[Region_Key])</f>
        <v>RK-03</v>
      </c>
      <c r="F1880" s="10" t="str">
        <f>_xlfn.XLOOKUP(S1880,Table6[Sales_Channel],Table6[Channel_Key])</f>
        <v>CK-02</v>
      </c>
      <c r="G1880" s="10" t="str">
        <f>_xlfn.XLOOKUP(T1880,Table7[Gender_Category],Table7[Gender_Key])</f>
        <v>GK-01</v>
      </c>
      <c r="H1880" s="10">
        <f>Cleaned_Data[[#This Row],[Units_Sold]]</f>
        <v>2</v>
      </c>
      <c r="I1880" s="10">
        <f>Cleaned_Data[[#This Row],[MRP]]</f>
        <v>6110.0300000000007</v>
      </c>
      <c r="J1880" s="10">
        <f>Cleaned_Data[[#This Row],[Discount_Applied]]</f>
        <v>0</v>
      </c>
      <c r="K1880" s="10">
        <f>Cleaned_Data[[#This Row],[Revenue]]</f>
        <v>0</v>
      </c>
      <c r="L1880" s="10">
        <f>Cleaned_Data[[#This Row],[Profit]]</f>
        <v>2072.67</v>
      </c>
      <c r="M1880" s="10" t="str">
        <f>Cleaned_Data[[#This Row],[Product_Name]]</f>
        <v>Metcon 7</v>
      </c>
      <c r="N1880" s="10" t="str">
        <f>Cleaned_Data[[#This Row],[Product_Line]]</f>
        <v>Training</v>
      </c>
      <c r="O1880" s="10" t="str">
        <f>Cleaned_Data[[#This Row],[Size]]</f>
        <v>7</v>
      </c>
      <c r="P1880" s="10" t="str">
        <f t="shared" si="58"/>
        <v>Metcon 7|Training|7</v>
      </c>
      <c r="Q1880" s="11">
        <f>Cleaned_Data[[#This Row],[Order_Date]]</f>
        <v>45517</v>
      </c>
      <c r="R1880" s="10" t="str">
        <f>Cleaned_Data[[#This Row],[Region]]</f>
        <v>Mumbai</v>
      </c>
      <c r="S1880" s="10" t="str">
        <f>Cleaned_Data[[#This Row],[Sales_Channel]]</f>
        <v>Retail</v>
      </c>
      <c r="T1880" s="10" t="str">
        <f>Cleaned_Data[[#This Row],[Gender_Category]]</f>
        <v>Kids</v>
      </c>
      <c r="U1880" t="str">
        <f t="shared" si="59"/>
        <v>DK-385</v>
      </c>
      <c r="V1880" s="10"/>
      <c r="W1880" s="10"/>
    </row>
    <row r="1881" spans="1:23" x14ac:dyDescent="0.3">
      <c r="A1881" s="10" t="s">
        <v>2200</v>
      </c>
      <c r="B1881" s="10">
        <f>Cleaned_Data[[#This Row],[Order_ID]]</f>
        <v>3967</v>
      </c>
      <c r="C1881" s="10" t="str">
        <f>_xlfn.XLOOKUP(P1881,Dim_Product!$E$2:$E$221,Dim_Product!$A$2:$A$221,"Not Found")</f>
        <v>PK-69</v>
      </c>
      <c r="D1881" s="10" t="str">
        <f>_xlfn.XLOOKUP(Table5[[#This Row],[Order_Date]],Table8[Date],Table8[Date_Key],"Not Found")</f>
        <v>Not Found</v>
      </c>
      <c r="E1881" s="10" t="str">
        <f>_xlfn.XLOOKUP(R1881,Table4[Region],Table4[Region_Key])</f>
        <v>RK-01</v>
      </c>
      <c r="F1881" s="10" t="str">
        <f>_xlfn.XLOOKUP(S1881,Table6[Sales_Channel],Table6[Channel_Key])</f>
        <v>CK-01</v>
      </c>
      <c r="G1881" s="10" t="str">
        <f>_xlfn.XLOOKUP(T1881,Table7[Gender_Category],Table7[Gender_Key])</f>
        <v>GK-02</v>
      </c>
      <c r="H1881" s="10">
        <f>Cleaned_Data[[#This Row],[Units_Sold]]</f>
        <v>0</v>
      </c>
      <c r="I1881" s="10">
        <f>Cleaned_Data[[#This Row],[MRP]]</f>
        <v>6110.0300000000007</v>
      </c>
      <c r="J1881" s="10">
        <f>Cleaned_Data[[#This Row],[Discount_Applied]]</f>
        <v>0</v>
      </c>
      <c r="K1881" s="10">
        <f>Cleaned_Data[[#This Row],[Revenue]]</f>
        <v>0</v>
      </c>
      <c r="L1881" s="10">
        <f>Cleaned_Data[[#This Row],[Profit]]</f>
        <v>-806.4</v>
      </c>
      <c r="M1881" s="10" t="str">
        <f>Cleaned_Data[[#This Row],[Product_Name]]</f>
        <v>Waffle One</v>
      </c>
      <c r="N1881" s="10" t="str">
        <f>Cleaned_Data[[#This Row],[Product_Line]]</f>
        <v>Lifestyle</v>
      </c>
      <c r="O1881" s="10" t="str">
        <f>Cleaned_Data[[#This Row],[Size]]</f>
        <v>NA</v>
      </c>
      <c r="P1881" s="10" t="str">
        <f t="shared" si="58"/>
        <v>Waffle One|Lifestyle|NA</v>
      </c>
      <c r="Q1881" s="11" t="str">
        <f>Cleaned_Data[[#This Row],[Order_Date]]</f>
        <v/>
      </c>
      <c r="R1881" s="10" t="str">
        <f>Cleaned_Data[[#This Row],[Region]]</f>
        <v>Bangalore</v>
      </c>
      <c r="S1881" s="10" t="str">
        <f>Cleaned_Data[[#This Row],[Sales_Channel]]</f>
        <v>Online</v>
      </c>
      <c r="T1881" s="10" t="str">
        <f>Cleaned_Data[[#This Row],[Gender_Category]]</f>
        <v>Women</v>
      </c>
      <c r="U1881" t="str">
        <f t="shared" si="59"/>
        <v>Not Found</v>
      </c>
      <c r="V1881" s="10"/>
      <c r="W1881" s="10"/>
    </row>
    <row r="1882" spans="1:23" x14ac:dyDescent="0.3">
      <c r="A1882" s="10" t="s">
        <v>2201</v>
      </c>
      <c r="B1882" s="10">
        <f>Cleaned_Data[[#This Row],[Order_ID]]</f>
        <v>3968</v>
      </c>
      <c r="C1882" s="10" t="str">
        <f>_xlfn.XLOOKUP(P1882,Dim_Product!$E$2:$E$221,Dim_Product!$A$2:$A$221,"Not Found")</f>
        <v>PK-20</v>
      </c>
      <c r="D1882" s="10" t="str">
        <f>_xlfn.XLOOKUP(Table5[[#This Row],[Order_Date]],Table8[Date],Table8[Date_Key],"Not Found")</f>
        <v>DK-581</v>
      </c>
      <c r="E1882" s="10" t="str">
        <f>_xlfn.XLOOKUP(R1882,Table4[Region],Table4[Region_Key])</f>
        <v>RK-01</v>
      </c>
      <c r="F1882" s="10" t="str">
        <f>_xlfn.XLOOKUP(S1882,Table6[Sales_Channel],Table6[Channel_Key])</f>
        <v>CK-02</v>
      </c>
      <c r="G1882" s="10" t="str">
        <f>_xlfn.XLOOKUP(T1882,Table7[Gender_Category],Table7[Gender_Key])</f>
        <v>GK-01</v>
      </c>
      <c r="H1882" s="10">
        <f>Cleaned_Data[[#This Row],[Units_Sold]]</f>
        <v>2</v>
      </c>
      <c r="I1882" s="10">
        <f>Cleaned_Data[[#This Row],[MRP]]</f>
        <v>8141.77</v>
      </c>
      <c r="J1882" s="10">
        <f>Cleaned_Data[[#This Row],[Discount_Applied]]</f>
        <v>0</v>
      </c>
      <c r="K1882" s="10">
        <f>Cleaned_Data[[#This Row],[Revenue]]</f>
        <v>0</v>
      </c>
      <c r="L1882" s="10">
        <f>Cleaned_Data[[#This Row],[Profit]]</f>
        <v>774.01</v>
      </c>
      <c r="M1882" s="10" t="str">
        <f>Cleaned_Data[[#This Row],[Product_Name]]</f>
        <v>Waffle One</v>
      </c>
      <c r="N1882" s="10" t="str">
        <f>Cleaned_Data[[#This Row],[Product_Line]]</f>
        <v>Lifestyle</v>
      </c>
      <c r="O1882" s="10" t="str">
        <f>Cleaned_Data[[#This Row],[Size]]</f>
        <v>M</v>
      </c>
      <c r="P1882" s="10" t="str">
        <f t="shared" si="58"/>
        <v>Waffle One|Lifestyle|M</v>
      </c>
      <c r="Q1882" s="11">
        <f>Cleaned_Data[[#This Row],[Order_Date]]</f>
        <v>45713</v>
      </c>
      <c r="R1882" s="10" t="str">
        <f>Cleaned_Data[[#This Row],[Region]]</f>
        <v>Bangalore</v>
      </c>
      <c r="S1882" s="10" t="str">
        <f>Cleaned_Data[[#This Row],[Sales_Channel]]</f>
        <v>Retail</v>
      </c>
      <c r="T1882" s="10" t="str">
        <f>Cleaned_Data[[#This Row],[Gender_Category]]</f>
        <v>Kids</v>
      </c>
      <c r="U1882" t="str">
        <f t="shared" si="59"/>
        <v>DK-581</v>
      </c>
      <c r="V1882" s="10"/>
      <c r="W1882" s="10"/>
    </row>
    <row r="1883" spans="1:23" x14ac:dyDescent="0.3">
      <c r="A1883" s="10" t="s">
        <v>2202</v>
      </c>
      <c r="B1883" s="10">
        <f>Cleaned_Data[[#This Row],[Order_ID]]</f>
        <v>3969</v>
      </c>
      <c r="C1883" s="10" t="str">
        <f>_xlfn.XLOOKUP(P1883,Dim_Product!$E$2:$E$221,Dim_Product!$A$2:$A$221,"Not Found")</f>
        <v>PK-96</v>
      </c>
      <c r="D1883" s="10" t="str">
        <f>_xlfn.XLOOKUP(Table5[[#This Row],[Order_Date]],Table8[Date],Table8[Date_Key],"Not Found")</f>
        <v>Not Found</v>
      </c>
      <c r="E1883" s="10" t="str">
        <f>_xlfn.XLOOKUP(R1883,Table4[Region],Table4[Region_Key])</f>
        <v>RK-03</v>
      </c>
      <c r="F1883" s="10" t="str">
        <f>_xlfn.XLOOKUP(S1883,Table6[Sales_Channel],Table6[Channel_Key])</f>
        <v>CK-02</v>
      </c>
      <c r="G1883" s="10" t="str">
        <f>_xlfn.XLOOKUP(T1883,Table7[Gender_Category],Table7[Gender_Key])</f>
        <v>GK-02</v>
      </c>
      <c r="H1883" s="10">
        <f>Cleaned_Data[[#This Row],[Units_Sold]]</f>
        <v>2</v>
      </c>
      <c r="I1883" s="10">
        <f>Cleaned_Data[[#This Row],[MRP]]</f>
        <v>7922.86</v>
      </c>
      <c r="J1883" s="10">
        <f>Cleaned_Data[[#This Row],[Discount_Applied]]</f>
        <v>0</v>
      </c>
      <c r="K1883" s="10">
        <f>Cleaned_Data[[#This Row],[Revenue]]</f>
        <v>0</v>
      </c>
      <c r="L1883" s="10">
        <f>Cleaned_Data[[#This Row],[Profit]]</f>
        <v>3753.92</v>
      </c>
      <c r="M1883" s="10" t="str">
        <f>Cleaned_Data[[#This Row],[Product_Name]]</f>
        <v>Waffle One</v>
      </c>
      <c r="N1883" s="10" t="str">
        <f>Cleaned_Data[[#This Row],[Product_Line]]</f>
        <v>Lifestyle</v>
      </c>
      <c r="O1883" s="10" t="str">
        <f>Cleaned_Data[[#This Row],[Size]]</f>
        <v>XL</v>
      </c>
      <c r="P1883" s="10" t="str">
        <f t="shared" si="58"/>
        <v>Waffle One|Lifestyle|XL</v>
      </c>
      <c r="Q1883" s="11" t="str">
        <f>Cleaned_Data[[#This Row],[Order_Date]]</f>
        <v/>
      </c>
      <c r="R1883" s="10" t="str">
        <f>Cleaned_Data[[#This Row],[Region]]</f>
        <v>Mumbai</v>
      </c>
      <c r="S1883" s="10" t="str">
        <f>Cleaned_Data[[#This Row],[Sales_Channel]]</f>
        <v>Retail</v>
      </c>
      <c r="T1883" s="10" t="str">
        <f>Cleaned_Data[[#This Row],[Gender_Category]]</f>
        <v>Women</v>
      </c>
      <c r="U1883" t="str">
        <f t="shared" si="59"/>
        <v>Not Found</v>
      </c>
      <c r="V1883" s="10"/>
      <c r="W1883" s="10"/>
    </row>
    <row r="1884" spans="1:23" x14ac:dyDescent="0.3">
      <c r="A1884" s="10" t="s">
        <v>2203</v>
      </c>
      <c r="B1884" s="10">
        <f>Cleaned_Data[[#This Row],[Order_ID]]</f>
        <v>3970</v>
      </c>
      <c r="C1884" s="10" t="str">
        <f>_xlfn.XLOOKUP(P1884,Dim_Product!$E$2:$E$221,Dim_Product!$A$2:$A$221,"Not Found")</f>
        <v>PK-95</v>
      </c>
      <c r="D1884" s="10" t="str">
        <f>_xlfn.XLOOKUP(Table5[[#This Row],[Order_Date]],Table8[Date],Table8[Date_Key],"Not Found")</f>
        <v>Not Found</v>
      </c>
      <c r="E1884" s="10" t="str">
        <f>_xlfn.XLOOKUP(R1884,Table4[Region],Table4[Region_Key])</f>
        <v>RK-06</v>
      </c>
      <c r="F1884" s="10" t="str">
        <f>_xlfn.XLOOKUP(S1884,Table6[Sales_Channel],Table6[Channel_Key])</f>
        <v>CK-02</v>
      </c>
      <c r="G1884" s="10" t="str">
        <f>_xlfn.XLOOKUP(T1884,Table7[Gender_Category],Table7[Gender_Key])</f>
        <v>GK-03</v>
      </c>
      <c r="H1884" s="10">
        <f>Cleaned_Data[[#This Row],[Units_Sold]]</f>
        <v>0</v>
      </c>
      <c r="I1884" s="10">
        <f>Cleaned_Data[[#This Row],[MRP]]</f>
        <v>9990.7999999999993</v>
      </c>
      <c r="J1884" s="10">
        <f>Cleaned_Data[[#This Row],[Discount_Applied]]</f>
        <v>0</v>
      </c>
      <c r="K1884" s="10">
        <f>Cleaned_Data[[#This Row],[Revenue]]</f>
        <v>0</v>
      </c>
      <c r="L1884" s="10">
        <f>Cleaned_Data[[#This Row],[Profit]]</f>
        <v>3351.31</v>
      </c>
      <c r="M1884" s="10" t="str">
        <f>Cleaned_Data[[#This Row],[Product_Name]]</f>
        <v>Phantom GT</v>
      </c>
      <c r="N1884" s="10" t="str">
        <f>Cleaned_Data[[#This Row],[Product_Line]]</f>
        <v>Soccer</v>
      </c>
      <c r="O1884" s="10" t="str">
        <f>Cleaned_Data[[#This Row],[Size]]</f>
        <v>L</v>
      </c>
      <c r="P1884" s="10" t="str">
        <f t="shared" si="58"/>
        <v>Phantom GT|Soccer|L</v>
      </c>
      <c r="Q1884" s="11" t="str">
        <f>Cleaned_Data[[#This Row],[Order_Date]]</f>
        <v/>
      </c>
      <c r="R1884" s="10" t="str">
        <f>Cleaned_Data[[#This Row],[Region]]</f>
        <v>Kolkata</v>
      </c>
      <c r="S1884" s="10" t="str">
        <f>Cleaned_Data[[#This Row],[Sales_Channel]]</f>
        <v>Retail</v>
      </c>
      <c r="T1884" s="10" t="str">
        <f>Cleaned_Data[[#This Row],[Gender_Category]]</f>
        <v>Men</v>
      </c>
      <c r="U1884" t="str">
        <f t="shared" si="59"/>
        <v>Not Found</v>
      </c>
      <c r="V1884" s="10"/>
      <c r="W1884" s="10"/>
    </row>
    <row r="1885" spans="1:23" x14ac:dyDescent="0.3">
      <c r="A1885" s="10" t="s">
        <v>2204</v>
      </c>
      <c r="B1885" s="10">
        <f>Cleaned_Data[[#This Row],[Order_ID]]</f>
        <v>3971</v>
      </c>
      <c r="C1885" s="10" t="str">
        <f>_xlfn.XLOOKUP(P1885,Dim_Product!$E$2:$E$221,Dim_Product!$A$2:$A$221,"Not Found")</f>
        <v>PK-117</v>
      </c>
      <c r="D1885" s="10" t="str">
        <f>_xlfn.XLOOKUP(Table5[[#This Row],[Order_Date]],Table8[Date],Table8[Date_Key],"Not Found")</f>
        <v>DK-655</v>
      </c>
      <c r="E1885" s="10" t="str">
        <f>_xlfn.XLOOKUP(R1885,Table4[Region],Table4[Region_Key])</f>
        <v>RK-01</v>
      </c>
      <c r="F1885" s="10" t="str">
        <f>_xlfn.XLOOKUP(S1885,Table6[Sales_Channel],Table6[Channel_Key])</f>
        <v>CK-02</v>
      </c>
      <c r="G1885" s="10" t="str">
        <f>_xlfn.XLOOKUP(T1885,Table7[Gender_Category],Table7[Gender_Key])</f>
        <v>GK-01</v>
      </c>
      <c r="H1885" s="10">
        <f>Cleaned_Data[[#This Row],[Units_Sold]]</f>
        <v>2</v>
      </c>
      <c r="I1885" s="10">
        <f>Cleaned_Data[[#This Row],[MRP]]</f>
        <v>6110.0300000000007</v>
      </c>
      <c r="J1885" s="10">
        <f>Cleaned_Data[[#This Row],[Discount_Applied]]</f>
        <v>0.95</v>
      </c>
      <c r="K1885" s="10">
        <f>Cleaned_Data[[#This Row],[Revenue]]</f>
        <v>0</v>
      </c>
      <c r="L1885" s="10">
        <f>Cleaned_Data[[#This Row],[Profit]]</f>
        <v>3840.73</v>
      </c>
      <c r="M1885" s="10" t="str">
        <f>Cleaned_Data[[#This Row],[Product_Name]]</f>
        <v>Metcon 7</v>
      </c>
      <c r="N1885" s="10" t="str">
        <f>Cleaned_Data[[#This Row],[Product_Line]]</f>
        <v>Training</v>
      </c>
      <c r="O1885" s="10" t="str">
        <f>Cleaned_Data[[#This Row],[Size]]</f>
        <v>6</v>
      </c>
      <c r="P1885" s="10" t="str">
        <f t="shared" si="58"/>
        <v>Metcon 7|Training|6</v>
      </c>
      <c r="Q1885" s="11">
        <f>Cleaned_Data[[#This Row],[Order_Date]]</f>
        <v>45787</v>
      </c>
      <c r="R1885" s="10" t="str">
        <f>Cleaned_Data[[#This Row],[Region]]</f>
        <v>Bangalore</v>
      </c>
      <c r="S1885" s="10" t="str">
        <f>Cleaned_Data[[#This Row],[Sales_Channel]]</f>
        <v>Retail</v>
      </c>
      <c r="T1885" s="10" t="str">
        <f>Cleaned_Data[[#This Row],[Gender_Category]]</f>
        <v>Kids</v>
      </c>
      <c r="U1885" t="str">
        <f t="shared" si="59"/>
        <v>DK-655</v>
      </c>
      <c r="V1885" s="10"/>
      <c r="W1885" s="10"/>
    </row>
    <row r="1886" spans="1:23" x14ac:dyDescent="0.3">
      <c r="A1886" s="10" t="s">
        <v>2205</v>
      </c>
      <c r="B1886" s="10">
        <f>Cleaned_Data[[#This Row],[Order_ID]]</f>
        <v>3972</v>
      </c>
      <c r="C1886" s="10" t="str">
        <f>_xlfn.XLOOKUP(P1886,Dim_Product!$E$2:$E$221,Dim_Product!$A$2:$A$221,"Not Found")</f>
        <v>PK-57</v>
      </c>
      <c r="D1886" s="10" t="str">
        <f>_xlfn.XLOOKUP(Table5[[#This Row],[Order_Date]],Table8[Date],Table8[Date_Key],"Not Found")</f>
        <v>DK-614</v>
      </c>
      <c r="E1886" s="10" t="str">
        <f>_xlfn.XLOOKUP(R1886,Table4[Region],Table4[Region_Key])</f>
        <v>RK-01</v>
      </c>
      <c r="F1886" s="10" t="str">
        <f>_xlfn.XLOOKUP(S1886,Table6[Sales_Channel],Table6[Channel_Key])</f>
        <v>CK-02</v>
      </c>
      <c r="G1886" s="10" t="str">
        <f>_xlfn.XLOOKUP(T1886,Table7[Gender_Category],Table7[Gender_Key])</f>
        <v>GK-03</v>
      </c>
      <c r="H1886" s="10">
        <f>Cleaned_Data[[#This Row],[Units_Sold]]</f>
        <v>1</v>
      </c>
      <c r="I1886" s="10">
        <f>Cleaned_Data[[#This Row],[MRP]]</f>
        <v>6110.0300000000007</v>
      </c>
      <c r="J1886" s="10">
        <f>Cleaned_Data[[#This Row],[Discount_Applied]]</f>
        <v>0</v>
      </c>
      <c r="K1886" s="10">
        <f>Cleaned_Data[[#This Row],[Revenue]]</f>
        <v>0</v>
      </c>
      <c r="L1886" s="10">
        <f>Cleaned_Data[[#This Row],[Profit]]</f>
        <v>1990.32</v>
      </c>
      <c r="M1886" s="10" t="str">
        <f>Cleaned_Data[[#This Row],[Product_Name]]</f>
        <v>Pegasus Turbo</v>
      </c>
      <c r="N1886" s="10" t="str">
        <f>Cleaned_Data[[#This Row],[Product_Line]]</f>
        <v>Running</v>
      </c>
      <c r="O1886" s="10" t="str">
        <f>Cleaned_Data[[#This Row],[Size]]</f>
        <v>XL</v>
      </c>
      <c r="P1886" s="10" t="str">
        <f t="shared" si="58"/>
        <v>Pegasus Turbo|Running|XL</v>
      </c>
      <c r="Q1886" s="11">
        <f>Cleaned_Data[[#This Row],[Order_Date]]</f>
        <v>45746</v>
      </c>
      <c r="R1886" s="10" t="str">
        <f>Cleaned_Data[[#This Row],[Region]]</f>
        <v>Bangalore</v>
      </c>
      <c r="S1886" s="10" t="str">
        <f>Cleaned_Data[[#This Row],[Sales_Channel]]</f>
        <v>Retail</v>
      </c>
      <c r="T1886" s="10" t="str">
        <f>Cleaned_Data[[#This Row],[Gender_Category]]</f>
        <v>Men</v>
      </c>
      <c r="U1886" t="str">
        <f t="shared" si="59"/>
        <v>DK-614</v>
      </c>
      <c r="V1886" s="10"/>
      <c r="W1886" s="10"/>
    </row>
    <row r="1887" spans="1:23" x14ac:dyDescent="0.3">
      <c r="A1887" s="10" t="s">
        <v>2206</v>
      </c>
      <c r="B1887" s="10">
        <f>Cleaned_Data[[#This Row],[Order_ID]]</f>
        <v>3973</v>
      </c>
      <c r="C1887" s="10" t="str">
        <f>_xlfn.XLOOKUP(P1887,Dim_Product!$E$2:$E$221,Dim_Product!$A$2:$A$221,"Not Found")</f>
        <v>PK-67</v>
      </c>
      <c r="D1887" s="10" t="str">
        <f>_xlfn.XLOOKUP(Table5[[#This Row],[Order_Date]],Table8[Date],Table8[Date_Key],"Not Found")</f>
        <v>DK-474</v>
      </c>
      <c r="E1887" s="10" t="str">
        <f>_xlfn.XLOOKUP(R1887,Table4[Region],Table4[Region_Key])</f>
        <v>RK-01</v>
      </c>
      <c r="F1887" s="10" t="str">
        <f>_xlfn.XLOOKUP(S1887,Table6[Sales_Channel],Table6[Channel_Key])</f>
        <v>CK-01</v>
      </c>
      <c r="G1887" s="10" t="str">
        <f>_xlfn.XLOOKUP(T1887,Table7[Gender_Category],Table7[Gender_Key])</f>
        <v>GK-01</v>
      </c>
      <c r="H1887" s="10">
        <f>Cleaned_Data[[#This Row],[Units_Sold]]</f>
        <v>2</v>
      </c>
      <c r="I1887" s="10">
        <f>Cleaned_Data[[#This Row],[MRP]]</f>
        <v>6110.0300000000007</v>
      </c>
      <c r="J1887" s="10">
        <f>Cleaned_Data[[#This Row],[Discount_Applied]]</f>
        <v>0</v>
      </c>
      <c r="K1887" s="10">
        <f>Cleaned_Data[[#This Row],[Revenue]]</f>
        <v>0</v>
      </c>
      <c r="L1887" s="10">
        <f>Cleaned_Data[[#This Row],[Profit]]</f>
        <v>-475.2</v>
      </c>
      <c r="M1887" s="10" t="str">
        <f>Cleaned_Data[[#This Row],[Product_Name]]</f>
        <v>React Infinity</v>
      </c>
      <c r="N1887" s="10" t="str">
        <f>Cleaned_Data[[#This Row],[Product_Line]]</f>
        <v>Running</v>
      </c>
      <c r="O1887" s="10" t="str">
        <f>Cleaned_Data[[#This Row],[Size]]</f>
        <v>M</v>
      </c>
      <c r="P1887" s="10" t="str">
        <f t="shared" si="58"/>
        <v>React Infinity|Running|M</v>
      </c>
      <c r="Q1887" s="11">
        <f>Cleaned_Data[[#This Row],[Order_Date]]</f>
        <v>45606</v>
      </c>
      <c r="R1887" s="10" t="str">
        <f>Cleaned_Data[[#This Row],[Region]]</f>
        <v>Bangalore</v>
      </c>
      <c r="S1887" s="10" t="str">
        <f>Cleaned_Data[[#This Row],[Sales_Channel]]</f>
        <v>Online</v>
      </c>
      <c r="T1887" s="10" t="str">
        <f>Cleaned_Data[[#This Row],[Gender_Category]]</f>
        <v>Kids</v>
      </c>
      <c r="U1887" t="str">
        <f t="shared" si="59"/>
        <v>DK-474</v>
      </c>
      <c r="V1887" s="10"/>
      <c r="W1887" s="10"/>
    </row>
    <row r="1888" spans="1:23" x14ac:dyDescent="0.3">
      <c r="A1888" s="10" t="s">
        <v>2207</v>
      </c>
      <c r="B1888" s="10">
        <f>Cleaned_Data[[#This Row],[Order_ID]]</f>
        <v>3974</v>
      </c>
      <c r="C1888" s="10" t="str">
        <f>_xlfn.XLOOKUP(P1888,Dim_Product!$E$2:$E$221,Dim_Product!$A$2:$A$221,"Not Found")</f>
        <v>PK-110</v>
      </c>
      <c r="D1888" s="10" t="str">
        <f>_xlfn.XLOOKUP(Table5[[#This Row],[Order_Date]],Table8[Date],Table8[Date_Key],"Not Found")</f>
        <v>DK-541</v>
      </c>
      <c r="E1888" s="10" t="str">
        <f>_xlfn.XLOOKUP(R1888,Table4[Region],Table4[Region_Key])</f>
        <v>RK-05</v>
      </c>
      <c r="F1888" s="10" t="str">
        <f>_xlfn.XLOOKUP(S1888,Table6[Sales_Channel],Table6[Channel_Key])</f>
        <v>CK-02</v>
      </c>
      <c r="G1888" s="10" t="str">
        <f>_xlfn.XLOOKUP(T1888,Table7[Gender_Category],Table7[Gender_Key])</f>
        <v>GK-03</v>
      </c>
      <c r="H1888" s="10">
        <f>Cleaned_Data[[#This Row],[Units_Sold]]</f>
        <v>4</v>
      </c>
      <c r="I1888" s="10">
        <f>Cleaned_Data[[#This Row],[MRP]]</f>
        <v>6110.0300000000007</v>
      </c>
      <c r="J1888" s="10">
        <f>Cleaned_Data[[#This Row],[Discount_Applied]]</f>
        <v>0</v>
      </c>
      <c r="K1888" s="10">
        <f>Cleaned_Data[[#This Row],[Revenue]]</f>
        <v>0</v>
      </c>
      <c r="L1888" s="10">
        <f>Cleaned_Data[[#This Row],[Profit]]</f>
        <v>97.6</v>
      </c>
      <c r="M1888" s="10" t="str">
        <f>Cleaned_Data[[#This Row],[Product_Name]]</f>
        <v>Dunk Low</v>
      </c>
      <c r="N1888" s="10" t="str">
        <f>Cleaned_Data[[#This Row],[Product_Line]]</f>
        <v>Lifestyle</v>
      </c>
      <c r="O1888" s="10" t="str">
        <f>Cleaned_Data[[#This Row],[Size]]</f>
        <v>L</v>
      </c>
      <c r="P1888" s="10" t="str">
        <f t="shared" si="58"/>
        <v>Dunk Low|Lifestyle|L</v>
      </c>
      <c r="Q1888" s="11">
        <f>Cleaned_Data[[#This Row],[Order_Date]]</f>
        <v>45673</v>
      </c>
      <c r="R1888" s="10" t="str">
        <f>Cleaned_Data[[#This Row],[Region]]</f>
        <v>Delhi</v>
      </c>
      <c r="S1888" s="10" t="str">
        <f>Cleaned_Data[[#This Row],[Sales_Channel]]</f>
        <v>Retail</v>
      </c>
      <c r="T1888" s="10" t="str">
        <f>Cleaned_Data[[#This Row],[Gender_Category]]</f>
        <v>Men</v>
      </c>
      <c r="U1888" t="str">
        <f t="shared" si="59"/>
        <v>DK-541</v>
      </c>
      <c r="V1888" s="10"/>
      <c r="W1888" s="10"/>
    </row>
    <row r="1889" spans="1:23" x14ac:dyDescent="0.3">
      <c r="A1889" s="10" t="s">
        <v>2208</v>
      </c>
      <c r="B1889" s="10">
        <f>Cleaned_Data[[#This Row],[Order_ID]]</f>
        <v>3975</v>
      </c>
      <c r="C1889" s="10" t="str">
        <f>_xlfn.XLOOKUP(P1889,Dim_Product!$E$2:$E$221,Dim_Product!$A$2:$A$221,"Not Found")</f>
        <v>PK-02</v>
      </c>
      <c r="D1889" s="10" t="str">
        <f>_xlfn.XLOOKUP(Table5[[#This Row],[Order_Date]],Table8[Date],Table8[Date_Key],"Not Found")</f>
        <v>DK-683</v>
      </c>
      <c r="E1889" s="10" t="str">
        <f>_xlfn.XLOOKUP(R1889,Table4[Region],Table4[Region_Key])</f>
        <v>RK-03</v>
      </c>
      <c r="F1889" s="10" t="str">
        <f>_xlfn.XLOOKUP(S1889,Table6[Sales_Channel],Table6[Channel_Key])</f>
        <v>CK-02</v>
      </c>
      <c r="G1889" s="10" t="str">
        <f>_xlfn.XLOOKUP(T1889,Table7[Gender_Category],Table7[Gender_Key])</f>
        <v>GK-02</v>
      </c>
      <c r="H1889" s="10">
        <f>Cleaned_Data[[#This Row],[Units_Sold]]</f>
        <v>3</v>
      </c>
      <c r="I1889" s="10">
        <f>Cleaned_Data[[#This Row],[MRP]]</f>
        <v>6110.0300000000007</v>
      </c>
      <c r="J1889" s="10">
        <f>Cleaned_Data[[#This Row],[Discount_Applied]]</f>
        <v>0</v>
      </c>
      <c r="K1889" s="10">
        <f>Cleaned_Data[[#This Row],[Revenue]]</f>
        <v>0</v>
      </c>
      <c r="L1889" s="10">
        <f>Cleaned_Data[[#This Row],[Profit]]</f>
        <v>1293.3800000000001</v>
      </c>
      <c r="M1889" s="10" t="str">
        <f>Cleaned_Data[[#This Row],[Product_Name]]</f>
        <v>Tiempo Legend</v>
      </c>
      <c r="N1889" s="10" t="str">
        <f>Cleaned_Data[[#This Row],[Product_Line]]</f>
        <v>Soccer</v>
      </c>
      <c r="O1889" s="10" t="str">
        <f>Cleaned_Data[[#This Row],[Size]]</f>
        <v>M</v>
      </c>
      <c r="P1889" s="10" t="str">
        <f t="shared" si="58"/>
        <v>Tiempo Legend|Soccer|M</v>
      </c>
      <c r="Q1889" s="11">
        <f>Cleaned_Data[[#This Row],[Order_Date]]</f>
        <v>45815</v>
      </c>
      <c r="R1889" s="10" t="str">
        <f>Cleaned_Data[[#This Row],[Region]]</f>
        <v>Mumbai</v>
      </c>
      <c r="S1889" s="10" t="str">
        <f>Cleaned_Data[[#This Row],[Sales_Channel]]</f>
        <v>Retail</v>
      </c>
      <c r="T1889" s="10" t="str">
        <f>Cleaned_Data[[#This Row],[Gender_Category]]</f>
        <v>Women</v>
      </c>
      <c r="U1889" t="str">
        <f t="shared" si="59"/>
        <v>DK-683</v>
      </c>
      <c r="V1889" s="10"/>
      <c r="W1889" s="10"/>
    </row>
    <row r="1890" spans="1:23" x14ac:dyDescent="0.3">
      <c r="A1890" s="10" t="s">
        <v>2209</v>
      </c>
      <c r="B1890" s="10">
        <f>Cleaned_Data[[#This Row],[Order_ID]]</f>
        <v>3976</v>
      </c>
      <c r="C1890" s="10" t="str">
        <f>_xlfn.XLOOKUP(P1890,Dim_Product!$E$2:$E$221,Dim_Product!$A$2:$A$221,"Not Found")</f>
        <v>PK-72</v>
      </c>
      <c r="D1890" s="10" t="str">
        <f>_xlfn.XLOOKUP(Table5[[#This Row],[Order_Date]],Table8[Date],Table8[Date_Key],"Not Found")</f>
        <v>DK-524</v>
      </c>
      <c r="E1890" s="10" t="str">
        <f>_xlfn.XLOOKUP(R1890,Table4[Region],Table4[Region_Key])</f>
        <v>RK-05</v>
      </c>
      <c r="F1890" s="10" t="str">
        <f>_xlfn.XLOOKUP(S1890,Table6[Sales_Channel],Table6[Channel_Key])</f>
        <v>CK-02</v>
      </c>
      <c r="G1890" s="10" t="str">
        <f>_xlfn.XLOOKUP(T1890,Table7[Gender_Category],Table7[Gender_Key])</f>
        <v>GK-03</v>
      </c>
      <c r="H1890" s="10">
        <f>Cleaned_Data[[#This Row],[Units_Sold]]</f>
        <v>4</v>
      </c>
      <c r="I1890" s="10">
        <f>Cleaned_Data[[#This Row],[MRP]]</f>
        <v>7534.51</v>
      </c>
      <c r="J1890" s="10">
        <f>Cleaned_Data[[#This Row],[Discount_Applied]]</f>
        <v>0</v>
      </c>
      <c r="K1890" s="10">
        <f>Cleaned_Data[[#This Row],[Revenue]]</f>
        <v>-1506.9</v>
      </c>
      <c r="L1890" s="10">
        <f>Cleaned_Data[[#This Row],[Profit]]</f>
        <v>778.13</v>
      </c>
      <c r="M1890" s="10" t="str">
        <f>Cleaned_Data[[#This Row],[Product_Name]]</f>
        <v>SuperRep Go</v>
      </c>
      <c r="N1890" s="10" t="str">
        <f>Cleaned_Data[[#This Row],[Product_Line]]</f>
        <v>Training</v>
      </c>
      <c r="O1890" s="10" t="str">
        <f>Cleaned_Data[[#This Row],[Size]]</f>
        <v>L</v>
      </c>
      <c r="P1890" s="10" t="str">
        <f t="shared" si="58"/>
        <v>SuperRep Go|Training|L</v>
      </c>
      <c r="Q1890" s="11">
        <f>Cleaned_Data[[#This Row],[Order_Date]]</f>
        <v>45656</v>
      </c>
      <c r="R1890" s="10" t="str">
        <f>Cleaned_Data[[#This Row],[Region]]</f>
        <v>Delhi</v>
      </c>
      <c r="S1890" s="10" t="str">
        <f>Cleaned_Data[[#This Row],[Sales_Channel]]</f>
        <v>Retail</v>
      </c>
      <c r="T1890" s="10" t="str">
        <f>Cleaned_Data[[#This Row],[Gender_Category]]</f>
        <v>Men</v>
      </c>
      <c r="U1890" t="str">
        <f t="shared" si="59"/>
        <v>DK-524</v>
      </c>
      <c r="V1890" s="10"/>
      <c r="W1890" s="10"/>
    </row>
    <row r="1891" spans="1:23" x14ac:dyDescent="0.3">
      <c r="A1891" s="10" t="s">
        <v>2210</v>
      </c>
      <c r="B1891" s="10">
        <f>Cleaned_Data[[#This Row],[Order_ID]]</f>
        <v>3977</v>
      </c>
      <c r="C1891" s="10" t="str">
        <f>_xlfn.XLOOKUP(P1891,Dim_Product!$E$2:$E$221,Dim_Product!$A$2:$A$221,"Not Found")</f>
        <v>PK-60</v>
      </c>
      <c r="D1891" s="10" t="str">
        <f>_xlfn.XLOOKUP(Table5[[#This Row],[Order_Date]],Table8[Date],Table8[Date_Key],"Not Found")</f>
        <v>DK-365</v>
      </c>
      <c r="E1891" s="10" t="str">
        <f>_xlfn.XLOOKUP(R1891,Table4[Region],Table4[Region_Key])</f>
        <v>RK-05</v>
      </c>
      <c r="F1891" s="10" t="str">
        <f>_xlfn.XLOOKUP(S1891,Table6[Sales_Channel],Table6[Channel_Key])</f>
        <v>CK-01</v>
      </c>
      <c r="G1891" s="10" t="str">
        <f>_xlfn.XLOOKUP(T1891,Table7[Gender_Category],Table7[Gender_Key])</f>
        <v>GK-03</v>
      </c>
      <c r="H1891" s="10">
        <f>Cleaned_Data[[#This Row],[Units_Sold]]</f>
        <v>0</v>
      </c>
      <c r="I1891" s="10">
        <f>Cleaned_Data[[#This Row],[MRP]]</f>
        <v>7483.74</v>
      </c>
      <c r="J1891" s="10">
        <f>Cleaned_Data[[#This Row],[Discount_Applied]]</f>
        <v>0.21</v>
      </c>
      <c r="K1891" s="10">
        <f>Cleaned_Data[[#This Row],[Revenue]]</f>
        <v>0</v>
      </c>
      <c r="L1891" s="10">
        <f>Cleaned_Data[[#This Row],[Profit]]</f>
        <v>2545.4899999999998</v>
      </c>
      <c r="M1891" s="10" t="str">
        <f>Cleaned_Data[[#This Row],[Product_Name]]</f>
        <v>Mercurial Superfly</v>
      </c>
      <c r="N1891" s="10" t="str">
        <f>Cleaned_Data[[#This Row],[Product_Line]]</f>
        <v>Soccer</v>
      </c>
      <c r="O1891" s="10" t="str">
        <f>Cleaned_Data[[#This Row],[Size]]</f>
        <v>L</v>
      </c>
      <c r="P1891" s="10" t="str">
        <f t="shared" si="58"/>
        <v>Mercurial Superfly|Soccer|L</v>
      </c>
      <c r="Q1891" s="11">
        <f>Cleaned_Data[[#This Row],[Order_Date]]</f>
        <v>45497</v>
      </c>
      <c r="R1891" s="10" t="str">
        <f>Cleaned_Data[[#This Row],[Region]]</f>
        <v>Delhi</v>
      </c>
      <c r="S1891" s="10" t="str">
        <f>Cleaned_Data[[#This Row],[Sales_Channel]]</f>
        <v>Online</v>
      </c>
      <c r="T1891" s="10" t="str">
        <f>Cleaned_Data[[#This Row],[Gender_Category]]</f>
        <v>Men</v>
      </c>
      <c r="U1891" t="str">
        <f t="shared" si="59"/>
        <v>DK-365</v>
      </c>
      <c r="V1891" s="10"/>
      <c r="W1891" s="10"/>
    </row>
    <row r="1892" spans="1:23" x14ac:dyDescent="0.3">
      <c r="A1892" s="10" t="s">
        <v>2211</v>
      </c>
      <c r="B1892" s="10">
        <f>Cleaned_Data[[#This Row],[Order_ID]]</f>
        <v>3978</v>
      </c>
      <c r="C1892" s="10" t="str">
        <f>_xlfn.XLOOKUP(P1892,Dim_Product!$E$2:$E$221,Dim_Product!$A$2:$A$221,"Not Found")</f>
        <v>PK-51</v>
      </c>
      <c r="D1892" s="10" t="str">
        <f>_xlfn.XLOOKUP(Table5[[#This Row],[Order_Date]],Table8[Date],Table8[Date_Key],"Not Found")</f>
        <v>DK-535</v>
      </c>
      <c r="E1892" s="10" t="str">
        <f>_xlfn.XLOOKUP(R1892,Table4[Region],Table4[Region_Key])</f>
        <v>RK-05</v>
      </c>
      <c r="F1892" s="10" t="str">
        <f>_xlfn.XLOOKUP(S1892,Table6[Sales_Channel],Table6[Channel_Key])</f>
        <v>CK-02</v>
      </c>
      <c r="G1892" s="10" t="str">
        <f>_xlfn.XLOOKUP(T1892,Table7[Gender_Category],Table7[Gender_Key])</f>
        <v>GK-02</v>
      </c>
      <c r="H1892" s="10">
        <f>Cleaned_Data[[#This Row],[Units_Sold]]</f>
        <v>2</v>
      </c>
      <c r="I1892" s="10">
        <f>Cleaned_Data[[#This Row],[MRP]]</f>
        <v>9847.52</v>
      </c>
      <c r="J1892" s="10">
        <f>Cleaned_Data[[#This Row],[Discount_Applied]]</f>
        <v>0</v>
      </c>
      <c r="K1892" s="10">
        <f>Cleaned_Data[[#This Row],[Revenue]]</f>
        <v>0</v>
      </c>
      <c r="L1892" s="10">
        <f>Cleaned_Data[[#This Row],[Profit]]</f>
        <v>754.75</v>
      </c>
      <c r="M1892" s="10" t="str">
        <f>Cleaned_Data[[#This Row],[Product_Name]]</f>
        <v>Flex Trainer</v>
      </c>
      <c r="N1892" s="10" t="str">
        <f>Cleaned_Data[[#This Row],[Product_Line]]</f>
        <v>Training</v>
      </c>
      <c r="O1892" s="10" t="str">
        <f>Cleaned_Data[[#This Row],[Size]]</f>
        <v>NA</v>
      </c>
      <c r="P1892" s="10" t="str">
        <f t="shared" si="58"/>
        <v>Flex Trainer|Training|NA</v>
      </c>
      <c r="Q1892" s="11">
        <f>Cleaned_Data[[#This Row],[Order_Date]]</f>
        <v>45667</v>
      </c>
      <c r="R1892" s="10" t="str">
        <f>Cleaned_Data[[#This Row],[Region]]</f>
        <v>Delhi</v>
      </c>
      <c r="S1892" s="10" t="str">
        <f>Cleaned_Data[[#This Row],[Sales_Channel]]</f>
        <v>Retail</v>
      </c>
      <c r="T1892" s="10" t="str">
        <f>Cleaned_Data[[#This Row],[Gender_Category]]</f>
        <v>Women</v>
      </c>
      <c r="U1892" t="str">
        <f t="shared" si="59"/>
        <v>DK-535</v>
      </c>
      <c r="V1892" s="10"/>
      <c r="W1892" s="10"/>
    </row>
    <row r="1893" spans="1:23" x14ac:dyDescent="0.3">
      <c r="A1893" s="10" t="s">
        <v>2212</v>
      </c>
      <c r="B1893" s="10">
        <f>Cleaned_Data[[#This Row],[Order_ID]]</f>
        <v>3979</v>
      </c>
      <c r="C1893" s="10" t="str">
        <f>_xlfn.XLOOKUP(P1893,Dim_Product!$E$2:$E$221,Dim_Product!$A$2:$A$221,"Not Found")</f>
        <v>PK-81</v>
      </c>
      <c r="D1893" s="10" t="str">
        <f>_xlfn.XLOOKUP(Table5[[#This Row],[Order_Date]],Table8[Date],Table8[Date_Key],"Not Found")</f>
        <v>DK-569</v>
      </c>
      <c r="E1893" s="10" t="str">
        <f>_xlfn.XLOOKUP(R1893,Table4[Region],Table4[Region_Key])</f>
        <v>RK-04</v>
      </c>
      <c r="F1893" s="10" t="str">
        <f>_xlfn.XLOOKUP(S1893,Table6[Sales_Channel],Table6[Channel_Key])</f>
        <v>CK-01</v>
      </c>
      <c r="G1893" s="10" t="str">
        <f>_xlfn.XLOOKUP(T1893,Table7[Gender_Category],Table7[Gender_Key])</f>
        <v>GK-03</v>
      </c>
      <c r="H1893" s="10">
        <f>Cleaned_Data[[#This Row],[Units_Sold]]</f>
        <v>3</v>
      </c>
      <c r="I1893" s="10">
        <f>Cleaned_Data[[#This Row],[MRP]]</f>
        <v>6110.0300000000007</v>
      </c>
      <c r="J1893" s="10">
        <f>Cleaned_Data[[#This Row],[Discount_Applied]]</f>
        <v>0.5</v>
      </c>
      <c r="K1893" s="10">
        <f>Cleaned_Data[[#This Row],[Revenue]]</f>
        <v>0</v>
      </c>
      <c r="L1893" s="10">
        <f>Cleaned_Data[[#This Row],[Profit]]</f>
        <v>896.9</v>
      </c>
      <c r="M1893" s="10" t="str">
        <f>Cleaned_Data[[#This Row],[Product_Name]]</f>
        <v>ZoomX Invincible</v>
      </c>
      <c r="N1893" s="10" t="str">
        <f>Cleaned_Data[[#This Row],[Product_Line]]</f>
        <v>Training</v>
      </c>
      <c r="O1893" s="10" t="str">
        <f>Cleaned_Data[[#This Row],[Size]]</f>
        <v>M</v>
      </c>
      <c r="P1893" s="10" t="str">
        <f t="shared" si="58"/>
        <v>ZoomX Invincible|Training|M</v>
      </c>
      <c r="Q1893" s="11">
        <f>Cleaned_Data[[#This Row],[Order_Date]]</f>
        <v>45701</v>
      </c>
      <c r="R1893" s="10" t="str">
        <f>Cleaned_Data[[#This Row],[Region]]</f>
        <v>Pune</v>
      </c>
      <c r="S1893" s="10" t="str">
        <f>Cleaned_Data[[#This Row],[Sales_Channel]]</f>
        <v>Online</v>
      </c>
      <c r="T1893" s="10" t="str">
        <f>Cleaned_Data[[#This Row],[Gender_Category]]</f>
        <v>Men</v>
      </c>
      <c r="U1893" t="str">
        <f t="shared" si="59"/>
        <v>DK-569</v>
      </c>
      <c r="V1893" s="10"/>
      <c r="W1893" s="10"/>
    </row>
    <row r="1894" spans="1:23" x14ac:dyDescent="0.3">
      <c r="A1894" s="10" t="s">
        <v>2213</v>
      </c>
      <c r="B1894" s="10">
        <f>Cleaned_Data[[#This Row],[Order_ID]]</f>
        <v>3980</v>
      </c>
      <c r="C1894" s="10" t="str">
        <f>_xlfn.XLOOKUP(P1894,Dim_Product!$E$2:$E$221,Dim_Product!$A$2:$A$221,"Not Found")</f>
        <v>PK-40</v>
      </c>
      <c r="D1894" s="10" t="str">
        <f>_xlfn.XLOOKUP(Table5[[#This Row],[Order_Date]],Table8[Date],Table8[Date_Key],"Not Found")</f>
        <v>Not Found</v>
      </c>
      <c r="E1894" s="10" t="str">
        <f>_xlfn.XLOOKUP(R1894,Table4[Region],Table4[Region_Key])</f>
        <v>RK-02</v>
      </c>
      <c r="F1894" s="10" t="str">
        <f>_xlfn.XLOOKUP(S1894,Table6[Sales_Channel],Table6[Channel_Key])</f>
        <v>CK-02</v>
      </c>
      <c r="G1894" s="10" t="str">
        <f>_xlfn.XLOOKUP(T1894,Table7[Gender_Category],Table7[Gender_Key])</f>
        <v>GK-03</v>
      </c>
      <c r="H1894" s="10">
        <f>Cleaned_Data[[#This Row],[Units_Sold]]</f>
        <v>2</v>
      </c>
      <c r="I1894" s="10">
        <f>Cleaned_Data[[#This Row],[MRP]]</f>
        <v>6110.0300000000007</v>
      </c>
      <c r="J1894" s="10">
        <f>Cleaned_Data[[#This Row],[Discount_Applied]]</f>
        <v>0</v>
      </c>
      <c r="K1894" s="10">
        <f>Cleaned_Data[[#This Row],[Revenue]]</f>
        <v>0</v>
      </c>
      <c r="L1894" s="10">
        <f>Cleaned_Data[[#This Row],[Profit]]</f>
        <v>-223.3</v>
      </c>
      <c r="M1894" s="10" t="str">
        <f>Cleaned_Data[[#This Row],[Product_Name]]</f>
        <v>SuperRep Go</v>
      </c>
      <c r="N1894" s="10" t="str">
        <f>Cleaned_Data[[#This Row],[Product_Line]]</f>
        <v>Training</v>
      </c>
      <c r="O1894" s="10" t="str">
        <f>Cleaned_Data[[#This Row],[Size]]</f>
        <v>10</v>
      </c>
      <c r="P1894" s="10" t="str">
        <f t="shared" si="58"/>
        <v>SuperRep Go|Training|10</v>
      </c>
      <c r="Q1894" s="11" t="str">
        <f>Cleaned_Data[[#This Row],[Order_Date]]</f>
        <v/>
      </c>
      <c r="R1894" s="10" t="str">
        <f>Cleaned_Data[[#This Row],[Region]]</f>
        <v>Hyderabad</v>
      </c>
      <c r="S1894" s="10" t="str">
        <f>Cleaned_Data[[#This Row],[Sales_Channel]]</f>
        <v>Retail</v>
      </c>
      <c r="T1894" s="10" t="str">
        <f>Cleaned_Data[[#This Row],[Gender_Category]]</f>
        <v>Men</v>
      </c>
      <c r="U1894" t="str">
        <f t="shared" si="59"/>
        <v>Not Found</v>
      </c>
      <c r="V1894" s="10"/>
      <c r="W1894" s="10"/>
    </row>
    <row r="1895" spans="1:23" x14ac:dyDescent="0.3">
      <c r="A1895" s="10" t="s">
        <v>2214</v>
      </c>
      <c r="B1895" s="10">
        <f>Cleaned_Data[[#This Row],[Order_ID]]</f>
        <v>3981</v>
      </c>
      <c r="C1895" s="10" t="str">
        <f>_xlfn.XLOOKUP(P1895,Dim_Product!$E$2:$E$221,Dim_Product!$A$2:$A$221,"Not Found")</f>
        <v>PK-100</v>
      </c>
      <c r="D1895" s="10" t="str">
        <f>_xlfn.XLOOKUP(Table5[[#This Row],[Order_Date]],Table8[Date],Table8[Date_Key],"Not Found")</f>
        <v>DK-719</v>
      </c>
      <c r="E1895" s="10" t="str">
        <f>_xlfn.XLOOKUP(R1895,Table4[Region],Table4[Region_Key])</f>
        <v>RK-05</v>
      </c>
      <c r="F1895" s="10" t="str">
        <f>_xlfn.XLOOKUP(S1895,Table6[Sales_Channel],Table6[Channel_Key])</f>
        <v>CK-01</v>
      </c>
      <c r="G1895" s="10" t="str">
        <f>_xlfn.XLOOKUP(T1895,Table7[Gender_Category],Table7[Gender_Key])</f>
        <v>GK-03</v>
      </c>
      <c r="H1895" s="10">
        <f>Cleaned_Data[[#This Row],[Units_Sold]]</f>
        <v>2</v>
      </c>
      <c r="I1895" s="10">
        <f>Cleaned_Data[[#This Row],[MRP]]</f>
        <v>4007.55</v>
      </c>
      <c r="J1895" s="10">
        <f>Cleaned_Data[[#This Row],[Discount_Applied]]</f>
        <v>0</v>
      </c>
      <c r="K1895" s="10">
        <f>Cleaned_Data[[#This Row],[Revenue]]</f>
        <v>0</v>
      </c>
      <c r="L1895" s="10">
        <f>Cleaned_Data[[#This Row],[Profit]]</f>
        <v>90.51</v>
      </c>
      <c r="M1895" s="10" t="str">
        <f>Cleaned_Data[[#This Row],[Product_Name]]</f>
        <v>Premier III</v>
      </c>
      <c r="N1895" s="10" t="str">
        <f>Cleaned_Data[[#This Row],[Product_Line]]</f>
        <v>Soccer</v>
      </c>
      <c r="O1895" s="10" t="str">
        <f>Cleaned_Data[[#This Row],[Size]]</f>
        <v>L</v>
      </c>
      <c r="P1895" s="10" t="str">
        <f t="shared" si="58"/>
        <v>Premier III|Soccer|L</v>
      </c>
      <c r="Q1895" s="11">
        <f>Cleaned_Data[[#This Row],[Order_Date]]</f>
        <v>45851</v>
      </c>
      <c r="R1895" s="10" t="str">
        <f>Cleaned_Data[[#This Row],[Region]]</f>
        <v>Delhi</v>
      </c>
      <c r="S1895" s="10" t="str">
        <f>Cleaned_Data[[#This Row],[Sales_Channel]]</f>
        <v>Online</v>
      </c>
      <c r="T1895" s="10" t="str">
        <f>Cleaned_Data[[#This Row],[Gender_Category]]</f>
        <v>Men</v>
      </c>
      <c r="U1895" t="str">
        <f t="shared" si="59"/>
        <v>DK-719</v>
      </c>
      <c r="V1895" s="10"/>
      <c r="W1895" s="10"/>
    </row>
    <row r="1896" spans="1:23" x14ac:dyDescent="0.3">
      <c r="A1896" s="10" t="s">
        <v>2215</v>
      </c>
      <c r="B1896" s="10">
        <f>Cleaned_Data[[#This Row],[Order_ID]]</f>
        <v>3982</v>
      </c>
      <c r="C1896" s="10" t="str">
        <f>_xlfn.XLOOKUP(P1896,Dim_Product!$E$2:$E$221,Dim_Product!$A$2:$A$221,"Not Found")</f>
        <v>PK-82</v>
      </c>
      <c r="D1896" s="10" t="str">
        <f>_xlfn.XLOOKUP(Table5[[#This Row],[Order_Date]],Table8[Date],Table8[Date_Key],"Not Found")</f>
        <v>DK-319</v>
      </c>
      <c r="E1896" s="10" t="str">
        <f>_xlfn.XLOOKUP(R1896,Table4[Region],Table4[Region_Key])</f>
        <v>RK-01</v>
      </c>
      <c r="F1896" s="10" t="str">
        <f>_xlfn.XLOOKUP(S1896,Table6[Sales_Channel],Table6[Channel_Key])</f>
        <v>CK-01</v>
      </c>
      <c r="G1896" s="10" t="str">
        <f>_xlfn.XLOOKUP(T1896,Table7[Gender_Category],Table7[Gender_Key])</f>
        <v>GK-03</v>
      </c>
      <c r="H1896" s="10">
        <f>Cleaned_Data[[#This Row],[Units_Sold]]</f>
        <v>2</v>
      </c>
      <c r="I1896" s="10">
        <f>Cleaned_Data[[#This Row],[MRP]]</f>
        <v>8006.71</v>
      </c>
      <c r="J1896" s="10">
        <f>Cleaned_Data[[#This Row],[Discount_Applied]]</f>
        <v>0</v>
      </c>
      <c r="K1896" s="10">
        <f>Cleaned_Data[[#This Row],[Revenue]]</f>
        <v>0</v>
      </c>
      <c r="L1896" s="10">
        <f>Cleaned_Data[[#This Row],[Profit]]</f>
        <v>1486.86</v>
      </c>
      <c r="M1896" s="10" t="str">
        <f>Cleaned_Data[[#This Row],[Product_Name]]</f>
        <v>Zoom Freak</v>
      </c>
      <c r="N1896" s="10" t="str">
        <f>Cleaned_Data[[#This Row],[Product_Line]]</f>
        <v>Basketball</v>
      </c>
      <c r="O1896" s="10" t="str">
        <f>Cleaned_Data[[#This Row],[Size]]</f>
        <v>L</v>
      </c>
      <c r="P1896" s="10" t="str">
        <f t="shared" si="58"/>
        <v>Zoom Freak|Basketball|L</v>
      </c>
      <c r="Q1896" s="11">
        <f>Cleaned_Data[[#This Row],[Order_Date]]</f>
        <v>45451</v>
      </c>
      <c r="R1896" s="10" t="str">
        <f>Cleaned_Data[[#This Row],[Region]]</f>
        <v>Bangalore</v>
      </c>
      <c r="S1896" s="10" t="str">
        <f>Cleaned_Data[[#This Row],[Sales_Channel]]</f>
        <v>Online</v>
      </c>
      <c r="T1896" s="10" t="str">
        <f>Cleaned_Data[[#This Row],[Gender_Category]]</f>
        <v>Men</v>
      </c>
      <c r="U1896" t="str">
        <f t="shared" si="59"/>
        <v>DK-319</v>
      </c>
      <c r="V1896" s="10"/>
      <c r="W1896" s="10"/>
    </row>
    <row r="1897" spans="1:23" x14ac:dyDescent="0.3">
      <c r="A1897" s="10" t="s">
        <v>2216</v>
      </c>
      <c r="B1897" s="10">
        <f>Cleaned_Data[[#This Row],[Order_ID]]</f>
        <v>3983</v>
      </c>
      <c r="C1897" s="10" t="str">
        <f>_xlfn.XLOOKUP(P1897,Dim_Product!$E$2:$E$221,Dim_Product!$A$2:$A$221,"Not Found")</f>
        <v>PK-09</v>
      </c>
      <c r="D1897" s="10" t="str">
        <f>_xlfn.XLOOKUP(Table5[[#This Row],[Order_Date]],Table8[Date],Table8[Date_Key],"Not Found")</f>
        <v>DK-571</v>
      </c>
      <c r="E1897" s="10" t="str">
        <f>_xlfn.XLOOKUP(R1897,Table4[Region],Table4[Region_Key])</f>
        <v>RK-04</v>
      </c>
      <c r="F1897" s="10" t="str">
        <f>_xlfn.XLOOKUP(S1897,Table6[Sales_Channel],Table6[Channel_Key])</f>
        <v>CK-01</v>
      </c>
      <c r="G1897" s="10" t="str">
        <f>_xlfn.XLOOKUP(T1897,Table7[Gender_Category],Table7[Gender_Key])</f>
        <v>GK-01</v>
      </c>
      <c r="H1897" s="10">
        <f>Cleaned_Data[[#This Row],[Units_Sold]]</f>
        <v>4</v>
      </c>
      <c r="I1897" s="10">
        <f>Cleaned_Data[[#This Row],[MRP]]</f>
        <v>6110.0300000000007</v>
      </c>
      <c r="J1897" s="10">
        <f>Cleaned_Data[[#This Row],[Discount_Applied]]</f>
        <v>0.22</v>
      </c>
      <c r="K1897" s="10">
        <f>Cleaned_Data[[#This Row],[Revenue]]</f>
        <v>0</v>
      </c>
      <c r="L1897" s="10">
        <f>Cleaned_Data[[#This Row],[Profit]]</f>
        <v>633.64</v>
      </c>
      <c r="M1897" s="10" t="str">
        <f>Cleaned_Data[[#This Row],[Product_Name]]</f>
        <v>Waffle One</v>
      </c>
      <c r="N1897" s="10" t="str">
        <f>Cleaned_Data[[#This Row],[Product_Line]]</f>
        <v>Lifestyle</v>
      </c>
      <c r="O1897" s="10" t="str">
        <f>Cleaned_Data[[#This Row],[Size]]</f>
        <v>L</v>
      </c>
      <c r="P1897" s="10" t="str">
        <f t="shared" si="58"/>
        <v>Waffle One|Lifestyle|L</v>
      </c>
      <c r="Q1897" s="11">
        <f>Cleaned_Data[[#This Row],[Order_Date]]</f>
        <v>45703</v>
      </c>
      <c r="R1897" s="10" t="str">
        <f>Cleaned_Data[[#This Row],[Region]]</f>
        <v>Pune</v>
      </c>
      <c r="S1897" s="10" t="str">
        <f>Cleaned_Data[[#This Row],[Sales_Channel]]</f>
        <v>Online</v>
      </c>
      <c r="T1897" s="10" t="str">
        <f>Cleaned_Data[[#This Row],[Gender_Category]]</f>
        <v>Kids</v>
      </c>
      <c r="U1897" t="str">
        <f t="shared" si="59"/>
        <v>DK-571</v>
      </c>
      <c r="V1897" s="10"/>
      <c r="W1897" s="10"/>
    </row>
    <row r="1898" spans="1:23" x14ac:dyDescent="0.3">
      <c r="A1898" s="10" t="s">
        <v>2217</v>
      </c>
      <c r="B1898" s="10">
        <f>Cleaned_Data[[#This Row],[Order_ID]]</f>
        <v>3984</v>
      </c>
      <c r="C1898" s="10" t="str">
        <f>_xlfn.XLOOKUP(P1898,Dim_Product!$E$2:$E$221,Dim_Product!$A$2:$A$221,"Not Found")</f>
        <v>PK-12</v>
      </c>
      <c r="D1898" s="10" t="str">
        <f>_xlfn.XLOOKUP(Table5[[#This Row],[Order_Date]],Table8[Date],Table8[Date_Key],"Not Found")</f>
        <v>Not Found</v>
      </c>
      <c r="E1898" s="10" t="str">
        <f>_xlfn.XLOOKUP(R1898,Table4[Region],Table4[Region_Key])</f>
        <v>RK-04</v>
      </c>
      <c r="F1898" s="10" t="str">
        <f>_xlfn.XLOOKUP(S1898,Table6[Sales_Channel],Table6[Channel_Key])</f>
        <v>CK-02</v>
      </c>
      <c r="G1898" s="10" t="str">
        <f>_xlfn.XLOOKUP(T1898,Table7[Gender_Category],Table7[Gender_Key])</f>
        <v>GK-02</v>
      </c>
      <c r="H1898" s="10">
        <f>Cleaned_Data[[#This Row],[Units_Sold]]</f>
        <v>4</v>
      </c>
      <c r="I1898" s="10">
        <f>Cleaned_Data[[#This Row],[MRP]]</f>
        <v>6110.0300000000007</v>
      </c>
      <c r="J1898" s="10">
        <f>Cleaned_Data[[#This Row],[Discount_Applied]]</f>
        <v>0</v>
      </c>
      <c r="K1898" s="10">
        <f>Cleaned_Data[[#This Row],[Revenue]]</f>
        <v>0</v>
      </c>
      <c r="L1898" s="10">
        <f>Cleaned_Data[[#This Row],[Profit]]</f>
        <v>486.8</v>
      </c>
      <c r="M1898" s="10" t="str">
        <f>Cleaned_Data[[#This Row],[Product_Name]]</f>
        <v>SuperRep Go</v>
      </c>
      <c r="N1898" s="10" t="str">
        <f>Cleaned_Data[[#This Row],[Product_Line]]</f>
        <v>Training</v>
      </c>
      <c r="O1898" s="10" t="str">
        <f>Cleaned_Data[[#This Row],[Size]]</f>
        <v>NA</v>
      </c>
      <c r="P1898" s="10" t="str">
        <f t="shared" si="58"/>
        <v>SuperRep Go|Training|NA</v>
      </c>
      <c r="Q1898" s="11" t="str">
        <f>Cleaned_Data[[#This Row],[Order_Date]]</f>
        <v/>
      </c>
      <c r="R1898" s="10" t="str">
        <f>Cleaned_Data[[#This Row],[Region]]</f>
        <v>Pune</v>
      </c>
      <c r="S1898" s="10" t="str">
        <f>Cleaned_Data[[#This Row],[Sales_Channel]]</f>
        <v>Retail</v>
      </c>
      <c r="T1898" s="10" t="str">
        <f>Cleaned_Data[[#This Row],[Gender_Category]]</f>
        <v>Women</v>
      </c>
      <c r="U1898" t="str">
        <f t="shared" si="59"/>
        <v>Not Found</v>
      </c>
      <c r="V1898" s="10"/>
      <c r="W1898" s="10"/>
    </row>
    <row r="1899" spans="1:23" x14ac:dyDescent="0.3">
      <c r="A1899" s="10" t="s">
        <v>2218</v>
      </c>
      <c r="B1899" s="10">
        <f>Cleaned_Data[[#This Row],[Order_ID]]</f>
        <v>3986</v>
      </c>
      <c r="C1899" s="10" t="str">
        <f>_xlfn.XLOOKUP(P1899,Dim_Product!$E$2:$E$221,Dim_Product!$A$2:$A$221,"Not Found")</f>
        <v>PK-42</v>
      </c>
      <c r="D1899" s="10" t="str">
        <f>_xlfn.XLOOKUP(Table5[[#This Row],[Order_Date]],Table8[Date],Table8[Date_Key],"Not Found")</f>
        <v>Not Found</v>
      </c>
      <c r="E1899" s="10" t="str">
        <f>_xlfn.XLOOKUP(R1899,Table4[Region],Table4[Region_Key])</f>
        <v>RK-03</v>
      </c>
      <c r="F1899" s="10" t="str">
        <f>_xlfn.XLOOKUP(S1899,Table6[Sales_Channel],Table6[Channel_Key])</f>
        <v>CK-02</v>
      </c>
      <c r="G1899" s="10" t="str">
        <f>_xlfn.XLOOKUP(T1899,Table7[Gender_Category],Table7[Gender_Key])</f>
        <v>GK-01</v>
      </c>
      <c r="H1899" s="10">
        <f>Cleaned_Data[[#This Row],[Units_Sold]]</f>
        <v>1</v>
      </c>
      <c r="I1899" s="10">
        <f>Cleaned_Data[[#This Row],[MRP]]</f>
        <v>6110.0300000000007</v>
      </c>
      <c r="J1899" s="10">
        <f>Cleaned_Data[[#This Row],[Discount_Applied]]</f>
        <v>0</v>
      </c>
      <c r="K1899" s="10">
        <f>Cleaned_Data[[#This Row],[Revenue]]</f>
        <v>0</v>
      </c>
      <c r="L1899" s="10">
        <f>Cleaned_Data[[#This Row],[Profit]]</f>
        <v>681.84</v>
      </c>
      <c r="M1899" s="10" t="str">
        <f>Cleaned_Data[[#This Row],[Product_Name]]</f>
        <v>Air Zoom</v>
      </c>
      <c r="N1899" s="10" t="str">
        <f>Cleaned_Data[[#This Row],[Product_Line]]</f>
        <v>Running</v>
      </c>
      <c r="O1899" s="10" t="str">
        <f>Cleaned_Data[[#This Row],[Size]]</f>
        <v>L</v>
      </c>
      <c r="P1899" s="10" t="str">
        <f t="shared" si="58"/>
        <v>Air Zoom|Running|L</v>
      </c>
      <c r="Q1899" s="11" t="str">
        <f>Cleaned_Data[[#This Row],[Order_Date]]</f>
        <v/>
      </c>
      <c r="R1899" s="10" t="str">
        <f>Cleaned_Data[[#This Row],[Region]]</f>
        <v>Mumbai</v>
      </c>
      <c r="S1899" s="10" t="str">
        <f>Cleaned_Data[[#This Row],[Sales_Channel]]</f>
        <v>Retail</v>
      </c>
      <c r="T1899" s="10" t="str">
        <f>Cleaned_Data[[#This Row],[Gender_Category]]</f>
        <v>Kids</v>
      </c>
      <c r="U1899" t="str">
        <f t="shared" si="59"/>
        <v>Not Found</v>
      </c>
      <c r="V1899" s="10"/>
      <c r="W1899" s="10"/>
    </row>
    <row r="1900" spans="1:23" x14ac:dyDescent="0.3">
      <c r="A1900" s="10" t="s">
        <v>2219</v>
      </c>
      <c r="B1900" s="10">
        <f>Cleaned_Data[[#This Row],[Order_ID]]</f>
        <v>3987</v>
      </c>
      <c r="C1900" s="10" t="str">
        <f>_xlfn.XLOOKUP(P1900,Dim_Product!$E$2:$E$221,Dim_Product!$A$2:$A$221,"Not Found")</f>
        <v>PK-82</v>
      </c>
      <c r="D1900" s="10" t="str">
        <f>_xlfn.XLOOKUP(Table5[[#This Row],[Order_Date]],Table8[Date],Table8[Date_Key],"Not Found")</f>
        <v>DK-583</v>
      </c>
      <c r="E1900" s="10" t="str">
        <f>_xlfn.XLOOKUP(R1900,Table4[Region],Table4[Region_Key])</f>
        <v>RK-02</v>
      </c>
      <c r="F1900" s="10" t="str">
        <f>_xlfn.XLOOKUP(S1900,Table6[Sales_Channel],Table6[Channel_Key])</f>
        <v>CK-02</v>
      </c>
      <c r="G1900" s="10" t="str">
        <f>_xlfn.XLOOKUP(T1900,Table7[Gender_Category],Table7[Gender_Key])</f>
        <v>GK-01</v>
      </c>
      <c r="H1900" s="10">
        <f>Cleaned_Data[[#This Row],[Units_Sold]]</f>
        <v>2</v>
      </c>
      <c r="I1900" s="10">
        <f>Cleaned_Data[[#This Row],[MRP]]</f>
        <v>6110.0300000000007</v>
      </c>
      <c r="J1900" s="10">
        <f>Cleaned_Data[[#This Row],[Discount_Applied]]</f>
        <v>0</v>
      </c>
      <c r="K1900" s="10">
        <f>Cleaned_Data[[#This Row],[Revenue]]</f>
        <v>0</v>
      </c>
      <c r="L1900" s="10">
        <f>Cleaned_Data[[#This Row],[Profit]]</f>
        <v>3908.61</v>
      </c>
      <c r="M1900" s="10" t="str">
        <f>Cleaned_Data[[#This Row],[Product_Name]]</f>
        <v>Zoom Freak</v>
      </c>
      <c r="N1900" s="10" t="str">
        <f>Cleaned_Data[[#This Row],[Product_Line]]</f>
        <v>Basketball</v>
      </c>
      <c r="O1900" s="10" t="str">
        <f>Cleaned_Data[[#This Row],[Size]]</f>
        <v>L</v>
      </c>
      <c r="P1900" s="10" t="str">
        <f t="shared" si="58"/>
        <v>Zoom Freak|Basketball|L</v>
      </c>
      <c r="Q1900" s="11">
        <f>Cleaned_Data[[#This Row],[Order_Date]]</f>
        <v>45715</v>
      </c>
      <c r="R1900" s="10" t="str">
        <f>Cleaned_Data[[#This Row],[Region]]</f>
        <v>Hyderabad</v>
      </c>
      <c r="S1900" s="10" t="str">
        <f>Cleaned_Data[[#This Row],[Sales_Channel]]</f>
        <v>Retail</v>
      </c>
      <c r="T1900" s="10" t="str">
        <f>Cleaned_Data[[#This Row],[Gender_Category]]</f>
        <v>Kids</v>
      </c>
      <c r="U1900" t="str">
        <f t="shared" si="59"/>
        <v>DK-583</v>
      </c>
      <c r="V1900" s="10"/>
      <c r="W1900" s="10"/>
    </row>
    <row r="1901" spans="1:23" x14ac:dyDescent="0.3">
      <c r="A1901" s="10" t="s">
        <v>2220</v>
      </c>
      <c r="B1901" s="10">
        <f>Cleaned_Data[[#This Row],[Order_ID]]</f>
        <v>3988</v>
      </c>
      <c r="C1901" s="10" t="str">
        <f>_xlfn.XLOOKUP(P1901,Dim_Product!$E$2:$E$221,Dim_Product!$A$2:$A$221,"Not Found")</f>
        <v>PK-50</v>
      </c>
      <c r="D1901" s="10" t="str">
        <f>_xlfn.XLOOKUP(Table5[[#This Row],[Order_Date]],Table8[Date],Table8[Date_Key],"Not Found")</f>
        <v>Not Found</v>
      </c>
      <c r="E1901" s="10" t="str">
        <f>_xlfn.XLOOKUP(R1901,Table4[Region],Table4[Region_Key])</f>
        <v>RK-04</v>
      </c>
      <c r="F1901" s="10" t="str">
        <f>_xlfn.XLOOKUP(S1901,Table6[Sales_Channel],Table6[Channel_Key])</f>
        <v>CK-01</v>
      </c>
      <c r="G1901" s="10" t="str">
        <f>_xlfn.XLOOKUP(T1901,Table7[Gender_Category],Table7[Gender_Key])</f>
        <v>GK-01</v>
      </c>
      <c r="H1901" s="10">
        <f>Cleaned_Data[[#This Row],[Units_Sold]]</f>
        <v>4</v>
      </c>
      <c r="I1901" s="10">
        <f>Cleaned_Data[[#This Row],[MRP]]</f>
        <v>7945.46</v>
      </c>
      <c r="J1901" s="10">
        <f>Cleaned_Data[[#This Row],[Discount_Applied]]</f>
        <v>0.67</v>
      </c>
      <c r="K1901" s="10">
        <f>Cleaned_Data[[#This Row],[Revenue]]</f>
        <v>10488.01</v>
      </c>
      <c r="L1901" s="10">
        <f>Cleaned_Data[[#This Row],[Profit]]</f>
        <v>3698.62</v>
      </c>
      <c r="M1901" s="10" t="str">
        <f>Cleaned_Data[[#This Row],[Product_Name]]</f>
        <v>Blazer Mid</v>
      </c>
      <c r="N1901" s="10" t="str">
        <f>Cleaned_Data[[#This Row],[Product_Line]]</f>
        <v>Lifestyle</v>
      </c>
      <c r="O1901" s="10" t="str">
        <f>Cleaned_Data[[#This Row],[Size]]</f>
        <v>M</v>
      </c>
      <c r="P1901" s="10" t="str">
        <f t="shared" si="58"/>
        <v>Blazer Mid|Lifestyle|M</v>
      </c>
      <c r="Q1901" s="11" t="str">
        <f>Cleaned_Data[[#This Row],[Order_Date]]</f>
        <v/>
      </c>
      <c r="R1901" s="10" t="str">
        <f>Cleaned_Data[[#This Row],[Region]]</f>
        <v>Pune</v>
      </c>
      <c r="S1901" s="10" t="str">
        <f>Cleaned_Data[[#This Row],[Sales_Channel]]</f>
        <v>Online</v>
      </c>
      <c r="T1901" s="10" t="str">
        <f>Cleaned_Data[[#This Row],[Gender_Category]]</f>
        <v>Kids</v>
      </c>
      <c r="U1901" t="str">
        <f t="shared" si="59"/>
        <v>Not Found</v>
      </c>
      <c r="V1901" s="10"/>
      <c r="W1901" s="10"/>
    </row>
    <row r="1902" spans="1:23" x14ac:dyDescent="0.3">
      <c r="A1902" s="10" t="s">
        <v>2221</v>
      </c>
      <c r="B1902" s="10">
        <f>Cleaned_Data[[#This Row],[Order_ID]]</f>
        <v>3989</v>
      </c>
      <c r="C1902" s="10" t="str">
        <f>_xlfn.XLOOKUP(P1902,Dim_Product!$E$2:$E$221,Dim_Product!$A$2:$A$221,"Not Found")</f>
        <v>PK-77</v>
      </c>
      <c r="D1902" s="10" t="str">
        <f>_xlfn.XLOOKUP(Table5[[#This Row],[Order_Date]],Table8[Date],Table8[Date_Key],"Not Found")</f>
        <v>DK-465</v>
      </c>
      <c r="E1902" s="10" t="str">
        <f>_xlfn.XLOOKUP(R1902,Table4[Region],Table4[Region_Key])</f>
        <v>RK-01</v>
      </c>
      <c r="F1902" s="10" t="str">
        <f>_xlfn.XLOOKUP(S1902,Table6[Sales_Channel],Table6[Channel_Key])</f>
        <v>CK-01</v>
      </c>
      <c r="G1902" s="10" t="str">
        <f>_xlfn.XLOOKUP(T1902,Table7[Gender_Category],Table7[Gender_Key])</f>
        <v>GK-03</v>
      </c>
      <c r="H1902" s="10">
        <f>Cleaned_Data[[#This Row],[Units_Sold]]</f>
        <v>-1</v>
      </c>
      <c r="I1902" s="10">
        <f>Cleaned_Data[[#This Row],[MRP]]</f>
        <v>6110.0300000000007</v>
      </c>
      <c r="J1902" s="10">
        <f>Cleaned_Data[[#This Row],[Discount_Applied]]</f>
        <v>0</v>
      </c>
      <c r="K1902" s="10">
        <f>Cleaned_Data[[#This Row],[Revenue]]</f>
        <v>0</v>
      </c>
      <c r="L1902" s="10">
        <f>Cleaned_Data[[#This Row],[Profit]]</f>
        <v>1005.26</v>
      </c>
      <c r="M1902" s="10" t="str">
        <f>Cleaned_Data[[#This Row],[Product_Name]]</f>
        <v>Metcon 7</v>
      </c>
      <c r="N1902" s="10" t="str">
        <f>Cleaned_Data[[#This Row],[Product_Line]]</f>
        <v>Training</v>
      </c>
      <c r="O1902" s="10" t="str">
        <f>Cleaned_Data[[#This Row],[Size]]</f>
        <v>L</v>
      </c>
      <c r="P1902" s="10" t="str">
        <f t="shared" si="58"/>
        <v>Metcon 7|Training|L</v>
      </c>
      <c r="Q1902" s="11">
        <f>Cleaned_Data[[#This Row],[Order_Date]]</f>
        <v>45597</v>
      </c>
      <c r="R1902" s="10" t="str">
        <f>Cleaned_Data[[#This Row],[Region]]</f>
        <v>Bangalore</v>
      </c>
      <c r="S1902" s="10" t="str">
        <f>Cleaned_Data[[#This Row],[Sales_Channel]]</f>
        <v>Online</v>
      </c>
      <c r="T1902" s="10" t="str">
        <f>Cleaned_Data[[#This Row],[Gender_Category]]</f>
        <v>Men</v>
      </c>
      <c r="U1902" t="str">
        <f t="shared" si="59"/>
        <v>DK-465</v>
      </c>
      <c r="V1902" s="10"/>
      <c r="W1902" s="10"/>
    </row>
    <row r="1903" spans="1:23" x14ac:dyDescent="0.3">
      <c r="A1903" s="10" t="s">
        <v>2222</v>
      </c>
      <c r="B1903" s="10">
        <f>Cleaned_Data[[#This Row],[Order_ID]]</f>
        <v>3990</v>
      </c>
      <c r="C1903" s="10" t="str">
        <f>_xlfn.XLOOKUP(P1903,Dim_Product!$E$2:$E$221,Dim_Product!$A$2:$A$221,"Not Found")</f>
        <v>PK-180</v>
      </c>
      <c r="D1903" s="10" t="str">
        <f>_xlfn.XLOOKUP(Table5[[#This Row],[Order_Date]],Table8[Date],Table8[Date_Key],"Not Found")</f>
        <v>DK-645</v>
      </c>
      <c r="E1903" s="10" t="str">
        <f>_xlfn.XLOOKUP(R1903,Table4[Region],Table4[Region_Key])</f>
        <v>RK-06</v>
      </c>
      <c r="F1903" s="10" t="str">
        <f>_xlfn.XLOOKUP(S1903,Table6[Sales_Channel],Table6[Channel_Key])</f>
        <v>CK-01</v>
      </c>
      <c r="G1903" s="10" t="str">
        <f>_xlfn.XLOOKUP(T1903,Table7[Gender_Category],Table7[Gender_Key])</f>
        <v>GK-01</v>
      </c>
      <c r="H1903" s="10">
        <f>Cleaned_Data[[#This Row],[Units_Sold]]</f>
        <v>0</v>
      </c>
      <c r="I1903" s="10">
        <f>Cleaned_Data[[#This Row],[MRP]]</f>
        <v>6110.0300000000007</v>
      </c>
      <c r="J1903" s="10">
        <f>Cleaned_Data[[#This Row],[Discount_Applied]]</f>
        <v>0</v>
      </c>
      <c r="K1903" s="10">
        <f>Cleaned_Data[[#This Row],[Revenue]]</f>
        <v>0</v>
      </c>
      <c r="L1903" s="10">
        <f>Cleaned_Data[[#This Row],[Profit]]</f>
        <v>2974.82</v>
      </c>
      <c r="M1903" s="10" t="str">
        <f>Cleaned_Data[[#This Row],[Product_Name]]</f>
        <v>Air Jordan</v>
      </c>
      <c r="N1903" s="10" t="str">
        <f>Cleaned_Data[[#This Row],[Product_Line]]</f>
        <v>Basketball</v>
      </c>
      <c r="O1903" s="10" t="str">
        <f>Cleaned_Data[[#This Row],[Size]]</f>
        <v>11</v>
      </c>
      <c r="P1903" s="10" t="str">
        <f t="shared" si="58"/>
        <v>Air Jordan|Basketball|11</v>
      </c>
      <c r="Q1903" s="11">
        <f>Cleaned_Data[[#This Row],[Order_Date]]</f>
        <v>45777</v>
      </c>
      <c r="R1903" s="10" t="str">
        <f>Cleaned_Data[[#This Row],[Region]]</f>
        <v>Kolkata</v>
      </c>
      <c r="S1903" s="10" t="str">
        <f>Cleaned_Data[[#This Row],[Sales_Channel]]</f>
        <v>Online</v>
      </c>
      <c r="T1903" s="10" t="str">
        <f>Cleaned_Data[[#This Row],[Gender_Category]]</f>
        <v>Kids</v>
      </c>
      <c r="U1903" t="str">
        <f t="shared" si="59"/>
        <v>DK-645</v>
      </c>
      <c r="V1903" s="10"/>
      <c r="W1903" s="10"/>
    </row>
    <row r="1904" spans="1:23" x14ac:dyDescent="0.3">
      <c r="A1904" s="10" t="s">
        <v>2223</v>
      </c>
      <c r="B1904" s="10">
        <f>Cleaned_Data[[#This Row],[Order_ID]]</f>
        <v>3991</v>
      </c>
      <c r="C1904" s="10" t="str">
        <f>_xlfn.XLOOKUP(P1904,Dim_Product!$E$2:$E$221,Dim_Product!$A$2:$A$221,"Not Found")</f>
        <v>PK-112</v>
      </c>
      <c r="D1904" s="10" t="str">
        <f>_xlfn.XLOOKUP(Table5[[#This Row],[Order_Date]],Table8[Date],Table8[Date_Key],"Not Found")</f>
        <v>DK-527</v>
      </c>
      <c r="E1904" s="10" t="str">
        <f>_xlfn.XLOOKUP(R1904,Table4[Region],Table4[Region_Key])</f>
        <v>RK-01</v>
      </c>
      <c r="F1904" s="10" t="str">
        <f>_xlfn.XLOOKUP(S1904,Table6[Sales_Channel],Table6[Channel_Key])</f>
        <v>CK-01</v>
      </c>
      <c r="G1904" s="10" t="str">
        <f>_xlfn.XLOOKUP(T1904,Table7[Gender_Category],Table7[Gender_Key])</f>
        <v>GK-03</v>
      </c>
      <c r="H1904" s="10">
        <f>Cleaned_Data[[#This Row],[Units_Sold]]</f>
        <v>0</v>
      </c>
      <c r="I1904" s="10">
        <f>Cleaned_Data[[#This Row],[MRP]]</f>
        <v>6110.0300000000007</v>
      </c>
      <c r="J1904" s="10">
        <f>Cleaned_Data[[#This Row],[Discount_Applied]]</f>
        <v>0.1</v>
      </c>
      <c r="K1904" s="10">
        <f>Cleaned_Data[[#This Row],[Revenue]]</f>
        <v>0</v>
      </c>
      <c r="L1904" s="10">
        <f>Cleaned_Data[[#This Row],[Profit]]</f>
        <v>97.51</v>
      </c>
      <c r="M1904" s="10" t="str">
        <f>Cleaned_Data[[#This Row],[Product_Name]]</f>
        <v>ZoomX Invincible</v>
      </c>
      <c r="N1904" s="10" t="str">
        <f>Cleaned_Data[[#This Row],[Product_Line]]</f>
        <v>Training</v>
      </c>
      <c r="O1904" s="10" t="str">
        <f>Cleaned_Data[[#This Row],[Size]]</f>
        <v>NA</v>
      </c>
      <c r="P1904" s="10" t="str">
        <f t="shared" si="58"/>
        <v>ZoomX Invincible|Training|NA</v>
      </c>
      <c r="Q1904" s="11">
        <f>Cleaned_Data[[#This Row],[Order_Date]]</f>
        <v>45659</v>
      </c>
      <c r="R1904" s="10" t="str">
        <f>Cleaned_Data[[#This Row],[Region]]</f>
        <v>Bangalore</v>
      </c>
      <c r="S1904" s="10" t="str">
        <f>Cleaned_Data[[#This Row],[Sales_Channel]]</f>
        <v>Online</v>
      </c>
      <c r="T1904" s="10" t="str">
        <f>Cleaned_Data[[#This Row],[Gender_Category]]</f>
        <v>Men</v>
      </c>
      <c r="U1904" t="str">
        <f t="shared" si="59"/>
        <v>DK-527</v>
      </c>
      <c r="V1904" s="10"/>
      <c r="W1904" s="10"/>
    </row>
    <row r="1905" spans="1:23" x14ac:dyDescent="0.3">
      <c r="A1905" s="10" t="s">
        <v>2224</v>
      </c>
      <c r="B1905" s="10">
        <f>Cleaned_Data[[#This Row],[Order_ID]]</f>
        <v>3992</v>
      </c>
      <c r="C1905" s="10" t="str">
        <f>_xlfn.XLOOKUP(P1905,Dim_Product!$E$2:$E$221,Dim_Product!$A$2:$A$221,"Not Found")</f>
        <v>PK-38</v>
      </c>
      <c r="D1905" s="10" t="str">
        <f>_xlfn.XLOOKUP(Table5[[#This Row],[Order_Date]],Table8[Date],Table8[Date_Key],"Not Found")</f>
        <v>Not Found</v>
      </c>
      <c r="E1905" s="10" t="str">
        <f>_xlfn.XLOOKUP(R1905,Table4[Region],Table4[Region_Key])</f>
        <v>RK-04</v>
      </c>
      <c r="F1905" s="10" t="str">
        <f>_xlfn.XLOOKUP(S1905,Table6[Sales_Channel],Table6[Channel_Key])</f>
        <v>CK-01</v>
      </c>
      <c r="G1905" s="10" t="str">
        <f>_xlfn.XLOOKUP(T1905,Table7[Gender_Category],Table7[Gender_Key])</f>
        <v>GK-03</v>
      </c>
      <c r="H1905" s="10">
        <f>Cleaned_Data[[#This Row],[Units_Sold]]</f>
        <v>-1</v>
      </c>
      <c r="I1905" s="10">
        <f>Cleaned_Data[[#This Row],[MRP]]</f>
        <v>4431.62</v>
      </c>
      <c r="J1905" s="10">
        <f>Cleaned_Data[[#This Row],[Discount_Applied]]</f>
        <v>0</v>
      </c>
      <c r="K1905" s="10">
        <f>Cleaned_Data[[#This Row],[Revenue]]</f>
        <v>0</v>
      </c>
      <c r="L1905" s="10">
        <f>Cleaned_Data[[#This Row],[Profit]]</f>
        <v>-907.76</v>
      </c>
      <c r="M1905" s="10" t="str">
        <f>Cleaned_Data[[#This Row],[Product_Name]]</f>
        <v>Dunk Low</v>
      </c>
      <c r="N1905" s="10" t="str">
        <f>Cleaned_Data[[#This Row],[Product_Line]]</f>
        <v>Lifestyle</v>
      </c>
      <c r="O1905" s="10" t="str">
        <f>Cleaned_Data[[#This Row],[Size]]</f>
        <v>XL</v>
      </c>
      <c r="P1905" s="10" t="str">
        <f t="shared" si="58"/>
        <v>Dunk Low|Lifestyle|XL</v>
      </c>
      <c r="Q1905" s="11" t="str">
        <f>Cleaned_Data[[#This Row],[Order_Date]]</f>
        <v/>
      </c>
      <c r="R1905" s="10" t="str">
        <f>Cleaned_Data[[#This Row],[Region]]</f>
        <v>Pune</v>
      </c>
      <c r="S1905" s="10" t="str">
        <f>Cleaned_Data[[#This Row],[Sales_Channel]]</f>
        <v>Online</v>
      </c>
      <c r="T1905" s="10" t="str">
        <f>Cleaned_Data[[#This Row],[Gender_Category]]</f>
        <v>Men</v>
      </c>
      <c r="U1905" t="str">
        <f t="shared" si="59"/>
        <v>Not Found</v>
      </c>
      <c r="V1905" s="10"/>
      <c r="W1905" s="10"/>
    </row>
    <row r="1906" spans="1:23" x14ac:dyDescent="0.3">
      <c r="A1906" s="10" t="s">
        <v>2225</v>
      </c>
      <c r="B1906" s="10">
        <f>Cleaned_Data[[#This Row],[Order_ID]]</f>
        <v>3993</v>
      </c>
      <c r="C1906" s="10" t="str">
        <f>_xlfn.XLOOKUP(P1906,Dim_Product!$E$2:$E$221,Dim_Product!$A$2:$A$221,"Not Found")</f>
        <v>PK-144</v>
      </c>
      <c r="D1906" s="10" t="str">
        <f>_xlfn.XLOOKUP(Table5[[#This Row],[Order_Date]],Table8[Date],Table8[Date_Key],"Not Found")</f>
        <v>DK-673</v>
      </c>
      <c r="E1906" s="10" t="str">
        <f>_xlfn.XLOOKUP(R1906,Table4[Region],Table4[Region_Key])</f>
        <v>RK-02</v>
      </c>
      <c r="F1906" s="10" t="str">
        <f>_xlfn.XLOOKUP(S1906,Table6[Sales_Channel],Table6[Channel_Key])</f>
        <v>CK-02</v>
      </c>
      <c r="G1906" s="10" t="str">
        <f>_xlfn.XLOOKUP(T1906,Table7[Gender_Category],Table7[Gender_Key])</f>
        <v>GK-01</v>
      </c>
      <c r="H1906" s="10">
        <f>Cleaned_Data[[#This Row],[Units_Sold]]</f>
        <v>-1</v>
      </c>
      <c r="I1906" s="10">
        <f>Cleaned_Data[[#This Row],[MRP]]</f>
        <v>6110.0300000000007</v>
      </c>
      <c r="J1906" s="10">
        <f>Cleaned_Data[[#This Row],[Discount_Applied]]</f>
        <v>0</v>
      </c>
      <c r="K1906" s="10">
        <f>Cleaned_Data[[#This Row],[Revenue]]</f>
        <v>0</v>
      </c>
      <c r="L1906" s="10">
        <f>Cleaned_Data[[#This Row],[Profit]]</f>
        <v>1060.98</v>
      </c>
      <c r="M1906" s="10" t="str">
        <f>Cleaned_Data[[#This Row],[Product_Name]]</f>
        <v>Blazer Mid</v>
      </c>
      <c r="N1906" s="10" t="str">
        <f>Cleaned_Data[[#This Row],[Product_Line]]</f>
        <v>Lifestyle</v>
      </c>
      <c r="O1906" s="10" t="str">
        <f>Cleaned_Data[[#This Row],[Size]]</f>
        <v>7</v>
      </c>
      <c r="P1906" s="10" t="str">
        <f t="shared" si="58"/>
        <v>Blazer Mid|Lifestyle|7</v>
      </c>
      <c r="Q1906" s="11">
        <f>Cleaned_Data[[#This Row],[Order_Date]]</f>
        <v>45805</v>
      </c>
      <c r="R1906" s="10" t="str">
        <f>Cleaned_Data[[#This Row],[Region]]</f>
        <v>Hyderabad</v>
      </c>
      <c r="S1906" s="10" t="str">
        <f>Cleaned_Data[[#This Row],[Sales_Channel]]</f>
        <v>Retail</v>
      </c>
      <c r="T1906" s="10" t="str">
        <f>Cleaned_Data[[#This Row],[Gender_Category]]</f>
        <v>Kids</v>
      </c>
      <c r="U1906" t="str">
        <f t="shared" si="59"/>
        <v>DK-673</v>
      </c>
      <c r="V1906" s="10"/>
      <c r="W1906" s="10"/>
    </row>
    <row r="1907" spans="1:23" x14ac:dyDescent="0.3">
      <c r="A1907" s="10" t="s">
        <v>2226</v>
      </c>
      <c r="B1907" s="10">
        <f>Cleaned_Data[[#This Row],[Order_ID]]</f>
        <v>3994</v>
      </c>
      <c r="C1907" s="10" t="str">
        <f>_xlfn.XLOOKUP(P1907,Dim_Product!$E$2:$E$221,Dim_Product!$A$2:$A$221,"Not Found")</f>
        <v>PK-14</v>
      </c>
      <c r="D1907" s="10" t="str">
        <f>_xlfn.XLOOKUP(Table5[[#This Row],[Order_Date]],Table8[Date],Table8[Date_Key],"Not Found")</f>
        <v>DK-504</v>
      </c>
      <c r="E1907" s="10" t="str">
        <f>_xlfn.XLOOKUP(R1907,Table4[Region],Table4[Region_Key])</f>
        <v>RK-01</v>
      </c>
      <c r="F1907" s="10" t="str">
        <f>_xlfn.XLOOKUP(S1907,Table6[Sales_Channel],Table6[Channel_Key])</f>
        <v>CK-02</v>
      </c>
      <c r="G1907" s="10" t="str">
        <f>_xlfn.XLOOKUP(T1907,Table7[Gender_Category],Table7[Gender_Key])</f>
        <v>GK-01</v>
      </c>
      <c r="H1907" s="10">
        <f>Cleaned_Data[[#This Row],[Units_Sold]]</f>
        <v>4</v>
      </c>
      <c r="I1907" s="10">
        <f>Cleaned_Data[[#This Row],[MRP]]</f>
        <v>6110.0300000000007</v>
      </c>
      <c r="J1907" s="10">
        <f>Cleaned_Data[[#This Row],[Discount_Applied]]</f>
        <v>0</v>
      </c>
      <c r="K1907" s="10">
        <f>Cleaned_Data[[#This Row],[Revenue]]</f>
        <v>0</v>
      </c>
      <c r="L1907" s="10">
        <f>Cleaned_Data[[#This Row],[Profit]]</f>
        <v>-97.39</v>
      </c>
      <c r="M1907" s="10" t="str">
        <f>Cleaned_Data[[#This Row],[Product_Name]]</f>
        <v>Air Jordan</v>
      </c>
      <c r="N1907" s="10" t="str">
        <f>Cleaned_Data[[#This Row],[Product_Line]]</f>
        <v>Basketball</v>
      </c>
      <c r="O1907" s="10" t="str">
        <f>Cleaned_Data[[#This Row],[Size]]</f>
        <v>NA</v>
      </c>
      <c r="P1907" s="10" t="str">
        <f t="shared" si="58"/>
        <v>Air Jordan|Basketball|NA</v>
      </c>
      <c r="Q1907" s="11">
        <f>Cleaned_Data[[#This Row],[Order_Date]]</f>
        <v>45636</v>
      </c>
      <c r="R1907" s="10" t="str">
        <f>Cleaned_Data[[#This Row],[Region]]</f>
        <v>Bangalore</v>
      </c>
      <c r="S1907" s="10" t="str">
        <f>Cleaned_Data[[#This Row],[Sales_Channel]]</f>
        <v>Retail</v>
      </c>
      <c r="T1907" s="10" t="str">
        <f>Cleaned_Data[[#This Row],[Gender_Category]]</f>
        <v>Kids</v>
      </c>
      <c r="U1907" t="str">
        <f t="shared" si="59"/>
        <v>DK-504</v>
      </c>
      <c r="V1907" s="10"/>
      <c r="W1907" s="10"/>
    </row>
    <row r="1908" spans="1:23" x14ac:dyDescent="0.3">
      <c r="A1908" s="10" t="s">
        <v>2227</v>
      </c>
      <c r="B1908" s="10">
        <f>Cleaned_Data[[#This Row],[Order_ID]]</f>
        <v>3995</v>
      </c>
      <c r="C1908" s="10" t="str">
        <f>_xlfn.XLOOKUP(P1908,Dim_Product!$E$2:$E$221,Dim_Product!$A$2:$A$221,"Not Found")</f>
        <v>PK-179</v>
      </c>
      <c r="D1908" s="10" t="str">
        <f>_xlfn.XLOOKUP(Table5[[#This Row],[Order_Date]],Table8[Date],Table8[Date_Key],"Not Found")</f>
        <v>DK-407</v>
      </c>
      <c r="E1908" s="10" t="str">
        <f>_xlfn.XLOOKUP(R1908,Table4[Region],Table4[Region_Key])</f>
        <v>RK-05</v>
      </c>
      <c r="F1908" s="10" t="str">
        <f>_xlfn.XLOOKUP(S1908,Table6[Sales_Channel],Table6[Channel_Key])</f>
        <v>CK-01</v>
      </c>
      <c r="G1908" s="10" t="str">
        <f>_xlfn.XLOOKUP(T1908,Table7[Gender_Category],Table7[Gender_Key])</f>
        <v>GK-03</v>
      </c>
      <c r="H1908" s="10">
        <f>Cleaned_Data[[#This Row],[Units_Sold]]</f>
        <v>-1</v>
      </c>
      <c r="I1908" s="10">
        <f>Cleaned_Data[[#This Row],[MRP]]</f>
        <v>6110.0300000000007</v>
      </c>
      <c r="J1908" s="10">
        <f>Cleaned_Data[[#This Row],[Discount_Applied]]</f>
        <v>0.47</v>
      </c>
      <c r="K1908" s="10">
        <f>Cleaned_Data[[#This Row],[Revenue]]</f>
        <v>0</v>
      </c>
      <c r="L1908" s="10">
        <f>Cleaned_Data[[#This Row],[Profit]]</f>
        <v>3242.46</v>
      </c>
      <c r="M1908" s="10" t="str">
        <f>Cleaned_Data[[#This Row],[Product_Name]]</f>
        <v>Air Force 1</v>
      </c>
      <c r="N1908" s="10" t="str">
        <f>Cleaned_Data[[#This Row],[Product_Line]]</f>
        <v>Lifestyle</v>
      </c>
      <c r="O1908" s="10" t="str">
        <f>Cleaned_Data[[#This Row],[Size]]</f>
        <v>11</v>
      </c>
      <c r="P1908" s="10" t="str">
        <f t="shared" si="58"/>
        <v>Air Force 1|Lifestyle|11</v>
      </c>
      <c r="Q1908" s="11">
        <f>Cleaned_Data[[#This Row],[Order_Date]]</f>
        <v>45539</v>
      </c>
      <c r="R1908" s="10" t="str">
        <f>Cleaned_Data[[#This Row],[Region]]</f>
        <v>Delhi</v>
      </c>
      <c r="S1908" s="10" t="str">
        <f>Cleaned_Data[[#This Row],[Sales_Channel]]</f>
        <v>Online</v>
      </c>
      <c r="T1908" s="10" t="str">
        <f>Cleaned_Data[[#This Row],[Gender_Category]]</f>
        <v>Men</v>
      </c>
      <c r="U1908" t="str">
        <f t="shared" si="59"/>
        <v>DK-407</v>
      </c>
      <c r="V1908" s="10"/>
      <c r="W1908" s="10"/>
    </row>
    <row r="1909" spans="1:23" x14ac:dyDescent="0.3">
      <c r="A1909" s="10" t="s">
        <v>2228</v>
      </c>
      <c r="B1909" s="10">
        <f>Cleaned_Data[[#This Row],[Order_ID]]</f>
        <v>3996</v>
      </c>
      <c r="C1909" s="10" t="str">
        <f>_xlfn.XLOOKUP(P1909,Dim_Product!$E$2:$E$221,Dim_Product!$A$2:$A$221,"Not Found")</f>
        <v>PK-89</v>
      </c>
      <c r="D1909" s="10" t="str">
        <f>_xlfn.XLOOKUP(Table5[[#This Row],[Order_Date]],Table8[Date],Table8[Date_Key],"Not Found")</f>
        <v>Not Found</v>
      </c>
      <c r="E1909" s="10" t="str">
        <f>_xlfn.XLOOKUP(R1909,Table4[Region],Table4[Region_Key])</f>
        <v>RK-01</v>
      </c>
      <c r="F1909" s="10" t="str">
        <f>_xlfn.XLOOKUP(S1909,Table6[Sales_Channel],Table6[Channel_Key])</f>
        <v>CK-01</v>
      </c>
      <c r="G1909" s="10" t="str">
        <f>_xlfn.XLOOKUP(T1909,Table7[Gender_Category],Table7[Gender_Key])</f>
        <v>GK-03</v>
      </c>
      <c r="H1909" s="10">
        <f>Cleaned_Data[[#This Row],[Units_Sold]]</f>
        <v>2</v>
      </c>
      <c r="I1909" s="10">
        <f>Cleaned_Data[[#This Row],[MRP]]</f>
        <v>6110.0300000000007</v>
      </c>
      <c r="J1909" s="10">
        <f>Cleaned_Data[[#This Row],[Discount_Applied]]</f>
        <v>0</v>
      </c>
      <c r="K1909" s="10">
        <f>Cleaned_Data[[#This Row],[Revenue]]</f>
        <v>0</v>
      </c>
      <c r="L1909" s="10">
        <f>Cleaned_Data[[#This Row],[Profit]]</f>
        <v>2919.12</v>
      </c>
      <c r="M1909" s="10" t="str">
        <f>Cleaned_Data[[#This Row],[Product_Name]]</f>
        <v>React Infinity</v>
      </c>
      <c r="N1909" s="10" t="str">
        <f>Cleaned_Data[[#This Row],[Product_Line]]</f>
        <v>Running</v>
      </c>
      <c r="O1909" s="10" t="str">
        <f>Cleaned_Data[[#This Row],[Size]]</f>
        <v>NA</v>
      </c>
      <c r="P1909" s="10" t="str">
        <f t="shared" si="58"/>
        <v>React Infinity|Running|NA</v>
      </c>
      <c r="Q1909" s="11" t="str">
        <f>Cleaned_Data[[#This Row],[Order_Date]]</f>
        <v/>
      </c>
      <c r="R1909" s="10" t="str">
        <f>Cleaned_Data[[#This Row],[Region]]</f>
        <v>Bangalore</v>
      </c>
      <c r="S1909" s="10" t="str">
        <f>Cleaned_Data[[#This Row],[Sales_Channel]]</f>
        <v>Online</v>
      </c>
      <c r="T1909" s="10" t="str">
        <f>Cleaned_Data[[#This Row],[Gender_Category]]</f>
        <v>Men</v>
      </c>
      <c r="U1909" t="str">
        <f t="shared" si="59"/>
        <v>Not Found</v>
      </c>
      <c r="V1909" s="10"/>
      <c r="W1909" s="10"/>
    </row>
    <row r="1910" spans="1:23" x14ac:dyDescent="0.3">
      <c r="A1910" s="10" t="s">
        <v>2229</v>
      </c>
      <c r="B1910" s="10">
        <f>Cleaned_Data[[#This Row],[Order_ID]]</f>
        <v>3997</v>
      </c>
      <c r="C1910" s="10" t="str">
        <f>_xlfn.XLOOKUP(P1910,Dim_Product!$E$2:$E$221,Dim_Product!$A$2:$A$221,"Not Found")</f>
        <v>PK-20</v>
      </c>
      <c r="D1910" s="10" t="str">
        <f>_xlfn.XLOOKUP(Table5[[#This Row],[Order_Date]],Table8[Date],Table8[Date_Key],"Not Found")</f>
        <v>DK-602</v>
      </c>
      <c r="E1910" s="10" t="str">
        <f>_xlfn.XLOOKUP(R1910,Table4[Region],Table4[Region_Key])</f>
        <v>RK-02</v>
      </c>
      <c r="F1910" s="10" t="str">
        <f>_xlfn.XLOOKUP(S1910,Table6[Sales_Channel],Table6[Channel_Key])</f>
        <v>CK-02</v>
      </c>
      <c r="G1910" s="10" t="str">
        <f>_xlfn.XLOOKUP(T1910,Table7[Gender_Category],Table7[Gender_Key])</f>
        <v>GK-02</v>
      </c>
      <c r="H1910" s="10">
        <f>Cleaned_Data[[#This Row],[Units_Sold]]</f>
        <v>4</v>
      </c>
      <c r="I1910" s="10">
        <f>Cleaned_Data[[#This Row],[MRP]]</f>
        <v>6110.0300000000007</v>
      </c>
      <c r="J1910" s="10">
        <f>Cleaned_Data[[#This Row],[Discount_Applied]]</f>
        <v>0</v>
      </c>
      <c r="K1910" s="10">
        <f>Cleaned_Data[[#This Row],[Revenue]]</f>
        <v>0</v>
      </c>
      <c r="L1910" s="10">
        <f>Cleaned_Data[[#This Row],[Profit]]</f>
        <v>-484.62</v>
      </c>
      <c r="M1910" s="10" t="str">
        <f>Cleaned_Data[[#This Row],[Product_Name]]</f>
        <v>Waffle One</v>
      </c>
      <c r="N1910" s="10" t="str">
        <f>Cleaned_Data[[#This Row],[Product_Line]]</f>
        <v>Lifestyle</v>
      </c>
      <c r="O1910" s="10" t="str">
        <f>Cleaned_Data[[#This Row],[Size]]</f>
        <v>M</v>
      </c>
      <c r="P1910" s="10" t="str">
        <f t="shared" si="58"/>
        <v>Waffle One|Lifestyle|M</v>
      </c>
      <c r="Q1910" s="11">
        <f>Cleaned_Data[[#This Row],[Order_Date]]</f>
        <v>45734</v>
      </c>
      <c r="R1910" s="10" t="str">
        <f>Cleaned_Data[[#This Row],[Region]]</f>
        <v>Hyderabad</v>
      </c>
      <c r="S1910" s="10" t="str">
        <f>Cleaned_Data[[#This Row],[Sales_Channel]]</f>
        <v>Retail</v>
      </c>
      <c r="T1910" s="10" t="str">
        <f>Cleaned_Data[[#This Row],[Gender_Category]]</f>
        <v>Women</v>
      </c>
      <c r="U1910" t="str">
        <f t="shared" si="59"/>
        <v>DK-602</v>
      </c>
      <c r="V1910" s="10"/>
      <c r="W1910" s="10"/>
    </row>
    <row r="1911" spans="1:23" x14ac:dyDescent="0.3">
      <c r="A1911" s="10" t="s">
        <v>2230</v>
      </c>
      <c r="B1911" s="10">
        <f>Cleaned_Data[[#This Row],[Order_ID]]</f>
        <v>3998</v>
      </c>
      <c r="C1911" s="10" t="str">
        <f>_xlfn.XLOOKUP(P1911,Dim_Product!$E$2:$E$221,Dim_Product!$A$2:$A$221,"Not Found")</f>
        <v>PK-51</v>
      </c>
      <c r="D1911" s="10" t="str">
        <f>_xlfn.XLOOKUP(Table5[[#This Row],[Order_Date]],Table8[Date],Table8[Date_Key],"Not Found")</f>
        <v>Not Found</v>
      </c>
      <c r="E1911" s="10" t="str">
        <f>_xlfn.XLOOKUP(R1911,Table4[Region],Table4[Region_Key])</f>
        <v>RK-05</v>
      </c>
      <c r="F1911" s="10" t="str">
        <f>_xlfn.XLOOKUP(S1911,Table6[Sales_Channel],Table6[Channel_Key])</f>
        <v>CK-01</v>
      </c>
      <c r="G1911" s="10" t="str">
        <f>_xlfn.XLOOKUP(T1911,Table7[Gender_Category],Table7[Gender_Key])</f>
        <v>GK-03</v>
      </c>
      <c r="H1911" s="10">
        <f>Cleaned_Data[[#This Row],[Units_Sold]]</f>
        <v>2</v>
      </c>
      <c r="I1911" s="10">
        <f>Cleaned_Data[[#This Row],[MRP]]</f>
        <v>6110.0300000000007</v>
      </c>
      <c r="J1911" s="10">
        <f>Cleaned_Data[[#This Row],[Discount_Applied]]</f>
        <v>0</v>
      </c>
      <c r="K1911" s="10">
        <f>Cleaned_Data[[#This Row],[Revenue]]</f>
        <v>0</v>
      </c>
      <c r="L1911" s="10">
        <f>Cleaned_Data[[#This Row],[Profit]]</f>
        <v>2029.57</v>
      </c>
      <c r="M1911" s="10" t="str">
        <f>Cleaned_Data[[#This Row],[Product_Name]]</f>
        <v>Flex Trainer</v>
      </c>
      <c r="N1911" s="10" t="str">
        <f>Cleaned_Data[[#This Row],[Product_Line]]</f>
        <v>Training</v>
      </c>
      <c r="O1911" s="10" t="str">
        <f>Cleaned_Data[[#This Row],[Size]]</f>
        <v>NA</v>
      </c>
      <c r="P1911" s="10" t="str">
        <f t="shared" si="58"/>
        <v>Flex Trainer|Training|NA</v>
      </c>
      <c r="Q1911" s="11" t="str">
        <f>Cleaned_Data[[#This Row],[Order_Date]]</f>
        <v/>
      </c>
      <c r="R1911" s="10" t="str">
        <f>Cleaned_Data[[#This Row],[Region]]</f>
        <v>Delhi</v>
      </c>
      <c r="S1911" s="10" t="str">
        <f>Cleaned_Data[[#This Row],[Sales_Channel]]</f>
        <v>Online</v>
      </c>
      <c r="T1911" s="10" t="str">
        <f>Cleaned_Data[[#This Row],[Gender_Category]]</f>
        <v>Men</v>
      </c>
      <c r="U1911" t="str">
        <f t="shared" si="59"/>
        <v>Not Found</v>
      </c>
      <c r="V1911" s="10"/>
      <c r="W1911" s="10"/>
    </row>
    <row r="1912" spans="1:23" x14ac:dyDescent="0.3">
      <c r="A1912" s="10" t="s">
        <v>2231</v>
      </c>
      <c r="B1912" s="10">
        <f>Cleaned_Data[[#This Row],[Order_ID]]</f>
        <v>3999</v>
      </c>
      <c r="C1912" s="10" t="str">
        <f>_xlfn.XLOOKUP(P1912,Dim_Product!$E$2:$E$221,Dim_Product!$A$2:$A$221,"Not Found")</f>
        <v>PK-144</v>
      </c>
      <c r="D1912" s="10" t="str">
        <f>_xlfn.XLOOKUP(Table5[[#This Row],[Order_Date]],Table8[Date],Table8[Date_Key],"Not Found")</f>
        <v>DK-597</v>
      </c>
      <c r="E1912" s="10" t="str">
        <f>_xlfn.XLOOKUP(R1912,Table4[Region],Table4[Region_Key])</f>
        <v>RK-06</v>
      </c>
      <c r="F1912" s="10" t="str">
        <f>_xlfn.XLOOKUP(S1912,Table6[Sales_Channel],Table6[Channel_Key])</f>
        <v>CK-01</v>
      </c>
      <c r="G1912" s="10" t="str">
        <f>_xlfn.XLOOKUP(T1912,Table7[Gender_Category],Table7[Gender_Key])</f>
        <v>GK-01</v>
      </c>
      <c r="H1912" s="10">
        <f>Cleaned_Data[[#This Row],[Units_Sold]]</f>
        <v>2</v>
      </c>
      <c r="I1912" s="10">
        <f>Cleaned_Data[[#This Row],[MRP]]</f>
        <v>6110.0300000000007</v>
      </c>
      <c r="J1912" s="10">
        <f>Cleaned_Data[[#This Row],[Discount_Applied]]</f>
        <v>0.27</v>
      </c>
      <c r="K1912" s="10">
        <f>Cleaned_Data[[#This Row],[Revenue]]</f>
        <v>0</v>
      </c>
      <c r="L1912" s="10">
        <f>Cleaned_Data[[#This Row],[Profit]]</f>
        <v>1484.61</v>
      </c>
      <c r="M1912" s="10" t="str">
        <f>Cleaned_Data[[#This Row],[Product_Name]]</f>
        <v>Blazer Mid</v>
      </c>
      <c r="N1912" s="10" t="str">
        <f>Cleaned_Data[[#This Row],[Product_Line]]</f>
        <v>Lifestyle</v>
      </c>
      <c r="O1912" s="10" t="str">
        <f>Cleaned_Data[[#This Row],[Size]]</f>
        <v>7</v>
      </c>
      <c r="P1912" s="10" t="str">
        <f t="shared" si="58"/>
        <v>Blazer Mid|Lifestyle|7</v>
      </c>
      <c r="Q1912" s="11">
        <f>Cleaned_Data[[#This Row],[Order_Date]]</f>
        <v>45729</v>
      </c>
      <c r="R1912" s="10" t="str">
        <f>Cleaned_Data[[#This Row],[Region]]</f>
        <v>Kolkata</v>
      </c>
      <c r="S1912" s="10" t="str">
        <f>Cleaned_Data[[#This Row],[Sales_Channel]]</f>
        <v>Online</v>
      </c>
      <c r="T1912" s="10" t="str">
        <f>Cleaned_Data[[#This Row],[Gender_Category]]</f>
        <v>Kids</v>
      </c>
      <c r="U1912" t="str">
        <f t="shared" si="59"/>
        <v>DK-597</v>
      </c>
      <c r="V1912" s="10"/>
      <c r="W1912" s="10"/>
    </row>
    <row r="1913" spans="1:23" x14ac:dyDescent="0.3">
      <c r="A1913" s="10" t="s">
        <v>2232</v>
      </c>
      <c r="B1913" s="10">
        <f>Cleaned_Data[[#This Row],[Order_ID]]</f>
        <v>4000</v>
      </c>
      <c r="C1913" s="10" t="str">
        <f>_xlfn.XLOOKUP(P1913,Dim_Product!$E$2:$E$221,Dim_Product!$A$2:$A$221,"Not Found")</f>
        <v>PK-15</v>
      </c>
      <c r="D1913" s="10" t="str">
        <f>_xlfn.XLOOKUP(Table5[[#This Row],[Order_Date]],Table8[Date],Table8[Date_Key],"Not Found")</f>
        <v>DK-652</v>
      </c>
      <c r="E1913" s="10" t="str">
        <f>_xlfn.XLOOKUP(R1913,Table4[Region],Table4[Region_Key])</f>
        <v>RK-06</v>
      </c>
      <c r="F1913" s="10" t="str">
        <f>_xlfn.XLOOKUP(S1913,Table6[Sales_Channel],Table6[Channel_Key])</f>
        <v>CK-02</v>
      </c>
      <c r="G1913" s="10" t="str">
        <f>_xlfn.XLOOKUP(T1913,Table7[Gender_Category],Table7[Gender_Key])</f>
        <v>GK-02</v>
      </c>
      <c r="H1913" s="10">
        <f>Cleaned_Data[[#This Row],[Units_Sold]]</f>
        <v>-1</v>
      </c>
      <c r="I1913" s="10">
        <f>Cleaned_Data[[#This Row],[MRP]]</f>
        <v>6110.0300000000007</v>
      </c>
      <c r="J1913" s="10">
        <f>Cleaned_Data[[#This Row],[Discount_Applied]]</f>
        <v>0.11</v>
      </c>
      <c r="K1913" s="10">
        <f>Cleaned_Data[[#This Row],[Revenue]]</f>
        <v>0</v>
      </c>
      <c r="L1913" s="10">
        <f>Cleaned_Data[[#This Row],[Profit]]</f>
        <v>309.79000000000002</v>
      </c>
      <c r="M1913" s="10" t="str">
        <f>Cleaned_Data[[#This Row],[Product_Name]]</f>
        <v>Air Jordan</v>
      </c>
      <c r="N1913" s="10" t="str">
        <f>Cleaned_Data[[#This Row],[Product_Line]]</f>
        <v>Basketball</v>
      </c>
      <c r="O1913" s="10" t="str">
        <f>Cleaned_Data[[#This Row],[Size]]</f>
        <v>M</v>
      </c>
      <c r="P1913" s="10" t="str">
        <f t="shared" si="58"/>
        <v>Air Jordan|Basketball|M</v>
      </c>
      <c r="Q1913" s="11">
        <f>Cleaned_Data[[#This Row],[Order_Date]]</f>
        <v>45784</v>
      </c>
      <c r="R1913" s="10" t="str">
        <f>Cleaned_Data[[#This Row],[Region]]</f>
        <v>Kolkata</v>
      </c>
      <c r="S1913" s="10" t="str">
        <f>Cleaned_Data[[#This Row],[Sales_Channel]]</f>
        <v>Retail</v>
      </c>
      <c r="T1913" s="10" t="str">
        <f>Cleaned_Data[[#This Row],[Gender_Category]]</f>
        <v>Women</v>
      </c>
      <c r="U1913" t="str">
        <f t="shared" si="59"/>
        <v>DK-652</v>
      </c>
      <c r="V1913" s="10"/>
      <c r="W1913" s="10"/>
    </row>
    <row r="1914" spans="1:23" x14ac:dyDescent="0.3">
      <c r="A1914" s="10" t="s">
        <v>2233</v>
      </c>
      <c r="B1914" s="10">
        <f>Cleaned_Data[[#This Row],[Order_ID]]</f>
        <v>4001</v>
      </c>
      <c r="C1914" s="10" t="str">
        <f>_xlfn.XLOOKUP(P1914,Dim_Product!$E$2:$E$221,Dim_Product!$A$2:$A$221,"Not Found")</f>
        <v>PK-82</v>
      </c>
      <c r="D1914" s="10" t="str">
        <f>_xlfn.XLOOKUP(Table5[[#This Row],[Order_Date]],Table8[Date],Table8[Date_Key],"Not Found")</f>
        <v>DK-676</v>
      </c>
      <c r="E1914" s="10" t="str">
        <f>_xlfn.XLOOKUP(R1914,Table4[Region],Table4[Region_Key])</f>
        <v>RK-03</v>
      </c>
      <c r="F1914" s="10" t="str">
        <f>_xlfn.XLOOKUP(S1914,Table6[Sales_Channel],Table6[Channel_Key])</f>
        <v>CK-01</v>
      </c>
      <c r="G1914" s="10" t="str">
        <f>_xlfn.XLOOKUP(T1914,Table7[Gender_Category],Table7[Gender_Key])</f>
        <v>GK-02</v>
      </c>
      <c r="H1914" s="10">
        <f>Cleaned_Data[[#This Row],[Units_Sold]]</f>
        <v>2</v>
      </c>
      <c r="I1914" s="10">
        <f>Cleaned_Data[[#This Row],[MRP]]</f>
        <v>7586.32</v>
      </c>
      <c r="J1914" s="10">
        <f>Cleaned_Data[[#This Row],[Discount_Applied]]</f>
        <v>0</v>
      </c>
      <c r="K1914" s="10">
        <f>Cleaned_Data[[#This Row],[Revenue]]</f>
        <v>0</v>
      </c>
      <c r="L1914" s="10">
        <f>Cleaned_Data[[#This Row],[Profit]]</f>
        <v>2155.0100000000002</v>
      </c>
      <c r="M1914" s="10" t="str">
        <f>Cleaned_Data[[#This Row],[Product_Name]]</f>
        <v>Zoom Freak</v>
      </c>
      <c r="N1914" s="10" t="str">
        <f>Cleaned_Data[[#This Row],[Product_Line]]</f>
        <v>Basketball</v>
      </c>
      <c r="O1914" s="10" t="str">
        <f>Cleaned_Data[[#This Row],[Size]]</f>
        <v>L</v>
      </c>
      <c r="P1914" s="10" t="str">
        <f t="shared" si="58"/>
        <v>Zoom Freak|Basketball|L</v>
      </c>
      <c r="Q1914" s="11">
        <f>Cleaned_Data[[#This Row],[Order_Date]]</f>
        <v>45808</v>
      </c>
      <c r="R1914" s="10" t="str">
        <f>Cleaned_Data[[#This Row],[Region]]</f>
        <v>Mumbai</v>
      </c>
      <c r="S1914" s="10" t="str">
        <f>Cleaned_Data[[#This Row],[Sales_Channel]]</f>
        <v>Online</v>
      </c>
      <c r="T1914" s="10" t="str">
        <f>Cleaned_Data[[#This Row],[Gender_Category]]</f>
        <v>Women</v>
      </c>
      <c r="U1914" t="str">
        <f t="shared" si="59"/>
        <v>DK-676</v>
      </c>
      <c r="V1914" s="10"/>
      <c r="W1914" s="10"/>
    </row>
    <row r="1915" spans="1:23" x14ac:dyDescent="0.3">
      <c r="A1915" s="10" t="s">
        <v>2234</v>
      </c>
      <c r="B1915" s="10">
        <f>Cleaned_Data[[#This Row],[Order_ID]]</f>
        <v>4002</v>
      </c>
      <c r="C1915" s="10" t="str">
        <f>_xlfn.XLOOKUP(P1915,Dim_Product!$E$2:$E$221,Dim_Product!$A$2:$A$221,"Not Found")</f>
        <v>PK-08</v>
      </c>
      <c r="D1915" s="10" t="str">
        <f>_xlfn.XLOOKUP(Table5[[#This Row],[Order_Date]],Table8[Date],Table8[Date_Key],"Not Found")</f>
        <v>DK-323</v>
      </c>
      <c r="E1915" s="10" t="str">
        <f>_xlfn.XLOOKUP(R1915,Table4[Region],Table4[Region_Key])</f>
        <v>RK-03</v>
      </c>
      <c r="F1915" s="10" t="str">
        <f>_xlfn.XLOOKUP(S1915,Table6[Sales_Channel],Table6[Channel_Key])</f>
        <v>CK-02</v>
      </c>
      <c r="G1915" s="10" t="str">
        <f>_xlfn.XLOOKUP(T1915,Table7[Gender_Category],Table7[Gender_Key])</f>
        <v>GK-01</v>
      </c>
      <c r="H1915" s="10">
        <f>Cleaned_Data[[#This Row],[Units_Sold]]</f>
        <v>2</v>
      </c>
      <c r="I1915" s="10">
        <f>Cleaned_Data[[#This Row],[MRP]]</f>
        <v>6056.88</v>
      </c>
      <c r="J1915" s="10">
        <f>Cleaned_Data[[#This Row],[Discount_Applied]]</f>
        <v>0</v>
      </c>
      <c r="K1915" s="10">
        <f>Cleaned_Data[[#This Row],[Revenue]]</f>
        <v>0</v>
      </c>
      <c r="L1915" s="10">
        <f>Cleaned_Data[[#This Row],[Profit]]</f>
        <v>2114.0300000000002</v>
      </c>
      <c r="M1915" s="10" t="str">
        <f>Cleaned_Data[[#This Row],[Product_Name]]</f>
        <v>Mercurial Superfly</v>
      </c>
      <c r="N1915" s="10" t="str">
        <f>Cleaned_Data[[#This Row],[Product_Line]]</f>
        <v>Soccer</v>
      </c>
      <c r="O1915" s="10" t="str">
        <f>Cleaned_Data[[#This Row],[Size]]</f>
        <v>M</v>
      </c>
      <c r="P1915" s="10" t="str">
        <f t="shared" si="58"/>
        <v>Mercurial Superfly|Soccer|M</v>
      </c>
      <c r="Q1915" s="11">
        <f>Cleaned_Data[[#This Row],[Order_Date]]</f>
        <v>45455</v>
      </c>
      <c r="R1915" s="10" t="str">
        <f>Cleaned_Data[[#This Row],[Region]]</f>
        <v>Mumbai</v>
      </c>
      <c r="S1915" s="10" t="str">
        <f>Cleaned_Data[[#This Row],[Sales_Channel]]</f>
        <v>Retail</v>
      </c>
      <c r="T1915" s="10" t="str">
        <f>Cleaned_Data[[#This Row],[Gender_Category]]</f>
        <v>Kids</v>
      </c>
      <c r="U1915" t="str">
        <f t="shared" si="59"/>
        <v>DK-323</v>
      </c>
      <c r="V1915" s="10"/>
      <c r="W1915" s="10"/>
    </row>
    <row r="1916" spans="1:23" x14ac:dyDescent="0.3">
      <c r="A1916" s="10" t="s">
        <v>2235</v>
      </c>
      <c r="B1916" s="10">
        <f>Cleaned_Data[[#This Row],[Order_ID]]</f>
        <v>4003</v>
      </c>
      <c r="C1916" s="10" t="str">
        <f>_xlfn.XLOOKUP(P1916,Dim_Product!$E$2:$E$221,Dim_Product!$A$2:$A$221,"Not Found")</f>
        <v>PK-119</v>
      </c>
      <c r="D1916" s="10" t="str">
        <f>_xlfn.XLOOKUP(Table5[[#This Row],[Order_Date]],Table8[Date],Table8[Date_Key],"Not Found")</f>
        <v>DK-462</v>
      </c>
      <c r="E1916" s="10" t="str">
        <f>_xlfn.XLOOKUP(R1916,Table4[Region],Table4[Region_Key])</f>
        <v>RK-03</v>
      </c>
      <c r="F1916" s="10" t="str">
        <f>_xlfn.XLOOKUP(S1916,Table6[Sales_Channel],Table6[Channel_Key])</f>
        <v>CK-02</v>
      </c>
      <c r="G1916" s="10" t="str">
        <f>_xlfn.XLOOKUP(T1916,Table7[Gender_Category],Table7[Gender_Key])</f>
        <v>GK-03</v>
      </c>
      <c r="H1916" s="10">
        <f>Cleaned_Data[[#This Row],[Units_Sold]]</f>
        <v>2</v>
      </c>
      <c r="I1916" s="10">
        <f>Cleaned_Data[[#This Row],[MRP]]</f>
        <v>7165.28</v>
      </c>
      <c r="J1916" s="10">
        <f>Cleaned_Data[[#This Row],[Discount_Applied]]</f>
        <v>0</v>
      </c>
      <c r="K1916" s="10">
        <f>Cleaned_Data[[#This Row],[Revenue]]</f>
        <v>0</v>
      </c>
      <c r="L1916" s="10">
        <f>Cleaned_Data[[#This Row],[Profit]]</f>
        <v>839.48</v>
      </c>
      <c r="M1916" s="10" t="str">
        <f>Cleaned_Data[[#This Row],[Product_Name]]</f>
        <v>Air Force 1</v>
      </c>
      <c r="N1916" s="10" t="str">
        <f>Cleaned_Data[[#This Row],[Product_Line]]</f>
        <v>Lifestyle</v>
      </c>
      <c r="O1916" s="10" t="str">
        <f>Cleaned_Data[[#This Row],[Size]]</f>
        <v>L</v>
      </c>
      <c r="P1916" s="10" t="str">
        <f t="shared" si="58"/>
        <v>Air Force 1|Lifestyle|L</v>
      </c>
      <c r="Q1916" s="11">
        <f>Cleaned_Data[[#This Row],[Order_Date]]</f>
        <v>45594</v>
      </c>
      <c r="R1916" s="10" t="str">
        <f>Cleaned_Data[[#This Row],[Region]]</f>
        <v>Mumbai</v>
      </c>
      <c r="S1916" s="10" t="str">
        <f>Cleaned_Data[[#This Row],[Sales_Channel]]</f>
        <v>Retail</v>
      </c>
      <c r="T1916" s="10" t="str">
        <f>Cleaned_Data[[#This Row],[Gender_Category]]</f>
        <v>Men</v>
      </c>
      <c r="U1916" t="str">
        <f t="shared" si="59"/>
        <v>DK-462</v>
      </c>
      <c r="V1916" s="10"/>
      <c r="W1916" s="10"/>
    </row>
    <row r="1917" spans="1:23" x14ac:dyDescent="0.3">
      <c r="A1917" s="10" t="s">
        <v>2236</v>
      </c>
      <c r="B1917" s="10">
        <f>Cleaned_Data[[#This Row],[Order_ID]]</f>
        <v>4004</v>
      </c>
      <c r="C1917" s="10" t="str">
        <f>_xlfn.XLOOKUP(P1917,Dim_Product!$E$2:$E$221,Dim_Product!$A$2:$A$221,"Not Found")</f>
        <v>PK-41</v>
      </c>
      <c r="D1917" s="10" t="str">
        <f>_xlfn.XLOOKUP(Table5[[#This Row],[Order_Date]],Table8[Date],Table8[Date_Key],"Not Found")</f>
        <v>DK-596</v>
      </c>
      <c r="E1917" s="10" t="str">
        <f>_xlfn.XLOOKUP(R1917,Table4[Region],Table4[Region_Key])</f>
        <v>RK-05</v>
      </c>
      <c r="F1917" s="10" t="str">
        <f>_xlfn.XLOOKUP(S1917,Table6[Sales_Channel],Table6[Channel_Key])</f>
        <v>CK-02</v>
      </c>
      <c r="G1917" s="10" t="str">
        <f>_xlfn.XLOOKUP(T1917,Table7[Gender_Category],Table7[Gender_Key])</f>
        <v>GK-03</v>
      </c>
      <c r="H1917" s="10">
        <f>Cleaned_Data[[#This Row],[Units_Sold]]</f>
        <v>2</v>
      </c>
      <c r="I1917" s="10">
        <f>Cleaned_Data[[#This Row],[MRP]]</f>
        <v>6110.0300000000007</v>
      </c>
      <c r="J1917" s="10">
        <f>Cleaned_Data[[#This Row],[Discount_Applied]]</f>
        <v>0.06</v>
      </c>
      <c r="K1917" s="10">
        <f>Cleaned_Data[[#This Row],[Revenue]]</f>
        <v>0</v>
      </c>
      <c r="L1917" s="10">
        <f>Cleaned_Data[[#This Row],[Profit]]</f>
        <v>-748.58</v>
      </c>
      <c r="M1917" s="10" t="str">
        <f>Cleaned_Data[[#This Row],[Product_Name]]</f>
        <v>Air Jordan</v>
      </c>
      <c r="N1917" s="10" t="str">
        <f>Cleaned_Data[[#This Row],[Product_Line]]</f>
        <v>Basketball</v>
      </c>
      <c r="O1917" s="10" t="str">
        <f>Cleaned_Data[[#This Row],[Size]]</f>
        <v>XL</v>
      </c>
      <c r="P1917" s="10" t="str">
        <f t="shared" si="58"/>
        <v>Air Jordan|Basketball|XL</v>
      </c>
      <c r="Q1917" s="11">
        <f>Cleaned_Data[[#This Row],[Order_Date]]</f>
        <v>45728</v>
      </c>
      <c r="R1917" s="10" t="str">
        <f>Cleaned_Data[[#This Row],[Region]]</f>
        <v>Delhi</v>
      </c>
      <c r="S1917" s="10" t="str">
        <f>Cleaned_Data[[#This Row],[Sales_Channel]]</f>
        <v>Retail</v>
      </c>
      <c r="T1917" s="10" t="str">
        <f>Cleaned_Data[[#This Row],[Gender_Category]]</f>
        <v>Men</v>
      </c>
      <c r="U1917" t="str">
        <f t="shared" si="59"/>
        <v>DK-596</v>
      </c>
      <c r="V1917" s="10"/>
      <c r="W1917" s="10"/>
    </row>
    <row r="1918" spans="1:23" x14ac:dyDescent="0.3">
      <c r="A1918" s="10" t="s">
        <v>2237</v>
      </c>
      <c r="B1918" s="10">
        <f>Cleaned_Data[[#This Row],[Order_ID]]</f>
        <v>4005</v>
      </c>
      <c r="C1918" s="10" t="str">
        <f>_xlfn.XLOOKUP(P1918,Dim_Product!$E$2:$E$221,Dim_Product!$A$2:$A$221,"Not Found")</f>
        <v>PK-58</v>
      </c>
      <c r="D1918" s="10" t="str">
        <f>_xlfn.XLOOKUP(Table5[[#This Row],[Order_Date]],Table8[Date],Table8[Date_Key],"Not Found")</f>
        <v>Not Found</v>
      </c>
      <c r="E1918" s="10" t="str">
        <f>_xlfn.XLOOKUP(R1918,Table4[Region],Table4[Region_Key])</f>
        <v>RK-05</v>
      </c>
      <c r="F1918" s="10" t="str">
        <f>_xlfn.XLOOKUP(S1918,Table6[Sales_Channel],Table6[Channel_Key])</f>
        <v>CK-01</v>
      </c>
      <c r="G1918" s="10" t="str">
        <f>_xlfn.XLOOKUP(T1918,Table7[Gender_Category],Table7[Gender_Key])</f>
        <v>GK-01</v>
      </c>
      <c r="H1918" s="10">
        <f>Cleaned_Data[[#This Row],[Units_Sold]]</f>
        <v>2</v>
      </c>
      <c r="I1918" s="10">
        <f>Cleaned_Data[[#This Row],[MRP]]</f>
        <v>3730.58</v>
      </c>
      <c r="J1918" s="10">
        <f>Cleaned_Data[[#This Row],[Discount_Applied]]</f>
        <v>0</v>
      </c>
      <c r="K1918" s="10">
        <f>Cleaned_Data[[#This Row],[Revenue]]</f>
        <v>0</v>
      </c>
      <c r="L1918" s="10">
        <f>Cleaned_Data[[#This Row],[Profit]]</f>
        <v>1784.38</v>
      </c>
      <c r="M1918" s="10" t="str">
        <f>Cleaned_Data[[#This Row],[Product_Name]]</f>
        <v>Metcon 7</v>
      </c>
      <c r="N1918" s="10" t="str">
        <f>Cleaned_Data[[#This Row],[Product_Line]]</f>
        <v>Training</v>
      </c>
      <c r="O1918" s="10" t="str">
        <f>Cleaned_Data[[#This Row],[Size]]</f>
        <v>M</v>
      </c>
      <c r="P1918" s="10" t="str">
        <f t="shared" si="58"/>
        <v>Metcon 7|Training|M</v>
      </c>
      <c r="Q1918" s="11" t="str">
        <f>Cleaned_Data[[#This Row],[Order_Date]]</f>
        <v/>
      </c>
      <c r="R1918" s="10" t="str">
        <f>Cleaned_Data[[#This Row],[Region]]</f>
        <v>Delhi</v>
      </c>
      <c r="S1918" s="10" t="str">
        <f>Cleaned_Data[[#This Row],[Sales_Channel]]</f>
        <v>Online</v>
      </c>
      <c r="T1918" s="10" t="str">
        <f>Cleaned_Data[[#This Row],[Gender_Category]]</f>
        <v>Kids</v>
      </c>
      <c r="U1918" t="str">
        <f t="shared" si="59"/>
        <v>Not Found</v>
      </c>
      <c r="V1918" s="10"/>
      <c r="W1918" s="10"/>
    </row>
    <row r="1919" spans="1:23" x14ac:dyDescent="0.3">
      <c r="A1919" s="10" t="s">
        <v>2238</v>
      </c>
      <c r="B1919" s="10">
        <f>Cleaned_Data[[#This Row],[Order_ID]]</f>
        <v>4006</v>
      </c>
      <c r="C1919" s="10" t="str">
        <f>_xlfn.XLOOKUP(P1919,Dim_Product!$E$2:$E$221,Dim_Product!$A$2:$A$221,"Not Found")</f>
        <v>PK-208</v>
      </c>
      <c r="D1919" s="10" t="str">
        <f>_xlfn.XLOOKUP(Table5[[#This Row],[Order_Date]],Table8[Date],Table8[Date_Key],"Not Found")</f>
        <v>DK-435</v>
      </c>
      <c r="E1919" s="10" t="str">
        <f>_xlfn.XLOOKUP(R1919,Table4[Region],Table4[Region_Key])</f>
        <v>RK-06</v>
      </c>
      <c r="F1919" s="10" t="str">
        <f>_xlfn.XLOOKUP(S1919,Table6[Sales_Channel],Table6[Channel_Key])</f>
        <v>CK-02</v>
      </c>
      <c r="G1919" s="10" t="str">
        <f>_xlfn.XLOOKUP(T1919,Table7[Gender_Category],Table7[Gender_Key])</f>
        <v>GK-01</v>
      </c>
      <c r="H1919" s="10">
        <f>Cleaned_Data[[#This Row],[Units_Sold]]</f>
        <v>2</v>
      </c>
      <c r="I1919" s="10">
        <f>Cleaned_Data[[#This Row],[MRP]]</f>
        <v>6110.0300000000007</v>
      </c>
      <c r="J1919" s="10">
        <f>Cleaned_Data[[#This Row],[Discount_Applied]]</f>
        <v>0</v>
      </c>
      <c r="K1919" s="10">
        <f>Cleaned_Data[[#This Row],[Revenue]]</f>
        <v>0</v>
      </c>
      <c r="L1919" s="10">
        <f>Cleaned_Data[[#This Row],[Profit]]</f>
        <v>2617</v>
      </c>
      <c r="M1919" s="10" t="str">
        <f>Cleaned_Data[[#This Row],[Product_Name]]</f>
        <v>LeBron 20</v>
      </c>
      <c r="N1919" s="10" t="str">
        <f>Cleaned_Data[[#This Row],[Product_Line]]</f>
        <v>Basketball</v>
      </c>
      <c r="O1919" s="10" t="str">
        <f>Cleaned_Data[[#This Row],[Size]]</f>
        <v>12</v>
      </c>
      <c r="P1919" s="10" t="str">
        <f t="shared" si="58"/>
        <v>LeBron 20|Basketball|12</v>
      </c>
      <c r="Q1919" s="11">
        <f>Cleaned_Data[[#This Row],[Order_Date]]</f>
        <v>45567</v>
      </c>
      <c r="R1919" s="10" t="str">
        <f>Cleaned_Data[[#This Row],[Region]]</f>
        <v>Kolkata</v>
      </c>
      <c r="S1919" s="10" t="str">
        <f>Cleaned_Data[[#This Row],[Sales_Channel]]</f>
        <v>Retail</v>
      </c>
      <c r="T1919" s="10" t="str">
        <f>Cleaned_Data[[#This Row],[Gender_Category]]</f>
        <v>Kids</v>
      </c>
      <c r="U1919" t="str">
        <f t="shared" si="59"/>
        <v>DK-435</v>
      </c>
      <c r="V1919" s="10"/>
      <c r="W1919" s="10"/>
    </row>
    <row r="1920" spans="1:23" x14ac:dyDescent="0.3">
      <c r="A1920" s="10" t="s">
        <v>2239</v>
      </c>
      <c r="B1920" s="10">
        <f>Cleaned_Data[[#This Row],[Order_ID]]</f>
        <v>4007</v>
      </c>
      <c r="C1920" s="10" t="str">
        <f>_xlfn.XLOOKUP(P1920,Dim_Product!$E$2:$E$221,Dim_Product!$A$2:$A$221,"Not Found")</f>
        <v>PK-37</v>
      </c>
      <c r="D1920" s="10" t="str">
        <f>_xlfn.XLOOKUP(Table5[[#This Row],[Order_Date]],Table8[Date],Table8[Date_Key],"Not Found")</f>
        <v>Not Found</v>
      </c>
      <c r="E1920" s="10" t="str">
        <f>_xlfn.XLOOKUP(R1920,Table4[Region],Table4[Region_Key])</f>
        <v>RK-04</v>
      </c>
      <c r="F1920" s="10" t="str">
        <f>_xlfn.XLOOKUP(S1920,Table6[Sales_Channel],Table6[Channel_Key])</f>
        <v>CK-02</v>
      </c>
      <c r="G1920" s="10" t="str">
        <f>_xlfn.XLOOKUP(T1920,Table7[Gender_Category],Table7[Gender_Key])</f>
        <v>GK-01</v>
      </c>
      <c r="H1920" s="10">
        <f>Cleaned_Data[[#This Row],[Units_Sold]]</f>
        <v>0</v>
      </c>
      <c r="I1920" s="10">
        <f>Cleaned_Data[[#This Row],[MRP]]</f>
        <v>6110.0300000000007</v>
      </c>
      <c r="J1920" s="10">
        <f>Cleaned_Data[[#This Row],[Discount_Applied]]</f>
        <v>0</v>
      </c>
      <c r="K1920" s="10">
        <f>Cleaned_Data[[#This Row],[Revenue]]</f>
        <v>0</v>
      </c>
      <c r="L1920" s="10">
        <f>Cleaned_Data[[#This Row],[Profit]]</f>
        <v>1746.06</v>
      </c>
      <c r="M1920" s="10" t="str">
        <f>Cleaned_Data[[#This Row],[Product_Name]]</f>
        <v>Premier III</v>
      </c>
      <c r="N1920" s="10" t="str">
        <f>Cleaned_Data[[#This Row],[Product_Line]]</f>
        <v>Soccer</v>
      </c>
      <c r="O1920" s="10" t="str">
        <f>Cleaned_Data[[#This Row],[Size]]</f>
        <v>XL</v>
      </c>
      <c r="P1920" s="10" t="str">
        <f t="shared" si="58"/>
        <v>Premier III|Soccer|XL</v>
      </c>
      <c r="Q1920" s="11" t="str">
        <f>Cleaned_Data[[#This Row],[Order_Date]]</f>
        <v/>
      </c>
      <c r="R1920" s="10" t="str">
        <f>Cleaned_Data[[#This Row],[Region]]</f>
        <v>Pune</v>
      </c>
      <c r="S1920" s="10" t="str">
        <f>Cleaned_Data[[#This Row],[Sales_Channel]]</f>
        <v>Retail</v>
      </c>
      <c r="T1920" s="10" t="str">
        <f>Cleaned_Data[[#This Row],[Gender_Category]]</f>
        <v>Kids</v>
      </c>
      <c r="U1920" t="str">
        <f t="shared" si="59"/>
        <v>Not Found</v>
      </c>
      <c r="V1920" s="10"/>
      <c r="W1920" s="10"/>
    </row>
    <row r="1921" spans="1:23" x14ac:dyDescent="0.3">
      <c r="A1921" s="10" t="s">
        <v>2240</v>
      </c>
      <c r="B1921" s="10">
        <f>Cleaned_Data[[#This Row],[Order_ID]]</f>
        <v>4008</v>
      </c>
      <c r="C1921" s="10" t="str">
        <f>_xlfn.XLOOKUP(P1921,Dim_Product!$E$2:$E$221,Dim_Product!$A$2:$A$221,"Not Found")</f>
        <v>PK-213</v>
      </c>
      <c r="D1921" s="10" t="str">
        <f>_xlfn.XLOOKUP(Table5[[#This Row],[Order_Date]],Table8[Date],Table8[Date_Key],"Not Found")</f>
        <v>DK-592</v>
      </c>
      <c r="E1921" s="10" t="str">
        <f>_xlfn.XLOOKUP(R1921,Table4[Region],Table4[Region_Key])</f>
        <v>RK-02</v>
      </c>
      <c r="F1921" s="10" t="str">
        <f>_xlfn.XLOOKUP(S1921,Table6[Sales_Channel],Table6[Channel_Key])</f>
        <v>CK-02</v>
      </c>
      <c r="G1921" s="10" t="str">
        <f>_xlfn.XLOOKUP(T1921,Table7[Gender_Category],Table7[Gender_Key])</f>
        <v>GK-03</v>
      </c>
      <c r="H1921" s="10">
        <f>Cleaned_Data[[#This Row],[Units_Sold]]</f>
        <v>3</v>
      </c>
      <c r="I1921" s="10">
        <f>Cleaned_Data[[#This Row],[MRP]]</f>
        <v>7737.27</v>
      </c>
      <c r="J1921" s="10">
        <f>Cleaned_Data[[#This Row],[Discount_Applied]]</f>
        <v>7.0000000000000007E-2</v>
      </c>
      <c r="K1921" s="10">
        <f>Cleaned_Data[[#This Row],[Revenue]]</f>
        <v>21586.98</v>
      </c>
      <c r="L1921" s="10">
        <f>Cleaned_Data[[#This Row],[Profit]]</f>
        <v>180.31</v>
      </c>
      <c r="M1921" s="10" t="str">
        <f>Cleaned_Data[[#This Row],[Product_Name]]</f>
        <v>LeBron 20</v>
      </c>
      <c r="N1921" s="10" t="str">
        <f>Cleaned_Data[[#This Row],[Product_Line]]</f>
        <v>Basketball</v>
      </c>
      <c r="O1921" s="10" t="str">
        <f>Cleaned_Data[[#This Row],[Size]]</f>
        <v>9</v>
      </c>
      <c r="P1921" s="10" t="str">
        <f t="shared" si="58"/>
        <v>LeBron 20|Basketball|9</v>
      </c>
      <c r="Q1921" s="11">
        <f>Cleaned_Data[[#This Row],[Order_Date]]</f>
        <v>45724</v>
      </c>
      <c r="R1921" s="10" t="str">
        <f>Cleaned_Data[[#This Row],[Region]]</f>
        <v>Hyderabad</v>
      </c>
      <c r="S1921" s="10" t="str">
        <f>Cleaned_Data[[#This Row],[Sales_Channel]]</f>
        <v>Retail</v>
      </c>
      <c r="T1921" s="10" t="str">
        <f>Cleaned_Data[[#This Row],[Gender_Category]]</f>
        <v>Men</v>
      </c>
      <c r="U1921" t="str">
        <f t="shared" si="59"/>
        <v>DK-592</v>
      </c>
      <c r="V1921" s="10"/>
      <c r="W1921" s="10"/>
    </row>
    <row r="1922" spans="1:23" x14ac:dyDescent="0.3">
      <c r="A1922" s="10" t="s">
        <v>2241</v>
      </c>
      <c r="B1922" s="10">
        <f>Cleaned_Data[[#This Row],[Order_ID]]</f>
        <v>4009</v>
      </c>
      <c r="C1922" s="10" t="str">
        <f>_xlfn.XLOOKUP(P1922,Dim_Product!$E$2:$E$221,Dim_Product!$A$2:$A$221,"Not Found")</f>
        <v>PK-68</v>
      </c>
      <c r="D1922" s="10" t="str">
        <f>_xlfn.XLOOKUP(Table5[[#This Row],[Order_Date]],Table8[Date],Table8[Date_Key],"Not Found")</f>
        <v>DK-685</v>
      </c>
      <c r="E1922" s="10" t="str">
        <f>_xlfn.XLOOKUP(R1922,Table4[Region],Table4[Region_Key])</f>
        <v>RK-03</v>
      </c>
      <c r="F1922" s="10" t="str">
        <f>_xlfn.XLOOKUP(S1922,Table6[Sales_Channel],Table6[Channel_Key])</f>
        <v>CK-02</v>
      </c>
      <c r="G1922" s="10" t="str">
        <f>_xlfn.XLOOKUP(T1922,Table7[Gender_Category],Table7[Gender_Key])</f>
        <v>GK-01</v>
      </c>
      <c r="H1922" s="10">
        <f>Cleaned_Data[[#This Row],[Units_Sold]]</f>
        <v>2</v>
      </c>
      <c r="I1922" s="10">
        <f>Cleaned_Data[[#This Row],[MRP]]</f>
        <v>6110.0300000000007</v>
      </c>
      <c r="J1922" s="10">
        <f>Cleaned_Data[[#This Row],[Discount_Applied]]</f>
        <v>0</v>
      </c>
      <c r="K1922" s="10">
        <f>Cleaned_Data[[#This Row],[Revenue]]</f>
        <v>0</v>
      </c>
      <c r="L1922" s="10">
        <f>Cleaned_Data[[#This Row],[Profit]]</f>
        <v>-737.91</v>
      </c>
      <c r="M1922" s="10" t="str">
        <f>Cleaned_Data[[#This Row],[Product_Name]]</f>
        <v>Zoom Freak</v>
      </c>
      <c r="N1922" s="10" t="str">
        <f>Cleaned_Data[[#This Row],[Product_Line]]</f>
        <v>Basketball</v>
      </c>
      <c r="O1922" s="10" t="str">
        <f>Cleaned_Data[[#This Row],[Size]]</f>
        <v>M</v>
      </c>
      <c r="P1922" s="10" t="str">
        <f t="shared" si="58"/>
        <v>Zoom Freak|Basketball|M</v>
      </c>
      <c r="Q1922" s="11">
        <f>Cleaned_Data[[#This Row],[Order_Date]]</f>
        <v>45817</v>
      </c>
      <c r="R1922" s="10" t="str">
        <f>Cleaned_Data[[#This Row],[Region]]</f>
        <v>Mumbai</v>
      </c>
      <c r="S1922" s="10" t="str">
        <f>Cleaned_Data[[#This Row],[Sales_Channel]]</f>
        <v>Retail</v>
      </c>
      <c r="T1922" s="10" t="str">
        <f>Cleaned_Data[[#This Row],[Gender_Category]]</f>
        <v>Kids</v>
      </c>
      <c r="U1922" t="str">
        <f t="shared" si="59"/>
        <v>DK-685</v>
      </c>
      <c r="V1922" s="10"/>
      <c r="W1922" s="10"/>
    </row>
    <row r="1923" spans="1:23" x14ac:dyDescent="0.3">
      <c r="A1923" s="10" t="s">
        <v>2242</v>
      </c>
      <c r="B1923" s="10">
        <f>Cleaned_Data[[#This Row],[Order_ID]]</f>
        <v>4011</v>
      </c>
      <c r="C1923" s="10" t="str">
        <f>_xlfn.XLOOKUP(P1923,Dim_Product!$E$2:$E$221,Dim_Product!$A$2:$A$221,"Not Found")</f>
        <v>PK-114</v>
      </c>
      <c r="D1923" s="10" t="str">
        <f>_xlfn.XLOOKUP(Table5[[#This Row],[Order_Date]],Table8[Date],Table8[Date_Key],"Not Found")</f>
        <v>DK-668</v>
      </c>
      <c r="E1923" s="10" t="str">
        <f>_xlfn.XLOOKUP(R1923,Table4[Region],Table4[Region_Key])</f>
        <v>RK-01</v>
      </c>
      <c r="F1923" s="10" t="str">
        <f>_xlfn.XLOOKUP(S1923,Table6[Sales_Channel],Table6[Channel_Key])</f>
        <v>CK-02</v>
      </c>
      <c r="G1923" s="10" t="str">
        <f>_xlfn.XLOOKUP(T1923,Table7[Gender_Category],Table7[Gender_Key])</f>
        <v>GK-02</v>
      </c>
      <c r="H1923" s="10">
        <f>Cleaned_Data[[#This Row],[Units_Sold]]</f>
        <v>4</v>
      </c>
      <c r="I1923" s="10">
        <f>Cleaned_Data[[#This Row],[MRP]]</f>
        <v>4909.5600000000004</v>
      </c>
      <c r="J1923" s="10">
        <f>Cleaned_Data[[#This Row],[Discount_Applied]]</f>
        <v>0</v>
      </c>
      <c r="K1923" s="10">
        <f>Cleaned_Data[[#This Row],[Revenue]]</f>
        <v>0</v>
      </c>
      <c r="L1923" s="10">
        <f>Cleaned_Data[[#This Row],[Profit]]</f>
        <v>2934.53</v>
      </c>
      <c r="M1923" s="10" t="str">
        <f>Cleaned_Data[[#This Row],[Product_Name]]</f>
        <v>Air Zoom</v>
      </c>
      <c r="N1923" s="10" t="str">
        <f>Cleaned_Data[[#This Row],[Product_Line]]</f>
        <v>Running</v>
      </c>
      <c r="O1923" s="10" t="str">
        <f>Cleaned_Data[[#This Row],[Size]]</f>
        <v>M</v>
      </c>
      <c r="P1923" s="10" t="str">
        <f t="shared" ref="P1923:P1986" si="60">TRIM(M1923)&amp;"|"&amp;TRIM(N1923)&amp;"|"&amp;TRIM(O1923)</f>
        <v>Air Zoom|Running|M</v>
      </c>
      <c r="Q1923" s="11">
        <f>Cleaned_Data[[#This Row],[Order_Date]]</f>
        <v>45800</v>
      </c>
      <c r="R1923" s="10" t="str">
        <f>Cleaned_Data[[#This Row],[Region]]</f>
        <v>Bangalore</v>
      </c>
      <c r="S1923" s="10" t="str">
        <f>Cleaned_Data[[#This Row],[Sales_Channel]]</f>
        <v>Retail</v>
      </c>
      <c r="T1923" s="10" t="str">
        <f>Cleaned_Data[[#This Row],[Gender_Category]]</f>
        <v>Women</v>
      </c>
      <c r="U1923" t="str">
        <f t="shared" ref="U1923:U1986" si="61">IF(D1923="",0,D1923)</f>
        <v>DK-668</v>
      </c>
      <c r="V1923" s="10"/>
      <c r="W1923" s="10"/>
    </row>
    <row r="1924" spans="1:23" x14ac:dyDescent="0.3">
      <c r="A1924" s="10" t="s">
        <v>2243</v>
      </c>
      <c r="B1924" s="10">
        <f>Cleaned_Data[[#This Row],[Order_ID]]</f>
        <v>4012</v>
      </c>
      <c r="C1924" s="10" t="str">
        <f>_xlfn.XLOOKUP(P1924,Dim_Product!$E$2:$E$221,Dim_Product!$A$2:$A$221,"Not Found")</f>
        <v>PK-31</v>
      </c>
      <c r="D1924" s="10" t="str">
        <f>_xlfn.XLOOKUP(Table5[[#This Row],[Order_Date]],Table8[Date],Table8[Date_Key],"Not Found")</f>
        <v>Not Found</v>
      </c>
      <c r="E1924" s="10" t="str">
        <f>_xlfn.XLOOKUP(R1924,Table4[Region],Table4[Region_Key])</f>
        <v>RK-02</v>
      </c>
      <c r="F1924" s="10" t="str">
        <f>_xlfn.XLOOKUP(S1924,Table6[Sales_Channel],Table6[Channel_Key])</f>
        <v>CK-02</v>
      </c>
      <c r="G1924" s="10" t="str">
        <f>_xlfn.XLOOKUP(T1924,Table7[Gender_Category],Table7[Gender_Key])</f>
        <v>GK-03</v>
      </c>
      <c r="H1924" s="10">
        <f>Cleaned_Data[[#This Row],[Units_Sold]]</f>
        <v>2</v>
      </c>
      <c r="I1924" s="10">
        <f>Cleaned_Data[[#This Row],[MRP]]</f>
        <v>5879.06</v>
      </c>
      <c r="J1924" s="10">
        <f>Cleaned_Data[[#This Row],[Discount_Applied]]</f>
        <v>0.47</v>
      </c>
      <c r="K1924" s="10">
        <f>Cleaned_Data[[#This Row],[Revenue]]</f>
        <v>0</v>
      </c>
      <c r="L1924" s="10">
        <f>Cleaned_Data[[#This Row],[Profit]]</f>
        <v>2129.44</v>
      </c>
      <c r="M1924" s="10" t="str">
        <f>Cleaned_Data[[#This Row],[Product_Name]]</f>
        <v>Zoom Freak</v>
      </c>
      <c r="N1924" s="10" t="str">
        <f>Cleaned_Data[[#This Row],[Product_Line]]</f>
        <v>Basketball</v>
      </c>
      <c r="O1924" s="10" t="str">
        <f>Cleaned_Data[[#This Row],[Size]]</f>
        <v>NA</v>
      </c>
      <c r="P1924" s="10" t="str">
        <f t="shared" si="60"/>
        <v>Zoom Freak|Basketball|NA</v>
      </c>
      <c r="Q1924" s="11" t="str">
        <f>Cleaned_Data[[#This Row],[Order_Date]]</f>
        <v/>
      </c>
      <c r="R1924" s="10" t="str">
        <f>Cleaned_Data[[#This Row],[Region]]</f>
        <v>Hyderabad</v>
      </c>
      <c r="S1924" s="10" t="str">
        <f>Cleaned_Data[[#This Row],[Sales_Channel]]</f>
        <v>Retail</v>
      </c>
      <c r="T1924" s="10" t="str">
        <f>Cleaned_Data[[#This Row],[Gender_Category]]</f>
        <v>Men</v>
      </c>
      <c r="U1924" t="str">
        <f t="shared" si="61"/>
        <v>Not Found</v>
      </c>
      <c r="V1924" s="10"/>
      <c r="W1924" s="10"/>
    </row>
    <row r="1925" spans="1:23" x14ac:dyDescent="0.3">
      <c r="A1925" s="10" t="s">
        <v>2244</v>
      </c>
      <c r="B1925" s="10">
        <f>Cleaned_Data[[#This Row],[Order_ID]]</f>
        <v>4013</v>
      </c>
      <c r="C1925" s="10" t="str">
        <f>_xlfn.XLOOKUP(P1925,Dim_Product!$E$2:$E$221,Dim_Product!$A$2:$A$221,"Not Found")</f>
        <v>PK-214</v>
      </c>
      <c r="D1925" s="10" t="str">
        <f>_xlfn.XLOOKUP(Table5[[#This Row],[Order_Date]],Table8[Date],Table8[Date_Key],"Not Found")</f>
        <v>DK-546</v>
      </c>
      <c r="E1925" s="10" t="str">
        <f>_xlfn.XLOOKUP(R1925,Table4[Region],Table4[Region_Key])</f>
        <v>RK-02</v>
      </c>
      <c r="F1925" s="10" t="str">
        <f>_xlfn.XLOOKUP(S1925,Table6[Sales_Channel],Table6[Channel_Key])</f>
        <v>CK-01</v>
      </c>
      <c r="G1925" s="10" t="str">
        <f>_xlfn.XLOOKUP(T1925,Table7[Gender_Category],Table7[Gender_Key])</f>
        <v>GK-02</v>
      </c>
      <c r="H1925" s="10">
        <f>Cleaned_Data[[#This Row],[Units_Sold]]</f>
        <v>2</v>
      </c>
      <c r="I1925" s="10">
        <f>Cleaned_Data[[#This Row],[MRP]]</f>
        <v>3794.99</v>
      </c>
      <c r="J1925" s="10">
        <f>Cleaned_Data[[#This Row],[Discount_Applied]]</f>
        <v>0</v>
      </c>
      <c r="K1925" s="10">
        <f>Cleaned_Data[[#This Row],[Revenue]]</f>
        <v>0</v>
      </c>
      <c r="L1925" s="10">
        <f>Cleaned_Data[[#This Row],[Profit]]</f>
        <v>1398.9</v>
      </c>
      <c r="M1925" s="10" t="str">
        <f>Cleaned_Data[[#This Row],[Product_Name]]</f>
        <v>LeBron 20</v>
      </c>
      <c r="N1925" s="10" t="str">
        <f>Cleaned_Data[[#This Row],[Product_Line]]</f>
        <v>Basketball</v>
      </c>
      <c r="O1925" s="10" t="str">
        <f>Cleaned_Data[[#This Row],[Size]]</f>
        <v>10</v>
      </c>
      <c r="P1925" s="10" t="str">
        <f t="shared" si="60"/>
        <v>LeBron 20|Basketball|10</v>
      </c>
      <c r="Q1925" s="11">
        <f>Cleaned_Data[[#This Row],[Order_Date]]</f>
        <v>45678</v>
      </c>
      <c r="R1925" s="10" t="str">
        <f>Cleaned_Data[[#This Row],[Region]]</f>
        <v>Hyderabad</v>
      </c>
      <c r="S1925" s="10" t="str">
        <f>Cleaned_Data[[#This Row],[Sales_Channel]]</f>
        <v>Online</v>
      </c>
      <c r="T1925" s="10" t="str">
        <f>Cleaned_Data[[#This Row],[Gender_Category]]</f>
        <v>Women</v>
      </c>
      <c r="U1925" t="str">
        <f t="shared" si="61"/>
        <v>DK-546</v>
      </c>
      <c r="V1925" s="10"/>
      <c r="W1925" s="10"/>
    </row>
    <row r="1926" spans="1:23" x14ac:dyDescent="0.3">
      <c r="A1926" s="10" t="s">
        <v>2245</v>
      </c>
      <c r="B1926" s="10">
        <f>Cleaned_Data[[#This Row],[Order_ID]]</f>
        <v>4014</v>
      </c>
      <c r="C1926" s="10" t="str">
        <f>_xlfn.XLOOKUP(P1926,Dim_Product!$E$2:$E$221,Dim_Product!$A$2:$A$221,"Not Found")</f>
        <v>PK-42</v>
      </c>
      <c r="D1926" s="10" t="str">
        <f>_xlfn.XLOOKUP(Table5[[#This Row],[Order_Date]],Table8[Date],Table8[Date_Key],"Not Found")</f>
        <v>DK-245</v>
      </c>
      <c r="E1926" s="10" t="str">
        <f>_xlfn.XLOOKUP(R1926,Table4[Region],Table4[Region_Key])</f>
        <v>RK-02</v>
      </c>
      <c r="F1926" s="10" t="str">
        <f>_xlfn.XLOOKUP(S1926,Table6[Sales_Channel],Table6[Channel_Key])</f>
        <v>CK-02</v>
      </c>
      <c r="G1926" s="10" t="str">
        <f>_xlfn.XLOOKUP(T1926,Table7[Gender_Category],Table7[Gender_Key])</f>
        <v>GK-01</v>
      </c>
      <c r="H1926" s="10">
        <f>Cleaned_Data[[#This Row],[Units_Sold]]</f>
        <v>2</v>
      </c>
      <c r="I1926" s="10">
        <f>Cleaned_Data[[#This Row],[MRP]]</f>
        <v>6110.0300000000007</v>
      </c>
      <c r="J1926" s="10">
        <f>Cleaned_Data[[#This Row],[Discount_Applied]]</f>
        <v>0</v>
      </c>
      <c r="K1926" s="10">
        <f>Cleaned_Data[[#This Row],[Revenue]]</f>
        <v>0</v>
      </c>
      <c r="L1926" s="10">
        <f>Cleaned_Data[[#This Row],[Profit]]</f>
        <v>563.6</v>
      </c>
      <c r="M1926" s="10" t="str">
        <f>Cleaned_Data[[#This Row],[Product_Name]]</f>
        <v>Air Zoom</v>
      </c>
      <c r="N1926" s="10" t="str">
        <f>Cleaned_Data[[#This Row],[Product_Line]]</f>
        <v>Running</v>
      </c>
      <c r="O1926" s="10" t="str">
        <f>Cleaned_Data[[#This Row],[Size]]</f>
        <v>L</v>
      </c>
      <c r="P1926" s="10" t="str">
        <f t="shared" si="60"/>
        <v>Air Zoom|Running|L</v>
      </c>
      <c r="Q1926" s="11">
        <f>Cleaned_Data[[#This Row],[Order_Date]]</f>
        <v>45377</v>
      </c>
      <c r="R1926" s="10" t="str">
        <f>Cleaned_Data[[#This Row],[Region]]</f>
        <v>Hyderabad</v>
      </c>
      <c r="S1926" s="10" t="str">
        <f>Cleaned_Data[[#This Row],[Sales_Channel]]</f>
        <v>Retail</v>
      </c>
      <c r="T1926" s="10" t="str">
        <f>Cleaned_Data[[#This Row],[Gender_Category]]</f>
        <v>Kids</v>
      </c>
      <c r="U1926" t="str">
        <f t="shared" si="61"/>
        <v>DK-245</v>
      </c>
      <c r="V1926" s="10"/>
      <c r="W1926" s="10"/>
    </row>
    <row r="1927" spans="1:23" x14ac:dyDescent="0.3">
      <c r="A1927" s="10" t="s">
        <v>2246</v>
      </c>
      <c r="B1927" s="10">
        <f>Cleaned_Data[[#This Row],[Order_ID]]</f>
        <v>4015</v>
      </c>
      <c r="C1927" s="10" t="str">
        <f>_xlfn.XLOOKUP(P1927,Dim_Product!$E$2:$E$221,Dim_Product!$A$2:$A$221,"Not Found")</f>
        <v>PK-119</v>
      </c>
      <c r="D1927" s="10" t="str">
        <f>_xlfn.XLOOKUP(Table5[[#This Row],[Order_Date]],Table8[Date],Table8[Date_Key],"Not Found")</f>
        <v>DK-634</v>
      </c>
      <c r="E1927" s="10" t="str">
        <f>_xlfn.XLOOKUP(R1927,Table4[Region],Table4[Region_Key])</f>
        <v>RK-01</v>
      </c>
      <c r="F1927" s="10" t="str">
        <f>_xlfn.XLOOKUP(S1927,Table6[Sales_Channel],Table6[Channel_Key])</f>
        <v>CK-01</v>
      </c>
      <c r="G1927" s="10" t="str">
        <f>_xlfn.XLOOKUP(T1927,Table7[Gender_Category],Table7[Gender_Key])</f>
        <v>GK-03</v>
      </c>
      <c r="H1927" s="10">
        <f>Cleaned_Data[[#This Row],[Units_Sold]]</f>
        <v>4</v>
      </c>
      <c r="I1927" s="10">
        <f>Cleaned_Data[[#This Row],[MRP]]</f>
        <v>5505.76</v>
      </c>
      <c r="J1927" s="10">
        <f>Cleaned_Data[[#This Row],[Discount_Applied]]</f>
        <v>0</v>
      </c>
      <c r="K1927" s="10">
        <f>Cleaned_Data[[#This Row],[Revenue]]</f>
        <v>0</v>
      </c>
      <c r="L1927" s="10">
        <f>Cleaned_Data[[#This Row],[Profit]]</f>
        <v>1194.93</v>
      </c>
      <c r="M1927" s="10" t="str">
        <f>Cleaned_Data[[#This Row],[Product_Name]]</f>
        <v>Air Force 1</v>
      </c>
      <c r="N1927" s="10" t="str">
        <f>Cleaned_Data[[#This Row],[Product_Line]]</f>
        <v>Lifestyle</v>
      </c>
      <c r="O1927" s="10" t="str">
        <f>Cleaned_Data[[#This Row],[Size]]</f>
        <v>L</v>
      </c>
      <c r="P1927" s="10" t="str">
        <f t="shared" si="60"/>
        <v>Air Force 1|Lifestyle|L</v>
      </c>
      <c r="Q1927" s="11">
        <f>Cleaned_Data[[#This Row],[Order_Date]]</f>
        <v>45766</v>
      </c>
      <c r="R1927" s="10" t="str">
        <f>Cleaned_Data[[#This Row],[Region]]</f>
        <v>Bangalore</v>
      </c>
      <c r="S1927" s="10" t="str">
        <f>Cleaned_Data[[#This Row],[Sales_Channel]]</f>
        <v>Online</v>
      </c>
      <c r="T1927" s="10" t="str">
        <f>Cleaned_Data[[#This Row],[Gender_Category]]</f>
        <v>Men</v>
      </c>
      <c r="U1927" t="str">
        <f t="shared" si="61"/>
        <v>DK-634</v>
      </c>
      <c r="V1927" s="10"/>
      <c r="W1927" s="10"/>
    </row>
    <row r="1928" spans="1:23" x14ac:dyDescent="0.3">
      <c r="A1928" s="10" t="s">
        <v>2247</v>
      </c>
      <c r="B1928" s="10">
        <f>Cleaned_Data[[#This Row],[Order_ID]]</f>
        <v>4017</v>
      </c>
      <c r="C1928" s="10" t="str">
        <f>_xlfn.XLOOKUP(P1928,Dim_Product!$E$2:$E$221,Dim_Product!$A$2:$A$221,"Not Found")</f>
        <v>PK-80</v>
      </c>
      <c r="D1928" s="10" t="str">
        <f>_xlfn.XLOOKUP(Table5[[#This Row],[Order_Date]],Table8[Date],Table8[Date_Key],"Not Found")</f>
        <v>DK-472</v>
      </c>
      <c r="E1928" s="10" t="str">
        <f>_xlfn.XLOOKUP(R1928,Table4[Region],Table4[Region_Key])</f>
        <v>RK-03</v>
      </c>
      <c r="F1928" s="10" t="str">
        <f>_xlfn.XLOOKUP(S1928,Table6[Sales_Channel],Table6[Channel_Key])</f>
        <v>CK-01</v>
      </c>
      <c r="G1928" s="10" t="str">
        <f>_xlfn.XLOOKUP(T1928,Table7[Gender_Category],Table7[Gender_Key])</f>
        <v>GK-01</v>
      </c>
      <c r="H1928" s="10">
        <f>Cleaned_Data[[#This Row],[Units_Sold]]</f>
        <v>2</v>
      </c>
      <c r="I1928" s="10">
        <f>Cleaned_Data[[#This Row],[MRP]]</f>
        <v>9229.7000000000007</v>
      </c>
      <c r="J1928" s="10">
        <f>Cleaned_Data[[#This Row],[Discount_Applied]]</f>
        <v>0</v>
      </c>
      <c r="K1928" s="10">
        <f>Cleaned_Data[[#This Row],[Revenue]]</f>
        <v>0</v>
      </c>
      <c r="L1928" s="10">
        <f>Cleaned_Data[[#This Row],[Profit]]</f>
        <v>1178.0999999999999</v>
      </c>
      <c r="M1928" s="10" t="str">
        <f>Cleaned_Data[[#This Row],[Product_Name]]</f>
        <v>Metcon 7</v>
      </c>
      <c r="N1928" s="10" t="str">
        <f>Cleaned_Data[[#This Row],[Product_Line]]</f>
        <v>Training</v>
      </c>
      <c r="O1928" s="10" t="str">
        <f>Cleaned_Data[[#This Row],[Size]]</f>
        <v>XL</v>
      </c>
      <c r="P1928" s="10" t="str">
        <f t="shared" si="60"/>
        <v>Metcon 7|Training|XL</v>
      </c>
      <c r="Q1928" s="11">
        <f>Cleaned_Data[[#This Row],[Order_Date]]</f>
        <v>45604</v>
      </c>
      <c r="R1928" s="10" t="str">
        <f>Cleaned_Data[[#This Row],[Region]]</f>
        <v>Mumbai</v>
      </c>
      <c r="S1928" s="10" t="str">
        <f>Cleaned_Data[[#This Row],[Sales_Channel]]</f>
        <v>Online</v>
      </c>
      <c r="T1928" s="10" t="str">
        <f>Cleaned_Data[[#This Row],[Gender_Category]]</f>
        <v>Kids</v>
      </c>
      <c r="U1928" t="str">
        <f t="shared" si="61"/>
        <v>DK-472</v>
      </c>
      <c r="V1928" s="10"/>
      <c r="W1928" s="10"/>
    </row>
    <row r="1929" spans="1:23" x14ac:dyDescent="0.3">
      <c r="A1929" s="10" t="s">
        <v>2248</v>
      </c>
      <c r="B1929" s="10">
        <f>Cleaned_Data[[#This Row],[Order_ID]]</f>
        <v>4018</v>
      </c>
      <c r="C1929" s="10" t="str">
        <f>_xlfn.XLOOKUP(P1929,Dim_Product!$E$2:$E$221,Dim_Product!$A$2:$A$221,"Not Found")</f>
        <v>PK-50</v>
      </c>
      <c r="D1929" s="10" t="str">
        <f>_xlfn.XLOOKUP(Table5[[#This Row],[Order_Date]],Table8[Date],Table8[Date_Key],"Not Found")</f>
        <v>DK-625</v>
      </c>
      <c r="E1929" s="10" t="str">
        <f>_xlfn.XLOOKUP(R1929,Table4[Region],Table4[Region_Key])</f>
        <v>RK-03</v>
      </c>
      <c r="F1929" s="10" t="str">
        <f>_xlfn.XLOOKUP(S1929,Table6[Sales_Channel],Table6[Channel_Key])</f>
        <v>CK-02</v>
      </c>
      <c r="G1929" s="10" t="str">
        <f>_xlfn.XLOOKUP(T1929,Table7[Gender_Category],Table7[Gender_Key])</f>
        <v>GK-02</v>
      </c>
      <c r="H1929" s="10">
        <f>Cleaned_Data[[#This Row],[Units_Sold]]</f>
        <v>2</v>
      </c>
      <c r="I1929" s="10">
        <f>Cleaned_Data[[#This Row],[MRP]]</f>
        <v>6469.59</v>
      </c>
      <c r="J1929" s="10">
        <f>Cleaned_Data[[#This Row],[Discount_Applied]]</f>
        <v>0.36</v>
      </c>
      <c r="K1929" s="10">
        <f>Cleaned_Data[[#This Row],[Revenue]]</f>
        <v>0</v>
      </c>
      <c r="L1929" s="10">
        <f>Cleaned_Data[[#This Row],[Profit]]</f>
        <v>-69.8</v>
      </c>
      <c r="M1929" s="10" t="str">
        <f>Cleaned_Data[[#This Row],[Product_Name]]</f>
        <v>Blazer Mid</v>
      </c>
      <c r="N1929" s="10" t="str">
        <f>Cleaned_Data[[#This Row],[Product_Line]]</f>
        <v>Lifestyle</v>
      </c>
      <c r="O1929" s="10" t="str">
        <f>Cleaned_Data[[#This Row],[Size]]</f>
        <v>M</v>
      </c>
      <c r="P1929" s="10" t="str">
        <f t="shared" si="60"/>
        <v>Blazer Mid|Lifestyle|M</v>
      </c>
      <c r="Q1929" s="11">
        <f>Cleaned_Data[[#This Row],[Order_Date]]</f>
        <v>45757</v>
      </c>
      <c r="R1929" s="10" t="str">
        <f>Cleaned_Data[[#This Row],[Region]]</f>
        <v>Mumbai</v>
      </c>
      <c r="S1929" s="10" t="str">
        <f>Cleaned_Data[[#This Row],[Sales_Channel]]</f>
        <v>Retail</v>
      </c>
      <c r="T1929" s="10" t="str">
        <f>Cleaned_Data[[#This Row],[Gender_Category]]</f>
        <v>Women</v>
      </c>
      <c r="U1929" t="str">
        <f t="shared" si="61"/>
        <v>DK-625</v>
      </c>
      <c r="V1929" s="10"/>
      <c r="W1929" s="10"/>
    </row>
    <row r="1930" spans="1:23" x14ac:dyDescent="0.3">
      <c r="A1930" s="10" t="s">
        <v>2249</v>
      </c>
      <c r="B1930" s="10">
        <f>Cleaned_Data[[#This Row],[Order_ID]]</f>
        <v>4019</v>
      </c>
      <c r="C1930" s="10" t="str">
        <f>_xlfn.XLOOKUP(P1930,Dim_Product!$E$2:$E$221,Dim_Product!$A$2:$A$221,"Not Found")</f>
        <v>PK-129</v>
      </c>
      <c r="D1930" s="10" t="str">
        <f>_xlfn.XLOOKUP(Table5[[#This Row],[Order_Date]],Table8[Date],Table8[Date_Key],"Not Found")</f>
        <v>Not Found</v>
      </c>
      <c r="E1930" s="10" t="str">
        <f>_xlfn.XLOOKUP(R1930,Table4[Region],Table4[Region_Key])</f>
        <v>RK-01</v>
      </c>
      <c r="F1930" s="10" t="str">
        <f>_xlfn.XLOOKUP(S1930,Table6[Sales_Channel],Table6[Channel_Key])</f>
        <v>CK-01</v>
      </c>
      <c r="G1930" s="10" t="str">
        <f>_xlfn.XLOOKUP(T1930,Table7[Gender_Category],Table7[Gender_Key])</f>
        <v>GK-02</v>
      </c>
      <c r="H1930" s="10">
        <f>Cleaned_Data[[#This Row],[Units_Sold]]</f>
        <v>-1</v>
      </c>
      <c r="I1930" s="10">
        <f>Cleaned_Data[[#This Row],[MRP]]</f>
        <v>6110.0300000000007</v>
      </c>
      <c r="J1930" s="10">
        <f>Cleaned_Data[[#This Row],[Discount_Applied]]</f>
        <v>0.66</v>
      </c>
      <c r="K1930" s="10">
        <f>Cleaned_Data[[#This Row],[Revenue]]</f>
        <v>0</v>
      </c>
      <c r="L1930" s="10">
        <f>Cleaned_Data[[#This Row],[Profit]]</f>
        <v>171.8</v>
      </c>
      <c r="M1930" s="10" t="str">
        <f>Cleaned_Data[[#This Row],[Product_Name]]</f>
        <v>Tiempo Legend</v>
      </c>
      <c r="N1930" s="10" t="str">
        <f>Cleaned_Data[[#This Row],[Product_Line]]</f>
        <v>Soccer</v>
      </c>
      <c r="O1930" s="10" t="str">
        <f>Cleaned_Data[[#This Row],[Size]]</f>
        <v>10</v>
      </c>
      <c r="P1930" s="10" t="str">
        <f t="shared" si="60"/>
        <v>Tiempo Legend|Soccer|10</v>
      </c>
      <c r="Q1930" s="11" t="str">
        <f>Cleaned_Data[[#This Row],[Order_Date]]</f>
        <v/>
      </c>
      <c r="R1930" s="10" t="str">
        <f>Cleaned_Data[[#This Row],[Region]]</f>
        <v>Bangalore</v>
      </c>
      <c r="S1930" s="10" t="str">
        <f>Cleaned_Data[[#This Row],[Sales_Channel]]</f>
        <v>Online</v>
      </c>
      <c r="T1930" s="10" t="str">
        <f>Cleaned_Data[[#This Row],[Gender_Category]]</f>
        <v>Women</v>
      </c>
      <c r="U1930" t="str">
        <f t="shared" si="61"/>
        <v>Not Found</v>
      </c>
      <c r="V1930" s="10"/>
      <c r="W1930" s="10"/>
    </row>
    <row r="1931" spans="1:23" x14ac:dyDescent="0.3">
      <c r="A1931" s="10" t="s">
        <v>2250</v>
      </c>
      <c r="B1931" s="10">
        <f>Cleaned_Data[[#This Row],[Order_ID]]</f>
        <v>4020</v>
      </c>
      <c r="C1931" s="10" t="str">
        <f>_xlfn.XLOOKUP(P1931,Dim_Product!$E$2:$E$221,Dim_Product!$A$2:$A$221,"Not Found")</f>
        <v>PK-118</v>
      </c>
      <c r="D1931" s="10" t="str">
        <f>_xlfn.XLOOKUP(Table5[[#This Row],[Order_Date]],Table8[Date],Table8[Date_Key],"Not Found")</f>
        <v>DK-659</v>
      </c>
      <c r="E1931" s="10" t="str">
        <f>_xlfn.XLOOKUP(R1931,Table4[Region],Table4[Region_Key])</f>
        <v>RK-01</v>
      </c>
      <c r="F1931" s="10" t="str">
        <f>_xlfn.XLOOKUP(S1931,Table6[Sales_Channel],Table6[Channel_Key])</f>
        <v>CK-02</v>
      </c>
      <c r="G1931" s="10" t="str">
        <f>_xlfn.XLOOKUP(T1931,Table7[Gender_Category],Table7[Gender_Key])</f>
        <v>GK-02</v>
      </c>
      <c r="H1931" s="10">
        <f>Cleaned_Data[[#This Row],[Units_Sold]]</f>
        <v>2</v>
      </c>
      <c r="I1931" s="10">
        <f>Cleaned_Data[[#This Row],[MRP]]</f>
        <v>4052.25</v>
      </c>
      <c r="J1931" s="10">
        <f>Cleaned_Data[[#This Row],[Discount_Applied]]</f>
        <v>0</v>
      </c>
      <c r="K1931" s="10">
        <f>Cleaned_Data[[#This Row],[Revenue]]</f>
        <v>0</v>
      </c>
      <c r="L1931" s="10">
        <f>Cleaned_Data[[#This Row],[Profit]]</f>
        <v>3360.33</v>
      </c>
      <c r="M1931" s="10" t="str">
        <f>Cleaned_Data[[#This Row],[Product_Name]]</f>
        <v>Pegasus Turbo</v>
      </c>
      <c r="N1931" s="10" t="str">
        <f>Cleaned_Data[[#This Row],[Product_Line]]</f>
        <v>Running</v>
      </c>
      <c r="O1931" s="10" t="str">
        <f>Cleaned_Data[[#This Row],[Size]]</f>
        <v>M</v>
      </c>
      <c r="P1931" s="10" t="str">
        <f t="shared" si="60"/>
        <v>Pegasus Turbo|Running|M</v>
      </c>
      <c r="Q1931" s="11">
        <f>Cleaned_Data[[#This Row],[Order_Date]]</f>
        <v>45791</v>
      </c>
      <c r="R1931" s="10" t="str">
        <f>Cleaned_Data[[#This Row],[Region]]</f>
        <v>Bangalore</v>
      </c>
      <c r="S1931" s="10" t="str">
        <f>Cleaned_Data[[#This Row],[Sales_Channel]]</f>
        <v>Retail</v>
      </c>
      <c r="T1931" s="10" t="str">
        <f>Cleaned_Data[[#This Row],[Gender_Category]]</f>
        <v>Women</v>
      </c>
      <c r="U1931" t="str">
        <f t="shared" si="61"/>
        <v>DK-659</v>
      </c>
      <c r="V1931" s="10"/>
      <c r="W1931" s="10"/>
    </row>
    <row r="1932" spans="1:23" x14ac:dyDescent="0.3">
      <c r="A1932" s="10" t="s">
        <v>2251</v>
      </c>
      <c r="B1932" s="10">
        <f>Cleaned_Data[[#This Row],[Order_ID]]</f>
        <v>4021</v>
      </c>
      <c r="C1932" s="10" t="str">
        <f>_xlfn.XLOOKUP(P1932,Dim_Product!$E$2:$E$221,Dim_Product!$A$2:$A$221,"Not Found")</f>
        <v>PK-134</v>
      </c>
      <c r="D1932" s="10" t="str">
        <f>_xlfn.XLOOKUP(Table5[[#This Row],[Order_Date]],Table8[Date],Table8[Date_Key],"Not Found")</f>
        <v>DK-564</v>
      </c>
      <c r="E1932" s="10" t="str">
        <f>_xlfn.XLOOKUP(R1932,Table4[Region],Table4[Region_Key])</f>
        <v>RK-05</v>
      </c>
      <c r="F1932" s="10" t="str">
        <f>_xlfn.XLOOKUP(S1932,Table6[Sales_Channel],Table6[Channel_Key])</f>
        <v>CK-01</v>
      </c>
      <c r="G1932" s="10" t="str">
        <f>_xlfn.XLOOKUP(T1932,Table7[Gender_Category],Table7[Gender_Key])</f>
        <v>GK-02</v>
      </c>
      <c r="H1932" s="10">
        <f>Cleaned_Data[[#This Row],[Units_Sold]]</f>
        <v>2</v>
      </c>
      <c r="I1932" s="10">
        <f>Cleaned_Data[[#This Row],[MRP]]</f>
        <v>7023.61</v>
      </c>
      <c r="J1932" s="10">
        <f>Cleaned_Data[[#This Row],[Discount_Applied]]</f>
        <v>0</v>
      </c>
      <c r="K1932" s="10">
        <f>Cleaned_Data[[#This Row],[Revenue]]</f>
        <v>0</v>
      </c>
      <c r="L1932" s="10">
        <f>Cleaned_Data[[#This Row],[Profit]]</f>
        <v>2199.3000000000002</v>
      </c>
      <c r="M1932" s="10" t="str">
        <f>Cleaned_Data[[#This Row],[Product_Name]]</f>
        <v>Kyrie Flytrap</v>
      </c>
      <c r="N1932" s="10" t="str">
        <f>Cleaned_Data[[#This Row],[Product_Line]]</f>
        <v>Basketball</v>
      </c>
      <c r="O1932" s="10" t="str">
        <f>Cleaned_Data[[#This Row],[Size]]</f>
        <v>6</v>
      </c>
      <c r="P1932" s="10" t="str">
        <f t="shared" si="60"/>
        <v>Kyrie Flytrap|Basketball|6</v>
      </c>
      <c r="Q1932" s="11">
        <f>Cleaned_Data[[#This Row],[Order_Date]]</f>
        <v>45696</v>
      </c>
      <c r="R1932" s="10" t="str">
        <f>Cleaned_Data[[#This Row],[Region]]</f>
        <v>Delhi</v>
      </c>
      <c r="S1932" s="10" t="str">
        <f>Cleaned_Data[[#This Row],[Sales_Channel]]</f>
        <v>Online</v>
      </c>
      <c r="T1932" s="10" t="str">
        <f>Cleaned_Data[[#This Row],[Gender_Category]]</f>
        <v>Women</v>
      </c>
      <c r="U1932" t="str">
        <f t="shared" si="61"/>
        <v>DK-564</v>
      </c>
      <c r="V1932" s="10"/>
      <c r="W1932" s="10"/>
    </row>
    <row r="1933" spans="1:23" x14ac:dyDescent="0.3">
      <c r="A1933" s="10" t="s">
        <v>2252</v>
      </c>
      <c r="B1933" s="10">
        <f>Cleaned_Data[[#This Row],[Order_ID]]</f>
        <v>4022</v>
      </c>
      <c r="C1933" s="10" t="str">
        <f>_xlfn.XLOOKUP(P1933,Dim_Product!$E$2:$E$221,Dim_Product!$A$2:$A$221,"Not Found")</f>
        <v>PK-77</v>
      </c>
      <c r="D1933" s="10" t="str">
        <f>_xlfn.XLOOKUP(Table5[[#This Row],[Order_Date]],Table8[Date],Table8[Date_Key],"Not Found")</f>
        <v>Not Found</v>
      </c>
      <c r="E1933" s="10" t="str">
        <f>_xlfn.XLOOKUP(R1933,Table4[Region],Table4[Region_Key])</f>
        <v>RK-01</v>
      </c>
      <c r="F1933" s="10" t="str">
        <f>_xlfn.XLOOKUP(S1933,Table6[Sales_Channel],Table6[Channel_Key])</f>
        <v>CK-01</v>
      </c>
      <c r="G1933" s="10" t="str">
        <f>_xlfn.XLOOKUP(T1933,Table7[Gender_Category],Table7[Gender_Key])</f>
        <v>GK-01</v>
      </c>
      <c r="H1933" s="10">
        <f>Cleaned_Data[[#This Row],[Units_Sold]]</f>
        <v>2</v>
      </c>
      <c r="I1933" s="10">
        <f>Cleaned_Data[[#This Row],[MRP]]</f>
        <v>6110.0300000000007</v>
      </c>
      <c r="J1933" s="10">
        <f>Cleaned_Data[[#This Row],[Discount_Applied]]</f>
        <v>0</v>
      </c>
      <c r="K1933" s="10">
        <f>Cleaned_Data[[#This Row],[Revenue]]</f>
        <v>0</v>
      </c>
      <c r="L1933" s="10">
        <f>Cleaned_Data[[#This Row],[Profit]]</f>
        <v>2380.63</v>
      </c>
      <c r="M1933" s="10" t="str">
        <f>Cleaned_Data[[#This Row],[Product_Name]]</f>
        <v>Metcon 7</v>
      </c>
      <c r="N1933" s="10" t="str">
        <f>Cleaned_Data[[#This Row],[Product_Line]]</f>
        <v>Training</v>
      </c>
      <c r="O1933" s="10" t="str">
        <f>Cleaned_Data[[#This Row],[Size]]</f>
        <v>L</v>
      </c>
      <c r="P1933" s="10" t="str">
        <f t="shared" si="60"/>
        <v>Metcon 7|Training|L</v>
      </c>
      <c r="Q1933" s="11" t="str">
        <f>Cleaned_Data[[#This Row],[Order_Date]]</f>
        <v/>
      </c>
      <c r="R1933" s="10" t="str">
        <f>Cleaned_Data[[#This Row],[Region]]</f>
        <v>Bangalore</v>
      </c>
      <c r="S1933" s="10" t="str">
        <f>Cleaned_Data[[#This Row],[Sales_Channel]]</f>
        <v>Online</v>
      </c>
      <c r="T1933" s="10" t="str">
        <f>Cleaned_Data[[#This Row],[Gender_Category]]</f>
        <v>Kids</v>
      </c>
      <c r="U1933" t="str">
        <f t="shared" si="61"/>
        <v>Not Found</v>
      </c>
      <c r="V1933" s="10"/>
      <c r="W1933" s="10"/>
    </row>
    <row r="1934" spans="1:23" x14ac:dyDescent="0.3">
      <c r="A1934" s="10" t="s">
        <v>2253</v>
      </c>
      <c r="B1934" s="10">
        <f>Cleaned_Data[[#This Row],[Order_ID]]</f>
        <v>4023</v>
      </c>
      <c r="C1934" s="10" t="str">
        <f>_xlfn.XLOOKUP(P1934,Dim_Product!$E$2:$E$221,Dim_Product!$A$2:$A$221,"Not Found")</f>
        <v>PK-61</v>
      </c>
      <c r="D1934" s="10" t="str">
        <f>_xlfn.XLOOKUP(Table5[[#This Row],[Order_Date]],Table8[Date],Table8[Date_Key],"Not Found")</f>
        <v>DK-686</v>
      </c>
      <c r="E1934" s="10" t="str">
        <f>_xlfn.XLOOKUP(R1934,Table4[Region],Table4[Region_Key])</f>
        <v>RK-02</v>
      </c>
      <c r="F1934" s="10" t="str">
        <f>_xlfn.XLOOKUP(S1934,Table6[Sales_Channel],Table6[Channel_Key])</f>
        <v>CK-01</v>
      </c>
      <c r="G1934" s="10" t="str">
        <f>_xlfn.XLOOKUP(T1934,Table7[Gender_Category],Table7[Gender_Key])</f>
        <v>GK-02</v>
      </c>
      <c r="H1934" s="10">
        <f>Cleaned_Data[[#This Row],[Units_Sold]]</f>
        <v>0</v>
      </c>
      <c r="I1934" s="10">
        <f>Cleaned_Data[[#This Row],[MRP]]</f>
        <v>2376.12</v>
      </c>
      <c r="J1934" s="10">
        <f>Cleaned_Data[[#This Row],[Discount_Applied]]</f>
        <v>0.76</v>
      </c>
      <c r="K1934" s="10">
        <f>Cleaned_Data[[#This Row],[Revenue]]</f>
        <v>0</v>
      </c>
      <c r="L1934" s="10">
        <f>Cleaned_Data[[#This Row],[Profit]]</f>
        <v>1267.4100000000001</v>
      </c>
      <c r="M1934" s="10" t="str">
        <f>Cleaned_Data[[#This Row],[Product_Name]]</f>
        <v>Free RN</v>
      </c>
      <c r="N1934" s="10" t="str">
        <f>Cleaned_Data[[#This Row],[Product_Line]]</f>
        <v>Running</v>
      </c>
      <c r="O1934" s="10" t="str">
        <f>Cleaned_Data[[#This Row],[Size]]</f>
        <v>XL</v>
      </c>
      <c r="P1934" s="10" t="str">
        <f t="shared" si="60"/>
        <v>Free RN|Running|XL</v>
      </c>
      <c r="Q1934" s="11">
        <f>Cleaned_Data[[#This Row],[Order_Date]]</f>
        <v>45818</v>
      </c>
      <c r="R1934" s="10" t="str">
        <f>Cleaned_Data[[#This Row],[Region]]</f>
        <v>Hyderabad</v>
      </c>
      <c r="S1934" s="10" t="str">
        <f>Cleaned_Data[[#This Row],[Sales_Channel]]</f>
        <v>Online</v>
      </c>
      <c r="T1934" s="10" t="str">
        <f>Cleaned_Data[[#This Row],[Gender_Category]]</f>
        <v>Women</v>
      </c>
      <c r="U1934" t="str">
        <f t="shared" si="61"/>
        <v>DK-686</v>
      </c>
      <c r="V1934" s="10"/>
      <c r="W1934" s="10"/>
    </row>
    <row r="1935" spans="1:23" x14ac:dyDescent="0.3">
      <c r="A1935" s="10" t="s">
        <v>2254</v>
      </c>
      <c r="B1935" s="10">
        <f>Cleaned_Data[[#This Row],[Order_ID]]</f>
        <v>4024</v>
      </c>
      <c r="C1935" s="10" t="str">
        <f>_xlfn.XLOOKUP(P1935,Dim_Product!$E$2:$E$221,Dim_Product!$A$2:$A$221,"Not Found")</f>
        <v>PK-58</v>
      </c>
      <c r="D1935" s="10" t="str">
        <f>_xlfn.XLOOKUP(Table5[[#This Row],[Order_Date]],Table8[Date],Table8[Date_Key],"Not Found")</f>
        <v>DK-550</v>
      </c>
      <c r="E1935" s="10" t="str">
        <f>_xlfn.XLOOKUP(R1935,Table4[Region],Table4[Region_Key])</f>
        <v>RK-01</v>
      </c>
      <c r="F1935" s="10" t="str">
        <f>_xlfn.XLOOKUP(S1935,Table6[Sales_Channel],Table6[Channel_Key])</f>
        <v>CK-02</v>
      </c>
      <c r="G1935" s="10" t="str">
        <f>_xlfn.XLOOKUP(T1935,Table7[Gender_Category],Table7[Gender_Key])</f>
        <v>GK-03</v>
      </c>
      <c r="H1935" s="10">
        <f>Cleaned_Data[[#This Row],[Units_Sold]]</f>
        <v>0</v>
      </c>
      <c r="I1935" s="10">
        <f>Cleaned_Data[[#This Row],[MRP]]</f>
        <v>6110.0300000000007</v>
      </c>
      <c r="J1935" s="10">
        <f>Cleaned_Data[[#This Row],[Discount_Applied]]</f>
        <v>0</v>
      </c>
      <c r="K1935" s="10">
        <f>Cleaned_Data[[#This Row],[Revenue]]</f>
        <v>0</v>
      </c>
      <c r="L1935" s="10">
        <f>Cleaned_Data[[#This Row],[Profit]]</f>
        <v>-738.85</v>
      </c>
      <c r="M1935" s="10" t="str">
        <f>Cleaned_Data[[#This Row],[Product_Name]]</f>
        <v>Metcon 7</v>
      </c>
      <c r="N1935" s="10" t="str">
        <f>Cleaned_Data[[#This Row],[Product_Line]]</f>
        <v>Training</v>
      </c>
      <c r="O1935" s="10" t="str">
        <f>Cleaned_Data[[#This Row],[Size]]</f>
        <v>M</v>
      </c>
      <c r="P1935" s="10" t="str">
        <f t="shared" si="60"/>
        <v>Metcon 7|Training|M</v>
      </c>
      <c r="Q1935" s="11">
        <f>Cleaned_Data[[#This Row],[Order_Date]]</f>
        <v>45682</v>
      </c>
      <c r="R1935" s="10" t="str">
        <f>Cleaned_Data[[#This Row],[Region]]</f>
        <v>Bangalore</v>
      </c>
      <c r="S1935" s="10" t="str">
        <f>Cleaned_Data[[#This Row],[Sales_Channel]]</f>
        <v>Retail</v>
      </c>
      <c r="T1935" s="10" t="str">
        <f>Cleaned_Data[[#This Row],[Gender_Category]]</f>
        <v>Men</v>
      </c>
      <c r="U1935" t="str">
        <f t="shared" si="61"/>
        <v>DK-550</v>
      </c>
      <c r="V1935" s="10"/>
      <c r="W1935" s="10"/>
    </row>
    <row r="1936" spans="1:23" x14ac:dyDescent="0.3">
      <c r="A1936" s="10" t="s">
        <v>2255</v>
      </c>
      <c r="B1936" s="10">
        <f>Cleaned_Data[[#This Row],[Order_ID]]</f>
        <v>4025</v>
      </c>
      <c r="C1936" s="10" t="str">
        <f>_xlfn.XLOOKUP(P1936,Dim_Product!$E$2:$E$221,Dim_Product!$A$2:$A$221,"Not Found")</f>
        <v>PK-36</v>
      </c>
      <c r="D1936" s="10" t="str">
        <f>_xlfn.XLOOKUP(Table5[[#This Row],[Order_Date]],Table8[Date],Table8[Date_Key],"Not Found")</f>
        <v>Not Found</v>
      </c>
      <c r="E1936" s="10" t="str">
        <f>_xlfn.XLOOKUP(R1936,Table4[Region],Table4[Region_Key])</f>
        <v>RK-06</v>
      </c>
      <c r="F1936" s="10" t="str">
        <f>_xlfn.XLOOKUP(S1936,Table6[Sales_Channel],Table6[Channel_Key])</f>
        <v>CK-02</v>
      </c>
      <c r="G1936" s="10" t="str">
        <f>_xlfn.XLOOKUP(T1936,Table7[Gender_Category],Table7[Gender_Key])</f>
        <v>GK-02</v>
      </c>
      <c r="H1936" s="10">
        <f>Cleaned_Data[[#This Row],[Units_Sold]]</f>
        <v>2</v>
      </c>
      <c r="I1936" s="10">
        <f>Cleaned_Data[[#This Row],[MRP]]</f>
        <v>2265.37</v>
      </c>
      <c r="J1936" s="10">
        <f>Cleaned_Data[[#This Row],[Discount_Applied]]</f>
        <v>0</v>
      </c>
      <c r="K1936" s="10">
        <f>Cleaned_Data[[#This Row],[Revenue]]</f>
        <v>0</v>
      </c>
      <c r="L1936" s="10">
        <f>Cleaned_Data[[#This Row],[Profit]]</f>
        <v>2946.35</v>
      </c>
      <c r="M1936" s="10" t="str">
        <f>Cleaned_Data[[#This Row],[Product_Name]]</f>
        <v>Kyrie Flytrap</v>
      </c>
      <c r="N1936" s="10" t="str">
        <f>Cleaned_Data[[#This Row],[Product_Line]]</f>
        <v>Basketball</v>
      </c>
      <c r="O1936" s="10" t="str">
        <f>Cleaned_Data[[#This Row],[Size]]</f>
        <v>L</v>
      </c>
      <c r="P1936" s="10" t="str">
        <f t="shared" si="60"/>
        <v>Kyrie Flytrap|Basketball|L</v>
      </c>
      <c r="Q1936" s="11" t="str">
        <f>Cleaned_Data[[#This Row],[Order_Date]]</f>
        <v/>
      </c>
      <c r="R1936" s="10" t="str">
        <f>Cleaned_Data[[#This Row],[Region]]</f>
        <v>Kolkata</v>
      </c>
      <c r="S1936" s="10" t="str">
        <f>Cleaned_Data[[#This Row],[Sales_Channel]]</f>
        <v>Retail</v>
      </c>
      <c r="T1936" s="10" t="str">
        <f>Cleaned_Data[[#This Row],[Gender_Category]]</f>
        <v>Women</v>
      </c>
      <c r="U1936" t="str">
        <f t="shared" si="61"/>
        <v>Not Found</v>
      </c>
      <c r="V1936" s="10"/>
      <c r="W1936" s="10"/>
    </row>
    <row r="1937" spans="1:23" x14ac:dyDescent="0.3">
      <c r="A1937" s="10" t="s">
        <v>2256</v>
      </c>
      <c r="B1937" s="10">
        <f>Cleaned_Data[[#This Row],[Order_ID]]</f>
        <v>4026</v>
      </c>
      <c r="C1937" s="10" t="str">
        <f>_xlfn.XLOOKUP(P1937,Dim_Product!$E$2:$E$221,Dim_Product!$A$2:$A$221,"Not Found")</f>
        <v>PK-24</v>
      </c>
      <c r="D1937" s="10" t="str">
        <f>_xlfn.XLOOKUP(Table5[[#This Row],[Order_Date]],Table8[Date],Table8[Date_Key],"Not Found")</f>
        <v>DK-728</v>
      </c>
      <c r="E1937" s="10" t="str">
        <f>_xlfn.XLOOKUP(R1937,Table4[Region],Table4[Region_Key])</f>
        <v>RK-02</v>
      </c>
      <c r="F1937" s="10" t="str">
        <f>_xlfn.XLOOKUP(S1937,Table6[Sales_Channel],Table6[Channel_Key])</f>
        <v>CK-01</v>
      </c>
      <c r="G1937" s="10" t="str">
        <f>_xlfn.XLOOKUP(T1937,Table7[Gender_Category],Table7[Gender_Key])</f>
        <v>GK-03</v>
      </c>
      <c r="H1937" s="10">
        <f>Cleaned_Data[[#This Row],[Units_Sold]]</f>
        <v>0</v>
      </c>
      <c r="I1937" s="10">
        <f>Cleaned_Data[[#This Row],[MRP]]</f>
        <v>3731.78</v>
      </c>
      <c r="J1937" s="10">
        <f>Cleaned_Data[[#This Row],[Discount_Applied]]</f>
        <v>0</v>
      </c>
      <c r="K1937" s="10">
        <f>Cleaned_Data[[#This Row],[Revenue]]</f>
        <v>0</v>
      </c>
      <c r="L1937" s="10">
        <f>Cleaned_Data[[#This Row],[Profit]]</f>
        <v>-885.09</v>
      </c>
      <c r="M1937" s="10" t="str">
        <f>Cleaned_Data[[#This Row],[Product_Name]]</f>
        <v>Zoom Freak</v>
      </c>
      <c r="N1937" s="10" t="str">
        <f>Cleaned_Data[[#This Row],[Product_Line]]</f>
        <v>Basketball</v>
      </c>
      <c r="O1937" s="10" t="str">
        <f>Cleaned_Data[[#This Row],[Size]]</f>
        <v>XL</v>
      </c>
      <c r="P1937" s="10" t="str">
        <f t="shared" si="60"/>
        <v>Zoom Freak|Basketball|XL</v>
      </c>
      <c r="Q1937" s="11">
        <f>Cleaned_Data[[#This Row],[Order_Date]]</f>
        <v>45860</v>
      </c>
      <c r="R1937" s="10" t="str">
        <f>Cleaned_Data[[#This Row],[Region]]</f>
        <v>Hyderabad</v>
      </c>
      <c r="S1937" s="10" t="str">
        <f>Cleaned_Data[[#This Row],[Sales_Channel]]</f>
        <v>Online</v>
      </c>
      <c r="T1937" s="10" t="str">
        <f>Cleaned_Data[[#This Row],[Gender_Category]]</f>
        <v>Men</v>
      </c>
      <c r="U1937" t="str">
        <f t="shared" si="61"/>
        <v>DK-728</v>
      </c>
      <c r="V1937" s="10"/>
      <c r="W1937" s="10"/>
    </row>
    <row r="1938" spans="1:23" x14ac:dyDescent="0.3">
      <c r="A1938" s="10" t="s">
        <v>2257</v>
      </c>
      <c r="B1938" s="10">
        <f>Cleaned_Data[[#This Row],[Order_ID]]</f>
        <v>4027</v>
      </c>
      <c r="C1938" s="10" t="str">
        <f>_xlfn.XLOOKUP(P1938,Dim_Product!$E$2:$E$221,Dim_Product!$A$2:$A$221,"Not Found")</f>
        <v>PK-14</v>
      </c>
      <c r="D1938" s="10" t="str">
        <f>_xlfn.XLOOKUP(Table5[[#This Row],[Order_Date]],Table8[Date],Table8[Date_Key],"Not Found")</f>
        <v>DK-03</v>
      </c>
      <c r="E1938" s="10" t="str">
        <f>_xlfn.XLOOKUP(R1938,Table4[Region],Table4[Region_Key])</f>
        <v>RK-05</v>
      </c>
      <c r="F1938" s="10" t="str">
        <f>_xlfn.XLOOKUP(S1938,Table6[Sales_Channel],Table6[Channel_Key])</f>
        <v>CK-02</v>
      </c>
      <c r="G1938" s="10" t="str">
        <f>_xlfn.XLOOKUP(T1938,Table7[Gender_Category],Table7[Gender_Key])</f>
        <v>GK-03</v>
      </c>
      <c r="H1938" s="10">
        <f>Cleaned_Data[[#This Row],[Units_Sold]]</f>
        <v>2</v>
      </c>
      <c r="I1938" s="10">
        <f>Cleaned_Data[[#This Row],[MRP]]</f>
        <v>8050.32</v>
      </c>
      <c r="J1938" s="10">
        <f>Cleaned_Data[[#This Row],[Discount_Applied]]</f>
        <v>0</v>
      </c>
      <c r="K1938" s="10">
        <f>Cleaned_Data[[#This Row],[Revenue]]</f>
        <v>0</v>
      </c>
      <c r="L1938" s="10">
        <f>Cleaned_Data[[#This Row],[Profit]]</f>
        <v>3125.71</v>
      </c>
      <c r="M1938" s="10" t="str">
        <f>Cleaned_Data[[#This Row],[Product_Name]]</f>
        <v>Air Jordan</v>
      </c>
      <c r="N1938" s="10" t="str">
        <f>Cleaned_Data[[#This Row],[Product_Line]]</f>
        <v>Basketball</v>
      </c>
      <c r="O1938" s="10" t="str">
        <f>Cleaned_Data[[#This Row],[Size]]</f>
        <v>NA</v>
      </c>
      <c r="P1938" s="10" t="str">
        <f t="shared" si="60"/>
        <v>Air Jordan|Basketball|NA</v>
      </c>
      <c r="Q1938" s="11">
        <f>Cleaned_Data[[#This Row],[Order_Date]]</f>
        <v>45135</v>
      </c>
      <c r="R1938" s="10" t="str">
        <f>Cleaned_Data[[#This Row],[Region]]</f>
        <v>Delhi</v>
      </c>
      <c r="S1938" s="10" t="str">
        <f>Cleaned_Data[[#This Row],[Sales_Channel]]</f>
        <v>Retail</v>
      </c>
      <c r="T1938" s="10" t="str">
        <f>Cleaned_Data[[#This Row],[Gender_Category]]</f>
        <v>Men</v>
      </c>
      <c r="U1938" t="str">
        <f t="shared" si="61"/>
        <v>DK-03</v>
      </c>
      <c r="V1938" s="10"/>
      <c r="W1938" s="10"/>
    </row>
    <row r="1939" spans="1:23" x14ac:dyDescent="0.3">
      <c r="A1939" s="10" t="s">
        <v>2258</v>
      </c>
      <c r="B1939" s="10">
        <f>Cleaned_Data[[#This Row],[Order_ID]]</f>
        <v>4028</v>
      </c>
      <c r="C1939" s="10" t="str">
        <f>_xlfn.XLOOKUP(P1939,Dim_Product!$E$2:$E$221,Dim_Product!$A$2:$A$221,"Not Found")</f>
        <v>PK-205</v>
      </c>
      <c r="D1939" s="10" t="str">
        <f>_xlfn.XLOOKUP(Table5[[#This Row],[Order_Date]],Table8[Date],Table8[Date_Key],"Not Found")</f>
        <v>DK-501</v>
      </c>
      <c r="E1939" s="10" t="str">
        <f>_xlfn.XLOOKUP(R1939,Table4[Region],Table4[Region_Key])</f>
        <v>RK-05</v>
      </c>
      <c r="F1939" s="10" t="str">
        <f>_xlfn.XLOOKUP(S1939,Table6[Sales_Channel],Table6[Channel_Key])</f>
        <v>CK-02</v>
      </c>
      <c r="G1939" s="10" t="str">
        <f>_xlfn.XLOOKUP(T1939,Table7[Gender_Category],Table7[Gender_Key])</f>
        <v>GK-02</v>
      </c>
      <c r="H1939" s="10">
        <f>Cleaned_Data[[#This Row],[Units_Sold]]</f>
        <v>3</v>
      </c>
      <c r="I1939" s="10">
        <f>Cleaned_Data[[#This Row],[MRP]]</f>
        <v>6110.0300000000007</v>
      </c>
      <c r="J1939" s="10">
        <f>Cleaned_Data[[#This Row],[Discount_Applied]]</f>
        <v>0</v>
      </c>
      <c r="K1939" s="10">
        <f>Cleaned_Data[[#This Row],[Revenue]]</f>
        <v>0</v>
      </c>
      <c r="L1939" s="10">
        <f>Cleaned_Data[[#This Row],[Profit]]</f>
        <v>2568.4</v>
      </c>
      <c r="M1939" s="10" t="str">
        <f>Cleaned_Data[[#This Row],[Product_Name]]</f>
        <v>Pegasus Turbo</v>
      </c>
      <c r="N1939" s="10" t="str">
        <f>Cleaned_Data[[#This Row],[Product_Line]]</f>
        <v>Running</v>
      </c>
      <c r="O1939" s="10" t="str">
        <f>Cleaned_Data[[#This Row],[Size]]</f>
        <v>9</v>
      </c>
      <c r="P1939" s="10" t="str">
        <f t="shared" si="60"/>
        <v>Pegasus Turbo|Running|9</v>
      </c>
      <c r="Q1939" s="11">
        <f>Cleaned_Data[[#This Row],[Order_Date]]</f>
        <v>45633</v>
      </c>
      <c r="R1939" s="10" t="str">
        <f>Cleaned_Data[[#This Row],[Region]]</f>
        <v>Delhi</v>
      </c>
      <c r="S1939" s="10" t="str">
        <f>Cleaned_Data[[#This Row],[Sales_Channel]]</f>
        <v>Retail</v>
      </c>
      <c r="T1939" s="10" t="str">
        <f>Cleaned_Data[[#This Row],[Gender_Category]]</f>
        <v>Women</v>
      </c>
      <c r="U1939" t="str">
        <f t="shared" si="61"/>
        <v>DK-501</v>
      </c>
      <c r="V1939" s="10"/>
      <c r="W1939" s="10"/>
    </row>
    <row r="1940" spans="1:23" x14ac:dyDescent="0.3">
      <c r="A1940" s="10" t="s">
        <v>2259</v>
      </c>
      <c r="B1940" s="10">
        <f>Cleaned_Data[[#This Row],[Order_ID]]</f>
        <v>4029</v>
      </c>
      <c r="C1940" s="10" t="str">
        <f>_xlfn.XLOOKUP(P1940,Dim_Product!$E$2:$E$221,Dim_Product!$A$2:$A$221,"Not Found")</f>
        <v>PK-70</v>
      </c>
      <c r="D1940" s="10" t="str">
        <f>_xlfn.XLOOKUP(Table5[[#This Row],[Order_Date]],Table8[Date],Table8[Date_Key],"Not Found")</f>
        <v>Not Found</v>
      </c>
      <c r="E1940" s="10" t="str">
        <f>_xlfn.XLOOKUP(R1940,Table4[Region],Table4[Region_Key])</f>
        <v>RK-01</v>
      </c>
      <c r="F1940" s="10" t="str">
        <f>_xlfn.XLOOKUP(S1940,Table6[Sales_Channel],Table6[Channel_Key])</f>
        <v>CK-02</v>
      </c>
      <c r="G1940" s="10" t="str">
        <f>_xlfn.XLOOKUP(T1940,Table7[Gender_Category],Table7[Gender_Key])</f>
        <v>GK-01</v>
      </c>
      <c r="H1940" s="10">
        <f>Cleaned_Data[[#This Row],[Units_Sold]]</f>
        <v>2</v>
      </c>
      <c r="I1940" s="10">
        <f>Cleaned_Data[[#This Row],[MRP]]</f>
        <v>6110.0300000000007</v>
      </c>
      <c r="J1940" s="10">
        <f>Cleaned_Data[[#This Row],[Discount_Applied]]</f>
        <v>0</v>
      </c>
      <c r="K1940" s="10">
        <f>Cleaned_Data[[#This Row],[Revenue]]</f>
        <v>0</v>
      </c>
      <c r="L1940" s="10">
        <f>Cleaned_Data[[#This Row],[Profit]]</f>
        <v>3231.16</v>
      </c>
      <c r="M1940" s="10" t="str">
        <f>Cleaned_Data[[#This Row],[Product_Name]]</f>
        <v>Flex Trainer</v>
      </c>
      <c r="N1940" s="10" t="str">
        <f>Cleaned_Data[[#This Row],[Product_Line]]</f>
        <v>Training</v>
      </c>
      <c r="O1940" s="10" t="str">
        <f>Cleaned_Data[[#This Row],[Size]]</f>
        <v>XL</v>
      </c>
      <c r="P1940" s="10" t="str">
        <f t="shared" si="60"/>
        <v>Flex Trainer|Training|XL</v>
      </c>
      <c r="Q1940" s="11" t="str">
        <f>Cleaned_Data[[#This Row],[Order_Date]]</f>
        <v/>
      </c>
      <c r="R1940" s="10" t="str">
        <f>Cleaned_Data[[#This Row],[Region]]</f>
        <v>Bangalore</v>
      </c>
      <c r="S1940" s="10" t="str">
        <f>Cleaned_Data[[#This Row],[Sales_Channel]]</f>
        <v>Retail</v>
      </c>
      <c r="T1940" s="10" t="str">
        <f>Cleaned_Data[[#This Row],[Gender_Category]]</f>
        <v>Kids</v>
      </c>
      <c r="U1940" t="str">
        <f t="shared" si="61"/>
        <v>Not Found</v>
      </c>
      <c r="V1940" s="10"/>
      <c r="W1940" s="10"/>
    </row>
    <row r="1941" spans="1:23" x14ac:dyDescent="0.3">
      <c r="A1941" s="10" t="s">
        <v>2260</v>
      </c>
      <c r="B1941" s="10">
        <f>Cleaned_Data[[#This Row],[Order_ID]]</f>
        <v>4030</v>
      </c>
      <c r="C1941" s="10" t="str">
        <f>_xlfn.XLOOKUP(P1941,Dim_Product!$E$2:$E$221,Dim_Product!$A$2:$A$221,"Not Found")</f>
        <v>PK-09</v>
      </c>
      <c r="D1941" s="10" t="str">
        <f>_xlfn.XLOOKUP(Table5[[#This Row],[Order_Date]],Table8[Date],Table8[Date_Key],"Not Found")</f>
        <v>DK-547</v>
      </c>
      <c r="E1941" s="10" t="str">
        <f>_xlfn.XLOOKUP(R1941,Table4[Region],Table4[Region_Key])</f>
        <v>RK-06</v>
      </c>
      <c r="F1941" s="10" t="str">
        <f>_xlfn.XLOOKUP(S1941,Table6[Sales_Channel],Table6[Channel_Key])</f>
        <v>CK-01</v>
      </c>
      <c r="G1941" s="10" t="str">
        <f>_xlfn.XLOOKUP(T1941,Table7[Gender_Category],Table7[Gender_Key])</f>
        <v>GK-03</v>
      </c>
      <c r="H1941" s="10">
        <f>Cleaned_Data[[#This Row],[Units_Sold]]</f>
        <v>2</v>
      </c>
      <c r="I1941" s="10">
        <f>Cleaned_Data[[#This Row],[MRP]]</f>
        <v>6110.0300000000007</v>
      </c>
      <c r="J1941" s="10">
        <f>Cleaned_Data[[#This Row],[Discount_Applied]]</f>
        <v>0</v>
      </c>
      <c r="K1941" s="10">
        <f>Cleaned_Data[[#This Row],[Revenue]]</f>
        <v>0</v>
      </c>
      <c r="L1941" s="10">
        <f>Cleaned_Data[[#This Row],[Profit]]</f>
        <v>1865.56</v>
      </c>
      <c r="M1941" s="10" t="str">
        <f>Cleaned_Data[[#This Row],[Product_Name]]</f>
        <v>Waffle One</v>
      </c>
      <c r="N1941" s="10" t="str">
        <f>Cleaned_Data[[#This Row],[Product_Line]]</f>
        <v>Lifestyle</v>
      </c>
      <c r="O1941" s="10" t="str">
        <f>Cleaned_Data[[#This Row],[Size]]</f>
        <v>L</v>
      </c>
      <c r="P1941" s="10" t="str">
        <f t="shared" si="60"/>
        <v>Waffle One|Lifestyle|L</v>
      </c>
      <c r="Q1941" s="11">
        <f>Cleaned_Data[[#This Row],[Order_Date]]</f>
        <v>45679</v>
      </c>
      <c r="R1941" s="10" t="str">
        <f>Cleaned_Data[[#This Row],[Region]]</f>
        <v>Kolkata</v>
      </c>
      <c r="S1941" s="10" t="str">
        <f>Cleaned_Data[[#This Row],[Sales_Channel]]</f>
        <v>Online</v>
      </c>
      <c r="T1941" s="10" t="str">
        <f>Cleaned_Data[[#This Row],[Gender_Category]]</f>
        <v>Men</v>
      </c>
      <c r="U1941" t="str">
        <f t="shared" si="61"/>
        <v>DK-547</v>
      </c>
      <c r="V1941" s="10"/>
      <c r="W1941" s="10"/>
    </row>
    <row r="1942" spans="1:23" x14ac:dyDescent="0.3">
      <c r="A1942" s="10" t="s">
        <v>2261</v>
      </c>
      <c r="B1942" s="10">
        <f>Cleaned_Data[[#This Row],[Order_ID]]</f>
        <v>4031</v>
      </c>
      <c r="C1942" s="10" t="str">
        <f>_xlfn.XLOOKUP(P1942,Dim_Product!$E$2:$E$221,Dim_Product!$A$2:$A$221,"Not Found")</f>
        <v>PK-47</v>
      </c>
      <c r="D1942" s="10" t="str">
        <f>_xlfn.XLOOKUP(Table5[[#This Row],[Order_Date]],Table8[Date],Table8[Date_Key],"Not Found")</f>
        <v>DK-524</v>
      </c>
      <c r="E1942" s="10" t="str">
        <f>_xlfn.XLOOKUP(R1942,Table4[Region],Table4[Region_Key])</f>
        <v>RK-06</v>
      </c>
      <c r="F1942" s="10" t="str">
        <f>_xlfn.XLOOKUP(S1942,Table6[Sales_Channel],Table6[Channel_Key])</f>
        <v>CK-02</v>
      </c>
      <c r="G1942" s="10" t="str">
        <f>_xlfn.XLOOKUP(T1942,Table7[Gender_Category],Table7[Gender_Key])</f>
        <v>GK-03</v>
      </c>
      <c r="H1942" s="10">
        <f>Cleaned_Data[[#This Row],[Units_Sold]]</f>
        <v>2</v>
      </c>
      <c r="I1942" s="10">
        <f>Cleaned_Data[[#This Row],[MRP]]</f>
        <v>4272.26</v>
      </c>
      <c r="J1942" s="10">
        <f>Cleaned_Data[[#This Row],[Discount_Applied]]</f>
        <v>0.83</v>
      </c>
      <c r="K1942" s="10">
        <f>Cleaned_Data[[#This Row],[Revenue]]</f>
        <v>1452.57</v>
      </c>
      <c r="L1942" s="10">
        <f>Cleaned_Data[[#This Row],[Profit]]</f>
        <v>1977.91</v>
      </c>
      <c r="M1942" s="10" t="str">
        <f>Cleaned_Data[[#This Row],[Product_Name]]</f>
        <v>Phantom GT</v>
      </c>
      <c r="N1942" s="10" t="str">
        <f>Cleaned_Data[[#This Row],[Product_Line]]</f>
        <v>Soccer</v>
      </c>
      <c r="O1942" s="10" t="str">
        <f>Cleaned_Data[[#This Row],[Size]]</f>
        <v>NA</v>
      </c>
      <c r="P1942" s="10" t="str">
        <f t="shared" si="60"/>
        <v>Phantom GT|Soccer|NA</v>
      </c>
      <c r="Q1942" s="11">
        <f>Cleaned_Data[[#This Row],[Order_Date]]</f>
        <v>45656</v>
      </c>
      <c r="R1942" s="10" t="str">
        <f>Cleaned_Data[[#This Row],[Region]]</f>
        <v>Kolkata</v>
      </c>
      <c r="S1942" s="10" t="str">
        <f>Cleaned_Data[[#This Row],[Sales_Channel]]</f>
        <v>Retail</v>
      </c>
      <c r="T1942" s="10" t="str">
        <f>Cleaned_Data[[#This Row],[Gender_Category]]</f>
        <v>Men</v>
      </c>
      <c r="U1942" t="str">
        <f t="shared" si="61"/>
        <v>DK-524</v>
      </c>
      <c r="V1942" s="10"/>
      <c r="W1942" s="10"/>
    </row>
    <row r="1943" spans="1:23" x14ac:dyDescent="0.3">
      <c r="A1943" s="10" t="s">
        <v>2262</v>
      </c>
      <c r="B1943" s="10">
        <f>Cleaned_Data[[#This Row],[Order_ID]]</f>
        <v>4032</v>
      </c>
      <c r="C1943" s="10" t="str">
        <f>_xlfn.XLOOKUP(P1943,Dim_Product!$E$2:$E$221,Dim_Product!$A$2:$A$221,"Not Found")</f>
        <v>PK-150</v>
      </c>
      <c r="D1943" s="10" t="str">
        <f>_xlfn.XLOOKUP(Table5[[#This Row],[Order_Date]],Table8[Date],Table8[Date_Key],"Not Found")</f>
        <v>Not Found</v>
      </c>
      <c r="E1943" s="10" t="str">
        <f>_xlfn.XLOOKUP(R1943,Table4[Region],Table4[Region_Key])</f>
        <v>RK-04</v>
      </c>
      <c r="F1943" s="10" t="str">
        <f>_xlfn.XLOOKUP(S1943,Table6[Sales_Channel],Table6[Channel_Key])</f>
        <v>CK-02</v>
      </c>
      <c r="G1943" s="10" t="str">
        <f>_xlfn.XLOOKUP(T1943,Table7[Gender_Category],Table7[Gender_Key])</f>
        <v>GK-03</v>
      </c>
      <c r="H1943" s="10">
        <f>Cleaned_Data[[#This Row],[Units_Sold]]</f>
        <v>2</v>
      </c>
      <c r="I1943" s="10">
        <f>Cleaned_Data[[#This Row],[MRP]]</f>
        <v>6110.0300000000007</v>
      </c>
      <c r="J1943" s="10">
        <f>Cleaned_Data[[#This Row],[Discount_Applied]]</f>
        <v>0</v>
      </c>
      <c r="K1943" s="10">
        <f>Cleaned_Data[[#This Row],[Revenue]]</f>
        <v>0</v>
      </c>
      <c r="L1943" s="10">
        <f>Cleaned_Data[[#This Row],[Profit]]</f>
        <v>-135.15</v>
      </c>
      <c r="M1943" s="10" t="str">
        <f>Cleaned_Data[[#This Row],[Product_Name]]</f>
        <v>Pegasus Turbo</v>
      </c>
      <c r="N1943" s="10" t="str">
        <f>Cleaned_Data[[#This Row],[Product_Line]]</f>
        <v>Running</v>
      </c>
      <c r="O1943" s="10" t="str">
        <f>Cleaned_Data[[#This Row],[Size]]</f>
        <v>10</v>
      </c>
      <c r="P1943" s="10" t="str">
        <f t="shared" si="60"/>
        <v>Pegasus Turbo|Running|10</v>
      </c>
      <c r="Q1943" s="11" t="str">
        <f>Cleaned_Data[[#This Row],[Order_Date]]</f>
        <v/>
      </c>
      <c r="R1943" s="10" t="str">
        <f>Cleaned_Data[[#This Row],[Region]]</f>
        <v>Pune</v>
      </c>
      <c r="S1943" s="10" t="str">
        <f>Cleaned_Data[[#This Row],[Sales_Channel]]</f>
        <v>Retail</v>
      </c>
      <c r="T1943" s="10" t="str">
        <f>Cleaned_Data[[#This Row],[Gender_Category]]</f>
        <v>Men</v>
      </c>
      <c r="U1943" t="str">
        <f t="shared" si="61"/>
        <v>Not Found</v>
      </c>
      <c r="V1943" s="10"/>
      <c r="W1943" s="10"/>
    </row>
    <row r="1944" spans="1:23" x14ac:dyDescent="0.3">
      <c r="A1944" s="10" t="s">
        <v>2263</v>
      </c>
      <c r="B1944" s="10">
        <f>Cleaned_Data[[#This Row],[Order_ID]]</f>
        <v>4033</v>
      </c>
      <c r="C1944" s="10" t="str">
        <f>_xlfn.XLOOKUP(P1944,Dim_Product!$E$2:$E$221,Dim_Product!$A$2:$A$221,"Not Found")</f>
        <v>PK-04</v>
      </c>
      <c r="D1944" s="10" t="str">
        <f>_xlfn.XLOOKUP(Table5[[#This Row],[Order_Date]],Table8[Date],Table8[Date_Key],"Not Found")</f>
        <v>DK-277</v>
      </c>
      <c r="E1944" s="10" t="str">
        <f>_xlfn.XLOOKUP(R1944,Table4[Region],Table4[Region_Key])</f>
        <v>RK-01</v>
      </c>
      <c r="F1944" s="10" t="str">
        <f>_xlfn.XLOOKUP(S1944,Table6[Sales_Channel],Table6[Channel_Key])</f>
        <v>CK-02</v>
      </c>
      <c r="G1944" s="10" t="str">
        <f>_xlfn.XLOOKUP(T1944,Table7[Gender_Category],Table7[Gender_Key])</f>
        <v>GK-03</v>
      </c>
      <c r="H1944" s="10">
        <f>Cleaned_Data[[#This Row],[Units_Sold]]</f>
        <v>4</v>
      </c>
      <c r="I1944" s="10">
        <f>Cleaned_Data[[#This Row],[MRP]]</f>
        <v>4398.68</v>
      </c>
      <c r="J1944" s="10">
        <f>Cleaned_Data[[#This Row],[Discount_Applied]]</f>
        <v>0.27</v>
      </c>
      <c r="K1944" s="10">
        <f>Cleaned_Data[[#This Row],[Revenue]]</f>
        <v>12844.15</v>
      </c>
      <c r="L1944" s="10">
        <f>Cleaned_Data[[#This Row],[Profit]]</f>
        <v>3573.92</v>
      </c>
      <c r="M1944" s="10" t="str">
        <f>Cleaned_Data[[#This Row],[Product_Name]]</f>
        <v>Blazer Mid</v>
      </c>
      <c r="N1944" s="10" t="str">
        <f>Cleaned_Data[[#This Row],[Product_Line]]</f>
        <v>Lifestyle</v>
      </c>
      <c r="O1944" s="10" t="str">
        <f>Cleaned_Data[[#This Row],[Size]]</f>
        <v>L</v>
      </c>
      <c r="P1944" s="10" t="str">
        <f t="shared" si="60"/>
        <v>Blazer Mid|Lifestyle|L</v>
      </c>
      <c r="Q1944" s="11">
        <f>Cleaned_Data[[#This Row],[Order_Date]]</f>
        <v>45409</v>
      </c>
      <c r="R1944" s="10" t="str">
        <f>Cleaned_Data[[#This Row],[Region]]</f>
        <v>Bangalore</v>
      </c>
      <c r="S1944" s="10" t="str">
        <f>Cleaned_Data[[#This Row],[Sales_Channel]]</f>
        <v>Retail</v>
      </c>
      <c r="T1944" s="10" t="str">
        <f>Cleaned_Data[[#This Row],[Gender_Category]]</f>
        <v>Men</v>
      </c>
      <c r="U1944" t="str">
        <f t="shared" si="61"/>
        <v>DK-277</v>
      </c>
      <c r="V1944" s="10"/>
      <c r="W1944" s="10"/>
    </row>
    <row r="1945" spans="1:23" x14ac:dyDescent="0.3">
      <c r="A1945" s="10" t="s">
        <v>2264</v>
      </c>
      <c r="B1945" s="10">
        <f>Cleaned_Data[[#This Row],[Order_ID]]</f>
        <v>4035</v>
      </c>
      <c r="C1945" s="10" t="str">
        <f>_xlfn.XLOOKUP(P1945,Dim_Product!$E$2:$E$221,Dim_Product!$A$2:$A$221,"Not Found")</f>
        <v>PK-55</v>
      </c>
      <c r="D1945" s="10" t="str">
        <f>_xlfn.XLOOKUP(Table5[[#This Row],[Order_Date]],Table8[Date],Table8[Date_Key],"Not Found")</f>
        <v>Not Found</v>
      </c>
      <c r="E1945" s="10" t="str">
        <f>_xlfn.XLOOKUP(R1945,Table4[Region],Table4[Region_Key])</f>
        <v>RK-05</v>
      </c>
      <c r="F1945" s="10" t="str">
        <f>_xlfn.XLOOKUP(S1945,Table6[Sales_Channel],Table6[Channel_Key])</f>
        <v>CK-02</v>
      </c>
      <c r="G1945" s="10" t="str">
        <f>_xlfn.XLOOKUP(T1945,Table7[Gender_Category],Table7[Gender_Key])</f>
        <v>GK-02</v>
      </c>
      <c r="H1945" s="10">
        <f>Cleaned_Data[[#This Row],[Units_Sold]]</f>
        <v>2</v>
      </c>
      <c r="I1945" s="10">
        <f>Cleaned_Data[[#This Row],[MRP]]</f>
        <v>6110.0300000000007</v>
      </c>
      <c r="J1945" s="10">
        <f>Cleaned_Data[[#This Row],[Discount_Applied]]</f>
        <v>0.87</v>
      </c>
      <c r="K1945" s="10">
        <f>Cleaned_Data[[#This Row],[Revenue]]</f>
        <v>0</v>
      </c>
      <c r="L1945" s="10">
        <f>Cleaned_Data[[#This Row],[Profit]]</f>
        <v>2738.44</v>
      </c>
      <c r="M1945" s="10" t="str">
        <f>Cleaned_Data[[#This Row],[Product_Name]]</f>
        <v>ZoomX Invincible</v>
      </c>
      <c r="N1945" s="10" t="str">
        <f>Cleaned_Data[[#This Row],[Product_Line]]</f>
        <v>Training</v>
      </c>
      <c r="O1945" s="10" t="str">
        <f>Cleaned_Data[[#This Row],[Size]]</f>
        <v>L</v>
      </c>
      <c r="P1945" s="10" t="str">
        <f t="shared" si="60"/>
        <v>ZoomX Invincible|Training|L</v>
      </c>
      <c r="Q1945" s="11" t="str">
        <f>Cleaned_Data[[#This Row],[Order_Date]]</f>
        <v/>
      </c>
      <c r="R1945" s="10" t="str">
        <f>Cleaned_Data[[#This Row],[Region]]</f>
        <v>Delhi</v>
      </c>
      <c r="S1945" s="10" t="str">
        <f>Cleaned_Data[[#This Row],[Sales_Channel]]</f>
        <v>Retail</v>
      </c>
      <c r="T1945" s="10" t="str">
        <f>Cleaned_Data[[#This Row],[Gender_Category]]</f>
        <v>Women</v>
      </c>
      <c r="U1945" t="str">
        <f t="shared" si="61"/>
        <v>Not Found</v>
      </c>
      <c r="V1945" s="10"/>
      <c r="W1945" s="10"/>
    </row>
    <row r="1946" spans="1:23" x14ac:dyDescent="0.3">
      <c r="A1946" s="10" t="s">
        <v>2265</v>
      </c>
      <c r="B1946" s="10">
        <f>Cleaned_Data[[#This Row],[Order_ID]]</f>
        <v>4036</v>
      </c>
      <c r="C1946" s="10" t="str">
        <f>_xlfn.XLOOKUP(P1946,Dim_Product!$E$2:$E$221,Dim_Product!$A$2:$A$221,"Not Found")</f>
        <v>PK-08</v>
      </c>
      <c r="D1946" s="10" t="str">
        <f>_xlfn.XLOOKUP(Table5[[#This Row],[Order_Date]],Table8[Date],Table8[Date_Key],"Not Found")</f>
        <v>DK-445</v>
      </c>
      <c r="E1946" s="10" t="str">
        <f>_xlfn.XLOOKUP(R1946,Table4[Region],Table4[Region_Key])</f>
        <v>RK-03</v>
      </c>
      <c r="F1946" s="10" t="str">
        <f>_xlfn.XLOOKUP(S1946,Table6[Sales_Channel],Table6[Channel_Key])</f>
        <v>CK-01</v>
      </c>
      <c r="G1946" s="10" t="str">
        <f>_xlfn.XLOOKUP(T1946,Table7[Gender_Category],Table7[Gender_Key])</f>
        <v>GK-03</v>
      </c>
      <c r="H1946" s="10">
        <f>Cleaned_Data[[#This Row],[Units_Sold]]</f>
        <v>-1</v>
      </c>
      <c r="I1946" s="10">
        <f>Cleaned_Data[[#This Row],[MRP]]</f>
        <v>6110.0300000000007</v>
      </c>
      <c r="J1946" s="10">
        <f>Cleaned_Data[[#This Row],[Discount_Applied]]</f>
        <v>7.0000000000000007E-2</v>
      </c>
      <c r="K1946" s="10">
        <f>Cleaned_Data[[#This Row],[Revenue]]</f>
        <v>0</v>
      </c>
      <c r="L1946" s="10">
        <f>Cleaned_Data[[#This Row],[Profit]]</f>
        <v>2718.34</v>
      </c>
      <c r="M1946" s="10" t="str">
        <f>Cleaned_Data[[#This Row],[Product_Name]]</f>
        <v>Mercurial Superfly</v>
      </c>
      <c r="N1946" s="10" t="str">
        <f>Cleaned_Data[[#This Row],[Product_Line]]</f>
        <v>Soccer</v>
      </c>
      <c r="O1946" s="10" t="str">
        <f>Cleaned_Data[[#This Row],[Size]]</f>
        <v>M</v>
      </c>
      <c r="P1946" s="10" t="str">
        <f t="shared" si="60"/>
        <v>Mercurial Superfly|Soccer|M</v>
      </c>
      <c r="Q1946" s="11">
        <f>Cleaned_Data[[#This Row],[Order_Date]]</f>
        <v>45577</v>
      </c>
      <c r="R1946" s="10" t="str">
        <f>Cleaned_Data[[#This Row],[Region]]</f>
        <v>Mumbai</v>
      </c>
      <c r="S1946" s="10" t="str">
        <f>Cleaned_Data[[#This Row],[Sales_Channel]]</f>
        <v>Online</v>
      </c>
      <c r="T1946" s="10" t="str">
        <f>Cleaned_Data[[#This Row],[Gender_Category]]</f>
        <v>Men</v>
      </c>
      <c r="U1946" t="str">
        <f t="shared" si="61"/>
        <v>DK-445</v>
      </c>
      <c r="V1946" s="10"/>
      <c r="W1946" s="10"/>
    </row>
    <row r="1947" spans="1:23" x14ac:dyDescent="0.3">
      <c r="A1947" s="10" t="s">
        <v>2266</v>
      </c>
      <c r="B1947" s="10">
        <f>Cleaned_Data[[#This Row],[Order_ID]]</f>
        <v>4037</v>
      </c>
      <c r="C1947" s="10" t="str">
        <f>_xlfn.XLOOKUP(P1947,Dim_Product!$E$2:$E$221,Dim_Product!$A$2:$A$221,"Not Found")</f>
        <v>PK-66</v>
      </c>
      <c r="D1947" s="10" t="str">
        <f>_xlfn.XLOOKUP(Table5[[#This Row],[Order_Date]],Table8[Date],Table8[Date_Key],"Not Found")</f>
        <v>DK-661</v>
      </c>
      <c r="E1947" s="10" t="str">
        <f>_xlfn.XLOOKUP(R1947,Table4[Region],Table4[Region_Key])</f>
        <v>RK-05</v>
      </c>
      <c r="F1947" s="10" t="str">
        <f>_xlfn.XLOOKUP(S1947,Table6[Sales_Channel],Table6[Channel_Key])</f>
        <v>CK-02</v>
      </c>
      <c r="G1947" s="10" t="str">
        <f>_xlfn.XLOOKUP(T1947,Table7[Gender_Category],Table7[Gender_Key])</f>
        <v>GK-02</v>
      </c>
      <c r="H1947" s="10">
        <f>Cleaned_Data[[#This Row],[Units_Sold]]</f>
        <v>2</v>
      </c>
      <c r="I1947" s="10">
        <f>Cleaned_Data[[#This Row],[MRP]]</f>
        <v>6110.0300000000007</v>
      </c>
      <c r="J1947" s="10">
        <f>Cleaned_Data[[#This Row],[Discount_Applied]]</f>
        <v>0.74</v>
      </c>
      <c r="K1947" s="10">
        <f>Cleaned_Data[[#This Row],[Revenue]]</f>
        <v>0</v>
      </c>
      <c r="L1947" s="10">
        <f>Cleaned_Data[[#This Row],[Profit]]</f>
        <v>776.81</v>
      </c>
      <c r="M1947" s="10" t="str">
        <f>Cleaned_Data[[#This Row],[Product_Name]]</f>
        <v>LeBron 20</v>
      </c>
      <c r="N1947" s="10" t="str">
        <f>Cleaned_Data[[#This Row],[Product_Line]]</f>
        <v>Basketball</v>
      </c>
      <c r="O1947" s="10" t="str">
        <f>Cleaned_Data[[#This Row],[Size]]</f>
        <v>XL</v>
      </c>
      <c r="P1947" s="10" t="str">
        <f t="shared" si="60"/>
        <v>LeBron 20|Basketball|XL</v>
      </c>
      <c r="Q1947" s="11">
        <f>Cleaned_Data[[#This Row],[Order_Date]]</f>
        <v>45793</v>
      </c>
      <c r="R1947" s="10" t="str">
        <f>Cleaned_Data[[#This Row],[Region]]</f>
        <v>Delhi</v>
      </c>
      <c r="S1947" s="10" t="str">
        <f>Cleaned_Data[[#This Row],[Sales_Channel]]</f>
        <v>Retail</v>
      </c>
      <c r="T1947" s="10" t="str">
        <f>Cleaned_Data[[#This Row],[Gender_Category]]</f>
        <v>Women</v>
      </c>
      <c r="U1947" t="str">
        <f t="shared" si="61"/>
        <v>DK-661</v>
      </c>
      <c r="V1947" s="10"/>
      <c r="W1947" s="10"/>
    </row>
    <row r="1948" spans="1:23" x14ac:dyDescent="0.3">
      <c r="A1948" s="10" t="s">
        <v>2267</v>
      </c>
      <c r="B1948" s="10">
        <f>Cleaned_Data[[#This Row],[Order_ID]]</f>
        <v>4038</v>
      </c>
      <c r="C1948" s="10" t="str">
        <f>_xlfn.XLOOKUP(P1948,Dim_Product!$E$2:$E$221,Dim_Product!$A$2:$A$221,"Not Found")</f>
        <v>PK-86</v>
      </c>
      <c r="D1948" s="10" t="str">
        <f>_xlfn.XLOOKUP(Table5[[#This Row],[Order_Date]],Table8[Date],Table8[Date_Key],"Not Found")</f>
        <v>DK-395</v>
      </c>
      <c r="E1948" s="10" t="str">
        <f>_xlfn.XLOOKUP(R1948,Table4[Region],Table4[Region_Key])</f>
        <v>RK-04</v>
      </c>
      <c r="F1948" s="10" t="str">
        <f>_xlfn.XLOOKUP(S1948,Table6[Sales_Channel],Table6[Channel_Key])</f>
        <v>CK-02</v>
      </c>
      <c r="G1948" s="10" t="str">
        <f>_xlfn.XLOOKUP(T1948,Table7[Gender_Category],Table7[Gender_Key])</f>
        <v>GK-01</v>
      </c>
      <c r="H1948" s="10">
        <f>Cleaned_Data[[#This Row],[Units_Sold]]</f>
        <v>2</v>
      </c>
      <c r="I1948" s="10">
        <f>Cleaned_Data[[#This Row],[MRP]]</f>
        <v>5349.1</v>
      </c>
      <c r="J1948" s="10">
        <f>Cleaned_Data[[#This Row],[Discount_Applied]]</f>
        <v>0</v>
      </c>
      <c r="K1948" s="10">
        <f>Cleaned_Data[[#This Row],[Revenue]]</f>
        <v>0</v>
      </c>
      <c r="L1948" s="10">
        <f>Cleaned_Data[[#This Row],[Profit]]</f>
        <v>1724.16</v>
      </c>
      <c r="M1948" s="10" t="str">
        <f>Cleaned_Data[[#This Row],[Product_Name]]</f>
        <v>Pegasus Turbo</v>
      </c>
      <c r="N1948" s="10" t="str">
        <f>Cleaned_Data[[#This Row],[Product_Line]]</f>
        <v>Running</v>
      </c>
      <c r="O1948" s="10" t="str">
        <f>Cleaned_Data[[#This Row],[Size]]</f>
        <v>NA</v>
      </c>
      <c r="P1948" s="10" t="str">
        <f t="shared" si="60"/>
        <v>Pegasus Turbo|Running|NA</v>
      </c>
      <c r="Q1948" s="11">
        <f>Cleaned_Data[[#This Row],[Order_Date]]</f>
        <v>45527</v>
      </c>
      <c r="R1948" s="10" t="str">
        <f>Cleaned_Data[[#This Row],[Region]]</f>
        <v>Pune</v>
      </c>
      <c r="S1948" s="10" t="str">
        <f>Cleaned_Data[[#This Row],[Sales_Channel]]</f>
        <v>Retail</v>
      </c>
      <c r="T1948" s="10" t="str">
        <f>Cleaned_Data[[#This Row],[Gender_Category]]</f>
        <v>Kids</v>
      </c>
      <c r="U1948" t="str">
        <f t="shared" si="61"/>
        <v>DK-395</v>
      </c>
      <c r="V1948" s="10"/>
      <c r="W1948" s="10"/>
    </row>
    <row r="1949" spans="1:23" x14ac:dyDescent="0.3">
      <c r="A1949" s="10" t="s">
        <v>2268</v>
      </c>
      <c r="B1949" s="10">
        <f>Cleaned_Data[[#This Row],[Order_ID]]</f>
        <v>4039</v>
      </c>
      <c r="C1949" s="10" t="str">
        <f>_xlfn.XLOOKUP(P1949,Dim_Product!$E$2:$E$221,Dim_Product!$A$2:$A$221,"Not Found")</f>
        <v>PK-119</v>
      </c>
      <c r="D1949" s="10" t="str">
        <f>_xlfn.XLOOKUP(Table5[[#This Row],[Order_Date]],Table8[Date],Table8[Date_Key],"Not Found")</f>
        <v>DK-370</v>
      </c>
      <c r="E1949" s="10" t="str">
        <f>_xlfn.XLOOKUP(R1949,Table4[Region],Table4[Region_Key])</f>
        <v>RK-05</v>
      </c>
      <c r="F1949" s="10" t="str">
        <f>_xlfn.XLOOKUP(S1949,Table6[Sales_Channel],Table6[Channel_Key])</f>
        <v>CK-01</v>
      </c>
      <c r="G1949" s="10" t="str">
        <f>_xlfn.XLOOKUP(T1949,Table7[Gender_Category],Table7[Gender_Key])</f>
        <v>GK-02</v>
      </c>
      <c r="H1949" s="10">
        <f>Cleaned_Data[[#This Row],[Units_Sold]]</f>
        <v>2</v>
      </c>
      <c r="I1949" s="10">
        <f>Cleaned_Data[[#This Row],[MRP]]</f>
        <v>5103.01</v>
      </c>
      <c r="J1949" s="10">
        <f>Cleaned_Data[[#This Row],[Discount_Applied]]</f>
        <v>0</v>
      </c>
      <c r="K1949" s="10">
        <f>Cleaned_Data[[#This Row],[Revenue]]</f>
        <v>0</v>
      </c>
      <c r="L1949" s="10">
        <f>Cleaned_Data[[#This Row],[Profit]]</f>
        <v>-134.82</v>
      </c>
      <c r="M1949" s="10" t="str">
        <f>Cleaned_Data[[#This Row],[Product_Name]]</f>
        <v>Air Force 1</v>
      </c>
      <c r="N1949" s="10" t="str">
        <f>Cleaned_Data[[#This Row],[Product_Line]]</f>
        <v>Lifestyle</v>
      </c>
      <c r="O1949" s="10" t="str">
        <f>Cleaned_Data[[#This Row],[Size]]</f>
        <v>L</v>
      </c>
      <c r="P1949" s="10" t="str">
        <f t="shared" si="60"/>
        <v>Air Force 1|Lifestyle|L</v>
      </c>
      <c r="Q1949" s="11">
        <f>Cleaned_Data[[#This Row],[Order_Date]]</f>
        <v>45502</v>
      </c>
      <c r="R1949" s="10" t="str">
        <f>Cleaned_Data[[#This Row],[Region]]</f>
        <v>Delhi</v>
      </c>
      <c r="S1949" s="10" t="str">
        <f>Cleaned_Data[[#This Row],[Sales_Channel]]</f>
        <v>Online</v>
      </c>
      <c r="T1949" s="10" t="str">
        <f>Cleaned_Data[[#This Row],[Gender_Category]]</f>
        <v>Women</v>
      </c>
      <c r="U1949" t="str">
        <f t="shared" si="61"/>
        <v>DK-370</v>
      </c>
      <c r="V1949" s="10"/>
      <c r="W1949" s="10"/>
    </row>
    <row r="1950" spans="1:23" x14ac:dyDescent="0.3">
      <c r="A1950" s="10" t="s">
        <v>2269</v>
      </c>
      <c r="B1950" s="10">
        <f>Cleaned_Data[[#This Row],[Order_ID]]</f>
        <v>4041</v>
      </c>
      <c r="C1950" s="10" t="str">
        <f>_xlfn.XLOOKUP(P1950,Dim_Product!$E$2:$E$221,Dim_Product!$A$2:$A$221,"Not Found")</f>
        <v>PK-86</v>
      </c>
      <c r="D1950" s="10" t="str">
        <f>_xlfn.XLOOKUP(Table5[[#This Row],[Order_Date]],Table8[Date],Table8[Date_Key],"Not Found")</f>
        <v>Not Found</v>
      </c>
      <c r="E1950" s="10" t="str">
        <f>_xlfn.XLOOKUP(R1950,Table4[Region],Table4[Region_Key])</f>
        <v>RK-03</v>
      </c>
      <c r="F1950" s="10" t="str">
        <f>_xlfn.XLOOKUP(S1950,Table6[Sales_Channel],Table6[Channel_Key])</f>
        <v>CK-01</v>
      </c>
      <c r="G1950" s="10" t="str">
        <f>_xlfn.XLOOKUP(T1950,Table7[Gender_Category],Table7[Gender_Key])</f>
        <v>GK-03</v>
      </c>
      <c r="H1950" s="10">
        <f>Cleaned_Data[[#This Row],[Units_Sold]]</f>
        <v>2</v>
      </c>
      <c r="I1950" s="10">
        <f>Cleaned_Data[[#This Row],[MRP]]</f>
        <v>6110.0300000000007</v>
      </c>
      <c r="J1950" s="10">
        <f>Cleaned_Data[[#This Row],[Discount_Applied]]</f>
        <v>0</v>
      </c>
      <c r="K1950" s="10">
        <f>Cleaned_Data[[#This Row],[Revenue]]</f>
        <v>0</v>
      </c>
      <c r="L1950" s="10">
        <f>Cleaned_Data[[#This Row],[Profit]]</f>
        <v>3221.72</v>
      </c>
      <c r="M1950" s="10" t="str">
        <f>Cleaned_Data[[#This Row],[Product_Name]]</f>
        <v>Pegasus Turbo</v>
      </c>
      <c r="N1950" s="10" t="str">
        <f>Cleaned_Data[[#This Row],[Product_Line]]</f>
        <v>Running</v>
      </c>
      <c r="O1950" s="10" t="str">
        <f>Cleaned_Data[[#This Row],[Size]]</f>
        <v>NA</v>
      </c>
      <c r="P1950" s="10" t="str">
        <f t="shared" si="60"/>
        <v>Pegasus Turbo|Running|NA</v>
      </c>
      <c r="Q1950" s="11" t="str">
        <f>Cleaned_Data[[#This Row],[Order_Date]]</f>
        <v/>
      </c>
      <c r="R1950" s="10" t="str">
        <f>Cleaned_Data[[#This Row],[Region]]</f>
        <v>Mumbai</v>
      </c>
      <c r="S1950" s="10" t="str">
        <f>Cleaned_Data[[#This Row],[Sales_Channel]]</f>
        <v>Online</v>
      </c>
      <c r="T1950" s="10" t="str">
        <f>Cleaned_Data[[#This Row],[Gender_Category]]</f>
        <v>Men</v>
      </c>
      <c r="U1950" t="str">
        <f t="shared" si="61"/>
        <v>Not Found</v>
      </c>
      <c r="V1950" s="10"/>
      <c r="W1950" s="10"/>
    </row>
    <row r="1951" spans="1:23" x14ac:dyDescent="0.3">
      <c r="A1951" s="10" t="s">
        <v>2270</v>
      </c>
      <c r="B1951" s="10">
        <f>Cleaned_Data[[#This Row],[Order_ID]]</f>
        <v>4042</v>
      </c>
      <c r="C1951" s="10" t="str">
        <f>_xlfn.XLOOKUP(P1951,Dim_Product!$E$2:$E$221,Dim_Product!$A$2:$A$221,"Not Found")</f>
        <v>PK-177</v>
      </c>
      <c r="D1951" s="10" t="str">
        <f>_xlfn.XLOOKUP(Table5[[#This Row],[Order_Date]],Table8[Date],Table8[Date_Key],"Not Found")</f>
        <v>DK-587</v>
      </c>
      <c r="E1951" s="10" t="str">
        <f>_xlfn.XLOOKUP(R1951,Table4[Region],Table4[Region_Key])</f>
        <v>RK-02</v>
      </c>
      <c r="F1951" s="10" t="str">
        <f>_xlfn.XLOOKUP(S1951,Table6[Sales_Channel],Table6[Channel_Key])</f>
        <v>CK-01</v>
      </c>
      <c r="G1951" s="10" t="str">
        <f>_xlfn.XLOOKUP(T1951,Table7[Gender_Category],Table7[Gender_Key])</f>
        <v>GK-01</v>
      </c>
      <c r="H1951" s="10">
        <f>Cleaned_Data[[#This Row],[Units_Sold]]</f>
        <v>0</v>
      </c>
      <c r="I1951" s="10">
        <f>Cleaned_Data[[#This Row],[MRP]]</f>
        <v>2566.15</v>
      </c>
      <c r="J1951" s="10">
        <f>Cleaned_Data[[#This Row],[Discount_Applied]]</f>
        <v>0</v>
      </c>
      <c r="K1951" s="10">
        <f>Cleaned_Data[[#This Row],[Revenue]]</f>
        <v>0</v>
      </c>
      <c r="L1951" s="10">
        <f>Cleaned_Data[[#This Row],[Profit]]</f>
        <v>-198.88</v>
      </c>
      <c r="M1951" s="10" t="str">
        <f>Cleaned_Data[[#This Row],[Product_Name]]</f>
        <v>Air Force 1</v>
      </c>
      <c r="N1951" s="10" t="str">
        <f>Cleaned_Data[[#This Row],[Product_Line]]</f>
        <v>Lifestyle</v>
      </c>
      <c r="O1951" s="10" t="str">
        <f>Cleaned_Data[[#This Row],[Size]]</f>
        <v>9</v>
      </c>
      <c r="P1951" s="10" t="str">
        <f t="shared" si="60"/>
        <v>Air Force 1|Lifestyle|9</v>
      </c>
      <c r="Q1951" s="11">
        <f>Cleaned_Data[[#This Row],[Order_Date]]</f>
        <v>45719</v>
      </c>
      <c r="R1951" s="10" t="str">
        <f>Cleaned_Data[[#This Row],[Region]]</f>
        <v>Hyderabad</v>
      </c>
      <c r="S1951" s="10" t="str">
        <f>Cleaned_Data[[#This Row],[Sales_Channel]]</f>
        <v>Online</v>
      </c>
      <c r="T1951" s="10" t="str">
        <f>Cleaned_Data[[#This Row],[Gender_Category]]</f>
        <v>Kids</v>
      </c>
      <c r="U1951" t="str">
        <f t="shared" si="61"/>
        <v>DK-587</v>
      </c>
      <c r="V1951" s="10"/>
      <c r="W1951" s="10"/>
    </row>
    <row r="1952" spans="1:23" x14ac:dyDescent="0.3">
      <c r="A1952" s="10" t="s">
        <v>2271</v>
      </c>
      <c r="B1952" s="10">
        <f>Cleaned_Data[[#This Row],[Order_ID]]</f>
        <v>4043</v>
      </c>
      <c r="C1952" s="10" t="str">
        <f>_xlfn.XLOOKUP(P1952,Dim_Product!$E$2:$E$221,Dim_Product!$A$2:$A$221,"Not Found")</f>
        <v>PK-130</v>
      </c>
      <c r="D1952" s="10" t="str">
        <f>_xlfn.XLOOKUP(Table5[[#This Row],[Order_Date]],Table8[Date],Table8[Date_Key],"Not Found")</f>
        <v>DK-708</v>
      </c>
      <c r="E1952" s="10" t="str">
        <f>_xlfn.XLOOKUP(R1952,Table4[Region],Table4[Region_Key])</f>
        <v>RK-02</v>
      </c>
      <c r="F1952" s="10" t="str">
        <f>_xlfn.XLOOKUP(S1952,Table6[Sales_Channel],Table6[Channel_Key])</f>
        <v>CK-01</v>
      </c>
      <c r="G1952" s="10" t="str">
        <f>_xlfn.XLOOKUP(T1952,Table7[Gender_Category],Table7[Gender_Key])</f>
        <v>GK-01</v>
      </c>
      <c r="H1952" s="10">
        <f>Cleaned_Data[[#This Row],[Units_Sold]]</f>
        <v>4</v>
      </c>
      <c r="I1952" s="10">
        <f>Cleaned_Data[[#This Row],[MRP]]</f>
        <v>5235.22</v>
      </c>
      <c r="J1952" s="10">
        <f>Cleaned_Data[[#This Row],[Discount_Applied]]</f>
        <v>0.51</v>
      </c>
      <c r="K1952" s="10">
        <f>Cleaned_Data[[#This Row],[Revenue]]</f>
        <v>10261.030000000001</v>
      </c>
      <c r="L1952" s="10">
        <f>Cleaned_Data[[#This Row],[Profit]]</f>
        <v>3321.49</v>
      </c>
      <c r="M1952" s="10" t="str">
        <f>Cleaned_Data[[#This Row],[Product_Name]]</f>
        <v>Air Zoom</v>
      </c>
      <c r="N1952" s="10" t="str">
        <f>Cleaned_Data[[#This Row],[Product_Line]]</f>
        <v>Running</v>
      </c>
      <c r="O1952" s="10" t="str">
        <f>Cleaned_Data[[#This Row],[Size]]</f>
        <v>NA</v>
      </c>
      <c r="P1952" s="10" t="str">
        <f t="shared" si="60"/>
        <v>Air Zoom|Running|NA</v>
      </c>
      <c r="Q1952" s="11">
        <f>Cleaned_Data[[#This Row],[Order_Date]]</f>
        <v>45840</v>
      </c>
      <c r="R1952" s="10" t="str">
        <f>Cleaned_Data[[#This Row],[Region]]</f>
        <v>Hyderabad</v>
      </c>
      <c r="S1952" s="10" t="str">
        <f>Cleaned_Data[[#This Row],[Sales_Channel]]</f>
        <v>Online</v>
      </c>
      <c r="T1952" s="10" t="str">
        <f>Cleaned_Data[[#This Row],[Gender_Category]]</f>
        <v>Kids</v>
      </c>
      <c r="U1952" t="str">
        <f t="shared" si="61"/>
        <v>DK-708</v>
      </c>
      <c r="V1952" s="10"/>
      <c r="W1952" s="10"/>
    </row>
    <row r="1953" spans="1:23" x14ac:dyDescent="0.3">
      <c r="A1953" s="10" t="s">
        <v>2272</v>
      </c>
      <c r="B1953" s="10">
        <f>Cleaned_Data[[#This Row],[Order_ID]]</f>
        <v>4044</v>
      </c>
      <c r="C1953" s="10" t="str">
        <f>_xlfn.XLOOKUP(P1953,Dim_Product!$E$2:$E$221,Dim_Product!$A$2:$A$221,"Not Found")</f>
        <v>PK-51</v>
      </c>
      <c r="D1953" s="10" t="str">
        <f>_xlfn.XLOOKUP(Table5[[#This Row],[Order_Date]],Table8[Date],Table8[Date_Key],"Not Found")</f>
        <v>DK-525</v>
      </c>
      <c r="E1953" s="10" t="str">
        <f>_xlfn.XLOOKUP(R1953,Table4[Region],Table4[Region_Key])</f>
        <v>RK-04</v>
      </c>
      <c r="F1953" s="10" t="str">
        <f>_xlfn.XLOOKUP(S1953,Table6[Sales_Channel],Table6[Channel_Key])</f>
        <v>CK-01</v>
      </c>
      <c r="G1953" s="10" t="str">
        <f>_xlfn.XLOOKUP(T1953,Table7[Gender_Category],Table7[Gender_Key])</f>
        <v>GK-02</v>
      </c>
      <c r="H1953" s="10">
        <f>Cleaned_Data[[#This Row],[Units_Sold]]</f>
        <v>0</v>
      </c>
      <c r="I1953" s="10">
        <f>Cleaned_Data[[#This Row],[MRP]]</f>
        <v>6687.28</v>
      </c>
      <c r="J1953" s="10">
        <f>Cleaned_Data[[#This Row],[Discount_Applied]]</f>
        <v>0</v>
      </c>
      <c r="K1953" s="10">
        <f>Cleaned_Data[[#This Row],[Revenue]]</f>
        <v>0</v>
      </c>
      <c r="L1953" s="10">
        <f>Cleaned_Data[[#This Row],[Profit]]</f>
        <v>2636.12</v>
      </c>
      <c r="M1953" s="10" t="str">
        <f>Cleaned_Data[[#This Row],[Product_Name]]</f>
        <v>Flex Trainer</v>
      </c>
      <c r="N1953" s="10" t="str">
        <f>Cleaned_Data[[#This Row],[Product_Line]]</f>
        <v>Training</v>
      </c>
      <c r="O1953" s="10" t="str">
        <f>Cleaned_Data[[#This Row],[Size]]</f>
        <v>NA</v>
      </c>
      <c r="P1953" s="10" t="str">
        <f t="shared" si="60"/>
        <v>Flex Trainer|Training|NA</v>
      </c>
      <c r="Q1953" s="11">
        <f>Cleaned_Data[[#This Row],[Order_Date]]</f>
        <v>45657</v>
      </c>
      <c r="R1953" s="10" t="str">
        <f>Cleaned_Data[[#This Row],[Region]]</f>
        <v>Pune</v>
      </c>
      <c r="S1953" s="10" t="str">
        <f>Cleaned_Data[[#This Row],[Sales_Channel]]</f>
        <v>Online</v>
      </c>
      <c r="T1953" s="10" t="str">
        <f>Cleaned_Data[[#This Row],[Gender_Category]]</f>
        <v>Women</v>
      </c>
      <c r="U1953" t="str">
        <f t="shared" si="61"/>
        <v>DK-525</v>
      </c>
      <c r="V1953" s="10"/>
      <c r="W1953" s="10"/>
    </row>
    <row r="1954" spans="1:23" x14ac:dyDescent="0.3">
      <c r="A1954" s="10" t="s">
        <v>2273</v>
      </c>
      <c r="B1954" s="10">
        <f>Cleaned_Data[[#This Row],[Order_ID]]</f>
        <v>4046</v>
      </c>
      <c r="C1954" s="10" t="str">
        <f>_xlfn.XLOOKUP(P1954,Dim_Product!$E$2:$E$221,Dim_Product!$A$2:$A$221,"Not Found")</f>
        <v>PK-46</v>
      </c>
      <c r="D1954" s="10" t="str">
        <f>_xlfn.XLOOKUP(Table5[[#This Row],[Order_Date]],Table8[Date],Table8[Date_Key],"Not Found")</f>
        <v>DK-705</v>
      </c>
      <c r="E1954" s="10" t="str">
        <f>_xlfn.XLOOKUP(R1954,Table4[Region],Table4[Region_Key])</f>
        <v>RK-04</v>
      </c>
      <c r="F1954" s="10" t="str">
        <f>_xlfn.XLOOKUP(S1954,Table6[Sales_Channel],Table6[Channel_Key])</f>
        <v>CK-01</v>
      </c>
      <c r="G1954" s="10" t="str">
        <f>_xlfn.XLOOKUP(T1954,Table7[Gender_Category],Table7[Gender_Key])</f>
        <v>GK-02</v>
      </c>
      <c r="H1954" s="10">
        <f>Cleaned_Data[[#This Row],[Units_Sold]]</f>
        <v>2</v>
      </c>
      <c r="I1954" s="10">
        <f>Cleaned_Data[[#This Row],[MRP]]</f>
        <v>5140.99</v>
      </c>
      <c r="J1954" s="10">
        <f>Cleaned_Data[[#This Row],[Discount_Applied]]</f>
        <v>0</v>
      </c>
      <c r="K1954" s="10">
        <f>Cleaned_Data[[#This Row],[Revenue]]</f>
        <v>0</v>
      </c>
      <c r="L1954" s="10">
        <f>Cleaned_Data[[#This Row],[Profit]]</f>
        <v>999.97</v>
      </c>
      <c r="M1954" s="10" t="str">
        <f>Cleaned_Data[[#This Row],[Product_Name]]</f>
        <v>React Infinity</v>
      </c>
      <c r="N1954" s="10" t="str">
        <f>Cleaned_Data[[#This Row],[Product_Line]]</f>
        <v>Running</v>
      </c>
      <c r="O1954" s="10" t="str">
        <f>Cleaned_Data[[#This Row],[Size]]</f>
        <v>L</v>
      </c>
      <c r="P1954" s="10" t="str">
        <f t="shared" si="60"/>
        <v>React Infinity|Running|L</v>
      </c>
      <c r="Q1954" s="11">
        <f>Cleaned_Data[[#This Row],[Order_Date]]</f>
        <v>45837</v>
      </c>
      <c r="R1954" s="10" t="str">
        <f>Cleaned_Data[[#This Row],[Region]]</f>
        <v>Pune</v>
      </c>
      <c r="S1954" s="10" t="str">
        <f>Cleaned_Data[[#This Row],[Sales_Channel]]</f>
        <v>Online</v>
      </c>
      <c r="T1954" s="10" t="str">
        <f>Cleaned_Data[[#This Row],[Gender_Category]]</f>
        <v>Women</v>
      </c>
      <c r="U1954" t="str">
        <f t="shared" si="61"/>
        <v>DK-705</v>
      </c>
      <c r="V1954" s="10"/>
      <c r="W1954" s="10"/>
    </row>
    <row r="1955" spans="1:23" x14ac:dyDescent="0.3">
      <c r="A1955" s="10" t="s">
        <v>2274</v>
      </c>
      <c r="B1955" s="10">
        <f>Cleaned_Data[[#This Row],[Order_ID]]</f>
        <v>4047</v>
      </c>
      <c r="C1955" s="10" t="str">
        <f>_xlfn.XLOOKUP(P1955,Dim_Product!$E$2:$E$221,Dim_Product!$A$2:$A$221,"Not Found")</f>
        <v>PK-39</v>
      </c>
      <c r="D1955" s="10" t="str">
        <f>_xlfn.XLOOKUP(Table5[[#This Row],[Order_Date]],Table8[Date],Table8[Date_Key],"Not Found")</f>
        <v>DK-539</v>
      </c>
      <c r="E1955" s="10" t="str">
        <f>_xlfn.XLOOKUP(R1955,Table4[Region],Table4[Region_Key])</f>
        <v>RK-06</v>
      </c>
      <c r="F1955" s="10" t="str">
        <f>_xlfn.XLOOKUP(S1955,Table6[Sales_Channel],Table6[Channel_Key])</f>
        <v>CK-02</v>
      </c>
      <c r="G1955" s="10" t="str">
        <f>_xlfn.XLOOKUP(T1955,Table7[Gender_Category],Table7[Gender_Key])</f>
        <v>GK-03</v>
      </c>
      <c r="H1955" s="10">
        <f>Cleaned_Data[[#This Row],[Units_Sold]]</f>
        <v>2</v>
      </c>
      <c r="I1955" s="10">
        <f>Cleaned_Data[[#This Row],[MRP]]</f>
        <v>6110.0300000000007</v>
      </c>
      <c r="J1955" s="10">
        <f>Cleaned_Data[[#This Row],[Discount_Applied]]</f>
        <v>0</v>
      </c>
      <c r="K1955" s="10">
        <f>Cleaned_Data[[#This Row],[Revenue]]</f>
        <v>0</v>
      </c>
      <c r="L1955" s="10">
        <f>Cleaned_Data[[#This Row],[Profit]]</f>
        <v>56.56</v>
      </c>
      <c r="M1955" s="10" t="str">
        <f>Cleaned_Data[[#This Row],[Product_Name]]</f>
        <v>Air Zoom</v>
      </c>
      <c r="N1955" s="10" t="str">
        <f>Cleaned_Data[[#This Row],[Product_Line]]</f>
        <v>Running</v>
      </c>
      <c r="O1955" s="10" t="str">
        <f>Cleaned_Data[[#This Row],[Size]]</f>
        <v>12</v>
      </c>
      <c r="P1955" s="10" t="str">
        <f t="shared" si="60"/>
        <v>Air Zoom|Running|12</v>
      </c>
      <c r="Q1955" s="11">
        <f>Cleaned_Data[[#This Row],[Order_Date]]</f>
        <v>45671</v>
      </c>
      <c r="R1955" s="10" t="str">
        <f>Cleaned_Data[[#This Row],[Region]]</f>
        <v>Kolkata</v>
      </c>
      <c r="S1955" s="10" t="str">
        <f>Cleaned_Data[[#This Row],[Sales_Channel]]</f>
        <v>Retail</v>
      </c>
      <c r="T1955" s="10" t="str">
        <f>Cleaned_Data[[#This Row],[Gender_Category]]</f>
        <v>Men</v>
      </c>
      <c r="U1955" t="str">
        <f t="shared" si="61"/>
        <v>DK-539</v>
      </c>
      <c r="V1955" s="10"/>
      <c r="W1955" s="10"/>
    </row>
    <row r="1956" spans="1:23" x14ac:dyDescent="0.3">
      <c r="A1956" s="10" t="s">
        <v>2275</v>
      </c>
      <c r="B1956" s="10">
        <f>Cleaned_Data[[#This Row],[Order_ID]]</f>
        <v>4048</v>
      </c>
      <c r="C1956" s="10" t="str">
        <f>_xlfn.XLOOKUP(P1956,Dim_Product!$E$2:$E$221,Dim_Product!$A$2:$A$221,"Not Found")</f>
        <v>PK-114</v>
      </c>
      <c r="D1956" s="10" t="str">
        <f>_xlfn.XLOOKUP(Table5[[#This Row],[Order_Date]],Table8[Date],Table8[Date_Key],"Not Found")</f>
        <v>DK-524</v>
      </c>
      <c r="E1956" s="10" t="str">
        <f>_xlfn.XLOOKUP(R1956,Table4[Region],Table4[Region_Key])</f>
        <v>RK-05</v>
      </c>
      <c r="F1956" s="10" t="str">
        <f>_xlfn.XLOOKUP(S1956,Table6[Sales_Channel],Table6[Channel_Key])</f>
        <v>CK-02</v>
      </c>
      <c r="G1956" s="10" t="str">
        <f>_xlfn.XLOOKUP(T1956,Table7[Gender_Category],Table7[Gender_Key])</f>
        <v>GK-03</v>
      </c>
      <c r="H1956" s="10">
        <f>Cleaned_Data[[#This Row],[Units_Sold]]</f>
        <v>2</v>
      </c>
      <c r="I1956" s="10">
        <f>Cleaned_Data[[#This Row],[MRP]]</f>
        <v>2342.9299999999998</v>
      </c>
      <c r="J1956" s="10">
        <f>Cleaned_Data[[#This Row],[Discount_Applied]]</f>
        <v>0</v>
      </c>
      <c r="K1956" s="10">
        <f>Cleaned_Data[[#This Row],[Revenue]]</f>
        <v>0</v>
      </c>
      <c r="L1956" s="10">
        <f>Cleaned_Data[[#This Row],[Profit]]</f>
        <v>2239.79</v>
      </c>
      <c r="M1956" s="10" t="str">
        <f>Cleaned_Data[[#This Row],[Product_Name]]</f>
        <v>Air Zoom</v>
      </c>
      <c r="N1956" s="10" t="str">
        <f>Cleaned_Data[[#This Row],[Product_Line]]</f>
        <v>Running</v>
      </c>
      <c r="O1956" s="10" t="str">
        <f>Cleaned_Data[[#This Row],[Size]]</f>
        <v>M</v>
      </c>
      <c r="P1956" s="10" t="str">
        <f t="shared" si="60"/>
        <v>Air Zoom|Running|M</v>
      </c>
      <c r="Q1956" s="11">
        <f>Cleaned_Data[[#This Row],[Order_Date]]</f>
        <v>45656</v>
      </c>
      <c r="R1956" s="10" t="str">
        <f>Cleaned_Data[[#This Row],[Region]]</f>
        <v>Delhi</v>
      </c>
      <c r="S1956" s="10" t="str">
        <f>Cleaned_Data[[#This Row],[Sales_Channel]]</f>
        <v>Retail</v>
      </c>
      <c r="T1956" s="10" t="str">
        <f>Cleaned_Data[[#This Row],[Gender_Category]]</f>
        <v>Men</v>
      </c>
      <c r="U1956" t="str">
        <f t="shared" si="61"/>
        <v>DK-524</v>
      </c>
      <c r="V1956" s="10"/>
      <c r="W1956" s="10"/>
    </row>
    <row r="1957" spans="1:23" x14ac:dyDescent="0.3">
      <c r="A1957" s="10" t="s">
        <v>2276</v>
      </c>
      <c r="B1957" s="10">
        <f>Cleaned_Data[[#This Row],[Order_ID]]</f>
        <v>4050</v>
      </c>
      <c r="C1957" s="10" t="str">
        <f>_xlfn.XLOOKUP(P1957,Dim_Product!$E$2:$E$221,Dim_Product!$A$2:$A$221,"Not Found")</f>
        <v>PK-57</v>
      </c>
      <c r="D1957" s="10" t="str">
        <f>_xlfn.XLOOKUP(Table5[[#This Row],[Order_Date]],Table8[Date],Table8[Date_Key],"Not Found")</f>
        <v>DK-541</v>
      </c>
      <c r="E1957" s="10" t="str">
        <f>_xlfn.XLOOKUP(R1957,Table4[Region],Table4[Region_Key])</f>
        <v>RK-01</v>
      </c>
      <c r="F1957" s="10" t="str">
        <f>_xlfn.XLOOKUP(S1957,Table6[Sales_Channel],Table6[Channel_Key])</f>
        <v>CK-01</v>
      </c>
      <c r="G1957" s="10" t="str">
        <f>_xlfn.XLOOKUP(T1957,Table7[Gender_Category],Table7[Gender_Key])</f>
        <v>GK-02</v>
      </c>
      <c r="H1957" s="10">
        <f>Cleaned_Data[[#This Row],[Units_Sold]]</f>
        <v>2</v>
      </c>
      <c r="I1957" s="10">
        <f>Cleaned_Data[[#This Row],[MRP]]</f>
        <v>3750.77</v>
      </c>
      <c r="J1957" s="10">
        <f>Cleaned_Data[[#This Row],[Discount_Applied]]</f>
        <v>0</v>
      </c>
      <c r="K1957" s="10">
        <f>Cleaned_Data[[#This Row],[Revenue]]</f>
        <v>0</v>
      </c>
      <c r="L1957" s="10">
        <f>Cleaned_Data[[#This Row],[Profit]]</f>
        <v>-171.08</v>
      </c>
      <c r="M1957" s="10" t="str">
        <f>Cleaned_Data[[#This Row],[Product_Name]]</f>
        <v>Pegasus Turbo</v>
      </c>
      <c r="N1957" s="10" t="str">
        <f>Cleaned_Data[[#This Row],[Product_Line]]</f>
        <v>Running</v>
      </c>
      <c r="O1957" s="10" t="str">
        <f>Cleaned_Data[[#This Row],[Size]]</f>
        <v>XL</v>
      </c>
      <c r="P1957" s="10" t="str">
        <f t="shared" si="60"/>
        <v>Pegasus Turbo|Running|XL</v>
      </c>
      <c r="Q1957" s="11">
        <f>Cleaned_Data[[#This Row],[Order_Date]]</f>
        <v>45673</v>
      </c>
      <c r="R1957" s="10" t="str">
        <f>Cleaned_Data[[#This Row],[Region]]</f>
        <v>Bangalore</v>
      </c>
      <c r="S1957" s="10" t="str">
        <f>Cleaned_Data[[#This Row],[Sales_Channel]]</f>
        <v>Online</v>
      </c>
      <c r="T1957" s="10" t="str">
        <f>Cleaned_Data[[#This Row],[Gender_Category]]</f>
        <v>Women</v>
      </c>
      <c r="U1957" t="str">
        <f t="shared" si="61"/>
        <v>DK-541</v>
      </c>
      <c r="V1957" s="10"/>
      <c r="W1957" s="10"/>
    </row>
    <row r="1958" spans="1:23" x14ac:dyDescent="0.3">
      <c r="A1958" s="10" t="s">
        <v>2277</v>
      </c>
      <c r="B1958" s="10">
        <f>Cleaned_Data[[#This Row],[Order_ID]]</f>
        <v>4051</v>
      </c>
      <c r="C1958" s="10" t="str">
        <f>_xlfn.XLOOKUP(P1958,Dim_Product!$E$2:$E$221,Dim_Product!$A$2:$A$221,"Not Found")</f>
        <v>PK-32</v>
      </c>
      <c r="D1958" s="10" t="str">
        <f>_xlfn.XLOOKUP(Table5[[#This Row],[Order_Date]],Table8[Date],Table8[Date_Key],"Not Found")</f>
        <v>DK-590</v>
      </c>
      <c r="E1958" s="10" t="str">
        <f>_xlfn.XLOOKUP(R1958,Table4[Region],Table4[Region_Key])</f>
        <v>RK-02</v>
      </c>
      <c r="F1958" s="10" t="str">
        <f>_xlfn.XLOOKUP(S1958,Table6[Sales_Channel],Table6[Channel_Key])</f>
        <v>CK-01</v>
      </c>
      <c r="G1958" s="10" t="str">
        <f>_xlfn.XLOOKUP(T1958,Table7[Gender_Category],Table7[Gender_Key])</f>
        <v>GK-01</v>
      </c>
      <c r="H1958" s="10">
        <f>Cleaned_Data[[#This Row],[Units_Sold]]</f>
        <v>2</v>
      </c>
      <c r="I1958" s="10">
        <f>Cleaned_Data[[#This Row],[MRP]]</f>
        <v>7986.76</v>
      </c>
      <c r="J1958" s="10">
        <f>Cleaned_Data[[#This Row],[Discount_Applied]]</f>
        <v>0</v>
      </c>
      <c r="K1958" s="10">
        <f>Cleaned_Data[[#This Row],[Revenue]]</f>
        <v>0</v>
      </c>
      <c r="L1958" s="10">
        <f>Cleaned_Data[[#This Row],[Profit]]</f>
        <v>944.54</v>
      </c>
      <c r="M1958" s="10" t="str">
        <f>Cleaned_Data[[#This Row],[Product_Name]]</f>
        <v>Metcon 7</v>
      </c>
      <c r="N1958" s="10" t="str">
        <f>Cleaned_Data[[#This Row],[Product_Line]]</f>
        <v>Training</v>
      </c>
      <c r="O1958" s="10" t="str">
        <f>Cleaned_Data[[#This Row],[Size]]</f>
        <v>NA</v>
      </c>
      <c r="P1958" s="10" t="str">
        <f t="shared" si="60"/>
        <v>Metcon 7|Training|NA</v>
      </c>
      <c r="Q1958" s="11">
        <f>Cleaned_Data[[#This Row],[Order_Date]]</f>
        <v>45722</v>
      </c>
      <c r="R1958" s="10" t="str">
        <f>Cleaned_Data[[#This Row],[Region]]</f>
        <v>Hyderabad</v>
      </c>
      <c r="S1958" s="10" t="str">
        <f>Cleaned_Data[[#This Row],[Sales_Channel]]</f>
        <v>Online</v>
      </c>
      <c r="T1958" s="10" t="str">
        <f>Cleaned_Data[[#This Row],[Gender_Category]]</f>
        <v>Kids</v>
      </c>
      <c r="U1958" t="str">
        <f t="shared" si="61"/>
        <v>DK-590</v>
      </c>
      <c r="V1958" s="10"/>
      <c r="W1958" s="10"/>
    </row>
    <row r="1959" spans="1:23" x14ac:dyDescent="0.3">
      <c r="A1959" s="10" t="s">
        <v>2278</v>
      </c>
      <c r="B1959" s="10">
        <f>Cleaned_Data[[#This Row],[Order_ID]]</f>
        <v>4052</v>
      </c>
      <c r="C1959" s="10" t="str">
        <f>_xlfn.XLOOKUP(P1959,Dim_Product!$E$2:$E$221,Dim_Product!$A$2:$A$221,"Not Found")</f>
        <v>PK-10</v>
      </c>
      <c r="D1959" s="10" t="str">
        <f>_xlfn.XLOOKUP(Table5[[#This Row],[Order_Date]],Table8[Date],Table8[Date_Key],"Not Found")</f>
        <v>DK-702</v>
      </c>
      <c r="E1959" s="10" t="str">
        <f>_xlfn.XLOOKUP(R1959,Table4[Region],Table4[Region_Key])</f>
        <v>RK-02</v>
      </c>
      <c r="F1959" s="10" t="str">
        <f>_xlfn.XLOOKUP(S1959,Table6[Sales_Channel],Table6[Channel_Key])</f>
        <v>CK-01</v>
      </c>
      <c r="G1959" s="10" t="str">
        <f>_xlfn.XLOOKUP(T1959,Table7[Gender_Category],Table7[Gender_Key])</f>
        <v>GK-01</v>
      </c>
      <c r="H1959" s="10">
        <f>Cleaned_Data[[#This Row],[Units_Sold]]</f>
        <v>2</v>
      </c>
      <c r="I1959" s="10">
        <f>Cleaned_Data[[#This Row],[MRP]]</f>
        <v>6952.66</v>
      </c>
      <c r="J1959" s="10">
        <f>Cleaned_Data[[#This Row],[Discount_Applied]]</f>
        <v>0</v>
      </c>
      <c r="K1959" s="10">
        <f>Cleaned_Data[[#This Row],[Revenue]]</f>
        <v>0</v>
      </c>
      <c r="L1959" s="10">
        <f>Cleaned_Data[[#This Row],[Profit]]</f>
        <v>1624.3</v>
      </c>
      <c r="M1959" s="10" t="str">
        <f>Cleaned_Data[[#This Row],[Product_Name]]</f>
        <v>Flex Trainer</v>
      </c>
      <c r="N1959" s="10" t="str">
        <f>Cleaned_Data[[#This Row],[Product_Line]]</f>
        <v>Training</v>
      </c>
      <c r="O1959" s="10" t="str">
        <f>Cleaned_Data[[#This Row],[Size]]</f>
        <v>L</v>
      </c>
      <c r="P1959" s="10" t="str">
        <f t="shared" si="60"/>
        <v>Flex Trainer|Training|L</v>
      </c>
      <c r="Q1959" s="11">
        <f>Cleaned_Data[[#This Row],[Order_Date]]</f>
        <v>45834</v>
      </c>
      <c r="R1959" s="10" t="str">
        <f>Cleaned_Data[[#This Row],[Region]]</f>
        <v>Hyderabad</v>
      </c>
      <c r="S1959" s="10" t="str">
        <f>Cleaned_Data[[#This Row],[Sales_Channel]]</f>
        <v>Online</v>
      </c>
      <c r="T1959" s="10" t="str">
        <f>Cleaned_Data[[#This Row],[Gender_Category]]</f>
        <v>Kids</v>
      </c>
      <c r="U1959" t="str">
        <f t="shared" si="61"/>
        <v>DK-702</v>
      </c>
      <c r="V1959" s="10"/>
      <c r="W1959" s="10"/>
    </row>
    <row r="1960" spans="1:23" x14ac:dyDescent="0.3">
      <c r="A1960" s="10" t="s">
        <v>2279</v>
      </c>
      <c r="B1960" s="10">
        <f>Cleaned_Data[[#This Row],[Order_ID]]</f>
        <v>4053</v>
      </c>
      <c r="C1960" s="10" t="str">
        <f>_xlfn.XLOOKUP(P1960,Dim_Product!$E$2:$E$221,Dim_Product!$A$2:$A$221,"Not Found")</f>
        <v>PK-71</v>
      </c>
      <c r="D1960" s="10" t="str">
        <f>_xlfn.XLOOKUP(Table5[[#This Row],[Order_Date]],Table8[Date],Table8[Date_Key],"Not Found")</f>
        <v>DK-242</v>
      </c>
      <c r="E1960" s="10" t="str">
        <f>_xlfn.XLOOKUP(R1960,Table4[Region],Table4[Region_Key])</f>
        <v>RK-04</v>
      </c>
      <c r="F1960" s="10" t="str">
        <f>_xlfn.XLOOKUP(S1960,Table6[Sales_Channel],Table6[Channel_Key])</f>
        <v>CK-02</v>
      </c>
      <c r="G1960" s="10" t="str">
        <f>_xlfn.XLOOKUP(T1960,Table7[Gender_Category],Table7[Gender_Key])</f>
        <v>GK-02</v>
      </c>
      <c r="H1960" s="10">
        <f>Cleaned_Data[[#This Row],[Units_Sold]]</f>
        <v>2</v>
      </c>
      <c r="I1960" s="10">
        <f>Cleaned_Data[[#This Row],[MRP]]</f>
        <v>6110.0300000000007</v>
      </c>
      <c r="J1960" s="10">
        <f>Cleaned_Data[[#This Row],[Discount_Applied]]</f>
        <v>0</v>
      </c>
      <c r="K1960" s="10">
        <f>Cleaned_Data[[#This Row],[Revenue]]</f>
        <v>0</v>
      </c>
      <c r="L1960" s="10">
        <f>Cleaned_Data[[#This Row],[Profit]]</f>
        <v>21.13</v>
      </c>
      <c r="M1960" s="10" t="str">
        <f>Cleaned_Data[[#This Row],[Product_Name]]</f>
        <v>Phantom GT</v>
      </c>
      <c r="N1960" s="10" t="str">
        <f>Cleaned_Data[[#This Row],[Product_Line]]</f>
        <v>Soccer</v>
      </c>
      <c r="O1960" s="10" t="str">
        <f>Cleaned_Data[[#This Row],[Size]]</f>
        <v>6</v>
      </c>
      <c r="P1960" s="10" t="str">
        <f t="shared" si="60"/>
        <v>Phantom GT|Soccer|6</v>
      </c>
      <c r="Q1960" s="11">
        <f>Cleaned_Data[[#This Row],[Order_Date]]</f>
        <v>45374</v>
      </c>
      <c r="R1960" s="10" t="str">
        <f>Cleaned_Data[[#This Row],[Region]]</f>
        <v>Pune</v>
      </c>
      <c r="S1960" s="10" t="str">
        <f>Cleaned_Data[[#This Row],[Sales_Channel]]</f>
        <v>Retail</v>
      </c>
      <c r="T1960" s="10" t="str">
        <f>Cleaned_Data[[#This Row],[Gender_Category]]</f>
        <v>Women</v>
      </c>
      <c r="U1960" t="str">
        <f t="shared" si="61"/>
        <v>DK-242</v>
      </c>
      <c r="V1960" s="10"/>
      <c r="W1960" s="10"/>
    </row>
    <row r="1961" spans="1:23" x14ac:dyDescent="0.3">
      <c r="A1961" s="10" t="s">
        <v>2280</v>
      </c>
      <c r="B1961" s="10">
        <f>Cleaned_Data[[#This Row],[Order_ID]]</f>
        <v>4054</v>
      </c>
      <c r="C1961" s="10" t="str">
        <f>_xlfn.XLOOKUP(P1961,Dim_Product!$E$2:$E$221,Dim_Product!$A$2:$A$221,"Not Found")</f>
        <v>PK-69</v>
      </c>
      <c r="D1961" s="10" t="str">
        <f>_xlfn.XLOOKUP(Table5[[#This Row],[Order_Date]],Table8[Date],Table8[Date_Key],"Not Found")</f>
        <v>DK-537</v>
      </c>
      <c r="E1961" s="10" t="str">
        <f>_xlfn.XLOOKUP(R1961,Table4[Region],Table4[Region_Key])</f>
        <v>RK-03</v>
      </c>
      <c r="F1961" s="10" t="str">
        <f>_xlfn.XLOOKUP(S1961,Table6[Sales_Channel],Table6[Channel_Key])</f>
        <v>CK-01</v>
      </c>
      <c r="G1961" s="10" t="str">
        <f>_xlfn.XLOOKUP(T1961,Table7[Gender_Category],Table7[Gender_Key])</f>
        <v>GK-02</v>
      </c>
      <c r="H1961" s="10">
        <f>Cleaned_Data[[#This Row],[Units_Sold]]</f>
        <v>2</v>
      </c>
      <c r="I1961" s="10">
        <f>Cleaned_Data[[#This Row],[MRP]]</f>
        <v>3394.38</v>
      </c>
      <c r="J1961" s="10">
        <f>Cleaned_Data[[#This Row],[Discount_Applied]]</f>
        <v>0.75</v>
      </c>
      <c r="K1961" s="10">
        <f>Cleaned_Data[[#This Row],[Revenue]]</f>
        <v>0</v>
      </c>
      <c r="L1961" s="10">
        <f>Cleaned_Data[[#This Row],[Profit]]</f>
        <v>-401.5</v>
      </c>
      <c r="M1961" s="10" t="str">
        <f>Cleaned_Data[[#This Row],[Product_Name]]</f>
        <v>Waffle One</v>
      </c>
      <c r="N1961" s="10" t="str">
        <f>Cleaned_Data[[#This Row],[Product_Line]]</f>
        <v>Lifestyle</v>
      </c>
      <c r="O1961" s="10" t="str">
        <f>Cleaned_Data[[#This Row],[Size]]</f>
        <v>NA</v>
      </c>
      <c r="P1961" s="10" t="str">
        <f t="shared" si="60"/>
        <v>Waffle One|Lifestyle|NA</v>
      </c>
      <c r="Q1961" s="11">
        <f>Cleaned_Data[[#This Row],[Order_Date]]</f>
        <v>45669</v>
      </c>
      <c r="R1961" s="10" t="str">
        <f>Cleaned_Data[[#This Row],[Region]]</f>
        <v>Mumbai</v>
      </c>
      <c r="S1961" s="10" t="str">
        <f>Cleaned_Data[[#This Row],[Sales_Channel]]</f>
        <v>Online</v>
      </c>
      <c r="T1961" s="10" t="str">
        <f>Cleaned_Data[[#This Row],[Gender_Category]]</f>
        <v>Women</v>
      </c>
      <c r="U1961" t="str">
        <f t="shared" si="61"/>
        <v>DK-537</v>
      </c>
      <c r="V1961" s="10"/>
      <c r="W1961" s="10"/>
    </row>
    <row r="1962" spans="1:23" x14ac:dyDescent="0.3">
      <c r="A1962" s="10" t="s">
        <v>2281</v>
      </c>
      <c r="B1962" s="10">
        <f>Cleaned_Data[[#This Row],[Order_ID]]</f>
        <v>4055</v>
      </c>
      <c r="C1962" s="10" t="str">
        <f>_xlfn.XLOOKUP(P1962,Dim_Product!$E$2:$E$221,Dim_Product!$A$2:$A$221,"Not Found")</f>
        <v>PK-42</v>
      </c>
      <c r="D1962" s="10" t="str">
        <f>_xlfn.XLOOKUP(Table5[[#This Row],[Order_Date]],Table8[Date],Table8[Date_Key],"Not Found")</f>
        <v>DK-698</v>
      </c>
      <c r="E1962" s="10" t="str">
        <f>_xlfn.XLOOKUP(R1962,Table4[Region],Table4[Region_Key])</f>
        <v>RK-03</v>
      </c>
      <c r="F1962" s="10" t="str">
        <f>_xlfn.XLOOKUP(S1962,Table6[Sales_Channel],Table6[Channel_Key])</f>
        <v>CK-01</v>
      </c>
      <c r="G1962" s="10" t="str">
        <f>_xlfn.XLOOKUP(T1962,Table7[Gender_Category],Table7[Gender_Key])</f>
        <v>GK-01</v>
      </c>
      <c r="H1962" s="10">
        <f>Cleaned_Data[[#This Row],[Units_Sold]]</f>
        <v>2</v>
      </c>
      <c r="I1962" s="10">
        <f>Cleaned_Data[[#This Row],[MRP]]</f>
        <v>8333.9500000000007</v>
      </c>
      <c r="J1962" s="10">
        <f>Cleaned_Data[[#This Row],[Discount_Applied]]</f>
        <v>0</v>
      </c>
      <c r="K1962" s="10">
        <f>Cleaned_Data[[#This Row],[Revenue]]</f>
        <v>0</v>
      </c>
      <c r="L1962" s="10">
        <f>Cleaned_Data[[#This Row],[Profit]]</f>
        <v>3329.27</v>
      </c>
      <c r="M1962" s="10" t="str">
        <f>Cleaned_Data[[#This Row],[Product_Name]]</f>
        <v>Air Zoom</v>
      </c>
      <c r="N1962" s="10" t="str">
        <f>Cleaned_Data[[#This Row],[Product_Line]]</f>
        <v>Running</v>
      </c>
      <c r="O1962" s="10" t="str">
        <f>Cleaned_Data[[#This Row],[Size]]</f>
        <v>L</v>
      </c>
      <c r="P1962" s="10" t="str">
        <f t="shared" si="60"/>
        <v>Air Zoom|Running|L</v>
      </c>
      <c r="Q1962" s="11">
        <f>Cleaned_Data[[#This Row],[Order_Date]]</f>
        <v>45830</v>
      </c>
      <c r="R1962" s="10" t="str">
        <f>Cleaned_Data[[#This Row],[Region]]</f>
        <v>Mumbai</v>
      </c>
      <c r="S1962" s="10" t="str">
        <f>Cleaned_Data[[#This Row],[Sales_Channel]]</f>
        <v>Online</v>
      </c>
      <c r="T1962" s="10" t="str">
        <f>Cleaned_Data[[#This Row],[Gender_Category]]</f>
        <v>Kids</v>
      </c>
      <c r="U1962" t="str">
        <f t="shared" si="61"/>
        <v>DK-698</v>
      </c>
      <c r="V1962" s="10"/>
      <c r="W1962" s="10"/>
    </row>
    <row r="1963" spans="1:23" x14ac:dyDescent="0.3">
      <c r="A1963" s="10" t="s">
        <v>2282</v>
      </c>
      <c r="B1963" s="10">
        <f>Cleaned_Data[[#This Row],[Order_ID]]</f>
        <v>4056</v>
      </c>
      <c r="C1963" s="10" t="str">
        <f>_xlfn.XLOOKUP(P1963,Dim_Product!$E$2:$E$221,Dim_Product!$A$2:$A$221,"Not Found")</f>
        <v>PK-215</v>
      </c>
      <c r="D1963" s="10" t="str">
        <f>_xlfn.XLOOKUP(Table5[[#This Row],[Order_Date]],Table8[Date],Table8[Date_Key],"Not Found")</f>
        <v>DK-612</v>
      </c>
      <c r="E1963" s="10" t="str">
        <f>_xlfn.XLOOKUP(R1963,Table4[Region],Table4[Region_Key])</f>
        <v>RK-02</v>
      </c>
      <c r="F1963" s="10" t="str">
        <f>_xlfn.XLOOKUP(S1963,Table6[Sales_Channel],Table6[Channel_Key])</f>
        <v>CK-02</v>
      </c>
      <c r="G1963" s="10" t="str">
        <f>_xlfn.XLOOKUP(T1963,Table7[Gender_Category],Table7[Gender_Key])</f>
        <v>GK-01</v>
      </c>
      <c r="H1963" s="10">
        <f>Cleaned_Data[[#This Row],[Units_Sold]]</f>
        <v>2</v>
      </c>
      <c r="I1963" s="10">
        <f>Cleaned_Data[[#This Row],[MRP]]</f>
        <v>6110.0300000000007</v>
      </c>
      <c r="J1963" s="10">
        <f>Cleaned_Data[[#This Row],[Discount_Applied]]</f>
        <v>0</v>
      </c>
      <c r="K1963" s="10">
        <f>Cleaned_Data[[#This Row],[Revenue]]</f>
        <v>0</v>
      </c>
      <c r="L1963" s="10">
        <f>Cleaned_Data[[#This Row],[Profit]]</f>
        <v>3732.77</v>
      </c>
      <c r="M1963" s="10" t="str">
        <f>Cleaned_Data[[#This Row],[Product_Name]]</f>
        <v>Air Zoom</v>
      </c>
      <c r="N1963" s="10" t="str">
        <f>Cleaned_Data[[#This Row],[Product_Line]]</f>
        <v>Running</v>
      </c>
      <c r="O1963" s="10" t="str">
        <f>Cleaned_Data[[#This Row],[Size]]</f>
        <v>8</v>
      </c>
      <c r="P1963" s="10" t="str">
        <f t="shared" si="60"/>
        <v>Air Zoom|Running|8</v>
      </c>
      <c r="Q1963" s="11">
        <f>Cleaned_Data[[#This Row],[Order_Date]]</f>
        <v>45744</v>
      </c>
      <c r="R1963" s="10" t="str">
        <f>Cleaned_Data[[#This Row],[Region]]</f>
        <v>Hyderabad</v>
      </c>
      <c r="S1963" s="10" t="str">
        <f>Cleaned_Data[[#This Row],[Sales_Channel]]</f>
        <v>Retail</v>
      </c>
      <c r="T1963" s="10" t="str">
        <f>Cleaned_Data[[#This Row],[Gender_Category]]</f>
        <v>Kids</v>
      </c>
      <c r="U1963" t="str">
        <f t="shared" si="61"/>
        <v>DK-612</v>
      </c>
      <c r="V1963" s="10"/>
      <c r="W1963" s="10"/>
    </row>
    <row r="1964" spans="1:23" x14ac:dyDescent="0.3">
      <c r="A1964" s="10" t="s">
        <v>2283</v>
      </c>
      <c r="B1964" s="10">
        <f>Cleaned_Data[[#This Row],[Order_ID]]</f>
        <v>4057</v>
      </c>
      <c r="C1964" s="10" t="str">
        <f>_xlfn.XLOOKUP(P1964,Dim_Product!$E$2:$E$221,Dim_Product!$A$2:$A$221,"Not Found")</f>
        <v>PK-22</v>
      </c>
      <c r="D1964" s="10" t="str">
        <f>_xlfn.XLOOKUP(Table5[[#This Row],[Order_Date]],Table8[Date],Table8[Date_Key],"Not Found")</f>
        <v>DK-583</v>
      </c>
      <c r="E1964" s="10" t="str">
        <f>_xlfn.XLOOKUP(R1964,Table4[Region],Table4[Region_Key])</f>
        <v>RK-05</v>
      </c>
      <c r="F1964" s="10" t="str">
        <f>_xlfn.XLOOKUP(S1964,Table6[Sales_Channel],Table6[Channel_Key])</f>
        <v>CK-02</v>
      </c>
      <c r="G1964" s="10" t="str">
        <f>_xlfn.XLOOKUP(T1964,Table7[Gender_Category],Table7[Gender_Key])</f>
        <v>GK-01</v>
      </c>
      <c r="H1964" s="10">
        <f>Cleaned_Data[[#This Row],[Units_Sold]]</f>
        <v>2</v>
      </c>
      <c r="I1964" s="10">
        <f>Cleaned_Data[[#This Row],[MRP]]</f>
        <v>6110.0300000000007</v>
      </c>
      <c r="J1964" s="10">
        <f>Cleaned_Data[[#This Row],[Discount_Applied]]</f>
        <v>0</v>
      </c>
      <c r="K1964" s="10">
        <f>Cleaned_Data[[#This Row],[Revenue]]</f>
        <v>0</v>
      </c>
      <c r="L1964" s="10">
        <f>Cleaned_Data[[#This Row],[Profit]]</f>
        <v>2575.38</v>
      </c>
      <c r="M1964" s="10" t="str">
        <f>Cleaned_Data[[#This Row],[Product_Name]]</f>
        <v>Kyrie Flytrap</v>
      </c>
      <c r="N1964" s="10" t="str">
        <f>Cleaned_Data[[#This Row],[Product_Line]]</f>
        <v>Basketball</v>
      </c>
      <c r="O1964" s="10" t="str">
        <f>Cleaned_Data[[#This Row],[Size]]</f>
        <v>M</v>
      </c>
      <c r="P1964" s="10" t="str">
        <f t="shared" si="60"/>
        <v>Kyrie Flytrap|Basketball|M</v>
      </c>
      <c r="Q1964" s="11">
        <f>Cleaned_Data[[#This Row],[Order_Date]]</f>
        <v>45715</v>
      </c>
      <c r="R1964" s="10" t="str">
        <f>Cleaned_Data[[#This Row],[Region]]</f>
        <v>Delhi</v>
      </c>
      <c r="S1964" s="10" t="str">
        <f>Cleaned_Data[[#This Row],[Sales_Channel]]</f>
        <v>Retail</v>
      </c>
      <c r="T1964" s="10" t="str">
        <f>Cleaned_Data[[#This Row],[Gender_Category]]</f>
        <v>Kids</v>
      </c>
      <c r="U1964" t="str">
        <f t="shared" si="61"/>
        <v>DK-583</v>
      </c>
      <c r="V1964" s="10"/>
      <c r="W1964" s="10"/>
    </row>
    <row r="1965" spans="1:23" x14ac:dyDescent="0.3">
      <c r="A1965" s="10" t="s">
        <v>2284</v>
      </c>
      <c r="B1965" s="10">
        <f>Cleaned_Data[[#This Row],[Order_ID]]</f>
        <v>4058</v>
      </c>
      <c r="C1965" s="10" t="str">
        <f>_xlfn.XLOOKUP(P1965,Dim_Product!$E$2:$E$221,Dim_Product!$A$2:$A$221,"Not Found")</f>
        <v>PK-36</v>
      </c>
      <c r="D1965" s="10" t="str">
        <f>_xlfn.XLOOKUP(Table5[[#This Row],[Order_Date]],Table8[Date],Table8[Date_Key],"Not Found")</f>
        <v>Not Found</v>
      </c>
      <c r="E1965" s="10" t="str">
        <f>_xlfn.XLOOKUP(R1965,Table4[Region],Table4[Region_Key])</f>
        <v>RK-05</v>
      </c>
      <c r="F1965" s="10" t="str">
        <f>_xlfn.XLOOKUP(S1965,Table6[Sales_Channel],Table6[Channel_Key])</f>
        <v>CK-01</v>
      </c>
      <c r="G1965" s="10" t="str">
        <f>_xlfn.XLOOKUP(T1965,Table7[Gender_Category],Table7[Gender_Key])</f>
        <v>GK-01</v>
      </c>
      <c r="H1965" s="10">
        <f>Cleaned_Data[[#This Row],[Units_Sold]]</f>
        <v>2</v>
      </c>
      <c r="I1965" s="10">
        <f>Cleaned_Data[[#This Row],[MRP]]</f>
        <v>6110.0300000000007</v>
      </c>
      <c r="J1965" s="10">
        <f>Cleaned_Data[[#This Row],[Discount_Applied]]</f>
        <v>0.34</v>
      </c>
      <c r="K1965" s="10">
        <f>Cleaned_Data[[#This Row],[Revenue]]</f>
        <v>0</v>
      </c>
      <c r="L1965" s="10">
        <f>Cleaned_Data[[#This Row],[Profit]]</f>
        <v>153.9</v>
      </c>
      <c r="M1965" s="10" t="str">
        <f>Cleaned_Data[[#This Row],[Product_Name]]</f>
        <v>Kyrie Flytrap</v>
      </c>
      <c r="N1965" s="10" t="str">
        <f>Cleaned_Data[[#This Row],[Product_Line]]</f>
        <v>Basketball</v>
      </c>
      <c r="O1965" s="10" t="str">
        <f>Cleaned_Data[[#This Row],[Size]]</f>
        <v>L</v>
      </c>
      <c r="P1965" s="10" t="str">
        <f t="shared" si="60"/>
        <v>Kyrie Flytrap|Basketball|L</v>
      </c>
      <c r="Q1965" s="11" t="str">
        <f>Cleaned_Data[[#This Row],[Order_Date]]</f>
        <v/>
      </c>
      <c r="R1965" s="10" t="str">
        <f>Cleaned_Data[[#This Row],[Region]]</f>
        <v>Delhi</v>
      </c>
      <c r="S1965" s="10" t="str">
        <f>Cleaned_Data[[#This Row],[Sales_Channel]]</f>
        <v>Online</v>
      </c>
      <c r="T1965" s="10" t="str">
        <f>Cleaned_Data[[#This Row],[Gender_Category]]</f>
        <v>Kids</v>
      </c>
      <c r="U1965" t="str">
        <f t="shared" si="61"/>
        <v>Not Found</v>
      </c>
      <c r="V1965" s="10"/>
      <c r="W1965" s="10"/>
    </row>
    <row r="1966" spans="1:23" x14ac:dyDescent="0.3">
      <c r="A1966" s="10" t="s">
        <v>2285</v>
      </c>
      <c r="B1966" s="10">
        <f>Cleaned_Data[[#This Row],[Order_ID]]</f>
        <v>4059</v>
      </c>
      <c r="C1966" s="10" t="str">
        <f>_xlfn.XLOOKUP(P1966,Dim_Product!$E$2:$E$221,Dim_Product!$A$2:$A$221,"Not Found")</f>
        <v>PK-53</v>
      </c>
      <c r="D1966" s="10" t="str">
        <f>_xlfn.XLOOKUP(Table5[[#This Row],[Order_Date]],Table8[Date],Table8[Date_Key],"Not Found")</f>
        <v>DK-528</v>
      </c>
      <c r="E1966" s="10" t="str">
        <f>_xlfn.XLOOKUP(R1966,Table4[Region],Table4[Region_Key])</f>
        <v>RK-05</v>
      </c>
      <c r="F1966" s="10" t="str">
        <f>_xlfn.XLOOKUP(S1966,Table6[Sales_Channel],Table6[Channel_Key])</f>
        <v>CK-02</v>
      </c>
      <c r="G1966" s="10" t="str">
        <f>_xlfn.XLOOKUP(T1966,Table7[Gender_Category],Table7[Gender_Key])</f>
        <v>GK-01</v>
      </c>
      <c r="H1966" s="10">
        <f>Cleaned_Data[[#This Row],[Units_Sold]]</f>
        <v>1</v>
      </c>
      <c r="I1966" s="10">
        <f>Cleaned_Data[[#This Row],[MRP]]</f>
        <v>9700.41</v>
      </c>
      <c r="J1966" s="10">
        <f>Cleaned_Data[[#This Row],[Discount_Applied]]</f>
        <v>0</v>
      </c>
      <c r="K1966" s="10">
        <f>Cleaned_Data[[#This Row],[Revenue]]</f>
        <v>-2328.1</v>
      </c>
      <c r="L1966" s="10">
        <f>Cleaned_Data[[#This Row],[Profit]]</f>
        <v>1000.57</v>
      </c>
      <c r="M1966" s="10" t="str">
        <f>Cleaned_Data[[#This Row],[Product_Name]]</f>
        <v>Air Jordan</v>
      </c>
      <c r="N1966" s="10" t="str">
        <f>Cleaned_Data[[#This Row],[Product_Line]]</f>
        <v>Basketball</v>
      </c>
      <c r="O1966" s="10" t="str">
        <f>Cleaned_Data[[#This Row],[Size]]</f>
        <v>L</v>
      </c>
      <c r="P1966" s="10" t="str">
        <f t="shared" si="60"/>
        <v>Air Jordan|Basketball|L</v>
      </c>
      <c r="Q1966" s="11">
        <f>Cleaned_Data[[#This Row],[Order_Date]]</f>
        <v>45660</v>
      </c>
      <c r="R1966" s="10" t="str">
        <f>Cleaned_Data[[#This Row],[Region]]</f>
        <v>Delhi</v>
      </c>
      <c r="S1966" s="10" t="str">
        <f>Cleaned_Data[[#This Row],[Sales_Channel]]</f>
        <v>Retail</v>
      </c>
      <c r="T1966" s="10" t="str">
        <f>Cleaned_Data[[#This Row],[Gender_Category]]</f>
        <v>Kids</v>
      </c>
      <c r="U1966" t="str">
        <f t="shared" si="61"/>
        <v>DK-528</v>
      </c>
      <c r="V1966" s="10"/>
      <c r="W1966" s="10"/>
    </row>
    <row r="1967" spans="1:23" x14ac:dyDescent="0.3">
      <c r="A1967" s="10" t="s">
        <v>2286</v>
      </c>
      <c r="B1967" s="10">
        <f>Cleaned_Data[[#This Row],[Order_ID]]</f>
        <v>4060</v>
      </c>
      <c r="C1967" s="10" t="str">
        <f>_xlfn.XLOOKUP(P1967,Dim_Product!$E$2:$E$221,Dim_Product!$A$2:$A$221,"Not Found")</f>
        <v>PK-18</v>
      </c>
      <c r="D1967" s="10" t="str">
        <f>_xlfn.XLOOKUP(Table5[[#This Row],[Order_Date]],Table8[Date],Table8[Date_Key],"Not Found")</f>
        <v>Not Found</v>
      </c>
      <c r="E1967" s="10" t="str">
        <f>_xlfn.XLOOKUP(R1967,Table4[Region],Table4[Region_Key])</f>
        <v>RK-04</v>
      </c>
      <c r="F1967" s="10" t="str">
        <f>_xlfn.XLOOKUP(S1967,Table6[Sales_Channel],Table6[Channel_Key])</f>
        <v>CK-01</v>
      </c>
      <c r="G1967" s="10" t="str">
        <f>_xlfn.XLOOKUP(T1967,Table7[Gender_Category],Table7[Gender_Key])</f>
        <v>GK-02</v>
      </c>
      <c r="H1967" s="10">
        <f>Cleaned_Data[[#This Row],[Units_Sold]]</f>
        <v>-1</v>
      </c>
      <c r="I1967" s="10">
        <f>Cleaned_Data[[#This Row],[MRP]]</f>
        <v>8655.4599999999991</v>
      </c>
      <c r="J1967" s="10">
        <f>Cleaned_Data[[#This Row],[Discount_Applied]]</f>
        <v>0.9</v>
      </c>
      <c r="K1967" s="10">
        <f>Cleaned_Data[[#This Row],[Revenue]]</f>
        <v>-865.55</v>
      </c>
      <c r="L1967" s="10">
        <f>Cleaned_Data[[#This Row],[Profit]]</f>
        <v>3159.11</v>
      </c>
      <c r="M1967" s="10" t="str">
        <f>Cleaned_Data[[#This Row],[Product_Name]]</f>
        <v>Tiempo Legend</v>
      </c>
      <c r="N1967" s="10" t="str">
        <f>Cleaned_Data[[#This Row],[Product_Line]]</f>
        <v>Soccer</v>
      </c>
      <c r="O1967" s="10" t="str">
        <f>Cleaned_Data[[#This Row],[Size]]</f>
        <v>L</v>
      </c>
      <c r="P1967" s="10" t="str">
        <f t="shared" si="60"/>
        <v>Tiempo Legend|Soccer|L</v>
      </c>
      <c r="Q1967" s="11" t="str">
        <f>Cleaned_Data[[#This Row],[Order_Date]]</f>
        <v/>
      </c>
      <c r="R1967" s="10" t="str">
        <f>Cleaned_Data[[#This Row],[Region]]</f>
        <v>Pune</v>
      </c>
      <c r="S1967" s="10" t="str">
        <f>Cleaned_Data[[#This Row],[Sales_Channel]]</f>
        <v>Online</v>
      </c>
      <c r="T1967" s="10" t="str">
        <f>Cleaned_Data[[#This Row],[Gender_Category]]</f>
        <v>Women</v>
      </c>
      <c r="U1967" t="str">
        <f t="shared" si="61"/>
        <v>Not Found</v>
      </c>
      <c r="V1967" s="10"/>
      <c r="W1967" s="10"/>
    </row>
    <row r="1968" spans="1:23" x14ac:dyDescent="0.3">
      <c r="A1968" s="10" t="s">
        <v>2287</v>
      </c>
      <c r="B1968" s="10">
        <f>Cleaned_Data[[#This Row],[Order_ID]]</f>
        <v>4061</v>
      </c>
      <c r="C1968" s="10" t="str">
        <f>_xlfn.XLOOKUP(P1968,Dim_Product!$E$2:$E$221,Dim_Product!$A$2:$A$221,"Not Found")</f>
        <v>PK-41</v>
      </c>
      <c r="D1968" s="10" t="str">
        <f>_xlfn.XLOOKUP(Table5[[#This Row],[Order_Date]],Table8[Date],Table8[Date_Key],"Not Found")</f>
        <v>Not Found</v>
      </c>
      <c r="E1968" s="10" t="str">
        <f>_xlfn.XLOOKUP(R1968,Table4[Region],Table4[Region_Key])</f>
        <v>RK-03</v>
      </c>
      <c r="F1968" s="10" t="str">
        <f>_xlfn.XLOOKUP(S1968,Table6[Sales_Channel],Table6[Channel_Key])</f>
        <v>CK-02</v>
      </c>
      <c r="G1968" s="10" t="str">
        <f>_xlfn.XLOOKUP(T1968,Table7[Gender_Category],Table7[Gender_Key])</f>
        <v>GK-03</v>
      </c>
      <c r="H1968" s="10">
        <f>Cleaned_Data[[#This Row],[Units_Sold]]</f>
        <v>2</v>
      </c>
      <c r="I1968" s="10">
        <f>Cleaned_Data[[#This Row],[MRP]]</f>
        <v>6110.0300000000007</v>
      </c>
      <c r="J1968" s="10">
        <f>Cleaned_Data[[#This Row],[Discount_Applied]]</f>
        <v>0</v>
      </c>
      <c r="K1968" s="10">
        <f>Cleaned_Data[[#This Row],[Revenue]]</f>
        <v>0</v>
      </c>
      <c r="L1968" s="10">
        <f>Cleaned_Data[[#This Row],[Profit]]</f>
        <v>2599.62</v>
      </c>
      <c r="M1968" s="10" t="str">
        <f>Cleaned_Data[[#This Row],[Product_Name]]</f>
        <v>Air Jordan</v>
      </c>
      <c r="N1968" s="10" t="str">
        <f>Cleaned_Data[[#This Row],[Product_Line]]</f>
        <v>Basketball</v>
      </c>
      <c r="O1968" s="10" t="str">
        <f>Cleaned_Data[[#This Row],[Size]]</f>
        <v>XL</v>
      </c>
      <c r="P1968" s="10" t="str">
        <f t="shared" si="60"/>
        <v>Air Jordan|Basketball|XL</v>
      </c>
      <c r="Q1968" s="11" t="str">
        <f>Cleaned_Data[[#This Row],[Order_Date]]</f>
        <v/>
      </c>
      <c r="R1968" s="10" t="str">
        <f>Cleaned_Data[[#This Row],[Region]]</f>
        <v>Mumbai</v>
      </c>
      <c r="S1968" s="10" t="str">
        <f>Cleaned_Data[[#This Row],[Sales_Channel]]</f>
        <v>Retail</v>
      </c>
      <c r="T1968" s="10" t="str">
        <f>Cleaned_Data[[#This Row],[Gender_Category]]</f>
        <v>Men</v>
      </c>
      <c r="U1968" t="str">
        <f t="shared" si="61"/>
        <v>Not Found</v>
      </c>
      <c r="V1968" s="10"/>
      <c r="W1968" s="10"/>
    </row>
    <row r="1969" spans="1:23" x14ac:dyDescent="0.3">
      <c r="A1969" s="10" t="s">
        <v>2288</v>
      </c>
      <c r="B1969" s="10">
        <f>Cleaned_Data[[#This Row],[Order_ID]]</f>
        <v>4062</v>
      </c>
      <c r="C1969" s="10" t="str">
        <f>_xlfn.XLOOKUP(P1969,Dim_Product!$E$2:$E$221,Dim_Product!$A$2:$A$221,"Not Found")</f>
        <v>PK-68</v>
      </c>
      <c r="D1969" s="10" t="str">
        <f>_xlfn.XLOOKUP(Table5[[#This Row],[Order_Date]],Table8[Date],Table8[Date_Key],"Not Found")</f>
        <v>Not Found</v>
      </c>
      <c r="E1969" s="10" t="str">
        <f>_xlfn.XLOOKUP(R1969,Table4[Region],Table4[Region_Key])</f>
        <v>RK-03</v>
      </c>
      <c r="F1969" s="10" t="str">
        <f>_xlfn.XLOOKUP(S1969,Table6[Sales_Channel],Table6[Channel_Key])</f>
        <v>CK-01</v>
      </c>
      <c r="G1969" s="10" t="str">
        <f>_xlfn.XLOOKUP(T1969,Table7[Gender_Category],Table7[Gender_Key])</f>
        <v>GK-03</v>
      </c>
      <c r="H1969" s="10">
        <f>Cleaned_Data[[#This Row],[Units_Sold]]</f>
        <v>0</v>
      </c>
      <c r="I1969" s="10">
        <f>Cleaned_Data[[#This Row],[MRP]]</f>
        <v>6110.0300000000007</v>
      </c>
      <c r="J1969" s="10">
        <f>Cleaned_Data[[#This Row],[Discount_Applied]]</f>
        <v>0.48</v>
      </c>
      <c r="K1969" s="10">
        <f>Cleaned_Data[[#This Row],[Revenue]]</f>
        <v>0</v>
      </c>
      <c r="L1969" s="10">
        <f>Cleaned_Data[[#This Row],[Profit]]</f>
        <v>505.51</v>
      </c>
      <c r="M1969" s="10" t="str">
        <f>Cleaned_Data[[#This Row],[Product_Name]]</f>
        <v>Zoom Freak</v>
      </c>
      <c r="N1969" s="10" t="str">
        <f>Cleaned_Data[[#This Row],[Product_Line]]</f>
        <v>Basketball</v>
      </c>
      <c r="O1969" s="10" t="str">
        <f>Cleaned_Data[[#This Row],[Size]]</f>
        <v>M</v>
      </c>
      <c r="P1969" s="10" t="str">
        <f t="shared" si="60"/>
        <v>Zoom Freak|Basketball|M</v>
      </c>
      <c r="Q1969" s="11" t="str">
        <f>Cleaned_Data[[#This Row],[Order_Date]]</f>
        <v/>
      </c>
      <c r="R1969" s="10" t="str">
        <f>Cleaned_Data[[#This Row],[Region]]</f>
        <v>Mumbai</v>
      </c>
      <c r="S1969" s="10" t="str">
        <f>Cleaned_Data[[#This Row],[Sales_Channel]]</f>
        <v>Online</v>
      </c>
      <c r="T1969" s="10" t="str">
        <f>Cleaned_Data[[#This Row],[Gender_Category]]</f>
        <v>Men</v>
      </c>
      <c r="U1969" t="str">
        <f t="shared" si="61"/>
        <v>Not Found</v>
      </c>
      <c r="V1969" s="10"/>
      <c r="W1969" s="10"/>
    </row>
    <row r="1970" spans="1:23" x14ac:dyDescent="0.3">
      <c r="A1970" s="10" t="s">
        <v>2289</v>
      </c>
      <c r="B1970" s="10">
        <f>Cleaned_Data[[#This Row],[Order_ID]]</f>
        <v>4063</v>
      </c>
      <c r="C1970" s="10" t="str">
        <f>_xlfn.XLOOKUP(P1970,Dim_Product!$E$2:$E$221,Dim_Product!$A$2:$A$221,"Not Found")</f>
        <v>PK-119</v>
      </c>
      <c r="D1970" s="10" t="str">
        <f>_xlfn.XLOOKUP(Table5[[#This Row],[Order_Date]],Table8[Date],Table8[Date_Key],"Not Found")</f>
        <v>DK-499</v>
      </c>
      <c r="E1970" s="10" t="str">
        <f>_xlfn.XLOOKUP(R1970,Table4[Region],Table4[Region_Key])</f>
        <v>RK-03</v>
      </c>
      <c r="F1970" s="10" t="str">
        <f>_xlfn.XLOOKUP(S1970,Table6[Sales_Channel],Table6[Channel_Key])</f>
        <v>CK-01</v>
      </c>
      <c r="G1970" s="10" t="str">
        <f>_xlfn.XLOOKUP(T1970,Table7[Gender_Category],Table7[Gender_Key])</f>
        <v>GK-01</v>
      </c>
      <c r="H1970" s="10">
        <f>Cleaned_Data[[#This Row],[Units_Sold]]</f>
        <v>0</v>
      </c>
      <c r="I1970" s="10">
        <f>Cleaned_Data[[#This Row],[MRP]]</f>
        <v>6110.0300000000007</v>
      </c>
      <c r="J1970" s="10">
        <f>Cleaned_Data[[#This Row],[Discount_Applied]]</f>
        <v>0.38</v>
      </c>
      <c r="K1970" s="10">
        <f>Cleaned_Data[[#This Row],[Revenue]]</f>
        <v>0</v>
      </c>
      <c r="L1970" s="10">
        <f>Cleaned_Data[[#This Row],[Profit]]</f>
        <v>-617.86</v>
      </c>
      <c r="M1970" s="10" t="str">
        <f>Cleaned_Data[[#This Row],[Product_Name]]</f>
        <v>Air Force 1</v>
      </c>
      <c r="N1970" s="10" t="str">
        <f>Cleaned_Data[[#This Row],[Product_Line]]</f>
        <v>Lifestyle</v>
      </c>
      <c r="O1970" s="10" t="str">
        <f>Cleaned_Data[[#This Row],[Size]]</f>
        <v>L</v>
      </c>
      <c r="P1970" s="10" t="str">
        <f t="shared" si="60"/>
        <v>Air Force 1|Lifestyle|L</v>
      </c>
      <c r="Q1970" s="11">
        <f>Cleaned_Data[[#This Row],[Order_Date]]</f>
        <v>45631</v>
      </c>
      <c r="R1970" s="10" t="str">
        <f>Cleaned_Data[[#This Row],[Region]]</f>
        <v>Mumbai</v>
      </c>
      <c r="S1970" s="10" t="str">
        <f>Cleaned_Data[[#This Row],[Sales_Channel]]</f>
        <v>Online</v>
      </c>
      <c r="T1970" s="10" t="str">
        <f>Cleaned_Data[[#This Row],[Gender_Category]]</f>
        <v>Kids</v>
      </c>
      <c r="U1970" t="str">
        <f t="shared" si="61"/>
        <v>DK-499</v>
      </c>
      <c r="V1970" s="10"/>
      <c r="W1970" s="10"/>
    </row>
    <row r="1971" spans="1:23" x14ac:dyDescent="0.3">
      <c r="A1971" s="10" t="s">
        <v>2290</v>
      </c>
      <c r="B1971" s="10">
        <f>Cleaned_Data[[#This Row],[Order_ID]]</f>
        <v>4064</v>
      </c>
      <c r="C1971" s="10" t="str">
        <f>_xlfn.XLOOKUP(P1971,Dim_Product!$E$2:$E$221,Dim_Product!$A$2:$A$221,"Not Found")</f>
        <v>PK-53</v>
      </c>
      <c r="D1971" s="10" t="str">
        <f>_xlfn.XLOOKUP(Table5[[#This Row],[Order_Date]],Table8[Date],Table8[Date_Key],"Not Found")</f>
        <v>DK-10</v>
      </c>
      <c r="E1971" s="10" t="str">
        <f>_xlfn.XLOOKUP(R1971,Table4[Region],Table4[Region_Key])</f>
        <v>RK-02</v>
      </c>
      <c r="F1971" s="10" t="str">
        <f>_xlfn.XLOOKUP(S1971,Table6[Sales_Channel],Table6[Channel_Key])</f>
        <v>CK-02</v>
      </c>
      <c r="G1971" s="10" t="str">
        <f>_xlfn.XLOOKUP(T1971,Table7[Gender_Category],Table7[Gender_Key])</f>
        <v>GK-03</v>
      </c>
      <c r="H1971" s="10">
        <f>Cleaned_Data[[#This Row],[Units_Sold]]</f>
        <v>4</v>
      </c>
      <c r="I1971" s="10">
        <f>Cleaned_Data[[#This Row],[MRP]]</f>
        <v>6110.0300000000007</v>
      </c>
      <c r="J1971" s="10">
        <f>Cleaned_Data[[#This Row],[Discount_Applied]]</f>
        <v>0.38</v>
      </c>
      <c r="K1971" s="10">
        <f>Cleaned_Data[[#This Row],[Revenue]]</f>
        <v>0</v>
      </c>
      <c r="L1971" s="10">
        <f>Cleaned_Data[[#This Row],[Profit]]</f>
        <v>587.63</v>
      </c>
      <c r="M1971" s="10" t="str">
        <f>Cleaned_Data[[#This Row],[Product_Name]]</f>
        <v>Air Jordan</v>
      </c>
      <c r="N1971" s="10" t="str">
        <f>Cleaned_Data[[#This Row],[Product_Line]]</f>
        <v>Basketball</v>
      </c>
      <c r="O1971" s="10" t="str">
        <f>Cleaned_Data[[#This Row],[Size]]</f>
        <v>L</v>
      </c>
      <c r="P1971" s="10" t="str">
        <f t="shared" si="60"/>
        <v>Air Jordan|Basketball|L</v>
      </c>
      <c r="Q1971" s="11">
        <f>Cleaned_Data[[#This Row],[Order_Date]]</f>
        <v>45142</v>
      </c>
      <c r="R1971" s="10" t="str">
        <f>Cleaned_Data[[#This Row],[Region]]</f>
        <v>Hyderabad</v>
      </c>
      <c r="S1971" s="10" t="str">
        <f>Cleaned_Data[[#This Row],[Sales_Channel]]</f>
        <v>Retail</v>
      </c>
      <c r="T1971" s="10" t="str">
        <f>Cleaned_Data[[#This Row],[Gender_Category]]</f>
        <v>Men</v>
      </c>
      <c r="U1971" t="str">
        <f t="shared" si="61"/>
        <v>DK-10</v>
      </c>
      <c r="V1971" s="10"/>
      <c r="W1971" s="10"/>
    </row>
    <row r="1972" spans="1:23" x14ac:dyDescent="0.3">
      <c r="A1972" s="10" t="s">
        <v>2291</v>
      </c>
      <c r="B1972" s="10">
        <f>Cleaned_Data[[#This Row],[Order_ID]]</f>
        <v>4065</v>
      </c>
      <c r="C1972" s="10" t="str">
        <f>_xlfn.XLOOKUP(P1972,Dim_Product!$E$2:$E$221,Dim_Product!$A$2:$A$221,"Not Found")</f>
        <v>PK-66</v>
      </c>
      <c r="D1972" s="10" t="str">
        <f>_xlfn.XLOOKUP(Table5[[#This Row],[Order_Date]],Table8[Date],Table8[Date_Key],"Not Found")</f>
        <v>DK-705</v>
      </c>
      <c r="E1972" s="10" t="str">
        <f>_xlfn.XLOOKUP(R1972,Table4[Region],Table4[Region_Key])</f>
        <v>RK-04</v>
      </c>
      <c r="F1972" s="10" t="str">
        <f>_xlfn.XLOOKUP(S1972,Table6[Sales_Channel],Table6[Channel_Key])</f>
        <v>CK-01</v>
      </c>
      <c r="G1972" s="10" t="str">
        <f>_xlfn.XLOOKUP(T1972,Table7[Gender_Category],Table7[Gender_Key])</f>
        <v>GK-02</v>
      </c>
      <c r="H1972" s="10">
        <f>Cleaned_Data[[#This Row],[Units_Sold]]</f>
        <v>2</v>
      </c>
      <c r="I1972" s="10">
        <f>Cleaned_Data[[#This Row],[MRP]]</f>
        <v>7881.81</v>
      </c>
      <c r="J1972" s="10">
        <f>Cleaned_Data[[#This Row],[Discount_Applied]]</f>
        <v>0</v>
      </c>
      <c r="K1972" s="10">
        <f>Cleaned_Data[[#This Row],[Revenue]]</f>
        <v>0</v>
      </c>
      <c r="L1972" s="10">
        <f>Cleaned_Data[[#This Row],[Profit]]</f>
        <v>1067.5899999999999</v>
      </c>
      <c r="M1972" s="10" t="str">
        <f>Cleaned_Data[[#This Row],[Product_Name]]</f>
        <v>LeBron 20</v>
      </c>
      <c r="N1972" s="10" t="str">
        <f>Cleaned_Data[[#This Row],[Product_Line]]</f>
        <v>Basketball</v>
      </c>
      <c r="O1972" s="10" t="str">
        <f>Cleaned_Data[[#This Row],[Size]]</f>
        <v>XL</v>
      </c>
      <c r="P1972" s="10" t="str">
        <f t="shared" si="60"/>
        <v>LeBron 20|Basketball|XL</v>
      </c>
      <c r="Q1972" s="11">
        <f>Cleaned_Data[[#This Row],[Order_Date]]</f>
        <v>45837</v>
      </c>
      <c r="R1972" s="10" t="str">
        <f>Cleaned_Data[[#This Row],[Region]]</f>
        <v>Pune</v>
      </c>
      <c r="S1972" s="10" t="str">
        <f>Cleaned_Data[[#This Row],[Sales_Channel]]</f>
        <v>Online</v>
      </c>
      <c r="T1972" s="10" t="str">
        <f>Cleaned_Data[[#This Row],[Gender_Category]]</f>
        <v>Women</v>
      </c>
      <c r="U1972" t="str">
        <f t="shared" si="61"/>
        <v>DK-705</v>
      </c>
      <c r="V1972" s="10"/>
      <c r="W1972" s="10"/>
    </row>
    <row r="1973" spans="1:23" x14ac:dyDescent="0.3">
      <c r="A1973" s="10" t="s">
        <v>2292</v>
      </c>
      <c r="B1973" s="10">
        <f>Cleaned_Data[[#This Row],[Order_ID]]</f>
        <v>4066</v>
      </c>
      <c r="C1973" s="10" t="str">
        <f>_xlfn.XLOOKUP(P1973,Dim_Product!$E$2:$E$221,Dim_Product!$A$2:$A$221,"Not Found")</f>
        <v>PK-46</v>
      </c>
      <c r="D1973" s="10" t="str">
        <f>_xlfn.XLOOKUP(Table5[[#This Row],[Order_Date]],Table8[Date],Table8[Date_Key],"Not Found")</f>
        <v>DK-567</v>
      </c>
      <c r="E1973" s="10" t="str">
        <f>_xlfn.XLOOKUP(R1973,Table4[Region],Table4[Region_Key])</f>
        <v>RK-01</v>
      </c>
      <c r="F1973" s="10" t="str">
        <f>_xlfn.XLOOKUP(S1973,Table6[Sales_Channel],Table6[Channel_Key])</f>
        <v>CK-02</v>
      </c>
      <c r="G1973" s="10" t="str">
        <f>_xlfn.XLOOKUP(T1973,Table7[Gender_Category],Table7[Gender_Key])</f>
        <v>GK-01</v>
      </c>
      <c r="H1973" s="10">
        <f>Cleaned_Data[[#This Row],[Units_Sold]]</f>
        <v>4</v>
      </c>
      <c r="I1973" s="10">
        <f>Cleaned_Data[[#This Row],[MRP]]</f>
        <v>6599.26</v>
      </c>
      <c r="J1973" s="10">
        <f>Cleaned_Data[[#This Row],[Discount_Applied]]</f>
        <v>0.85</v>
      </c>
      <c r="K1973" s="10">
        <f>Cleaned_Data[[#This Row],[Revenue]]</f>
        <v>3959.56</v>
      </c>
      <c r="L1973" s="10">
        <f>Cleaned_Data[[#This Row],[Profit]]</f>
        <v>3344.47</v>
      </c>
      <c r="M1973" s="10" t="str">
        <f>Cleaned_Data[[#This Row],[Product_Name]]</f>
        <v>React Infinity</v>
      </c>
      <c r="N1973" s="10" t="str">
        <f>Cleaned_Data[[#This Row],[Product_Line]]</f>
        <v>Running</v>
      </c>
      <c r="O1973" s="10" t="str">
        <f>Cleaned_Data[[#This Row],[Size]]</f>
        <v>L</v>
      </c>
      <c r="P1973" s="10" t="str">
        <f t="shared" si="60"/>
        <v>React Infinity|Running|L</v>
      </c>
      <c r="Q1973" s="11">
        <f>Cleaned_Data[[#This Row],[Order_Date]]</f>
        <v>45699</v>
      </c>
      <c r="R1973" s="10" t="str">
        <f>Cleaned_Data[[#This Row],[Region]]</f>
        <v>Bangalore</v>
      </c>
      <c r="S1973" s="10" t="str">
        <f>Cleaned_Data[[#This Row],[Sales_Channel]]</f>
        <v>Retail</v>
      </c>
      <c r="T1973" s="10" t="str">
        <f>Cleaned_Data[[#This Row],[Gender_Category]]</f>
        <v>Kids</v>
      </c>
      <c r="U1973" t="str">
        <f t="shared" si="61"/>
        <v>DK-567</v>
      </c>
      <c r="V1973" s="10"/>
      <c r="W1973" s="10"/>
    </row>
    <row r="1974" spans="1:23" x14ac:dyDescent="0.3">
      <c r="A1974" s="10" t="s">
        <v>2293</v>
      </c>
      <c r="B1974" s="10">
        <f>Cleaned_Data[[#This Row],[Order_ID]]</f>
        <v>4067</v>
      </c>
      <c r="C1974" s="10" t="str">
        <f>_xlfn.XLOOKUP(P1974,Dim_Product!$E$2:$E$221,Dim_Product!$A$2:$A$221,"Not Found")</f>
        <v>PK-08</v>
      </c>
      <c r="D1974" s="10" t="str">
        <f>_xlfn.XLOOKUP(Table5[[#This Row],[Order_Date]],Table8[Date],Table8[Date_Key],"Not Found")</f>
        <v>DK-514</v>
      </c>
      <c r="E1974" s="10" t="str">
        <f>_xlfn.XLOOKUP(R1974,Table4[Region],Table4[Region_Key])</f>
        <v>RK-01</v>
      </c>
      <c r="F1974" s="10" t="str">
        <f>_xlfn.XLOOKUP(S1974,Table6[Sales_Channel],Table6[Channel_Key])</f>
        <v>CK-01</v>
      </c>
      <c r="G1974" s="10" t="str">
        <f>_xlfn.XLOOKUP(T1974,Table7[Gender_Category],Table7[Gender_Key])</f>
        <v>GK-03</v>
      </c>
      <c r="H1974" s="10">
        <f>Cleaned_Data[[#This Row],[Units_Sold]]</f>
        <v>4</v>
      </c>
      <c r="I1974" s="10">
        <f>Cleaned_Data[[#This Row],[MRP]]</f>
        <v>7408.31</v>
      </c>
      <c r="J1974" s="10">
        <f>Cleaned_Data[[#This Row],[Discount_Applied]]</f>
        <v>0</v>
      </c>
      <c r="K1974" s="10">
        <f>Cleaned_Data[[#This Row],[Revenue]]</f>
        <v>0</v>
      </c>
      <c r="L1974" s="10">
        <f>Cleaned_Data[[#This Row],[Profit]]</f>
        <v>1974.4</v>
      </c>
      <c r="M1974" s="10" t="str">
        <f>Cleaned_Data[[#This Row],[Product_Name]]</f>
        <v>Mercurial Superfly</v>
      </c>
      <c r="N1974" s="10" t="str">
        <f>Cleaned_Data[[#This Row],[Product_Line]]</f>
        <v>Soccer</v>
      </c>
      <c r="O1974" s="10" t="str">
        <f>Cleaned_Data[[#This Row],[Size]]</f>
        <v>M</v>
      </c>
      <c r="P1974" s="10" t="str">
        <f t="shared" si="60"/>
        <v>Mercurial Superfly|Soccer|M</v>
      </c>
      <c r="Q1974" s="11">
        <f>Cleaned_Data[[#This Row],[Order_Date]]</f>
        <v>45646</v>
      </c>
      <c r="R1974" s="10" t="str">
        <f>Cleaned_Data[[#This Row],[Region]]</f>
        <v>Bangalore</v>
      </c>
      <c r="S1974" s="10" t="str">
        <f>Cleaned_Data[[#This Row],[Sales_Channel]]</f>
        <v>Online</v>
      </c>
      <c r="T1974" s="10" t="str">
        <f>Cleaned_Data[[#This Row],[Gender_Category]]</f>
        <v>Men</v>
      </c>
      <c r="U1974" t="str">
        <f t="shared" si="61"/>
        <v>DK-514</v>
      </c>
      <c r="V1974" s="10"/>
      <c r="W1974" s="10"/>
    </row>
    <row r="1975" spans="1:23" x14ac:dyDescent="0.3">
      <c r="A1975" s="10" t="s">
        <v>2294</v>
      </c>
      <c r="B1975" s="10">
        <f>Cleaned_Data[[#This Row],[Order_ID]]</f>
        <v>4068</v>
      </c>
      <c r="C1975" s="10" t="str">
        <f>_xlfn.XLOOKUP(P1975,Dim_Product!$E$2:$E$221,Dim_Product!$A$2:$A$221,"Not Found")</f>
        <v>PK-129</v>
      </c>
      <c r="D1975" s="10" t="str">
        <f>_xlfn.XLOOKUP(Table5[[#This Row],[Order_Date]],Table8[Date],Table8[Date_Key],"Not Found")</f>
        <v>Not Found</v>
      </c>
      <c r="E1975" s="10" t="str">
        <f>_xlfn.XLOOKUP(R1975,Table4[Region],Table4[Region_Key])</f>
        <v>RK-04</v>
      </c>
      <c r="F1975" s="10" t="str">
        <f>_xlfn.XLOOKUP(S1975,Table6[Sales_Channel],Table6[Channel_Key])</f>
        <v>CK-01</v>
      </c>
      <c r="G1975" s="10" t="str">
        <f>_xlfn.XLOOKUP(T1975,Table7[Gender_Category],Table7[Gender_Key])</f>
        <v>GK-03</v>
      </c>
      <c r="H1975" s="10">
        <f>Cleaned_Data[[#This Row],[Units_Sold]]</f>
        <v>-1</v>
      </c>
      <c r="I1975" s="10">
        <f>Cleaned_Data[[#This Row],[MRP]]</f>
        <v>6110.0300000000007</v>
      </c>
      <c r="J1975" s="10">
        <f>Cleaned_Data[[#This Row],[Discount_Applied]]</f>
        <v>0</v>
      </c>
      <c r="K1975" s="10">
        <f>Cleaned_Data[[#This Row],[Revenue]]</f>
        <v>0</v>
      </c>
      <c r="L1975" s="10">
        <f>Cleaned_Data[[#This Row],[Profit]]</f>
        <v>1280.5899999999999</v>
      </c>
      <c r="M1975" s="10" t="str">
        <f>Cleaned_Data[[#This Row],[Product_Name]]</f>
        <v>Tiempo Legend</v>
      </c>
      <c r="N1975" s="10" t="str">
        <f>Cleaned_Data[[#This Row],[Product_Line]]</f>
        <v>Soccer</v>
      </c>
      <c r="O1975" s="10" t="str">
        <f>Cleaned_Data[[#This Row],[Size]]</f>
        <v>10</v>
      </c>
      <c r="P1975" s="10" t="str">
        <f t="shared" si="60"/>
        <v>Tiempo Legend|Soccer|10</v>
      </c>
      <c r="Q1975" s="11" t="str">
        <f>Cleaned_Data[[#This Row],[Order_Date]]</f>
        <v/>
      </c>
      <c r="R1975" s="10" t="str">
        <f>Cleaned_Data[[#This Row],[Region]]</f>
        <v>Pune</v>
      </c>
      <c r="S1975" s="10" t="str">
        <f>Cleaned_Data[[#This Row],[Sales_Channel]]</f>
        <v>Online</v>
      </c>
      <c r="T1975" s="10" t="str">
        <f>Cleaned_Data[[#This Row],[Gender_Category]]</f>
        <v>Men</v>
      </c>
      <c r="U1975" t="str">
        <f t="shared" si="61"/>
        <v>Not Found</v>
      </c>
      <c r="V1975" s="10"/>
      <c r="W1975" s="10"/>
    </row>
    <row r="1976" spans="1:23" x14ac:dyDescent="0.3">
      <c r="A1976" s="10" t="s">
        <v>2295</v>
      </c>
      <c r="B1976" s="10">
        <f>Cleaned_Data[[#This Row],[Order_ID]]</f>
        <v>4070</v>
      </c>
      <c r="C1976" s="10" t="str">
        <f>_xlfn.XLOOKUP(P1976,Dim_Product!$E$2:$E$221,Dim_Product!$A$2:$A$221,"Not Found")</f>
        <v>PK-53</v>
      </c>
      <c r="D1976" s="10" t="str">
        <f>_xlfn.XLOOKUP(Table5[[#This Row],[Order_Date]],Table8[Date],Table8[Date_Key],"Not Found")</f>
        <v>DK-241</v>
      </c>
      <c r="E1976" s="10" t="str">
        <f>_xlfn.XLOOKUP(R1976,Table4[Region],Table4[Region_Key])</f>
        <v>RK-04</v>
      </c>
      <c r="F1976" s="10" t="str">
        <f>_xlfn.XLOOKUP(S1976,Table6[Sales_Channel],Table6[Channel_Key])</f>
        <v>CK-02</v>
      </c>
      <c r="G1976" s="10" t="str">
        <f>_xlfn.XLOOKUP(T1976,Table7[Gender_Category],Table7[Gender_Key])</f>
        <v>GK-01</v>
      </c>
      <c r="H1976" s="10">
        <f>Cleaned_Data[[#This Row],[Units_Sold]]</f>
        <v>2</v>
      </c>
      <c r="I1976" s="10">
        <f>Cleaned_Data[[#This Row],[MRP]]</f>
        <v>6966.16</v>
      </c>
      <c r="J1976" s="10">
        <f>Cleaned_Data[[#This Row],[Discount_Applied]]</f>
        <v>0.24</v>
      </c>
      <c r="K1976" s="10">
        <f>Cleaned_Data[[#This Row],[Revenue]]</f>
        <v>0</v>
      </c>
      <c r="L1976" s="10">
        <f>Cleaned_Data[[#This Row],[Profit]]</f>
        <v>2671.6</v>
      </c>
      <c r="M1976" s="10" t="str">
        <f>Cleaned_Data[[#This Row],[Product_Name]]</f>
        <v>Air Jordan</v>
      </c>
      <c r="N1976" s="10" t="str">
        <f>Cleaned_Data[[#This Row],[Product_Line]]</f>
        <v>Basketball</v>
      </c>
      <c r="O1976" s="10" t="str">
        <f>Cleaned_Data[[#This Row],[Size]]</f>
        <v>L</v>
      </c>
      <c r="P1976" s="10" t="str">
        <f t="shared" si="60"/>
        <v>Air Jordan|Basketball|L</v>
      </c>
      <c r="Q1976" s="11">
        <f>Cleaned_Data[[#This Row],[Order_Date]]</f>
        <v>45373</v>
      </c>
      <c r="R1976" s="10" t="str">
        <f>Cleaned_Data[[#This Row],[Region]]</f>
        <v>Pune</v>
      </c>
      <c r="S1976" s="10" t="str">
        <f>Cleaned_Data[[#This Row],[Sales_Channel]]</f>
        <v>Retail</v>
      </c>
      <c r="T1976" s="10" t="str">
        <f>Cleaned_Data[[#This Row],[Gender_Category]]</f>
        <v>Kids</v>
      </c>
      <c r="U1976" t="str">
        <f t="shared" si="61"/>
        <v>DK-241</v>
      </c>
      <c r="V1976" s="10"/>
      <c r="W1976" s="10"/>
    </row>
    <row r="1977" spans="1:23" x14ac:dyDescent="0.3">
      <c r="A1977" s="10" t="s">
        <v>2296</v>
      </c>
      <c r="B1977" s="10">
        <f>Cleaned_Data[[#This Row],[Order_ID]]</f>
        <v>4071</v>
      </c>
      <c r="C1977" s="10" t="str">
        <f>_xlfn.XLOOKUP(P1977,Dim_Product!$E$2:$E$221,Dim_Product!$A$2:$A$221,"Not Found")</f>
        <v>PK-11</v>
      </c>
      <c r="D1977" s="10" t="str">
        <f>_xlfn.XLOOKUP(Table5[[#This Row],[Order_Date]],Table8[Date],Table8[Date_Key],"Not Found")</f>
        <v>DK-606</v>
      </c>
      <c r="E1977" s="10" t="str">
        <f>_xlfn.XLOOKUP(R1977,Table4[Region],Table4[Region_Key])</f>
        <v>RK-01</v>
      </c>
      <c r="F1977" s="10" t="str">
        <f>_xlfn.XLOOKUP(S1977,Table6[Sales_Channel],Table6[Channel_Key])</f>
        <v>CK-02</v>
      </c>
      <c r="G1977" s="10" t="str">
        <f>_xlfn.XLOOKUP(T1977,Table7[Gender_Category],Table7[Gender_Key])</f>
        <v>GK-03</v>
      </c>
      <c r="H1977" s="10">
        <f>Cleaned_Data[[#This Row],[Units_Sold]]</f>
        <v>-1</v>
      </c>
      <c r="I1977" s="10">
        <f>Cleaned_Data[[#This Row],[MRP]]</f>
        <v>6110.0300000000007</v>
      </c>
      <c r="J1977" s="10">
        <f>Cleaned_Data[[#This Row],[Discount_Applied]]</f>
        <v>0</v>
      </c>
      <c r="K1977" s="10">
        <f>Cleaned_Data[[#This Row],[Revenue]]</f>
        <v>0</v>
      </c>
      <c r="L1977" s="10">
        <f>Cleaned_Data[[#This Row],[Profit]]</f>
        <v>1112.9100000000001</v>
      </c>
      <c r="M1977" s="10" t="str">
        <f>Cleaned_Data[[#This Row],[Product_Name]]</f>
        <v>Blazer Mid</v>
      </c>
      <c r="N1977" s="10" t="str">
        <f>Cleaned_Data[[#This Row],[Product_Line]]</f>
        <v>Lifestyle</v>
      </c>
      <c r="O1977" s="10" t="str">
        <f>Cleaned_Data[[#This Row],[Size]]</f>
        <v>NA</v>
      </c>
      <c r="P1977" s="10" t="str">
        <f t="shared" si="60"/>
        <v>Blazer Mid|Lifestyle|NA</v>
      </c>
      <c r="Q1977" s="11">
        <f>Cleaned_Data[[#This Row],[Order_Date]]</f>
        <v>45738</v>
      </c>
      <c r="R1977" s="10" t="str">
        <f>Cleaned_Data[[#This Row],[Region]]</f>
        <v>Bangalore</v>
      </c>
      <c r="S1977" s="10" t="str">
        <f>Cleaned_Data[[#This Row],[Sales_Channel]]</f>
        <v>Retail</v>
      </c>
      <c r="T1977" s="10" t="str">
        <f>Cleaned_Data[[#This Row],[Gender_Category]]</f>
        <v>Men</v>
      </c>
      <c r="U1977" t="str">
        <f t="shared" si="61"/>
        <v>DK-606</v>
      </c>
      <c r="V1977" s="10"/>
      <c r="W1977" s="10"/>
    </row>
    <row r="1978" spans="1:23" x14ac:dyDescent="0.3">
      <c r="A1978" s="10" t="s">
        <v>2297</v>
      </c>
      <c r="B1978" s="10">
        <f>Cleaned_Data[[#This Row],[Order_ID]]</f>
        <v>4072</v>
      </c>
      <c r="C1978" s="10" t="str">
        <f>_xlfn.XLOOKUP(P1978,Dim_Product!$E$2:$E$221,Dim_Product!$A$2:$A$221,"Not Found")</f>
        <v>PK-28</v>
      </c>
      <c r="D1978" s="10" t="str">
        <f>_xlfn.XLOOKUP(Table5[[#This Row],[Order_Date]],Table8[Date],Table8[Date_Key],"Not Found")</f>
        <v>DK-506</v>
      </c>
      <c r="E1978" s="10" t="str">
        <f>_xlfn.XLOOKUP(R1978,Table4[Region],Table4[Region_Key])</f>
        <v>RK-04</v>
      </c>
      <c r="F1978" s="10" t="str">
        <f>_xlfn.XLOOKUP(S1978,Table6[Sales_Channel],Table6[Channel_Key])</f>
        <v>CK-01</v>
      </c>
      <c r="G1978" s="10" t="str">
        <f>_xlfn.XLOOKUP(T1978,Table7[Gender_Category],Table7[Gender_Key])</f>
        <v>GK-03</v>
      </c>
      <c r="H1978" s="10">
        <f>Cleaned_Data[[#This Row],[Units_Sold]]</f>
        <v>2</v>
      </c>
      <c r="I1978" s="10">
        <f>Cleaned_Data[[#This Row],[MRP]]</f>
        <v>6110.0300000000007</v>
      </c>
      <c r="J1978" s="10">
        <f>Cleaned_Data[[#This Row],[Discount_Applied]]</f>
        <v>0</v>
      </c>
      <c r="K1978" s="10">
        <f>Cleaned_Data[[#This Row],[Revenue]]</f>
        <v>0</v>
      </c>
      <c r="L1978" s="10">
        <f>Cleaned_Data[[#This Row],[Profit]]</f>
        <v>3542.88</v>
      </c>
      <c r="M1978" s="10" t="str">
        <f>Cleaned_Data[[#This Row],[Product_Name]]</f>
        <v>Premier III</v>
      </c>
      <c r="N1978" s="10" t="str">
        <f>Cleaned_Data[[#This Row],[Product_Line]]</f>
        <v>Soccer</v>
      </c>
      <c r="O1978" s="10" t="str">
        <f>Cleaned_Data[[#This Row],[Size]]</f>
        <v>NA</v>
      </c>
      <c r="P1978" s="10" t="str">
        <f t="shared" si="60"/>
        <v>Premier III|Soccer|NA</v>
      </c>
      <c r="Q1978" s="11">
        <f>Cleaned_Data[[#This Row],[Order_Date]]</f>
        <v>45638</v>
      </c>
      <c r="R1978" s="10" t="str">
        <f>Cleaned_Data[[#This Row],[Region]]</f>
        <v>Pune</v>
      </c>
      <c r="S1978" s="10" t="str">
        <f>Cleaned_Data[[#This Row],[Sales_Channel]]</f>
        <v>Online</v>
      </c>
      <c r="T1978" s="10" t="str">
        <f>Cleaned_Data[[#This Row],[Gender_Category]]</f>
        <v>Men</v>
      </c>
      <c r="U1978" t="str">
        <f t="shared" si="61"/>
        <v>DK-506</v>
      </c>
      <c r="V1978" s="10"/>
      <c r="W1978" s="10"/>
    </row>
    <row r="1979" spans="1:23" x14ac:dyDescent="0.3">
      <c r="A1979" s="10" t="s">
        <v>2298</v>
      </c>
      <c r="B1979" s="10">
        <f>Cleaned_Data[[#This Row],[Order_ID]]</f>
        <v>4073</v>
      </c>
      <c r="C1979" s="10" t="str">
        <f>_xlfn.XLOOKUP(P1979,Dim_Product!$E$2:$E$221,Dim_Product!$A$2:$A$221,"Not Found")</f>
        <v>PK-06</v>
      </c>
      <c r="D1979" s="10" t="str">
        <f>_xlfn.XLOOKUP(Table5[[#This Row],[Order_Date]],Table8[Date],Table8[Date_Key],"Not Found")</f>
        <v>DK-656</v>
      </c>
      <c r="E1979" s="10" t="str">
        <f>_xlfn.XLOOKUP(R1979,Table4[Region],Table4[Region_Key])</f>
        <v>RK-06</v>
      </c>
      <c r="F1979" s="10" t="str">
        <f>_xlfn.XLOOKUP(S1979,Table6[Sales_Channel],Table6[Channel_Key])</f>
        <v>CK-01</v>
      </c>
      <c r="G1979" s="10" t="str">
        <f>_xlfn.XLOOKUP(T1979,Table7[Gender_Category],Table7[Gender_Key])</f>
        <v>GK-01</v>
      </c>
      <c r="H1979" s="10">
        <f>Cleaned_Data[[#This Row],[Units_Sold]]</f>
        <v>2</v>
      </c>
      <c r="I1979" s="10">
        <f>Cleaned_Data[[#This Row],[MRP]]</f>
        <v>5732.59</v>
      </c>
      <c r="J1979" s="10">
        <f>Cleaned_Data[[#This Row],[Discount_Applied]]</f>
        <v>0</v>
      </c>
      <c r="K1979" s="10">
        <f>Cleaned_Data[[#This Row],[Revenue]]</f>
        <v>0</v>
      </c>
      <c r="L1979" s="10">
        <f>Cleaned_Data[[#This Row],[Profit]]</f>
        <v>3353.3</v>
      </c>
      <c r="M1979" s="10" t="str">
        <f>Cleaned_Data[[#This Row],[Product_Name]]</f>
        <v>Flex Trainer</v>
      </c>
      <c r="N1979" s="10" t="str">
        <f>Cleaned_Data[[#This Row],[Product_Line]]</f>
        <v>Training</v>
      </c>
      <c r="O1979" s="10" t="str">
        <f>Cleaned_Data[[#This Row],[Size]]</f>
        <v>M</v>
      </c>
      <c r="P1979" s="10" t="str">
        <f t="shared" si="60"/>
        <v>Flex Trainer|Training|M</v>
      </c>
      <c r="Q1979" s="11">
        <f>Cleaned_Data[[#This Row],[Order_Date]]</f>
        <v>45788</v>
      </c>
      <c r="R1979" s="10" t="str">
        <f>Cleaned_Data[[#This Row],[Region]]</f>
        <v>Kolkata</v>
      </c>
      <c r="S1979" s="10" t="str">
        <f>Cleaned_Data[[#This Row],[Sales_Channel]]</f>
        <v>Online</v>
      </c>
      <c r="T1979" s="10" t="str">
        <f>Cleaned_Data[[#This Row],[Gender_Category]]</f>
        <v>Kids</v>
      </c>
      <c r="U1979" t="str">
        <f t="shared" si="61"/>
        <v>DK-656</v>
      </c>
      <c r="V1979" s="10"/>
      <c r="W1979" s="10"/>
    </row>
    <row r="1980" spans="1:23" x14ac:dyDescent="0.3">
      <c r="A1980" s="10" t="s">
        <v>2299</v>
      </c>
      <c r="B1980" s="10">
        <f>Cleaned_Data[[#This Row],[Order_ID]]</f>
        <v>4074</v>
      </c>
      <c r="C1980" s="10" t="str">
        <f>_xlfn.XLOOKUP(P1980,Dim_Product!$E$2:$E$221,Dim_Product!$A$2:$A$221,"Not Found")</f>
        <v>PK-48</v>
      </c>
      <c r="D1980" s="10" t="str">
        <f>_xlfn.XLOOKUP(Table5[[#This Row],[Order_Date]],Table8[Date],Table8[Date_Key],"Not Found")</f>
        <v>DK-414</v>
      </c>
      <c r="E1980" s="10" t="str">
        <f>_xlfn.XLOOKUP(R1980,Table4[Region],Table4[Region_Key])</f>
        <v>RK-03</v>
      </c>
      <c r="F1980" s="10" t="str">
        <f>_xlfn.XLOOKUP(S1980,Table6[Sales_Channel],Table6[Channel_Key])</f>
        <v>CK-02</v>
      </c>
      <c r="G1980" s="10" t="str">
        <f>_xlfn.XLOOKUP(T1980,Table7[Gender_Category],Table7[Gender_Key])</f>
        <v>GK-01</v>
      </c>
      <c r="H1980" s="10">
        <f>Cleaned_Data[[#This Row],[Units_Sold]]</f>
        <v>2</v>
      </c>
      <c r="I1980" s="10">
        <f>Cleaned_Data[[#This Row],[MRP]]</f>
        <v>8673.7800000000007</v>
      </c>
      <c r="J1980" s="10">
        <f>Cleaned_Data[[#This Row],[Discount_Applied]]</f>
        <v>0</v>
      </c>
      <c r="K1980" s="10">
        <f>Cleaned_Data[[#This Row],[Revenue]]</f>
        <v>0</v>
      </c>
      <c r="L1980" s="10">
        <f>Cleaned_Data[[#This Row],[Profit]]</f>
        <v>-286</v>
      </c>
      <c r="M1980" s="10" t="str">
        <f>Cleaned_Data[[#This Row],[Product_Name]]</f>
        <v>LeBron 20</v>
      </c>
      <c r="N1980" s="10" t="str">
        <f>Cleaned_Data[[#This Row],[Product_Line]]</f>
        <v>Basketball</v>
      </c>
      <c r="O1980" s="10" t="str">
        <f>Cleaned_Data[[#This Row],[Size]]</f>
        <v>L</v>
      </c>
      <c r="P1980" s="10" t="str">
        <f t="shared" si="60"/>
        <v>LeBron 20|Basketball|L</v>
      </c>
      <c r="Q1980" s="11">
        <f>Cleaned_Data[[#This Row],[Order_Date]]</f>
        <v>45546</v>
      </c>
      <c r="R1980" s="10" t="str">
        <f>Cleaned_Data[[#This Row],[Region]]</f>
        <v>Mumbai</v>
      </c>
      <c r="S1980" s="10" t="str">
        <f>Cleaned_Data[[#This Row],[Sales_Channel]]</f>
        <v>Retail</v>
      </c>
      <c r="T1980" s="10" t="str">
        <f>Cleaned_Data[[#This Row],[Gender_Category]]</f>
        <v>Kids</v>
      </c>
      <c r="U1980" t="str">
        <f t="shared" si="61"/>
        <v>DK-414</v>
      </c>
      <c r="V1980" s="10"/>
      <c r="W1980" s="10"/>
    </row>
    <row r="1981" spans="1:23" x14ac:dyDescent="0.3">
      <c r="A1981" s="10" t="s">
        <v>2300</v>
      </c>
      <c r="B1981" s="10">
        <f>Cleaned_Data[[#This Row],[Order_ID]]</f>
        <v>4075</v>
      </c>
      <c r="C1981" s="10" t="str">
        <f>_xlfn.XLOOKUP(P1981,Dim_Product!$E$2:$E$221,Dim_Product!$A$2:$A$221,"Not Found")</f>
        <v>PK-61</v>
      </c>
      <c r="D1981" s="10" t="str">
        <f>_xlfn.XLOOKUP(Table5[[#This Row],[Order_Date]],Table8[Date],Table8[Date_Key],"Not Found")</f>
        <v>DK-687</v>
      </c>
      <c r="E1981" s="10" t="str">
        <f>_xlfn.XLOOKUP(R1981,Table4[Region],Table4[Region_Key])</f>
        <v>RK-05</v>
      </c>
      <c r="F1981" s="10" t="str">
        <f>_xlfn.XLOOKUP(S1981,Table6[Sales_Channel],Table6[Channel_Key])</f>
        <v>CK-01</v>
      </c>
      <c r="G1981" s="10" t="str">
        <f>_xlfn.XLOOKUP(T1981,Table7[Gender_Category],Table7[Gender_Key])</f>
        <v>GK-01</v>
      </c>
      <c r="H1981" s="10">
        <f>Cleaned_Data[[#This Row],[Units_Sold]]</f>
        <v>-1</v>
      </c>
      <c r="I1981" s="10">
        <f>Cleaned_Data[[#This Row],[MRP]]</f>
        <v>6110.0300000000007</v>
      </c>
      <c r="J1981" s="10">
        <f>Cleaned_Data[[#This Row],[Discount_Applied]]</f>
        <v>0</v>
      </c>
      <c r="K1981" s="10">
        <f>Cleaned_Data[[#This Row],[Revenue]]</f>
        <v>0</v>
      </c>
      <c r="L1981" s="10">
        <f>Cleaned_Data[[#This Row],[Profit]]</f>
        <v>2484</v>
      </c>
      <c r="M1981" s="10" t="str">
        <f>Cleaned_Data[[#This Row],[Product_Name]]</f>
        <v>Free RN</v>
      </c>
      <c r="N1981" s="10" t="str">
        <f>Cleaned_Data[[#This Row],[Product_Line]]</f>
        <v>Running</v>
      </c>
      <c r="O1981" s="10" t="str">
        <f>Cleaned_Data[[#This Row],[Size]]</f>
        <v>XL</v>
      </c>
      <c r="P1981" s="10" t="str">
        <f t="shared" si="60"/>
        <v>Free RN|Running|XL</v>
      </c>
      <c r="Q1981" s="11">
        <f>Cleaned_Data[[#This Row],[Order_Date]]</f>
        <v>45819</v>
      </c>
      <c r="R1981" s="10" t="str">
        <f>Cleaned_Data[[#This Row],[Region]]</f>
        <v>Delhi</v>
      </c>
      <c r="S1981" s="10" t="str">
        <f>Cleaned_Data[[#This Row],[Sales_Channel]]</f>
        <v>Online</v>
      </c>
      <c r="T1981" s="10" t="str">
        <f>Cleaned_Data[[#This Row],[Gender_Category]]</f>
        <v>Kids</v>
      </c>
      <c r="U1981" t="str">
        <f t="shared" si="61"/>
        <v>DK-687</v>
      </c>
      <c r="V1981" s="10"/>
      <c r="W1981" s="10"/>
    </row>
    <row r="1982" spans="1:23" x14ac:dyDescent="0.3">
      <c r="A1982" s="10" t="s">
        <v>2301</v>
      </c>
      <c r="B1982" s="10">
        <f>Cleaned_Data[[#This Row],[Order_ID]]</f>
        <v>4076</v>
      </c>
      <c r="C1982" s="10" t="str">
        <f>_xlfn.XLOOKUP(P1982,Dim_Product!$E$2:$E$221,Dim_Product!$A$2:$A$221,"Not Found")</f>
        <v>PK-56</v>
      </c>
      <c r="D1982" s="10" t="str">
        <f>_xlfn.XLOOKUP(Table5[[#This Row],[Order_Date]],Table8[Date],Table8[Date_Key],"Not Found")</f>
        <v>DK-713</v>
      </c>
      <c r="E1982" s="10" t="str">
        <f>_xlfn.XLOOKUP(R1982,Table4[Region],Table4[Region_Key])</f>
        <v>RK-06</v>
      </c>
      <c r="F1982" s="10" t="str">
        <f>_xlfn.XLOOKUP(S1982,Table6[Sales_Channel],Table6[Channel_Key])</f>
        <v>CK-01</v>
      </c>
      <c r="G1982" s="10" t="str">
        <f>_xlfn.XLOOKUP(T1982,Table7[Gender_Category],Table7[Gender_Key])</f>
        <v>GK-01</v>
      </c>
      <c r="H1982" s="10">
        <f>Cleaned_Data[[#This Row],[Units_Sold]]</f>
        <v>2</v>
      </c>
      <c r="I1982" s="10">
        <f>Cleaned_Data[[#This Row],[MRP]]</f>
        <v>6110.0300000000007</v>
      </c>
      <c r="J1982" s="10">
        <f>Cleaned_Data[[#This Row],[Discount_Applied]]</f>
        <v>0.33</v>
      </c>
      <c r="K1982" s="10">
        <f>Cleaned_Data[[#This Row],[Revenue]]</f>
        <v>0</v>
      </c>
      <c r="L1982" s="10">
        <f>Cleaned_Data[[#This Row],[Profit]]</f>
        <v>925.71</v>
      </c>
      <c r="M1982" s="10" t="str">
        <f>Cleaned_Data[[#This Row],[Product_Name]]</f>
        <v>LeBron 20</v>
      </c>
      <c r="N1982" s="10" t="str">
        <f>Cleaned_Data[[#This Row],[Product_Line]]</f>
        <v>Basketball</v>
      </c>
      <c r="O1982" s="10" t="str">
        <f>Cleaned_Data[[#This Row],[Size]]</f>
        <v>NA</v>
      </c>
      <c r="P1982" s="10" t="str">
        <f t="shared" si="60"/>
        <v>LeBron 20|Basketball|NA</v>
      </c>
      <c r="Q1982" s="11">
        <f>Cleaned_Data[[#This Row],[Order_Date]]</f>
        <v>45845</v>
      </c>
      <c r="R1982" s="10" t="str">
        <f>Cleaned_Data[[#This Row],[Region]]</f>
        <v>Kolkata</v>
      </c>
      <c r="S1982" s="10" t="str">
        <f>Cleaned_Data[[#This Row],[Sales_Channel]]</f>
        <v>Online</v>
      </c>
      <c r="T1982" s="10" t="str">
        <f>Cleaned_Data[[#This Row],[Gender_Category]]</f>
        <v>Kids</v>
      </c>
      <c r="U1982" t="str">
        <f t="shared" si="61"/>
        <v>DK-713</v>
      </c>
      <c r="V1982" s="10"/>
      <c r="W1982" s="10"/>
    </row>
    <row r="1983" spans="1:23" x14ac:dyDescent="0.3">
      <c r="A1983" s="10" t="s">
        <v>2302</v>
      </c>
      <c r="B1983" s="10">
        <f>Cleaned_Data[[#This Row],[Order_ID]]</f>
        <v>4077</v>
      </c>
      <c r="C1983" s="10" t="str">
        <f>_xlfn.XLOOKUP(P1983,Dim_Product!$E$2:$E$221,Dim_Product!$A$2:$A$221,"Not Found")</f>
        <v>PK-12</v>
      </c>
      <c r="D1983" s="10" t="str">
        <f>_xlfn.XLOOKUP(Table5[[#This Row],[Order_Date]],Table8[Date],Table8[Date_Key],"Not Found")</f>
        <v>DK-149</v>
      </c>
      <c r="E1983" s="10" t="str">
        <f>_xlfn.XLOOKUP(R1983,Table4[Region],Table4[Region_Key])</f>
        <v>RK-03</v>
      </c>
      <c r="F1983" s="10" t="str">
        <f>_xlfn.XLOOKUP(S1983,Table6[Sales_Channel],Table6[Channel_Key])</f>
        <v>CK-01</v>
      </c>
      <c r="G1983" s="10" t="str">
        <f>_xlfn.XLOOKUP(T1983,Table7[Gender_Category],Table7[Gender_Key])</f>
        <v>GK-03</v>
      </c>
      <c r="H1983" s="10">
        <f>Cleaned_Data[[#This Row],[Units_Sold]]</f>
        <v>2</v>
      </c>
      <c r="I1983" s="10">
        <f>Cleaned_Data[[#This Row],[MRP]]</f>
        <v>9261.43</v>
      </c>
      <c r="J1983" s="10">
        <f>Cleaned_Data[[#This Row],[Discount_Applied]]</f>
        <v>0</v>
      </c>
      <c r="K1983" s="10">
        <f>Cleaned_Data[[#This Row],[Revenue]]</f>
        <v>0</v>
      </c>
      <c r="L1983" s="10">
        <f>Cleaned_Data[[#This Row],[Profit]]</f>
        <v>361.16</v>
      </c>
      <c r="M1983" s="10" t="str">
        <f>Cleaned_Data[[#This Row],[Product_Name]]</f>
        <v>SuperRep Go</v>
      </c>
      <c r="N1983" s="10" t="str">
        <f>Cleaned_Data[[#This Row],[Product_Line]]</f>
        <v>Training</v>
      </c>
      <c r="O1983" s="10" t="str">
        <f>Cleaned_Data[[#This Row],[Size]]</f>
        <v>NA</v>
      </c>
      <c r="P1983" s="10" t="str">
        <f t="shared" si="60"/>
        <v>SuperRep Go|Training|NA</v>
      </c>
      <c r="Q1983" s="11">
        <f>Cleaned_Data[[#This Row],[Order_Date]]</f>
        <v>45281</v>
      </c>
      <c r="R1983" s="10" t="str">
        <f>Cleaned_Data[[#This Row],[Region]]</f>
        <v>Mumbai</v>
      </c>
      <c r="S1983" s="10" t="str">
        <f>Cleaned_Data[[#This Row],[Sales_Channel]]</f>
        <v>Online</v>
      </c>
      <c r="T1983" s="10" t="str">
        <f>Cleaned_Data[[#This Row],[Gender_Category]]</f>
        <v>Men</v>
      </c>
      <c r="U1983" t="str">
        <f t="shared" si="61"/>
        <v>DK-149</v>
      </c>
      <c r="V1983" s="10"/>
      <c r="W1983" s="10"/>
    </row>
    <row r="1984" spans="1:23" x14ac:dyDescent="0.3">
      <c r="A1984" s="10" t="s">
        <v>2303</v>
      </c>
      <c r="B1984" s="10">
        <f>Cleaned_Data[[#This Row],[Order_ID]]</f>
        <v>4078</v>
      </c>
      <c r="C1984" s="10" t="str">
        <f>_xlfn.XLOOKUP(P1984,Dim_Product!$E$2:$E$221,Dim_Product!$A$2:$A$221,"Not Found")</f>
        <v>PK-177</v>
      </c>
      <c r="D1984" s="10" t="str">
        <f>_xlfn.XLOOKUP(Table5[[#This Row],[Order_Date]],Table8[Date],Table8[Date_Key],"Not Found")</f>
        <v>DK-449</v>
      </c>
      <c r="E1984" s="10" t="str">
        <f>_xlfn.XLOOKUP(R1984,Table4[Region],Table4[Region_Key])</f>
        <v>RK-03</v>
      </c>
      <c r="F1984" s="10" t="str">
        <f>_xlfn.XLOOKUP(S1984,Table6[Sales_Channel],Table6[Channel_Key])</f>
        <v>CK-01</v>
      </c>
      <c r="G1984" s="10" t="str">
        <f>_xlfn.XLOOKUP(T1984,Table7[Gender_Category],Table7[Gender_Key])</f>
        <v>GK-02</v>
      </c>
      <c r="H1984" s="10">
        <f>Cleaned_Data[[#This Row],[Units_Sold]]</f>
        <v>2</v>
      </c>
      <c r="I1984" s="10">
        <f>Cleaned_Data[[#This Row],[MRP]]</f>
        <v>6110.0300000000007</v>
      </c>
      <c r="J1984" s="10">
        <f>Cleaned_Data[[#This Row],[Discount_Applied]]</f>
        <v>0.56000000000000005</v>
      </c>
      <c r="K1984" s="10">
        <f>Cleaned_Data[[#This Row],[Revenue]]</f>
        <v>0</v>
      </c>
      <c r="L1984" s="10">
        <f>Cleaned_Data[[#This Row],[Profit]]</f>
        <v>2742.28</v>
      </c>
      <c r="M1984" s="10" t="str">
        <f>Cleaned_Data[[#This Row],[Product_Name]]</f>
        <v>Air Force 1</v>
      </c>
      <c r="N1984" s="10" t="str">
        <f>Cleaned_Data[[#This Row],[Product_Line]]</f>
        <v>Lifestyle</v>
      </c>
      <c r="O1984" s="10" t="str">
        <f>Cleaned_Data[[#This Row],[Size]]</f>
        <v>9</v>
      </c>
      <c r="P1984" s="10" t="str">
        <f t="shared" si="60"/>
        <v>Air Force 1|Lifestyle|9</v>
      </c>
      <c r="Q1984" s="11">
        <f>Cleaned_Data[[#This Row],[Order_Date]]</f>
        <v>45581</v>
      </c>
      <c r="R1984" s="10" t="str">
        <f>Cleaned_Data[[#This Row],[Region]]</f>
        <v>Mumbai</v>
      </c>
      <c r="S1984" s="10" t="str">
        <f>Cleaned_Data[[#This Row],[Sales_Channel]]</f>
        <v>Online</v>
      </c>
      <c r="T1984" s="10" t="str">
        <f>Cleaned_Data[[#This Row],[Gender_Category]]</f>
        <v>Women</v>
      </c>
      <c r="U1984" t="str">
        <f t="shared" si="61"/>
        <v>DK-449</v>
      </c>
      <c r="V1984" s="10"/>
      <c r="W1984" s="10"/>
    </row>
    <row r="1985" spans="1:23" x14ac:dyDescent="0.3">
      <c r="A1985" s="10" t="s">
        <v>2304</v>
      </c>
      <c r="B1985" s="10">
        <f>Cleaned_Data[[#This Row],[Order_ID]]</f>
        <v>4079</v>
      </c>
      <c r="C1985" s="10" t="str">
        <f>_xlfn.XLOOKUP(P1985,Dim_Product!$E$2:$E$221,Dim_Product!$A$2:$A$221,"Not Found")</f>
        <v>PK-96</v>
      </c>
      <c r="D1985" s="10" t="str">
        <f>_xlfn.XLOOKUP(Table5[[#This Row],[Order_Date]],Table8[Date],Table8[Date_Key],"Not Found")</f>
        <v>Not Found</v>
      </c>
      <c r="E1985" s="10" t="str">
        <f>_xlfn.XLOOKUP(R1985,Table4[Region],Table4[Region_Key])</f>
        <v>RK-05</v>
      </c>
      <c r="F1985" s="10" t="str">
        <f>_xlfn.XLOOKUP(S1985,Table6[Sales_Channel],Table6[Channel_Key])</f>
        <v>CK-02</v>
      </c>
      <c r="G1985" s="10" t="str">
        <f>_xlfn.XLOOKUP(T1985,Table7[Gender_Category],Table7[Gender_Key])</f>
        <v>GK-01</v>
      </c>
      <c r="H1985" s="10">
        <f>Cleaned_Data[[#This Row],[Units_Sold]]</f>
        <v>2</v>
      </c>
      <c r="I1985" s="10">
        <f>Cleaned_Data[[#This Row],[MRP]]</f>
        <v>6110.0300000000007</v>
      </c>
      <c r="J1985" s="10">
        <f>Cleaned_Data[[#This Row],[Discount_Applied]]</f>
        <v>0</v>
      </c>
      <c r="K1985" s="10">
        <f>Cleaned_Data[[#This Row],[Revenue]]</f>
        <v>0</v>
      </c>
      <c r="L1985" s="10">
        <f>Cleaned_Data[[#This Row],[Profit]]</f>
        <v>2083.6</v>
      </c>
      <c r="M1985" s="10" t="str">
        <f>Cleaned_Data[[#This Row],[Product_Name]]</f>
        <v>Waffle One</v>
      </c>
      <c r="N1985" s="10" t="str">
        <f>Cleaned_Data[[#This Row],[Product_Line]]</f>
        <v>Lifestyle</v>
      </c>
      <c r="O1985" s="10" t="str">
        <f>Cleaned_Data[[#This Row],[Size]]</f>
        <v>XL</v>
      </c>
      <c r="P1985" s="10" t="str">
        <f t="shared" si="60"/>
        <v>Waffle One|Lifestyle|XL</v>
      </c>
      <c r="Q1985" s="11" t="str">
        <f>Cleaned_Data[[#This Row],[Order_Date]]</f>
        <v/>
      </c>
      <c r="R1985" s="10" t="str">
        <f>Cleaned_Data[[#This Row],[Region]]</f>
        <v>Delhi</v>
      </c>
      <c r="S1985" s="10" t="str">
        <f>Cleaned_Data[[#This Row],[Sales_Channel]]</f>
        <v>Retail</v>
      </c>
      <c r="T1985" s="10" t="str">
        <f>Cleaned_Data[[#This Row],[Gender_Category]]</f>
        <v>Kids</v>
      </c>
      <c r="U1985" t="str">
        <f t="shared" si="61"/>
        <v>Not Found</v>
      </c>
      <c r="V1985" s="10"/>
      <c r="W1985" s="10"/>
    </row>
    <row r="1986" spans="1:23" x14ac:dyDescent="0.3">
      <c r="A1986" s="10" t="s">
        <v>2305</v>
      </c>
      <c r="B1986" s="10">
        <f>Cleaned_Data[[#This Row],[Order_ID]]</f>
        <v>4080</v>
      </c>
      <c r="C1986" s="10" t="str">
        <f>_xlfn.XLOOKUP(P1986,Dim_Product!$E$2:$E$221,Dim_Product!$A$2:$A$221,"Not Found")</f>
        <v>PK-51</v>
      </c>
      <c r="D1986" s="10" t="str">
        <f>_xlfn.XLOOKUP(Table5[[#This Row],[Order_Date]],Table8[Date],Table8[Date_Key],"Not Found")</f>
        <v>Not Found</v>
      </c>
      <c r="E1986" s="10" t="str">
        <f>_xlfn.XLOOKUP(R1986,Table4[Region],Table4[Region_Key])</f>
        <v>RK-02</v>
      </c>
      <c r="F1986" s="10" t="str">
        <f>_xlfn.XLOOKUP(S1986,Table6[Sales_Channel],Table6[Channel_Key])</f>
        <v>CK-02</v>
      </c>
      <c r="G1986" s="10" t="str">
        <f>_xlfn.XLOOKUP(T1986,Table7[Gender_Category],Table7[Gender_Key])</f>
        <v>GK-01</v>
      </c>
      <c r="H1986" s="10">
        <f>Cleaned_Data[[#This Row],[Units_Sold]]</f>
        <v>2</v>
      </c>
      <c r="I1986" s="10">
        <f>Cleaned_Data[[#This Row],[MRP]]</f>
        <v>8515.92</v>
      </c>
      <c r="J1986" s="10">
        <f>Cleaned_Data[[#This Row],[Discount_Applied]]</f>
        <v>0</v>
      </c>
      <c r="K1986" s="10">
        <f>Cleaned_Data[[#This Row],[Revenue]]</f>
        <v>0</v>
      </c>
      <c r="L1986" s="10">
        <f>Cleaned_Data[[#This Row],[Profit]]</f>
        <v>255.47</v>
      </c>
      <c r="M1986" s="10" t="str">
        <f>Cleaned_Data[[#This Row],[Product_Name]]</f>
        <v>Flex Trainer</v>
      </c>
      <c r="N1986" s="10" t="str">
        <f>Cleaned_Data[[#This Row],[Product_Line]]</f>
        <v>Training</v>
      </c>
      <c r="O1986" s="10" t="str">
        <f>Cleaned_Data[[#This Row],[Size]]</f>
        <v>NA</v>
      </c>
      <c r="P1986" s="10" t="str">
        <f t="shared" si="60"/>
        <v>Flex Trainer|Training|NA</v>
      </c>
      <c r="Q1986" s="11" t="str">
        <f>Cleaned_Data[[#This Row],[Order_Date]]</f>
        <v/>
      </c>
      <c r="R1986" s="10" t="str">
        <f>Cleaned_Data[[#This Row],[Region]]</f>
        <v>Hyderabad</v>
      </c>
      <c r="S1986" s="10" t="str">
        <f>Cleaned_Data[[#This Row],[Sales_Channel]]</f>
        <v>Retail</v>
      </c>
      <c r="T1986" s="10" t="str">
        <f>Cleaned_Data[[#This Row],[Gender_Category]]</f>
        <v>Kids</v>
      </c>
      <c r="U1986" t="str">
        <f t="shared" si="61"/>
        <v>Not Found</v>
      </c>
      <c r="V1986" s="10"/>
      <c r="W1986" s="10"/>
    </row>
    <row r="1987" spans="1:23" x14ac:dyDescent="0.3">
      <c r="A1987" s="10" t="s">
        <v>2306</v>
      </c>
      <c r="B1987" s="10">
        <f>Cleaned_Data[[#This Row],[Order_ID]]</f>
        <v>4081</v>
      </c>
      <c r="C1987" s="10" t="str">
        <f>_xlfn.XLOOKUP(P1987,Dim_Product!$E$2:$E$221,Dim_Product!$A$2:$A$221,"Not Found")</f>
        <v>PK-96</v>
      </c>
      <c r="D1987" s="10" t="str">
        <f>_xlfn.XLOOKUP(Table5[[#This Row],[Order_Date]],Table8[Date],Table8[Date_Key],"Not Found")</f>
        <v>DK-204</v>
      </c>
      <c r="E1987" s="10" t="str">
        <f>_xlfn.XLOOKUP(R1987,Table4[Region],Table4[Region_Key])</f>
        <v>RK-01</v>
      </c>
      <c r="F1987" s="10" t="str">
        <f>_xlfn.XLOOKUP(S1987,Table6[Sales_Channel],Table6[Channel_Key])</f>
        <v>CK-02</v>
      </c>
      <c r="G1987" s="10" t="str">
        <f>_xlfn.XLOOKUP(T1987,Table7[Gender_Category],Table7[Gender_Key])</f>
        <v>GK-03</v>
      </c>
      <c r="H1987" s="10">
        <f>Cleaned_Data[[#This Row],[Units_Sold]]</f>
        <v>2</v>
      </c>
      <c r="I1987" s="10">
        <f>Cleaned_Data[[#This Row],[MRP]]</f>
        <v>4902.1899999999996</v>
      </c>
      <c r="J1987" s="10">
        <f>Cleaned_Data[[#This Row],[Discount_Applied]]</f>
        <v>0.25</v>
      </c>
      <c r="K1987" s="10">
        <f>Cleaned_Data[[#This Row],[Revenue]]</f>
        <v>0</v>
      </c>
      <c r="L1987" s="10">
        <f>Cleaned_Data[[#This Row],[Profit]]</f>
        <v>608.65</v>
      </c>
      <c r="M1987" s="10" t="str">
        <f>Cleaned_Data[[#This Row],[Product_Name]]</f>
        <v>Waffle One</v>
      </c>
      <c r="N1987" s="10" t="str">
        <f>Cleaned_Data[[#This Row],[Product_Line]]</f>
        <v>Lifestyle</v>
      </c>
      <c r="O1987" s="10" t="str">
        <f>Cleaned_Data[[#This Row],[Size]]</f>
        <v>XL</v>
      </c>
      <c r="P1987" s="10" t="str">
        <f t="shared" ref="P1987:P2050" si="62">TRIM(M1987)&amp;"|"&amp;TRIM(N1987)&amp;"|"&amp;TRIM(O1987)</f>
        <v>Waffle One|Lifestyle|XL</v>
      </c>
      <c r="Q1987" s="11">
        <f>Cleaned_Data[[#This Row],[Order_Date]]</f>
        <v>45336</v>
      </c>
      <c r="R1987" s="10" t="str">
        <f>Cleaned_Data[[#This Row],[Region]]</f>
        <v>Bangalore</v>
      </c>
      <c r="S1987" s="10" t="str">
        <f>Cleaned_Data[[#This Row],[Sales_Channel]]</f>
        <v>Retail</v>
      </c>
      <c r="T1987" s="10" t="str">
        <f>Cleaned_Data[[#This Row],[Gender_Category]]</f>
        <v>Men</v>
      </c>
      <c r="U1987" t="str">
        <f t="shared" ref="U1987:U2050" si="63">IF(D1987="",0,D1987)</f>
        <v>DK-204</v>
      </c>
      <c r="V1987" s="10"/>
      <c r="W1987" s="10"/>
    </row>
    <row r="1988" spans="1:23" x14ac:dyDescent="0.3">
      <c r="A1988" s="10" t="s">
        <v>2307</v>
      </c>
      <c r="B1988" s="10">
        <f>Cleaned_Data[[#This Row],[Order_ID]]</f>
        <v>4082</v>
      </c>
      <c r="C1988" s="10" t="str">
        <f>_xlfn.XLOOKUP(P1988,Dim_Product!$E$2:$E$221,Dim_Product!$A$2:$A$221,"Not Found")</f>
        <v>PK-08</v>
      </c>
      <c r="D1988" s="10" t="str">
        <f>_xlfn.XLOOKUP(Table5[[#This Row],[Order_Date]],Table8[Date],Table8[Date_Key],"Not Found")</f>
        <v>DK-474</v>
      </c>
      <c r="E1988" s="10" t="str">
        <f>_xlfn.XLOOKUP(R1988,Table4[Region],Table4[Region_Key])</f>
        <v>RK-01</v>
      </c>
      <c r="F1988" s="10" t="str">
        <f>_xlfn.XLOOKUP(S1988,Table6[Sales_Channel],Table6[Channel_Key])</f>
        <v>CK-02</v>
      </c>
      <c r="G1988" s="10" t="str">
        <f>_xlfn.XLOOKUP(T1988,Table7[Gender_Category],Table7[Gender_Key])</f>
        <v>GK-01</v>
      </c>
      <c r="H1988" s="10">
        <f>Cleaned_Data[[#This Row],[Units_Sold]]</f>
        <v>2</v>
      </c>
      <c r="I1988" s="10">
        <f>Cleaned_Data[[#This Row],[MRP]]</f>
        <v>8233.64</v>
      </c>
      <c r="J1988" s="10">
        <f>Cleaned_Data[[#This Row],[Discount_Applied]]</f>
        <v>0</v>
      </c>
      <c r="K1988" s="10">
        <f>Cleaned_Data[[#This Row],[Revenue]]</f>
        <v>0</v>
      </c>
      <c r="L1988" s="10">
        <f>Cleaned_Data[[#This Row],[Profit]]</f>
        <v>3007.26</v>
      </c>
      <c r="M1988" s="10" t="str">
        <f>Cleaned_Data[[#This Row],[Product_Name]]</f>
        <v>Mercurial Superfly</v>
      </c>
      <c r="N1988" s="10" t="str">
        <f>Cleaned_Data[[#This Row],[Product_Line]]</f>
        <v>Soccer</v>
      </c>
      <c r="O1988" s="10" t="str">
        <f>Cleaned_Data[[#This Row],[Size]]</f>
        <v>M</v>
      </c>
      <c r="P1988" s="10" t="str">
        <f t="shared" si="62"/>
        <v>Mercurial Superfly|Soccer|M</v>
      </c>
      <c r="Q1988" s="11">
        <f>Cleaned_Data[[#This Row],[Order_Date]]</f>
        <v>45606</v>
      </c>
      <c r="R1988" s="10" t="str">
        <f>Cleaned_Data[[#This Row],[Region]]</f>
        <v>Bangalore</v>
      </c>
      <c r="S1988" s="10" t="str">
        <f>Cleaned_Data[[#This Row],[Sales_Channel]]</f>
        <v>Retail</v>
      </c>
      <c r="T1988" s="10" t="str">
        <f>Cleaned_Data[[#This Row],[Gender_Category]]</f>
        <v>Kids</v>
      </c>
      <c r="U1988" t="str">
        <f t="shared" si="63"/>
        <v>DK-474</v>
      </c>
      <c r="V1988" s="10"/>
      <c r="W1988" s="10"/>
    </row>
    <row r="1989" spans="1:23" x14ac:dyDescent="0.3">
      <c r="A1989" s="10" t="s">
        <v>2308</v>
      </c>
      <c r="B1989" s="10">
        <f>Cleaned_Data[[#This Row],[Order_ID]]</f>
        <v>4083</v>
      </c>
      <c r="C1989" s="10" t="str">
        <f>_xlfn.XLOOKUP(P1989,Dim_Product!$E$2:$E$221,Dim_Product!$A$2:$A$221,"Not Found")</f>
        <v>PK-10</v>
      </c>
      <c r="D1989" s="10" t="str">
        <f>_xlfn.XLOOKUP(Table5[[#This Row],[Order_Date]],Table8[Date],Table8[Date_Key],"Not Found")</f>
        <v>DK-390</v>
      </c>
      <c r="E1989" s="10" t="str">
        <f>_xlfn.XLOOKUP(R1989,Table4[Region],Table4[Region_Key])</f>
        <v>RK-01</v>
      </c>
      <c r="F1989" s="10" t="str">
        <f>_xlfn.XLOOKUP(S1989,Table6[Sales_Channel],Table6[Channel_Key])</f>
        <v>CK-01</v>
      </c>
      <c r="G1989" s="10" t="str">
        <f>_xlfn.XLOOKUP(T1989,Table7[Gender_Category],Table7[Gender_Key])</f>
        <v>GK-03</v>
      </c>
      <c r="H1989" s="10">
        <f>Cleaned_Data[[#This Row],[Units_Sold]]</f>
        <v>2</v>
      </c>
      <c r="I1989" s="10">
        <f>Cleaned_Data[[#This Row],[MRP]]</f>
        <v>8711.81</v>
      </c>
      <c r="J1989" s="10">
        <f>Cleaned_Data[[#This Row],[Discount_Applied]]</f>
        <v>0</v>
      </c>
      <c r="K1989" s="10">
        <f>Cleaned_Data[[#This Row],[Revenue]]</f>
        <v>0</v>
      </c>
      <c r="L1989" s="10">
        <f>Cleaned_Data[[#This Row],[Profit]]</f>
        <v>-773.05</v>
      </c>
      <c r="M1989" s="10" t="str">
        <f>Cleaned_Data[[#This Row],[Product_Name]]</f>
        <v>Flex Trainer</v>
      </c>
      <c r="N1989" s="10" t="str">
        <f>Cleaned_Data[[#This Row],[Product_Line]]</f>
        <v>Training</v>
      </c>
      <c r="O1989" s="10" t="str">
        <f>Cleaned_Data[[#This Row],[Size]]</f>
        <v>L</v>
      </c>
      <c r="P1989" s="10" t="str">
        <f t="shared" si="62"/>
        <v>Flex Trainer|Training|L</v>
      </c>
      <c r="Q1989" s="11">
        <f>Cleaned_Data[[#This Row],[Order_Date]]</f>
        <v>45522</v>
      </c>
      <c r="R1989" s="10" t="str">
        <f>Cleaned_Data[[#This Row],[Region]]</f>
        <v>Bangalore</v>
      </c>
      <c r="S1989" s="10" t="str">
        <f>Cleaned_Data[[#This Row],[Sales_Channel]]</f>
        <v>Online</v>
      </c>
      <c r="T1989" s="10" t="str">
        <f>Cleaned_Data[[#This Row],[Gender_Category]]</f>
        <v>Men</v>
      </c>
      <c r="U1989" t="str">
        <f t="shared" si="63"/>
        <v>DK-390</v>
      </c>
      <c r="V1989" s="10"/>
      <c r="W1989" s="10"/>
    </row>
    <row r="1990" spans="1:23" x14ac:dyDescent="0.3">
      <c r="A1990" s="10" t="s">
        <v>2309</v>
      </c>
      <c r="B1990" s="10">
        <f>Cleaned_Data[[#This Row],[Order_ID]]</f>
        <v>4084</v>
      </c>
      <c r="C1990" s="10" t="str">
        <f>_xlfn.XLOOKUP(P1990,Dim_Product!$E$2:$E$221,Dim_Product!$A$2:$A$221,"Not Found")</f>
        <v>PK-155</v>
      </c>
      <c r="D1990" s="10" t="str">
        <f>_xlfn.XLOOKUP(Table5[[#This Row],[Order_Date]],Table8[Date],Table8[Date_Key],"Not Found")</f>
        <v>DK-443</v>
      </c>
      <c r="E1990" s="10" t="str">
        <f>_xlfn.XLOOKUP(R1990,Table4[Region],Table4[Region_Key])</f>
        <v>RK-06</v>
      </c>
      <c r="F1990" s="10" t="str">
        <f>_xlfn.XLOOKUP(S1990,Table6[Sales_Channel],Table6[Channel_Key])</f>
        <v>CK-02</v>
      </c>
      <c r="G1990" s="10" t="str">
        <f>_xlfn.XLOOKUP(T1990,Table7[Gender_Category],Table7[Gender_Key])</f>
        <v>GK-01</v>
      </c>
      <c r="H1990" s="10">
        <f>Cleaned_Data[[#This Row],[Units_Sold]]</f>
        <v>-1</v>
      </c>
      <c r="I1990" s="10">
        <f>Cleaned_Data[[#This Row],[MRP]]</f>
        <v>2108.04</v>
      </c>
      <c r="J1990" s="10">
        <f>Cleaned_Data[[#This Row],[Discount_Applied]]</f>
        <v>0</v>
      </c>
      <c r="K1990" s="10">
        <f>Cleaned_Data[[#This Row],[Revenue]]</f>
        <v>0</v>
      </c>
      <c r="L1990" s="10">
        <f>Cleaned_Data[[#This Row],[Profit]]</f>
        <v>-1087.3399999999999</v>
      </c>
      <c r="M1990" s="10" t="str">
        <f>Cleaned_Data[[#This Row],[Product_Name]]</f>
        <v>Air Zoom</v>
      </c>
      <c r="N1990" s="10" t="str">
        <f>Cleaned_Data[[#This Row],[Product_Line]]</f>
        <v>Running</v>
      </c>
      <c r="O1990" s="10" t="str">
        <f>Cleaned_Data[[#This Row],[Size]]</f>
        <v>7</v>
      </c>
      <c r="P1990" s="10" t="str">
        <f t="shared" si="62"/>
        <v>Air Zoom|Running|7</v>
      </c>
      <c r="Q1990" s="11">
        <f>Cleaned_Data[[#This Row],[Order_Date]]</f>
        <v>45575</v>
      </c>
      <c r="R1990" s="10" t="str">
        <f>Cleaned_Data[[#This Row],[Region]]</f>
        <v>Kolkata</v>
      </c>
      <c r="S1990" s="10" t="str">
        <f>Cleaned_Data[[#This Row],[Sales_Channel]]</f>
        <v>Retail</v>
      </c>
      <c r="T1990" s="10" t="str">
        <f>Cleaned_Data[[#This Row],[Gender_Category]]</f>
        <v>Kids</v>
      </c>
      <c r="U1990" t="str">
        <f t="shared" si="63"/>
        <v>DK-443</v>
      </c>
      <c r="V1990" s="10"/>
      <c r="W1990" s="10"/>
    </row>
    <row r="1991" spans="1:23" x14ac:dyDescent="0.3">
      <c r="A1991" s="10" t="s">
        <v>2310</v>
      </c>
      <c r="B1991" s="10">
        <f>Cleaned_Data[[#This Row],[Order_ID]]</f>
        <v>4085</v>
      </c>
      <c r="C1991" s="10" t="str">
        <f>_xlfn.XLOOKUP(P1991,Dim_Product!$E$2:$E$221,Dim_Product!$A$2:$A$221,"Not Found")</f>
        <v>PK-110</v>
      </c>
      <c r="D1991" s="10" t="str">
        <f>_xlfn.XLOOKUP(Table5[[#This Row],[Order_Date]],Table8[Date],Table8[Date_Key],"Not Found")</f>
        <v>DK-453</v>
      </c>
      <c r="E1991" s="10" t="str">
        <f>_xlfn.XLOOKUP(R1991,Table4[Region],Table4[Region_Key])</f>
        <v>RK-01</v>
      </c>
      <c r="F1991" s="10" t="str">
        <f>_xlfn.XLOOKUP(S1991,Table6[Sales_Channel],Table6[Channel_Key])</f>
        <v>CK-01</v>
      </c>
      <c r="G1991" s="10" t="str">
        <f>_xlfn.XLOOKUP(T1991,Table7[Gender_Category],Table7[Gender_Key])</f>
        <v>GK-03</v>
      </c>
      <c r="H1991" s="10">
        <f>Cleaned_Data[[#This Row],[Units_Sold]]</f>
        <v>4</v>
      </c>
      <c r="I1991" s="10">
        <f>Cleaned_Data[[#This Row],[MRP]]</f>
        <v>6110.0300000000007</v>
      </c>
      <c r="J1991" s="10">
        <f>Cleaned_Data[[#This Row],[Discount_Applied]]</f>
        <v>0</v>
      </c>
      <c r="K1991" s="10">
        <f>Cleaned_Data[[#This Row],[Revenue]]</f>
        <v>0</v>
      </c>
      <c r="L1991" s="10">
        <f>Cleaned_Data[[#This Row],[Profit]]</f>
        <v>1897.69</v>
      </c>
      <c r="M1991" s="10" t="str">
        <f>Cleaned_Data[[#This Row],[Product_Name]]</f>
        <v>Dunk Low</v>
      </c>
      <c r="N1991" s="10" t="str">
        <f>Cleaned_Data[[#This Row],[Product_Line]]</f>
        <v>Lifestyle</v>
      </c>
      <c r="O1991" s="10" t="str">
        <f>Cleaned_Data[[#This Row],[Size]]</f>
        <v>L</v>
      </c>
      <c r="P1991" s="10" t="str">
        <f t="shared" si="62"/>
        <v>Dunk Low|Lifestyle|L</v>
      </c>
      <c r="Q1991" s="11">
        <f>Cleaned_Data[[#This Row],[Order_Date]]</f>
        <v>45585</v>
      </c>
      <c r="R1991" s="10" t="str">
        <f>Cleaned_Data[[#This Row],[Region]]</f>
        <v>Bangalore</v>
      </c>
      <c r="S1991" s="10" t="str">
        <f>Cleaned_Data[[#This Row],[Sales_Channel]]</f>
        <v>Online</v>
      </c>
      <c r="T1991" s="10" t="str">
        <f>Cleaned_Data[[#This Row],[Gender_Category]]</f>
        <v>Men</v>
      </c>
      <c r="U1991" t="str">
        <f t="shared" si="63"/>
        <v>DK-453</v>
      </c>
      <c r="V1991" s="10"/>
      <c r="W1991" s="10"/>
    </row>
    <row r="1992" spans="1:23" x14ac:dyDescent="0.3">
      <c r="A1992" s="10" t="s">
        <v>2311</v>
      </c>
      <c r="B1992" s="10">
        <f>Cleaned_Data[[#This Row],[Order_ID]]</f>
        <v>4086</v>
      </c>
      <c r="C1992" s="10" t="str">
        <f>_xlfn.XLOOKUP(P1992,Dim_Product!$E$2:$E$221,Dim_Product!$A$2:$A$221,"Not Found")</f>
        <v>PK-90</v>
      </c>
      <c r="D1992" s="10" t="str">
        <f>_xlfn.XLOOKUP(Table5[[#This Row],[Order_Date]],Table8[Date],Table8[Date_Key],"Not Found")</f>
        <v>Not Found</v>
      </c>
      <c r="E1992" s="10" t="str">
        <f>_xlfn.XLOOKUP(R1992,Table4[Region],Table4[Region_Key])</f>
        <v>RK-04</v>
      </c>
      <c r="F1992" s="10" t="str">
        <f>_xlfn.XLOOKUP(S1992,Table6[Sales_Channel],Table6[Channel_Key])</f>
        <v>CK-01</v>
      </c>
      <c r="G1992" s="10" t="str">
        <f>_xlfn.XLOOKUP(T1992,Table7[Gender_Category],Table7[Gender_Key])</f>
        <v>GK-02</v>
      </c>
      <c r="H1992" s="10">
        <f>Cleaned_Data[[#This Row],[Units_Sold]]</f>
        <v>3</v>
      </c>
      <c r="I1992" s="10">
        <f>Cleaned_Data[[#This Row],[MRP]]</f>
        <v>4537.0200000000004</v>
      </c>
      <c r="J1992" s="10">
        <f>Cleaned_Data[[#This Row],[Discount_Applied]]</f>
        <v>0</v>
      </c>
      <c r="K1992" s="10">
        <f>Cleaned_Data[[#This Row],[Revenue]]</f>
        <v>0</v>
      </c>
      <c r="L1992" s="10">
        <f>Cleaned_Data[[#This Row],[Profit]]</f>
        <v>-195</v>
      </c>
      <c r="M1992" s="10" t="str">
        <f>Cleaned_Data[[#This Row],[Product_Name]]</f>
        <v>Air Zoom</v>
      </c>
      <c r="N1992" s="10" t="str">
        <f>Cleaned_Data[[#This Row],[Product_Line]]</f>
        <v>Running</v>
      </c>
      <c r="O1992" s="10" t="str">
        <f>Cleaned_Data[[#This Row],[Size]]</f>
        <v>XL</v>
      </c>
      <c r="P1992" s="10" t="str">
        <f t="shared" si="62"/>
        <v>Air Zoom|Running|XL</v>
      </c>
      <c r="Q1992" s="11" t="str">
        <f>Cleaned_Data[[#This Row],[Order_Date]]</f>
        <v/>
      </c>
      <c r="R1992" s="10" t="str">
        <f>Cleaned_Data[[#This Row],[Region]]</f>
        <v>Pune</v>
      </c>
      <c r="S1992" s="10" t="str">
        <f>Cleaned_Data[[#This Row],[Sales_Channel]]</f>
        <v>Online</v>
      </c>
      <c r="T1992" s="10" t="str">
        <f>Cleaned_Data[[#This Row],[Gender_Category]]</f>
        <v>Women</v>
      </c>
      <c r="U1992" t="str">
        <f t="shared" si="63"/>
        <v>Not Found</v>
      </c>
      <c r="V1992" s="10"/>
      <c r="W1992" s="10"/>
    </row>
    <row r="1993" spans="1:23" x14ac:dyDescent="0.3">
      <c r="A1993" s="10" t="s">
        <v>2312</v>
      </c>
      <c r="B1993" s="10">
        <f>Cleaned_Data[[#This Row],[Order_ID]]</f>
        <v>4087</v>
      </c>
      <c r="C1993" s="10" t="str">
        <f>_xlfn.XLOOKUP(P1993,Dim_Product!$E$2:$E$221,Dim_Product!$A$2:$A$221,"Not Found")</f>
        <v>PK-56</v>
      </c>
      <c r="D1993" s="10" t="str">
        <f>_xlfn.XLOOKUP(Table5[[#This Row],[Order_Date]],Table8[Date],Table8[Date_Key],"Not Found")</f>
        <v>DK-725</v>
      </c>
      <c r="E1993" s="10" t="str">
        <f>_xlfn.XLOOKUP(R1993,Table4[Region],Table4[Region_Key])</f>
        <v>RK-02</v>
      </c>
      <c r="F1993" s="10" t="str">
        <f>_xlfn.XLOOKUP(S1993,Table6[Sales_Channel],Table6[Channel_Key])</f>
        <v>CK-02</v>
      </c>
      <c r="G1993" s="10" t="str">
        <f>_xlfn.XLOOKUP(T1993,Table7[Gender_Category],Table7[Gender_Key])</f>
        <v>GK-03</v>
      </c>
      <c r="H1993" s="10">
        <f>Cleaned_Data[[#This Row],[Units_Sold]]</f>
        <v>2</v>
      </c>
      <c r="I1993" s="10">
        <f>Cleaned_Data[[#This Row],[MRP]]</f>
        <v>6110.0300000000007</v>
      </c>
      <c r="J1993" s="10">
        <f>Cleaned_Data[[#This Row],[Discount_Applied]]</f>
        <v>0</v>
      </c>
      <c r="K1993" s="10">
        <f>Cleaned_Data[[#This Row],[Revenue]]</f>
        <v>0</v>
      </c>
      <c r="L1993" s="10">
        <f>Cleaned_Data[[#This Row],[Profit]]</f>
        <v>3939.54</v>
      </c>
      <c r="M1993" s="10" t="str">
        <f>Cleaned_Data[[#This Row],[Product_Name]]</f>
        <v>LeBron 20</v>
      </c>
      <c r="N1993" s="10" t="str">
        <f>Cleaned_Data[[#This Row],[Product_Line]]</f>
        <v>Basketball</v>
      </c>
      <c r="O1993" s="10" t="str">
        <f>Cleaned_Data[[#This Row],[Size]]</f>
        <v>NA</v>
      </c>
      <c r="P1993" s="10" t="str">
        <f t="shared" si="62"/>
        <v>LeBron 20|Basketball|NA</v>
      </c>
      <c r="Q1993" s="11">
        <f>Cleaned_Data[[#This Row],[Order_Date]]</f>
        <v>45857</v>
      </c>
      <c r="R1993" s="10" t="str">
        <f>Cleaned_Data[[#This Row],[Region]]</f>
        <v>Hyderabad</v>
      </c>
      <c r="S1993" s="10" t="str">
        <f>Cleaned_Data[[#This Row],[Sales_Channel]]</f>
        <v>Retail</v>
      </c>
      <c r="T1993" s="10" t="str">
        <f>Cleaned_Data[[#This Row],[Gender_Category]]</f>
        <v>Men</v>
      </c>
      <c r="U1993" t="str">
        <f t="shared" si="63"/>
        <v>DK-725</v>
      </c>
      <c r="V1993" s="10"/>
      <c r="W1993" s="10"/>
    </row>
    <row r="1994" spans="1:23" x14ac:dyDescent="0.3">
      <c r="A1994" s="10" t="s">
        <v>2313</v>
      </c>
      <c r="B1994" s="10">
        <f>Cleaned_Data[[#This Row],[Order_ID]]</f>
        <v>4088</v>
      </c>
      <c r="C1994" s="10" t="str">
        <f>_xlfn.XLOOKUP(P1994,Dim_Product!$E$2:$E$221,Dim_Product!$A$2:$A$221,"Not Found")</f>
        <v>PK-06</v>
      </c>
      <c r="D1994" s="10" t="str">
        <f>_xlfn.XLOOKUP(Table5[[#This Row],[Order_Date]],Table8[Date],Table8[Date_Key],"Not Found")</f>
        <v>DK-538</v>
      </c>
      <c r="E1994" s="10" t="str">
        <f>_xlfn.XLOOKUP(R1994,Table4[Region],Table4[Region_Key])</f>
        <v>RK-03</v>
      </c>
      <c r="F1994" s="10" t="str">
        <f>_xlfn.XLOOKUP(S1994,Table6[Sales_Channel],Table6[Channel_Key])</f>
        <v>CK-02</v>
      </c>
      <c r="G1994" s="10" t="str">
        <f>_xlfn.XLOOKUP(T1994,Table7[Gender_Category],Table7[Gender_Key])</f>
        <v>GK-03</v>
      </c>
      <c r="H1994" s="10">
        <f>Cleaned_Data[[#This Row],[Units_Sold]]</f>
        <v>2</v>
      </c>
      <c r="I1994" s="10">
        <f>Cleaned_Data[[#This Row],[MRP]]</f>
        <v>5649.73</v>
      </c>
      <c r="J1994" s="10">
        <f>Cleaned_Data[[#This Row],[Discount_Applied]]</f>
        <v>0.41</v>
      </c>
      <c r="K1994" s="10">
        <f>Cleaned_Data[[#This Row],[Revenue]]</f>
        <v>6666.68</v>
      </c>
      <c r="L1994" s="10">
        <f>Cleaned_Data[[#This Row],[Profit]]</f>
        <v>1548.1</v>
      </c>
      <c r="M1994" s="10" t="str">
        <f>Cleaned_Data[[#This Row],[Product_Name]]</f>
        <v>Flex Trainer</v>
      </c>
      <c r="N1994" s="10" t="str">
        <f>Cleaned_Data[[#This Row],[Product_Line]]</f>
        <v>Training</v>
      </c>
      <c r="O1994" s="10" t="str">
        <f>Cleaned_Data[[#This Row],[Size]]</f>
        <v>M</v>
      </c>
      <c r="P1994" s="10" t="str">
        <f t="shared" si="62"/>
        <v>Flex Trainer|Training|M</v>
      </c>
      <c r="Q1994" s="11">
        <f>Cleaned_Data[[#This Row],[Order_Date]]</f>
        <v>45670</v>
      </c>
      <c r="R1994" s="10" t="str">
        <f>Cleaned_Data[[#This Row],[Region]]</f>
        <v>Mumbai</v>
      </c>
      <c r="S1994" s="10" t="str">
        <f>Cleaned_Data[[#This Row],[Sales_Channel]]</f>
        <v>Retail</v>
      </c>
      <c r="T1994" s="10" t="str">
        <f>Cleaned_Data[[#This Row],[Gender_Category]]</f>
        <v>Men</v>
      </c>
      <c r="U1994" t="str">
        <f t="shared" si="63"/>
        <v>DK-538</v>
      </c>
      <c r="V1994" s="10"/>
      <c r="W1994" s="10"/>
    </row>
    <row r="1995" spans="1:23" x14ac:dyDescent="0.3">
      <c r="A1995" s="10" t="s">
        <v>2314</v>
      </c>
      <c r="B1995" s="10">
        <f>Cleaned_Data[[#This Row],[Order_ID]]</f>
        <v>4089</v>
      </c>
      <c r="C1995" s="10" t="str">
        <f>_xlfn.XLOOKUP(P1995,Dim_Product!$E$2:$E$221,Dim_Product!$A$2:$A$221,"Not Found")</f>
        <v>PK-89</v>
      </c>
      <c r="D1995" s="10" t="str">
        <f>_xlfn.XLOOKUP(Table5[[#This Row],[Order_Date]],Table8[Date],Table8[Date_Key],"Not Found")</f>
        <v>DK-640</v>
      </c>
      <c r="E1995" s="10" t="str">
        <f>_xlfn.XLOOKUP(R1995,Table4[Region],Table4[Region_Key])</f>
        <v>RK-01</v>
      </c>
      <c r="F1995" s="10" t="str">
        <f>_xlfn.XLOOKUP(S1995,Table6[Sales_Channel],Table6[Channel_Key])</f>
        <v>CK-01</v>
      </c>
      <c r="G1995" s="10" t="str">
        <f>_xlfn.XLOOKUP(T1995,Table7[Gender_Category],Table7[Gender_Key])</f>
        <v>GK-02</v>
      </c>
      <c r="H1995" s="10">
        <f>Cleaned_Data[[#This Row],[Units_Sold]]</f>
        <v>2</v>
      </c>
      <c r="I1995" s="10">
        <f>Cleaned_Data[[#This Row],[MRP]]</f>
        <v>6110.0300000000007</v>
      </c>
      <c r="J1995" s="10">
        <f>Cleaned_Data[[#This Row],[Discount_Applied]]</f>
        <v>0</v>
      </c>
      <c r="K1995" s="10">
        <f>Cleaned_Data[[#This Row],[Revenue]]</f>
        <v>0</v>
      </c>
      <c r="L1995" s="10">
        <f>Cleaned_Data[[#This Row],[Profit]]</f>
        <v>2854.02</v>
      </c>
      <c r="M1995" s="10" t="str">
        <f>Cleaned_Data[[#This Row],[Product_Name]]</f>
        <v>React Infinity</v>
      </c>
      <c r="N1995" s="10" t="str">
        <f>Cleaned_Data[[#This Row],[Product_Line]]</f>
        <v>Running</v>
      </c>
      <c r="O1995" s="10" t="str">
        <f>Cleaned_Data[[#This Row],[Size]]</f>
        <v>NA</v>
      </c>
      <c r="P1995" s="10" t="str">
        <f t="shared" si="62"/>
        <v>React Infinity|Running|NA</v>
      </c>
      <c r="Q1995" s="11">
        <f>Cleaned_Data[[#This Row],[Order_Date]]</f>
        <v>45772</v>
      </c>
      <c r="R1995" s="10" t="str">
        <f>Cleaned_Data[[#This Row],[Region]]</f>
        <v>Bangalore</v>
      </c>
      <c r="S1995" s="10" t="str">
        <f>Cleaned_Data[[#This Row],[Sales_Channel]]</f>
        <v>Online</v>
      </c>
      <c r="T1995" s="10" t="str">
        <f>Cleaned_Data[[#This Row],[Gender_Category]]</f>
        <v>Women</v>
      </c>
      <c r="U1995" t="str">
        <f t="shared" si="63"/>
        <v>DK-640</v>
      </c>
      <c r="V1995" s="10"/>
      <c r="W1995" s="10"/>
    </row>
    <row r="1996" spans="1:23" x14ac:dyDescent="0.3">
      <c r="A1996" s="10" t="s">
        <v>2315</v>
      </c>
      <c r="B1996" s="10">
        <f>Cleaned_Data[[#This Row],[Order_ID]]</f>
        <v>4090</v>
      </c>
      <c r="C1996" s="10" t="str">
        <f>_xlfn.XLOOKUP(P1996,Dim_Product!$E$2:$E$221,Dim_Product!$A$2:$A$221,"Not Found")</f>
        <v>PK-119</v>
      </c>
      <c r="D1996" s="10" t="str">
        <f>_xlfn.XLOOKUP(Table5[[#This Row],[Order_Date]],Table8[Date],Table8[Date_Key],"Not Found")</f>
        <v>DK-627</v>
      </c>
      <c r="E1996" s="10" t="str">
        <f>_xlfn.XLOOKUP(R1996,Table4[Region],Table4[Region_Key])</f>
        <v>RK-05</v>
      </c>
      <c r="F1996" s="10" t="str">
        <f>_xlfn.XLOOKUP(S1996,Table6[Sales_Channel],Table6[Channel_Key])</f>
        <v>CK-02</v>
      </c>
      <c r="G1996" s="10" t="str">
        <f>_xlfn.XLOOKUP(T1996,Table7[Gender_Category],Table7[Gender_Key])</f>
        <v>GK-03</v>
      </c>
      <c r="H1996" s="10">
        <f>Cleaned_Data[[#This Row],[Units_Sold]]</f>
        <v>2</v>
      </c>
      <c r="I1996" s="10">
        <f>Cleaned_Data[[#This Row],[MRP]]</f>
        <v>5109.51</v>
      </c>
      <c r="J1996" s="10">
        <f>Cleaned_Data[[#This Row],[Discount_Applied]]</f>
        <v>0</v>
      </c>
      <c r="K1996" s="10">
        <f>Cleaned_Data[[#This Row],[Revenue]]</f>
        <v>0</v>
      </c>
      <c r="L1996" s="10">
        <f>Cleaned_Data[[#This Row],[Profit]]</f>
        <v>-1164.28</v>
      </c>
      <c r="M1996" s="10" t="str">
        <f>Cleaned_Data[[#This Row],[Product_Name]]</f>
        <v>Air Force 1</v>
      </c>
      <c r="N1996" s="10" t="str">
        <f>Cleaned_Data[[#This Row],[Product_Line]]</f>
        <v>Lifestyle</v>
      </c>
      <c r="O1996" s="10" t="str">
        <f>Cleaned_Data[[#This Row],[Size]]</f>
        <v>L</v>
      </c>
      <c r="P1996" s="10" t="str">
        <f t="shared" si="62"/>
        <v>Air Force 1|Lifestyle|L</v>
      </c>
      <c r="Q1996" s="11">
        <f>Cleaned_Data[[#This Row],[Order_Date]]</f>
        <v>45759</v>
      </c>
      <c r="R1996" s="10" t="str">
        <f>Cleaned_Data[[#This Row],[Region]]</f>
        <v>Delhi</v>
      </c>
      <c r="S1996" s="10" t="str">
        <f>Cleaned_Data[[#This Row],[Sales_Channel]]</f>
        <v>Retail</v>
      </c>
      <c r="T1996" s="10" t="str">
        <f>Cleaned_Data[[#This Row],[Gender_Category]]</f>
        <v>Men</v>
      </c>
      <c r="U1996" t="str">
        <f t="shared" si="63"/>
        <v>DK-627</v>
      </c>
      <c r="V1996" s="10"/>
      <c r="W1996" s="10"/>
    </row>
    <row r="1997" spans="1:23" x14ac:dyDescent="0.3">
      <c r="A1997" s="10" t="s">
        <v>2316</v>
      </c>
      <c r="B1997" s="10">
        <f>Cleaned_Data[[#This Row],[Order_ID]]</f>
        <v>4091</v>
      </c>
      <c r="C1997" s="10" t="str">
        <f>_xlfn.XLOOKUP(P1997,Dim_Product!$E$2:$E$221,Dim_Product!$A$2:$A$221,"Not Found")</f>
        <v>PK-19</v>
      </c>
      <c r="D1997" s="10" t="str">
        <f>_xlfn.XLOOKUP(Table5[[#This Row],[Order_Date]],Table8[Date],Table8[Date_Key],"Not Found")</f>
        <v>Not Found</v>
      </c>
      <c r="E1997" s="10" t="str">
        <f>_xlfn.XLOOKUP(R1997,Table4[Region],Table4[Region_Key])</f>
        <v>RK-06</v>
      </c>
      <c r="F1997" s="10" t="str">
        <f>_xlfn.XLOOKUP(S1997,Table6[Sales_Channel],Table6[Channel_Key])</f>
        <v>CK-02</v>
      </c>
      <c r="G1997" s="10" t="str">
        <f>_xlfn.XLOOKUP(T1997,Table7[Gender_Category],Table7[Gender_Key])</f>
        <v>GK-01</v>
      </c>
      <c r="H1997" s="10">
        <f>Cleaned_Data[[#This Row],[Units_Sold]]</f>
        <v>2</v>
      </c>
      <c r="I1997" s="10">
        <f>Cleaned_Data[[#This Row],[MRP]]</f>
        <v>8331.85</v>
      </c>
      <c r="J1997" s="10">
        <f>Cleaned_Data[[#This Row],[Discount_Applied]]</f>
        <v>0</v>
      </c>
      <c r="K1997" s="10">
        <f>Cleaned_Data[[#This Row],[Revenue]]</f>
        <v>0</v>
      </c>
      <c r="L1997" s="10">
        <f>Cleaned_Data[[#This Row],[Profit]]</f>
        <v>1061.2</v>
      </c>
      <c r="M1997" s="10" t="str">
        <f>Cleaned_Data[[#This Row],[Product_Name]]</f>
        <v>Free RN</v>
      </c>
      <c r="N1997" s="10" t="str">
        <f>Cleaned_Data[[#This Row],[Product_Line]]</f>
        <v>Running</v>
      </c>
      <c r="O1997" s="10" t="str">
        <f>Cleaned_Data[[#This Row],[Size]]</f>
        <v>L</v>
      </c>
      <c r="P1997" s="10" t="str">
        <f t="shared" si="62"/>
        <v>Free RN|Running|L</v>
      </c>
      <c r="Q1997" s="11" t="str">
        <f>Cleaned_Data[[#This Row],[Order_Date]]</f>
        <v/>
      </c>
      <c r="R1997" s="10" t="str">
        <f>Cleaned_Data[[#This Row],[Region]]</f>
        <v>Kolkata</v>
      </c>
      <c r="S1997" s="10" t="str">
        <f>Cleaned_Data[[#This Row],[Sales_Channel]]</f>
        <v>Retail</v>
      </c>
      <c r="T1997" s="10" t="str">
        <f>Cleaned_Data[[#This Row],[Gender_Category]]</f>
        <v>Kids</v>
      </c>
      <c r="U1997" t="str">
        <f t="shared" si="63"/>
        <v>Not Found</v>
      </c>
      <c r="V1997" s="10"/>
      <c r="W1997" s="10"/>
    </row>
    <row r="1998" spans="1:23" x14ac:dyDescent="0.3">
      <c r="A1998" s="10" t="s">
        <v>2317</v>
      </c>
      <c r="B1998" s="10">
        <f>Cleaned_Data[[#This Row],[Order_ID]]</f>
        <v>4092</v>
      </c>
      <c r="C1998" s="10" t="str">
        <f>_xlfn.XLOOKUP(P1998,Dim_Product!$E$2:$E$221,Dim_Product!$A$2:$A$221,"Not Found")</f>
        <v>PK-44</v>
      </c>
      <c r="D1998" s="10" t="str">
        <f>_xlfn.XLOOKUP(Table5[[#This Row],[Order_Date]],Table8[Date],Table8[Date_Key],"Not Found")</f>
        <v>Not Found</v>
      </c>
      <c r="E1998" s="10" t="str">
        <f>_xlfn.XLOOKUP(R1998,Table4[Region],Table4[Region_Key])</f>
        <v>RK-05</v>
      </c>
      <c r="F1998" s="10" t="str">
        <f>_xlfn.XLOOKUP(S1998,Table6[Sales_Channel],Table6[Channel_Key])</f>
        <v>CK-01</v>
      </c>
      <c r="G1998" s="10" t="str">
        <f>_xlfn.XLOOKUP(T1998,Table7[Gender_Category],Table7[Gender_Key])</f>
        <v>GK-02</v>
      </c>
      <c r="H1998" s="10">
        <f>Cleaned_Data[[#This Row],[Units_Sold]]</f>
        <v>-1</v>
      </c>
      <c r="I1998" s="10">
        <f>Cleaned_Data[[#This Row],[MRP]]</f>
        <v>9861.7999999999993</v>
      </c>
      <c r="J1998" s="10">
        <f>Cleaned_Data[[#This Row],[Discount_Applied]]</f>
        <v>0</v>
      </c>
      <c r="K1998" s="10">
        <f>Cleaned_Data[[#This Row],[Revenue]]</f>
        <v>0</v>
      </c>
      <c r="L1998" s="10">
        <f>Cleaned_Data[[#This Row],[Profit]]</f>
        <v>48.02</v>
      </c>
      <c r="M1998" s="10" t="str">
        <f>Cleaned_Data[[#This Row],[Product_Name]]</f>
        <v>Air Force 1</v>
      </c>
      <c r="N1998" s="10" t="str">
        <f>Cleaned_Data[[#This Row],[Product_Line]]</f>
        <v>Lifestyle</v>
      </c>
      <c r="O1998" s="10" t="str">
        <f>Cleaned_Data[[#This Row],[Size]]</f>
        <v>XL</v>
      </c>
      <c r="P1998" s="10" t="str">
        <f t="shared" si="62"/>
        <v>Air Force 1|Lifestyle|XL</v>
      </c>
      <c r="Q1998" s="11" t="str">
        <f>Cleaned_Data[[#This Row],[Order_Date]]</f>
        <v/>
      </c>
      <c r="R1998" s="10" t="str">
        <f>Cleaned_Data[[#This Row],[Region]]</f>
        <v>Delhi</v>
      </c>
      <c r="S1998" s="10" t="str">
        <f>Cleaned_Data[[#This Row],[Sales_Channel]]</f>
        <v>Online</v>
      </c>
      <c r="T1998" s="10" t="str">
        <f>Cleaned_Data[[#This Row],[Gender_Category]]</f>
        <v>Women</v>
      </c>
      <c r="U1998" t="str">
        <f t="shared" si="63"/>
        <v>Not Found</v>
      </c>
      <c r="V1998" s="10"/>
      <c r="W1998" s="10"/>
    </row>
    <row r="1999" spans="1:23" x14ac:dyDescent="0.3">
      <c r="A1999" s="10" t="s">
        <v>2318</v>
      </c>
      <c r="B1999" s="10">
        <f>Cleaned_Data[[#This Row],[Order_ID]]</f>
        <v>4093</v>
      </c>
      <c r="C1999" s="10" t="str">
        <f>_xlfn.XLOOKUP(P1999,Dim_Product!$E$2:$E$221,Dim_Product!$A$2:$A$221,"Not Found")</f>
        <v>PK-126</v>
      </c>
      <c r="D1999" s="10" t="str">
        <f>_xlfn.XLOOKUP(Table5[[#This Row],[Order_Date]],Table8[Date],Table8[Date_Key],"Not Found")</f>
        <v>DK-183</v>
      </c>
      <c r="E1999" s="10" t="str">
        <f>_xlfn.XLOOKUP(R1999,Table4[Region],Table4[Region_Key])</f>
        <v>RK-06</v>
      </c>
      <c r="F1999" s="10" t="str">
        <f>_xlfn.XLOOKUP(S1999,Table6[Sales_Channel],Table6[Channel_Key])</f>
        <v>CK-02</v>
      </c>
      <c r="G1999" s="10" t="str">
        <f>_xlfn.XLOOKUP(T1999,Table7[Gender_Category],Table7[Gender_Key])</f>
        <v>GK-02</v>
      </c>
      <c r="H1999" s="10">
        <f>Cleaned_Data[[#This Row],[Units_Sold]]</f>
        <v>4</v>
      </c>
      <c r="I1999" s="10">
        <f>Cleaned_Data[[#This Row],[MRP]]</f>
        <v>8888.58</v>
      </c>
      <c r="J1999" s="10">
        <f>Cleaned_Data[[#This Row],[Discount_Applied]]</f>
        <v>0</v>
      </c>
      <c r="K1999" s="10">
        <f>Cleaned_Data[[#This Row],[Revenue]]</f>
        <v>0</v>
      </c>
      <c r="L1999" s="10">
        <f>Cleaned_Data[[#This Row],[Profit]]</f>
        <v>2944.03</v>
      </c>
      <c r="M1999" s="10" t="str">
        <f>Cleaned_Data[[#This Row],[Product_Name]]</f>
        <v>Waffle One</v>
      </c>
      <c r="N1999" s="10" t="str">
        <f>Cleaned_Data[[#This Row],[Product_Line]]</f>
        <v>Lifestyle</v>
      </c>
      <c r="O1999" s="10" t="str">
        <f>Cleaned_Data[[#This Row],[Size]]</f>
        <v>11</v>
      </c>
      <c r="P1999" s="10" t="str">
        <f t="shared" si="62"/>
        <v>Waffle One|Lifestyle|11</v>
      </c>
      <c r="Q1999" s="11">
        <f>Cleaned_Data[[#This Row],[Order_Date]]</f>
        <v>45315</v>
      </c>
      <c r="R1999" s="10" t="str">
        <f>Cleaned_Data[[#This Row],[Region]]</f>
        <v>Kolkata</v>
      </c>
      <c r="S1999" s="10" t="str">
        <f>Cleaned_Data[[#This Row],[Sales_Channel]]</f>
        <v>Retail</v>
      </c>
      <c r="T1999" s="10" t="str">
        <f>Cleaned_Data[[#This Row],[Gender_Category]]</f>
        <v>Women</v>
      </c>
      <c r="U1999" t="str">
        <f t="shared" si="63"/>
        <v>DK-183</v>
      </c>
      <c r="V1999" s="10"/>
      <c r="W1999" s="10"/>
    </row>
    <row r="2000" spans="1:23" x14ac:dyDescent="0.3">
      <c r="A2000" s="10" t="s">
        <v>2319</v>
      </c>
      <c r="B2000" s="10">
        <f>Cleaned_Data[[#This Row],[Order_ID]]</f>
        <v>4094</v>
      </c>
      <c r="C2000" s="10" t="str">
        <f>_xlfn.XLOOKUP(P2000,Dim_Product!$E$2:$E$221,Dim_Product!$A$2:$A$221,"Not Found")</f>
        <v>PK-163</v>
      </c>
      <c r="D2000" s="10" t="str">
        <f>_xlfn.XLOOKUP(Table5[[#This Row],[Order_Date]],Table8[Date],Table8[Date_Key],"Not Found")</f>
        <v>Not Found</v>
      </c>
      <c r="E2000" s="10" t="str">
        <f>_xlfn.XLOOKUP(R2000,Table4[Region],Table4[Region_Key])</f>
        <v>RK-02</v>
      </c>
      <c r="F2000" s="10" t="str">
        <f>_xlfn.XLOOKUP(S2000,Table6[Sales_Channel],Table6[Channel_Key])</f>
        <v>CK-01</v>
      </c>
      <c r="G2000" s="10" t="str">
        <f>_xlfn.XLOOKUP(T2000,Table7[Gender_Category],Table7[Gender_Key])</f>
        <v>GK-01</v>
      </c>
      <c r="H2000" s="10">
        <f>Cleaned_Data[[#This Row],[Units_Sold]]</f>
        <v>2</v>
      </c>
      <c r="I2000" s="10">
        <f>Cleaned_Data[[#This Row],[MRP]]</f>
        <v>4094.79</v>
      </c>
      <c r="J2000" s="10">
        <f>Cleaned_Data[[#This Row],[Discount_Applied]]</f>
        <v>0</v>
      </c>
      <c r="K2000" s="10">
        <f>Cleaned_Data[[#This Row],[Revenue]]</f>
        <v>0</v>
      </c>
      <c r="L2000" s="10">
        <f>Cleaned_Data[[#This Row],[Profit]]</f>
        <v>2779.39</v>
      </c>
      <c r="M2000" s="10" t="str">
        <f>Cleaned_Data[[#This Row],[Product_Name]]</f>
        <v>Tiempo Legend</v>
      </c>
      <c r="N2000" s="10" t="str">
        <f>Cleaned_Data[[#This Row],[Product_Line]]</f>
        <v>Soccer</v>
      </c>
      <c r="O2000" s="10" t="str">
        <f>Cleaned_Data[[#This Row],[Size]]</f>
        <v>9</v>
      </c>
      <c r="P2000" s="10" t="str">
        <f t="shared" si="62"/>
        <v>Tiempo Legend|Soccer|9</v>
      </c>
      <c r="Q2000" s="11" t="str">
        <f>Cleaned_Data[[#This Row],[Order_Date]]</f>
        <v/>
      </c>
      <c r="R2000" s="10" t="str">
        <f>Cleaned_Data[[#This Row],[Region]]</f>
        <v>Hyderabad</v>
      </c>
      <c r="S2000" s="10" t="str">
        <f>Cleaned_Data[[#This Row],[Sales_Channel]]</f>
        <v>Online</v>
      </c>
      <c r="T2000" s="10" t="str">
        <f>Cleaned_Data[[#This Row],[Gender_Category]]</f>
        <v>Kids</v>
      </c>
      <c r="U2000" t="str">
        <f t="shared" si="63"/>
        <v>Not Found</v>
      </c>
      <c r="V2000" s="10"/>
      <c r="W2000" s="10"/>
    </row>
    <row r="2001" spans="1:23" x14ac:dyDescent="0.3">
      <c r="A2001" s="10" t="s">
        <v>2320</v>
      </c>
      <c r="B2001" s="10">
        <f>Cleaned_Data[[#This Row],[Order_ID]]</f>
        <v>4095</v>
      </c>
      <c r="C2001" s="10" t="str">
        <f>_xlfn.XLOOKUP(P2001,Dim_Product!$E$2:$E$221,Dim_Product!$A$2:$A$221,"Not Found")</f>
        <v>PK-61</v>
      </c>
      <c r="D2001" s="10" t="str">
        <f>_xlfn.XLOOKUP(Table5[[#This Row],[Order_Date]],Table8[Date],Table8[Date_Key],"Not Found")</f>
        <v>DK-419</v>
      </c>
      <c r="E2001" s="10" t="str">
        <f>_xlfn.XLOOKUP(R2001,Table4[Region],Table4[Region_Key])</f>
        <v>RK-04</v>
      </c>
      <c r="F2001" s="10" t="str">
        <f>_xlfn.XLOOKUP(S2001,Table6[Sales_Channel],Table6[Channel_Key])</f>
        <v>CK-01</v>
      </c>
      <c r="G2001" s="10" t="str">
        <f>_xlfn.XLOOKUP(T2001,Table7[Gender_Category],Table7[Gender_Key])</f>
        <v>GK-03</v>
      </c>
      <c r="H2001" s="10">
        <f>Cleaned_Data[[#This Row],[Units_Sold]]</f>
        <v>1</v>
      </c>
      <c r="I2001" s="10">
        <f>Cleaned_Data[[#This Row],[MRP]]</f>
        <v>7129.09</v>
      </c>
      <c r="J2001" s="10">
        <f>Cleaned_Data[[#This Row],[Discount_Applied]]</f>
        <v>0</v>
      </c>
      <c r="K2001" s="10">
        <f>Cleaned_Data[[#This Row],[Revenue]]</f>
        <v>0</v>
      </c>
      <c r="L2001" s="10">
        <f>Cleaned_Data[[#This Row],[Profit]]</f>
        <v>1993.16</v>
      </c>
      <c r="M2001" s="10" t="str">
        <f>Cleaned_Data[[#This Row],[Product_Name]]</f>
        <v>Free RN</v>
      </c>
      <c r="N2001" s="10" t="str">
        <f>Cleaned_Data[[#This Row],[Product_Line]]</f>
        <v>Running</v>
      </c>
      <c r="O2001" s="10" t="str">
        <f>Cleaned_Data[[#This Row],[Size]]</f>
        <v>XL</v>
      </c>
      <c r="P2001" s="10" t="str">
        <f t="shared" si="62"/>
        <v>Free RN|Running|XL</v>
      </c>
      <c r="Q2001" s="11">
        <f>Cleaned_Data[[#This Row],[Order_Date]]</f>
        <v>45551</v>
      </c>
      <c r="R2001" s="10" t="str">
        <f>Cleaned_Data[[#This Row],[Region]]</f>
        <v>Pune</v>
      </c>
      <c r="S2001" s="10" t="str">
        <f>Cleaned_Data[[#This Row],[Sales_Channel]]</f>
        <v>Online</v>
      </c>
      <c r="T2001" s="10" t="str">
        <f>Cleaned_Data[[#This Row],[Gender_Category]]</f>
        <v>Men</v>
      </c>
      <c r="U2001" t="str">
        <f t="shared" si="63"/>
        <v>DK-419</v>
      </c>
      <c r="V2001" s="10"/>
      <c r="W2001" s="10"/>
    </row>
    <row r="2002" spans="1:23" x14ac:dyDescent="0.3">
      <c r="A2002" s="10" t="s">
        <v>2321</v>
      </c>
      <c r="B2002" s="10">
        <f>Cleaned_Data[[#This Row],[Order_ID]]</f>
        <v>4096</v>
      </c>
      <c r="C2002" s="10" t="str">
        <f>_xlfn.XLOOKUP(P2002,Dim_Product!$E$2:$E$221,Dim_Product!$A$2:$A$221,"Not Found")</f>
        <v>PK-65</v>
      </c>
      <c r="D2002" s="10" t="str">
        <f>_xlfn.XLOOKUP(Table5[[#This Row],[Order_Date]],Table8[Date],Table8[Date_Key],"Not Found")</f>
        <v>DK-534</v>
      </c>
      <c r="E2002" s="10" t="str">
        <f>_xlfn.XLOOKUP(R2002,Table4[Region],Table4[Region_Key])</f>
        <v>RK-04</v>
      </c>
      <c r="F2002" s="10" t="str">
        <f>_xlfn.XLOOKUP(S2002,Table6[Sales_Channel],Table6[Channel_Key])</f>
        <v>CK-01</v>
      </c>
      <c r="G2002" s="10" t="str">
        <f>_xlfn.XLOOKUP(T2002,Table7[Gender_Category],Table7[Gender_Key])</f>
        <v>GK-02</v>
      </c>
      <c r="H2002" s="10">
        <f>Cleaned_Data[[#This Row],[Units_Sold]]</f>
        <v>2</v>
      </c>
      <c r="I2002" s="10">
        <f>Cleaned_Data[[#This Row],[MRP]]</f>
        <v>6110.0300000000007</v>
      </c>
      <c r="J2002" s="10">
        <f>Cleaned_Data[[#This Row],[Discount_Applied]]</f>
        <v>0</v>
      </c>
      <c r="K2002" s="10">
        <f>Cleaned_Data[[#This Row],[Revenue]]</f>
        <v>0</v>
      </c>
      <c r="L2002" s="10">
        <f>Cleaned_Data[[#This Row],[Profit]]</f>
        <v>3865.04</v>
      </c>
      <c r="M2002" s="10" t="str">
        <f>Cleaned_Data[[#This Row],[Product_Name]]</f>
        <v>Phantom GT</v>
      </c>
      <c r="N2002" s="10" t="str">
        <f>Cleaned_Data[[#This Row],[Product_Line]]</f>
        <v>Soccer</v>
      </c>
      <c r="O2002" s="10" t="str">
        <f>Cleaned_Data[[#This Row],[Size]]</f>
        <v>8</v>
      </c>
      <c r="P2002" s="10" t="str">
        <f t="shared" si="62"/>
        <v>Phantom GT|Soccer|8</v>
      </c>
      <c r="Q2002" s="11">
        <f>Cleaned_Data[[#This Row],[Order_Date]]</f>
        <v>45666</v>
      </c>
      <c r="R2002" s="10" t="str">
        <f>Cleaned_Data[[#This Row],[Region]]</f>
        <v>Pune</v>
      </c>
      <c r="S2002" s="10" t="str">
        <f>Cleaned_Data[[#This Row],[Sales_Channel]]</f>
        <v>Online</v>
      </c>
      <c r="T2002" s="10" t="str">
        <f>Cleaned_Data[[#This Row],[Gender_Category]]</f>
        <v>Women</v>
      </c>
      <c r="U2002" t="str">
        <f t="shared" si="63"/>
        <v>DK-534</v>
      </c>
      <c r="V2002" s="10"/>
      <c r="W2002" s="10"/>
    </row>
    <row r="2003" spans="1:23" x14ac:dyDescent="0.3">
      <c r="A2003" s="10" t="s">
        <v>2322</v>
      </c>
      <c r="B2003" s="10">
        <f>Cleaned_Data[[#This Row],[Order_ID]]</f>
        <v>4097</v>
      </c>
      <c r="C2003" s="10" t="str">
        <f>_xlfn.XLOOKUP(P2003,Dim_Product!$E$2:$E$221,Dim_Product!$A$2:$A$221,"Not Found")</f>
        <v>PK-99</v>
      </c>
      <c r="D2003" s="10" t="str">
        <f>_xlfn.XLOOKUP(Table5[[#This Row],[Order_Date]],Table8[Date],Table8[Date_Key],"Not Found")</f>
        <v>Not Found</v>
      </c>
      <c r="E2003" s="10" t="str">
        <f>_xlfn.XLOOKUP(R2003,Table4[Region],Table4[Region_Key])</f>
        <v>RK-02</v>
      </c>
      <c r="F2003" s="10" t="str">
        <f>_xlfn.XLOOKUP(S2003,Table6[Sales_Channel],Table6[Channel_Key])</f>
        <v>CK-02</v>
      </c>
      <c r="G2003" s="10" t="str">
        <f>_xlfn.XLOOKUP(T2003,Table7[Gender_Category],Table7[Gender_Key])</f>
        <v>GK-03</v>
      </c>
      <c r="H2003" s="10">
        <f>Cleaned_Data[[#This Row],[Units_Sold]]</f>
        <v>2</v>
      </c>
      <c r="I2003" s="10">
        <f>Cleaned_Data[[#This Row],[MRP]]</f>
        <v>3443.1</v>
      </c>
      <c r="J2003" s="10">
        <f>Cleaned_Data[[#This Row],[Discount_Applied]]</f>
        <v>0</v>
      </c>
      <c r="K2003" s="10">
        <f>Cleaned_Data[[#This Row],[Revenue]]</f>
        <v>0</v>
      </c>
      <c r="L2003" s="10">
        <f>Cleaned_Data[[#This Row],[Profit]]</f>
        <v>1928.88</v>
      </c>
      <c r="M2003" s="10" t="str">
        <f>Cleaned_Data[[#This Row],[Product_Name]]</f>
        <v>Kyrie Flytrap</v>
      </c>
      <c r="N2003" s="10" t="str">
        <f>Cleaned_Data[[#This Row],[Product_Line]]</f>
        <v>Basketball</v>
      </c>
      <c r="O2003" s="10" t="str">
        <f>Cleaned_Data[[#This Row],[Size]]</f>
        <v>XL</v>
      </c>
      <c r="P2003" s="10" t="str">
        <f t="shared" si="62"/>
        <v>Kyrie Flytrap|Basketball|XL</v>
      </c>
      <c r="Q2003" s="11" t="str">
        <f>Cleaned_Data[[#This Row],[Order_Date]]</f>
        <v/>
      </c>
      <c r="R2003" s="10" t="str">
        <f>Cleaned_Data[[#This Row],[Region]]</f>
        <v>Hyderabad</v>
      </c>
      <c r="S2003" s="10" t="str">
        <f>Cleaned_Data[[#This Row],[Sales_Channel]]</f>
        <v>Retail</v>
      </c>
      <c r="T2003" s="10" t="str">
        <f>Cleaned_Data[[#This Row],[Gender_Category]]</f>
        <v>Men</v>
      </c>
      <c r="U2003" t="str">
        <f t="shared" si="63"/>
        <v>Not Found</v>
      </c>
      <c r="V2003" s="10"/>
      <c r="W2003" s="10"/>
    </row>
    <row r="2004" spans="1:23" x14ac:dyDescent="0.3">
      <c r="A2004" s="10" t="s">
        <v>2323</v>
      </c>
      <c r="B2004" s="10">
        <f>Cleaned_Data[[#This Row],[Order_ID]]</f>
        <v>4098</v>
      </c>
      <c r="C2004" s="10" t="str">
        <f>_xlfn.XLOOKUP(P2004,Dim_Product!$E$2:$E$221,Dim_Product!$A$2:$A$221,"Not Found")</f>
        <v>PK-09</v>
      </c>
      <c r="D2004" s="10" t="str">
        <f>_xlfn.XLOOKUP(Table5[[#This Row],[Order_Date]],Table8[Date],Table8[Date_Key],"Not Found")</f>
        <v>DK-467</v>
      </c>
      <c r="E2004" s="10" t="str">
        <f>_xlfn.XLOOKUP(R2004,Table4[Region],Table4[Region_Key])</f>
        <v>RK-01</v>
      </c>
      <c r="F2004" s="10" t="str">
        <f>_xlfn.XLOOKUP(S2004,Table6[Sales_Channel],Table6[Channel_Key])</f>
        <v>CK-02</v>
      </c>
      <c r="G2004" s="10" t="str">
        <f>_xlfn.XLOOKUP(T2004,Table7[Gender_Category],Table7[Gender_Key])</f>
        <v>GK-03</v>
      </c>
      <c r="H2004" s="10">
        <f>Cleaned_Data[[#This Row],[Units_Sold]]</f>
        <v>0</v>
      </c>
      <c r="I2004" s="10">
        <f>Cleaned_Data[[#This Row],[MRP]]</f>
        <v>6110.0300000000007</v>
      </c>
      <c r="J2004" s="10">
        <f>Cleaned_Data[[#This Row],[Discount_Applied]]</f>
        <v>0</v>
      </c>
      <c r="K2004" s="10">
        <f>Cleaned_Data[[#This Row],[Revenue]]</f>
        <v>0</v>
      </c>
      <c r="L2004" s="10">
        <f>Cleaned_Data[[#This Row],[Profit]]</f>
        <v>2371.4499999999998</v>
      </c>
      <c r="M2004" s="10" t="str">
        <f>Cleaned_Data[[#This Row],[Product_Name]]</f>
        <v>Waffle One</v>
      </c>
      <c r="N2004" s="10" t="str">
        <f>Cleaned_Data[[#This Row],[Product_Line]]</f>
        <v>Lifestyle</v>
      </c>
      <c r="O2004" s="10" t="str">
        <f>Cleaned_Data[[#This Row],[Size]]</f>
        <v>L</v>
      </c>
      <c r="P2004" s="10" t="str">
        <f t="shared" si="62"/>
        <v>Waffle One|Lifestyle|L</v>
      </c>
      <c r="Q2004" s="11">
        <f>Cleaned_Data[[#This Row],[Order_Date]]</f>
        <v>45599</v>
      </c>
      <c r="R2004" s="10" t="str">
        <f>Cleaned_Data[[#This Row],[Region]]</f>
        <v>Bangalore</v>
      </c>
      <c r="S2004" s="10" t="str">
        <f>Cleaned_Data[[#This Row],[Sales_Channel]]</f>
        <v>Retail</v>
      </c>
      <c r="T2004" s="10" t="str">
        <f>Cleaned_Data[[#This Row],[Gender_Category]]</f>
        <v>Men</v>
      </c>
      <c r="U2004" t="str">
        <f t="shared" si="63"/>
        <v>DK-467</v>
      </c>
      <c r="V2004" s="10"/>
      <c r="W2004" s="10"/>
    </row>
    <row r="2005" spans="1:23" x14ac:dyDescent="0.3">
      <c r="A2005" s="10" t="s">
        <v>2324</v>
      </c>
      <c r="B2005" s="10">
        <f>Cleaned_Data[[#This Row],[Order_ID]]</f>
        <v>4099</v>
      </c>
      <c r="C2005" s="10" t="str">
        <f>_xlfn.XLOOKUP(P2005,Dim_Product!$E$2:$E$221,Dim_Product!$A$2:$A$221,"Not Found")</f>
        <v>PK-84</v>
      </c>
      <c r="D2005" s="10" t="str">
        <f>_xlfn.XLOOKUP(Table5[[#This Row],[Order_Date]],Table8[Date],Table8[Date_Key],"Not Found")</f>
        <v>DK-559</v>
      </c>
      <c r="E2005" s="10" t="str">
        <f>_xlfn.XLOOKUP(R2005,Table4[Region],Table4[Region_Key])</f>
        <v>RK-04</v>
      </c>
      <c r="F2005" s="10" t="str">
        <f>_xlfn.XLOOKUP(S2005,Table6[Sales_Channel],Table6[Channel_Key])</f>
        <v>CK-01</v>
      </c>
      <c r="G2005" s="10" t="str">
        <f>_xlfn.XLOOKUP(T2005,Table7[Gender_Category],Table7[Gender_Key])</f>
        <v>GK-02</v>
      </c>
      <c r="H2005" s="10">
        <f>Cleaned_Data[[#This Row],[Units_Sold]]</f>
        <v>2</v>
      </c>
      <c r="I2005" s="10">
        <f>Cleaned_Data[[#This Row],[MRP]]</f>
        <v>8864.2900000000009</v>
      </c>
      <c r="J2005" s="10">
        <f>Cleaned_Data[[#This Row],[Discount_Applied]]</f>
        <v>0</v>
      </c>
      <c r="K2005" s="10">
        <f>Cleaned_Data[[#This Row],[Revenue]]</f>
        <v>0</v>
      </c>
      <c r="L2005" s="10">
        <f>Cleaned_Data[[#This Row],[Profit]]</f>
        <v>3616.91</v>
      </c>
      <c r="M2005" s="10" t="str">
        <f>Cleaned_Data[[#This Row],[Product_Name]]</f>
        <v>Tiempo Legend</v>
      </c>
      <c r="N2005" s="10" t="str">
        <f>Cleaned_Data[[#This Row],[Product_Line]]</f>
        <v>Soccer</v>
      </c>
      <c r="O2005" s="10" t="str">
        <f>Cleaned_Data[[#This Row],[Size]]</f>
        <v>NA</v>
      </c>
      <c r="P2005" s="10" t="str">
        <f t="shared" si="62"/>
        <v>Tiempo Legend|Soccer|NA</v>
      </c>
      <c r="Q2005" s="11">
        <f>Cleaned_Data[[#This Row],[Order_Date]]</f>
        <v>45691</v>
      </c>
      <c r="R2005" s="10" t="str">
        <f>Cleaned_Data[[#This Row],[Region]]</f>
        <v>Pune</v>
      </c>
      <c r="S2005" s="10" t="str">
        <f>Cleaned_Data[[#This Row],[Sales_Channel]]</f>
        <v>Online</v>
      </c>
      <c r="T2005" s="10" t="str">
        <f>Cleaned_Data[[#This Row],[Gender_Category]]</f>
        <v>Women</v>
      </c>
      <c r="U2005" t="str">
        <f t="shared" si="63"/>
        <v>DK-559</v>
      </c>
      <c r="V2005" s="10"/>
      <c r="W2005" s="10"/>
    </row>
    <row r="2006" spans="1:23" x14ac:dyDescent="0.3">
      <c r="A2006" s="10" t="s">
        <v>2325</v>
      </c>
      <c r="B2006" s="10">
        <f>Cleaned_Data[[#This Row],[Order_ID]]</f>
        <v>4100</v>
      </c>
      <c r="C2006" s="10" t="str">
        <f>_xlfn.XLOOKUP(P2006,Dim_Product!$E$2:$E$221,Dim_Product!$A$2:$A$221,"Not Found")</f>
        <v>PK-76</v>
      </c>
      <c r="D2006" s="10" t="str">
        <f>_xlfn.XLOOKUP(Table5[[#This Row],[Order_Date]],Table8[Date],Table8[Date_Key],"Not Found")</f>
        <v>DK-629</v>
      </c>
      <c r="E2006" s="10" t="str">
        <f>_xlfn.XLOOKUP(R2006,Table4[Region],Table4[Region_Key])</f>
        <v>RK-05</v>
      </c>
      <c r="F2006" s="10" t="str">
        <f>_xlfn.XLOOKUP(S2006,Table6[Sales_Channel],Table6[Channel_Key])</f>
        <v>CK-01</v>
      </c>
      <c r="G2006" s="10" t="str">
        <f>_xlfn.XLOOKUP(T2006,Table7[Gender_Category],Table7[Gender_Key])</f>
        <v>GK-03</v>
      </c>
      <c r="H2006" s="10">
        <f>Cleaned_Data[[#This Row],[Units_Sold]]</f>
        <v>2</v>
      </c>
      <c r="I2006" s="10">
        <f>Cleaned_Data[[#This Row],[MRP]]</f>
        <v>3315.29</v>
      </c>
      <c r="J2006" s="10">
        <f>Cleaned_Data[[#This Row],[Discount_Applied]]</f>
        <v>0</v>
      </c>
      <c r="K2006" s="10">
        <f>Cleaned_Data[[#This Row],[Revenue]]</f>
        <v>0</v>
      </c>
      <c r="L2006" s="10">
        <f>Cleaned_Data[[#This Row],[Profit]]</f>
        <v>1507.71</v>
      </c>
      <c r="M2006" s="10" t="str">
        <f>Cleaned_Data[[#This Row],[Product_Name]]</f>
        <v>Pegasus Turbo</v>
      </c>
      <c r="N2006" s="10" t="str">
        <f>Cleaned_Data[[#This Row],[Product_Line]]</f>
        <v>Running</v>
      </c>
      <c r="O2006" s="10" t="str">
        <f>Cleaned_Data[[#This Row],[Size]]</f>
        <v>L</v>
      </c>
      <c r="P2006" s="10" t="str">
        <f t="shared" si="62"/>
        <v>Pegasus Turbo|Running|L</v>
      </c>
      <c r="Q2006" s="11">
        <f>Cleaned_Data[[#This Row],[Order_Date]]</f>
        <v>45761</v>
      </c>
      <c r="R2006" s="10" t="str">
        <f>Cleaned_Data[[#This Row],[Region]]</f>
        <v>Delhi</v>
      </c>
      <c r="S2006" s="10" t="str">
        <f>Cleaned_Data[[#This Row],[Sales_Channel]]</f>
        <v>Online</v>
      </c>
      <c r="T2006" s="10" t="str">
        <f>Cleaned_Data[[#This Row],[Gender_Category]]</f>
        <v>Men</v>
      </c>
      <c r="U2006" t="str">
        <f t="shared" si="63"/>
        <v>DK-629</v>
      </c>
      <c r="V2006" s="10"/>
      <c r="W2006" s="10"/>
    </row>
    <row r="2007" spans="1:23" x14ac:dyDescent="0.3">
      <c r="A2007" s="10" t="s">
        <v>2326</v>
      </c>
      <c r="B2007" s="10">
        <f>Cleaned_Data[[#This Row],[Order_ID]]</f>
        <v>4101</v>
      </c>
      <c r="C2007" s="10" t="str">
        <f>_xlfn.XLOOKUP(P2007,Dim_Product!$E$2:$E$221,Dim_Product!$A$2:$A$221,"Not Found")</f>
        <v>PK-75</v>
      </c>
      <c r="D2007" s="10" t="str">
        <f>_xlfn.XLOOKUP(Table5[[#This Row],[Order_Date]],Table8[Date],Table8[Date_Key],"Not Found")</f>
        <v>DK-494</v>
      </c>
      <c r="E2007" s="10" t="str">
        <f>_xlfn.XLOOKUP(R2007,Table4[Region],Table4[Region_Key])</f>
        <v>RK-05</v>
      </c>
      <c r="F2007" s="10" t="str">
        <f>_xlfn.XLOOKUP(S2007,Table6[Sales_Channel],Table6[Channel_Key])</f>
        <v>CK-02</v>
      </c>
      <c r="G2007" s="10" t="str">
        <f>_xlfn.XLOOKUP(T2007,Table7[Gender_Category],Table7[Gender_Key])</f>
        <v>GK-03</v>
      </c>
      <c r="H2007" s="10">
        <f>Cleaned_Data[[#This Row],[Units_Sold]]</f>
        <v>2</v>
      </c>
      <c r="I2007" s="10">
        <f>Cleaned_Data[[#This Row],[MRP]]</f>
        <v>6110.0300000000007</v>
      </c>
      <c r="J2007" s="10">
        <f>Cleaned_Data[[#This Row],[Discount_Applied]]</f>
        <v>0</v>
      </c>
      <c r="K2007" s="10">
        <f>Cleaned_Data[[#This Row],[Revenue]]</f>
        <v>0</v>
      </c>
      <c r="L2007" s="10">
        <f>Cleaned_Data[[#This Row],[Profit]]</f>
        <v>3064.92</v>
      </c>
      <c r="M2007" s="10" t="str">
        <f>Cleaned_Data[[#This Row],[Product_Name]]</f>
        <v>Mercurial Superfly</v>
      </c>
      <c r="N2007" s="10" t="str">
        <f>Cleaned_Data[[#This Row],[Product_Line]]</f>
        <v>Soccer</v>
      </c>
      <c r="O2007" s="10" t="str">
        <f>Cleaned_Data[[#This Row],[Size]]</f>
        <v>NA</v>
      </c>
      <c r="P2007" s="10" t="str">
        <f t="shared" si="62"/>
        <v>Mercurial Superfly|Soccer|NA</v>
      </c>
      <c r="Q2007" s="11">
        <f>Cleaned_Data[[#This Row],[Order_Date]]</f>
        <v>45626</v>
      </c>
      <c r="R2007" s="10" t="str">
        <f>Cleaned_Data[[#This Row],[Region]]</f>
        <v>Delhi</v>
      </c>
      <c r="S2007" s="10" t="str">
        <f>Cleaned_Data[[#This Row],[Sales_Channel]]</f>
        <v>Retail</v>
      </c>
      <c r="T2007" s="10" t="str">
        <f>Cleaned_Data[[#This Row],[Gender_Category]]</f>
        <v>Men</v>
      </c>
      <c r="U2007" t="str">
        <f t="shared" si="63"/>
        <v>DK-494</v>
      </c>
      <c r="V2007" s="10"/>
      <c r="W2007" s="10"/>
    </row>
    <row r="2008" spans="1:23" x14ac:dyDescent="0.3">
      <c r="A2008" s="10" t="s">
        <v>2327</v>
      </c>
      <c r="B2008" s="10">
        <f>Cleaned_Data[[#This Row],[Order_ID]]</f>
        <v>4102</v>
      </c>
      <c r="C2008" s="10" t="str">
        <f>_xlfn.XLOOKUP(P2008,Dim_Product!$E$2:$E$221,Dim_Product!$A$2:$A$221,"Not Found")</f>
        <v>PK-56</v>
      </c>
      <c r="D2008" s="10" t="str">
        <f>_xlfn.XLOOKUP(Table5[[#This Row],[Order_Date]],Table8[Date],Table8[Date_Key],"Not Found")</f>
        <v>Not Found</v>
      </c>
      <c r="E2008" s="10" t="str">
        <f>_xlfn.XLOOKUP(R2008,Table4[Region],Table4[Region_Key])</f>
        <v>RK-03</v>
      </c>
      <c r="F2008" s="10" t="str">
        <f>_xlfn.XLOOKUP(S2008,Table6[Sales_Channel],Table6[Channel_Key])</f>
        <v>CK-02</v>
      </c>
      <c r="G2008" s="10" t="str">
        <f>_xlfn.XLOOKUP(T2008,Table7[Gender_Category],Table7[Gender_Key])</f>
        <v>GK-03</v>
      </c>
      <c r="H2008" s="10">
        <f>Cleaned_Data[[#This Row],[Units_Sold]]</f>
        <v>-1</v>
      </c>
      <c r="I2008" s="10">
        <f>Cleaned_Data[[#This Row],[MRP]]</f>
        <v>6110.0300000000007</v>
      </c>
      <c r="J2008" s="10">
        <f>Cleaned_Data[[#This Row],[Discount_Applied]]</f>
        <v>0</v>
      </c>
      <c r="K2008" s="10">
        <f>Cleaned_Data[[#This Row],[Revenue]]</f>
        <v>0</v>
      </c>
      <c r="L2008" s="10">
        <f>Cleaned_Data[[#This Row],[Profit]]</f>
        <v>1310.3499999999999</v>
      </c>
      <c r="M2008" s="10" t="str">
        <f>Cleaned_Data[[#This Row],[Product_Name]]</f>
        <v>LeBron 20</v>
      </c>
      <c r="N2008" s="10" t="str">
        <f>Cleaned_Data[[#This Row],[Product_Line]]</f>
        <v>Basketball</v>
      </c>
      <c r="O2008" s="10" t="str">
        <f>Cleaned_Data[[#This Row],[Size]]</f>
        <v>NA</v>
      </c>
      <c r="P2008" s="10" t="str">
        <f t="shared" si="62"/>
        <v>LeBron 20|Basketball|NA</v>
      </c>
      <c r="Q2008" s="11" t="str">
        <f>Cleaned_Data[[#This Row],[Order_Date]]</f>
        <v/>
      </c>
      <c r="R2008" s="10" t="str">
        <f>Cleaned_Data[[#This Row],[Region]]</f>
        <v>Mumbai</v>
      </c>
      <c r="S2008" s="10" t="str">
        <f>Cleaned_Data[[#This Row],[Sales_Channel]]</f>
        <v>Retail</v>
      </c>
      <c r="T2008" s="10" t="str">
        <f>Cleaned_Data[[#This Row],[Gender_Category]]</f>
        <v>Men</v>
      </c>
      <c r="U2008" t="str">
        <f t="shared" si="63"/>
        <v>Not Found</v>
      </c>
      <c r="V2008" s="10"/>
      <c r="W2008" s="10"/>
    </row>
    <row r="2009" spans="1:23" x14ac:dyDescent="0.3">
      <c r="A2009" s="10" t="s">
        <v>2328</v>
      </c>
      <c r="B2009" s="10">
        <f>Cleaned_Data[[#This Row],[Order_ID]]</f>
        <v>4103</v>
      </c>
      <c r="C2009" s="10" t="str">
        <f>_xlfn.XLOOKUP(P2009,Dim_Product!$E$2:$E$221,Dim_Product!$A$2:$A$221,"Not Found")</f>
        <v>PK-09</v>
      </c>
      <c r="D2009" s="10" t="str">
        <f>_xlfn.XLOOKUP(Table5[[#This Row],[Order_Date]],Table8[Date],Table8[Date_Key],"Not Found")</f>
        <v>DK-535</v>
      </c>
      <c r="E2009" s="10" t="str">
        <f>_xlfn.XLOOKUP(R2009,Table4[Region],Table4[Region_Key])</f>
        <v>RK-02</v>
      </c>
      <c r="F2009" s="10" t="str">
        <f>_xlfn.XLOOKUP(S2009,Table6[Sales_Channel],Table6[Channel_Key])</f>
        <v>CK-02</v>
      </c>
      <c r="G2009" s="10" t="str">
        <f>_xlfn.XLOOKUP(T2009,Table7[Gender_Category],Table7[Gender_Key])</f>
        <v>GK-03</v>
      </c>
      <c r="H2009" s="10">
        <f>Cleaned_Data[[#This Row],[Units_Sold]]</f>
        <v>2</v>
      </c>
      <c r="I2009" s="10">
        <f>Cleaned_Data[[#This Row],[MRP]]</f>
        <v>2475.41</v>
      </c>
      <c r="J2009" s="10">
        <f>Cleaned_Data[[#This Row],[Discount_Applied]]</f>
        <v>0</v>
      </c>
      <c r="K2009" s="10">
        <f>Cleaned_Data[[#This Row],[Revenue]]</f>
        <v>0</v>
      </c>
      <c r="L2009" s="10">
        <f>Cleaned_Data[[#This Row],[Profit]]</f>
        <v>2158.91</v>
      </c>
      <c r="M2009" s="10" t="str">
        <f>Cleaned_Data[[#This Row],[Product_Name]]</f>
        <v>Waffle One</v>
      </c>
      <c r="N2009" s="10" t="str">
        <f>Cleaned_Data[[#This Row],[Product_Line]]</f>
        <v>Lifestyle</v>
      </c>
      <c r="O2009" s="10" t="str">
        <f>Cleaned_Data[[#This Row],[Size]]</f>
        <v>L</v>
      </c>
      <c r="P2009" s="10" t="str">
        <f t="shared" si="62"/>
        <v>Waffle One|Lifestyle|L</v>
      </c>
      <c r="Q2009" s="11">
        <f>Cleaned_Data[[#This Row],[Order_Date]]</f>
        <v>45667</v>
      </c>
      <c r="R2009" s="10" t="str">
        <f>Cleaned_Data[[#This Row],[Region]]</f>
        <v>Hyderabad</v>
      </c>
      <c r="S2009" s="10" t="str">
        <f>Cleaned_Data[[#This Row],[Sales_Channel]]</f>
        <v>Retail</v>
      </c>
      <c r="T2009" s="10" t="str">
        <f>Cleaned_Data[[#This Row],[Gender_Category]]</f>
        <v>Men</v>
      </c>
      <c r="U2009" t="str">
        <f t="shared" si="63"/>
        <v>DK-535</v>
      </c>
      <c r="V2009" s="10"/>
      <c r="W2009" s="10"/>
    </row>
    <row r="2010" spans="1:23" x14ac:dyDescent="0.3">
      <c r="A2010" s="10" t="s">
        <v>2329</v>
      </c>
      <c r="B2010" s="10">
        <f>Cleaned_Data[[#This Row],[Order_ID]]</f>
        <v>4104</v>
      </c>
      <c r="C2010" s="10" t="str">
        <f>_xlfn.XLOOKUP(P2010,Dim_Product!$E$2:$E$221,Dim_Product!$A$2:$A$221,"Not Found")</f>
        <v>PK-97</v>
      </c>
      <c r="D2010" s="10" t="str">
        <f>_xlfn.XLOOKUP(Table5[[#This Row],[Order_Date]],Table8[Date],Table8[Date_Key],"Not Found")</f>
        <v>DK-143</v>
      </c>
      <c r="E2010" s="10" t="str">
        <f>_xlfn.XLOOKUP(R2010,Table4[Region],Table4[Region_Key])</f>
        <v>RK-01</v>
      </c>
      <c r="F2010" s="10" t="str">
        <f>_xlfn.XLOOKUP(S2010,Table6[Sales_Channel],Table6[Channel_Key])</f>
        <v>CK-01</v>
      </c>
      <c r="G2010" s="10" t="str">
        <f>_xlfn.XLOOKUP(T2010,Table7[Gender_Category],Table7[Gender_Key])</f>
        <v>GK-01</v>
      </c>
      <c r="H2010" s="10">
        <f>Cleaned_Data[[#This Row],[Units_Sold]]</f>
        <v>2</v>
      </c>
      <c r="I2010" s="10">
        <f>Cleaned_Data[[#This Row],[MRP]]</f>
        <v>6110.0300000000007</v>
      </c>
      <c r="J2010" s="10">
        <f>Cleaned_Data[[#This Row],[Discount_Applied]]</f>
        <v>0</v>
      </c>
      <c r="K2010" s="10">
        <f>Cleaned_Data[[#This Row],[Revenue]]</f>
        <v>0</v>
      </c>
      <c r="L2010" s="10">
        <f>Cleaned_Data[[#This Row],[Profit]]</f>
        <v>3999.21</v>
      </c>
      <c r="M2010" s="10" t="str">
        <f>Cleaned_Data[[#This Row],[Product_Name]]</f>
        <v>Zoom Freak</v>
      </c>
      <c r="N2010" s="10" t="str">
        <f>Cleaned_Data[[#This Row],[Product_Line]]</f>
        <v>Basketball</v>
      </c>
      <c r="O2010" s="10" t="str">
        <f>Cleaned_Data[[#This Row],[Size]]</f>
        <v>11</v>
      </c>
      <c r="P2010" s="10" t="str">
        <f t="shared" si="62"/>
        <v>Zoom Freak|Basketball|11</v>
      </c>
      <c r="Q2010" s="11">
        <f>Cleaned_Data[[#This Row],[Order_Date]]</f>
        <v>45275</v>
      </c>
      <c r="R2010" s="10" t="str">
        <f>Cleaned_Data[[#This Row],[Region]]</f>
        <v>Bangalore</v>
      </c>
      <c r="S2010" s="10" t="str">
        <f>Cleaned_Data[[#This Row],[Sales_Channel]]</f>
        <v>Online</v>
      </c>
      <c r="T2010" s="10" t="str">
        <f>Cleaned_Data[[#This Row],[Gender_Category]]</f>
        <v>Kids</v>
      </c>
      <c r="U2010" t="str">
        <f t="shared" si="63"/>
        <v>DK-143</v>
      </c>
      <c r="V2010" s="10"/>
      <c r="W2010" s="10"/>
    </row>
    <row r="2011" spans="1:23" x14ac:dyDescent="0.3">
      <c r="A2011" s="10" t="s">
        <v>2330</v>
      </c>
      <c r="B2011" s="10">
        <f>Cleaned_Data[[#This Row],[Order_ID]]</f>
        <v>4105</v>
      </c>
      <c r="C2011" s="10" t="str">
        <f>_xlfn.XLOOKUP(P2011,Dim_Product!$E$2:$E$221,Dim_Product!$A$2:$A$221,"Not Found")</f>
        <v>PK-57</v>
      </c>
      <c r="D2011" s="10" t="str">
        <f>_xlfn.XLOOKUP(Table5[[#This Row],[Order_Date]],Table8[Date],Table8[Date_Key],"Not Found")</f>
        <v>DK-249</v>
      </c>
      <c r="E2011" s="10" t="str">
        <f>_xlfn.XLOOKUP(R2011,Table4[Region],Table4[Region_Key])</f>
        <v>RK-01</v>
      </c>
      <c r="F2011" s="10" t="str">
        <f>_xlfn.XLOOKUP(S2011,Table6[Sales_Channel],Table6[Channel_Key])</f>
        <v>CK-02</v>
      </c>
      <c r="G2011" s="10" t="str">
        <f>_xlfn.XLOOKUP(T2011,Table7[Gender_Category],Table7[Gender_Key])</f>
        <v>GK-03</v>
      </c>
      <c r="H2011" s="10">
        <f>Cleaned_Data[[#This Row],[Units_Sold]]</f>
        <v>2</v>
      </c>
      <c r="I2011" s="10">
        <f>Cleaned_Data[[#This Row],[MRP]]</f>
        <v>3489.95</v>
      </c>
      <c r="J2011" s="10">
        <f>Cleaned_Data[[#This Row],[Discount_Applied]]</f>
        <v>0</v>
      </c>
      <c r="K2011" s="10">
        <f>Cleaned_Data[[#This Row],[Revenue]]</f>
        <v>0</v>
      </c>
      <c r="L2011" s="10">
        <f>Cleaned_Data[[#This Row],[Profit]]</f>
        <v>2093.87</v>
      </c>
      <c r="M2011" s="10" t="str">
        <f>Cleaned_Data[[#This Row],[Product_Name]]</f>
        <v>Pegasus Turbo</v>
      </c>
      <c r="N2011" s="10" t="str">
        <f>Cleaned_Data[[#This Row],[Product_Line]]</f>
        <v>Running</v>
      </c>
      <c r="O2011" s="10" t="str">
        <f>Cleaned_Data[[#This Row],[Size]]</f>
        <v>XL</v>
      </c>
      <c r="P2011" s="10" t="str">
        <f t="shared" si="62"/>
        <v>Pegasus Turbo|Running|XL</v>
      </c>
      <c r="Q2011" s="11">
        <f>Cleaned_Data[[#This Row],[Order_Date]]</f>
        <v>45381</v>
      </c>
      <c r="R2011" s="10" t="str">
        <f>Cleaned_Data[[#This Row],[Region]]</f>
        <v>Bangalore</v>
      </c>
      <c r="S2011" s="10" t="str">
        <f>Cleaned_Data[[#This Row],[Sales_Channel]]</f>
        <v>Retail</v>
      </c>
      <c r="T2011" s="10" t="str">
        <f>Cleaned_Data[[#This Row],[Gender_Category]]</f>
        <v>Men</v>
      </c>
      <c r="U2011" t="str">
        <f t="shared" si="63"/>
        <v>DK-249</v>
      </c>
      <c r="V2011" s="10"/>
      <c r="W2011" s="10"/>
    </row>
    <row r="2012" spans="1:23" x14ac:dyDescent="0.3">
      <c r="A2012" s="10" t="s">
        <v>2331</v>
      </c>
      <c r="B2012" s="10">
        <f>Cleaned_Data[[#This Row],[Order_ID]]</f>
        <v>4107</v>
      </c>
      <c r="C2012" s="10" t="str">
        <f>_xlfn.XLOOKUP(P2012,Dim_Product!$E$2:$E$221,Dim_Product!$A$2:$A$221,"Not Found")</f>
        <v>PK-46</v>
      </c>
      <c r="D2012" s="10" t="str">
        <f>_xlfn.XLOOKUP(Table5[[#This Row],[Order_Date]],Table8[Date],Table8[Date_Key],"Not Found")</f>
        <v>DK-716</v>
      </c>
      <c r="E2012" s="10" t="str">
        <f>_xlfn.XLOOKUP(R2012,Table4[Region],Table4[Region_Key])</f>
        <v>RK-02</v>
      </c>
      <c r="F2012" s="10" t="str">
        <f>_xlfn.XLOOKUP(S2012,Table6[Sales_Channel],Table6[Channel_Key])</f>
        <v>CK-02</v>
      </c>
      <c r="G2012" s="10" t="str">
        <f>_xlfn.XLOOKUP(T2012,Table7[Gender_Category],Table7[Gender_Key])</f>
        <v>GK-01</v>
      </c>
      <c r="H2012" s="10">
        <f>Cleaned_Data[[#This Row],[Units_Sold]]</f>
        <v>2</v>
      </c>
      <c r="I2012" s="10">
        <f>Cleaned_Data[[#This Row],[MRP]]</f>
        <v>6110.0300000000007</v>
      </c>
      <c r="J2012" s="10">
        <f>Cleaned_Data[[#This Row],[Discount_Applied]]</f>
        <v>0</v>
      </c>
      <c r="K2012" s="10">
        <f>Cleaned_Data[[#This Row],[Revenue]]</f>
        <v>0</v>
      </c>
      <c r="L2012" s="10">
        <f>Cleaned_Data[[#This Row],[Profit]]</f>
        <v>779.19</v>
      </c>
      <c r="M2012" s="10" t="str">
        <f>Cleaned_Data[[#This Row],[Product_Name]]</f>
        <v>React Infinity</v>
      </c>
      <c r="N2012" s="10" t="str">
        <f>Cleaned_Data[[#This Row],[Product_Line]]</f>
        <v>Running</v>
      </c>
      <c r="O2012" s="10" t="str">
        <f>Cleaned_Data[[#This Row],[Size]]</f>
        <v>L</v>
      </c>
      <c r="P2012" s="10" t="str">
        <f t="shared" si="62"/>
        <v>React Infinity|Running|L</v>
      </c>
      <c r="Q2012" s="11">
        <f>Cleaned_Data[[#This Row],[Order_Date]]</f>
        <v>45848</v>
      </c>
      <c r="R2012" s="10" t="str">
        <f>Cleaned_Data[[#This Row],[Region]]</f>
        <v>Hyderabad</v>
      </c>
      <c r="S2012" s="10" t="str">
        <f>Cleaned_Data[[#This Row],[Sales_Channel]]</f>
        <v>Retail</v>
      </c>
      <c r="T2012" s="10" t="str">
        <f>Cleaned_Data[[#This Row],[Gender_Category]]</f>
        <v>Kids</v>
      </c>
      <c r="U2012" t="str">
        <f t="shared" si="63"/>
        <v>DK-716</v>
      </c>
      <c r="V2012" s="10"/>
      <c r="W2012" s="10"/>
    </row>
    <row r="2013" spans="1:23" x14ac:dyDescent="0.3">
      <c r="A2013" s="10" t="s">
        <v>2332</v>
      </c>
      <c r="B2013" s="10">
        <f>Cleaned_Data[[#This Row],[Order_ID]]</f>
        <v>4108</v>
      </c>
      <c r="C2013" s="10" t="str">
        <f>_xlfn.XLOOKUP(P2013,Dim_Product!$E$2:$E$221,Dim_Product!$A$2:$A$221,"Not Found")</f>
        <v>PK-76</v>
      </c>
      <c r="D2013" s="10" t="str">
        <f>_xlfn.XLOOKUP(Table5[[#This Row],[Order_Date]],Table8[Date],Table8[Date_Key],"Not Found")</f>
        <v>DK-710</v>
      </c>
      <c r="E2013" s="10" t="str">
        <f>_xlfn.XLOOKUP(R2013,Table4[Region],Table4[Region_Key])</f>
        <v>RK-06</v>
      </c>
      <c r="F2013" s="10" t="str">
        <f>_xlfn.XLOOKUP(S2013,Table6[Sales_Channel],Table6[Channel_Key])</f>
        <v>CK-01</v>
      </c>
      <c r="G2013" s="10" t="str">
        <f>_xlfn.XLOOKUP(T2013,Table7[Gender_Category],Table7[Gender_Key])</f>
        <v>GK-01</v>
      </c>
      <c r="H2013" s="10">
        <f>Cleaned_Data[[#This Row],[Units_Sold]]</f>
        <v>2</v>
      </c>
      <c r="I2013" s="10">
        <f>Cleaned_Data[[#This Row],[MRP]]</f>
        <v>2767.55</v>
      </c>
      <c r="J2013" s="10">
        <f>Cleaned_Data[[#This Row],[Discount_Applied]]</f>
        <v>0.19</v>
      </c>
      <c r="K2013" s="10">
        <f>Cleaned_Data[[#This Row],[Revenue]]</f>
        <v>4483.43</v>
      </c>
      <c r="L2013" s="10">
        <f>Cleaned_Data[[#This Row],[Profit]]</f>
        <v>1059.07</v>
      </c>
      <c r="M2013" s="10" t="str">
        <f>Cleaned_Data[[#This Row],[Product_Name]]</f>
        <v>Pegasus Turbo</v>
      </c>
      <c r="N2013" s="10" t="str">
        <f>Cleaned_Data[[#This Row],[Product_Line]]</f>
        <v>Running</v>
      </c>
      <c r="O2013" s="10" t="str">
        <f>Cleaned_Data[[#This Row],[Size]]</f>
        <v>L</v>
      </c>
      <c r="P2013" s="10" t="str">
        <f t="shared" si="62"/>
        <v>Pegasus Turbo|Running|L</v>
      </c>
      <c r="Q2013" s="11">
        <f>Cleaned_Data[[#This Row],[Order_Date]]</f>
        <v>45842</v>
      </c>
      <c r="R2013" s="10" t="str">
        <f>Cleaned_Data[[#This Row],[Region]]</f>
        <v>Kolkata</v>
      </c>
      <c r="S2013" s="10" t="str">
        <f>Cleaned_Data[[#This Row],[Sales_Channel]]</f>
        <v>Online</v>
      </c>
      <c r="T2013" s="10" t="str">
        <f>Cleaned_Data[[#This Row],[Gender_Category]]</f>
        <v>Kids</v>
      </c>
      <c r="U2013" t="str">
        <f t="shared" si="63"/>
        <v>DK-710</v>
      </c>
      <c r="V2013" s="10"/>
      <c r="W2013" s="10"/>
    </row>
    <row r="2014" spans="1:23" x14ac:dyDescent="0.3">
      <c r="A2014" s="10" t="s">
        <v>2333</v>
      </c>
      <c r="B2014" s="10">
        <f>Cleaned_Data[[#This Row],[Order_ID]]</f>
        <v>4109</v>
      </c>
      <c r="C2014" s="10" t="str">
        <f>_xlfn.XLOOKUP(P2014,Dim_Product!$E$2:$E$221,Dim_Product!$A$2:$A$221,"Not Found")</f>
        <v>PK-171</v>
      </c>
      <c r="D2014" s="10" t="str">
        <f>_xlfn.XLOOKUP(Table5[[#This Row],[Order_Date]],Table8[Date],Table8[Date_Key],"Not Found")</f>
        <v>DK-673</v>
      </c>
      <c r="E2014" s="10" t="str">
        <f>_xlfn.XLOOKUP(R2014,Table4[Region],Table4[Region_Key])</f>
        <v>RK-03</v>
      </c>
      <c r="F2014" s="10" t="str">
        <f>_xlfn.XLOOKUP(S2014,Table6[Sales_Channel],Table6[Channel_Key])</f>
        <v>CK-01</v>
      </c>
      <c r="G2014" s="10" t="str">
        <f>_xlfn.XLOOKUP(T2014,Table7[Gender_Category],Table7[Gender_Key])</f>
        <v>GK-01</v>
      </c>
      <c r="H2014" s="10">
        <f>Cleaned_Data[[#This Row],[Units_Sold]]</f>
        <v>2</v>
      </c>
      <c r="I2014" s="10">
        <f>Cleaned_Data[[#This Row],[MRP]]</f>
        <v>9731.83</v>
      </c>
      <c r="J2014" s="10">
        <f>Cleaned_Data[[#This Row],[Discount_Applied]]</f>
        <v>0</v>
      </c>
      <c r="K2014" s="10">
        <f>Cleaned_Data[[#This Row],[Revenue]]</f>
        <v>0</v>
      </c>
      <c r="L2014" s="10">
        <f>Cleaned_Data[[#This Row],[Profit]]</f>
        <v>-675.88</v>
      </c>
      <c r="M2014" s="10" t="str">
        <f>Cleaned_Data[[#This Row],[Product_Name]]</f>
        <v>SuperRep Go</v>
      </c>
      <c r="N2014" s="10" t="str">
        <f>Cleaned_Data[[#This Row],[Product_Line]]</f>
        <v>Training</v>
      </c>
      <c r="O2014" s="10" t="str">
        <f>Cleaned_Data[[#This Row],[Size]]</f>
        <v>12</v>
      </c>
      <c r="P2014" s="10" t="str">
        <f t="shared" si="62"/>
        <v>SuperRep Go|Training|12</v>
      </c>
      <c r="Q2014" s="11">
        <f>Cleaned_Data[[#This Row],[Order_Date]]</f>
        <v>45805</v>
      </c>
      <c r="R2014" s="10" t="str">
        <f>Cleaned_Data[[#This Row],[Region]]</f>
        <v>Mumbai</v>
      </c>
      <c r="S2014" s="10" t="str">
        <f>Cleaned_Data[[#This Row],[Sales_Channel]]</f>
        <v>Online</v>
      </c>
      <c r="T2014" s="10" t="str">
        <f>Cleaned_Data[[#This Row],[Gender_Category]]</f>
        <v>Kids</v>
      </c>
      <c r="U2014" t="str">
        <f t="shared" si="63"/>
        <v>DK-673</v>
      </c>
      <c r="V2014" s="10"/>
      <c r="W2014" s="10"/>
    </row>
    <row r="2015" spans="1:23" x14ac:dyDescent="0.3">
      <c r="A2015" s="10" t="s">
        <v>2334</v>
      </c>
      <c r="B2015" s="10">
        <f>Cleaned_Data[[#This Row],[Order_ID]]</f>
        <v>4110</v>
      </c>
      <c r="C2015" s="10" t="str">
        <f>_xlfn.XLOOKUP(P2015,Dim_Product!$E$2:$E$221,Dim_Product!$A$2:$A$221,"Not Found")</f>
        <v>PK-58</v>
      </c>
      <c r="D2015" s="10" t="str">
        <f>_xlfn.XLOOKUP(Table5[[#This Row],[Order_Date]],Table8[Date],Table8[Date_Key],"Not Found")</f>
        <v>DK-710</v>
      </c>
      <c r="E2015" s="10" t="str">
        <f>_xlfn.XLOOKUP(R2015,Table4[Region],Table4[Region_Key])</f>
        <v>RK-02</v>
      </c>
      <c r="F2015" s="10" t="str">
        <f>_xlfn.XLOOKUP(S2015,Table6[Sales_Channel],Table6[Channel_Key])</f>
        <v>CK-02</v>
      </c>
      <c r="G2015" s="10" t="str">
        <f>_xlfn.XLOOKUP(T2015,Table7[Gender_Category],Table7[Gender_Key])</f>
        <v>GK-03</v>
      </c>
      <c r="H2015" s="10">
        <f>Cleaned_Data[[#This Row],[Units_Sold]]</f>
        <v>2</v>
      </c>
      <c r="I2015" s="10">
        <f>Cleaned_Data[[#This Row],[MRP]]</f>
        <v>6110.0300000000007</v>
      </c>
      <c r="J2015" s="10">
        <f>Cleaned_Data[[#This Row],[Discount_Applied]]</f>
        <v>0.41</v>
      </c>
      <c r="K2015" s="10">
        <f>Cleaned_Data[[#This Row],[Revenue]]</f>
        <v>0</v>
      </c>
      <c r="L2015" s="10">
        <f>Cleaned_Data[[#This Row],[Profit]]</f>
        <v>3387.91</v>
      </c>
      <c r="M2015" s="10" t="str">
        <f>Cleaned_Data[[#This Row],[Product_Name]]</f>
        <v>Metcon 7</v>
      </c>
      <c r="N2015" s="10" t="str">
        <f>Cleaned_Data[[#This Row],[Product_Line]]</f>
        <v>Training</v>
      </c>
      <c r="O2015" s="10" t="str">
        <f>Cleaned_Data[[#This Row],[Size]]</f>
        <v>M</v>
      </c>
      <c r="P2015" s="10" t="str">
        <f t="shared" si="62"/>
        <v>Metcon 7|Training|M</v>
      </c>
      <c r="Q2015" s="11">
        <f>Cleaned_Data[[#This Row],[Order_Date]]</f>
        <v>45842</v>
      </c>
      <c r="R2015" s="10" t="str">
        <f>Cleaned_Data[[#This Row],[Region]]</f>
        <v>Hyderabad</v>
      </c>
      <c r="S2015" s="10" t="str">
        <f>Cleaned_Data[[#This Row],[Sales_Channel]]</f>
        <v>Retail</v>
      </c>
      <c r="T2015" s="10" t="str">
        <f>Cleaned_Data[[#This Row],[Gender_Category]]</f>
        <v>Men</v>
      </c>
      <c r="U2015" t="str">
        <f t="shared" si="63"/>
        <v>DK-710</v>
      </c>
      <c r="V2015" s="10"/>
      <c r="W2015" s="10"/>
    </row>
    <row r="2016" spans="1:23" x14ac:dyDescent="0.3">
      <c r="A2016" s="10" t="s">
        <v>2335</v>
      </c>
      <c r="B2016" s="10">
        <f>Cleaned_Data[[#This Row],[Order_ID]]</f>
        <v>4111</v>
      </c>
      <c r="C2016" s="10" t="str">
        <f>_xlfn.XLOOKUP(P2016,Dim_Product!$E$2:$E$221,Dim_Product!$A$2:$A$221,"Not Found")</f>
        <v>PK-09</v>
      </c>
      <c r="D2016" s="10" t="str">
        <f>_xlfn.XLOOKUP(Table5[[#This Row],[Order_Date]],Table8[Date],Table8[Date_Key],"Not Found")</f>
        <v>DK-376</v>
      </c>
      <c r="E2016" s="10" t="str">
        <f>_xlfn.XLOOKUP(R2016,Table4[Region],Table4[Region_Key])</f>
        <v>RK-01</v>
      </c>
      <c r="F2016" s="10" t="str">
        <f>_xlfn.XLOOKUP(S2016,Table6[Sales_Channel],Table6[Channel_Key])</f>
        <v>CK-02</v>
      </c>
      <c r="G2016" s="10" t="str">
        <f>_xlfn.XLOOKUP(T2016,Table7[Gender_Category],Table7[Gender_Key])</f>
        <v>GK-02</v>
      </c>
      <c r="H2016" s="10">
        <f>Cleaned_Data[[#This Row],[Units_Sold]]</f>
        <v>-1</v>
      </c>
      <c r="I2016" s="10">
        <f>Cleaned_Data[[#This Row],[MRP]]</f>
        <v>4934.05</v>
      </c>
      <c r="J2016" s="10">
        <f>Cleaned_Data[[#This Row],[Discount_Applied]]</f>
        <v>0.83</v>
      </c>
      <c r="K2016" s="10">
        <f>Cleaned_Data[[#This Row],[Revenue]]</f>
        <v>-838.79</v>
      </c>
      <c r="L2016" s="10">
        <f>Cleaned_Data[[#This Row],[Profit]]</f>
        <v>2377.84</v>
      </c>
      <c r="M2016" s="10" t="str">
        <f>Cleaned_Data[[#This Row],[Product_Name]]</f>
        <v>Waffle One</v>
      </c>
      <c r="N2016" s="10" t="str">
        <f>Cleaned_Data[[#This Row],[Product_Line]]</f>
        <v>Lifestyle</v>
      </c>
      <c r="O2016" s="10" t="str">
        <f>Cleaned_Data[[#This Row],[Size]]</f>
        <v>L</v>
      </c>
      <c r="P2016" s="10" t="str">
        <f t="shared" si="62"/>
        <v>Waffle One|Lifestyle|L</v>
      </c>
      <c r="Q2016" s="11">
        <f>Cleaned_Data[[#This Row],[Order_Date]]</f>
        <v>45508</v>
      </c>
      <c r="R2016" s="10" t="str">
        <f>Cleaned_Data[[#This Row],[Region]]</f>
        <v>Bangalore</v>
      </c>
      <c r="S2016" s="10" t="str">
        <f>Cleaned_Data[[#This Row],[Sales_Channel]]</f>
        <v>Retail</v>
      </c>
      <c r="T2016" s="10" t="str">
        <f>Cleaned_Data[[#This Row],[Gender_Category]]</f>
        <v>Women</v>
      </c>
      <c r="U2016" t="str">
        <f t="shared" si="63"/>
        <v>DK-376</v>
      </c>
      <c r="V2016" s="10"/>
      <c r="W2016" s="10"/>
    </row>
    <row r="2017" spans="1:23" x14ac:dyDescent="0.3">
      <c r="A2017" s="10" t="s">
        <v>2336</v>
      </c>
      <c r="B2017" s="10">
        <f>Cleaned_Data[[#This Row],[Order_ID]]</f>
        <v>4112</v>
      </c>
      <c r="C2017" s="10" t="str">
        <f>_xlfn.XLOOKUP(P2017,Dim_Product!$E$2:$E$221,Dim_Product!$A$2:$A$221,"Not Found")</f>
        <v>PK-46</v>
      </c>
      <c r="D2017" s="10" t="str">
        <f>_xlfn.XLOOKUP(Table5[[#This Row],[Order_Date]],Table8[Date],Table8[Date_Key],"Not Found")</f>
        <v>DK-711</v>
      </c>
      <c r="E2017" s="10" t="str">
        <f>_xlfn.XLOOKUP(R2017,Table4[Region],Table4[Region_Key])</f>
        <v>RK-05</v>
      </c>
      <c r="F2017" s="10" t="str">
        <f>_xlfn.XLOOKUP(S2017,Table6[Sales_Channel],Table6[Channel_Key])</f>
        <v>CK-01</v>
      </c>
      <c r="G2017" s="10" t="str">
        <f>_xlfn.XLOOKUP(T2017,Table7[Gender_Category],Table7[Gender_Key])</f>
        <v>GK-02</v>
      </c>
      <c r="H2017" s="10">
        <f>Cleaned_Data[[#This Row],[Units_Sold]]</f>
        <v>-1</v>
      </c>
      <c r="I2017" s="10">
        <f>Cleaned_Data[[#This Row],[MRP]]</f>
        <v>6254.85</v>
      </c>
      <c r="J2017" s="10">
        <f>Cleaned_Data[[#This Row],[Discount_Applied]]</f>
        <v>0</v>
      </c>
      <c r="K2017" s="10">
        <f>Cleaned_Data[[#This Row],[Revenue]]</f>
        <v>0</v>
      </c>
      <c r="L2017" s="10">
        <f>Cleaned_Data[[#This Row],[Profit]]</f>
        <v>2093.6799999999998</v>
      </c>
      <c r="M2017" s="10" t="str">
        <f>Cleaned_Data[[#This Row],[Product_Name]]</f>
        <v>React Infinity</v>
      </c>
      <c r="N2017" s="10" t="str">
        <f>Cleaned_Data[[#This Row],[Product_Line]]</f>
        <v>Running</v>
      </c>
      <c r="O2017" s="10" t="str">
        <f>Cleaned_Data[[#This Row],[Size]]</f>
        <v>L</v>
      </c>
      <c r="P2017" s="10" t="str">
        <f t="shared" si="62"/>
        <v>React Infinity|Running|L</v>
      </c>
      <c r="Q2017" s="11">
        <f>Cleaned_Data[[#This Row],[Order_Date]]</f>
        <v>45843</v>
      </c>
      <c r="R2017" s="10" t="str">
        <f>Cleaned_Data[[#This Row],[Region]]</f>
        <v>Delhi</v>
      </c>
      <c r="S2017" s="10" t="str">
        <f>Cleaned_Data[[#This Row],[Sales_Channel]]</f>
        <v>Online</v>
      </c>
      <c r="T2017" s="10" t="str">
        <f>Cleaned_Data[[#This Row],[Gender_Category]]</f>
        <v>Women</v>
      </c>
      <c r="U2017" t="str">
        <f t="shared" si="63"/>
        <v>DK-711</v>
      </c>
      <c r="V2017" s="10"/>
      <c r="W2017" s="10"/>
    </row>
    <row r="2018" spans="1:23" x14ac:dyDescent="0.3">
      <c r="A2018" s="10" t="s">
        <v>2337</v>
      </c>
      <c r="B2018" s="10">
        <f>Cleaned_Data[[#This Row],[Order_ID]]</f>
        <v>4113</v>
      </c>
      <c r="C2018" s="10" t="str">
        <f>_xlfn.XLOOKUP(P2018,Dim_Product!$E$2:$E$221,Dim_Product!$A$2:$A$221,"Not Found")</f>
        <v>PK-82</v>
      </c>
      <c r="D2018" s="10" t="str">
        <f>_xlfn.XLOOKUP(Table5[[#This Row],[Order_Date]],Table8[Date],Table8[Date_Key],"Not Found")</f>
        <v>DK-203</v>
      </c>
      <c r="E2018" s="10" t="str">
        <f>_xlfn.XLOOKUP(R2018,Table4[Region],Table4[Region_Key])</f>
        <v>RK-01</v>
      </c>
      <c r="F2018" s="10" t="str">
        <f>_xlfn.XLOOKUP(S2018,Table6[Sales_Channel],Table6[Channel_Key])</f>
        <v>CK-01</v>
      </c>
      <c r="G2018" s="10" t="str">
        <f>_xlfn.XLOOKUP(T2018,Table7[Gender_Category],Table7[Gender_Key])</f>
        <v>GK-01</v>
      </c>
      <c r="H2018" s="10">
        <f>Cleaned_Data[[#This Row],[Units_Sold]]</f>
        <v>2</v>
      </c>
      <c r="I2018" s="10">
        <f>Cleaned_Data[[#This Row],[MRP]]</f>
        <v>6435.66</v>
      </c>
      <c r="J2018" s="10">
        <f>Cleaned_Data[[#This Row],[Discount_Applied]]</f>
        <v>0</v>
      </c>
      <c r="K2018" s="10">
        <f>Cleaned_Data[[#This Row],[Revenue]]</f>
        <v>-643.57000000000005</v>
      </c>
      <c r="L2018" s="10">
        <f>Cleaned_Data[[#This Row],[Profit]]</f>
        <v>3372.49</v>
      </c>
      <c r="M2018" s="10" t="str">
        <f>Cleaned_Data[[#This Row],[Product_Name]]</f>
        <v>Zoom Freak</v>
      </c>
      <c r="N2018" s="10" t="str">
        <f>Cleaned_Data[[#This Row],[Product_Line]]</f>
        <v>Basketball</v>
      </c>
      <c r="O2018" s="10" t="str">
        <f>Cleaned_Data[[#This Row],[Size]]</f>
        <v>L</v>
      </c>
      <c r="P2018" s="10" t="str">
        <f t="shared" si="62"/>
        <v>Zoom Freak|Basketball|L</v>
      </c>
      <c r="Q2018" s="11">
        <f>Cleaned_Data[[#This Row],[Order_Date]]</f>
        <v>45335</v>
      </c>
      <c r="R2018" s="10" t="str">
        <f>Cleaned_Data[[#This Row],[Region]]</f>
        <v>Bangalore</v>
      </c>
      <c r="S2018" s="10" t="str">
        <f>Cleaned_Data[[#This Row],[Sales_Channel]]</f>
        <v>Online</v>
      </c>
      <c r="T2018" s="10" t="str">
        <f>Cleaned_Data[[#This Row],[Gender_Category]]</f>
        <v>Kids</v>
      </c>
      <c r="U2018" t="str">
        <f t="shared" si="63"/>
        <v>DK-203</v>
      </c>
      <c r="V2018" s="10"/>
      <c r="W2018" s="10"/>
    </row>
    <row r="2019" spans="1:23" x14ac:dyDescent="0.3">
      <c r="A2019" s="10" t="s">
        <v>2338</v>
      </c>
      <c r="B2019" s="10">
        <f>Cleaned_Data[[#This Row],[Order_ID]]</f>
        <v>4114</v>
      </c>
      <c r="C2019" s="10" t="str">
        <f>_xlfn.XLOOKUP(P2019,Dim_Product!$E$2:$E$221,Dim_Product!$A$2:$A$221,"Not Found")</f>
        <v>PK-80</v>
      </c>
      <c r="D2019" s="10" t="str">
        <f>_xlfn.XLOOKUP(Table5[[#This Row],[Order_Date]],Table8[Date],Table8[Date_Key],"Not Found")</f>
        <v>DK-604</v>
      </c>
      <c r="E2019" s="10" t="str">
        <f>_xlfn.XLOOKUP(R2019,Table4[Region],Table4[Region_Key])</f>
        <v>RK-01</v>
      </c>
      <c r="F2019" s="10" t="str">
        <f>_xlfn.XLOOKUP(S2019,Table6[Sales_Channel],Table6[Channel_Key])</f>
        <v>CK-02</v>
      </c>
      <c r="G2019" s="10" t="str">
        <f>_xlfn.XLOOKUP(T2019,Table7[Gender_Category],Table7[Gender_Key])</f>
        <v>GK-01</v>
      </c>
      <c r="H2019" s="10">
        <f>Cleaned_Data[[#This Row],[Units_Sold]]</f>
        <v>4</v>
      </c>
      <c r="I2019" s="10">
        <f>Cleaned_Data[[#This Row],[MRP]]</f>
        <v>4307.83</v>
      </c>
      <c r="J2019" s="10">
        <f>Cleaned_Data[[#This Row],[Discount_Applied]]</f>
        <v>0</v>
      </c>
      <c r="K2019" s="10">
        <f>Cleaned_Data[[#This Row],[Revenue]]</f>
        <v>0</v>
      </c>
      <c r="L2019" s="10">
        <f>Cleaned_Data[[#This Row],[Profit]]</f>
        <v>-233.59</v>
      </c>
      <c r="M2019" s="10" t="str">
        <f>Cleaned_Data[[#This Row],[Product_Name]]</f>
        <v>Metcon 7</v>
      </c>
      <c r="N2019" s="10" t="str">
        <f>Cleaned_Data[[#This Row],[Product_Line]]</f>
        <v>Training</v>
      </c>
      <c r="O2019" s="10" t="str">
        <f>Cleaned_Data[[#This Row],[Size]]</f>
        <v>XL</v>
      </c>
      <c r="P2019" s="10" t="str">
        <f t="shared" si="62"/>
        <v>Metcon 7|Training|XL</v>
      </c>
      <c r="Q2019" s="11">
        <f>Cleaned_Data[[#This Row],[Order_Date]]</f>
        <v>45736</v>
      </c>
      <c r="R2019" s="10" t="str">
        <f>Cleaned_Data[[#This Row],[Region]]</f>
        <v>Bangalore</v>
      </c>
      <c r="S2019" s="10" t="str">
        <f>Cleaned_Data[[#This Row],[Sales_Channel]]</f>
        <v>Retail</v>
      </c>
      <c r="T2019" s="10" t="str">
        <f>Cleaned_Data[[#This Row],[Gender_Category]]</f>
        <v>Kids</v>
      </c>
      <c r="U2019" t="str">
        <f t="shared" si="63"/>
        <v>DK-604</v>
      </c>
      <c r="V2019" s="10"/>
      <c r="W2019" s="10"/>
    </row>
    <row r="2020" spans="1:23" x14ac:dyDescent="0.3">
      <c r="A2020" s="10" t="s">
        <v>2339</v>
      </c>
      <c r="B2020" s="10">
        <f>Cleaned_Data[[#This Row],[Order_ID]]</f>
        <v>4115</v>
      </c>
      <c r="C2020" s="10" t="str">
        <f>_xlfn.XLOOKUP(P2020,Dim_Product!$E$2:$E$221,Dim_Product!$A$2:$A$221,"Not Found")</f>
        <v>PK-15</v>
      </c>
      <c r="D2020" s="10" t="str">
        <f>_xlfn.XLOOKUP(Table5[[#This Row],[Order_Date]],Table8[Date],Table8[Date_Key],"Not Found")</f>
        <v>Not Found</v>
      </c>
      <c r="E2020" s="10" t="str">
        <f>_xlfn.XLOOKUP(R2020,Table4[Region],Table4[Region_Key])</f>
        <v>RK-05</v>
      </c>
      <c r="F2020" s="10" t="str">
        <f>_xlfn.XLOOKUP(S2020,Table6[Sales_Channel],Table6[Channel_Key])</f>
        <v>CK-02</v>
      </c>
      <c r="G2020" s="10" t="str">
        <f>_xlfn.XLOOKUP(T2020,Table7[Gender_Category],Table7[Gender_Key])</f>
        <v>GK-03</v>
      </c>
      <c r="H2020" s="10">
        <f>Cleaned_Data[[#This Row],[Units_Sold]]</f>
        <v>2</v>
      </c>
      <c r="I2020" s="10">
        <f>Cleaned_Data[[#This Row],[MRP]]</f>
        <v>4613.79</v>
      </c>
      <c r="J2020" s="10">
        <f>Cleaned_Data[[#This Row],[Discount_Applied]]</f>
        <v>0</v>
      </c>
      <c r="K2020" s="10">
        <f>Cleaned_Data[[#This Row],[Revenue]]</f>
        <v>0</v>
      </c>
      <c r="L2020" s="10">
        <f>Cleaned_Data[[#This Row],[Profit]]</f>
        <v>-758.5</v>
      </c>
      <c r="M2020" s="10" t="str">
        <f>Cleaned_Data[[#This Row],[Product_Name]]</f>
        <v>Air Jordan</v>
      </c>
      <c r="N2020" s="10" t="str">
        <f>Cleaned_Data[[#This Row],[Product_Line]]</f>
        <v>Basketball</v>
      </c>
      <c r="O2020" s="10" t="str">
        <f>Cleaned_Data[[#This Row],[Size]]</f>
        <v>M</v>
      </c>
      <c r="P2020" s="10" t="str">
        <f t="shared" si="62"/>
        <v>Air Jordan|Basketball|M</v>
      </c>
      <c r="Q2020" s="11" t="str">
        <f>Cleaned_Data[[#This Row],[Order_Date]]</f>
        <v/>
      </c>
      <c r="R2020" s="10" t="str">
        <f>Cleaned_Data[[#This Row],[Region]]</f>
        <v>Delhi</v>
      </c>
      <c r="S2020" s="10" t="str">
        <f>Cleaned_Data[[#This Row],[Sales_Channel]]</f>
        <v>Retail</v>
      </c>
      <c r="T2020" s="10" t="str">
        <f>Cleaned_Data[[#This Row],[Gender_Category]]</f>
        <v>Men</v>
      </c>
      <c r="U2020" t="str">
        <f t="shared" si="63"/>
        <v>Not Found</v>
      </c>
      <c r="V2020" s="10"/>
      <c r="W2020" s="10"/>
    </row>
    <row r="2021" spans="1:23" x14ac:dyDescent="0.3">
      <c r="A2021" s="10" t="s">
        <v>2340</v>
      </c>
      <c r="B2021" s="10">
        <f>Cleaned_Data[[#This Row],[Order_ID]]</f>
        <v>4116</v>
      </c>
      <c r="C2021" s="10" t="str">
        <f>_xlfn.XLOOKUP(P2021,Dim_Product!$E$2:$E$221,Dim_Product!$A$2:$A$221,"Not Found")</f>
        <v>PK-177</v>
      </c>
      <c r="D2021" s="10" t="str">
        <f>_xlfn.XLOOKUP(Table5[[#This Row],[Order_Date]],Table8[Date],Table8[Date_Key],"Not Found")</f>
        <v>DK-460</v>
      </c>
      <c r="E2021" s="10" t="str">
        <f>_xlfn.XLOOKUP(R2021,Table4[Region],Table4[Region_Key])</f>
        <v>RK-04</v>
      </c>
      <c r="F2021" s="10" t="str">
        <f>_xlfn.XLOOKUP(S2021,Table6[Sales_Channel],Table6[Channel_Key])</f>
        <v>CK-01</v>
      </c>
      <c r="G2021" s="10" t="str">
        <f>_xlfn.XLOOKUP(T2021,Table7[Gender_Category],Table7[Gender_Key])</f>
        <v>GK-02</v>
      </c>
      <c r="H2021" s="10">
        <f>Cleaned_Data[[#This Row],[Units_Sold]]</f>
        <v>2</v>
      </c>
      <c r="I2021" s="10">
        <f>Cleaned_Data[[#This Row],[MRP]]</f>
        <v>3854.22</v>
      </c>
      <c r="J2021" s="10">
        <f>Cleaned_Data[[#This Row],[Discount_Applied]]</f>
        <v>0</v>
      </c>
      <c r="K2021" s="10">
        <f>Cleaned_Data[[#This Row],[Revenue]]</f>
        <v>0</v>
      </c>
      <c r="L2021" s="10">
        <f>Cleaned_Data[[#This Row],[Profit]]</f>
        <v>-43.41</v>
      </c>
      <c r="M2021" s="10" t="str">
        <f>Cleaned_Data[[#This Row],[Product_Name]]</f>
        <v>Air Force 1</v>
      </c>
      <c r="N2021" s="10" t="str">
        <f>Cleaned_Data[[#This Row],[Product_Line]]</f>
        <v>Lifestyle</v>
      </c>
      <c r="O2021" s="10" t="str">
        <f>Cleaned_Data[[#This Row],[Size]]</f>
        <v>9</v>
      </c>
      <c r="P2021" s="10" t="str">
        <f t="shared" si="62"/>
        <v>Air Force 1|Lifestyle|9</v>
      </c>
      <c r="Q2021" s="11">
        <f>Cleaned_Data[[#This Row],[Order_Date]]</f>
        <v>45592</v>
      </c>
      <c r="R2021" s="10" t="str">
        <f>Cleaned_Data[[#This Row],[Region]]</f>
        <v>Pune</v>
      </c>
      <c r="S2021" s="10" t="str">
        <f>Cleaned_Data[[#This Row],[Sales_Channel]]</f>
        <v>Online</v>
      </c>
      <c r="T2021" s="10" t="str">
        <f>Cleaned_Data[[#This Row],[Gender_Category]]</f>
        <v>Women</v>
      </c>
      <c r="U2021" t="str">
        <f t="shared" si="63"/>
        <v>DK-460</v>
      </c>
      <c r="V2021" s="10"/>
      <c r="W2021" s="10"/>
    </row>
    <row r="2022" spans="1:23" x14ac:dyDescent="0.3">
      <c r="A2022" s="10" t="s">
        <v>2341</v>
      </c>
      <c r="B2022" s="10">
        <f>Cleaned_Data[[#This Row],[Order_ID]]</f>
        <v>4117</v>
      </c>
      <c r="C2022" s="10" t="str">
        <f>_xlfn.XLOOKUP(P2022,Dim_Product!$E$2:$E$221,Dim_Product!$A$2:$A$221,"Not Found")</f>
        <v>PK-68</v>
      </c>
      <c r="D2022" s="10" t="str">
        <f>_xlfn.XLOOKUP(Table5[[#This Row],[Order_Date]],Table8[Date],Table8[Date_Key],"Not Found")</f>
        <v>Not Found</v>
      </c>
      <c r="E2022" s="10" t="str">
        <f>_xlfn.XLOOKUP(R2022,Table4[Region],Table4[Region_Key])</f>
        <v>RK-02</v>
      </c>
      <c r="F2022" s="10" t="str">
        <f>_xlfn.XLOOKUP(S2022,Table6[Sales_Channel],Table6[Channel_Key])</f>
        <v>CK-01</v>
      </c>
      <c r="G2022" s="10" t="str">
        <f>_xlfn.XLOOKUP(T2022,Table7[Gender_Category],Table7[Gender_Key])</f>
        <v>GK-02</v>
      </c>
      <c r="H2022" s="10">
        <f>Cleaned_Data[[#This Row],[Units_Sold]]</f>
        <v>2</v>
      </c>
      <c r="I2022" s="10">
        <f>Cleaned_Data[[#This Row],[MRP]]</f>
        <v>9501.67</v>
      </c>
      <c r="J2022" s="10">
        <f>Cleaned_Data[[#This Row],[Discount_Applied]]</f>
        <v>0.51</v>
      </c>
      <c r="K2022" s="10">
        <f>Cleaned_Data[[#This Row],[Revenue]]</f>
        <v>0</v>
      </c>
      <c r="L2022" s="10">
        <f>Cleaned_Data[[#This Row],[Profit]]</f>
        <v>266.39999999999998</v>
      </c>
      <c r="M2022" s="10" t="str">
        <f>Cleaned_Data[[#This Row],[Product_Name]]</f>
        <v>Zoom Freak</v>
      </c>
      <c r="N2022" s="10" t="str">
        <f>Cleaned_Data[[#This Row],[Product_Line]]</f>
        <v>Basketball</v>
      </c>
      <c r="O2022" s="10" t="str">
        <f>Cleaned_Data[[#This Row],[Size]]</f>
        <v>M</v>
      </c>
      <c r="P2022" s="10" t="str">
        <f t="shared" si="62"/>
        <v>Zoom Freak|Basketball|M</v>
      </c>
      <c r="Q2022" s="11" t="str">
        <f>Cleaned_Data[[#This Row],[Order_Date]]</f>
        <v/>
      </c>
      <c r="R2022" s="10" t="str">
        <f>Cleaned_Data[[#This Row],[Region]]</f>
        <v>Hyderabad</v>
      </c>
      <c r="S2022" s="10" t="str">
        <f>Cleaned_Data[[#This Row],[Sales_Channel]]</f>
        <v>Online</v>
      </c>
      <c r="T2022" s="10" t="str">
        <f>Cleaned_Data[[#This Row],[Gender_Category]]</f>
        <v>Women</v>
      </c>
      <c r="U2022" t="str">
        <f t="shared" si="63"/>
        <v>Not Found</v>
      </c>
      <c r="V2022" s="10"/>
      <c r="W2022" s="10"/>
    </row>
    <row r="2023" spans="1:23" x14ac:dyDescent="0.3">
      <c r="A2023" s="10" t="s">
        <v>2342</v>
      </c>
      <c r="B2023" s="10">
        <f>Cleaned_Data[[#This Row],[Order_ID]]</f>
        <v>4118</v>
      </c>
      <c r="C2023" s="10" t="str">
        <f>_xlfn.XLOOKUP(P2023,Dim_Product!$E$2:$E$221,Dim_Product!$A$2:$A$221,"Not Found")</f>
        <v>PK-66</v>
      </c>
      <c r="D2023" s="10" t="str">
        <f>_xlfn.XLOOKUP(Table5[[#This Row],[Order_Date]],Table8[Date],Table8[Date_Key],"Not Found")</f>
        <v>Not Found</v>
      </c>
      <c r="E2023" s="10" t="str">
        <f>_xlfn.XLOOKUP(R2023,Table4[Region],Table4[Region_Key])</f>
        <v>RK-03</v>
      </c>
      <c r="F2023" s="10" t="str">
        <f>_xlfn.XLOOKUP(S2023,Table6[Sales_Channel],Table6[Channel_Key])</f>
        <v>CK-02</v>
      </c>
      <c r="G2023" s="10" t="str">
        <f>_xlfn.XLOOKUP(T2023,Table7[Gender_Category],Table7[Gender_Key])</f>
        <v>GK-01</v>
      </c>
      <c r="H2023" s="10">
        <f>Cleaned_Data[[#This Row],[Units_Sold]]</f>
        <v>4</v>
      </c>
      <c r="I2023" s="10">
        <f>Cleaned_Data[[#This Row],[MRP]]</f>
        <v>5355.64</v>
      </c>
      <c r="J2023" s="10">
        <f>Cleaned_Data[[#This Row],[Discount_Applied]]</f>
        <v>0</v>
      </c>
      <c r="K2023" s="10">
        <f>Cleaned_Data[[#This Row],[Revenue]]</f>
        <v>0</v>
      </c>
      <c r="L2023" s="10">
        <f>Cleaned_Data[[#This Row],[Profit]]</f>
        <v>-538.94000000000005</v>
      </c>
      <c r="M2023" s="10" t="str">
        <f>Cleaned_Data[[#This Row],[Product_Name]]</f>
        <v>LeBron 20</v>
      </c>
      <c r="N2023" s="10" t="str">
        <f>Cleaned_Data[[#This Row],[Product_Line]]</f>
        <v>Basketball</v>
      </c>
      <c r="O2023" s="10" t="str">
        <f>Cleaned_Data[[#This Row],[Size]]</f>
        <v>XL</v>
      </c>
      <c r="P2023" s="10" t="str">
        <f t="shared" si="62"/>
        <v>LeBron 20|Basketball|XL</v>
      </c>
      <c r="Q2023" s="11" t="str">
        <f>Cleaned_Data[[#This Row],[Order_Date]]</f>
        <v/>
      </c>
      <c r="R2023" s="10" t="str">
        <f>Cleaned_Data[[#This Row],[Region]]</f>
        <v>Mumbai</v>
      </c>
      <c r="S2023" s="10" t="str">
        <f>Cleaned_Data[[#This Row],[Sales_Channel]]</f>
        <v>Retail</v>
      </c>
      <c r="T2023" s="10" t="str">
        <f>Cleaned_Data[[#This Row],[Gender_Category]]</f>
        <v>Kids</v>
      </c>
      <c r="U2023" t="str">
        <f t="shared" si="63"/>
        <v>Not Found</v>
      </c>
      <c r="V2023" s="10"/>
      <c r="W2023" s="10"/>
    </row>
    <row r="2024" spans="1:23" x14ac:dyDescent="0.3">
      <c r="A2024" s="10" t="s">
        <v>2343</v>
      </c>
      <c r="B2024" s="10">
        <f>Cleaned_Data[[#This Row],[Order_ID]]</f>
        <v>4119</v>
      </c>
      <c r="C2024" s="10" t="str">
        <f>_xlfn.XLOOKUP(P2024,Dim_Product!$E$2:$E$221,Dim_Product!$A$2:$A$221,"Not Found")</f>
        <v>PK-81</v>
      </c>
      <c r="D2024" s="10" t="str">
        <f>_xlfn.XLOOKUP(Table5[[#This Row],[Order_Date]],Table8[Date],Table8[Date_Key],"Not Found")</f>
        <v>DK-515</v>
      </c>
      <c r="E2024" s="10" t="str">
        <f>_xlfn.XLOOKUP(R2024,Table4[Region],Table4[Region_Key])</f>
        <v>RK-03</v>
      </c>
      <c r="F2024" s="10" t="str">
        <f>_xlfn.XLOOKUP(S2024,Table6[Sales_Channel],Table6[Channel_Key])</f>
        <v>CK-01</v>
      </c>
      <c r="G2024" s="10" t="str">
        <f>_xlfn.XLOOKUP(T2024,Table7[Gender_Category],Table7[Gender_Key])</f>
        <v>GK-01</v>
      </c>
      <c r="H2024" s="10">
        <f>Cleaned_Data[[#This Row],[Units_Sold]]</f>
        <v>2</v>
      </c>
      <c r="I2024" s="10">
        <f>Cleaned_Data[[#This Row],[MRP]]</f>
        <v>8849.6200000000008</v>
      </c>
      <c r="J2024" s="10">
        <f>Cleaned_Data[[#This Row],[Discount_Applied]]</f>
        <v>0.69</v>
      </c>
      <c r="K2024" s="10">
        <f>Cleaned_Data[[#This Row],[Revenue]]</f>
        <v>0</v>
      </c>
      <c r="L2024" s="10">
        <f>Cleaned_Data[[#This Row],[Profit]]</f>
        <v>1451.15</v>
      </c>
      <c r="M2024" s="10" t="str">
        <f>Cleaned_Data[[#This Row],[Product_Name]]</f>
        <v>ZoomX Invincible</v>
      </c>
      <c r="N2024" s="10" t="str">
        <f>Cleaned_Data[[#This Row],[Product_Line]]</f>
        <v>Training</v>
      </c>
      <c r="O2024" s="10" t="str">
        <f>Cleaned_Data[[#This Row],[Size]]</f>
        <v>M</v>
      </c>
      <c r="P2024" s="10" t="str">
        <f t="shared" si="62"/>
        <v>ZoomX Invincible|Training|M</v>
      </c>
      <c r="Q2024" s="11">
        <f>Cleaned_Data[[#This Row],[Order_Date]]</f>
        <v>45647</v>
      </c>
      <c r="R2024" s="10" t="str">
        <f>Cleaned_Data[[#This Row],[Region]]</f>
        <v>Mumbai</v>
      </c>
      <c r="S2024" s="10" t="str">
        <f>Cleaned_Data[[#This Row],[Sales_Channel]]</f>
        <v>Online</v>
      </c>
      <c r="T2024" s="10" t="str">
        <f>Cleaned_Data[[#This Row],[Gender_Category]]</f>
        <v>Kids</v>
      </c>
      <c r="U2024" t="str">
        <f t="shared" si="63"/>
        <v>DK-515</v>
      </c>
      <c r="V2024" s="10"/>
      <c r="W2024" s="10"/>
    </row>
    <row r="2025" spans="1:23" x14ac:dyDescent="0.3">
      <c r="A2025" s="10" t="s">
        <v>2344</v>
      </c>
      <c r="B2025" s="10">
        <f>Cleaned_Data[[#This Row],[Order_ID]]</f>
        <v>4120</v>
      </c>
      <c r="C2025" s="10" t="str">
        <f>_xlfn.XLOOKUP(P2025,Dim_Product!$E$2:$E$221,Dim_Product!$A$2:$A$221,"Not Found")</f>
        <v>PK-68</v>
      </c>
      <c r="D2025" s="10" t="str">
        <f>_xlfn.XLOOKUP(Table5[[#This Row],[Order_Date]],Table8[Date],Table8[Date_Key],"Not Found")</f>
        <v>DK-492</v>
      </c>
      <c r="E2025" s="10" t="str">
        <f>_xlfn.XLOOKUP(R2025,Table4[Region],Table4[Region_Key])</f>
        <v>RK-05</v>
      </c>
      <c r="F2025" s="10" t="str">
        <f>_xlfn.XLOOKUP(S2025,Table6[Sales_Channel],Table6[Channel_Key])</f>
        <v>CK-01</v>
      </c>
      <c r="G2025" s="10" t="str">
        <f>_xlfn.XLOOKUP(T2025,Table7[Gender_Category],Table7[Gender_Key])</f>
        <v>GK-02</v>
      </c>
      <c r="H2025" s="10">
        <f>Cleaned_Data[[#This Row],[Units_Sold]]</f>
        <v>2</v>
      </c>
      <c r="I2025" s="10">
        <f>Cleaned_Data[[#This Row],[MRP]]</f>
        <v>6110.0300000000007</v>
      </c>
      <c r="J2025" s="10">
        <f>Cleaned_Data[[#This Row],[Discount_Applied]]</f>
        <v>0</v>
      </c>
      <c r="K2025" s="10">
        <f>Cleaned_Data[[#This Row],[Revenue]]</f>
        <v>0</v>
      </c>
      <c r="L2025" s="10">
        <f>Cleaned_Data[[#This Row],[Profit]]</f>
        <v>3175.14</v>
      </c>
      <c r="M2025" s="10" t="str">
        <f>Cleaned_Data[[#This Row],[Product_Name]]</f>
        <v>Zoom Freak</v>
      </c>
      <c r="N2025" s="10" t="str">
        <f>Cleaned_Data[[#This Row],[Product_Line]]</f>
        <v>Basketball</v>
      </c>
      <c r="O2025" s="10" t="str">
        <f>Cleaned_Data[[#This Row],[Size]]</f>
        <v>M</v>
      </c>
      <c r="P2025" s="10" t="str">
        <f t="shared" si="62"/>
        <v>Zoom Freak|Basketball|M</v>
      </c>
      <c r="Q2025" s="11">
        <f>Cleaned_Data[[#This Row],[Order_Date]]</f>
        <v>45624</v>
      </c>
      <c r="R2025" s="10" t="str">
        <f>Cleaned_Data[[#This Row],[Region]]</f>
        <v>Delhi</v>
      </c>
      <c r="S2025" s="10" t="str">
        <f>Cleaned_Data[[#This Row],[Sales_Channel]]</f>
        <v>Online</v>
      </c>
      <c r="T2025" s="10" t="str">
        <f>Cleaned_Data[[#This Row],[Gender_Category]]</f>
        <v>Women</v>
      </c>
      <c r="U2025" t="str">
        <f t="shared" si="63"/>
        <v>DK-492</v>
      </c>
      <c r="V2025" s="10"/>
      <c r="W2025" s="10"/>
    </row>
    <row r="2026" spans="1:23" x14ac:dyDescent="0.3">
      <c r="A2026" s="10" t="s">
        <v>2345</v>
      </c>
      <c r="B2026" s="10">
        <f>Cleaned_Data[[#This Row],[Order_ID]]</f>
        <v>4121</v>
      </c>
      <c r="C2026" s="10" t="str">
        <f>_xlfn.XLOOKUP(P2026,Dim_Product!$E$2:$E$221,Dim_Product!$A$2:$A$221,"Not Found")</f>
        <v>PK-216</v>
      </c>
      <c r="D2026" s="10" t="str">
        <f>_xlfn.XLOOKUP(Table5[[#This Row],[Order_Date]],Table8[Date],Table8[Date_Key],"Not Found")</f>
        <v>DK-401</v>
      </c>
      <c r="E2026" s="10" t="str">
        <f>_xlfn.XLOOKUP(R2026,Table4[Region],Table4[Region_Key])</f>
        <v>RK-01</v>
      </c>
      <c r="F2026" s="10" t="str">
        <f>_xlfn.XLOOKUP(S2026,Table6[Sales_Channel],Table6[Channel_Key])</f>
        <v>CK-02</v>
      </c>
      <c r="G2026" s="10" t="str">
        <f>_xlfn.XLOOKUP(T2026,Table7[Gender_Category],Table7[Gender_Key])</f>
        <v>GK-01</v>
      </c>
      <c r="H2026" s="10">
        <f>Cleaned_Data[[#This Row],[Units_Sold]]</f>
        <v>0</v>
      </c>
      <c r="I2026" s="10">
        <f>Cleaned_Data[[#This Row],[MRP]]</f>
        <v>2763.46</v>
      </c>
      <c r="J2026" s="10">
        <f>Cleaned_Data[[#This Row],[Discount_Applied]]</f>
        <v>1</v>
      </c>
      <c r="K2026" s="10">
        <f>Cleaned_Data[[#This Row],[Revenue]]</f>
        <v>0</v>
      </c>
      <c r="L2026" s="10">
        <f>Cleaned_Data[[#This Row],[Profit]]</f>
        <v>-399.33</v>
      </c>
      <c r="M2026" s="10" t="str">
        <f>Cleaned_Data[[#This Row],[Product_Name]]</f>
        <v>ZoomX Invincible</v>
      </c>
      <c r="N2026" s="10" t="str">
        <f>Cleaned_Data[[#This Row],[Product_Line]]</f>
        <v>Training</v>
      </c>
      <c r="O2026" s="10" t="str">
        <f>Cleaned_Data[[#This Row],[Size]]</f>
        <v>6</v>
      </c>
      <c r="P2026" s="10" t="str">
        <f t="shared" si="62"/>
        <v>ZoomX Invincible|Training|6</v>
      </c>
      <c r="Q2026" s="11">
        <f>Cleaned_Data[[#This Row],[Order_Date]]</f>
        <v>45533</v>
      </c>
      <c r="R2026" s="10" t="str">
        <f>Cleaned_Data[[#This Row],[Region]]</f>
        <v>Bangalore</v>
      </c>
      <c r="S2026" s="10" t="str">
        <f>Cleaned_Data[[#This Row],[Sales_Channel]]</f>
        <v>Retail</v>
      </c>
      <c r="T2026" s="10" t="str">
        <f>Cleaned_Data[[#This Row],[Gender_Category]]</f>
        <v>Kids</v>
      </c>
      <c r="U2026" t="str">
        <f t="shared" si="63"/>
        <v>DK-401</v>
      </c>
      <c r="V2026" s="10"/>
      <c r="W2026" s="10"/>
    </row>
    <row r="2027" spans="1:23" x14ac:dyDescent="0.3">
      <c r="A2027" s="10" t="s">
        <v>2346</v>
      </c>
      <c r="B2027" s="10">
        <f>Cleaned_Data[[#This Row],[Order_ID]]</f>
        <v>4122</v>
      </c>
      <c r="C2027" s="10" t="str">
        <f>_xlfn.XLOOKUP(P2027,Dim_Product!$E$2:$E$221,Dim_Product!$A$2:$A$221,"Not Found")</f>
        <v>PK-184</v>
      </c>
      <c r="D2027" s="10" t="str">
        <f>_xlfn.XLOOKUP(Table5[[#This Row],[Order_Date]],Table8[Date],Table8[Date_Key],"Not Found")</f>
        <v>DK-336</v>
      </c>
      <c r="E2027" s="10" t="str">
        <f>_xlfn.XLOOKUP(R2027,Table4[Region],Table4[Region_Key])</f>
        <v>RK-03</v>
      </c>
      <c r="F2027" s="10" t="str">
        <f>_xlfn.XLOOKUP(S2027,Table6[Sales_Channel],Table6[Channel_Key])</f>
        <v>CK-02</v>
      </c>
      <c r="G2027" s="10" t="str">
        <f>_xlfn.XLOOKUP(T2027,Table7[Gender_Category],Table7[Gender_Key])</f>
        <v>GK-01</v>
      </c>
      <c r="H2027" s="10">
        <f>Cleaned_Data[[#This Row],[Units_Sold]]</f>
        <v>1</v>
      </c>
      <c r="I2027" s="10">
        <f>Cleaned_Data[[#This Row],[MRP]]</f>
        <v>6110.0300000000007</v>
      </c>
      <c r="J2027" s="10">
        <f>Cleaned_Data[[#This Row],[Discount_Applied]]</f>
        <v>0</v>
      </c>
      <c r="K2027" s="10">
        <f>Cleaned_Data[[#This Row],[Revenue]]</f>
        <v>0</v>
      </c>
      <c r="L2027" s="10">
        <f>Cleaned_Data[[#This Row],[Profit]]</f>
        <v>-261.43</v>
      </c>
      <c r="M2027" s="10" t="str">
        <f>Cleaned_Data[[#This Row],[Product_Name]]</f>
        <v>Dunk Low</v>
      </c>
      <c r="N2027" s="10" t="str">
        <f>Cleaned_Data[[#This Row],[Product_Line]]</f>
        <v>Lifestyle</v>
      </c>
      <c r="O2027" s="10" t="str">
        <f>Cleaned_Data[[#This Row],[Size]]</f>
        <v>11</v>
      </c>
      <c r="P2027" s="10" t="str">
        <f t="shared" si="62"/>
        <v>Dunk Low|Lifestyle|11</v>
      </c>
      <c r="Q2027" s="11">
        <f>Cleaned_Data[[#This Row],[Order_Date]]</f>
        <v>45468</v>
      </c>
      <c r="R2027" s="10" t="str">
        <f>Cleaned_Data[[#This Row],[Region]]</f>
        <v>Mumbai</v>
      </c>
      <c r="S2027" s="10" t="str">
        <f>Cleaned_Data[[#This Row],[Sales_Channel]]</f>
        <v>Retail</v>
      </c>
      <c r="T2027" s="10" t="str">
        <f>Cleaned_Data[[#This Row],[Gender_Category]]</f>
        <v>Kids</v>
      </c>
      <c r="U2027" t="str">
        <f t="shared" si="63"/>
        <v>DK-336</v>
      </c>
      <c r="V2027" s="10"/>
      <c r="W2027" s="10"/>
    </row>
    <row r="2028" spans="1:23" x14ac:dyDescent="0.3">
      <c r="A2028" s="10" t="s">
        <v>2347</v>
      </c>
      <c r="B2028" s="10">
        <f>Cleaned_Data[[#This Row],[Order_ID]]</f>
        <v>4123</v>
      </c>
      <c r="C2028" s="10" t="str">
        <f>_xlfn.XLOOKUP(P2028,Dim_Product!$E$2:$E$221,Dim_Product!$A$2:$A$221,"Not Found")</f>
        <v>PK-90</v>
      </c>
      <c r="D2028" s="10" t="str">
        <f>_xlfn.XLOOKUP(Table5[[#This Row],[Order_Date]],Table8[Date],Table8[Date_Key],"Not Found")</f>
        <v>DK-573</v>
      </c>
      <c r="E2028" s="10" t="str">
        <f>_xlfn.XLOOKUP(R2028,Table4[Region],Table4[Region_Key])</f>
        <v>RK-02</v>
      </c>
      <c r="F2028" s="10" t="str">
        <f>_xlfn.XLOOKUP(S2028,Table6[Sales_Channel],Table6[Channel_Key])</f>
        <v>CK-02</v>
      </c>
      <c r="G2028" s="10" t="str">
        <f>_xlfn.XLOOKUP(T2028,Table7[Gender_Category],Table7[Gender_Key])</f>
        <v>GK-02</v>
      </c>
      <c r="H2028" s="10">
        <f>Cleaned_Data[[#This Row],[Units_Sold]]</f>
        <v>2</v>
      </c>
      <c r="I2028" s="10">
        <f>Cleaned_Data[[#This Row],[MRP]]</f>
        <v>8184.99</v>
      </c>
      <c r="J2028" s="10">
        <f>Cleaned_Data[[#This Row],[Discount_Applied]]</f>
        <v>0</v>
      </c>
      <c r="K2028" s="10">
        <f>Cleaned_Data[[#This Row],[Revenue]]</f>
        <v>0</v>
      </c>
      <c r="L2028" s="10">
        <f>Cleaned_Data[[#This Row],[Profit]]</f>
        <v>41.24</v>
      </c>
      <c r="M2028" s="10" t="str">
        <f>Cleaned_Data[[#This Row],[Product_Name]]</f>
        <v>Air Zoom</v>
      </c>
      <c r="N2028" s="10" t="str">
        <f>Cleaned_Data[[#This Row],[Product_Line]]</f>
        <v>Running</v>
      </c>
      <c r="O2028" s="10" t="str">
        <f>Cleaned_Data[[#This Row],[Size]]</f>
        <v>XL</v>
      </c>
      <c r="P2028" s="10" t="str">
        <f t="shared" si="62"/>
        <v>Air Zoom|Running|XL</v>
      </c>
      <c r="Q2028" s="11">
        <f>Cleaned_Data[[#This Row],[Order_Date]]</f>
        <v>45705</v>
      </c>
      <c r="R2028" s="10" t="str">
        <f>Cleaned_Data[[#This Row],[Region]]</f>
        <v>Hyderabad</v>
      </c>
      <c r="S2028" s="10" t="str">
        <f>Cleaned_Data[[#This Row],[Sales_Channel]]</f>
        <v>Retail</v>
      </c>
      <c r="T2028" s="10" t="str">
        <f>Cleaned_Data[[#This Row],[Gender_Category]]</f>
        <v>Women</v>
      </c>
      <c r="U2028" t="str">
        <f t="shared" si="63"/>
        <v>DK-573</v>
      </c>
      <c r="V2028" s="10"/>
      <c r="W2028" s="10"/>
    </row>
    <row r="2029" spans="1:23" x14ac:dyDescent="0.3">
      <c r="A2029" s="10" t="s">
        <v>2348</v>
      </c>
      <c r="B2029" s="10">
        <f>Cleaned_Data[[#This Row],[Order_ID]]</f>
        <v>4124</v>
      </c>
      <c r="C2029" s="10" t="str">
        <f>_xlfn.XLOOKUP(P2029,Dim_Product!$E$2:$E$221,Dim_Product!$A$2:$A$221,"Not Found")</f>
        <v>PK-87</v>
      </c>
      <c r="D2029" s="10" t="str">
        <f>_xlfn.XLOOKUP(Table5[[#This Row],[Order_Date]],Table8[Date],Table8[Date_Key],"Not Found")</f>
        <v>Not Found</v>
      </c>
      <c r="E2029" s="10" t="str">
        <f>_xlfn.XLOOKUP(R2029,Table4[Region],Table4[Region_Key])</f>
        <v>RK-05</v>
      </c>
      <c r="F2029" s="10" t="str">
        <f>_xlfn.XLOOKUP(S2029,Table6[Sales_Channel],Table6[Channel_Key])</f>
        <v>CK-01</v>
      </c>
      <c r="G2029" s="10" t="str">
        <f>_xlfn.XLOOKUP(T2029,Table7[Gender_Category],Table7[Gender_Key])</f>
        <v>GK-01</v>
      </c>
      <c r="H2029" s="10">
        <f>Cleaned_Data[[#This Row],[Units_Sold]]</f>
        <v>1</v>
      </c>
      <c r="I2029" s="10">
        <f>Cleaned_Data[[#This Row],[MRP]]</f>
        <v>6110.0300000000007</v>
      </c>
      <c r="J2029" s="10">
        <f>Cleaned_Data[[#This Row],[Discount_Applied]]</f>
        <v>0</v>
      </c>
      <c r="K2029" s="10">
        <f>Cleaned_Data[[#This Row],[Revenue]]</f>
        <v>0</v>
      </c>
      <c r="L2029" s="10">
        <f>Cleaned_Data[[#This Row],[Profit]]</f>
        <v>477.62</v>
      </c>
      <c r="M2029" s="10" t="str">
        <f>Cleaned_Data[[#This Row],[Product_Name]]</f>
        <v>LeBron 20</v>
      </c>
      <c r="N2029" s="10" t="str">
        <f>Cleaned_Data[[#This Row],[Product_Line]]</f>
        <v>Basketball</v>
      </c>
      <c r="O2029" s="10" t="str">
        <f>Cleaned_Data[[#This Row],[Size]]</f>
        <v>M</v>
      </c>
      <c r="P2029" s="10" t="str">
        <f t="shared" si="62"/>
        <v>LeBron 20|Basketball|M</v>
      </c>
      <c r="Q2029" s="11" t="str">
        <f>Cleaned_Data[[#This Row],[Order_Date]]</f>
        <v/>
      </c>
      <c r="R2029" s="10" t="str">
        <f>Cleaned_Data[[#This Row],[Region]]</f>
        <v>Delhi</v>
      </c>
      <c r="S2029" s="10" t="str">
        <f>Cleaned_Data[[#This Row],[Sales_Channel]]</f>
        <v>Online</v>
      </c>
      <c r="T2029" s="10" t="str">
        <f>Cleaned_Data[[#This Row],[Gender_Category]]</f>
        <v>Kids</v>
      </c>
      <c r="U2029" t="str">
        <f t="shared" si="63"/>
        <v>Not Found</v>
      </c>
      <c r="V2029" s="10"/>
      <c r="W2029" s="10"/>
    </row>
    <row r="2030" spans="1:23" x14ac:dyDescent="0.3">
      <c r="A2030" s="10" t="s">
        <v>2349</v>
      </c>
      <c r="B2030" s="10">
        <f>Cleaned_Data[[#This Row],[Order_ID]]</f>
        <v>4125</v>
      </c>
      <c r="C2030" s="10" t="str">
        <f>_xlfn.XLOOKUP(P2030,Dim_Product!$E$2:$E$221,Dim_Product!$A$2:$A$221,"Not Found")</f>
        <v>PK-02</v>
      </c>
      <c r="D2030" s="10" t="str">
        <f>_xlfn.XLOOKUP(Table5[[#This Row],[Order_Date]],Table8[Date],Table8[Date_Key],"Not Found")</f>
        <v>DK-537</v>
      </c>
      <c r="E2030" s="10" t="str">
        <f>_xlfn.XLOOKUP(R2030,Table4[Region],Table4[Region_Key])</f>
        <v>RK-06</v>
      </c>
      <c r="F2030" s="10" t="str">
        <f>_xlfn.XLOOKUP(S2030,Table6[Sales_Channel],Table6[Channel_Key])</f>
        <v>CK-02</v>
      </c>
      <c r="G2030" s="10" t="str">
        <f>_xlfn.XLOOKUP(T2030,Table7[Gender_Category],Table7[Gender_Key])</f>
        <v>GK-03</v>
      </c>
      <c r="H2030" s="10">
        <f>Cleaned_Data[[#This Row],[Units_Sold]]</f>
        <v>2</v>
      </c>
      <c r="I2030" s="10">
        <f>Cleaned_Data[[#This Row],[MRP]]</f>
        <v>6110.0300000000007</v>
      </c>
      <c r="J2030" s="10">
        <f>Cleaned_Data[[#This Row],[Discount_Applied]]</f>
        <v>0</v>
      </c>
      <c r="K2030" s="10">
        <f>Cleaned_Data[[#This Row],[Revenue]]</f>
        <v>0</v>
      </c>
      <c r="L2030" s="10">
        <f>Cleaned_Data[[#This Row],[Profit]]</f>
        <v>2465.79</v>
      </c>
      <c r="M2030" s="10" t="str">
        <f>Cleaned_Data[[#This Row],[Product_Name]]</f>
        <v>Tiempo Legend</v>
      </c>
      <c r="N2030" s="10" t="str">
        <f>Cleaned_Data[[#This Row],[Product_Line]]</f>
        <v>Soccer</v>
      </c>
      <c r="O2030" s="10" t="str">
        <f>Cleaned_Data[[#This Row],[Size]]</f>
        <v>M</v>
      </c>
      <c r="P2030" s="10" t="str">
        <f t="shared" si="62"/>
        <v>Tiempo Legend|Soccer|M</v>
      </c>
      <c r="Q2030" s="11">
        <f>Cleaned_Data[[#This Row],[Order_Date]]</f>
        <v>45669</v>
      </c>
      <c r="R2030" s="10" t="str">
        <f>Cleaned_Data[[#This Row],[Region]]</f>
        <v>Kolkata</v>
      </c>
      <c r="S2030" s="10" t="str">
        <f>Cleaned_Data[[#This Row],[Sales_Channel]]</f>
        <v>Retail</v>
      </c>
      <c r="T2030" s="10" t="str">
        <f>Cleaned_Data[[#This Row],[Gender_Category]]</f>
        <v>Men</v>
      </c>
      <c r="U2030" t="str">
        <f t="shared" si="63"/>
        <v>DK-537</v>
      </c>
      <c r="V2030" s="10"/>
      <c r="W2030" s="10"/>
    </row>
    <row r="2031" spans="1:23" x14ac:dyDescent="0.3">
      <c r="A2031" s="10" t="s">
        <v>2350</v>
      </c>
      <c r="B2031" s="10">
        <f>Cleaned_Data[[#This Row],[Order_ID]]</f>
        <v>4126</v>
      </c>
      <c r="C2031" s="10" t="str">
        <f>_xlfn.XLOOKUP(P2031,Dim_Product!$E$2:$E$221,Dim_Product!$A$2:$A$221,"Not Found")</f>
        <v>PK-40</v>
      </c>
      <c r="D2031" s="10" t="str">
        <f>_xlfn.XLOOKUP(Table5[[#This Row],[Order_Date]],Table8[Date],Table8[Date_Key],"Not Found")</f>
        <v>DK-705</v>
      </c>
      <c r="E2031" s="10" t="str">
        <f>_xlfn.XLOOKUP(R2031,Table4[Region],Table4[Region_Key])</f>
        <v>RK-05</v>
      </c>
      <c r="F2031" s="10" t="str">
        <f>_xlfn.XLOOKUP(S2031,Table6[Sales_Channel],Table6[Channel_Key])</f>
        <v>CK-02</v>
      </c>
      <c r="G2031" s="10" t="str">
        <f>_xlfn.XLOOKUP(T2031,Table7[Gender_Category],Table7[Gender_Key])</f>
        <v>GK-02</v>
      </c>
      <c r="H2031" s="10">
        <f>Cleaned_Data[[#This Row],[Units_Sold]]</f>
        <v>2</v>
      </c>
      <c r="I2031" s="10">
        <f>Cleaned_Data[[#This Row],[MRP]]</f>
        <v>6110.0300000000007</v>
      </c>
      <c r="J2031" s="10">
        <f>Cleaned_Data[[#This Row],[Discount_Applied]]</f>
        <v>0</v>
      </c>
      <c r="K2031" s="10">
        <f>Cleaned_Data[[#This Row],[Revenue]]</f>
        <v>0</v>
      </c>
      <c r="L2031" s="10">
        <f>Cleaned_Data[[#This Row],[Profit]]</f>
        <v>1345.61</v>
      </c>
      <c r="M2031" s="10" t="str">
        <f>Cleaned_Data[[#This Row],[Product_Name]]</f>
        <v>SuperRep Go</v>
      </c>
      <c r="N2031" s="10" t="str">
        <f>Cleaned_Data[[#This Row],[Product_Line]]</f>
        <v>Training</v>
      </c>
      <c r="O2031" s="10" t="str">
        <f>Cleaned_Data[[#This Row],[Size]]</f>
        <v>10</v>
      </c>
      <c r="P2031" s="10" t="str">
        <f t="shared" si="62"/>
        <v>SuperRep Go|Training|10</v>
      </c>
      <c r="Q2031" s="11">
        <f>Cleaned_Data[[#This Row],[Order_Date]]</f>
        <v>45837</v>
      </c>
      <c r="R2031" s="10" t="str">
        <f>Cleaned_Data[[#This Row],[Region]]</f>
        <v>Delhi</v>
      </c>
      <c r="S2031" s="10" t="str">
        <f>Cleaned_Data[[#This Row],[Sales_Channel]]</f>
        <v>Retail</v>
      </c>
      <c r="T2031" s="10" t="str">
        <f>Cleaned_Data[[#This Row],[Gender_Category]]</f>
        <v>Women</v>
      </c>
      <c r="U2031" t="str">
        <f t="shared" si="63"/>
        <v>DK-705</v>
      </c>
      <c r="V2031" s="10"/>
      <c r="W2031" s="10"/>
    </row>
    <row r="2032" spans="1:23" x14ac:dyDescent="0.3">
      <c r="A2032" s="10" t="s">
        <v>2351</v>
      </c>
      <c r="B2032" s="10">
        <f>Cleaned_Data[[#This Row],[Order_ID]]</f>
        <v>4127</v>
      </c>
      <c r="C2032" s="10" t="str">
        <f>_xlfn.XLOOKUP(P2032,Dim_Product!$E$2:$E$221,Dim_Product!$A$2:$A$221,"Not Found")</f>
        <v>PK-19</v>
      </c>
      <c r="D2032" s="10" t="str">
        <f>_xlfn.XLOOKUP(Table5[[#This Row],[Order_Date]],Table8[Date],Table8[Date_Key],"Not Found")</f>
        <v>DK-643</v>
      </c>
      <c r="E2032" s="10" t="str">
        <f>_xlfn.XLOOKUP(R2032,Table4[Region],Table4[Region_Key])</f>
        <v>RK-06</v>
      </c>
      <c r="F2032" s="10" t="str">
        <f>_xlfn.XLOOKUP(S2032,Table6[Sales_Channel],Table6[Channel_Key])</f>
        <v>CK-01</v>
      </c>
      <c r="G2032" s="10" t="str">
        <f>_xlfn.XLOOKUP(T2032,Table7[Gender_Category],Table7[Gender_Key])</f>
        <v>GK-02</v>
      </c>
      <c r="H2032" s="10">
        <f>Cleaned_Data[[#This Row],[Units_Sold]]</f>
        <v>-1</v>
      </c>
      <c r="I2032" s="10">
        <f>Cleaned_Data[[#This Row],[MRP]]</f>
        <v>4690.1499999999996</v>
      </c>
      <c r="J2032" s="10">
        <f>Cleaned_Data[[#This Row],[Discount_Applied]]</f>
        <v>0.49</v>
      </c>
      <c r="K2032" s="10">
        <f>Cleaned_Data[[#This Row],[Revenue]]</f>
        <v>-2391.98</v>
      </c>
      <c r="L2032" s="10">
        <f>Cleaned_Data[[#This Row],[Profit]]</f>
        <v>1331.92</v>
      </c>
      <c r="M2032" s="10" t="str">
        <f>Cleaned_Data[[#This Row],[Product_Name]]</f>
        <v>Free RN</v>
      </c>
      <c r="N2032" s="10" t="str">
        <f>Cleaned_Data[[#This Row],[Product_Line]]</f>
        <v>Running</v>
      </c>
      <c r="O2032" s="10" t="str">
        <f>Cleaned_Data[[#This Row],[Size]]</f>
        <v>L</v>
      </c>
      <c r="P2032" s="10" t="str">
        <f t="shared" si="62"/>
        <v>Free RN|Running|L</v>
      </c>
      <c r="Q2032" s="11">
        <f>Cleaned_Data[[#This Row],[Order_Date]]</f>
        <v>45775</v>
      </c>
      <c r="R2032" s="10" t="str">
        <f>Cleaned_Data[[#This Row],[Region]]</f>
        <v>Kolkata</v>
      </c>
      <c r="S2032" s="10" t="str">
        <f>Cleaned_Data[[#This Row],[Sales_Channel]]</f>
        <v>Online</v>
      </c>
      <c r="T2032" s="10" t="str">
        <f>Cleaned_Data[[#This Row],[Gender_Category]]</f>
        <v>Women</v>
      </c>
      <c r="U2032" t="str">
        <f t="shared" si="63"/>
        <v>DK-643</v>
      </c>
      <c r="V2032" s="10"/>
      <c r="W2032" s="10"/>
    </row>
    <row r="2033" spans="1:23" x14ac:dyDescent="0.3">
      <c r="A2033" s="10" t="s">
        <v>2352</v>
      </c>
      <c r="B2033" s="10">
        <f>Cleaned_Data[[#This Row],[Order_ID]]</f>
        <v>4128</v>
      </c>
      <c r="C2033" s="10" t="str">
        <f>_xlfn.XLOOKUP(P2033,Dim_Product!$E$2:$E$221,Dim_Product!$A$2:$A$221,"Not Found")</f>
        <v>PK-177</v>
      </c>
      <c r="D2033" s="10" t="str">
        <f>_xlfn.XLOOKUP(Table5[[#This Row],[Order_Date]],Table8[Date],Table8[Date_Key],"Not Found")</f>
        <v>Not Found</v>
      </c>
      <c r="E2033" s="10" t="str">
        <f>_xlfn.XLOOKUP(R2033,Table4[Region],Table4[Region_Key])</f>
        <v>RK-03</v>
      </c>
      <c r="F2033" s="10" t="str">
        <f>_xlfn.XLOOKUP(S2033,Table6[Sales_Channel],Table6[Channel_Key])</f>
        <v>CK-01</v>
      </c>
      <c r="G2033" s="10" t="str">
        <f>_xlfn.XLOOKUP(T2033,Table7[Gender_Category],Table7[Gender_Key])</f>
        <v>GK-02</v>
      </c>
      <c r="H2033" s="10">
        <f>Cleaned_Data[[#This Row],[Units_Sold]]</f>
        <v>2</v>
      </c>
      <c r="I2033" s="10">
        <f>Cleaned_Data[[#This Row],[MRP]]</f>
        <v>2566.91</v>
      </c>
      <c r="J2033" s="10">
        <f>Cleaned_Data[[#This Row],[Discount_Applied]]</f>
        <v>0.08</v>
      </c>
      <c r="K2033" s="10">
        <f>Cleaned_Data[[#This Row],[Revenue]]</f>
        <v>0</v>
      </c>
      <c r="L2033" s="10">
        <f>Cleaned_Data[[#This Row],[Profit]]</f>
        <v>1529.46</v>
      </c>
      <c r="M2033" s="10" t="str">
        <f>Cleaned_Data[[#This Row],[Product_Name]]</f>
        <v>Air Force 1</v>
      </c>
      <c r="N2033" s="10" t="str">
        <f>Cleaned_Data[[#This Row],[Product_Line]]</f>
        <v>Lifestyle</v>
      </c>
      <c r="O2033" s="10" t="str">
        <f>Cleaned_Data[[#This Row],[Size]]</f>
        <v>9</v>
      </c>
      <c r="P2033" s="10" t="str">
        <f t="shared" si="62"/>
        <v>Air Force 1|Lifestyle|9</v>
      </c>
      <c r="Q2033" s="11" t="str">
        <f>Cleaned_Data[[#This Row],[Order_Date]]</f>
        <v/>
      </c>
      <c r="R2033" s="10" t="str">
        <f>Cleaned_Data[[#This Row],[Region]]</f>
        <v>Mumbai</v>
      </c>
      <c r="S2033" s="10" t="str">
        <f>Cleaned_Data[[#This Row],[Sales_Channel]]</f>
        <v>Online</v>
      </c>
      <c r="T2033" s="10" t="str">
        <f>Cleaned_Data[[#This Row],[Gender_Category]]</f>
        <v>Women</v>
      </c>
      <c r="U2033" t="str">
        <f t="shared" si="63"/>
        <v>Not Found</v>
      </c>
      <c r="V2033" s="10"/>
      <c r="W2033" s="10"/>
    </row>
    <row r="2034" spans="1:23" x14ac:dyDescent="0.3">
      <c r="A2034" s="10" t="s">
        <v>2353</v>
      </c>
      <c r="B2034" s="10">
        <f>Cleaned_Data[[#This Row],[Order_ID]]</f>
        <v>4129</v>
      </c>
      <c r="C2034" s="10" t="str">
        <f>_xlfn.XLOOKUP(P2034,Dim_Product!$E$2:$E$221,Dim_Product!$A$2:$A$221,"Not Found")</f>
        <v>PK-86</v>
      </c>
      <c r="D2034" s="10" t="str">
        <f>_xlfn.XLOOKUP(Table5[[#This Row],[Order_Date]],Table8[Date],Table8[Date_Key],"Not Found")</f>
        <v>Not Found</v>
      </c>
      <c r="E2034" s="10" t="str">
        <f>_xlfn.XLOOKUP(R2034,Table4[Region],Table4[Region_Key])</f>
        <v>RK-06</v>
      </c>
      <c r="F2034" s="10" t="str">
        <f>_xlfn.XLOOKUP(S2034,Table6[Sales_Channel],Table6[Channel_Key])</f>
        <v>CK-02</v>
      </c>
      <c r="G2034" s="10" t="str">
        <f>_xlfn.XLOOKUP(T2034,Table7[Gender_Category],Table7[Gender_Key])</f>
        <v>GK-03</v>
      </c>
      <c r="H2034" s="10">
        <f>Cleaned_Data[[#This Row],[Units_Sold]]</f>
        <v>2</v>
      </c>
      <c r="I2034" s="10">
        <f>Cleaned_Data[[#This Row],[MRP]]</f>
        <v>3445.62</v>
      </c>
      <c r="J2034" s="10">
        <f>Cleaned_Data[[#This Row],[Discount_Applied]]</f>
        <v>0.24</v>
      </c>
      <c r="K2034" s="10">
        <f>Cleaned_Data[[#This Row],[Revenue]]</f>
        <v>0</v>
      </c>
      <c r="L2034" s="10">
        <f>Cleaned_Data[[#This Row],[Profit]]</f>
        <v>-29.1</v>
      </c>
      <c r="M2034" s="10" t="str">
        <f>Cleaned_Data[[#This Row],[Product_Name]]</f>
        <v>Pegasus Turbo</v>
      </c>
      <c r="N2034" s="10" t="str">
        <f>Cleaned_Data[[#This Row],[Product_Line]]</f>
        <v>Running</v>
      </c>
      <c r="O2034" s="10" t="str">
        <f>Cleaned_Data[[#This Row],[Size]]</f>
        <v>NA</v>
      </c>
      <c r="P2034" s="10" t="str">
        <f t="shared" si="62"/>
        <v>Pegasus Turbo|Running|NA</v>
      </c>
      <c r="Q2034" s="11" t="str">
        <f>Cleaned_Data[[#This Row],[Order_Date]]</f>
        <v/>
      </c>
      <c r="R2034" s="10" t="str">
        <f>Cleaned_Data[[#This Row],[Region]]</f>
        <v>Kolkata</v>
      </c>
      <c r="S2034" s="10" t="str">
        <f>Cleaned_Data[[#This Row],[Sales_Channel]]</f>
        <v>Retail</v>
      </c>
      <c r="T2034" s="10" t="str">
        <f>Cleaned_Data[[#This Row],[Gender_Category]]</f>
        <v>Men</v>
      </c>
      <c r="U2034" t="str">
        <f t="shared" si="63"/>
        <v>Not Found</v>
      </c>
      <c r="V2034" s="10"/>
      <c r="W2034" s="10"/>
    </row>
    <row r="2035" spans="1:23" x14ac:dyDescent="0.3">
      <c r="A2035" s="10" t="s">
        <v>2354</v>
      </c>
      <c r="B2035" s="10">
        <f>Cleaned_Data[[#This Row],[Order_ID]]</f>
        <v>4130</v>
      </c>
      <c r="C2035" s="10" t="str">
        <f>_xlfn.XLOOKUP(P2035,Dim_Product!$E$2:$E$221,Dim_Product!$A$2:$A$221,"Not Found")</f>
        <v>PK-90</v>
      </c>
      <c r="D2035" s="10" t="str">
        <f>_xlfn.XLOOKUP(Table5[[#This Row],[Order_Date]],Table8[Date],Table8[Date_Key],"Not Found")</f>
        <v>Not Found</v>
      </c>
      <c r="E2035" s="10" t="str">
        <f>_xlfn.XLOOKUP(R2035,Table4[Region],Table4[Region_Key])</f>
        <v>RK-03</v>
      </c>
      <c r="F2035" s="10" t="str">
        <f>_xlfn.XLOOKUP(S2035,Table6[Sales_Channel],Table6[Channel_Key])</f>
        <v>CK-01</v>
      </c>
      <c r="G2035" s="10" t="str">
        <f>_xlfn.XLOOKUP(T2035,Table7[Gender_Category],Table7[Gender_Key])</f>
        <v>GK-03</v>
      </c>
      <c r="H2035" s="10">
        <f>Cleaned_Data[[#This Row],[Units_Sold]]</f>
        <v>2</v>
      </c>
      <c r="I2035" s="10">
        <f>Cleaned_Data[[#This Row],[MRP]]</f>
        <v>2776.53</v>
      </c>
      <c r="J2035" s="10">
        <f>Cleaned_Data[[#This Row],[Discount_Applied]]</f>
        <v>0</v>
      </c>
      <c r="K2035" s="10">
        <f>Cleaned_Data[[#This Row],[Revenue]]</f>
        <v>0</v>
      </c>
      <c r="L2035" s="10">
        <f>Cleaned_Data[[#This Row],[Profit]]</f>
        <v>140.84</v>
      </c>
      <c r="M2035" s="10" t="str">
        <f>Cleaned_Data[[#This Row],[Product_Name]]</f>
        <v>Air Zoom</v>
      </c>
      <c r="N2035" s="10" t="str">
        <f>Cleaned_Data[[#This Row],[Product_Line]]</f>
        <v>Running</v>
      </c>
      <c r="O2035" s="10" t="str">
        <f>Cleaned_Data[[#This Row],[Size]]</f>
        <v>XL</v>
      </c>
      <c r="P2035" s="10" t="str">
        <f t="shared" si="62"/>
        <v>Air Zoom|Running|XL</v>
      </c>
      <c r="Q2035" s="11" t="str">
        <f>Cleaned_Data[[#This Row],[Order_Date]]</f>
        <v/>
      </c>
      <c r="R2035" s="10" t="str">
        <f>Cleaned_Data[[#This Row],[Region]]</f>
        <v>Mumbai</v>
      </c>
      <c r="S2035" s="10" t="str">
        <f>Cleaned_Data[[#This Row],[Sales_Channel]]</f>
        <v>Online</v>
      </c>
      <c r="T2035" s="10" t="str">
        <f>Cleaned_Data[[#This Row],[Gender_Category]]</f>
        <v>Men</v>
      </c>
      <c r="U2035" t="str">
        <f t="shared" si="63"/>
        <v>Not Found</v>
      </c>
      <c r="V2035" s="10"/>
      <c r="W2035" s="10"/>
    </row>
    <row r="2036" spans="1:23" x14ac:dyDescent="0.3">
      <c r="A2036" s="10" t="s">
        <v>2355</v>
      </c>
      <c r="B2036" s="10">
        <f>Cleaned_Data[[#This Row],[Order_ID]]</f>
        <v>4131</v>
      </c>
      <c r="C2036" s="10" t="str">
        <f>_xlfn.XLOOKUP(P2036,Dim_Product!$E$2:$E$221,Dim_Product!$A$2:$A$221,"Not Found")</f>
        <v>PK-46</v>
      </c>
      <c r="D2036" s="10" t="str">
        <f>_xlfn.XLOOKUP(Table5[[#This Row],[Order_Date]],Table8[Date],Table8[Date_Key],"Not Found")</f>
        <v>DK-589</v>
      </c>
      <c r="E2036" s="10" t="str">
        <f>_xlfn.XLOOKUP(R2036,Table4[Region],Table4[Region_Key])</f>
        <v>RK-01</v>
      </c>
      <c r="F2036" s="10" t="str">
        <f>_xlfn.XLOOKUP(S2036,Table6[Sales_Channel],Table6[Channel_Key])</f>
        <v>CK-01</v>
      </c>
      <c r="G2036" s="10" t="str">
        <f>_xlfn.XLOOKUP(T2036,Table7[Gender_Category],Table7[Gender_Key])</f>
        <v>GK-02</v>
      </c>
      <c r="H2036" s="10">
        <f>Cleaned_Data[[#This Row],[Units_Sold]]</f>
        <v>2</v>
      </c>
      <c r="I2036" s="10">
        <f>Cleaned_Data[[#This Row],[MRP]]</f>
        <v>2081.15</v>
      </c>
      <c r="J2036" s="10">
        <f>Cleaned_Data[[#This Row],[Discount_Applied]]</f>
        <v>0.9</v>
      </c>
      <c r="K2036" s="10">
        <f>Cleaned_Data[[#This Row],[Revenue]]</f>
        <v>0</v>
      </c>
      <c r="L2036" s="10">
        <f>Cleaned_Data[[#This Row],[Profit]]</f>
        <v>3544.31</v>
      </c>
      <c r="M2036" s="10" t="str">
        <f>Cleaned_Data[[#This Row],[Product_Name]]</f>
        <v>React Infinity</v>
      </c>
      <c r="N2036" s="10" t="str">
        <f>Cleaned_Data[[#This Row],[Product_Line]]</f>
        <v>Running</v>
      </c>
      <c r="O2036" s="10" t="str">
        <f>Cleaned_Data[[#This Row],[Size]]</f>
        <v>L</v>
      </c>
      <c r="P2036" s="10" t="str">
        <f t="shared" si="62"/>
        <v>React Infinity|Running|L</v>
      </c>
      <c r="Q2036" s="11">
        <f>Cleaned_Data[[#This Row],[Order_Date]]</f>
        <v>45721</v>
      </c>
      <c r="R2036" s="10" t="str">
        <f>Cleaned_Data[[#This Row],[Region]]</f>
        <v>Bangalore</v>
      </c>
      <c r="S2036" s="10" t="str">
        <f>Cleaned_Data[[#This Row],[Sales_Channel]]</f>
        <v>Online</v>
      </c>
      <c r="T2036" s="10" t="str">
        <f>Cleaned_Data[[#This Row],[Gender_Category]]</f>
        <v>Women</v>
      </c>
      <c r="U2036" t="str">
        <f t="shared" si="63"/>
        <v>DK-589</v>
      </c>
      <c r="V2036" s="10"/>
      <c r="W2036" s="10"/>
    </row>
    <row r="2037" spans="1:23" x14ac:dyDescent="0.3">
      <c r="A2037" s="10" t="s">
        <v>2356</v>
      </c>
      <c r="B2037" s="10">
        <f>Cleaned_Data[[#This Row],[Order_ID]]</f>
        <v>4132</v>
      </c>
      <c r="C2037" s="10" t="str">
        <f>_xlfn.XLOOKUP(P2037,Dim_Product!$E$2:$E$221,Dim_Product!$A$2:$A$221,"Not Found")</f>
        <v>PK-38</v>
      </c>
      <c r="D2037" s="10" t="str">
        <f>_xlfn.XLOOKUP(Table5[[#This Row],[Order_Date]],Table8[Date],Table8[Date_Key],"Not Found")</f>
        <v>DK-536</v>
      </c>
      <c r="E2037" s="10" t="str">
        <f>_xlfn.XLOOKUP(R2037,Table4[Region],Table4[Region_Key])</f>
        <v>RK-02</v>
      </c>
      <c r="F2037" s="10" t="str">
        <f>_xlfn.XLOOKUP(S2037,Table6[Sales_Channel],Table6[Channel_Key])</f>
        <v>CK-01</v>
      </c>
      <c r="G2037" s="10" t="str">
        <f>_xlfn.XLOOKUP(T2037,Table7[Gender_Category],Table7[Gender_Key])</f>
        <v>GK-02</v>
      </c>
      <c r="H2037" s="10">
        <f>Cleaned_Data[[#This Row],[Units_Sold]]</f>
        <v>2</v>
      </c>
      <c r="I2037" s="10">
        <f>Cleaned_Data[[#This Row],[MRP]]</f>
        <v>5087.72</v>
      </c>
      <c r="J2037" s="10">
        <f>Cleaned_Data[[#This Row],[Discount_Applied]]</f>
        <v>7.0000000000000007E-2</v>
      </c>
      <c r="K2037" s="10">
        <f>Cleaned_Data[[#This Row],[Revenue]]</f>
        <v>0</v>
      </c>
      <c r="L2037" s="10">
        <f>Cleaned_Data[[#This Row],[Profit]]</f>
        <v>-921.97</v>
      </c>
      <c r="M2037" s="10" t="str">
        <f>Cleaned_Data[[#This Row],[Product_Name]]</f>
        <v>Dunk Low</v>
      </c>
      <c r="N2037" s="10" t="str">
        <f>Cleaned_Data[[#This Row],[Product_Line]]</f>
        <v>Lifestyle</v>
      </c>
      <c r="O2037" s="10" t="str">
        <f>Cleaned_Data[[#This Row],[Size]]</f>
        <v>XL</v>
      </c>
      <c r="P2037" s="10" t="str">
        <f t="shared" si="62"/>
        <v>Dunk Low|Lifestyle|XL</v>
      </c>
      <c r="Q2037" s="11">
        <f>Cleaned_Data[[#This Row],[Order_Date]]</f>
        <v>45668</v>
      </c>
      <c r="R2037" s="10" t="str">
        <f>Cleaned_Data[[#This Row],[Region]]</f>
        <v>Hyderabad</v>
      </c>
      <c r="S2037" s="10" t="str">
        <f>Cleaned_Data[[#This Row],[Sales_Channel]]</f>
        <v>Online</v>
      </c>
      <c r="T2037" s="10" t="str">
        <f>Cleaned_Data[[#This Row],[Gender_Category]]</f>
        <v>Women</v>
      </c>
      <c r="U2037" t="str">
        <f t="shared" si="63"/>
        <v>DK-536</v>
      </c>
      <c r="V2037" s="10"/>
      <c r="W2037" s="10"/>
    </row>
    <row r="2038" spans="1:23" x14ac:dyDescent="0.3">
      <c r="A2038" s="10" t="s">
        <v>2357</v>
      </c>
      <c r="B2038" s="10">
        <f>Cleaned_Data[[#This Row],[Order_ID]]</f>
        <v>4133</v>
      </c>
      <c r="C2038" s="10" t="str">
        <f>_xlfn.XLOOKUP(P2038,Dim_Product!$E$2:$E$221,Dim_Product!$A$2:$A$221,"Not Found")</f>
        <v>PK-53</v>
      </c>
      <c r="D2038" s="10" t="str">
        <f>_xlfn.XLOOKUP(Table5[[#This Row],[Order_Date]],Table8[Date],Table8[Date_Key],"Not Found")</f>
        <v>Not Found</v>
      </c>
      <c r="E2038" s="10" t="str">
        <f>_xlfn.XLOOKUP(R2038,Table4[Region],Table4[Region_Key])</f>
        <v>RK-03</v>
      </c>
      <c r="F2038" s="10" t="str">
        <f>_xlfn.XLOOKUP(S2038,Table6[Sales_Channel],Table6[Channel_Key])</f>
        <v>CK-01</v>
      </c>
      <c r="G2038" s="10" t="str">
        <f>_xlfn.XLOOKUP(T2038,Table7[Gender_Category],Table7[Gender_Key])</f>
        <v>GK-03</v>
      </c>
      <c r="H2038" s="10">
        <f>Cleaned_Data[[#This Row],[Units_Sold]]</f>
        <v>3</v>
      </c>
      <c r="I2038" s="10">
        <f>Cleaned_Data[[#This Row],[MRP]]</f>
        <v>4105.0600000000004</v>
      </c>
      <c r="J2038" s="10">
        <f>Cleaned_Data[[#This Row],[Discount_Applied]]</f>
        <v>0</v>
      </c>
      <c r="K2038" s="10">
        <f>Cleaned_Data[[#This Row],[Revenue]]</f>
        <v>0</v>
      </c>
      <c r="L2038" s="10">
        <f>Cleaned_Data[[#This Row],[Profit]]</f>
        <v>1015.38</v>
      </c>
      <c r="M2038" s="10" t="str">
        <f>Cleaned_Data[[#This Row],[Product_Name]]</f>
        <v>Air Jordan</v>
      </c>
      <c r="N2038" s="10" t="str">
        <f>Cleaned_Data[[#This Row],[Product_Line]]</f>
        <v>Basketball</v>
      </c>
      <c r="O2038" s="10" t="str">
        <f>Cleaned_Data[[#This Row],[Size]]</f>
        <v>L</v>
      </c>
      <c r="P2038" s="10" t="str">
        <f t="shared" si="62"/>
        <v>Air Jordan|Basketball|L</v>
      </c>
      <c r="Q2038" s="11" t="str">
        <f>Cleaned_Data[[#This Row],[Order_Date]]</f>
        <v/>
      </c>
      <c r="R2038" s="10" t="str">
        <f>Cleaned_Data[[#This Row],[Region]]</f>
        <v>Mumbai</v>
      </c>
      <c r="S2038" s="10" t="str">
        <f>Cleaned_Data[[#This Row],[Sales_Channel]]</f>
        <v>Online</v>
      </c>
      <c r="T2038" s="10" t="str">
        <f>Cleaned_Data[[#This Row],[Gender_Category]]</f>
        <v>Men</v>
      </c>
      <c r="U2038" t="str">
        <f t="shared" si="63"/>
        <v>Not Found</v>
      </c>
      <c r="V2038" s="10"/>
      <c r="W2038" s="10"/>
    </row>
    <row r="2039" spans="1:23" x14ac:dyDescent="0.3">
      <c r="A2039" s="10" t="s">
        <v>2358</v>
      </c>
      <c r="B2039" s="10">
        <f>Cleaned_Data[[#This Row],[Order_ID]]</f>
        <v>4134</v>
      </c>
      <c r="C2039" s="10" t="str">
        <f>_xlfn.XLOOKUP(P2039,Dim_Product!$E$2:$E$221,Dim_Product!$A$2:$A$221,"Not Found")</f>
        <v>PK-26</v>
      </c>
      <c r="D2039" s="10" t="str">
        <f>_xlfn.XLOOKUP(Table5[[#This Row],[Order_Date]],Table8[Date],Table8[Date_Key],"Not Found")</f>
        <v>DK-14</v>
      </c>
      <c r="E2039" s="10" t="str">
        <f>_xlfn.XLOOKUP(R2039,Table4[Region],Table4[Region_Key])</f>
        <v>RK-05</v>
      </c>
      <c r="F2039" s="10" t="str">
        <f>_xlfn.XLOOKUP(S2039,Table6[Sales_Channel],Table6[Channel_Key])</f>
        <v>CK-02</v>
      </c>
      <c r="G2039" s="10" t="str">
        <f>_xlfn.XLOOKUP(T2039,Table7[Gender_Category],Table7[Gender_Key])</f>
        <v>GK-02</v>
      </c>
      <c r="H2039" s="10">
        <f>Cleaned_Data[[#This Row],[Units_Sold]]</f>
        <v>1</v>
      </c>
      <c r="I2039" s="10">
        <f>Cleaned_Data[[#This Row],[MRP]]</f>
        <v>6110.0300000000007</v>
      </c>
      <c r="J2039" s="10">
        <f>Cleaned_Data[[#This Row],[Discount_Applied]]</f>
        <v>0</v>
      </c>
      <c r="K2039" s="10">
        <f>Cleaned_Data[[#This Row],[Revenue]]</f>
        <v>0</v>
      </c>
      <c r="L2039" s="10">
        <f>Cleaned_Data[[#This Row],[Profit]]</f>
        <v>2535.71</v>
      </c>
      <c r="M2039" s="10" t="str">
        <f>Cleaned_Data[[#This Row],[Product_Name]]</f>
        <v>ZoomX Invincible</v>
      </c>
      <c r="N2039" s="10" t="str">
        <f>Cleaned_Data[[#This Row],[Product_Line]]</f>
        <v>Training</v>
      </c>
      <c r="O2039" s="10" t="str">
        <f>Cleaned_Data[[#This Row],[Size]]</f>
        <v>12</v>
      </c>
      <c r="P2039" s="10" t="str">
        <f t="shared" si="62"/>
        <v>ZoomX Invincible|Training|12</v>
      </c>
      <c r="Q2039" s="11">
        <f>Cleaned_Data[[#This Row],[Order_Date]]</f>
        <v>45146</v>
      </c>
      <c r="R2039" s="10" t="str">
        <f>Cleaned_Data[[#This Row],[Region]]</f>
        <v>Delhi</v>
      </c>
      <c r="S2039" s="10" t="str">
        <f>Cleaned_Data[[#This Row],[Sales_Channel]]</f>
        <v>Retail</v>
      </c>
      <c r="T2039" s="10" t="str">
        <f>Cleaned_Data[[#This Row],[Gender_Category]]</f>
        <v>Women</v>
      </c>
      <c r="U2039" t="str">
        <f t="shared" si="63"/>
        <v>DK-14</v>
      </c>
      <c r="V2039" s="10"/>
      <c r="W2039" s="10"/>
    </row>
    <row r="2040" spans="1:23" x14ac:dyDescent="0.3">
      <c r="A2040" s="10" t="s">
        <v>2359</v>
      </c>
      <c r="B2040" s="10">
        <f>Cleaned_Data[[#This Row],[Order_ID]]</f>
        <v>4135</v>
      </c>
      <c r="C2040" s="10" t="str">
        <f>_xlfn.XLOOKUP(P2040,Dim_Product!$E$2:$E$221,Dim_Product!$A$2:$A$221,"Not Found")</f>
        <v>PK-12</v>
      </c>
      <c r="D2040" s="10" t="str">
        <f>_xlfn.XLOOKUP(Table5[[#This Row],[Order_Date]],Table8[Date],Table8[Date_Key],"Not Found")</f>
        <v>DK-588</v>
      </c>
      <c r="E2040" s="10" t="str">
        <f>_xlfn.XLOOKUP(R2040,Table4[Region],Table4[Region_Key])</f>
        <v>RK-05</v>
      </c>
      <c r="F2040" s="10" t="str">
        <f>_xlfn.XLOOKUP(S2040,Table6[Sales_Channel],Table6[Channel_Key])</f>
        <v>CK-02</v>
      </c>
      <c r="G2040" s="10" t="str">
        <f>_xlfn.XLOOKUP(T2040,Table7[Gender_Category],Table7[Gender_Key])</f>
        <v>GK-03</v>
      </c>
      <c r="H2040" s="10">
        <f>Cleaned_Data[[#This Row],[Units_Sold]]</f>
        <v>2</v>
      </c>
      <c r="I2040" s="10">
        <f>Cleaned_Data[[#This Row],[MRP]]</f>
        <v>3860.5</v>
      </c>
      <c r="J2040" s="10">
        <f>Cleaned_Data[[#This Row],[Discount_Applied]]</f>
        <v>0</v>
      </c>
      <c r="K2040" s="10">
        <f>Cleaned_Data[[#This Row],[Revenue]]</f>
        <v>0</v>
      </c>
      <c r="L2040" s="10">
        <f>Cleaned_Data[[#This Row],[Profit]]</f>
        <v>1756.3</v>
      </c>
      <c r="M2040" s="10" t="str">
        <f>Cleaned_Data[[#This Row],[Product_Name]]</f>
        <v>SuperRep Go</v>
      </c>
      <c r="N2040" s="10" t="str">
        <f>Cleaned_Data[[#This Row],[Product_Line]]</f>
        <v>Training</v>
      </c>
      <c r="O2040" s="10" t="str">
        <f>Cleaned_Data[[#This Row],[Size]]</f>
        <v>NA</v>
      </c>
      <c r="P2040" s="10" t="str">
        <f t="shared" si="62"/>
        <v>SuperRep Go|Training|NA</v>
      </c>
      <c r="Q2040" s="11">
        <f>Cleaned_Data[[#This Row],[Order_Date]]</f>
        <v>45720</v>
      </c>
      <c r="R2040" s="10" t="str">
        <f>Cleaned_Data[[#This Row],[Region]]</f>
        <v>Delhi</v>
      </c>
      <c r="S2040" s="10" t="str">
        <f>Cleaned_Data[[#This Row],[Sales_Channel]]</f>
        <v>Retail</v>
      </c>
      <c r="T2040" s="10" t="str">
        <f>Cleaned_Data[[#This Row],[Gender_Category]]</f>
        <v>Men</v>
      </c>
      <c r="U2040" t="str">
        <f t="shared" si="63"/>
        <v>DK-588</v>
      </c>
      <c r="V2040" s="10"/>
      <c r="W2040" s="10"/>
    </row>
    <row r="2041" spans="1:23" x14ac:dyDescent="0.3">
      <c r="A2041" s="10" t="s">
        <v>2360</v>
      </c>
      <c r="B2041" s="10">
        <f>Cleaned_Data[[#This Row],[Order_ID]]</f>
        <v>4136</v>
      </c>
      <c r="C2041" s="10" t="str">
        <f>_xlfn.XLOOKUP(P2041,Dim_Product!$E$2:$E$221,Dim_Product!$A$2:$A$221,"Not Found")</f>
        <v>PK-196</v>
      </c>
      <c r="D2041" s="10" t="str">
        <f>_xlfn.XLOOKUP(Table5[[#This Row],[Order_Date]],Table8[Date],Table8[Date_Key],"Not Found")</f>
        <v>DK-500</v>
      </c>
      <c r="E2041" s="10" t="str">
        <f>_xlfn.XLOOKUP(R2041,Table4[Region],Table4[Region_Key])</f>
        <v>RK-05</v>
      </c>
      <c r="F2041" s="10" t="str">
        <f>_xlfn.XLOOKUP(S2041,Table6[Sales_Channel],Table6[Channel_Key])</f>
        <v>CK-01</v>
      </c>
      <c r="G2041" s="10" t="str">
        <f>_xlfn.XLOOKUP(T2041,Table7[Gender_Category],Table7[Gender_Key])</f>
        <v>GK-01</v>
      </c>
      <c r="H2041" s="10">
        <f>Cleaned_Data[[#This Row],[Units_Sold]]</f>
        <v>2</v>
      </c>
      <c r="I2041" s="10">
        <f>Cleaned_Data[[#This Row],[MRP]]</f>
        <v>6110.0300000000007</v>
      </c>
      <c r="J2041" s="10">
        <f>Cleaned_Data[[#This Row],[Discount_Applied]]</f>
        <v>0</v>
      </c>
      <c r="K2041" s="10">
        <f>Cleaned_Data[[#This Row],[Revenue]]</f>
        <v>0</v>
      </c>
      <c r="L2041" s="10">
        <f>Cleaned_Data[[#This Row],[Profit]]</f>
        <v>-105.03</v>
      </c>
      <c r="M2041" s="10" t="str">
        <f>Cleaned_Data[[#This Row],[Product_Name]]</f>
        <v>Air Force 1</v>
      </c>
      <c r="N2041" s="10" t="str">
        <f>Cleaned_Data[[#This Row],[Product_Line]]</f>
        <v>Lifestyle</v>
      </c>
      <c r="O2041" s="10" t="str">
        <f>Cleaned_Data[[#This Row],[Size]]</f>
        <v>6</v>
      </c>
      <c r="P2041" s="10" t="str">
        <f t="shared" si="62"/>
        <v>Air Force 1|Lifestyle|6</v>
      </c>
      <c r="Q2041" s="11">
        <f>Cleaned_Data[[#This Row],[Order_Date]]</f>
        <v>45632</v>
      </c>
      <c r="R2041" s="10" t="str">
        <f>Cleaned_Data[[#This Row],[Region]]</f>
        <v>Delhi</v>
      </c>
      <c r="S2041" s="10" t="str">
        <f>Cleaned_Data[[#This Row],[Sales_Channel]]</f>
        <v>Online</v>
      </c>
      <c r="T2041" s="10" t="str">
        <f>Cleaned_Data[[#This Row],[Gender_Category]]</f>
        <v>Kids</v>
      </c>
      <c r="U2041" t="str">
        <f t="shared" si="63"/>
        <v>DK-500</v>
      </c>
      <c r="V2041" s="10"/>
      <c r="W2041" s="10"/>
    </row>
    <row r="2042" spans="1:23" x14ac:dyDescent="0.3">
      <c r="A2042" s="10" t="s">
        <v>2361</v>
      </c>
      <c r="B2042" s="10">
        <f>Cleaned_Data[[#This Row],[Order_ID]]</f>
        <v>4137</v>
      </c>
      <c r="C2042" s="10" t="str">
        <f>_xlfn.XLOOKUP(P2042,Dim_Product!$E$2:$E$221,Dim_Product!$A$2:$A$221,"Not Found")</f>
        <v>PK-56</v>
      </c>
      <c r="D2042" s="10" t="str">
        <f>_xlfn.XLOOKUP(Table5[[#This Row],[Order_Date]],Table8[Date],Table8[Date_Key],"Not Found")</f>
        <v>DK-711</v>
      </c>
      <c r="E2042" s="10" t="str">
        <f>_xlfn.XLOOKUP(R2042,Table4[Region],Table4[Region_Key])</f>
        <v>RK-02</v>
      </c>
      <c r="F2042" s="10" t="str">
        <f>_xlfn.XLOOKUP(S2042,Table6[Sales_Channel],Table6[Channel_Key])</f>
        <v>CK-02</v>
      </c>
      <c r="G2042" s="10" t="str">
        <f>_xlfn.XLOOKUP(T2042,Table7[Gender_Category],Table7[Gender_Key])</f>
        <v>GK-02</v>
      </c>
      <c r="H2042" s="10">
        <f>Cleaned_Data[[#This Row],[Units_Sold]]</f>
        <v>2</v>
      </c>
      <c r="I2042" s="10">
        <f>Cleaned_Data[[#This Row],[MRP]]</f>
        <v>2310.4499999999998</v>
      </c>
      <c r="J2042" s="10">
        <f>Cleaned_Data[[#This Row],[Discount_Applied]]</f>
        <v>0</v>
      </c>
      <c r="K2042" s="10">
        <f>Cleaned_Data[[#This Row],[Revenue]]</f>
        <v>0</v>
      </c>
      <c r="L2042" s="10">
        <f>Cleaned_Data[[#This Row],[Profit]]</f>
        <v>2244.75</v>
      </c>
      <c r="M2042" s="10" t="str">
        <f>Cleaned_Data[[#This Row],[Product_Name]]</f>
        <v>LeBron 20</v>
      </c>
      <c r="N2042" s="10" t="str">
        <f>Cleaned_Data[[#This Row],[Product_Line]]</f>
        <v>Basketball</v>
      </c>
      <c r="O2042" s="10" t="str">
        <f>Cleaned_Data[[#This Row],[Size]]</f>
        <v>NA</v>
      </c>
      <c r="P2042" s="10" t="str">
        <f t="shared" si="62"/>
        <v>LeBron 20|Basketball|NA</v>
      </c>
      <c r="Q2042" s="11">
        <f>Cleaned_Data[[#This Row],[Order_Date]]</f>
        <v>45843</v>
      </c>
      <c r="R2042" s="10" t="str">
        <f>Cleaned_Data[[#This Row],[Region]]</f>
        <v>Hyderabad</v>
      </c>
      <c r="S2042" s="10" t="str">
        <f>Cleaned_Data[[#This Row],[Sales_Channel]]</f>
        <v>Retail</v>
      </c>
      <c r="T2042" s="10" t="str">
        <f>Cleaned_Data[[#This Row],[Gender_Category]]</f>
        <v>Women</v>
      </c>
      <c r="U2042" t="str">
        <f t="shared" si="63"/>
        <v>DK-711</v>
      </c>
      <c r="V2042" s="10"/>
      <c r="W2042" s="10"/>
    </row>
    <row r="2043" spans="1:23" x14ac:dyDescent="0.3">
      <c r="A2043" s="10" t="s">
        <v>2362</v>
      </c>
      <c r="B2043" s="10">
        <f>Cleaned_Data[[#This Row],[Order_ID]]</f>
        <v>4138</v>
      </c>
      <c r="C2043" s="10" t="str">
        <f>_xlfn.XLOOKUP(P2043,Dim_Product!$E$2:$E$221,Dim_Product!$A$2:$A$221,"Not Found")</f>
        <v>PK-34</v>
      </c>
      <c r="D2043" s="10" t="str">
        <f>_xlfn.XLOOKUP(Table5[[#This Row],[Order_Date]],Table8[Date],Table8[Date_Key],"Not Found")</f>
        <v>DK-412</v>
      </c>
      <c r="E2043" s="10" t="str">
        <f>_xlfn.XLOOKUP(R2043,Table4[Region],Table4[Region_Key])</f>
        <v>RK-04</v>
      </c>
      <c r="F2043" s="10" t="str">
        <f>_xlfn.XLOOKUP(S2043,Table6[Sales_Channel],Table6[Channel_Key])</f>
        <v>CK-02</v>
      </c>
      <c r="G2043" s="10" t="str">
        <f>_xlfn.XLOOKUP(T2043,Table7[Gender_Category],Table7[Gender_Key])</f>
        <v>GK-01</v>
      </c>
      <c r="H2043" s="10">
        <f>Cleaned_Data[[#This Row],[Units_Sold]]</f>
        <v>2</v>
      </c>
      <c r="I2043" s="10">
        <f>Cleaned_Data[[#This Row],[MRP]]</f>
        <v>6110.0300000000007</v>
      </c>
      <c r="J2043" s="10">
        <f>Cleaned_Data[[#This Row],[Discount_Applied]]</f>
        <v>0</v>
      </c>
      <c r="K2043" s="10">
        <f>Cleaned_Data[[#This Row],[Revenue]]</f>
        <v>0</v>
      </c>
      <c r="L2043" s="10">
        <f>Cleaned_Data[[#This Row],[Profit]]</f>
        <v>3938.78</v>
      </c>
      <c r="M2043" s="10" t="str">
        <f>Cleaned_Data[[#This Row],[Product_Name]]</f>
        <v>Free RN</v>
      </c>
      <c r="N2043" s="10" t="str">
        <f>Cleaned_Data[[#This Row],[Product_Line]]</f>
        <v>Running</v>
      </c>
      <c r="O2043" s="10" t="str">
        <f>Cleaned_Data[[#This Row],[Size]]</f>
        <v>NA</v>
      </c>
      <c r="P2043" s="10" t="str">
        <f t="shared" si="62"/>
        <v>Free RN|Running|NA</v>
      </c>
      <c r="Q2043" s="11">
        <f>Cleaned_Data[[#This Row],[Order_Date]]</f>
        <v>45544</v>
      </c>
      <c r="R2043" s="10" t="str">
        <f>Cleaned_Data[[#This Row],[Region]]</f>
        <v>Pune</v>
      </c>
      <c r="S2043" s="10" t="str">
        <f>Cleaned_Data[[#This Row],[Sales_Channel]]</f>
        <v>Retail</v>
      </c>
      <c r="T2043" s="10" t="str">
        <f>Cleaned_Data[[#This Row],[Gender_Category]]</f>
        <v>Kids</v>
      </c>
      <c r="U2043" t="str">
        <f t="shared" si="63"/>
        <v>DK-412</v>
      </c>
      <c r="V2043" s="10"/>
      <c r="W2043" s="10"/>
    </row>
    <row r="2044" spans="1:23" x14ac:dyDescent="0.3">
      <c r="A2044" s="10" t="s">
        <v>2363</v>
      </c>
      <c r="B2044" s="10">
        <f>Cleaned_Data[[#This Row],[Order_ID]]</f>
        <v>4139</v>
      </c>
      <c r="C2044" s="10" t="str">
        <f>_xlfn.XLOOKUP(P2044,Dim_Product!$E$2:$E$221,Dim_Product!$A$2:$A$221,"Not Found")</f>
        <v>PK-51</v>
      </c>
      <c r="D2044" s="10" t="str">
        <f>_xlfn.XLOOKUP(Table5[[#This Row],[Order_Date]],Table8[Date],Table8[Date_Key],"Not Found")</f>
        <v>Not Found</v>
      </c>
      <c r="E2044" s="10" t="str">
        <f>_xlfn.XLOOKUP(R2044,Table4[Region],Table4[Region_Key])</f>
        <v>RK-06</v>
      </c>
      <c r="F2044" s="10" t="str">
        <f>_xlfn.XLOOKUP(S2044,Table6[Sales_Channel],Table6[Channel_Key])</f>
        <v>CK-01</v>
      </c>
      <c r="G2044" s="10" t="str">
        <f>_xlfn.XLOOKUP(T2044,Table7[Gender_Category],Table7[Gender_Key])</f>
        <v>GK-02</v>
      </c>
      <c r="H2044" s="10">
        <f>Cleaned_Data[[#This Row],[Units_Sold]]</f>
        <v>0</v>
      </c>
      <c r="I2044" s="10">
        <f>Cleaned_Data[[#This Row],[MRP]]</f>
        <v>6465.53</v>
      </c>
      <c r="J2044" s="10">
        <f>Cleaned_Data[[#This Row],[Discount_Applied]]</f>
        <v>0</v>
      </c>
      <c r="K2044" s="10">
        <f>Cleaned_Data[[#This Row],[Revenue]]</f>
        <v>0</v>
      </c>
      <c r="L2044" s="10">
        <f>Cleaned_Data[[#This Row],[Profit]]</f>
        <v>-279.08999999999997</v>
      </c>
      <c r="M2044" s="10" t="str">
        <f>Cleaned_Data[[#This Row],[Product_Name]]</f>
        <v>Flex Trainer</v>
      </c>
      <c r="N2044" s="10" t="str">
        <f>Cleaned_Data[[#This Row],[Product_Line]]</f>
        <v>Training</v>
      </c>
      <c r="O2044" s="10" t="str">
        <f>Cleaned_Data[[#This Row],[Size]]</f>
        <v>NA</v>
      </c>
      <c r="P2044" s="10" t="str">
        <f t="shared" si="62"/>
        <v>Flex Trainer|Training|NA</v>
      </c>
      <c r="Q2044" s="11" t="str">
        <f>Cleaned_Data[[#This Row],[Order_Date]]</f>
        <v/>
      </c>
      <c r="R2044" s="10" t="str">
        <f>Cleaned_Data[[#This Row],[Region]]</f>
        <v>Kolkata</v>
      </c>
      <c r="S2044" s="10" t="str">
        <f>Cleaned_Data[[#This Row],[Sales_Channel]]</f>
        <v>Online</v>
      </c>
      <c r="T2044" s="10" t="str">
        <f>Cleaned_Data[[#This Row],[Gender_Category]]</f>
        <v>Women</v>
      </c>
      <c r="U2044" t="str">
        <f t="shared" si="63"/>
        <v>Not Found</v>
      </c>
      <c r="V2044" s="10"/>
      <c r="W2044" s="10"/>
    </row>
    <row r="2045" spans="1:23" x14ac:dyDescent="0.3">
      <c r="A2045" s="10" t="s">
        <v>2364</v>
      </c>
      <c r="B2045" s="10">
        <f>Cleaned_Data[[#This Row],[Order_ID]]</f>
        <v>4140</v>
      </c>
      <c r="C2045" s="10" t="str">
        <f>_xlfn.XLOOKUP(P2045,Dim_Product!$E$2:$E$221,Dim_Product!$A$2:$A$221,"Not Found")</f>
        <v>PK-90</v>
      </c>
      <c r="D2045" s="10" t="str">
        <f>_xlfn.XLOOKUP(Table5[[#This Row],[Order_Date]],Table8[Date],Table8[Date_Key],"Not Found")</f>
        <v>DK-673</v>
      </c>
      <c r="E2045" s="10" t="str">
        <f>_xlfn.XLOOKUP(R2045,Table4[Region],Table4[Region_Key])</f>
        <v>RK-01</v>
      </c>
      <c r="F2045" s="10" t="str">
        <f>_xlfn.XLOOKUP(S2045,Table6[Sales_Channel],Table6[Channel_Key])</f>
        <v>CK-01</v>
      </c>
      <c r="G2045" s="10" t="str">
        <f>_xlfn.XLOOKUP(T2045,Table7[Gender_Category],Table7[Gender_Key])</f>
        <v>GK-02</v>
      </c>
      <c r="H2045" s="10">
        <f>Cleaned_Data[[#This Row],[Units_Sold]]</f>
        <v>-1</v>
      </c>
      <c r="I2045" s="10">
        <f>Cleaned_Data[[#This Row],[MRP]]</f>
        <v>6110.0300000000007</v>
      </c>
      <c r="J2045" s="10">
        <f>Cleaned_Data[[#This Row],[Discount_Applied]]</f>
        <v>0</v>
      </c>
      <c r="K2045" s="10">
        <f>Cleaned_Data[[#This Row],[Revenue]]</f>
        <v>0</v>
      </c>
      <c r="L2045" s="10">
        <f>Cleaned_Data[[#This Row],[Profit]]</f>
        <v>3381.94</v>
      </c>
      <c r="M2045" s="10" t="str">
        <f>Cleaned_Data[[#This Row],[Product_Name]]</f>
        <v>Air Zoom</v>
      </c>
      <c r="N2045" s="10" t="str">
        <f>Cleaned_Data[[#This Row],[Product_Line]]</f>
        <v>Running</v>
      </c>
      <c r="O2045" s="10" t="str">
        <f>Cleaned_Data[[#This Row],[Size]]</f>
        <v>XL</v>
      </c>
      <c r="P2045" s="10" t="str">
        <f t="shared" si="62"/>
        <v>Air Zoom|Running|XL</v>
      </c>
      <c r="Q2045" s="11">
        <f>Cleaned_Data[[#This Row],[Order_Date]]</f>
        <v>45805</v>
      </c>
      <c r="R2045" s="10" t="str">
        <f>Cleaned_Data[[#This Row],[Region]]</f>
        <v>Bangalore</v>
      </c>
      <c r="S2045" s="10" t="str">
        <f>Cleaned_Data[[#This Row],[Sales_Channel]]</f>
        <v>Online</v>
      </c>
      <c r="T2045" s="10" t="str">
        <f>Cleaned_Data[[#This Row],[Gender_Category]]</f>
        <v>Women</v>
      </c>
      <c r="U2045" t="str">
        <f t="shared" si="63"/>
        <v>DK-673</v>
      </c>
      <c r="V2045" s="10"/>
      <c r="W2045" s="10"/>
    </row>
    <row r="2046" spans="1:23" x14ac:dyDescent="0.3">
      <c r="A2046" s="10" t="s">
        <v>2365</v>
      </c>
      <c r="B2046" s="10">
        <f>Cleaned_Data[[#This Row],[Order_ID]]</f>
        <v>4141</v>
      </c>
      <c r="C2046" s="10" t="str">
        <f>_xlfn.XLOOKUP(P2046,Dim_Product!$E$2:$E$221,Dim_Product!$A$2:$A$221,"Not Found")</f>
        <v>PK-188</v>
      </c>
      <c r="D2046" s="10" t="str">
        <f>_xlfn.XLOOKUP(Table5[[#This Row],[Order_Date]],Table8[Date],Table8[Date_Key],"Not Found")</f>
        <v>DK-379</v>
      </c>
      <c r="E2046" s="10" t="str">
        <f>_xlfn.XLOOKUP(R2046,Table4[Region],Table4[Region_Key])</f>
        <v>RK-01</v>
      </c>
      <c r="F2046" s="10" t="str">
        <f>_xlfn.XLOOKUP(S2046,Table6[Sales_Channel],Table6[Channel_Key])</f>
        <v>CK-01</v>
      </c>
      <c r="G2046" s="10" t="str">
        <f>_xlfn.XLOOKUP(T2046,Table7[Gender_Category],Table7[Gender_Key])</f>
        <v>GK-03</v>
      </c>
      <c r="H2046" s="10">
        <f>Cleaned_Data[[#This Row],[Units_Sold]]</f>
        <v>2</v>
      </c>
      <c r="I2046" s="10">
        <f>Cleaned_Data[[#This Row],[MRP]]</f>
        <v>2406.0300000000002</v>
      </c>
      <c r="J2046" s="10">
        <f>Cleaned_Data[[#This Row],[Discount_Applied]]</f>
        <v>0</v>
      </c>
      <c r="K2046" s="10">
        <f>Cleaned_Data[[#This Row],[Revenue]]</f>
        <v>0</v>
      </c>
      <c r="L2046" s="10">
        <f>Cleaned_Data[[#This Row],[Profit]]</f>
        <v>1504.9</v>
      </c>
      <c r="M2046" s="10" t="str">
        <f>Cleaned_Data[[#This Row],[Product_Name]]</f>
        <v>ZoomX Invincible</v>
      </c>
      <c r="N2046" s="10" t="str">
        <f>Cleaned_Data[[#This Row],[Product_Line]]</f>
        <v>Training</v>
      </c>
      <c r="O2046" s="10" t="str">
        <f>Cleaned_Data[[#This Row],[Size]]</f>
        <v>7</v>
      </c>
      <c r="P2046" s="10" t="str">
        <f t="shared" si="62"/>
        <v>ZoomX Invincible|Training|7</v>
      </c>
      <c r="Q2046" s="11">
        <f>Cleaned_Data[[#This Row],[Order_Date]]</f>
        <v>45511</v>
      </c>
      <c r="R2046" s="10" t="str">
        <f>Cleaned_Data[[#This Row],[Region]]</f>
        <v>Bangalore</v>
      </c>
      <c r="S2046" s="10" t="str">
        <f>Cleaned_Data[[#This Row],[Sales_Channel]]</f>
        <v>Online</v>
      </c>
      <c r="T2046" s="10" t="str">
        <f>Cleaned_Data[[#This Row],[Gender_Category]]</f>
        <v>Men</v>
      </c>
      <c r="U2046" t="str">
        <f t="shared" si="63"/>
        <v>DK-379</v>
      </c>
      <c r="V2046" s="10"/>
      <c r="W2046" s="10"/>
    </row>
    <row r="2047" spans="1:23" x14ac:dyDescent="0.3">
      <c r="A2047" s="10" t="s">
        <v>2366</v>
      </c>
      <c r="B2047" s="10">
        <f>Cleaned_Data[[#This Row],[Order_ID]]</f>
        <v>4142</v>
      </c>
      <c r="C2047" s="10" t="str">
        <f>_xlfn.XLOOKUP(P2047,Dim_Product!$E$2:$E$221,Dim_Product!$A$2:$A$221,"Not Found")</f>
        <v>PK-10</v>
      </c>
      <c r="D2047" s="10" t="str">
        <f>_xlfn.XLOOKUP(Table5[[#This Row],[Order_Date]],Table8[Date],Table8[Date_Key],"Not Found")</f>
        <v>DK-375</v>
      </c>
      <c r="E2047" s="10" t="str">
        <f>_xlfn.XLOOKUP(R2047,Table4[Region],Table4[Region_Key])</f>
        <v>RK-01</v>
      </c>
      <c r="F2047" s="10" t="str">
        <f>_xlfn.XLOOKUP(S2047,Table6[Sales_Channel],Table6[Channel_Key])</f>
        <v>CK-01</v>
      </c>
      <c r="G2047" s="10" t="str">
        <f>_xlfn.XLOOKUP(T2047,Table7[Gender_Category],Table7[Gender_Key])</f>
        <v>GK-01</v>
      </c>
      <c r="H2047" s="10">
        <f>Cleaned_Data[[#This Row],[Units_Sold]]</f>
        <v>-1</v>
      </c>
      <c r="I2047" s="10">
        <f>Cleaned_Data[[#This Row],[MRP]]</f>
        <v>2840.97</v>
      </c>
      <c r="J2047" s="10">
        <f>Cleaned_Data[[#This Row],[Discount_Applied]]</f>
        <v>0.87</v>
      </c>
      <c r="K2047" s="10">
        <f>Cleaned_Data[[#This Row],[Revenue]]</f>
        <v>-369.33</v>
      </c>
      <c r="L2047" s="10">
        <f>Cleaned_Data[[#This Row],[Profit]]</f>
        <v>3836.65</v>
      </c>
      <c r="M2047" s="10" t="str">
        <f>Cleaned_Data[[#This Row],[Product_Name]]</f>
        <v>Flex Trainer</v>
      </c>
      <c r="N2047" s="10" t="str">
        <f>Cleaned_Data[[#This Row],[Product_Line]]</f>
        <v>Training</v>
      </c>
      <c r="O2047" s="10" t="str">
        <f>Cleaned_Data[[#This Row],[Size]]</f>
        <v>L</v>
      </c>
      <c r="P2047" s="10" t="str">
        <f t="shared" si="62"/>
        <v>Flex Trainer|Training|L</v>
      </c>
      <c r="Q2047" s="11">
        <f>Cleaned_Data[[#This Row],[Order_Date]]</f>
        <v>45507</v>
      </c>
      <c r="R2047" s="10" t="str">
        <f>Cleaned_Data[[#This Row],[Region]]</f>
        <v>Bangalore</v>
      </c>
      <c r="S2047" s="10" t="str">
        <f>Cleaned_Data[[#This Row],[Sales_Channel]]</f>
        <v>Online</v>
      </c>
      <c r="T2047" s="10" t="str">
        <f>Cleaned_Data[[#This Row],[Gender_Category]]</f>
        <v>Kids</v>
      </c>
      <c r="U2047" t="str">
        <f t="shared" si="63"/>
        <v>DK-375</v>
      </c>
      <c r="V2047" s="10"/>
      <c r="W2047" s="10"/>
    </row>
    <row r="2048" spans="1:23" x14ac:dyDescent="0.3">
      <c r="A2048" s="10" t="s">
        <v>2367</v>
      </c>
      <c r="B2048" s="10">
        <f>Cleaned_Data[[#This Row],[Order_ID]]</f>
        <v>4143</v>
      </c>
      <c r="C2048" s="10" t="str">
        <f>_xlfn.XLOOKUP(P2048,Dim_Product!$E$2:$E$221,Dim_Product!$A$2:$A$221,"Not Found")</f>
        <v>PK-89</v>
      </c>
      <c r="D2048" s="10" t="str">
        <f>_xlfn.XLOOKUP(Table5[[#This Row],[Order_Date]],Table8[Date],Table8[Date_Key],"Not Found")</f>
        <v>DK-576</v>
      </c>
      <c r="E2048" s="10" t="str">
        <f>_xlfn.XLOOKUP(R2048,Table4[Region],Table4[Region_Key])</f>
        <v>RK-05</v>
      </c>
      <c r="F2048" s="10" t="str">
        <f>_xlfn.XLOOKUP(S2048,Table6[Sales_Channel],Table6[Channel_Key])</f>
        <v>CK-02</v>
      </c>
      <c r="G2048" s="10" t="str">
        <f>_xlfn.XLOOKUP(T2048,Table7[Gender_Category],Table7[Gender_Key])</f>
        <v>GK-02</v>
      </c>
      <c r="H2048" s="10">
        <f>Cleaned_Data[[#This Row],[Units_Sold]]</f>
        <v>2</v>
      </c>
      <c r="I2048" s="10">
        <f>Cleaned_Data[[#This Row],[MRP]]</f>
        <v>6110.0300000000007</v>
      </c>
      <c r="J2048" s="10">
        <f>Cleaned_Data[[#This Row],[Discount_Applied]]</f>
        <v>0</v>
      </c>
      <c r="K2048" s="10">
        <f>Cleaned_Data[[#This Row],[Revenue]]</f>
        <v>0</v>
      </c>
      <c r="L2048" s="10">
        <f>Cleaned_Data[[#This Row],[Profit]]</f>
        <v>3876.35</v>
      </c>
      <c r="M2048" s="10" t="str">
        <f>Cleaned_Data[[#This Row],[Product_Name]]</f>
        <v>React Infinity</v>
      </c>
      <c r="N2048" s="10" t="str">
        <f>Cleaned_Data[[#This Row],[Product_Line]]</f>
        <v>Running</v>
      </c>
      <c r="O2048" s="10" t="str">
        <f>Cleaned_Data[[#This Row],[Size]]</f>
        <v>NA</v>
      </c>
      <c r="P2048" s="10" t="str">
        <f t="shared" si="62"/>
        <v>React Infinity|Running|NA</v>
      </c>
      <c r="Q2048" s="11">
        <f>Cleaned_Data[[#This Row],[Order_Date]]</f>
        <v>45708</v>
      </c>
      <c r="R2048" s="10" t="str">
        <f>Cleaned_Data[[#This Row],[Region]]</f>
        <v>Delhi</v>
      </c>
      <c r="S2048" s="10" t="str">
        <f>Cleaned_Data[[#This Row],[Sales_Channel]]</f>
        <v>Retail</v>
      </c>
      <c r="T2048" s="10" t="str">
        <f>Cleaned_Data[[#This Row],[Gender_Category]]</f>
        <v>Women</v>
      </c>
      <c r="U2048" t="str">
        <f t="shared" si="63"/>
        <v>DK-576</v>
      </c>
      <c r="V2048" s="10"/>
      <c r="W2048" s="10"/>
    </row>
    <row r="2049" spans="1:23" x14ac:dyDescent="0.3">
      <c r="A2049" s="10" t="s">
        <v>2368</v>
      </c>
      <c r="B2049" s="10">
        <f>Cleaned_Data[[#This Row],[Order_ID]]</f>
        <v>4144</v>
      </c>
      <c r="C2049" s="10" t="str">
        <f>_xlfn.XLOOKUP(P2049,Dim_Product!$E$2:$E$221,Dim_Product!$A$2:$A$221,"Not Found")</f>
        <v>PK-64</v>
      </c>
      <c r="D2049" s="10" t="str">
        <f>_xlfn.XLOOKUP(Table5[[#This Row],[Order_Date]],Table8[Date],Table8[Date_Key],"Not Found")</f>
        <v>Not Found</v>
      </c>
      <c r="E2049" s="10" t="str">
        <f>_xlfn.XLOOKUP(R2049,Table4[Region],Table4[Region_Key])</f>
        <v>RK-01</v>
      </c>
      <c r="F2049" s="10" t="str">
        <f>_xlfn.XLOOKUP(S2049,Table6[Sales_Channel],Table6[Channel_Key])</f>
        <v>CK-01</v>
      </c>
      <c r="G2049" s="10" t="str">
        <f>_xlfn.XLOOKUP(T2049,Table7[Gender_Category],Table7[Gender_Key])</f>
        <v>GK-03</v>
      </c>
      <c r="H2049" s="10">
        <f>Cleaned_Data[[#This Row],[Units_Sold]]</f>
        <v>-1</v>
      </c>
      <c r="I2049" s="10">
        <f>Cleaned_Data[[#This Row],[MRP]]</f>
        <v>2335.8200000000002</v>
      </c>
      <c r="J2049" s="10">
        <f>Cleaned_Data[[#This Row],[Discount_Applied]]</f>
        <v>0</v>
      </c>
      <c r="K2049" s="10">
        <f>Cleaned_Data[[#This Row],[Revenue]]</f>
        <v>0</v>
      </c>
      <c r="L2049" s="10">
        <f>Cleaned_Data[[#This Row],[Profit]]</f>
        <v>304.77999999999997</v>
      </c>
      <c r="M2049" s="10" t="str">
        <f>Cleaned_Data[[#This Row],[Product_Name]]</f>
        <v>ZoomX Invincible</v>
      </c>
      <c r="N2049" s="10" t="str">
        <f>Cleaned_Data[[#This Row],[Product_Line]]</f>
        <v>Training</v>
      </c>
      <c r="O2049" s="10" t="str">
        <f>Cleaned_Data[[#This Row],[Size]]</f>
        <v>XL</v>
      </c>
      <c r="P2049" s="10" t="str">
        <f t="shared" si="62"/>
        <v>ZoomX Invincible|Training|XL</v>
      </c>
      <c r="Q2049" s="11" t="str">
        <f>Cleaned_Data[[#This Row],[Order_Date]]</f>
        <v/>
      </c>
      <c r="R2049" s="10" t="str">
        <f>Cleaned_Data[[#This Row],[Region]]</f>
        <v>Bangalore</v>
      </c>
      <c r="S2049" s="10" t="str">
        <f>Cleaned_Data[[#This Row],[Sales_Channel]]</f>
        <v>Online</v>
      </c>
      <c r="T2049" s="10" t="str">
        <f>Cleaned_Data[[#This Row],[Gender_Category]]</f>
        <v>Men</v>
      </c>
      <c r="U2049" t="str">
        <f t="shared" si="63"/>
        <v>Not Found</v>
      </c>
      <c r="V2049" s="10"/>
      <c r="W2049" s="10"/>
    </row>
    <row r="2050" spans="1:23" x14ac:dyDescent="0.3">
      <c r="A2050" s="10" t="s">
        <v>2369</v>
      </c>
      <c r="B2050" s="10">
        <f>Cleaned_Data[[#This Row],[Order_ID]]</f>
        <v>4145</v>
      </c>
      <c r="C2050" s="10" t="str">
        <f>_xlfn.XLOOKUP(P2050,Dim_Product!$E$2:$E$221,Dim_Product!$A$2:$A$221,"Not Found")</f>
        <v>PK-02</v>
      </c>
      <c r="D2050" s="10" t="str">
        <f>_xlfn.XLOOKUP(Table5[[#This Row],[Order_Date]],Table8[Date],Table8[Date_Key],"Not Found")</f>
        <v>Not Found</v>
      </c>
      <c r="E2050" s="10" t="str">
        <f>_xlfn.XLOOKUP(R2050,Table4[Region],Table4[Region_Key])</f>
        <v>RK-05</v>
      </c>
      <c r="F2050" s="10" t="str">
        <f>_xlfn.XLOOKUP(S2050,Table6[Sales_Channel],Table6[Channel_Key])</f>
        <v>CK-02</v>
      </c>
      <c r="G2050" s="10" t="str">
        <f>_xlfn.XLOOKUP(T2050,Table7[Gender_Category],Table7[Gender_Key])</f>
        <v>GK-01</v>
      </c>
      <c r="H2050" s="10">
        <f>Cleaned_Data[[#This Row],[Units_Sold]]</f>
        <v>2</v>
      </c>
      <c r="I2050" s="10">
        <f>Cleaned_Data[[#This Row],[MRP]]</f>
        <v>6110.0300000000007</v>
      </c>
      <c r="J2050" s="10">
        <f>Cleaned_Data[[#This Row],[Discount_Applied]]</f>
        <v>0</v>
      </c>
      <c r="K2050" s="10">
        <f>Cleaned_Data[[#This Row],[Revenue]]</f>
        <v>0</v>
      </c>
      <c r="L2050" s="10">
        <f>Cleaned_Data[[#This Row],[Profit]]</f>
        <v>285.95</v>
      </c>
      <c r="M2050" s="10" t="str">
        <f>Cleaned_Data[[#This Row],[Product_Name]]</f>
        <v>Tiempo Legend</v>
      </c>
      <c r="N2050" s="10" t="str">
        <f>Cleaned_Data[[#This Row],[Product_Line]]</f>
        <v>Soccer</v>
      </c>
      <c r="O2050" s="10" t="str">
        <f>Cleaned_Data[[#This Row],[Size]]</f>
        <v>M</v>
      </c>
      <c r="P2050" s="10" t="str">
        <f t="shared" si="62"/>
        <v>Tiempo Legend|Soccer|M</v>
      </c>
      <c r="Q2050" s="11" t="str">
        <f>Cleaned_Data[[#This Row],[Order_Date]]</f>
        <v/>
      </c>
      <c r="R2050" s="10" t="str">
        <f>Cleaned_Data[[#This Row],[Region]]</f>
        <v>Delhi</v>
      </c>
      <c r="S2050" s="10" t="str">
        <f>Cleaned_Data[[#This Row],[Sales_Channel]]</f>
        <v>Retail</v>
      </c>
      <c r="T2050" s="10" t="str">
        <f>Cleaned_Data[[#This Row],[Gender_Category]]</f>
        <v>Kids</v>
      </c>
      <c r="U2050" t="str">
        <f t="shared" si="63"/>
        <v>Not Found</v>
      </c>
      <c r="V2050" s="10"/>
      <c r="W2050" s="10"/>
    </row>
    <row r="2051" spans="1:23" x14ac:dyDescent="0.3">
      <c r="A2051" s="10" t="s">
        <v>2370</v>
      </c>
      <c r="B2051" s="10">
        <f>Cleaned_Data[[#This Row],[Order_ID]]</f>
        <v>4146</v>
      </c>
      <c r="C2051" s="10" t="str">
        <f>_xlfn.XLOOKUP(P2051,Dim_Product!$E$2:$E$221,Dim_Product!$A$2:$A$221,"Not Found")</f>
        <v>PK-183</v>
      </c>
      <c r="D2051" s="10" t="str">
        <f>_xlfn.XLOOKUP(Table5[[#This Row],[Order_Date]],Table8[Date],Table8[Date_Key],"Not Found")</f>
        <v>Not Found</v>
      </c>
      <c r="E2051" s="10" t="str">
        <f>_xlfn.XLOOKUP(R2051,Table4[Region],Table4[Region_Key])</f>
        <v>RK-03</v>
      </c>
      <c r="F2051" s="10" t="str">
        <f>_xlfn.XLOOKUP(S2051,Table6[Sales_Channel],Table6[Channel_Key])</f>
        <v>CK-01</v>
      </c>
      <c r="G2051" s="10" t="str">
        <f>_xlfn.XLOOKUP(T2051,Table7[Gender_Category],Table7[Gender_Key])</f>
        <v>GK-01</v>
      </c>
      <c r="H2051" s="10">
        <f>Cleaned_Data[[#This Row],[Units_Sold]]</f>
        <v>2</v>
      </c>
      <c r="I2051" s="10">
        <f>Cleaned_Data[[#This Row],[MRP]]</f>
        <v>6110.0300000000007</v>
      </c>
      <c r="J2051" s="10">
        <f>Cleaned_Data[[#This Row],[Discount_Applied]]</f>
        <v>0</v>
      </c>
      <c r="K2051" s="10">
        <f>Cleaned_Data[[#This Row],[Revenue]]</f>
        <v>0</v>
      </c>
      <c r="L2051" s="10">
        <f>Cleaned_Data[[#This Row],[Profit]]</f>
        <v>1217.01</v>
      </c>
      <c r="M2051" s="10" t="str">
        <f>Cleaned_Data[[#This Row],[Product_Name]]</f>
        <v>Blazer Mid</v>
      </c>
      <c r="N2051" s="10" t="str">
        <f>Cleaned_Data[[#This Row],[Product_Line]]</f>
        <v>Lifestyle</v>
      </c>
      <c r="O2051" s="10" t="str">
        <f>Cleaned_Data[[#This Row],[Size]]</f>
        <v>10</v>
      </c>
      <c r="P2051" s="10" t="str">
        <f t="shared" ref="P2051:P2114" si="64">TRIM(M2051)&amp;"|"&amp;TRIM(N2051)&amp;"|"&amp;TRIM(O2051)</f>
        <v>Blazer Mid|Lifestyle|10</v>
      </c>
      <c r="Q2051" s="11" t="str">
        <f>Cleaned_Data[[#This Row],[Order_Date]]</f>
        <v/>
      </c>
      <c r="R2051" s="10" t="str">
        <f>Cleaned_Data[[#This Row],[Region]]</f>
        <v>Mumbai</v>
      </c>
      <c r="S2051" s="10" t="str">
        <f>Cleaned_Data[[#This Row],[Sales_Channel]]</f>
        <v>Online</v>
      </c>
      <c r="T2051" s="10" t="str">
        <f>Cleaned_Data[[#This Row],[Gender_Category]]</f>
        <v>Kids</v>
      </c>
      <c r="U2051" t="str">
        <f t="shared" ref="U2051:U2114" si="65">IF(D2051="",0,D2051)</f>
        <v>Not Found</v>
      </c>
      <c r="V2051" s="10"/>
      <c r="W2051" s="10"/>
    </row>
    <row r="2052" spans="1:23" x14ac:dyDescent="0.3">
      <c r="A2052" s="10" t="s">
        <v>2371</v>
      </c>
      <c r="B2052" s="10">
        <f>Cleaned_Data[[#This Row],[Order_ID]]</f>
        <v>4147</v>
      </c>
      <c r="C2052" s="10" t="str">
        <f>_xlfn.XLOOKUP(P2052,Dim_Product!$E$2:$E$221,Dim_Product!$A$2:$A$221,"Not Found")</f>
        <v>PK-82</v>
      </c>
      <c r="D2052" s="10" t="str">
        <f>_xlfn.XLOOKUP(Table5[[#This Row],[Order_Date]],Table8[Date],Table8[Date_Key],"Not Found")</f>
        <v>DK-583</v>
      </c>
      <c r="E2052" s="10" t="str">
        <f>_xlfn.XLOOKUP(R2052,Table4[Region],Table4[Region_Key])</f>
        <v>RK-05</v>
      </c>
      <c r="F2052" s="10" t="str">
        <f>_xlfn.XLOOKUP(S2052,Table6[Sales_Channel],Table6[Channel_Key])</f>
        <v>CK-01</v>
      </c>
      <c r="G2052" s="10" t="str">
        <f>_xlfn.XLOOKUP(T2052,Table7[Gender_Category],Table7[Gender_Key])</f>
        <v>GK-03</v>
      </c>
      <c r="H2052" s="10">
        <f>Cleaned_Data[[#This Row],[Units_Sold]]</f>
        <v>1</v>
      </c>
      <c r="I2052" s="10">
        <f>Cleaned_Data[[#This Row],[MRP]]</f>
        <v>7659.09</v>
      </c>
      <c r="J2052" s="10">
        <f>Cleaned_Data[[#This Row],[Discount_Applied]]</f>
        <v>0</v>
      </c>
      <c r="K2052" s="10">
        <f>Cleaned_Data[[#This Row],[Revenue]]</f>
        <v>0</v>
      </c>
      <c r="L2052" s="10">
        <f>Cleaned_Data[[#This Row],[Profit]]</f>
        <v>106.35</v>
      </c>
      <c r="M2052" s="10" t="str">
        <f>Cleaned_Data[[#This Row],[Product_Name]]</f>
        <v>Zoom Freak</v>
      </c>
      <c r="N2052" s="10" t="str">
        <f>Cleaned_Data[[#This Row],[Product_Line]]</f>
        <v>Basketball</v>
      </c>
      <c r="O2052" s="10" t="str">
        <f>Cleaned_Data[[#This Row],[Size]]</f>
        <v>L</v>
      </c>
      <c r="P2052" s="10" t="str">
        <f t="shared" si="64"/>
        <v>Zoom Freak|Basketball|L</v>
      </c>
      <c r="Q2052" s="11">
        <f>Cleaned_Data[[#This Row],[Order_Date]]</f>
        <v>45715</v>
      </c>
      <c r="R2052" s="10" t="str">
        <f>Cleaned_Data[[#This Row],[Region]]</f>
        <v>Delhi</v>
      </c>
      <c r="S2052" s="10" t="str">
        <f>Cleaned_Data[[#This Row],[Sales_Channel]]</f>
        <v>Online</v>
      </c>
      <c r="T2052" s="10" t="str">
        <f>Cleaned_Data[[#This Row],[Gender_Category]]</f>
        <v>Men</v>
      </c>
      <c r="U2052" t="str">
        <f t="shared" si="65"/>
        <v>DK-583</v>
      </c>
      <c r="V2052" s="10"/>
      <c r="W2052" s="10"/>
    </row>
    <row r="2053" spans="1:23" x14ac:dyDescent="0.3">
      <c r="A2053" s="10" t="s">
        <v>2372</v>
      </c>
      <c r="B2053" s="10">
        <f>Cleaned_Data[[#This Row],[Order_ID]]</f>
        <v>4148</v>
      </c>
      <c r="C2053" s="10" t="str">
        <f>_xlfn.XLOOKUP(P2053,Dim_Product!$E$2:$E$221,Dim_Product!$A$2:$A$221,"Not Found")</f>
        <v>PK-128</v>
      </c>
      <c r="D2053" s="10" t="str">
        <f>_xlfn.XLOOKUP(Table5[[#This Row],[Order_Date]],Table8[Date],Table8[Date_Key],"Not Found")</f>
        <v>DK-444</v>
      </c>
      <c r="E2053" s="10" t="str">
        <f>_xlfn.XLOOKUP(R2053,Table4[Region],Table4[Region_Key])</f>
        <v>RK-04</v>
      </c>
      <c r="F2053" s="10" t="str">
        <f>_xlfn.XLOOKUP(S2053,Table6[Sales_Channel],Table6[Channel_Key])</f>
        <v>CK-02</v>
      </c>
      <c r="G2053" s="10" t="str">
        <f>_xlfn.XLOOKUP(T2053,Table7[Gender_Category],Table7[Gender_Key])</f>
        <v>GK-01</v>
      </c>
      <c r="H2053" s="10">
        <f>Cleaned_Data[[#This Row],[Units_Sold]]</f>
        <v>3</v>
      </c>
      <c r="I2053" s="10">
        <f>Cleaned_Data[[#This Row],[MRP]]</f>
        <v>5943.25</v>
      </c>
      <c r="J2053" s="10">
        <f>Cleaned_Data[[#This Row],[Discount_Applied]]</f>
        <v>0</v>
      </c>
      <c r="K2053" s="10">
        <f>Cleaned_Data[[#This Row],[Revenue]]</f>
        <v>0</v>
      </c>
      <c r="L2053" s="10">
        <f>Cleaned_Data[[#This Row],[Profit]]</f>
        <v>-900.4</v>
      </c>
      <c r="M2053" s="10" t="str">
        <f>Cleaned_Data[[#This Row],[Product_Name]]</f>
        <v>Phantom GT</v>
      </c>
      <c r="N2053" s="10" t="str">
        <f>Cleaned_Data[[#This Row],[Product_Line]]</f>
        <v>Soccer</v>
      </c>
      <c r="O2053" s="10" t="str">
        <f>Cleaned_Data[[#This Row],[Size]]</f>
        <v>7</v>
      </c>
      <c r="P2053" s="10" t="str">
        <f t="shared" si="64"/>
        <v>Phantom GT|Soccer|7</v>
      </c>
      <c r="Q2053" s="11">
        <f>Cleaned_Data[[#This Row],[Order_Date]]</f>
        <v>45576</v>
      </c>
      <c r="R2053" s="10" t="str">
        <f>Cleaned_Data[[#This Row],[Region]]</f>
        <v>Pune</v>
      </c>
      <c r="S2053" s="10" t="str">
        <f>Cleaned_Data[[#This Row],[Sales_Channel]]</f>
        <v>Retail</v>
      </c>
      <c r="T2053" s="10" t="str">
        <f>Cleaned_Data[[#This Row],[Gender_Category]]</f>
        <v>Kids</v>
      </c>
      <c r="U2053" t="str">
        <f t="shared" si="65"/>
        <v>DK-444</v>
      </c>
      <c r="V2053" s="10"/>
      <c r="W2053" s="10"/>
    </row>
    <row r="2054" spans="1:23" x14ac:dyDescent="0.3">
      <c r="A2054" s="10" t="s">
        <v>2373</v>
      </c>
      <c r="B2054" s="10">
        <f>Cleaned_Data[[#This Row],[Order_ID]]</f>
        <v>4149</v>
      </c>
      <c r="C2054" s="10" t="str">
        <f>_xlfn.XLOOKUP(P2054,Dim_Product!$E$2:$E$221,Dim_Product!$A$2:$A$221,"Not Found")</f>
        <v>PK-40</v>
      </c>
      <c r="D2054" s="10" t="str">
        <f>_xlfn.XLOOKUP(Table5[[#This Row],[Order_Date]],Table8[Date],Table8[Date_Key],"Not Found")</f>
        <v>DK-544</v>
      </c>
      <c r="E2054" s="10" t="str">
        <f>_xlfn.XLOOKUP(R2054,Table4[Region],Table4[Region_Key])</f>
        <v>RK-04</v>
      </c>
      <c r="F2054" s="10" t="str">
        <f>_xlfn.XLOOKUP(S2054,Table6[Sales_Channel],Table6[Channel_Key])</f>
        <v>CK-02</v>
      </c>
      <c r="G2054" s="10" t="str">
        <f>_xlfn.XLOOKUP(T2054,Table7[Gender_Category],Table7[Gender_Key])</f>
        <v>GK-02</v>
      </c>
      <c r="H2054" s="10">
        <f>Cleaned_Data[[#This Row],[Units_Sold]]</f>
        <v>4</v>
      </c>
      <c r="I2054" s="10">
        <f>Cleaned_Data[[#This Row],[MRP]]</f>
        <v>5716.52</v>
      </c>
      <c r="J2054" s="10">
        <f>Cleaned_Data[[#This Row],[Discount_Applied]]</f>
        <v>0</v>
      </c>
      <c r="K2054" s="10">
        <f>Cleaned_Data[[#This Row],[Revenue]]</f>
        <v>0</v>
      </c>
      <c r="L2054" s="10">
        <f>Cleaned_Data[[#This Row],[Profit]]</f>
        <v>274.76</v>
      </c>
      <c r="M2054" s="10" t="str">
        <f>Cleaned_Data[[#This Row],[Product_Name]]</f>
        <v>SuperRep Go</v>
      </c>
      <c r="N2054" s="10" t="str">
        <f>Cleaned_Data[[#This Row],[Product_Line]]</f>
        <v>Training</v>
      </c>
      <c r="O2054" s="10" t="str">
        <f>Cleaned_Data[[#This Row],[Size]]</f>
        <v>10</v>
      </c>
      <c r="P2054" s="10" t="str">
        <f t="shared" si="64"/>
        <v>SuperRep Go|Training|10</v>
      </c>
      <c r="Q2054" s="11">
        <f>Cleaned_Data[[#This Row],[Order_Date]]</f>
        <v>45676</v>
      </c>
      <c r="R2054" s="10" t="str">
        <f>Cleaned_Data[[#This Row],[Region]]</f>
        <v>Pune</v>
      </c>
      <c r="S2054" s="10" t="str">
        <f>Cleaned_Data[[#This Row],[Sales_Channel]]</f>
        <v>Retail</v>
      </c>
      <c r="T2054" s="10" t="str">
        <f>Cleaned_Data[[#This Row],[Gender_Category]]</f>
        <v>Women</v>
      </c>
      <c r="U2054" t="str">
        <f t="shared" si="65"/>
        <v>DK-544</v>
      </c>
      <c r="V2054" s="10"/>
      <c r="W2054" s="10"/>
    </row>
    <row r="2055" spans="1:23" x14ac:dyDescent="0.3">
      <c r="A2055" s="10" t="s">
        <v>2374</v>
      </c>
      <c r="B2055" s="10">
        <f>Cleaned_Data[[#This Row],[Order_ID]]</f>
        <v>4150</v>
      </c>
      <c r="C2055" s="10" t="str">
        <f>_xlfn.XLOOKUP(P2055,Dim_Product!$E$2:$E$221,Dim_Product!$A$2:$A$221,"Not Found")</f>
        <v>PK-97</v>
      </c>
      <c r="D2055" s="10" t="str">
        <f>_xlfn.XLOOKUP(Table5[[#This Row],[Order_Date]],Table8[Date],Table8[Date_Key],"Not Found")</f>
        <v>DK-586</v>
      </c>
      <c r="E2055" s="10" t="str">
        <f>_xlfn.XLOOKUP(R2055,Table4[Region],Table4[Region_Key])</f>
        <v>RK-04</v>
      </c>
      <c r="F2055" s="10" t="str">
        <f>_xlfn.XLOOKUP(S2055,Table6[Sales_Channel],Table6[Channel_Key])</f>
        <v>CK-02</v>
      </c>
      <c r="G2055" s="10" t="str">
        <f>_xlfn.XLOOKUP(T2055,Table7[Gender_Category],Table7[Gender_Key])</f>
        <v>GK-03</v>
      </c>
      <c r="H2055" s="10">
        <f>Cleaned_Data[[#This Row],[Units_Sold]]</f>
        <v>2</v>
      </c>
      <c r="I2055" s="10">
        <f>Cleaned_Data[[#This Row],[MRP]]</f>
        <v>6110.0300000000007</v>
      </c>
      <c r="J2055" s="10">
        <f>Cleaned_Data[[#This Row],[Discount_Applied]]</f>
        <v>0.81</v>
      </c>
      <c r="K2055" s="10">
        <f>Cleaned_Data[[#This Row],[Revenue]]</f>
        <v>0</v>
      </c>
      <c r="L2055" s="10">
        <f>Cleaned_Data[[#This Row],[Profit]]</f>
        <v>3076.73</v>
      </c>
      <c r="M2055" s="10" t="str">
        <f>Cleaned_Data[[#This Row],[Product_Name]]</f>
        <v>Zoom Freak</v>
      </c>
      <c r="N2055" s="10" t="str">
        <f>Cleaned_Data[[#This Row],[Product_Line]]</f>
        <v>Basketball</v>
      </c>
      <c r="O2055" s="10" t="str">
        <f>Cleaned_Data[[#This Row],[Size]]</f>
        <v>11</v>
      </c>
      <c r="P2055" s="10" t="str">
        <f t="shared" si="64"/>
        <v>Zoom Freak|Basketball|11</v>
      </c>
      <c r="Q2055" s="11">
        <f>Cleaned_Data[[#This Row],[Order_Date]]</f>
        <v>45718</v>
      </c>
      <c r="R2055" s="10" t="str">
        <f>Cleaned_Data[[#This Row],[Region]]</f>
        <v>Pune</v>
      </c>
      <c r="S2055" s="10" t="str">
        <f>Cleaned_Data[[#This Row],[Sales_Channel]]</f>
        <v>Retail</v>
      </c>
      <c r="T2055" s="10" t="str">
        <f>Cleaned_Data[[#This Row],[Gender_Category]]</f>
        <v>Men</v>
      </c>
      <c r="U2055" t="str">
        <f t="shared" si="65"/>
        <v>DK-586</v>
      </c>
      <c r="V2055" s="10"/>
      <c r="W2055" s="10"/>
    </row>
    <row r="2056" spans="1:23" x14ac:dyDescent="0.3">
      <c r="A2056" s="10" t="s">
        <v>2375</v>
      </c>
      <c r="B2056" s="10">
        <f>Cleaned_Data[[#This Row],[Order_ID]]</f>
        <v>4151</v>
      </c>
      <c r="C2056" s="10" t="str">
        <f>_xlfn.XLOOKUP(P2056,Dim_Product!$E$2:$E$221,Dim_Product!$A$2:$A$221,"Not Found")</f>
        <v>PK-58</v>
      </c>
      <c r="D2056" s="10" t="str">
        <f>_xlfn.XLOOKUP(Table5[[#This Row],[Order_Date]],Table8[Date],Table8[Date_Key],"Not Found")</f>
        <v>DK-289</v>
      </c>
      <c r="E2056" s="10" t="str">
        <f>_xlfn.XLOOKUP(R2056,Table4[Region],Table4[Region_Key])</f>
        <v>RK-06</v>
      </c>
      <c r="F2056" s="10" t="str">
        <f>_xlfn.XLOOKUP(S2056,Table6[Sales_Channel],Table6[Channel_Key])</f>
        <v>CK-02</v>
      </c>
      <c r="G2056" s="10" t="str">
        <f>_xlfn.XLOOKUP(T2056,Table7[Gender_Category],Table7[Gender_Key])</f>
        <v>GK-01</v>
      </c>
      <c r="H2056" s="10">
        <f>Cleaned_Data[[#This Row],[Units_Sold]]</f>
        <v>2</v>
      </c>
      <c r="I2056" s="10">
        <f>Cleaned_Data[[#This Row],[MRP]]</f>
        <v>7282.99</v>
      </c>
      <c r="J2056" s="10">
        <f>Cleaned_Data[[#This Row],[Discount_Applied]]</f>
        <v>0.05</v>
      </c>
      <c r="K2056" s="10">
        <f>Cleaned_Data[[#This Row],[Revenue]]</f>
        <v>0</v>
      </c>
      <c r="L2056" s="10">
        <f>Cleaned_Data[[#This Row],[Profit]]</f>
        <v>871.53</v>
      </c>
      <c r="M2056" s="10" t="str">
        <f>Cleaned_Data[[#This Row],[Product_Name]]</f>
        <v>Metcon 7</v>
      </c>
      <c r="N2056" s="10" t="str">
        <f>Cleaned_Data[[#This Row],[Product_Line]]</f>
        <v>Training</v>
      </c>
      <c r="O2056" s="10" t="str">
        <f>Cleaned_Data[[#This Row],[Size]]</f>
        <v>M</v>
      </c>
      <c r="P2056" s="10" t="str">
        <f t="shared" si="64"/>
        <v>Metcon 7|Training|M</v>
      </c>
      <c r="Q2056" s="11">
        <f>Cleaned_Data[[#This Row],[Order_Date]]</f>
        <v>45421</v>
      </c>
      <c r="R2056" s="10" t="str">
        <f>Cleaned_Data[[#This Row],[Region]]</f>
        <v>Kolkata</v>
      </c>
      <c r="S2056" s="10" t="str">
        <f>Cleaned_Data[[#This Row],[Sales_Channel]]</f>
        <v>Retail</v>
      </c>
      <c r="T2056" s="10" t="str">
        <f>Cleaned_Data[[#This Row],[Gender_Category]]</f>
        <v>Kids</v>
      </c>
      <c r="U2056" t="str">
        <f t="shared" si="65"/>
        <v>DK-289</v>
      </c>
      <c r="V2056" s="10"/>
      <c r="W2056" s="10"/>
    </row>
    <row r="2057" spans="1:23" x14ac:dyDescent="0.3">
      <c r="A2057" s="10" t="s">
        <v>2376</v>
      </c>
      <c r="B2057" s="10">
        <f>Cleaned_Data[[#This Row],[Order_ID]]</f>
        <v>4152</v>
      </c>
      <c r="C2057" s="10" t="str">
        <f>_xlfn.XLOOKUP(P2057,Dim_Product!$E$2:$E$221,Dim_Product!$A$2:$A$221,"Not Found")</f>
        <v>PK-99</v>
      </c>
      <c r="D2057" s="10" t="str">
        <f>_xlfn.XLOOKUP(Table5[[#This Row],[Order_Date]],Table8[Date],Table8[Date_Key],"Not Found")</f>
        <v>Not Found</v>
      </c>
      <c r="E2057" s="10" t="str">
        <f>_xlfn.XLOOKUP(R2057,Table4[Region],Table4[Region_Key])</f>
        <v>RK-03</v>
      </c>
      <c r="F2057" s="10" t="str">
        <f>_xlfn.XLOOKUP(S2057,Table6[Sales_Channel],Table6[Channel_Key])</f>
        <v>CK-01</v>
      </c>
      <c r="G2057" s="10" t="str">
        <f>_xlfn.XLOOKUP(T2057,Table7[Gender_Category],Table7[Gender_Key])</f>
        <v>GK-03</v>
      </c>
      <c r="H2057" s="10">
        <f>Cleaned_Data[[#This Row],[Units_Sold]]</f>
        <v>1</v>
      </c>
      <c r="I2057" s="10">
        <f>Cleaned_Data[[#This Row],[MRP]]</f>
        <v>6110.0300000000007</v>
      </c>
      <c r="J2057" s="10">
        <f>Cleaned_Data[[#This Row],[Discount_Applied]]</f>
        <v>0</v>
      </c>
      <c r="K2057" s="10">
        <f>Cleaned_Data[[#This Row],[Revenue]]</f>
        <v>0</v>
      </c>
      <c r="L2057" s="10">
        <f>Cleaned_Data[[#This Row],[Profit]]</f>
        <v>1011.99</v>
      </c>
      <c r="M2057" s="10" t="str">
        <f>Cleaned_Data[[#This Row],[Product_Name]]</f>
        <v>Kyrie Flytrap</v>
      </c>
      <c r="N2057" s="10" t="str">
        <f>Cleaned_Data[[#This Row],[Product_Line]]</f>
        <v>Basketball</v>
      </c>
      <c r="O2057" s="10" t="str">
        <f>Cleaned_Data[[#This Row],[Size]]</f>
        <v>XL</v>
      </c>
      <c r="P2057" s="10" t="str">
        <f t="shared" si="64"/>
        <v>Kyrie Flytrap|Basketball|XL</v>
      </c>
      <c r="Q2057" s="11" t="str">
        <f>Cleaned_Data[[#This Row],[Order_Date]]</f>
        <v/>
      </c>
      <c r="R2057" s="10" t="str">
        <f>Cleaned_Data[[#This Row],[Region]]</f>
        <v>Mumbai</v>
      </c>
      <c r="S2057" s="10" t="str">
        <f>Cleaned_Data[[#This Row],[Sales_Channel]]</f>
        <v>Online</v>
      </c>
      <c r="T2057" s="10" t="str">
        <f>Cleaned_Data[[#This Row],[Gender_Category]]</f>
        <v>Men</v>
      </c>
      <c r="U2057" t="str">
        <f t="shared" si="65"/>
        <v>Not Found</v>
      </c>
      <c r="V2057" s="10"/>
      <c r="W2057" s="10"/>
    </row>
    <row r="2058" spans="1:23" x14ac:dyDescent="0.3">
      <c r="A2058" s="10" t="s">
        <v>2377</v>
      </c>
      <c r="B2058" s="10">
        <f>Cleaned_Data[[#This Row],[Order_ID]]</f>
        <v>4153</v>
      </c>
      <c r="C2058" s="10" t="str">
        <f>_xlfn.XLOOKUP(P2058,Dim_Product!$E$2:$E$221,Dim_Product!$A$2:$A$221,"Not Found")</f>
        <v>PK-86</v>
      </c>
      <c r="D2058" s="10" t="str">
        <f>_xlfn.XLOOKUP(Table5[[#This Row],[Order_Date]],Table8[Date],Table8[Date_Key],"Not Found")</f>
        <v>DK-507</v>
      </c>
      <c r="E2058" s="10" t="str">
        <f>_xlfn.XLOOKUP(R2058,Table4[Region],Table4[Region_Key])</f>
        <v>RK-06</v>
      </c>
      <c r="F2058" s="10" t="str">
        <f>_xlfn.XLOOKUP(S2058,Table6[Sales_Channel],Table6[Channel_Key])</f>
        <v>CK-02</v>
      </c>
      <c r="G2058" s="10" t="str">
        <f>_xlfn.XLOOKUP(T2058,Table7[Gender_Category],Table7[Gender_Key])</f>
        <v>GK-02</v>
      </c>
      <c r="H2058" s="10">
        <f>Cleaned_Data[[#This Row],[Units_Sold]]</f>
        <v>2</v>
      </c>
      <c r="I2058" s="10">
        <f>Cleaned_Data[[#This Row],[MRP]]</f>
        <v>6110.0300000000007</v>
      </c>
      <c r="J2058" s="10">
        <f>Cleaned_Data[[#This Row],[Discount_Applied]]</f>
        <v>0</v>
      </c>
      <c r="K2058" s="10">
        <f>Cleaned_Data[[#This Row],[Revenue]]</f>
        <v>0</v>
      </c>
      <c r="L2058" s="10">
        <f>Cleaned_Data[[#This Row],[Profit]]</f>
        <v>2255.7399999999998</v>
      </c>
      <c r="M2058" s="10" t="str">
        <f>Cleaned_Data[[#This Row],[Product_Name]]</f>
        <v>Pegasus Turbo</v>
      </c>
      <c r="N2058" s="10" t="str">
        <f>Cleaned_Data[[#This Row],[Product_Line]]</f>
        <v>Running</v>
      </c>
      <c r="O2058" s="10" t="str">
        <f>Cleaned_Data[[#This Row],[Size]]</f>
        <v>NA</v>
      </c>
      <c r="P2058" s="10" t="str">
        <f t="shared" si="64"/>
        <v>Pegasus Turbo|Running|NA</v>
      </c>
      <c r="Q2058" s="11">
        <f>Cleaned_Data[[#This Row],[Order_Date]]</f>
        <v>45639</v>
      </c>
      <c r="R2058" s="10" t="str">
        <f>Cleaned_Data[[#This Row],[Region]]</f>
        <v>Kolkata</v>
      </c>
      <c r="S2058" s="10" t="str">
        <f>Cleaned_Data[[#This Row],[Sales_Channel]]</f>
        <v>Retail</v>
      </c>
      <c r="T2058" s="10" t="str">
        <f>Cleaned_Data[[#This Row],[Gender_Category]]</f>
        <v>Women</v>
      </c>
      <c r="U2058" t="str">
        <f t="shared" si="65"/>
        <v>DK-507</v>
      </c>
      <c r="V2058" s="10"/>
      <c r="W2058" s="10"/>
    </row>
    <row r="2059" spans="1:23" x14ac:dyDescent="0.3">
      <c r="A2059" s="10" t="s">
        <v>2378</v>
      </c>
      <c r="B2059" s="10">
        <f>Cleaned_Data[[#This Row],[Order_ID]]</f>
        <v>4154</v>
      </c>
      <c r="C2059" s="10" t="str">
        <f>_xlfn.XLOOKUP(P2059,Dim_Product!$E$2:$E$221,Dim_Product!$A$2:$A$221,"Not Found")</f>
        <v>PK-18</v>
      </c>
      <c r="D2059" s="10" t="str">
        <f>_xlfn.XLOOKUP(Table5[[#This Row],[Order_Date]],Table8[Date],Table8[Date_Key],"Not Found")</f>
        <v>DK-59</v>
      </c>
      <c r="E2059" s="10" t="str">
        <f>_xlfn.XLOOKUP(R2059,Table4[Region],Table4[Region_Key])</f>
        <v>RK-01</v>
      </c>
      <c r="F2059" s="10" t="str">
        <f>_xlfn.XLOOKUP(S2059,Table6[Sales_Channel],Table6[Channel_Key])</f>
        <v>CK-01</v>
      </c>
      <c r="G2059" s="10" t="str">
        <f>_xlfn.XLOOKUP(T2059,Table7[Gender_Category],Table7[Gender_Key])</f>
        <v>GK-02</v>
      </c>
      <c r="H2059" s="10">
        <f>Cleaned_Data[[#This Row],[Units_Sold]]</f>
        <v>-1</v>
      </c>
      <c r="I2059" s="10">
        <f>Cleaned_Data[[#This Row],[MRP]]</f>
        <v>6110.0300000000007</v>
      </c>
      <c r="J2059" s="10">
        <f>Cleaned_Data[[#This Row],[Discount_Applied]]</f>
        <v>0</v>
      </c>
      <c r="K2059" s="10">
        <f>Cleaned_Data[[#This Row],[Revenue]]</f>
        <v>0</v>
      </c>
      <c r="L2059" s="10">
        <f>Cleaned_Data[[#This Row],[Profit]]</f>
        <v>2963.38</v>
      </c>
      <c r="M2059" s="10" t="str">
        <f>Cleaned_Data[[#This Row],[Product_Name]]</f>
        <v>Tiempo Legend</v>
      </c>
      <c r="N2059" s="10" t="str">
        <f>Cleaned_Data[[#This Row],[Product_Line]]</f>
        <v>Soccer</v>
      </c>
      <c r="O2059" s="10" t="str">
        <f>Cleaned_Data[[#This Row],[Size]]</f>
        <v>L</v>
      </c>
      <c r="P2059" s="10" t="str">
        <f t="shared" si="64"/>
        <v>Tiempo Legend|Soccer|L</v>
      </c>
      <c r="Q2059" s="11">
        <f>Cleaned_Data[[#This Row],[Order_Date]]</f>
        <v>45191</v>
      </c>
      <c r="R2059" s="10" t="str">
        <f>Cleaned_Data[[#This Row],[Region]]</f>
        <v>Bangalore</v>
      </c>
      <c r="S2059" s="10" t="str">
        <f>Cleaned_Data[[#This Row],[Sales_Channel]]</f>
        <v>Online</v>
      </c>
      <c r="T2059" s="10" t="str">
        <f>Cleaned_Data[[#This Row],[Gender_Category]]</f>
        <v>Women</v>
      </c>
      <c r="U2059" t="str">
        <f t="shared" si="65"/>
        <v>DK-59</v>
      </c>
      <c r="V2059" s="10"/>
      <c r="W2059" s="10"/>
    </row>
    <row r="2060" spans="1:23" x14ac:dyDescent="0.3">
      <c r="A2060" s="10" t="s">
        <v>2379</v>
      </c>
      <c r="B2060" s="10">
        <f>Cleaned_Data[[#This Row],[Order_ID]]</f>
        <v>4155</v>
      </c>
      <c r="C2060" s="10" t="str">
        <f>_xlfn.XLOOKUP(P2060,Dim_Product!$E$2:$E$221,Dim_Product!$A$2:$A$221,"Not Found")</f>
        <v>PK-06</v>
      </c>
      <c r="D2060" s="10" t="str">
        <f>_xlfn.XLOOKUP(Table5[[#This Row],[Order_Date]],Table8[Date],Table8[Date_Key],"Not Found")</f>
        <v>DK-477</v>
      </c>
      <c r="E2060" s="10" t="str">
        <f>_xlfn.XLOOKUP(R2060,Table4[Region],Table4[Region_Key])</f>
        <v>RK-01</v>
      </c>
      <c r="F2060" s="10" t="str">
        <f>_xlfn.XLOOKUP(S2060,Table6[Sales_Channel],Table6[Channel_Key])</f>
        <v>CK-02</v>
      </c>
      <c r="G2060" s="10" t="str">
        <f>_xlfn.XLOOKUP(T2060,Table7[Gender_Category],Table7[Gender_Key])</f>
        <v>GK-01</v>
      </c>
      <c r="H2060" s="10">
        <f>Cleaned_Data[[#This Row],[Units_Sold]]</f>
        <v>-1</v>
      </c>
      <c r="I2060" s="10">
        <f>Cleaned_Data[[#This Row],[MRP]]</f>
        <v>8736.2000000000007</v>
      </c>
      <c r="J2060" s="10">
        <f>Cleaned_Data[[#This Row],[Discount_Applied]]</f>
        <v>0.94</v>
      </c>
      <c r="K2060" s="10">
        <f>Cleaned_Data[[#This Row],[Revenue]]</f>
        <v>-524.16999999999996</v>
      </c>
      <c r="L2060" s="10">
        <f>Cleaned_Data[[#This Row],[Profit]]</f>
        <v>547.28</v>
      </c>
      <c r="M2060" s="10" t="str">
        <f>Cleaned_Data[[#This Row],[Product_Name]]</f>
        <v>Flex Trainer</v>
      </c>
      <c r="N2060" s="10" t="str">
        <f>Cleaned_Data[[#This Row],[Product_Line]]</f>
        <v>Training</v>
      </c>
      <c r="O2060" s="10" t="str">
        <f>Cleaned_Data[[#This Row],[Size]]</f>
        <v>M</v>
      </c>
      <c r="P2060" s="10" t="str">
        <f t="shared" si="64"/>
        <v>Flex Trainer|Training|M</v>
      </c>
      <c r="Q2060" s="11">
        <f>Cleaned_Data[[#This Row],[Order_Date]]</f>
        <v>45609</v>
      </c>
      <c r="R2060" s="10" t="str">
        <f>Cleaned_Data[[#This Row],[Region]]</f>
        <v>Bangalore</v>
      </c>
      <c r="S2060" s="10" t="str">
        <f>Cleaned_Data[[#This Row],[Sales_Channel]]</f>
        <v>Retail</v>
      </c>
      <c r="T2060" s="10" t="str">
        <f>Cleaned_Data[[#This Row],[Gender_Category]]</f>
        <v>Kids</v>
      </c>
      <c r="U2060" t="str">
        <f t="shared" si="65"/>
        <v>DK-477</v>
      </c>
      <c r="V2060" s="10"/>
      <c r="W2060" s="10"/>
    </row>
    <row r="2061" spans="1:23" x14ac:dyDescent="0.3">
      <c r="A2061" s="10" t="s">
        <v>2380</v>
      </c>
      <c r="B2061" s="10">
        <f>Cleaned_Data[[#This Row],[Order_ID]]</f>
        <v>4156</v>
      </c>
      <c r="C2061" s="10" t="str">
        <f>_xlfn.XLOOKUP(P2061,Dim_Product!$E$2:$E$221,Dim_Product!$A$2:$A$221,"Not Found")</f>
        <v>PK-67</v>
      </c>
      <c r="D2061" s="10" t="str">
        <f>_xlfn.XLOOKUP(Table5[[#This Row],[Order_Date]],Table8[Date],Table8[Date_Key],"Not Found")</f>
        <v>DK-559</v>
      </c>
      <c r="E2061" s="10" t="str">
        <f>_xlfn.XLOOKUP(R2061,Table4[Region],Table4[Region_Key])</f>
        <v>RK-03</v>
      </c>
      <c r="F2061" s="10" t="str">
        <f>_xlfn.XLOOKUP(S2061,Table6[Sales_Channel],Table6[Channel_Key])</f>
        <v>CK-01</v>
      </c>
      <c r="G2061" s="10" t="str">
        <f>_xlfn.XLOOKUP(T2061,Table7[Gender_Category],Table7[Gender_Key])</f>
        <v>GK-03</v>
      </c>
      <c r="H2061" s="10">
        <f>Cleaned_Data[[#This Row],[Units_Sold]]</f>
        <v>2</v>
      </c>
      <c r="I2061" s="10">
        <f>Cleaned_Data[[#This Row],[MRP]]</f>
        <v>7417.67</v>
      </c>
      <c r="J2061" s="10">
        <f>Cleaned_Data[[#This Row],[Discount_Applied]]</f>
        <v>0</v>
      </c>
      <c r="K2061" s="10">
        <f>Cleaned_Data[[#This Row],[Revenue]]</f>
        <v>0</v>
      </c>
      <c r="L2061" s="10">
        <f>Cleaned_Data[[#This Row],[Profit]]</f>
        <v>203.96</v>
      </c>
      <c r="M2061" s="10" t="str">
        <f>Cleaned_Data[[#This Row],[Product_Name]]</f>
        <v>React Infinity</v>
      </c>
      <c r="N2061" s="10" t="str">
        <f>Cleaned_Data[[#This Row],[Product_Line]]</f>
        <v>Running</v>
      </c>
      <c r="O2061" s="10" t="str">
        <f>Cleaned_Data[[#This Row],[Size]]</f>
        <v>M</v>
      </c>
      <c r="P2061" s="10" t="str">
        <f t="shared" si="64"/>
        <v>React Infinity|Running|M</v>
      </c>
      <c r="Q2061" s="11">
        <f>Cleaned_Data[[#This Row],[Order_Date]]</f>
        <v>45691</v>
      </c>
      <c r="R2061" s="10" t="str">
        <f>Cleaned_Data[[#This Row],[Region]]</f>
        <v>Mumbai</v>
      </c>
      <c r="S2061" s="10" t="str">
        <f>Cleaned_Data[[#This Row],[Sales_Channel]]</f>
        <v>Online</v>
      </c>
      <c r="T2061" s="10" t="str">
        <f>Cleaned_Data[[#This Row],[Gender_Category]]</f>
        <v>Men</v>
      </c>
      <c r="U2061" t="str">
        <f t="shared" si="65"/>
        <v>DK-559</v>
      </c>
      <c r="V2061" s="10"/>
      <c r="W2061" s="10"/>
    </row>
    <row r="2062" spans="1:23" x14ac:dyDescent="0.3">
      <c r="A2062" s="10" t="s">
        <v>2381</v>
      </c>
      <c r="B2062" s="10">
        <f>Cleaned_Data[[#This Row],[Order_ID]]</f>
        <v>4157</v>
      </c>
      <c r="C2062" s="10" t="str">
        <f>_xlfn.XLOOKUP(P2062,Dim_Product!$E$2:$E$221,Dim_Product!$A$2:$A$221,"Not Found")</f>
        <v>PK-24</v>
      </c>
      <c r="D2062" s="10" t="str">
        <f>_xlfn.XLOOKUP(Table5[[#This Row],[Order_Date]],Table8[Date],Table8[Date_Key],"Not Found")</f>
        <v>DK-392</v>
      </c>
      <c r="E2062" s="10" t="str">
        <f>_xlfn.XLOOKUP(R2062,Table4[Region],Table4[Region_Key])</f>
        <v>RK-05</v>
      </c>
      <c r="F2062" s="10" t="str">
        <f>_xlfn.XLOOKUP(S2062,Table6[Sales_Channel],Table6[Channel_Key])</f>
        <v>CK-02</v>
      </c>
      <c r="G2062" s="10" t="str">
        <f>_xlfn.XLOOKUP(T2062,Table7[Gender_Category],Table7[Gender_Key])</f>
        <v>GK-03</v>
      </c>
      <c r="H2062" s="10">
        <f>Cleaned_Data[[#This Row],[Units_Sold]]</f>
        <v>3</v>
      </c>
      <c r="I2062" s="10">
        <f>Cleaned_Data[[#This Row],[MRP]]</f>
        <v>6110.0300000000007</v>
      </c>
      <c r="J2062" s="10">
        <f>Cleaned_Data[[#This Row],[Discount_Applied]]</f>
        <v>0</v>
      </c>
      <c r="K2062" s="10">
        <f>Cleaned_Data[[#This Row],[Revenue]]</f>
        <v>0</v>
      </c>
      <c r="L2062" s="10">
        <f>Cleaned_Data[[#This Row],[Profit]]</f>
        <v>-699.76</v>
      </c>
      <c r="M2062" s="10" t="str">
        <f>Cleaned_Data[[#This Row],[Product_Name]]</f>
        <v>Zoom Freak</v>
      </c>
      <c r="N2062" s="10" t="str">
        <f>Cleaned_Data[[#This Row],[Product_Line]]</f>
        <v>Basketball</v>
      </c>
      <c r="O2062" s="10" t="str">
        <f>Cleaned_Data[[#This Row],[Size]]</f>
        <v>XL</v>
      </c>
      <c r="P2062" s="10" t="str">
        <f t="shared" si="64"/>
        <v>Zoom Freak|Basketball|XL</v>
      </c>
      <c r="Q2062" s="11">
        <f>Cleaned_Data[[#This Row],[Order_Date]]</f>
        <v>45524</v>
      </c>
      <c r="R2062" s="10" t="str">
        <f>Cleaned_Data[[#This Row],[Region]]</f>
        <v>Delhi</v>
      </c>
      <c r="S2062" s="10" t="str">
        <f>Cleaned_Data[[#This Row],[Sales_Channel]]</f>
        <v>Retail</v>
      </c>
      <c r="T2062" s="10" t="str">
        <f>Cleaned_Data[[#This Row],[Gender_Category]]</f>
        <v>Men</v>
      </c>
      <c r="U2062" t="str">
        <f t="shared" si="65"/>
        <v>DK-392</v>
      </c>
      <c r="V2062" s="10"/>
      <c r="W2062" s="10"/>
    </row>
    <row r="2063" spans="1:23" x14ac:dyDescent="0.3">
      <c r="A2063" s="10" t="s">
        <v>2382</v>
      </c>
      <c r="B2063" s="10">
        <f>Cleaned_Data[[#This Row],[Order_ID]]</f>
        <v>4158</v>
      </c>
      <c r="C2063" s="10" t="str">
        <f>_xlfn.XLOOKUP(P2063,Dim_Product!$E$2:$E$221,Dim_Product!$A$2:$A$221,"Not Found")</f>
        <v>PK-04</v>
      </c>
      <c r="D2063" s="10" t="str">
        <f>_xlfn.XLOOKUP(Table5[[#This Row],[Order_Date]],Table8[Date],Table8[Date_Key],"Not Found")</f>
        <v>Not Found</v>
      </c>
      <c r="E2063" s="10" t="str">
        <f>_xlfn.XLOOKUP(R2063,Table4[Region],Table4[Region_Key])</f>
        <v>RK-02</v>
      </c>
      <c r="F2063" s="10" t="str">
        <f>_xlfn.XLOOKUP(S2063,Table6[Sales_Channel],Table6[Channel_Key])</f>
        <v>CK-01</v>
      </c>
      <c r="G2063" s="10" t="str">
        <f>_xlfn.XLOOKUP(T2063,Table7[Gender_Category],Table7[Gender_Key])</f>
        <v>GK-02</v>
      </c>
      <c r="H2063" s="10">
        <f>Cleaned_Data[[#This Row],[Units_Sold]]</f>
        <v>2</v>
      </c>
      <c r="I2063" s="10">
        <f>Cleaned_Data[[#This Row],[MRP]]</f>
        <v>6110.0300000000007</v>
      </c>
      <c r="J2063" s="10">
        <f>Cleaned_Data[[#This Row],[Discount_Applied]]</f>
        <v>0</v>
      </c>
      <c r="K2063" s="10">
        <f>Cleaned_Data[[#This Row],[Revenue]]</f>
        <v>0</v>
      </c>
      <c r="L2063" s="10">
        <f>Cleaned_Data[[#This Row],[Profit]]</f>
        <v>3155.41</v>
      </c>
      <c r="M2063" s="10" t="str">
        <f>Cleaned_Data[[#This Row],[Product_Name]]</f>
        <v>Blazer Mid</v>
      </c>
      <c r="N2063" s="10" t="str">
        <f>Cleaned_Data[[#This Row],[Product_Line]]</f>
        <v>Lifestyle</v>
      </c>
      <c r="O2063" s="10" t="str">
        <f>Cleaned_Data[[#This Row],[Size]]</f>
        <v>L</v>
      </c>
      <c r="P2063" s="10" t="str">
        <f t="shared" si="64"/>
        <v>Blazer Mid|Lifestyle|L</v>
      </c>
      <c r="Q2063" s="11" t="str">
        <f>Cleaned_Data[[#This Row],[Order_Date]]</f>
        <v/>
      </c>
      <c r="R2063" s="10" t="str">
        <f>Cleaned_Data[[#This Row],[Region]]</f>
        <v>Hyderabad</v>
      </c>
      <c r="S2063" s="10" t="str">
        <f>Cleaned_Data[[#This Row],[Sales_Channel]]</f>
        <v>Online</v>
      </c>
      <c r="T2063" s="10" t="str">
        <f>Cleaned_Data[[#This Row],[Gender_Category]]</f>
        <v>Women</v>
      </c>
      <c r="U2063" t="str">
        <f t="shared" si="65"/>
        <v>Not Found</v>
      </c>
      <c r="V2063" s="10"/>
      <c r="W2063" s="10"/>
    </row>
    <row r="2064" spans="1:23" x14ac:dyDescent="0.3">
      <c r="A2064" s="10" t="s">
        <v>2383</v>
      </c>
      <c r="B2064" s="10">
        <f>Cleaned_Data[[#This Row],[Order_ID]]</f>
        <v>4159</v>
      </c>
      <c r="C2064" s="10" t="str">
        <f>_xlfn.XLOOKUP(P2064,Dim_Product!$E$2:$E$221,Dim_Product!$A$2:$A$221,"Not Found")</f>
        <v>PK-05</v>
      </c>
      <c r="D2064" s="10" t="str">
        <f>_xlfn.XLOOKUP(Table5[[#This Row],[Order_Date]],Table8[Date],Table8[Date_Key],"Not Found")</f>
        <v>DK-662</v>
      </c>
      <c r="E2064" s="10" t="str">
        <f>_xlfn.XLOOKUP(R2064,Table4[Region],Table4[Region_Key])</f>
        <v>RK-05</v>
      </c>
      <c r="F2064" s="10" t="str">
        <f>_xlfn.XLOOKUP(S2064,Table6[Sales_Channel],Table6[Channel_Key])</f>
        <v>CK-01</v>
      </c>
      <c r="G2064" s="10" t="str">
        <f>_xlfn.XLOOKUP(T2064,Table7[Gender_Category],Table7[Gender_Key])</f>
        <v>GK-02</v>
      </c>
      <c r="H2064" s="10">
        <f>Cleaned_Data[[#This Row],[Units_Sold]]</f>
        <v>2</v>
      </c>
      <c r="I2064" s="10">
        <f>Cleaned_Data[[#This Row],[MRP]]</f>
        <v>8683.7999999999993</v>
      </c>
      <c r="J2064" s="10">
        <f>Cleaned_Data[[#This Row],[Discount_Applied]]</f>
        <v>0</v>
      </c>
      <c r="K2064" s="10">
        <f>Cleaned_Data[[#This Row],[Revenue]]</f>
        <v>0</v>
      </c>
      <c r="L2064" s="10">
        <f>Cleaned_Data[[#This Row],[Profit]]</f>
        <v>3914.69</v>
      </c>
      <c r="M2064" s="10" t="str">
        <f>Cleaned_Data[[#This Row],[Product_Name]]</f>
        <v>React Infinity</v>
      </c>
      <c r="N2064" s="10" t="str">
        <f>Cleaned_Data[[#This Row],[Product_Line]]</f>
        <v>Running</v>
      </c>
      <c r="O2064" s="10" t="str">
        <f>Cleaned_Data[[#This Row],[Size]]</f>
        <v>XL</v>
      </c>
      <c r="P2064" s="10" t="str">
        <f t="shared" si="64"/>
        <v>React Infinity|Running|XL</v>
      </c>
      <c r="Q2064" s="11">
        <f>Cleaned_Data[[#This Row],[Order_Date]]</f>
        <v>45794</v>
      </c>
      <c r="R2064" s="10" t="str">
        <f>Cleaned_Data[[#This Row],[Region]]</f>
        <v>Delhi</v>
      </c>
      <c r="S2064" s="10" t="str">
        <f>Cleaned_Data[[#This Row],[Sales_Channel]]</f>
        <v>Online</v>
      </c>
      <c r="T2064" s="10" t="str">
        <f>Cleaned_Data[[#This Row],[Gender_Category]]</f>
        <v>Women</v>
      </c>
      <c r="U2064" t="str">
        <f t="shared" si="65"/>
        <v>DK-662</v>
      </c>
      <c r="V2064" s="10"/>
      <c r="W2064" s="10"/>
    </row>
    <row r="2065" spans="1:23" x14ac:dyDescent="0.3">
      <c r="A2065" s="10" t="s">
        <v>2384</v>
      </c>
      <c r="B2065" s="10">
        <f>Cleaned_Data[[#This Row],[Order_ID]]</f>
        <v>4160</v>
      </c>
      <c r="C2065" s="10" t="str">
        <f>_xlfn.XLOOKUP(P2065,Dim_Product!$E$2:$E$221,Dim_Product!$A$2:$A$221,"Not Found")</f>
        <v>PK-145</v>
      </c>
      <c r="D2065" s="10" t="str">
        <f>_xlfn.XLOOKUP(Table5[[#This Row],[Order_Date]],Table8[Date],Table8[Date_Key],"Not Found")</f>
        <v>Not Found</v>
      </c>
      <c r="E2065" s="10" t="str">
        <f>_xlfn.XLOOKUP(R2065,Table4[Region],Table4[Region_Key])</f>
        <v>RK-05</v>
      </c>
      <c r="F2065" s="10" t="str">
        <f>_xlfn.XLOOKUP(S2065,Table6[Sales_Channel],Table6[Channel_Key])</f>
        <v>CK-01</v>
      </c>
      <c r="G2065" s="10" t="str">
        <f>_xlfn.XLOOKUP(T2065,Table7[Gender_Category],Table7[Gender_Key])</f>
        <v>GK-03</v>
      </c>
      <c r="H2065" s="10">
        <f>Cleaned_Data[[#This Row],[Units_Sold]]</f>
        <v>2</v>
      </c>
      <c r="I2065" s="10">
        <f>Cleaned_Data[[#This Row],[MRP]]</f>
        <v>6148.9</v>
      </c>
      <c r="J2065" s="10">
        <f>Cleaned_Data[[#This Row],[Discount_Applied]]</f>
        <v>0</v>
      </c>
      <c r="K2065" s="10">
        <f>Cleaned_Data[[#This Row],[Revenue]]</f>
        <v>0</v>
      </c>
      <c r="L2065" s="10">
        <f>Cleaned_Data[[#This Row],[Profit]]</f>
        <v>2664.48</v>
      </c>
      <c r="M2065" s="10" t="str">
        <f>Cleaned_Data[[#This Row],[Product_Name]]</f>
        <v>Air Force 1</v>
      </c>
      <c r="N2065" s="10" t="str">
        <f>Cleaned_Data[[#This Row],[Product_Line]]</f>
        <v>Lifestyle</v>
      </c>
      <c r="O2065" s="10" t="str">
        <f>Cleaned_Data[[#This Row],[Size]]</f>
        <v>NA</v>
      </c>
      <c r="P2065" s="10" t="str">
        <f t="shared" si="64"/>
        <v>Air Force 1|Lifestyle|NA</v>
      </c>
      <c r="Q2065" s="11" t="str">
        <f>Cleaned_Data[[#This Row],[Order_Date]]</f>
        <v/>
      </c>
      <c r="R2065" s="10" t="str">
        <f>Cleaned_Data[[#This Row],[Region]]</f>
        <v>Delhi</v>
      </c>
      <c r="S2065" s="10" t="str">
        <f>Cleaned_Data[[#This Row],[Sales_Channel]]</f>
        <v>Online</v>
      </c>
      <c r="T2065" s="10" t="str">
        <f>Cleaned_Data[[#This Row],[Gender_Category]]</f>
        <v>Men</v>
      </c>
      <c r="U2065" t="str">
        <f t="shared" si="65"/>
        <v>Not Found</v>
      </c>
      <c r="V2065" s="10"/>
      <c r="W2065" s="10"/>
    </row>
    <row r="2066" spans="1:23" x14ac:dyDescent="0.3">
      <c r="A2066" s="10" t="s">
        <v>2385</v>
      </c>
      <c r="B2066" s="10">
        <f>Cleaned_Data[[#This Row],[Order_ID]]</f>
        <v>4161</v>
      </c>
      <c r="C2066" s="10" t="str">
        <f>_xlfn.XLOOKUP(P2066,Dim_Product!$E$2:$E$221,Dim_Product!$A$2:$A$221,"Not Found")</f>
        <v>PK-42</v>
      </c>
      <c r="D2066" s="10" t="str">
        <f>_xlfn.XLOOKUP(Table5[[#This Row],[Order_Date]],Table8[Date],Table8[Date_Key],"Not Found")</f>
        <v>DK-427</v>
      </c>
      <c r="E2066" s="10" t="str">
        <f>_xlfn.XLOOKUP(R2066,Table4[Region],Table4[Region_Key])</f>
        <v>RK-06</v>
      </c>
      <c r="F2066" s="10" t="str">
        <f>_xlfn.XLOOKUP(S2066,Table6[Sales_Channel],Table6[Channel_Key])</f>
        <v>CK-01</v>
      </c>
      <c r="G2066" s="10" t="str">
        <f>_xlfn.XLOOKUP(T2066,Table7[Gender_Category],Table7[Gender_Key])</f>
        <v>GK-03</v>
      </c>
      <c r="H2066" s="10">
        <f>Cleaned_Data[[#This Row],[Units_Sold]]</f>
        <v>2</v>
      </c>
      <c r="I2066" s="10">
        <f>Cleaned_Data[[#This Row],[MRP]]</f>
        <v>6110.0300000000007</v>
      </c>
      <c r="J2066" s="10">
        <f>Cleaned_Data[[#This Row],[Discount_Applied]]</f>
        <v>0.4</v>
      </c>
      <c r="K2066" s="10">
        <f>Cleaned_Data[[#This Row],[Revenue]]</f>
        <v>0</v>
      </c>
      <c r="L2066" s="10">
        <f>Cleaned_Data[[#This Row],[Profit]]</f>
        <v>1864.83</v>
      </c>
      <c r="M2066" s="10" t="str">
        <f>Cleaned_Data[[#This Row],[Product_Name]]</f>
        <v>Air Zoom</v>
      </c>
      <c r="N2066" s="10" t="str">
        <f>Cleaned_Data[[#This Row],[Product_Line]]</f>
        <v>Running</v>
      </c>
      <c r="O2066" s="10" t="str">
        <f>Cleaned_Data[[#This Row],[Size]]</f>
        <v>L</v>
      </c>
      <c r="P2066" s="10" t="str">
        <f t="shared" si="64"/>
        <v>Air Zoom|Running|L</v>
      </c>
      <c r="Q2066" s="11">
        <f>Cleaned_Data[[#This Row],[Order_Date]]</f>
        <v>45559</v>
      </c>
      <c r="R2066" s="10" t="str">
        <f>Cleaned_Data[[#This Row],[Region]]</f>
        <v>Kolkata</v>
      </c>
      <c r="S2066" s="10" t="str">
        <f>Cleaned_Data[[#This Row],[Sales_Channel]]</f>
        <v>Online</v>
      </c>
      <c r="T2066" s="10" t="str">
        <f>Cleaned_Data[[#This Row],[Gender_Category]]</f>
        <v>Men</v>
      </c>
      <c r="U2066" t="str">
        <f t="shared" si="65"/>
        <v>DK-427</v>
      </c>
      <c r="V2066" s="10"/>
      <c r="W2066" s="10"/>
    </row>
    <row r="2067" spans="1:23" x14ac:dyDescent="0.3">
      <c r="A2067" s="10" t="s">
        <v>2386</v>
      </c>
      <c r="B2067" s="10">
        <f>Cleaned_Data[[#This Row],[Order_ID]]</f>
        <v>4162</v>
      </c>
      <c r="C2067" s="10" t="str">
        <f>_xlfn.XLOOKUP(P2067,Dim_Product!$E$2:$E$221,Dim_Product!$A$2:$A$221,"Not Found")</f>
        <v>PK-21</v>
      </c>
      <c r="D2067" s="10" t="str">
        <f>_xlfn.XLOOKUP(Table5[[#This Row],[Order_Date]],Table8[Date],Table8[Date_Key],"Not Found")</f>
        <v>DK-502</v>
      </c>
      <c r="E2067" s="10" t="str">
        <f>_xlfn.XLOOKUP(R2067,Table4[Region],Table4[Region_Key])</f>
        <v>RK-04</v>
      </c>
      <c r="F2067" s="10" t="str">
        <f>_xlfn.XLOOKUP(S2067,Table6[Sales_Channel],Table6[Channel_Key])</f>
        <v>CK-01</v>
      </c>
      <c r="G2067" s="10" t="str">
        <f>_xlfn.XLOOKUP(T2067,Table7[Gender_Category],Table7[Gender_Key])</f>
        <v>GK-03</v>
      </c>
      <c r="H2067" s="10">
        <f>Cleaned_Data[[#This Row],[Units_Sold]]</f>
        <v>1</v>
      </c>
      <c r="I2067" s="10">
        <f>Cleaned_Data[[#This Row],[MRP]]</f>
        <v>3782.59</v>
      </c>
      <c r="J2067" s="10">
        <f>Cleaned_Data[[#This Row],[Discount_Applied]]</f>
        <v>0</v>
      </c>
      <c r="K2067" s="10">
        <f>Cleaned_Data[[#This Row],[Revenue]]</f>
        <v>0</v>
      </c>
      <c r="L2067" s="10">
        <f>Cleaned_Data[[#This Row],[Profit]]</f>
        <v>1401.88</v>
      </c>
      <c r="M2067" s="10" t="str">
        <f>Cleaned_Data[[#This Row],[Product_Name]]</f>
        <v>SuperRep Go</v>
      </c>
      <c r="N2067" s="10" t="str">
        <f>Cleaned_Data[[#This Row],[Product_Line]]</f>
        <v>Training</v>
      </c>
      <c r="O2067" s="10" t="str">
        <f>Cleaned_Data[[#This Row],[Size]]</f>
        <v>XL</v>
      </c>
      <c r="P2067" s="10" t="str">
        <f t="shared" si="64"/>
        <v>SuperRep Go|Training|XL</v>
      </c>
      <c r="Q2067" s="11">
        <f>Cleaned_Data[[#This Row],[Order_Date]]</f>
        <v>45634</v>
      </c>
      <c r="R2067" s="10" t="str">
        <f>Cleaned_Data[[#This Row],[Region]]</f>
        <v>Pune</v>
      </c>
      <c r="S2067" s="10" t="str">
        <f>Cleaned_Data[[#This Row],[Sales_Channel]]</f>
        <v>Online</v>
      </c>
      <c r="T2067" s="10" t="str">
        <f>Cleaned_Data[[#This Row],[Gender_Category]]</f>
        <v>Men</v>
      </c>
      <c r="U2067" t="str">
        <f t="shared" si="65"/>
        <v>DK-502</v>
      </c>
      <c r="V2067" s="10"/>
      <c r="W2067" s="10"/>
    </row>
    <row r="2068" spans="1:23" x14ac:dyDescent="0.3">
      <c r="A2068" s="10" t="s">
        <v>2387</v>
      </c>
      <c r="B2068" s="10">
        <f>Cleaned_Data[[#This Row],[Order_ID]]</f>
        <v>4163</v>
      </c>
      <c r="C2068" s="10" t="str">
        <f>_xlfn.XLOOKUP(P2068,Dim_Product!$E$2:$E$221,Dim_Product!$A$2:$A$221,"Not Found")</f>
        <v>PK-72</v>
      </c>
      <c r="D2068" s="10" t="str">
        <f>_xlfn.XLOOKUP(Table5[[#This Row],[Order_Date]],Table8[Date],Table8[Date_Key],"Not Found")</f>
        <v>DK-705</v>
      </c>
      <c r="E2068" s="10" t="str">
        <f>_xlfn.XLOOKUP(R2068,Table4[Region],Table4[Region_Key])</f>
        <v>RK-02</v>
      </c>
      <c r="F2068" s="10" t="str">
        <f>_xlfn.XLOOKUP(S2068,Table6[Sales_Channel],Table6[Channel_Key])</f>
        <v>CK-02</v>
      </c>
      <c r="G2068" s="10" t="str">
        <f>_xlfn.XLOOKUP(T2068,Table7[Gender_Category],Table7[Gender_Key])</f>
        <v>GK-03</v>
      </c>
      <c r="H2068" s="10">
        <f>Cleaned_Data[[#This Row],[Units_Sold]]</f>
        <v>2</v>
      </c>
      <c r="I2068" s="10">
        <f>Cleaned_Data[[#This Row],[MRP]]</f>
        <v>6110.0300000000007</v>
      </c>
      <c r="J2068" s="10">
        <f>Cleaned_Data[[#This Row],[Discount_Applied]]</f>
        <v>0</v>
      </c>
      <c r="K2068" s="10">
        <f>Cleaned_Data[[#This Row],[Revenue]]</f>
        <v>0</v>
      </c>
      <c r="L2068" s="10">
        <f>Cleaned_Data[[#This Row],[Profit]]</f>
        <v>1942.39</v>
      </c>
      <c r="M2068" s="10" t="str">
        <f>Cleaned_Data[[#This Row],[Product_Name]]</f>
        <v>SuperRep Go</v>
      </c>
      <c r="N2068" s="10" t="str">
        <f>Cleaned_Data[[#This Row],[Product_Line]]</f>
        <v>Training</v>
      </c>
      <c r="O2068" s="10" t="str">
        <f>Cleaned_Data[[#This Row],[Size]]</f>
        <v>L</v>
      </c>
      <c r="P2068" s="10" t="str">
        <f t="shared" si="64"/>
        <v>SuperRep Go|Training|L</v>
      </c>
      <c r="Q2068" s="11">
        <f>Cleaned_Data[[#This Row],[Order_Date]]</f>
        <v>45837</v>
      </c>
      <c r="R2068" s="10" t="str">
        <f>Cleaned_Data[[#This Row],[Region]]</f>
        <v>Hyderabad</v>
      </c>
      <c r="S2068" s="10" t="str">
        <f>Cleaned_Data[[#This Row],[Sales_Channel]]</f>
        <v>Retail</v>
      </c>
      <c r="T2068" s="10" t="str">
        <f>Cleaned_Data[[#This Row],[Gender_Category]]</f>
        <v>Men</v>
      </c>
      <c r="U2068" t="str">
        <f t="shared" si="65"/>
        <v>DK-705</v>
      </c>
      <c r="V2068" s="10"/>
      <c r="W2068" s="10"/>
    </row>
    <row r="2069" spans="1:23" x14ac:dyDescent="0.3">
      <c r="A2069" s="10" t="s">
        <v>2388</v>
      </c>
      <c r="B2069" s="10">
        <f>Cleaned_Data[[#This Row],[Order_ID]]</f>
        <v>4164</v>
      </c>
      <c r="C2069" s="10" t="str">
        <f>_xlfn.XLOOKUP(P2069,Dim_Product!$E$2:$E$221,Dim_Product!$A$2:$A$221,"Not Found")</f>
        <v>PK-142</v>
      </c>
      <c r="D2069" s="10" t="str">
        <f>_xlfn.XLOOKUP(Table5[[#This Row],[Order_Date]],Table8[Date],Table8[Date_Key],"Not Found")</f>
        <v>DK-662</v>
      </c>
      <c r="E2069" s="10" t="str">
        <f>_xlfn.XLOOKUP(R2069,Table4[Region],Table4[Region_Key])</f>
        <v>RK-01</v>
      </c>
      <c r="F2069" s="10" t="str">
        <f>_xlfn.XLOOKUP(S2069,Table6[Sales_Channel],Table6[Channel_Key])</f>
        <v>CK-01</v>
      </c>
      <c r="G2069" s="10" t="str">
        <f>_xlfn.XLOOKUP(T2069,Table7[Gender_Category],Table7[Gender_Key])</f>
        <v>GK-03</v>
      </c>
      <c r="H2069" s="10">
        <f>Cleaned_Data[[#This Row],[Units_Sold]]</f>
        <v>0</v>
      </c>
      <c r="I2069" s="10">
        <f>Cleaned_Data[[#This Row],[MRP]]</f>
        <v>2196.67</v>
      </c>
      <c r="J2069" s="10">
        <f>Cleaned_Data[[#This Row],[Discount_Applied]]</f>
        <v>0</v>
      </c>
      <c r="K2069" s="10">
        <f>Cleaned_Data[[#This Row],[Revenue]]</f>
        <v>0</v>
      </c>
      <c r="L2069" s="10">
        <f>Cleaned_Data[[#This Row],[Profit]]</f>
        <v>-1088.9000000000001</v>
      </c>
      <c r="M2069" s="10" t="str">
        <f>Cleaned_Data[[#This Row],[Product_Name]]</f>
        <v>Tiempo Legend</v>
      </c>
      <c r="N2069" s="10" t="str">
        <f>Cleaned_Data[[#This Row],[Product_Line]]</f>
        <v>Soccer</v>
      </c>
      <c r="O2069" s="10" t="str">
        <f>Cleaned_Data[[#This Row],[Size]]</f>
        <v>XL</v>
      </c>
      <c r="P2069" s="10" t="str">
        <f t="shared" si="64"/>
        <v>Tiempo Legend|Soccer|XL</v>
      </c>
      <c r="Q2069" s="11">
        <f>Cleaned_Data[[#This Row],[Order_Date]]</f>
        <v>45794</v>
      </c>
      <c r="R2069" s="10" t="str">
        <f>Cleaned_Data[[#This Row],[Region]]</f>
        <v>Bangalore</v>
      </c>
      <c r="S2069" s="10" t="str">
        <f>Cleaned_Data[[#This Row],[Sales_Channel]]</f>
        <v>Online</v>
      </c>
      <c r="T2069" s="10" t="str">
        <f>Cleaned_Data[[#This Row],[Gender_Category]]</f>
        <v>Men</v>
      </c>
      <c r="U2069" t="str">
        <f t="shared" si="65"/>
        <v>DK-662</v>
      </c>
      <c r="V2069" s="10"/>
      <c r="W2069" s="10"/>
    </row>
    <row r="2070" spans="1:23" x14ac:dyDescent="0.3">
      <c r="A2070" s="10" t="s">
        <v>2389</v>
      </c>
      <c r="B2070" s="10">
        <f>Cleaned_Data[[#This Row],[Order_ID]]</f>
        <v>4165</v>
      </c>
      <c r="C2070" s="10" t="str">
        <f>_xlfn.XLOOKUP(P2070,Dim_Product!$E$2:$E$221,Dim_Product!$A$2:$A$221,"Not Found")</f>
        <v>PK-21</v>
      </c>
      <c r="D2070" s="10" t="str">
        <f>_xlfn.XLOOKUP(Table5[[#This Row],[Order_Date]],Table8[Date],Table8[Date_Key],"Not Found")</f>
        <v>Not Found</v>
      </c>
      <c r="E2070" s="10" t="str">
        <f>_xlfn.XLOOKUP(R2070,Table4[Region],Table4[Region_Key])</f>
        <v>RK-01</v>
      </c>
      <c r="F2070" s="10" t="str">
        <f>_xlfn.XLOOKUP(S2070,Table6[Sales_Channel],Table6[Channel_Key])</f>
        <v>CK-01</v>
      </c>
      <c r="G2070" s="10" t="str">
        <f>_xlfn.XLOOKUP(T2070,Table7[Gender_Category],Table7[Gender_Key])</f>
        <v>GK-02</v>
      </c>
      <c r="H2070" s="10">
        <f>Cleaned_Data[[#This Row],[Units_Sold]]</f>
        <v>1</v>
      </c>
      <c r="I2070" s="10">
        <f>Cleaned_Data[[#This Row],[MRP]]</f>
        <v>6110.0300000000007</v>
      </c>
      <c r="J2070" s="10">
        <f>Cleaned_Data[[#This Row],[Discount_Applied]]</f>
        <v>0.26</v>
      </c>
      <c r="K2070" s="10">
        <f>Cleaned_Data[[#This Row],[Revenue]]</f>
        <v>0</v>
      </c>
      <c r="L2070" s="10">
        <f>Cleaned_Data[[#This Row],[Profit]]</f>
        <v>2194.38</v>
      </c>
      <c r="M2070" s="10" t="str">
        <f>Cleaned_Data[[#This Row],[Product_Name]]</f>
        <v>SuperRep Go</v>
      </c>
      <c r="N2070" s="10" t="str">
        <f>Cleaned_Data[[#This Row],[Product_Line]]</f>
        <v>Training</v>
      </c>
      <c r="O2070" s="10" t="str">
        <f>Cleaned_Data[[#This Row],[Size]]</f>
        <v>XL</v>
      </c>
      <c r="P2070" s="10" t="str">
        <f t="shared" si="64"/>
        <v>SuperRep Go|Training|XL</v>
      </c>
      <c r="Q2070" s="11" t="str">
        <f>Cleaned_Data[[#This Row],[Order_Date]]</f>
        <v/>
      </c>
      <c r="R2070" s="10" t="str">
        <f>Cleaned_Data[[#This Row],[Region]]</f>
        <v>Bangalore</v>
      </c>
      <c r="S2070" s="10" t="str">
        <f>Cleaned_Data[[#This Row],[Sales_Channel]]</f>
        <v>Online</v>
      </c>
      <c r="T2070" s="10" t="str">
        <f>Cleaned_Data[[#This Row],[Gender_Category]]</f>
        <v>Women</v>
      </c>
      <c r="U2070" t="str">
        <f t="shared" si="65"/>
        <v>Not Found</v>
      </c>
      <c r="V2070" s="10"/>
      <c r="W2070" s="10"/>
    </row>
    <row r="2071" spans="1:23" x14ac:dyDescent="0.3">
      <c r="A2071" s="10" t="s">
        <v>2390</v>
      </c>
      <c r="B2071" s="10">
        <f>Cleaned_Data[[#This Row],[Order_ID]]</f>
        <v>4166</v>
      </c>
      <c r="C2071" s="10" t="str">
        <f>_xlfn.XLOOKUP(P2071,Dim_Product!$E$2:$E$221,Dim_Product!$A$2:$A$221,"Not Found")</f>
        <v>PK-65</v>
      </c>
      <c r="D2071" s="10" t="str">
        <f>_xlfn.XLOOKUP(Table5[[#This Row],[Order_Date]],Table8[Date],Table8[Date_Key],"Not Found")</f>
        <v>DK-564</v>
      </c>
      <c r="E2071" s="10" t="str">
        <f>_xlfn.XLOOKUP(R2071,Table4[Region],Table4[Region_Key])</f>
        <v>RK-05</v>
      </c>
      <c r="F2071" s="10" t="str">
        <f>_xlfn.XLOOKUP(S2071,Table6[Sales_Channel],Table6[Channel_Key])</f>
        <v>CK-01</v>
      </c>
      <c r="G2071" s="10" t="str">
        <f>_xlfn.XLOOKUP(T2071,Table7[Gender_Category],Table7[Gender_Key])</f>
        <v>GK-02</v>
      </c>
      <c r="H2071" s="10">
        <f>Cleaned_Data[[#This Row],[Units_Sold]]</f>
        <v>0</v>
      </c>
      <c r="I2071" s="10">
        <f>Cleaned_Data[[#This Row],[MRP]]</f>
        <v>6110.0300000000007</v>
      </c>
      <c r="J2071" s="10">
        <f>Cleaned_Data[[#This Row],[Discount_Applied]]</f>
        <v>0</v>
      </c>
      <c r="K2071" s="10">
        <f>Cleaned_Data[[#This Row],[Revenue]]</f>
        <v>0</v>
      </c>
      <c r="L2071" s="10">
        <f>Cleaned_Data[[#This Row],[Profit]]</f>
        <v>-512.77</v>
      </c>
      <c r="M2071" s="10" t="str">
        <f>Cleaned_Data[[#This Row],[Product_Name]]</f>
        <v>Phantom GT</v>
      </c>
      <c r="N2071" s="10" t="str">
        <f>Cleaned_Data[[#This Row],[Product_Line]]</f>
        <v>Soccer</v>
      </c>
      <c r="O2071" s="10" t="str">
        <f>Cleaned_Data[[#This Row],[Size]]</f>
        <v>8</v>
      </c>
      <c r="P2071" s="10" t="str">
        <f t="shared" si="64"/>
        <v>Phantom GT|Soccer|8</v>
      </c>
      <c r="Q2071" s="11">
        <f>Cleaned_Data[[#This Row],[Order_Date]]</f>
        <v>45696</v>
      </c>
      <c r="R2071" s="10" t="str">
        <f>Cleaned_Data[[#This Row],[Region]]</f>
        <v>Delhi</v>
      </c>
      <c r="S2071" s="10" t="str">
        <f>Cleaned_Data[[#This Row],[Sales_Channel]]</f>
        <v>Online</v>
      </c>
      <c r="T2071" s="10" t="str">
        <f>Cleaned_Data[[#This Row],[Gender_Category]]</f>
        <v>Women</v>
      </c>
      <c r="U2071" t="str">
        <f t="shared" si="65"/>
        <v>DK-564</v>
      </c>
      <c r="V2071" s="10"/>
      <c r="W2071" s="10"/>
    </row>
    <row r="2072" spans="1:23" x14ac:dyDescent="0.3">
      <c r="A2072" s="10" t="s">
        <v>2391</v>
      </c>
      <c r="B2072" s="10">
        <f>Cleaned_Data[[#This Row],[Order_ID]]</f>
        <v>4167</v>
      </c>
      <c r="C2072" s="10" t="str">
        <f>_xlfn.XLOOKUP(P2072,Dim_Product!$E$2:$E$221,Dim_Product!$A$2:$A$221,"Not Found")</f>
        <v>PK-99</v>
      </c>
      <c r="D2072" s="10" t="str">
        <f>_xlfn.XLOOKUP(Table5[[#This Row],[Order_Date]],Table8[Date],Table8[Date_Key],"Not Found")</f>
        <v>DK-456</v>
      </c>
      <c r="E2072" s="10" t="str">
        <f>_xlfn.XLOOKUP(R2072,Table4[Region],Table4[Region_Key])</f>
        <v>RK-02</v>
      </c>
      <c r="F2072" s="10" t="str">
        <f>_xlfn.XLOOKUP(S2072,Table6[Sales_Channel],Table6[Channel_Key])</f>
        <v>CK-02</v>
      </c>
      <c r="G2072" s="10" t="str">
        <f>_xlfn.XLOOKUP(T2072,Table7[Gender_Category],Table7[Gender_Key])</f>
        <v>GK-03</v>
      </c>
      <c r="H2072" s="10">
        <f>Cleaned_Data[[#This Row],[Units_Sold]]</f>
        <v>-1</v>
      </c>
      <c r="I2072" s="10">
        <f>Cleaned_Data[[#This Row],[MRP]]</f>
        <v>3354.93</v>
      </c>
      <c r="J2072" s="10">
        <f>Cleaned_Data[[#This Row],[Discount_Applied]]</f>
        <v>0</v>
      </c>
      <c r="K2072" s="10">
        <f>Cleaned_Data[[#This Row],[Revenue]]</f>
        <v>0</v>
      </c>
      <c r="L2072" s="10">
        <f>Cleaned_Data[[#This Row],[Profit]]</f>
        <v>3486.85</v>
      </c>
      <c r="M2072" s="10" t="str">
        <f>Cleaned_Data[[#This Row],[Product_Name]]</f>
        <v>Kyrie Flytrap</v>
      </c>
      <c r="N2072" s="10" t="str">
        <f>Cleaned_Data[[#This Row],[Product_Line]]</f>
        <v>Basketball</v>
      </c>
      <c r="O2072" s="10" t="str">
        <f>Cleaned_Data[[#This Row],[Size]]</f>
        <v>XL</v>
      </c>
      <c r="P2072" s="10" t="str">
        <f t="shared" si="64"/>
        <v>Kyrie Flytrap|Basketball|XL</v>
      </c>
      <c r="Q2072" s="11">
        <f>Cleaned_Data[[#This Row],[Order_Date]]</f>
        <v>45588</v>
      </c>
      <c r="R2072" s="10" t="str">
        <f>Cleaned_Data[[#This Row],[Region]]</f>
        <v>Hyderabad</v>
      </c>
      <c r="S2072" s="10" t="str">
        <f>Cleaned_Data[[#This Row],[Sales_Channel]]</f>
        <v>Retail</v>
      </c>
      <c r="T2072" s="10" t="str">
        <f>Cleaned_Data[[#This Row],[Gender_Category]]</f>
        <v>Men</v>
      </c>
      <c r="U2072" t="str">
        <f t="shared" si="65"/>
        <v>DK-456</v>
      </c>
      <c r="V2072" s="10"/>
      <c r="W2072" s="10"/>
    </row>
    <row r="2073" spans="1:23" x14ac:dyDescent="0.3">
      <c r="A2073" s="10" t="s">
        <v>2392</v>
      </c>
      <c r="B2073" s="10">
        <f>Cleaned_Data[[#This Row],[Order_ID]]</f>
        <v>4168</v>
      </c>
      <c r="C2073" s="10" t="str">
        <f>_xlfn.XLOOKUP(P2073,Dim_Product!$E$2:$E$221,Dim_Product!$A$2:$A$221,"Not Found")</f>
        <v>PK-152</v>
      </c>
      <c r="D2073" s="10" t="str">
        <f>_xlfn.XLOOKUP(Table5[[#This Row],[Order_Date]],Table8[Date],Table8[Date_Key],"Not Found")</f>
        <v>Not Found</v>
      </c>
      <c r="E2073" s="10" t="str">
        <f>_xlfn.XLOOKUP(R2073,Table4[Region],Table4[Region_Key])</f>
        <v>RK-03</v>
      </c>
      <c r="F2073" s="10" t="str">
        <f>_xlfn.XLOOKUP(S2073,Table6[Sales_Channel],Table6[Channel_Key])</f>
        <v>CK-02</v>
      </c>
      <c r="G2073" s="10" t="str">
        <f>_xlfn.XLOOKUP(T2073,Table7[Gender_Category],Table7[Gender_Key])</f>
        <v>GK-01</v>
      </c>
      <c r="H2073" s="10">
        <f>Cleaned_Data[[#This Row],[Units_Sold]]</f>
        <v>4</v>
      </c>
      <c r="I2073" s="10">
        <f>Cleaned_Data[[#This Row],[MRP]]</f>
        <v>6110.0300000000007</v>
      </c>
      <c r="J2073" s="10">
        <f>Cleaned_Data[[#This Row],[Discount_Applied]]</f>
        <v>0</v>
      </c>
      <c r="K2073" s="10">
        <f>Cleaned_Data[[#This Row],[Revenue]]</f>
        <v>0</v>
      </c>
      <c r="L2073" s="10">
        <f>Cleaned_Data[[#This Row],[Profit]]</f>
        <v>3282.84</v>
      </c>
      <c r="M2073" s="10" t="str">
        <f>Cleaned_Data[[#This Row],[Product_Name]]</f>
        <v>Free RN</v>
      </c>
      <c r="N2073" s="10" t="str">
        <f>Cleaned_Data[[#This Row],[Product_Line]]</f>
        <v>Running</v>
      </c>
      <c r="O2073" s="10" t="str">
        <f>Cleaned_Data[[#This Row],[Size]]</f>
        <v>10</v>
      </c>
      <c r="P2073" s="10" t="str">
        <f t="shared" si="64"/>
        <v>Free RN|Running|10</v>
      </c>
      <c r="Q2073" s="11" t="str">
        <f>Cleaned_Data[[#This Row],[Order_Date]]</f>
        <v/>
      </c>
      <c r="R2073" s="10" t="str">
        <f>Cleaned_Data[[#This Row],[Region]]</f>
        <v>Mumbai</v>
      </c>
      <c r="S2073" s="10" t="str">
        <f>Cleaned_Data[[#This Row],[Sales_Channel]]</f>
        <v>Retail</v>
      </c>
      <c r="T2073" s="10" t="str">
        <f>Cleaned_Data[[#This Row],[Gender_Category]]</f>
        <v>Kids</v>
      </c>
      <c r="U2073" t="str">
        <f t="shared" si="65"/>
        <v>Not Found</v>
      </c>
      <c r="V2073" s="10"/>
      <c r="W2073" s="10"/>
    </row>
    <row r="2074" spans="1:23" x14ac:dyDescent="0.3">
      <c r="A2074" s="10" t="s">
        <v>2393</v>
      </c>
      <c r="B2074" s="10">
        <f>Cleaned_Data[[#This Row],[Order_ID]]</f>
        <v>4169</v>
      </c>
      <c r="C2074" s="10" t="str">
        <f>_xlfn.XLOOKUP(P2074,Dim_Product!$E$2:$E$221,Dim_Product!$A$2:$A$221,"Not Found")</f>
        <v>PK-48</v>
      </c>
      <c r="D2074" s="10" t="str">
        <f>_xlfn.XLOOKUP(Table5[[#This Row],[Order_Date]],Table8[Date],Table8[Date_Key],"Not Found")</f>
        <v>DK-665</v>
      </c>
      <c r="E2074" s="10" t="str">
        <f>_xlfn.XLOOKUP(R2074,Table4[Region],Table4[Region_Key])</f>
        <v>RK-05</v>
      </c>
      <c r="F2074" s="10" t="str">
        <f>_xlfn.XLOOKUP(S2074,Table6[Sales_Channel],Table6[Channel_Key])</f>
        <v>CK-02</v>
      </c>
      <c r="G2074" s="10" t="str">
        <f>_xlfn.XLOOKUP(T2074,Table7[Gender_Category],Table7[Gender_Key])</f>
        <v>GK-03</v>
      </c>
      <c r="H2074" s="10">
        <f>Cleaned_Data[[#This Row],[Units_Sold]]</f>
        <v>2</v>
      </c>
      <c r="I2074" s="10">
        <f>Cleaned_Data[[#This Row],[MRP]]</f>
        <v>8320.11</v>
      </c>
      <c r="J2074" s="10">
        <f>Cleaned_Data[[#This Row],[Discount_Applied]]</f>
        <v>0</v>
      </c>
      <c r="K2074" s="10">
        <f>Cleaned_Data[[#This Row],[Revenue]]</f>
        <v>0</v>
      </c>
      <c r="L2074" s="10">
        <f>Cleaned_Data[[#This Row],[Profit]]</f>
        <v>3743.48</v>
      </c>
      <c r="M2074" s="10" t="str">
        <f>Cleaned_Data[[#This Row],[Product_Name]]</f>
        <v>LeBron 20</v>
      </c>
      <c r="N2074" s="10" t="str">
        <f>Cleaned_Data[[#This Row],[Product_Line]]</f>
        <v>Basketball</v>
      </c>
      <c r="O2074" s="10" t="str">
        <f>Cleaned_Data[[#This Row],[Size]]</f>
        <v>L</v>
      </c>
      <c r="P2074" s="10" t="str">
        <f t="shared" si="64"/>
        <v>LeBron 20|Basketball|L</v>
      </c>
      <c r="Q2074" s="11">
        <f>Cleaned_Data[[#This Row],[Order_Date]]</f>
        <v>45797</v>
      </c>
      <c r="R2074" s="10" t="str">
        <f>Cleaned_Data[[#This Row],[Region]]</f>
        <v>Delhi</v>
      </c>
      <c r="S2074" s="10" t="str">
        <f>Cleaned_Data[[#This Row],[Sales_Channel]]</f>
        <v>Retail</v>
      </c>
      <c r="T2074" s="10" t="str">
        <f>Cleaned_Data[[#This Row],[Gender_Category]]</f>
        <v>Men</v>
      </c>
      <c r="U2074" t="str">
        <f t="shared" si="65"/>
        <v>DK-665</v>
      </c>
      <c r="V2074" s="10"/>
      <c r="W2074" s="10"/>
    </row>
    <row r="2075" spans="1:23" x14ac:dyDescent="0.3">
      <c r="A2075" s="10" t="s">
        <v>2394</v>
      </c>
      <c r="B2075" s="10">
        <f>Cleaned_Data[[#This Row],[Order_ID]]</f>
        <v>4170</v>
      </c>
      <c r="C2075" s="10" t="str">
        <f>_xlfn.XLOOKUP(P2075,Dim_Product!$E$2:$E$221,Dim_Product!$A$2:$A$221,"Not Found")</f>
        <v>PK-23</v>
      </c>
      <c r="D2075" s="10" t="str">
        <f>_xlfn.XLOOKUP(Table5[[#This Row],[Order_Date]],Table8[Date],Table8[Date_Key],"Not Found")</f>
        <v>DK-494</v>
      </c>
      <c r="E2075" s="10" t="str">
        <f>_xlfn.XLOOKUP(R2075,Table4[Region],Table4[Region_Key])</f>
        <v>RK-01</v>
      </c>
      <c r="F2075" s="10" t="str">
        <f>_xlfn.XLOOKUP(S2075,Table6[Sales_Channel],Table6[Channel_Key])</f>
        <v>CK-01</v>
      </c>
      <c r="G2075" s="10" t="str">
        <f>_xlfn.XLOOKUP(T2075,Table7[Gender_Category],Table7[Gender_Key])</f>
        <v>GK-03</v>
      </c>
      <c r="H2075" s="10">
        <f>Cleaned_Data[[#This Row],[Units_Sold]]</f>
        <v>2</v>
      </c>
      <c r="I2075" s="10">
        <f>Cleaned_Data[[#This Row],[MRP]]</f>
        <v>3297.7</v>
      </c>
      <c r="J2075" s="10">
        <f>Cleaned_Data[[#This Row],[Discount_Applied]]</f>
        <v>0</v>
      </c>
      <c r="K2075" s="10">
        <f>Cleaned_Data[[#This Row],[Revenue]]</f>
        <v>0</v>
      </c>
      <c r="L2075" s="10">
        <f>Cleaned_Data[[#This Row],[Profit]]</f>
        <v>1678.19</v>
      </c>
      <c r="M2075" s="10" t="str">
        <f>Cleaned_Data[[#This Row],[Product_Name]]</f>
        <v>Blazer Mid</v>
      </c>
      <c r="N2075" s="10" t="str">
        <f>Cleaned_Data[[#This Row],[Product_Line]]</f>
        <v>Lifestyle</v>
      </c>
      <c r="O2075" s="10" t="str">
        <f>Cleaned_Data[[#This Row],[Size]]</f>
        <v>XL</v>
      </c>
      <c r="P2075" s="10" t="str">
        <f t="shared" si="64"/>
        <v>Blazer Mid|Lifestyle|XL</v>
      </c>
      <c r="Q2075" s="11">
        <f>Cleaned_Data[[#This Row],[Order_Date]]</f>
        <v>45626</v>
      </c>
      <c r="R2075" s="10" t="str">
        <f>Cleaned_Data[[#This Row],[Region]]</f>
        <v>Bangalore</v>
      </c>
      <c r="S2075" s="10" t="str">
        <f>Cleaned_Data[[#This Row],[Sales_Channel]]</f>
        <v>Online</v>
      </c>
      <c r="T2075" s="10" t="str">
        <f>Cleaned_Data[[#This Row],[Gender_Category]]</f>
        <v>Men</v>
      </c>
      <c r="U2075" t="str">
        <f t="shared" si="65"/>
        <v>DK-494</v>
      </c>
      <c r="V2075" s="10"/>
      <c r="W2075" s="10"/>
    </row>
    <row r="2076" spans="1:23" x14ac:dyDescent="0.3">
      <c r="A2076" s="10" t="s">
        <v>2395</v>
      </c>
      <c r="B2076" s="10">
        <f>Cleaned_Data[[#This Row],[Order_ID]]</f>
        <v>4171</v>
      </c>
      <c r="C2076" s="10" t="str">
        <f>_xlfn.XLOOKUP(P2076,Dim_Product!$E$2:$E$221,Dim_Product!$A$2:$A$221,"Not Found")</f>
        <v>PK-67</v>
      </c>
      <c r="D2076" s="10" t="str">
        <f>_xlfn.XLOOKUP(Table5[[#This Row],[Order_Date]],Table8[Date],Table8[Date_Key],"Not Found")</f>
        <v>DK-247</v>
      </c>
      <c r="E2076" s="10" t="str">
        <f>_xlfn.XLOOKUP(R2076,Table4[Region],Table4[Region_Key])</f>
        <v>RK-05</v>
      </c>
      <c r="F2076" s="10" t="str">
        <f>_xlfn.XLOOKUP(S2076,Table6[Sales_Channel],Table6[Channel_Key])</f>
        <v>CK-02</v>
      </c>
      <c r="G2076" s="10" t="str">
        <f>_xlfn.XLOOKUP(T2076,Table7[Gender_Category],Table7[Gender_Key])</f>
        <v>GK-03</v>
      </c>
      <c r="H2076" s="10">
        <f>Cleaned_Data[[#This Row],[Units_Sold]]</f>
        <v>2</v>
      </c>
      <c r="I2076" s="10">
        <f>Cleaned_Data[[#This Row],[MRP]]</f>
        <v>9303.7999999999993</v>
      </c>
      <c r="J2076" s="10">
        <f>Cleaned_Data[[#This Row],[Discount_Applied]]</f>
        <v>0</v>
      </c>
      <c r="K2076" s="10">
        <f>Cleaned_Data[[#This Row],[Revenue]]</f>
        <v>0</v>
      </c>
      <c r="L2076" s="10">
        <f>Cleaned_Data[[#This Row],[Profit]]</f>
        <v>-1107.26</v>
      </c>
      <c r="M2076" s="10" t="str">
        <f>Cleaned_Data[[#This Row],[Product_Name]]</f>
        <v>React Infinity</v>
      </c>
      <c r="N2076" s="10" t="str">
        <f>Cleaned_Data[[#This Row],[Product_Line]]</f>
        <v>Running</v>
      </c>
      <c r="O2076" s="10" t="str">
        <f>Cleaned_Data[[#This Row],[Size]]</f>
        <v>M</v>
      </c>
      <c r="P2076" s="10" t="str">
        <f t="shared" si="64"/>
        <v>React Infinity|Running|M</v>
      </c>
      <c r="Q2076" s="11">
        <f>Cleaned_Data[[#This Row],[Order_Date]]</f>
        <v>45379</v>
      </c>
      <c r="R2076" s="10" t="str">
        <f>Cleaned_Data[[#This Row],[Region]]</f>
        <v>Delhi</v>
      </c>
      <c r="S2076" s="10" t="str">
        <f>Cleaned_Data[[#This Row],[Sales_Channel]]</f>
        <v>Retail</v>
      </c>
      <c r="T2076" s="10" t="str">
        <f>Cleaned_Data[[#This Row],[Gender_Category]]</f>
        <v>Men</v>
      </c>
      <c r="U2076" t="str">
        <f t="shared" si="65"/>
        <v>DK-247</v>
      </c>
      <c r="V2076" s="10"/>
      <c r="W2076" s="10"/>
    </row>
    <row r="2077" spans="1:23" x14ac:dyDescent="0.3">
      <c r="A2077" s="10" t="s">
        <v>2396</v>
      </c>
      <c r="B2077" s="10">
        <f>Cleaned_Data[[#This Row],[Order_ID]]</f>
        <v>4172</v>
      </c>
      <c r="C2077" s="10" t="str">
        <f>_xlfn.XLOOKUP(P2077,Dim_Product!$E$2:$E$221,Dim_Product!$A$2:$A$221,"Not Found")</f>
        <v>PK-60</v>
      </c>
      <c r="D2077" s="10" t="str">
        <f>_xlfn.XLOOKUP(Table5[[#This Row],[Order_Date]],Table8[Date],Table8[Date_Key],"Not Found")</f>
        <v>DK-675</v>
      </c>
      <c r="E2077" s="10" t="str">
        <f>_xlfn.XLOOKUP(R2077,Table4[Region],Table4[Region_Key])</f>
        <v>RK-01</v>
      </c>
      <c r="F2077" s="10" t="str">
        <f>_xlfn.XLOOKUP(S2077,Table6[Sales_Channel],Table6[Channel_Key])</f>
        <v>CK-02</v>
      </c>
      <c r="G2077" s="10" t="str">
        <f>_xlfn.XLOOKUP(T2077,Table7[Gender_Category],Table7[Gender_Key])</f>
        <v>GK-02</v>
      </c>
      <c r="H2077" s="10">
        <f>Cleaned_Data[[#This Row],[Units_Sold]]</f>
        <v>1</v>
      </c>
      <c r="I2077" s="10">
        <f>Cleaned_Data[[#This Row],[MRP]]</f>
        <v>6110.0300000000007</v>
      </c>
      <c r="J2077" s="10">
        <f>Cleaned_Data[[#This Row],[Discount_Applied]]</f>
        <v>0</v>
      </c>
      <c r="K2077" s="10">
        <f>Cleaned_Data[[#This Row],[Revenue]]</f>
        <v>0</v>
      </c>
      <c r="L2077" s="10">
        <f>Cleaned_Data[[#This Row],[Profit]]</f>
        <v>155.61000000000001</v>
      </c>
      <c r="M2077" s="10" t="str">
        <f>Cleaned_Data[[#This Row],[Product_Name]]</f>
        <v>Mercurial Superfly</v>
      </c>
      <c r="N2077" s="10" t="str">
        <f>Cleaned_Data[[#This Row],[Product_Line]]</f>
        <v>Soccer</v>
      </c>
      <c r="O2077" s="10" t="str">
        <f>Cleaned_Data[[#This Row],[Size]]</f>
        <v>L</v>
      </c>
      <c r="P2077" s="10" t="str">
        <f t="shared" si="64"/>
        <v>Mercurial Superfly|Soccer|L</v>
      </c>
      <c r="Q2077" s="11">
        <f>Cleaned_Data[[#This Row],[Order_Date]]</f>
        <v>45807</v>
      </c>
      <c r="R2077" s="10" t="str">
        <f>Cleaned_Data[[#This Row],[Region]]</f>
        <v>Bangalore</v>
      </c>
      <c r="S2077" s="10" t="str">
        <f>Cleaned_Data[[#This Row],[Sales_Channel]]</f>
        <v>Retail</v>
      </c>
      <c r="T2077" s="10" t="str">
        <f>Cleaned_Data[[#This Row],[Gender_Category]]</f>
        <v>Women</v>
      </c>
      <c r="U2077" t="str">
        <f t="shared" si="65"/>
        <v>DK-675</v>
      </c>
      <c r="V2077" s="10"/>
      <c r="W2077" s="10"/>
    </row>
    <row r="2078" spans="1:23" x14ac:dyDescent="0.3">
      <c r="A2078" s="10" t="s">
        <v>2397</v>
      </c>
      <c r="B2078" s="10">
        <f>Cleaned_Data[[#This Row],[Order_ID]]</f>
        <v>4173</v>
      </c>
      <c r="C2078" s="10" t="str">
        <f>_xlfn.XLOOKUP(P2078,Dim_Product!$E$2:$E$221,Dim_Product!$A$2:$A$221,"Not Found")</f>
        <v>PK-02</v>
      </c>
      <c r="D2078" s="10" t="str">
        <f>_xlfn.XLOOKUP(Table5[[#This Row],[Order_Date]],Table8[Date],Table8[Date_Key],"Not Found")</f>
        <v>DK-618</v>
      </c>
      <c r="E2078" s="10" t="str">
        <f>_xlfn.XLOOKUP(R2078,Table4[Region],Table4[Region_Key])</f>
        <v>RK-02</v>
      </c>
      <c r="F2078" s="10" t="str">
        <f>_xlfn.XLOOKUP(S2078,Table6[Sales_Channel],Table6[Channel_Key])</f>
        <v>CK-01</v>
      </c>
      <c r="G2078" s="10" t="str">
        <f>_xlfn.XLOOKUP(T2078,Table7[Gender_Category],Table7[Gender_Key])</f>
        <v>GK-03</v>
      </c>
      <c r="H2078" s="10">
        <f>Cleaned_Data[[#This Row],[Units_Sold]]</f>
        <v>2</v>
      </c>
      <c r="I2078" s="10">
        <f>Cleaned_Data[[#This Row],[MRP]]</f>
        <v>6110.0300000000007</v>
      </c>
      <c r="J2078" s="10">
        <f>Cleaned_Data[[#This Row],[Discount_Applied]]</f>
        <v>0</v>
      </c>
      <c r="K2078" s="10">
        <f>Cleaned_Data[[#This Row],[Revenue]]</f>
        <v>0</v>
      </c>
      <c r="L2078" s="10">
        <f>Cleaned_Data[[#This Row],[Profit]]</f>
        <v>-835.46</v>
      </c>
      <c r="M2078" s="10" t="str">
        <f>Cleaned_Data[[#This Row],[Product_Name]]</f>
        <v>Tiempo Legend</v>
      </c>
      <c r="N2078" s="10" t="str">
        <f>Cleaned_Data[[#This Row],[Product_Line]]</f>
        <v>Soccer</v>
      </c>
      <c r="O2078" s="10" t="str">
        <f>Cleaned_Data[[#This Row],[Size]]</f>
        <v>M</v>
      </c>
      <c r="P2078" s="10" t="str">
        <f t="shared" si="64"/>
        <v>Tiempo Legend|Soccer|M</v>
      </c>
      <c r="Q2078" s="11">
        <f>Cleaned_Data[[#This Row],[Order_Date]]</f>
        <v>45750</v>
      </c>
      <c r="R2078" s="10" t="str">
        <f>Cleaned_Data[[#This Row],[Region]]</f>
        <v>Hyderabad</v>
      </c>
      <c r="S2078" s="10" t="str">
        <f>Cleaned_Data[[#This Row],[Sales_Channel]]</f>
        <v>Online</v>
      </c>
      <c r="T2078" s="10" t="str">
        <f>Cleaned_Data[[#This Row],[Gender_Category]]</f>
        <v>Men</v>
      </c>
      <c r="U2078" t="str">
        <f t="shared" si="65"/>
        <v>DK-618</v>
      </c>
      <c r="V2078" s="10"/>
      <c r="W2078" s="10"/>
    </row>
    <row r="2079" spans="1:23" x14ac:dyDescent="0.3">
      <c r="A2079" s="10" t="s">
        <v>2398</v>
      </c>
      <c r="B2079" s="10">
        <f>Cleaned_Data[[#This Row],[Order_ID]]</f>
        <v>4174</v>
      </c>
      <c r="C2079" s="10" t="str">
        <f>_xlfn.XLOOKUP(P2079,Dim_Product!$E$2:$E$221,Dim_Product!$A$2:$A$221,"Not Found")</f>
        <v>PK-142</v>
      </c>
      <c r="D2079" s="10" t="str">
        <f>_xlfn.XLOOKUP(Table5[[#This Row],[Order_Date]],Table8[Date],Table8[Date_Key],"Not Found")</f>
        <v>Not Found</v>
      </c>
      <c r="E2079" s="10" t="str">
        <f>_xlfn.XLOOKUP(R2079,Table4[Region],Table4[Region_Key])</f>
        <v>RK-06</v>
      </c>
      <c r="F2079" s="10" t="str">
        <f>_xlfn.XLOOKUP(S2079,Table6[Sales_Channel],Table6[Channel_Key])</f>
        <v>CK-02</v>
      </c>
      <c r="G2079" s="10" t="str">
        <f>_xlfn.XLOOKUP(T2079,Table7[Gender_Category],Table7[Gender_Key])</f>
        <v>GK-02</v>
      </c>
      <c r="H2079" s="10">
        <f>Cleaned_Data[[#This Row],[Units_Sold]]</f>
        <v>2</v>
      </c>
      <c r="I2079" s="10">
        <f>Cleaned_Data[[#This Row],[MRP]]</f>
        <v>6110.0300000000007</v>
      </c>
      <c r="J2079" s="10">
        <f>Cleaned_Data[[#This Row],[Discount_Applied]]</f>
        <v>0</v>
      </c>
      <c r="K2079" s="10">
        <f>Cleaned_Data[[#This Row],[Revenue]]</f>
        <v>0</v>
      </c>
      <c r="L2079" s="10">
        <f>Cleaned_Data[[#This Row],[Profit]]</f>
        <v>-869.37</v>
      </c>
      <c r="M2079" s="10" t="str">
        <f>Cleaned_Data[[#This Row],[Product_Name]]</f>
        <v>Tiempo Legend</v>
      </c>
      <c r="N2079" s="10" t="str">
        <f>Cleaned_Data[[#This Row],[Product_Line]]</f>
        <v>Soccer</v>
      </c>
      <c r="O2079" s="10" t="str">
        <f>Cleaned_Data[[#This Row],[Size]]</f>
        <v>XL</v>
      </c>
      <c r="P2079" s="10" t="str">
        <f t="shared" si="64"/>
        <v>Tiempo Legend|Soccer|XL</v>
      </c>
      <c r="Q2079" s="11" t="str">
        <f>Cleaned_Data[[#This Row],[Order_Date]]</f>
        <v/>
      </c>
      <c r="R2079" s="10" t="str">
        <f>Cleaned_Data[[#This Row],[Region]]</f>
        <v>Kolkata</v>
      </c>
      <c r="S2079" s="10" t="str">
        <f>Cleaned_Data[[#This Row],[Sales_Channel]]</f>
        <v>Retail</v>
      </c>
      <c r="T2079" s="10" t="str">
        <f>Cleaned_Data[[#This Row],[Gender_Category]]</f>
        <v>Women</v>
      </c>
      <c r="U2079" t="str">
        <f t="shared" si="65"/>
        <v>Not Found</v>
      </c>
      <c r="V2079" s="10"/>
      <c r="W2079" s="10"/>
    </row>
    <row r="2080" spans="1:23" x14ac:dyDescent="0.3">
      <c r="A2080" s="10" t="s">
        <v>2399</v>
      </c>
      <c r="B2080" s="10">
        <f>Cleaned_Data[[#This Row],[Order_ID]]</f>
        <v>4175</v>
      </c>
      <c r="C2080" s="10" t="str">
        <f>_xlfn.XLOOKUP(P2080,Dim_Product!$E$2:$E$221,Dim_Product!$A$2:$A$221,"Not Found")</f>
        <v>PK-14</v>
      </c>
      <c r="D2080" s="10" t="str">
        <f>_xlfn.XLOOKUP(Table5[[#This Row],[Order_Date]],Table8[Date],Table8[Date_Key],"Not Found")</f>
        <v>DK-526</v>
      </c>
      <c r="E2080" s="10" t="str">
        <f>_xlfn.XLOOKUP(R2080,Table4[Region],Table4[Region_Key])</f>
        <v>RK-06</v>
      </c>
      <c r="F2080" s="10" t="str">
        <f>_xlfn.XLOOKUP(S2080,Table6[Sales_Channel],Table6[Channel_Key])</f>
        <v>CK-02</v>
      </c>
      <c r="G2080" s="10" t="str">
        <f>_xlfn.XLOOKUP(T2080,Table7[Gender_Category],Table7[Gender_Key])</f>
        <v>GK-03</v>
      </c>
      <c r="H2080" s="10">
        <f>Cleaned_Data[[#This Row],[Units_Sold]]</f>
        <v>2</v>
      </c>
      <c r="I2080" s="10">
        <f>Cleaned_Data[[#This Row],[MRP]]</f>
        <v>6110.0300000000007</v>
      </c>
      <c r="J2080" s="10">
        <f>Cleaned_Data[[#This Row],[Discount_Applied]]</f>
        <v>0</v>
      </c>
      <c r="K2080" s="10">
        <f>Cleaned_Data[[#This Row],[Revenue]]</f>
        <v>0</v>
      </c>
      <c r="L2080" s="10">
        <f>Cleaned_Data[[#This Row],[Profit]]</f>
        <v>2631.77</v>
      </c>
      <c r="M2080" s="10" t="str">
        <f>Cleaned_Data[[#This Row],[Product_Name]]</f>
        <v>Air Jordan</v>
      </c>
      <c r="N2080" s="10" t="str">
        <f>Cleaned_Data[[#This Row],[Product_Line]]</f>
        <v>Basketball</v>
      </c>
      <c r="O2080" s="10" t="str">
        <f>Cleaned_Data[[#This Row],[Size]]</f>
        <v>NA</v>
      </c>
      <c r="P2080" s="10" t="str">
        <f t="shared" si="64"/>
        <v>Air Jordan|Basketball|NA</v>
      </c>
      <c r="Q2080" s="11">
        <f>Cleaned_Data[[#This Row],[Order_Date]]</f>
        <v>45658</v>
      </c>
      <c r="R2080" s="10" t="str">
        <f>Cleaned_Data[[#This Row],[Region]]</f>
        <v>Kolkata</v>
      </c>
      <c r="S2080" s="10" t="str">
        <f>Cleaned_Data[[#This Row],[Sales_Channel]]</f>
        <v>Retail</v>
      </c>
      <c r="T2080" s="10" t="str">
        <f>Cleaned_Data[[#This Row],[Gender_Category]]</f>
        <v>Men</v>
      </c>
      <c r="U2080" t="str">
        <f t="shared" si="65"/>
        <v>DK-526</v>
      </c>
      <c r="V2080" s="10"/>
      <c r="W2080" s="10"/>
    </row>
    <row r="2081" spans="1:23" x14ac:dyDescent="0.3">
      <c r="A2081" s="10" t="s">
        <v>2400</v>
      </c>
      <c r="B2081" s="10">
        <f>Cleaned_Data[[#This Row],[Order_ID]]</f>
        <v>4176</v>
      </c>
      <c r="C2081" s="10" t="str">
        <f>_xlfn.XLOOKUP(P2081,Dim_Product!$E$2:$E$221,Dim_Product!$A$2:$A$221,"Not Found")</f>
        <v>PK-81</v>
      </c>
      <c r="D2081" s="10" t="str">
        <f>_xlfn.XLOOKUP(Table5[[#This Row],[Order_Date]],Table8[Date],Table8[Date_Key],"Not Found")</f>
        <v>DK-485</v>
      </c>
      <c r="E2081" s="10" t="str">
        <f>_xlfn.XLOOKUP(R2081,Table4[Region],Table4[Region_Key])</f>
        <v>RK-02</v>
      </c>
      <c r="F2081" s="10" t="str">
        <f>_xlfn.XLOOKUP(S2081,Table6[Sales_Channel],Table6[Channel_Key])</f>
        <v>CK-02</v>
      </c>
      <c r="G2081" s="10" t="str">
        <f>_xlfn.XLOOKUP(T2081,Table7[Gender_Category],Table7[Gender_Key])</f>
        <v>GK-02</v>
      </c>
      <c r="H2081" s="10">
        <f>Cleaned_Data[[#This Row],[Units_Sold]]</f>
        <v>1</v>
      </c>
      <c r="I2081" s="10">
        <f>Cleaned_Data[[#This Row],[MRP]]</f>
        <v>6110.0300000000007</v>
      </c>
      <c r="J2081" s="10">
        <f>Cleaned_Data[[#This Row],[Discount_Applied]]</f>
        <v>0</v>
      </c>
      <c r="K2081" s="10">
        <f>Cleaned_Data[[#This Row],[Revenue]]</f>
        <v>0</v>
      </c>
      <c r="L2081" s="10">
        <f>Cleaned_Data[[#This Row],[Profit]]</f>
        <v>2254.67</v>
      </c>
      <c r="M2081" s="10" t="str">
        <f>Cleaned_Data[[#This Row],[Product_Name]]</f>
        <v>ZoomX Invincible</v>
      </c>
      <c r="N2081" s="10" t="str">
        <f>Cleaned_Data[[#This Row],[Product_Line]]</f>
        <v>Training</v>
      </c>
      <c r="O2081" s="10" t="str">
        <f>Cleaned_Data[[#This Row],[Size]]</f>
        <v>M</v>
      </c>
      <c r="P2081" s="10" t="str">
        <f t="shared" si="64"/>
        <v>ZoomX Invincible|Training|M</v>
      </c>
      <c r="Q2081" s="11">
        <f>Cleaned_Data[[#This Row],[Order_Date]]</f>
        <v>45617</v>
      </c>
      <c r="R2081" s="10" t="str">
        <f>Cleaned_Data[[#This Row],[Region]]</f>
        <v>Hyderabad</v>
      </c>
      <c r="S2081" s="10" t="str">
        <f>Cleaned_Data[[#This Row],[Sales_Channel]]</f>
        <v>Retail</v>
      </c>
      <c r="T2081" s="10" t="str">
        <f>Cleaned_Data[[#This Row],[Gender_Category]]</f>
        <v>Women</v>
      </c>
      <c r="U2081" t="str">
        <f t="shared" si="65"/>
        <v>DK-485</v>
      </c>
      <c r="V2081" s="10"/>
      <c r="W2081" s="10"/>
    </row>
    <row r="2082" spans="1:23" x14ac:dyDescent="0.3">
      <c r="A2082" s="10" t="s">
        <v>2401</v>
      </c>
      <c r="B2082" s="10">
        <f>Cleaned_Data[[#This Row],[Order_ID]]</f>
        <v>4177</v>
      </c>
      <c r="C2082" s="10" t="str">
        <f>_xlfn.XLOOKUP(P2082,Dim_Product!$E$2:$E$221,Dim_Product!$A$2:$A$221,"Not Found")</f>
        <v>PK-58</v>
      </c>
      <c r="D2082" s="10" t="str">
        <f>_xlfn.XLOOKUP(Table5[[#This Row],[Order_Date]],Table8[Date],Table8[Date_Key],"Not Found")</f>
        <v>DK-491</v>
      </c>
      <c r="E2082" s="10" t="str">
        <f>_xlfn.XLOOKUP(R2082,Table4[Region],Table4[Region_Key])</f>
        <v>RK-03</v>
      </c>
      <c r="F2082" s="10" t="str">
        <f>_xlfn.XLOOKUP(S2082,Table6[Sales_Channel],Table6[Channel_Key])</f>
        <v>CK-01</v>
      </c>
      <c r="G2082" s="10" t="str">
        <f>_xlfn.XLOOKUP(T2082,Table7[Gender_Category],Table7[Gender_Key])</f>
        <v>GK-01</v>
      </c>
      <c r="H2082" s="10">
        <f>Cleaned_Data[[#This Row],[Units_Sold]]</f>
        <v>2</v>
      </c>
      <c r="I2082" s="10">
        <f>Cleaned_Data[[#This Row],[MRP]]</f>
        <v>6110.0300000000007</v>
      </c>
      <c r="J2082" s="10">
        <f>Cleaned_Data[[#This Row],[Discount_Applied]]</f>
        <v>0</v>
      </c>
      <c r="K2082" s="10">
        <f>Cleaned_Data[[#This Row],[Revenue]]</f>
        <v>0</v>
      </c>
      <c r="L2082" s="10">
        <f>Cleaned_Data[[#This Row],[Profit]]</f>
        <v>-203.62</v>
      </c>
      <c r="M2082" s="10" t="str">
        <f>Cleaned_Data[[#This Row],[Product_Name]]</f>
        <v>Metcon 7</v>
      </c>
      <c r="N2082" s="10" t="str">
        <f>Cleaned_Data[[#This Row],[Product_Line]]</f>
        <v>Training</v>
      </c>
      <c r="O2082" s="10" t="str">
        <f>Cleaned_Data[[#This Row],[Size]]</f>
        <v>M</v>
      </c>
      <c r="P2082" s="10" t="str">
        <f t="shared" si="64"/>
        <v>Metcon 7|Training|M</v>
      </c>
      <c r="Q2082" s="11">
        <f>Cleaned_Data[[#This Row],[Order_Date]]</f>
        <v>45623</v>
      </c>
      <c r="R2082" s="10" t="str">
        <f>Cleaned_Data[[#This Row],[Region]]</f>
        <v>Mumbai</v>
      </c>
      <c r="S2082" s="10" t="str">
        <f>Cleaned_Data[[#This Row],[Sales_Channel]]</f>
        <v>Online</v>
      </c>
      <c r="T2082" s="10" t="str">
        <f>Cleaned_Data[[#This Row],[Gender_Category]]</f>
        <v>Kids</v>
      </c>
      <c r="U2082" t="str">
        <f t="shared" si="65"/>
        <v>DK-491</v>
      </c>
      <c r="V2082" s="10"/>
      <c r="W2082" s="10"/>
    </row>
    <row r="2083" spans="1:23" x14ac:dyDescent="0.3">
      <c r="A2083" s="10" t="s">
        <v>2402</v>
      </c>
      <c r="B2083" s="10">
        <f>Cleaned_Data[[#This Row],[Order_ID]]</f>
        <v>4178</v>
      </c>
      <c r="C2083" s="10" t="str">
        <f>_xlfn.XLOOKUP(P2083,Dim_Product!$E$2:$E$221,Dim_Product!$A$2:$A$221,"Not Found")</f>
        <v>PK-53</v>
      </c>
      <c r="D2083" s="10" t="str">
        <f>_xlfn.XLOOKUP(Table5[[#This Row],[Order_Date]],Table8[Date],Table8[Date_Key],"Not Found")</f>
        <v>Not Found</v>
      </c>
      <c r="E2083" s="10" t="str">
        <f>_xlfn.XLOOKUP(R2083,Table4[Region],Table4[Region_Key])</f>
        <v>RK-02</v>
      </c>
      <c r="F2083" s="10" t="str">
        <f>_xlfn.XLOOKUP(S2083,Table6[Sales_Channel],Table6[Channel_Key])</f>
        <v>CK-02</v>
      </c>
      <c r="G2083" s="10" t="str">
        <f>_xlfn.XLOOKUP(T2083,Table7[Gender_Category],Table7[Gender_Key])</f>
        <v>GK-03</v>
      </c>
      <c r="H2083" s="10">
        <f>Cleaned_Data[[#This Row],[Units_Sold]]</f>
        <v>2</v>
      </c>
      <c r="I2083" s="10">
        <f>Cleaned_Data[[#This Row],[MRP]]</f>
        <v>6110.0300000000007</v>
      </c>
      <c r="J2083" s="10">
        <f>Cleaned_Data[[#This Row],[Discount_Applied]]</f>
        <v>0</v>
      </c>
      <c r="K2083" s="10">
        <f>Cleaned_Data[[#This Row],[Revenue]]</f>
        <v>0</v>
      </c>
      <c r="L2083" s="10">
        <f>Cleaned_Data[[#This Row],[Profit]]</f>
        <v>302.75</v>
      </c>
      <c r="M2083" s="10" t="str">
        <f>Cleaned_Data[[#This Row],[Product_Name]]</f>
        <v>Air Jordan</v>
      </c>
      <c r="N2083" s="10" t="str">
        <f>Cleaned_Data[[#This Row],[Product_Line]]</f>
        <v>Basketball</v>
      </c>
      <c r="O2083" s="10" t="str">
        <f>Cleaned_Data[[#This Row],[Size]]</f>
        <v>L</v>
      </c>
      <c r="P2083" s="10" t="str">
        <f t="shared" si="64"/>
        <v>Air Jordan|Basketball|L</v>
      </c>
      <c r="Q2083" s="11" t="str">
        <f>Cleaned_Data[[#This Row],[Order_Date]]</f>
        <v/>
      </c>
      <c r="R2083" s="10" t="str">
        <f>Cleaned_Data[[#This Row],[Region]]</f>
        <v>Hyderabad</v>
      </c>
      <c r="S2083" s="10" t="str">
        <f>Cleaned_Data[[#This Row],[Sales_Channel]]</f>
        <v>Retail</v>
      </c>
      <c r="T2083" s="10" t="str">
        <f>Cleaned_Data[[#This Row],[Gender_Category]]</f>
        <v>Men</v>
      </c>
      <c r="U2083" t="str">
        <f t="shared" si="65"/>
        <v>Not Found</v>
      </c>
      <c r="V2083" s="10"/>
      <c r="W2083" s="10"/>
    </row>
    <row r="2084" spans="1:23" x14ac:dyDescent="0.3">
      <c r="A2084" s="10" t="s">
        <v>2403</v>
      </c>
      <c r="B2084" s="10">
        <f>Cleaned_Data[[#This Row],[Order_ID]]</f>
        <v>4179</v>
      </c>
      <c r="C2084" s="10" t="str">
        <f>_xlfn.XLOOKUP(P2084,Dim_Product!$E$2:$E$221,Dim_Product!$A$2:$A$221,"Not Found")</f>
        <v>PK-05</v>
      </c>
      <c r="D2084" s="10" t="str">
        <f>_xlfn.XLOOKUP(Table5[[#This Row],[Order_Date]],Table8[Date],Table8[Date_Key],"Not Found")</f>
        <v>DK-622</v>
      </c>
      <c r="E2084" s="10" t="str">
        <f>_xlfn.XLOOKUP(R2084,Table4[Region],Table4[Region_Key])</f>
        <v>RK-03</v>
      </c>
      <c r="F2084" s="10" t="str">
        <f>_xlfn.XLOOKUP(S2084,Table6[Sales_Channel],Table6[Channel_Key])</f>
        <v>CK-02</v>
      </c>
      <c r="G2084" s="10" t="str">
        <f>_xlfn.XLOOKUP(T2084,Table7[Gender_Category],Table7[Gender_Key])</f>
        <v>GK-02</v>
      </c>
      <c r="H2084" s="10">
        <f>Cleaned_Data[[#This Row],[Units_Sold]]</f>
        <v>2</v>
      </c>
      <c r="I2084" s="10">
        <f>Cleaned_Data[[#This Row],[MRP]]</f>
        <v>6633.14</v>
      </c>
      <c r="J2084" s="10">
        <f>Cleaned_Data[[#This Row],[Discount_Applied]]</f>
        <v>0</v>
      </c>
      <c r="K2084" s="10">
        <f>Cleaned_Data[[#This Row],[Revenue]]</f>
        <v>0</v>
      </c>
      <c r="L2084" s="10">
        <f>Cleaned_Data[[#This Row],[Profit]]</f>
        <v>1048.6300000000001</v>
      </c>
      <c r="M2084" s="10" t="str">
        <f>Cleaned_Data[[#This Row],[Product_Name]]</f>
        <v>React Infinity</v>
      </c>
      <c r="N2084" s="10" t="str">
        <f>Cleaned_Data[[#This Row],[Product_Line]]</f>
        <v>Running</v>
      </c>
      <c r="O2084" s="10" t="str">
        <f>Cleaned_Data[[#This Row],[Size]]</f>
        <v>XL</v>
      </c>
      <c r="P2084" s="10" t="str">
        <f t="shared" si="64"/>
        <v>React Infinity|Running|XL</v>
      </c>
      <c r="Q2084" s="11">
        <f>Cleaned_Data[[#This Row],[Order_Date]]</f>
        <v>45754</v>
      </c>
      <c r="R2084" s="10" t="str">
        <f>Cleaned_Data[[#This Row],[Region]]</f>
        <v>Mumbai</v>
      </c>
      <c r="S2084" s="10" t="str">
        <f>Cleaned_Data[[#This Row],[Sales_Channel]]</f>
        <v>Retail</v>
      </c>
      <c r="T2084" s="10" t="str">
        <f>Cleaned_Data[[#This Row],[Gender_Category]]</f>
        <v>Women</v>
      </c>
      <c r="U2084" t="str">
        <f t="shared" si="65"/>
        <v>DK-622</v>
      </c>
      <c r="V2084" s="10"/>
      <c r="W2084" s="10"/>
    </row>
    <row r="2085" spans="1:23" x14ac:dyDescent="0.3">
      <c r="A2085" s="10" t="s">
        <v>2404</v>
      </c>
      <c r="B2085" s="10">
        <f>Cleaned_Data[[#This Row],[Order_ID]]</f>
        <v>4180</v>
      </c>
      <c r="C2085" s="10" t="str">
        <f>_xlfn.XLOOKUP(P2085,Dim_Product!$E$2:$E$221,Dim_Product!$A$2:$A$221,"Not Found")</f>
        <v>PK-118</v>
      </c>
      <c r="D2085" s="10" t="str">
        <f>_xlfn.XLOOKUP(Table5[[#This Row],[Order_Date]],Table8[Date],Table8[Date_Key],"Not Found")</f>
        <v>DK-613</v>
      </c>
      <c r="E2085" s="10" t="str">
        <f>_xlfn.XLOOKUP(R2085,Table4[Region],Table4[Region_Key])</f>
        <v>RK-06</v>
      </c>
      <c r="F2085" s="10" t="str">
        <f>_xlfn.XLOOKUP(S2085,Table6[Sales_Channel],Table6[Channel_Key])</f>
        <v>CK-02</v>
      </c>
      <c r="G2085" s="10" t="str">
        <f>_xlfn.XLOOKUP(T2085,Table7[Gender_Category],Table7[Gender_Key])</f>
        <v>GK-03</v>
      </c>
      <c r="H2085" s="10">
        <f>Cleaned_Data[[#This Row],[Units_Sold]]</f>
        <v>2</v>
      </c>
      <c r="I2085" s="10">
        <f>Cleaned_Data[[#This Row],[MRP]]</f>
        <v>6110.0300000000007</v>
      </c>
      <c r="J2085" s="10">
        <f>Cleaned_Data[[#This Row],[Discount_Applied]]</f>
        <v>0</v>
      </c>
      <c r="K2085" s="10">
        <f>Cleaned_Data[[#This Row],[Revenue]]</f>
        <v>0</v>
      </c>
      <c r="L2085" s="10">
        <f>Cleaned_Data[[#This Row],[Profit]]</f>
        <v>500.23</v>
      </c>
      <c r="M2085" s="10" t="str">
        <f>Cleaned_Data[[#This Row],[Product_Name]]</f>
        <v>Pegasus Turbo</v>
      </c>
      <c r="N2085" s="10" t="str">
        <f>Cleaned_Data[[#This Row],[Product_Line]]</f>
        <v>Running</v>
      </c>
      <c r="O2085" s="10" t="str">
        <f>Cleaned_Data[[#This Row],[Size]]</f>
        <v>M</v>
      </c>
      <c r="P2085" s="10" t="str">
        <f t="shared" si="64"/>
        <v>Pegasus Turbo|Running|M</v>
      </c>
      <c r="Q2085" s="11">
        <f>Cleaned_Data[[#This Row],[Order_Date]]</f>
        <v>45745</v>
      </c>
      <c r="R2085" s="10" t="str">
        <f>Cleaned_Data[[#This Row],[Region]]</f>
        <v>Kolkata</v>
      </c>
      <c r="S2085" s="10" t="str">
        <f>Cleaned_Data[[#This Row],[Sales_Channel]]</f>
        <v>Retail</v>
      </c>
      <c r="T2085" s="10" t="str">
        <f>Cleaned_Data[[#This Row],[Gender_Category]]</f>
        <v>Men</v>
      </c>
      <c r="U2085" t="str">
        <f t="shared" si="65"/>
        <v>DK-613</v>
      </c>
      <c r="V2085" s="10"/>
      <c r="W2085" s="10"/>
    </row>
    <row r="2086" spans="1:23" x14ac:dyDescent="0.3">
      <c r="A2086" s="10" t="s">
        <v>2405</v>
      </c>
      <c r="B2086" s="10">
        <f>Cleaned_Data[[#This Row],[Order_ID]]</f>
        <v>4181</v>
      </c>
      <c r="C2086" s="10" t="str">
        <f>_xlfn.XLOOKUP(P2086,Dim_Product!$E$2:$E$221,Dim_Product!$A$2:$A$221,"Not Found")</f>
        <v>PK-116</v>
      </c>
      <c r="D2086" s="10" t="str">
        <f>_xlfn.XLOOKUP(Table5[[#This Row],[Order_Date]],Table8[Date],Table8[Date_Key],"Not Found")</f>
        <v>Not Found</v>
      </c>
      <c r="E2086" s="10" t="str">
        <f>_xlfn.XLOOKUP(R2086,Table4[Region],Table4[Region_Key])</f>
        <v>RK-05</v>
      </c>
      <c r="F2086" s="10" t="str">
        <f>_xlfn.XLOOKUP(S2086,Table6[Sales_Channel],Table6[Channel_Key])</f>
        <v>CK-02</v>
      </c>
      <c r="G2086" s="10" t="str">
        <f>_xlfn.XLOOKUP(T2086,Table7[Gender_Category],Table7[Gender_Key])</f>
        <v>GK-02</v>
      </c>
      <c r="H2086" s="10">
        <f>Cleaned_Data[[#This Row],[Units_Sold]]</f>
        <v>3</v>
      </c>
      <c r="I2086" s="10">
        <f>Cleaned_Data[[#This Row],[MRP]]</f>
        <v>6110.0300000000007</v>
      </c>
      <c r="J2086" s="10">
        <f>Cleaned_Data[[#This Row],[Discount_Applied]]</f>
        <v>0</v>
      </c>
      <c r="K2086" s="10">
        <f>Cleaned_Data[[#This Row],[Revenue]]</f>
        <v>0</v>
      </c>
      <c r="L2086" s="10">
        <f>Cleaned_Data[[#This Row],[Profit]]</f>
        <v>-564.63</v>
      </c>
      <c r="M2086" s="10" t="str">
        <f>Cleaned_Data[[#This Row],[Product_Name]]</f>
        <v>Free RN</v>
      </c>
      <c r="N2086" s="10" t="str">
        <f>Cleaned_Data[[#This Row],[Product_Line]]</f>
        <v>Running</v>
      </c>
      <c r="O2086" s="10" t="str">
        <f>Cleaned_Data[[#This Row],[Size]]</f>
        <v>M</v>
      </c>
      <c r="P2086" s="10" t="str">
        <f t="shared" si="64"/>
        <v>Free RN|Running|M</v>
      </c>
      <c r="Q2086" s="11" t="str">
        <f>Cleaned_Data[[#This Row],[Order_Date]]</f>
        <v/>
      </c>
      <c r="R2086" s="10" t="str">
        <f>Cleaned_Data[[#This Row],[Region]]</f>
        <v>Delhi</v>
      </c>
      <c r="S2086" s="10" t="str">
        <f>Cleaned_Data[[#This Row],[Sales_Channel]]</f>
        <v>Retail</v>
      </c>
      <c r="T2086" s="10" t="str">
        <f>Cleaned_Data[[#This Row],[Gender_Category]]</f>
        <v>Women</v>
      </c>
      <c r="U2086" t="str">
        <f t="shared" si="65"/>
        <v>Not Found</v>
      </c>
      <c r="V2086" s="10"/>
      <c r="W2086" s="10"/>
    </row>
    <row r="2087" spans="1:23" x14ac:dyDescent="0.3">
      <c r="A2087" s="10" t="s">
        <v>2406</v>
      </c>
      <c r="B2087" s="10">
        <f>Cleaned_Data[[#This Row],[Order_ID]]</f>
        <v>4182</v>
      </c>
      <c r="C2087" s="10" t="str">
        <f>_xlfn.XLOOKUP(P2087,Dim_Product!$E$2:$E$221,Dim_Product!$A$2:$A$221,"Not Found")</f>
        <v>PK-38</v>
      </c>
      <c r="D2087" s="10" t="str">
        <f>_xlfn.XLOOKUP(Table5[[#This Row],[Order_Date]],Table8[Date],Table8[Date_Key],"Not Found")</f>
        <v>DK-546</v>
      </c>
      <c r="E2087" s="10" t="str">
        <f>_xlfn.XLOOKUP(R2087,Table4[Region],Table4[Region_Key])</f>
        <v>RK-03</v>
      </c>
      <c r="F2087" s="10" t="str">
        <f>_xlfn.XLOOKUP(S2087,Table6[Sales_Channel],Table6[Channel_Key])</f>
        <v>CK-02</v>
      </c>
      <c r="G2087" s="10" t="str">
        <f>_xlfn.XLOOKUP(T2087,Table7[Gender_Category],Table7[Gender_Key])</f>
        <v>GK-03</v>
      </c>
      <c r="H2087" s="10">
        <f>Cleaned_Data[[#This Row],[Units_Sold]]</f>
        <v>1</v>
      </c>
      <c r="I2087" s="10">
        <f>Cleaned_Data[[#This Row],[MRP]]</f>
        <v>9335.57</v>
      </c>
      <c r="J2087" s="10">
        <f>Cleaned_Data[[#This Row],[Discount_Applied]]</f>
        <v>0</v>
      </c>
      <c r="K2087" s="10">
        <f>Cleaned_Data[[#This Row],[Revenue]]</f>
        <v>0</v>
      </c>
      <c r="L2087" s="10">
        <f>Cleaned_Data[[#This Row],[Profit]]</f>
        <v>1135.3800000000001</v>
      </c>
      <c r="M2087" s="10" t="str">
        <f>Cleaned_Data[[#This Row],[Product_Name]]</f>
        <v>Dunk Low</v>
      </c>
      <c r="N2087" s="10" t="str">
        <f>Cleaned_Data[[#This Row],[Product_Line]]</f>
        <v>Lifestyle</v>
      </c>
      <c r="O2087" s="10" t="str">
        <f>Cleaned_Data[[#This Row],[Size]]</f>
        <v>XL</v>
      </c>
      <c r="P2087" s="10" t="str">
        <f t="shared" si="64"/>
        <v>Dunk Low|Lifestyle|XL</v>
      </c>
      <c r="Q2087" s="11">
        <f>Cleaned_Data[[#This Row],[Order_Date]]</f>
        <v>45678</v>
      </c>
      <c r="R2087" s="10" t="str">
        <f>Cleaned_Data[[#This Row],[Region]]</f>
        <v>Mumbai</v>
      </c>
      <c r="S2087" s="10" t="str">
        <f>Cleaned_Data[[#This Row],[Sales_Channel]]</f>
        <v>Retail</v>
      </c>
      <c r="T2087" s="10" t="str">
        <f>Cleaned_Data[[#This Row],[Gender_Category]]</f>
        <v>Men</v>
      </c>
      <c r="U2087" t="str">
        <f t="shared" si="65"/>
        <v>DK-546</v>
      </c>
      <c r="V2087" s="10"/>
      <c r="W2087" s="10"/>
    </row>
    <row r="2088" spans="1:23" x14ac:dyDescent="0.3">
      <c r="A2088" s="10" t="s">
        <v>2407</v>
      </c>
      <c r="B2088" s="10">
        <f>Cleaned_Data[[#This Row],[Order_ID]]</f>
        <v>4183</v>
      </c>
      <c r="C2088" s="10" t="str">
        <f>_xlfn.XLOOKUP(P2088,Dim_Product!$E$2:$E$221,Dim_Product!$A$2:$A$221,"Not Found")</f>
        <v>PK-179</v>
      </c>
      <c r="D2088" s="10" t="str">
        <f>_xlfn.XLOOKUP(Table5[[#This Row],[Order_Date]],Table8[Date],Table8[Date_Key],"Not Found")</f>
        <v>DK-618</v>
      </c>
      <c r="E2088" s="10" t="str">
        <f>_xlfn.XLOOKUP(R2088,Table4[Region],Table4[Region_Key])</f>
        <v>RK-04</v>
      </c>
      <c r="F2088" s="10" t="str">
        <f>_xlfn.XLOOKUP(S2088,Table6[Sales_Channel],Table6[Channel_Key])</f>
        <v>CK-02</v>
      </c>
      <c r="G2088" s="10" t="str">
        <f>_xlfn.XLOOKUP(T2088,Table7[Gender_Category],Table7[Gender_Key])</f>
        <v>GK-03</v>
      </c>
      <c r="H2088" s="10">
        <f>Cleaned_Data[[#This Row],[Units_Sold]]</f>
        <v>2</v>
      </c>
      <c r="I2088" s="10">
        <f>Cleaned_Data[[#This Row],[MRP]]</f>
        <v>8647.6299999999992</v>
      </c>
      <c r="J2088" s="10">
        <f>Cleaned_Data[[#This Row],[Discount_Applied]]</f>
        <v>0</v>
      </c>
      <c r="K2088" s="10">
        <f>Cleaned_Data[[#This Row],[Revenue]]</f>
        <v>0</v>
      </c>
      <c r="L2088" s="10">
        <f>Cleaned_Data[[#This Row],[Profit]]</f>
        <v>-443.83</v>
      </c>
      <c r="M2088" s="10" t="str">
        <f>Cleaned_Data[[#This Row],[Product_Name]]</f>
        <v>Air Force 1</v>
      </c>
      <c r="N2088" s="10" t="str">
        <f>Cleaned_Data[[#This Row],[Product_Line]]</f>
        <v>Lifestyle</v>
      </c>
      <c r="O2088" s="10" t="str">
        <f>Cleaned_Data[[#This Row],[Size]]</f>
        <v>11</v>
      </c>
      <c r="P2088" s="10" t="str">
        <f t="shared" si="64"/>
        <v>Air Force 1|Lifestyle|11</v>
      </c>
      <c r="Q2088" s="11">
        <f>Cleaned_Data[[#This Row],[Order_Date]]</f>
        <v>45750</v>
      </c>
      <c r="R2088" s="10" t="str">
        <f>Cleaned_Data[[#This Row],[Region]]</f>
        <v>Pune</v>
      </c>
      <c r="S2088" s="10" t="str">
        <f>Cleaned_Data[[#This Row],[Sales_Channel]]</f>
        <v>Retail</v>
      </c>
      <c r="T2088" s="10" t="str">
        <f>Cleaned_Data[[#This Row],[Gender_Category]]</f>
        <v>Men</v>
      </c>
      <c r="U2088" t="str">
        <f t="shared" si="65"/>
        <v>DK-618</v>
      </c>
      <c r="V2088" s="10"/>
      <c r="W2088" s="10"/>
    </row>
    <row r="2089" spans="1:23" x14ac:dyDescent="0.3">
      <c r="A2089" s="10" t="s">
        <v>2408</v>
      </c>
      <c r="B2089" s="10">
        <f>Cleaned_Data[[#This Row],[Order_ID]]</f>
        <v>4184</v>
      </c>
      <c r="C2089" s="10" t="str">
        <f>_xlfn.XLOOKUP(P2089,Dim_Product!$E$2:$E$221,Dim_Product!$A$2:$A$221,"Not Found")</f>
        <v>PK-214</v>
      </c>
      <c r="D2089" s="10" t="str">
        <f>_xlfn.XLOOKUP(Table5[[#This Row],[Order_Date]],Table8[Date],Table8[Date_Key],"Not Found")</f>
        <v>DK-232</v>
      </c>
      <c r="E2089" s="10" t="str">
        <f>_xlfn.XLOOKUP(R2089,Table4[Region],Table4[Region_Key])</f>
        <v>RK-01</v>
      </c>
      <c r="F2089" s="10" t="str">
        <f>_xlfn.XLOOKUP(S2089,Table6[Sales_Channel],Table6[Channel_Key])</f>
        <v>CK-01</v>
      </c>
      <c r="G2089" s="10" t="str">
        <f>_xlfn.XLOOKUP(T2089,Table7[Gender_Category],Table7[Gender_Key])</f>
        <v>GK-02</v>
      </c>
      <c r="H2089" s="10">
        <f>Cleaned_Data[[#This Row],[Units_Sold]]</f>
        <v>2</v>
      </c>
      <c r="I2089" s="10">
        <f>Cleaned_Data[[#This Row],[MRP]]</f>
        <v>6110.0300000000007</v>
      </c>
      <c r="J2089" s="10">
        <f>Cleaned_Data[[#This Row],[Discount_Applied]]</f>
        <v>0</v>
      </c>
      <c r="K2089" s="10">
        <f>Cleaned_Data[[#This Row],[Revenue]]</f>
        <v>0</v>
      </c>
      <c r="L2089" s="10">
        <f>Cleaned_Data[[#This Row],[Profit]]</f>
        <v>1788.65</v>
      </c>
      <c r="M2089" s="10" t="str">
        <f>Cleaned_Data[[#This Row],[Product_Name]]</f>
        <v>LeBron 20</v>
      </c>
      <c r="N2089" s="10" t="str">
        <f>Cleaned_Data[[#This Row],[Product_Line]]</f>
        <v>Basketball</v>
      </c>
      <c r="O2089" s="10" t="str">
        <f>Cleaned_Data[[#This Row],[Size]]</f>
        <v>10</v>
      </c>
      <c r="P2089" s="10" t="str">
        <f t="shared" si="64"/>
        <v>LeBron 20|Basketball|10</v>
      </c>
      <c r="Q2089" s="11">
        <f>Cleaned_Data[[#This Row],[Order_Date]]</f>
        <v>45364</v>
      </c>
      <c r="R2089" s="10" t="str">
        <f>Cleaned_Data[[#This Row],[Region]]</f>
        <v>Bangalore</v>
      </c>
      <c r="S2089" s="10" t="str">
        <f>Cleaned_Data[[#This Row],[Sales_Channel]]</f>
        <v>Online</v>
      </c>
      <c r="T2089" s="10" t="str">
        <f>Cleaned_Data[[#This Row],[Gender_Category]]</f>
        <v>Women</v>
      </c>
      <c r="U2089" t="str">
        <f t="shared" si="65"/>
        <v>DK-232</v>
      </c>
      <c r="V2089" s="10"/>
      <c r="W2089" s="10"/>
    </row>
    <row r="2090" spans="1:23" x14ac:dyDescent="0.3">
      <c r="A2090" s="10" t="s">
        <v>2409</v>
      </c>
      <c r="B2090" s="10">
        <f>Cleaned_Data[[#This Row],[Order_ID]]</f>
        <v>4185</v>
      </c>
      <c r="C2090" s="10" t="str">
        <f>_xlfn.XLOOKUP(P2090,Dim_Product!$E$2:$E$221,Dim_Product!$A$2:$A$221,"Not Found")</f>
        <v>PK-216</v>
      </c>
      <c r="D2090" s="10" t="str">
        <f>_xlfn.XLOOKUP(Table5[[#This Row],[Order_Date]],Table8[Date],Table8[Date_Key],"Not Found")</f>
        <v>DK-600</v>
      </c>
      <c r="E2090" s="10" t="str">
        <f>_xlfn.XLOOKUP(R2090,Table4[Region],Table4[Region_Key])</f>
        <v>RK-02</v>
      </c>
      <c r="F2090" s="10" t="str">
        <f>_xlfn.XLOOKUP(S2090,Table6[Sales_Channel],Table6[Channel_Key])</f>
        <v>CK-01</v>
      </c>
      <c r="G2090" s="10" t="str">
        <f>_xlfn.XLOOKUP(T2090,Table7[Gender_Category],Table7[Gender_Key])</f>
        <v>GK-02</v>
      </c>
      <c r="H2090" s="10">
        <f>Cleaned_Data[[#This Row],[Units_Sold]]</f>
        <v>3</v>
      </c>
      <c r="I2090" s="10">
        <f>Cleaned_Data[[#This Row],[MRP]]</f>
        <v>6110.0300000000007</v>
      </c>
      <c r="J2090" s="10">
        <f>Cleaned_Data[[#This Row],[Discount_Applied]]</f>
        <v>0</v>
      </c>
      <c r="K2090" s="10">
        <f>Cleaned_Data[[#This Row],[Revenue]]</f>
        <v>0</v>
      </c>
      <c r="L2090" s="10">
        <f>Cleaned_Data[[#This Row],[Profit]]</f>
        <v>2562.0500000000002</v>
      </c>
      <c r="M2090" s="10" t="str">
        <f>Cleaned_Data[[#This Row],[Product_Name]]</f>
        <v>ZoomX Invincible</v>
      </c>
      <c r="N2090" s="10" t="str">
        <f>Cleaned_Data[[#This Row],[Product_Line]]</f>
        <v>Training</v>
      </c>
      <c r="O2090" s="10" t="str">
        <f>Cleaned_Data[[#This Row],[Size]]</f>
        <v>6</v>
      </c>
      <c r="P2090" s="10" t="str">
        <f t="shared" si="64"/>
        <v>ZoomX Invincible|Training|6</v>
      </c>
      <c r="Q2090" s="11">
        <f>Cleaned_Data[[#This Row],[Order_Date]]</f>
        <v>45732</v>
      </c>
      <c r="R2090" s="10" t="str">
        <f>Cleaned_Data[[#This Row],[Region]]</f>
        <v>Hyderabad</v>
      </c>
      <c r="S2090" s="10" t="str">
        <f>Cleaned_Data[[#This Row],[Sales_Channel]]</f>
        <v>Online</v>
      </c>
      <c r="T2090" s="10" t="str">
        <f>Cleaned_Data[[#This Row],[Gender_Category]]</f>
        <v>Women</v>
      </c>
      <c r="U2090" t="str">
        <f t="shared" si="65"/>
        <v>DK-600</v>
      </c>
      <c r="V2090" s="10"/>
      <c r="W2090" s="10"/>
    </row>
    <row r="2091" spans="1:23" x14ac:dyDescent="0.3">
      <c r="A2091" s="10" t="s">
        <v>2410</v>
      </c>
      <c r="B2091" s="10">
        <f>Cleaned_Data[[#This Row],[Order_ID]]</f>
        <v>4186</v>
      </c>
      <c r="C2091" s="10" t="str">
        <f>_xlfn.XLOOKUP(P2091,Dim_Product!$E$2:$E$221,Dim_Product!$A$2:$A$221,"Not Found")</f>
        <v>PK-66</v>
      </c>
      <c r="D2091" s="10" t="str">
        <f>_xlfn.XLOOKUP(Table5[[#This Row],[Order_Date]],Table8[Date],Table8[Date_Key],"Not Found")</f>
        <v>DK-571</v>
      </c>
      <c r="E2091" s="10" t="str">
        <f>_xlfn.XLOOKUP(R2091,Table4[Region],Table4[Region_Key])</f>
        <v>RK-01</v>
      </c>
      <c r="F2091" s="10" t="str">
        <f>_xlfn.XLOOKUP(S2091,Table6[Sales_Channel],Table6[Channel_Key])</f>
        <v>CK-01</v>
      </c>
      <c r="G2091" s="10" t="str">
        <f>_xlfn.XLOOKUP(T2091,Table7[Gender_Category],Table7[Gender_Key])</f>
        <v>GK-03</v>
      </c>
      <c r="H2091" s="10">
        <f>Cleaned_Data[[#This Row],[Units_Sold]]</f>
        <v>2</v>
      </c>
      <c r="I2091" s="10">
        <f>Cleaned_Data[[#This Row],[MRP]]</f>
        <v>9872.08</v>
      </c>
      <c r="J2091" s="10">
        <f>Cleaned_Data[[#This Row],[Discount_Applied]]</f>
        <v>0.17</v>
      </c>
      <c r="K2091" s="10">
        <f>Cleaned_Data[[#This Row],[Revenue]]</f>
        <v>0</v>
      </c>
      <c r="L2091" s="10">
        <f>Cleaned_Data[[#This Row],[Profit]]</f>
        <v>409.77</v>
      </c>
      <c r="M2091" s="10" t="str">
        <f>Cleaned_Data[[#This Row],[Product_Name]]</f>
        <v>LeBron 20</v>
      </c>
      <c r="N2091" s="10" t="str">
        <f>Cleaned_Data[[#This Row],[Product_Line]]</f>
        <v>Basketball</v>
      </c>
      <c r="O2091" s="10" t="str">
        <f>Cleaned_Data[[#This Row],[Size]]</f>
        <v>XL</v>
      </c>
      <c r="P2091" s="10" t="str">
        <f t="shared" si="64"/>
        <v>LeBron 20|Basketball|XL</v>
      </c>
      <c r="Q2091" s="11">
        <f>Cleaned_Data[[#This Row],[Order_Date]]</f>
        <v>45703</v>
      </c>
      <c r="R2091" s="10" t="str">
        <f>Cleaned_Data[[#This Row],[Region]]</f>
        <v>Bangalore</v>
      </c>
      <c r="S2091" s="10" t="str">
        <f>Cleaned_Data[[#This Row],[Sales_Channel]]</f>
        <v>Online</v>
      </c>
      <c r="T2091" s="10" t="str">
        <f>Cleaned_Data[[#This Row],[Gender_Category]]</f>
        <v>Men</v>
      </c>
      <c r="U2091" t="str">
        <f t="shared" si="65"/>
        <v>DK-571</v>
      </c>
      <c r="V2091" s="10"/>
      <c r="W2091" s="10"/>
    </row>
    <row r="2092" spans="1:23" x14ac:dyDescent="0.3">
      <c r="A2092" s="10" t="s">
        <v>2411</v>
      </c>
      <c r="B2092" s="10">
        <f>Cleaned_Data[[#This Row],[Order_ID]]</f>
        <v>4187</v>
      </c>
      <c r="C2092" s="10" t="str">
        <f>_xlfn.XLOOKUP(P2092,Dim_Product!$E$2:$E$221,Dim_Product!$A$2:$A$221,"Not Found")</f>
        <v>PK-10</v>
      </c>
      <c r="D2092" s="10" t="str">
        <f>_xlfn.XLOOKUP(Table5[[#This Row],[Order_Date]],Table8[Date],Table8[Date_Key],"Not Found")</f>
        <v>DK-702</v>
      </c>
      <c r="E2092" s="10" t="str">
        <f>_xlfn.XLOOKUP(R2092,Table4[Region],Table4[Region_Key])</f>
        <v>RK-02</v>
      </c>
      <c r="F2092" s="10" t="str">
        <f>_xlfn.XLOOKUP(S2092,Table6[Sales_Channel],Table6[Channel_Key])</f>
        <v>CK-02</v>
      </c>
      <c r="G2092" s="10" t="str">
        <f>_xlfn.XLOOKUP(T2092,Table7[Gender_Category],Table7[Gender_Key])</f>
        <v>GK-02</v>
      </c>
      <c r="H2092" s="10">
        <f>Cleaned_Data[[#This Row],[Units_Sold]]</f>
        <v>0</v>
      </c>
      <c r="I2092" s="10">
        <f>Cleaned_Data[[#This Row],[MRP]]</f>
        <v>5363.84</v>
      </c>
      <c r="J2092" s="10">
        <f>Cleaned_Data[[#This Row],[Discount_Applied]]</f>
        <v>0.95</v>
      </c>
      <c r="K2092" s="10">
        <f>Cleaned_Data[[#This Row],[Revenue]]</f>
        <v>0</v>
      </c>
      <c r="L2092" s="10">
        <f>Cleaned_Data[[#This Row],[Profit]]</f>
        <v>1194.42</v>
      </c>
      <c r="M2092" s="10" t="str">
        <f>Cleaned_Data[[#This Row],[Product_Name]]</f>
        <v>Flex Trainer</v>
      </c>
      <c r="N2092" s="10" t="str">
        <f>Cleaned_Data[[#This Row],[Product_Line]]</f>
        <v>Training</v>
      </c>
      <c r="O2092" s="10" t="str">
        <f>Cleaned_Data[[#This Row],[Size]]</f>
        <v>L</v>
      </c>
      <c r="P2092" s="10" t="str">
        <f t="shared" si="64"/>
        <v>Flex Trainer|Training|L</v>
      </c>
      <c r="Q2092" s="11">
        <f>Cleaned_Data[[#This Row],[Order_Date]]</f>
        <v>45834</v>
      </c>
      <c r="R2092" s="10" t="str">
        <f>Cleaned_Data[[#This Row],[Region]]</f>
        <v>Hyderabad</v>
      </c>
      <c r="S2092" s="10" t="str">
        <f>Cleaned_Data[[#This Row],[Sales_Channel]]</f>
        <v>Retail</v>
      </c>
      <c r="T2092" s="10" t="str">
        <f>Cleaned_Data[[#This Row],[Gender_Category]]</f>
        <v>Women</v>
      </c>
      <c r="U2092" t="str">
        <f t="shared" si="65"/>
        <v>DK-702</v>
      </c>
      <c r="V2092" s="10"/>
      <c r="W2092" s="10"/>
    </row>
    <row r="2093" spans="1:23" x14ac:dyDescent="0.3">
      <c r="A2093" s="10" t="s">
        <v>2412</v>
      </c>
      <c r="B2093" s="10">
        <f>Cleaned_Data[[#This Row],[Order_ID]]</f>
        <v>4189</v>
      </c>
      <c r="C2093" s="10" t="str">
        <f>_xlfn.XLOOKUP(P2093,Dim_Product!$E$2:$E$221,Dim_Product!$A$2:$A$221,"Not Found")</f>
        <v>PK-172</v>
      </c>
      <c r="D2093" s="10" t="str">
        <f>_xlfn.XLOOKUP(Table5[[#This Row],[Order_Date]],Table8[Date],Table8[Date_Key],"Not Found")</f>
        <v>Not Found</v>
      </c>
      <c r="E2093" s="10" t="str">
        <f>_xlfn.XLOOKUP(R2093,Table4[Region],Table4[Region_Key])</f>
        <v>RK-02</v>
      </c>
      <c r="F2093" s="10" t="str">
        <f>_xlfn.XLOOKUP(S2093,Table6[Sales_Channel],Table6[Channel_Key])</f>
        <v>CK-02</v>
      </c>
      <c r="G2093" s="10" t="str">
        <f>_xlfn.XLOOKUP(T2093,Table7[Gender_Category],Table7[Gender_Key])</f>
        <v>GK-01</v>
      </c>
      <c r="H2093" s="10">
        <f>Cleaned_Data[[#This Row],[Units_Sold]]</f>
        <v>2</v>
      </c>
      <c r="I2093" s="10">
        <f>Cleaned_Data[[#This Row],[MRP]]</f>
        <v>6110.0300000000007</v>
      </c>
      <c r="J2093" s="10">
        <f>Cleaned_Data[[#This Row],[Discount_Applied]]</f>
        <v>0.97</v>
      </c>
      <c r="K2093" s="10">
        <f>Cleaned_Data[[#This Row],[Revenue]]</f>
        <v>0</v>
      </c>
      <c r="L2093" s="10">
        <f>Cleaned_Data[[#This Row],[Profit]]</f>
        <v>2788.1</v>
      </c>
      <c r="M2093" s="10" t="str">
        <f>Cleaned_Data[[#This Row],[Product_Name]]</f>
        <v>Phantom GT</v>
      </c>
      <c r="N2093" s="10" t="str">
        <f>Cleaned_Data[[#This Row],[Product_Line]]</f>
        <v>Soccer</v>
      </c>
      <c r="O2093" s="10" t="str">
        <f>Cleaned_Data[[#This Row],[Size]]</f>
        <v>9</v>
      </c>
      <c r="P2093" s="10" t="str">
        <f t="shared" si="64"/>
        <v>Phantom GT|Soccer|9</v>
      </c>
      <c r="Q2093" s="11" t="str">
        <f>Cleaned_Data[[#This Row],[Order_Date]]</f>
        <v/>
      </c>
      <c r="R2093" s="10" t="str">
        <f>Cleaned_Data[[#This Row],[Region]]</f>
        <v>Hyderabad</v>
      </c>
      <c r="S2093" s="10" t="str">
        <f>Cleaned_Data[[#This Row],[Sales_Channel]]</f>
        <v>Retail</v>
      </c>
      <c r="T2093" s="10" t="str">
        <f>Cleaned_Data[[#This Row],[Gender_Category]]</f>
        <v>Kids</v>
      </c>
      <c r="U2093" t="str">
        <f t="shared" si="65"/>
        <v>Not Found</v>
      </c>
      <c r="V2093" s="10"/>
      <c r="W2093" s="10"/>
    </row>
    <row r="2094" spans="1:23" x14ac:dyDescent="0.3">
      <c r="A2094" s="10" t="s">
        <v>2413</v>
      </c>
      <c r="B2094" s="10">
        <f>Cleaned_Data[[#This Row],[Order_ID]]</f>
        <v>4191</v>
      </c>
      <c r="C2094" s="10" t="str">
        <f>_xlfn.XLOOKUP(P2094,Dim_Product!$E$2:$E$221,Dim_Product!$A$2:$A$221,"Not Found")</f>
        <v>PK-67</v>
      </c>
      <c r="D2094" s="10" t="str">
        <f>_xlfn.XLOOKUP(Table5[[#This Row],[Order_Date]],Table8[Date],Table8[Date_Key],"Not Found")</f>
        <v>DK-456</v>
      </c>
      <c r="E2094" s="10" t="str">
        <f>_xlfn.XLOOKUP(R2094,Table4[Region],Table4[Region_Key])</f>
        <v>RK-04</v>
      </c>
      <c r="F2094" s="10" t="str">
        <f>_xlfn.XLOOKUP(S2094,Table6[Sales_Channel],Table6[Channel_Key])</f>
        <v>CK-01</v>
      </c>
      <c r="G2094" s="10" t="str">
        <f>_xlfn.XLOOKUP(T2094,Table7[Gender_Category],Table7[Gender_Key])</f>
        <v>GK-03</v>
      </c>
      <c r="H2094" s="10">
        <f>Cleaned_Data[[#This Row],[Units_Sold]]</f>
        <v>2</v>
      </c>
      <c r="I2094" s="10">
        <f>Cleaned_Data[[#This Row],[MRP]]</f>
        <v>6110.0300000000007</v>
      </c>
      <c r="J2094" s="10">
        <f>Cleaned_Data[[#This Row],[Discount_Applied]]</f>
        <v>0</v>
      </c>
      <c r="K2094" s="10">
        <f>Cleaned_Data[[#This Row],[Revenue]]</f>
        <v>0</v>
      </c>
      <c r="L2094" s="10">
        <f>Cleaned_Data[[#This Row],[Profit]]</f>
        <v>671.86</v>
      </c>
      <c r="M2094" s="10" t="str">
        <f>Cleaned_Data[[#This Row],[Product_Name]]</f>
        <v>React Infinity</v>
      </c>
      <c r="N2094" s="10" t="str">
        <f>Cleaned_Data[[#This Row],[Product_Line]]</f>
        <v>Running</v>
      </c>
      <c r="O2094" s="10" t="str">
        <f>Cleaned_Data[[#This Row],[Size]]</f>
        <v>M</v>
      </c>
      <c r="P2094" s="10" t="str">
        <f t="shared" si="64"/>
        <v>React Infinity|Running|M</v>
      </c>
      <c r="Q2094" s="11">
        <f>Cleaned_Data[[#This Row],[Order_Date]]</f>
        <v>45588</v>
      </c>
      <c r="R2094" s="10" t="str">
        <f>Cleaned_Data[[#This Row],[Region]]</f>
        <v>Pune</v>
      </c>
      <c r="S2094" s="10" t="str">
        <f>Cleaned_Data[[#This Row],[Sales_Channel]]</f>
        <v>Online</v>
      </c>
      <c r="T2094" s="10" t="str">
        <f>Cleaned_Data[[#This Row],[Gender_Category]]</f>
        <v>Men</v>
      </c>
      <c r="U2094" t="str">
        <f t="shared" si="65"/>
        <v>DK-456</v>
      </c>
      <c r="V2094" s="10"/>
      <c r="W2094" s="10"/>
    </row>
    <row r="2095" spans="1:23" x14ac:dyDescent="0.3">
      <c r="A2095" s="10" t="s">
        <v>2414</v>
      </c>
      <c r="B2095" s="10">
        <f>Cleaned_Data[[#This Row],[Order_ID]]</f>
        <v>4192</v>
      </c>
      <c r="C2095" s="10" t="str">
        <f>_xlfn.XLOOKUP(P2095,Dim_Product!$E$2:$E$221,Dim_Product!$A$2:$A$221,"Not Found")</f>
        <v>PK-69</v>
      </c>
      <c r="D2095" s="10" t="str">
        <f>_xlfn.XLOOKUP(Table5[[#This Row],[Order_Date]],Table8[Date],Table8[Date_Key],"Not Found")</f>
        <v>Not Found</v>
      </c>
      <c r="E2095" s="10" t="str">
        <f>_xlfn.XLOOKUP(R2095,Table4[Region],Table4[Region_Key])</f>
        <v>RK-05</v>
      </c>
      <c r="F2095" s="10" t="str">
        <f>_xlfn.XLOOKUP(S2095,Table6[Sales_Channel],Table6[Channel_Key])</f>
        <v>CK-02</v>
      </c>
      <c r="G2095" s="10" t="str">
        <f>_xlfn.XLOOKUP(T2095,Table7[Gender_Category],Table7[Gender_Key])</f>
        <v>GK-03</v>
      </c>
      <c r="H2095" s="10">
        <f>Cleaned_Data[[#This Row],[Units_Sold]]</f>
        <v>2</v>
      </c>
      <c r="I2095" s="10">
        <f>Cleaned_Data[[#This Row],[MRP]]</f>
        <v>3339.95</v>
      </c>
      <c r="J2095" s="10">
        <f>Cleaned_Data[[#This Row],[Discount_Applied]]</f>
        <v>1</v>
      </c>
      <c r="K2095" s="10">
        <f>Cleaned_Data[[#This Row],[Revenue]]</f>
        <v>0</v>
      </c>
      <c r="L2095" s="10">
        <f>Cleaned_Data[[#This Row],[Profit]]</f>
        <v>642.54999999999995</v>
      </c>
      <c r="M2095" s="10" t="str">
        <f>Cleaned_Data[[#This Row],[Product_Name]]</f>
        <v>Waffle One</v>
      </c>
      <c r="N2095" s="10" t="str">
        <f>Cleaned_Data[[#This Row],[Product_Line]]</f>
        <v>Lifestyle</v>
      </c>
      <c r="O2095" s="10" t="str">
        <f>Cleaned_Data[[#This Row],[Size]]</f>
        <v>NA</v>
      </c>
      <c r="P2095" s="10" t="str">
        <f t="shared" si="64"/>
        <v>Waffle One|Lifestyle|NA</v>
      </c>
      <c r="Q2095" s="11" t="str">
        <f>Cleaned_Data[[#This Row],[Order_Date]]</f>
        <v/>
      </c>
      <c r="R2095" s="10" t="str">
        <f>Cleaned_Data[[#This Row],[Region]]</f>
        <v>Delhi</v>
      </c>
      <c r="S2095" s="10" t="str">
        <f>Cleaned_Data[[#This Row],[Sales_Channel]]</f>
        <v>Retail</v>
      </c>
      <c r="T2095" s="10" t="str">
        <f>Cleaned_Data[[#This Row],[Gender_Category]]</f>
        <v>Men</v>
      </c>
      <c r="U2095" t="str">
        <f t="shared" si="65"/>
        <v>Not Found</v>
      </c>
      <c r="V2095" s="10"/>
      <c r="W2095" s="10"/>
    </row>
    <row r="2096" spans="1:23" x14ac:dyDescent="0.3">
      <c r="A2096" s="10" t="s">
        <v>2415</v>
      </c>
      <c r="B2096" s="10">
        <f>Cleaned_Data[[#This Row],[Order_ID]]</f>
        <v>4193</v>
      </c>
      <c r="C2096" s="10" t="str">
        <f>_xlfn.XLOOKUP(P2096,Dim_Product!$E$2:$E$221,Dim_Product!$A$2:$A$221,"Not Found")</f>
        <v>PK-99</v>
      </c>
      <c r="D2096" s="10" t="str">
        <f>_xlfn.XLOOKUP(Table5[[#This Row],[Order_Date]],Table8[Date],Table8[Date_Key],"Not Found")</f>
        <v>DK-663</v>
      </c>
      <c r="E2096" s="10" t="str">
        <f>_xlfn.XLOOKUP(R2096,Table4[Region],Table4[Region_Key])</f>
        <v>RK-03</v>
      </c>
      <c r="F2096" s="10" t="str">
        <f>_xlfn.XLOOKUP(S2096,Table6[Sales_Channel],Table6[Channel_Key])</f>
        <v>CK-01</v>
      </c>
      <c r="G2096" s="10" t="str">
        <f>_xlfn.XLOOKUP(T2096,Table7[Gender_Category],Table7[Gender_Key])</f>
        <v>GK-01</v>
      </c>
      <c r="H2096" s="10">
        <f>Cleaned_Data[[#This Row],[Units_Sold]]</f>
        <v>1</v>
      </c>
      <c r="I2096" s="10">
        <f>Cleaned_Data[[#This Row],[MRP]]</f>
        <v>6110.0300000000007</v>
      </c>
      <c r="J2096" s="10">
        <f>Cleaned_Data[[#This Row],[Discount_Applied]]</f>
        <v>0</v>
      </c>
      <c r="K2096" s="10">
        <f>Cleaned_Data[[#This Row],[Revenue]]</f>
        <v>0</v>
      </c>
      <c r="L2096" s="10">
        <f>Cleaned_Data[[#This Row],[Profit]]</f>
        <v>1192.6600000000001</v>
      </c>
      <c r="M2096" s="10" t="str">
        <f>Cleaned_Data[[#This Row],[Product_Name]]</f>
        <v>Kyrie Flytrap</v>
      </c>
      <c r="N2096" s="10" t="str">
        <f>Cleaned_Data[[#This Row],[Product_Line]]</f>
        <v>Basketball</v>
      </c>
      <c r="O2096" s="10" t="str">
        <f>Cleaned_Data[[#This Row],[Size]]</f>
        <v>XL</v>
      </c>
      <c r="P2096" s="10" t="str">
        <f t="shared" si="64"/>
        <v>Kyrie Flytrap|Basketball|XL</v>
      </c>
      <c r="Q2096" s="11">
        <f>Cleaned_Data[[#This Row],[Order_Date]]</f>
        <v>45795</v>
      </c>
      <c r="R2096" s="10" t="str">
        <f>Cleaned_Data[[#This Row],[Region]]</f>
        <v>Mumbai</v>
      </c>
      <c r="S2096" s="10" t="str">
        <f>Cleaned_Data[[#This Row],[Sales_Channel]]</f>
        <v>Online</v>
      </c>
      <c r="T2096" s="10" t="str">
        <f>Cleaned_Data[[#This Row],[Gender_Category]]</f>
        <v>Kids</v>
      </c>
      <c r="U2096" t="str">
        <f t="shared" si="65"/>
        <v>DK-663</v>
      </c>
      <c r="V2096" s="10"/>
      <c r="W2096" s="10"/>
    </row>
    <row r="2097" spans="1:23" x14ac:dyDescent="0.3">
      <c r="A2097" s="10" t="s">
        <v>2416</v>
      </c>
      <c r="B2097" s="10">
        <f>Cleaned_Data[[#This Row],[Order_ID]]</f>
        <v>4194</v>
      </c>
      <c r="C2097" s="10" t="str">
        <f>_xlfn.XLOOKUP(P2097,Dim_Product!$E$2:$E$221,Dim_Product!$A$2:$A$221,"Not Found")</f>
        <v>PK-46</v>
      </c>
      <c r="D2097" s="10" t="str">
        <f>_xlfn.XLOOKUP(Table5[[#This Row],[Order_Date]],Table8[Date],Table8[Date_Key],"Not Found")</f>
        <v>Not Found</v>
      </c>
      <c r="E2097" s="10" t="str">
        <f>_xlfn.XLOOKUP(R2097,Table4[Region],Table4[Region_Key])</f>
        <v>RK-05</v>
      </c>
      <c r="F2097" s="10" t="str">
        <f>_xlfn.XLOOKUP(S2097,Table6[Sales_Channel],Table6[Channel_Key])</f>
        <v>CK-02</v>
      </c>
      <c r="G2097" s="10" t="str">
        <f>_xlfn.XLOOKUP(T2097,Table7[Gender_Category],Table7[Gender_Key])</f>
        <v>GK-01</v>
      </c>
      <c r="H2097" s="10">
        <f>Cleaned_Data[[#This Row],[Units_Sold]]</f>
        <v>2</v>
      </c>
      <c r="I2097" s="10">
        <f>Cleaned_Data[[#This Row],[MRP]]</f>
        <v>6110.0300000000007</v>
      </c>
      <c r="J2097" s="10">
        <f>Cleaned_Data[[#This Row],[Discount_Applied]]</f>
        <v>0</v>
      </c>
      <c r="K2097" s="10">
        <f>Cleaned_Data[[#This Row],[Revenue]]</f>
        <v>0</v>
      </c>
      <c r="L2097" s="10">
        <f>Cleaned_Data[[#This Row],[Profit]]</f>
        <v>-759.55</v>
      </c>
      <c r="M2097" s="10" t="str">
        <f>Cleaned_Data[[#This Row],[Product_Name]]</f>
        <v>React Infinity</v>
      </c>
      <c r="N2097" s="10" t="str">
        <f>Cleaned_Data[[#This Row],[Product_Line]]</f>
        <v>Running</v>
      </c>
      <c r="O2097" s="10" t="str">
        <f>Cleaned_Data[[#This Row],[Size]]</f>
        <v>L</v>
      </c>
      <c r="P2097" s="10" t="str">
        <f t="shared" si="64"/>
        <v>React Infinity|Running|L</v>
      </c>
      <c r="Q2097" s="11" t="str">
        <f>Cleaned_Data[[#This Row],[Order_Date]]</f>
        <v/>
      </c>
      <c r="R2097" s="10" t="str">
        <f>Cleaned_Data[[#This Row],[Region]]</f>
        <v>Delhi</v>
      </c>
      <c r="S2097" s="10" t="str">
        <f>Cleaned_Data[[#This Row],[Sales_Channel]]</f>
        <v>Retail</v>
      </c>
      <c r="T2097" s="10" t="str">
        <f>Cleaned_Data[[#This Row],[Gender_Category]]</f>
        <v>Kids</v>
      </c>
      <c r="U2097" t="str">
        <f t="shared" si="65"/>
        <v>Not Found</v>
      </c>
      <c r="V2097" s="10"/>
      <c r="W2097" s="10"/>
    </row>
    <row r="2098" spans="1:23" x14ac:dyDescent="0.3">
      <c r="A2098" s="10" t="s">
        <v>2417</v>
      </c>
      <c r="B2098" s="10">
        <f>Cleaned_Data[[#This Row],[Order_ID]]</f>
        <v>4195</v>
      </c>
      <c r="C2098" s="10" t="str">
        <f>_xlfn.XLOOKUP(P2098,Dim_Product!$E$2:$E$221,Dim_Product!$A$2:$A$221,"Not Found")</f>
        <v>PK-77</v>
      </c>
      <c r="D2098" s="10" t="str">
        <f>_xlfn.XLOOKUP(Table5[[#This Row],[Order_Date]],Table8[Date],Table8[Date_Key],"Not Found")</f>
        <v>DK-253</v>
      </c>
      <c r="E2098" s="10" t="str">
        <f>_xlfn.XLOOKUP(R2098,Table4[Region],Table4[Region_Key])</f>
        <v>RK-03</v>
      </c>
      <c r="F2098" s="10" t="str">
        <f>_xlfn.XLOOKUP(S2098,Table6[Sales_Channel],Table6[Channel_Key])</f>
        <v>CK-02</v>
      </c>
      <c r="G2098" s="10" t="str">
        <f>_xlfn.XLOOKUP(T2098,Table7[Gender_Category],Table7[Gender_Key])</f>
        <v>GK-01</v>
      </c>
      <c r="H2098" s="10">
        <f>Cleaned_Data[[#This Row],[Units_Sold]]</f>
        <v>2</v>
      </c>
      <c r="I2098" s="10">
        <f>Cleaned_Data[[#This Row],[MRP]]</f>
        <v>6317.4</v>
      </c>
      <c r="J2098" s="10">
        <f>Cleaned_Data[[#This Row],[Discount_Applied]]</f>
        <v>0</v>
      </c>
      <c r="K2098" s="10">
        <f>Cleaned_Data[[#This Row],[Revenue]]</f>
        <v>0</v>
      </c>
      <c r="L2098" s="10">
        <f>Cleaned_Data[[#This Row],[Profit]]</f>
        <v>-746.03</v>
      </c>
      <c r="M2098" s="10" t="str">
        <f>Cleaned_Data[[#This Row],[Product_Name]]</f>
        <v>Metcon 7</v>
      </c>
      <c r="N2098" s="10" t="str">
        <f>Cleaned_Data[[#This Row],[Product_Line]]</f>
        <v>Training</v>
      </c>
      <c r="O2098" s="10" t="str">
        <f>Cleaned_Data[[#This Row],[Size]]</f>
        <v>L</v>
      </c>
      <c r="P2098" s="10" t="str">
        <f t="shared" si="64"/>
        <v>Metcon 7|Training|L</v>
      </c>
      <c r="Q2098" s="11">
        <f>Cleaned_Data[[#This Row],[Order_Date]]</f>
        <v>45385</v>
      </c>
      <c r="R2098" s="10" t="str">
        <f>Cleaned_Data[[#This Row],[Region]]</f>
        <v>Mumbai</v>
      </c>
      <c r="S2098" s="10" t="str">
        <f>Cleaned_Data[[#This Row],[Sales_Channel]]</f>
        <v>Retail</v>
      </c>
      <c r="T2098" s="10" t="str">
        <f>Cleaned_Data[[#This Row],[Gender_Category]]</f>
        <v>Kids</v>
      </c>
      <c r="U2098" t="str">
        <f t="shared" si="65"/>
        <v>DK-253</v>
      </c>
      <c r="V2098" s="10"/>
      <c r="W2098" s="10"/>
    </row>
    <row r="2099" spans="1:23" x14ac:dyDescent="0.3">
      <c r="A2099" s="10" t="s">
        <v>2418</v>
      </c>
      <c r="B2099" s="10">
        <f>Cleaned_Data[[#This Row],[Order_ID]]</f>
        <v>4197</v>
      </c>
      <c r="C2099" s="10" t="str">
        <f>_xlfn.XLOOKUP(P2099,Dim_Product!$E$2:$E$221,Dim_Product!$A$2:$A$221,"Not Found")</f>
        <v>PK-05</v>
      </c>
      <c r="D2099" s="10" t="str">
        <f>_xlfn.XLOOKUP(Table5[[#This Row],[Order_Date]],Table8[Date],Table8[Date_Key],"Not Found")</f>
        <v>DK-420</v>
      </c>
      <c r="E2099" s="10" t="str">
        <f>_xlfn.XLOOKUP(R2099,Table4[Region],Table4[Region_Key])</f>
        <v>RK-06</v>
      </c>
      <c r="F2099" s="10" t="str">
        <f>_xlfn.XLOOKUP(S2099,Table6[Sales_Channel],Table6[Channel_Key])</f>
        <v>CK-01</v>
      </c>
      <c r="G2099" s="10" t="str">
        <f>_xlfn.XLOOKUP(T2099,Table7[Gender_Category],Table7[Gender_Key])</f>
        <v>GK-03</v>
      </c>
      <c r="H2099" s="10">
        <f>Cleaned_Data[[#This Row],[Units_Sold]]</f>
        <v>4</v>
      </c>
      <c r="I2099" s="10">
        <f>Cleaned_Data[[#This Row],[MRP]]</f>
        <v>7560.6</v>
      </c>
      <c r="J2099" s="10">
        <f>Cleaned_Data[[#This Row],[Discount_Applied]]</f>
        <v>0</v>
      </c>
      <c r="K2099" s="10">
        <f>Cleaned_Data[[#This Row],[Revenue]]</f>
        <v>0</v>
      </c>
      <c r="L2099" s="10">
        <f>Cleaned_Data[[#This Row],[Profit]]</f>
        <v>1415.35</v>
      </c>
      <c r="M2099" s="10" t="str">
        <f>Cleaned_Data[[#This Row],[Product_Name]]</f>
        <v>React Infinity</v>
      </c>
      <c r="N2099" s="10" t="str">
        <f>Cleaned_Data[[#This Row],[Product_Line]]</f>
        <v>Running</v>
      </c>
      <c r="O2099" s="10" t="str">
        <f>Cleaned_Data[[#This Row],[Size]]</f>
        <v>XL</v>
      </c>
      <c r="P2099" s="10" t="str">
        <f t="shared" si="64"/>
        <v>React Infinity|Running|XL</v>
      </c>
      <c r="Q2099" s="11">
        <f>Cleaned_Data[[#This Row],[Order_Date]]</f>
        <v>45552</v>
      </c>
      <c r="R2099" s="10" t="str">
        <f>Cleaned_Data[[#This Row],[Region]]</f>
        <v>Kolkata</v>
      </c>
      <c r="S2099" s="10" t="str">
        <f>Cleaned_Data[[#This Row],[Sales_Channel]]</f>
        <v>Online</v>
      </c>
      <c r="T2099" s="10" t="str">
        <f>Cleaned_Data[[#This Row],[Gender_Category]]</f>
        <v>Men</v>
      </c>
      <c r="U2099" t="str">
        <f t="shared" si="65"/>
        <v>DK-420</v>
      </c>
      <c r="V2099" s="10"/>
      <c r="W2099" s="10"/>
    </row>
    <row r="2100" spans="1:23" x14ac:dyDescent="0.3">
      <c r="A2100" s="10" t="s">
        <v>2419</v>
      </c>
      <c r="B2100" s="10">
        <f>Cleaned_Data[[#This Row],[Order_ID]]</f>
        <v>4198</v>
      </c>
      <c r="C2100" s="10" t="str">
        <f>_xlfn.XLOOKUP(P2100,Dim_Product!$E$2:$E$221,Dim_Product!$A$2:$A$221,"Not Found")</f>
        <v>PK-118</v>
      </c>
      <c r="D2100" s="10" t="str">
        <f>_xlfn.XLOOKUP(Table5[[#This Row],[Order_Date]],Table8[Date],Table8[Date_Key],"Not Found")</f>
        <v>DK-414</v>
      </c>
      <c r="E2100" s="10" t="str">
        <f>_xlfn.XLOOKUP(R2100,Table4[Region],Table4[Region_Key])</f>
        <v>RK-05</v>
      </c>
      <c r="F2100" s="10" t="str">
        <f>_xlfn.XLOOKUP(S2100,Table6[Sales_Channel],Table6[Channel_Key])</f>
        <v>CK-02</v>
      </c>
      <c r="G2100" s="10" t="str">
        <f>_xlfn.XLOOKUP(T2100,Table7[Gender_Category],Table7[Gender_Key])</f>
        <v>GK-03</v>
      </c>
      <c r="H2100" s="10">
        <f>Cleaned_Data[[#This Row],[Units_Sold]]</f>
        <v>2</v>
      </c>
      <c r="I2100" s="10">
        <f>Cleaned_Data[[#This Row],[MRP]]</f>
        <v>7860.63</v>
      </c>
      <c r="J2100" s="10">
        <f>Cleaned_Data[[#This Row],[Discount_Applied]]</f>
        <v>0.53</v>
      </c>
      <c r="K2100" s="10">
        <f>Cleaned_Data[[#This Row],[Revenue]]</f>
        <v>0</v>
      </c>
      <c r="L2100" s="10">
        <f>Cleaned_Data[[#This Row],[Profit]]</f>
        <v>-1087.1300000000001</v>
      </c>
      <c r="M2100" s="10" t="str">
        <f>Cleaned_Data[[#This Row],[Product_Name]]</f>
        <v>Pegasus Turbo</v>
      </c>
      <c r="N2100" s="10" t="str">
        <f>Cleaned_Data[[#This Row],[Product_Line]]</f>
        <v>Running</v>
      </c>
      <c r="O2100" s="10" t="str">
        <f>Cleaned_Data[[#This Row],[Size]]</f>
        <v>M</v>
      </c>
      <c r="P2100" s="10" t="str">
        <f t="shared" si="64"/>
        <v>Pegasus Turbo|Running|M</v>
      </c>
      <c r="Q2100" s="11">
        <f>Cleaned_Data[[#This Row],[Order_Date]]</f>
        <v>45546</v>
      </c>
      <c r="R2100" s="10" t="str">
        <f>Cleaned_Data[[#This Row],[Region]]</f>
        <v>Delhi</v>
      </c>
      <c r="S2100" s="10" t="str">
        <f>Cleaned_Data[[#This Row],[Sales_Channel]]</f>
        <v>Retail</v>
      </c>
      <c r="T2100" s="10" t="str">
        <f>Cleaned_Data[[#This Row],[Gender_Category]]</f>
        <v>Men</v>
      </c>
      <c r="U2100" t="str">
        <f t="shared" si="65"/>
        <v>DK-414</v>
      </c>
      <c r="V2100" s="10"/>
      <c r="W2100" s="10"/>
    </row>
    <row r="2101" spans="1:23" x14ac:dyDescent="0.3">
      <c r="A2101" s="10" t="s">
        <v>2420</v>
      </c>
      <c r="B2101" s="10">
        <f>Cleaned_Data[[#This Row],[Order_ID]]</f>
        <v>4199</v>
      </c>
      <c r="C2101" s="10" t="str">
        <f>_xlfn.XLOOKUP(P2101,Dim_Product!$E$2:$E$221,Dim_Product!$A$2:$A$221,"Not Found")</f>
        <v>PK-34</v>
      </c>
      <c r="D2101" s="10" t="str">
        <f>_xlfn.XLOOKUP(Table5[[#This Row],[Order_Date]],Table8[Date],Table8[Date_Key],"Not Found")</f>
        <v>DK-599</v>
      </c>
      <c r="E2101" s="10" t="str">
        <f>_xlfn.XLOOKUP(R2101,Table4[Region],Table4[Region_Key])</f>
        <v>RK-02</v>
      </c>
      <c r="F2101" s="10" t="str">
        <f>_xlfn.XLOOKUP(S2101,Table6[Sales_Channel],Table6[Channel_Key])</f>
        <v>CK-01</v>
      </c>
      <c r="G2101" s="10" t="str">
        <f>_xlfn.XLOOKUP(T2101,Table7[Gender_Category],Table7[Gender_Key])</f>
        <v>GK-02</v>
      </c>
      <c r="H2101" s="10">
        <f>Cleaned_Data[[#This Row],[Units_Sold]]</f>
        <v>2</v>
      </c>
      <c r="I2101" s="10">
        <f>Cleaned_Data[[#This Row],[MRP]]</f>
        <v>6110.0300000000007</v>
      </c>
      <c r="J2101" s="10">
        <f>Cleaned_Data[[#This Row],[Discount_Applied]]</f>
        <v>0</v>
      </c>
      <c r="K2101" s="10">
        <f>Cleaned_Data[[#This Row],[Revenue]]</f>
        <v>0</v>
      </c>
      <c r="L2101" s="10">
        <f>Cleaned_Data[[#This Row],[Profit]]</f>
        <v>-731.89</v>
      </c>
      <c r="M2101" s="10" t="str">
        <f>Cleaned_Data[[#This Row],[Product_Name]]</f>
        <v>Free RN</v>
      </c>
      <c r="N2101" s="10" t="str">
        <f>Cleaned_Data[[#This Row],[Product_Line]]</f>
        <v>Running</v>
      </c>
      <c r="O2101" s="10" t="str">
        <f>Cleaned_Data[[#This Row],[Size]]</f>
        <v>NA</v>
      </c>
      <c r="P2101" s="10" t="str">
        <f t="shared" si="64"/>
        <v>Free RN|Running|NA</v>
      </c>
      <c r="Q2101" s="11">
        <f>Cleaned_Data[[#This Row],[Order_Date]]</f>
        <v>45731</v>
      </c>
      <c r="R2101" s="10" t="str">
        <f>Cleaned_Data[[#This Row],[Region]]</f>
        <v>Hyderabad</v>
      </c>
      <c r="S2101" s="10" t="str">
        <f>Cleaned_Data[[#This Row],[Sales_Channel]]</f>
        <v>Online</v>
      </c>
      <c r="T2101" s="10" t="str">
        <f>Cleaned_Data[[#This Row],[Gender_Category]]</f>
        <v>Women</v>
      </c>
      <c r="U2101" t="str">
        <f t="shared" si="65"/>
        <v>DK-599</v>
      </c>
      <c r="V2101" s="10"/>
      <c r="W2101" s="10"/>
    </row>
    <row r="2102" spans="1:23" x14ac:dyDescent="0.3">
      <c r="A2102" s="10" t="s">
        <v>2421</v>
      </c>
      <c r="B2102" s="10">
        <f>Cleaned_Data[[#This Row],[Order_ID]]</f>
        <v>4200</v>
      </c>
      <c r="C2102" s="10" t="str">
        <f>_xlfn.XLOOKUP(P2102,Dim_Product!$E$2:$E$221,Dim_Product!$A$2:$A$221,"Not Found")</f>
        <v>PK-18</v>
      </c>
      <c r="D2102" s="10" t="str">
        <f>_xlfn.XLOOKUP(Table5[[#This Row],[Order_Date]],Table8[Date],Table8[Date_Key],"Not Found")</f>
        <v>DK-238</v>
      </c>
      <c r="E2102" s="10" t="str">
        <f>_xlfn.XLOOKUP(R2102,Table4[Region],Table4[Region_Key])</f>
        <v>RK-01</v>
      </c>
      <c r="F2102" s="10" t="str">
        <f>_xlfn.XLOOKUP(S2102,Table6[Sales_Channel],Table6[Channel_Key])</f>
        <v>CK-01</v>
      </c>
      <c r="G2102" s="10" t="str">
        <f>_xlfn.XLOOKUP(T2102,Table7[Gender_Category],Table7[Gender_Key])</f>
        <v>GK-02</v>
      </c>
      <c r="H2102" s="10">
        <f>Cleaned_Data[[#This Row],[Units_Sold]]</f>
        <v>2</v>
      </c>
      <c r="I2102" s="10">
        <f>Cleaned_Data[[#This Row],[MRP]]</f>
        <v>6110.0300000000007</v>
      </c>
      <c r="J2102" s="10">
        <f>Cleaned_Data[[#This Row],[Discount_Applied]]</f>
        <v>0.78</v>
      </c>
      <c r="K2102" s="10">
        <f>Cleaned_Data[[#This Row],[Revenue]]</f>
        <v>0</v>
      </c>
      <c r="L2102" s="10">
        <f>Cleaned_Data[[#This Row],[Profit]]</f>
        <v>-613.22</v>
      </c>
      <c r="M2102" s="10" t="str">
        <f>Cleaned_Data[[#This Row],[Product_Name]]</f>
        <v>Tiempo Legend</v>
      </c>
      <c r="N2102" s="10" t="str">
        <f>Cleaned_Data[[#This Row],[Product_Line]]</f>
        <v>Soccer</v>
      </c>
      <c r="O2102" s="10" t="str">
        <f>Cleaned_Data[[#This Row],[Size]]</f>
        <v>L</v>
      </c>
      <c r="P2102" s="10" t="str">
        <f t="shared" si="64"/>
        <v>Tiempo Legend|Soccer|L</v>
      </c>
      <c r="Q2102" s="11">
        <f>Cleaned_Data[[#This Row],[Order_Date]]</f>
        <v>45370</v>
      </c>
      <c r="R2102" s="10" t="str">
        <f>Cleaned_Data[[#This Row],[Region]]</f>
        <v>Bangalore</v>
      </c>
      <c r="S2102" s="10" t="str">
        <f>Cleaned_Data[[#This Row],[Sales_Channel]]</f>
        <v>Online</v>
      </c>
      <c r="T2102" s="10" t="str">
        <f>Cleaned_Data[[#This Row],[Gender_Category]]</f>
        <v>Women</v>
      </c>
      <c r="U2102" t="str">
        <f t="shared" si="65"/>
        <v>DK-238</v>
      </c>
      <c r="V2102" s="10"/>
      <c r="W2102" s="10"/>
    </row>
    <row r="2103" spans="1:23" x14ac:dyDescent="0.3">
      <c r="A2103" s="10" t="s">
        <v>2422</v>
      </c>
      <c r="B2103" s="10">
        <f>Cleaned_Data[[#This Row],[Order_ID]]</f>
        <v>4201</v>
      </c>
      <c r="C2103" s="10" t="str">
        <f>_xlfn.XLOOKUP(P2103,Dim_Product!$E$2:$E$221,Dim_Product!$A$2:$A$221,"Not Found")</f>
        <v>PK-46</v>
      </c>
      <c r="D2103" s="10" t="str">
        <f>_xlfn.XLOOKUP(Table5[[#This Row],[Order_Date]],Table8[Date],Table8[Date_Key],"Not Found")</f>
        <v>DK-351</v>
      </c>
      <c r="E2103" s="10" t="str">
        <f>_xlfn.XLOOKUP(R2103,Table4[Region],Table4[Region_Key])</f>
        <v>RK-06</v>
      </c>
      <c r="F2103" s="10" t="str">
        <f>_xlfn.XLOOKUP(S2103,Table6[Sales_Channel],Table6[Channel_Key])</f>
        <v>CK-02</v>
      </c>
      <c r="G2103" s="10" t="str">
        <f>_xlfn.XLOOKUP(T2103,Table7[Gender_Category],Table7[Gender_Key])</f>
        <v>GK-01</v>
      </c>
      <c r="H2103" s="10">
        <f>Cleaned_Data[[#This Row],[Units_Sold]]</f>
        <v>3</v>
      </c>
      <c r="I2103" s="10">
        <f>Cleaned_Data[[#This Row],[MRP]]</f>
        <v>6110.0300000000007</v>
      </c>
      <c r="J2103" s="10">
        <f>Cleaned_Data[[#This Row],[Discount_Applied]]</f>
        <v>0</v>
      </c>
      <c r="K2103" s="10">
        <f>Cleaned_Data[[#This Row],[Revenue]]</f>
        <v>0</v>
      </c>
      <c r="L2103" s="10">
        <f>Cleaned_Data[[#This Row],[Profit]]</f>
        <v>1412.54</v>
      </c>
      <c r="M2103" s="10" t="str">
        <f>Cleaned_Data[[#This Row],[Product_Name]]</f>
        <v>React Infinity</v>
      </c>
      <c r="N2103" s="10" t="str">
        <f>Cleaned_Data[[#This Row],[Product_Line]]</f>
        <v>Running</v>
      </c>
      <c r="O2103" s="10" t="str">
        <f>Cleaned_Data[[#This Row],[Size]]</f>
        <v>L</v>
      </c>
      <c r="P2103" s="10" t="str">
        <f t="shared" si="64"/>
        <v>React Infinity|Running|L</v>
      </c>
      <c r="Q2103" s="11">
        <f>Cleaned_Data[[#This Row],[Order_Date]]</f>
        <v>45483</v>
      </c>
      <c r="R2103" s="10" t="str">
        <f>Cleaned_Data[[#This Row],[Region]]</f>
        <v>Kolkata</v>
      </c>
      <c r="S2103" s="10" t="str">
        <f>Cleaned_Data[[#This Row],[Sales_Channel]]</f>
        <v>Retail</v>
      </c>
      <c r="T2103" s="10" t="str">
        <f>Cleaned_Data[[#This Row],[Gender_Category]]</f>
        <v>Kids</v>
      </c>
      <c r="U2103" t="str">
        <f t="shared" si="65"/>
        <v>DK-351</v>
      </c>
      <c r="V2103" s="10"/>
      <c r="W2103" s="10"/>
    </row>
    <row r="2104" spans="1:23" x14ac:dyDescent="0.3">
      <c r="A2104" s="10" t="s">
        <v>2423</v>
      </c>
      <c r="B2104" s="10">
        <f>Cleaned_Data[[#This Row],[Order_ID]]</f>
        <v>4202</v>
      </c>
      <c r="C2104" s="10" t="str">
        <f>_xlfn.XLOOKUP(P2104,Dim_Product!$E$2:$E$221,Dim_Product!$A$2:$A$221,"Not Found")</f>
        <v>PK-72</v>
      </c>
      <c r="D2104" s="10" t="str">
        <f>_xlfn.XLOOKUP(Table5[[#This Row],[Order_Date]],Table8[Date],Table8[Date_Key],"Not Found")</f>
        <v>DK-696</v>
      </c>
      <c r="E2104" s="10" t="str">
        <f>_xlfn.XLOOKUP(R2104,Table4[Region],Table4[Region_Key])</f>
        <v>RK-04</v>
      </c>
      <c r="F2104" s="10" t="str">
        <f>_xlfn.XLOOKUP(S2104,Table6[Sales_Channel],Table6[Channel_Key])</f>
        <v>CK-01</v>
      </c>
      <c r="G2104" s="10" t="str">
        <f>_xlfn.XLOOKUP(T2104,Table7[Gender_Category],Table7[Gender_Key])</f>
        <v>GK-03</v>
      </c>
      <c r="H2104" s="10">
        <f>Cleaned_Data[[#This Row],[Units_Sold]]</f>
        <v>4</v>
      </c>
      <c r="I2104" s="10">
        <f>Cleaned_Data[[#This Row],[MRP]]</f>
        <v>4996.25</v>
      </c>
      <c r="J2104" s="10">
        <f>Cleaned_Data[[#This Row],[Discount_Applied]]</f>
        <v>0</v>
      </c>
      <c r="K2104" s="10">
        <f>Cleaned_Data[[#This Row],[Revenue]]</f>
        <v>0</v>
      </c>
      <c r="L2104" s="10">
        <f>Cleaned_Data[[#This Row],[Profit]]</f>
        <v>299.85000000000002</v>
      </c>
      <c r="M2104" s="10" t="str">
        <f>Cleaned_Data[[#This Row],[Product_Name]]</f>
        <v>SuperRep Go</v>
      </c>
      <c r="N2104" s="10" t="str">
        <f>Cleaned_Data[[#This Row],[Product_Line]]</f>
        <v>Training</v>
      </c>
      <c r="O2104" s="10" t="str">
        <f>Cleaned_Data[[#This Row],[Size]]</f>
        <v>L</v>
      </c>
      <c r="P2104" s="10" t="str">
        <f t="shared" si="64"/>
        <v>SuperRep Go|Training|L</v>
      </c>
      <c r="Q2104" s="11">
        <f>Cleaned_Data[[#This Row],[Order_Date]]</f>
        <v>45828</v>
      </c>
      <c r="R2104" s="10" t="str">
        <f>Cleaned_Data[[#This Row],[Region]]</f>
        <v>Pune</v>
      </c>
      <c r="S2104" s="10" t="str">
        <f>Cleaned_Data[[#This Row],[Sales_Channel]]</f>
        <v>Online</v>
      </c>
      <c r="T2104" s="10" t="str">
        <f>Cleaned_Data[[#This Row],[Gender_Category]]</f>
        <v>Men</v>
      </c>
      <c r="U2104" t="str">
        <f t="shared" si="65"/>
        <v>DK-696</v>
      </c>
      <c r="V2104" s="10"/>
      <c r="W2104" s="10"/>
    </row>
    <row r="2105" spans="1:23" x14ac:dyDescent="0.3">
      <c r="A2105" s="10" t="s">
        <v>2424</v>
      </c>
      <c r="B2105" s="10">
        <f>Cleaned_Data[[#This Row],[Order_ID]]</f>
        <v>4203</v>
      </c>
      <c r="C2105" s="10" t="str">
        <f>_xlfn.XLOOKUP(P2105,Dim_Product!$E$2:$E$221,Dim_Product!$A$2:$A$221,"Not Found")</f>
        <v>PK-06</v>
      </c>
      <c r="D2105" s="10" t="str">
        <f>_xlfn.XLOOKUP(Table5[[#This Row],[Order_Date]],Table8[Date],Table8[Date_Key],"Not Found")</f>
        <v>Not Found</v>
      </c>
      <c r="E2105" s="10" t="str">
        <f>_xlfn.XLOOKUP(R2105,Table4[Region],Table4[Region_Key])</f>
        <v>RK-04</v>
      </c>
      <c r="F2105" s="10" t="str">
        <f>_xlfn.XLOOKUP(S2105,Table6[Sales_Channel],Table6[Channel_Key])</f>
        <v>CK-01</v>
      </c>
      <c r="G2105" s="10" t="str">
        <f>_xlfn.XLOOKUP(T2105,Table7[Gender_Category],Table7[Gender_Key])</f>
        <v>GK-01</v>
      </c>
      <c r="H2105" s="10">
        <f>Cleaned_Data[[#This Row],[Units_Sold]]</f>
        <v>2</v>
      </c>
      <c r="I2105" s="10">
        <f>Cleaned_Data[[#This Row],[MRP]]</f>
        <v>6110.0300000000007</v>
      </c>
      <c r="J2105" s="10">
        <f>Cleaned_Data[[#This Row],[Discount_Applied]]</f>
        <v>0</v>
      </c>
      <c r="K2105" s="10">
        <f>Cleaned_Data[[#This Row],[Revenue]]</f>
        <v>0</v>
      </c>
      <c r="L2105" s="10">
        <f>Cleaned_Data[[#This Row],[Profit]]</f>
        <v>1879.42</v>
      </c>
      <c r="M2105" s="10" t="str">
        <f>Cleaned_Data[[#This Row],[Product_Name]]</f>
        <v>Flex Trainer</v>
      </c>
      <c r="N2105" s="10" t="str">
        <f>Cleaned_Data[[#This Row],[Product_Line]]</f>
        <v>Training</v>
      </c>
      <c r="O2105" s="10" t="str">
        <f>Cleaned_Data[[#This Row],[Size]]</f>
        <v>M</v>
      </c>
      <c r="P2105" s="10" t="str">
        <f t="shared" si="64"/>
        <v>Flex Trainer|Training|M</v>
      </c>
      <c r="Q2105" s="11" t="str">
        <f>Cleaned_Data[[#This Row],[Order_Date]]</f>
        <v/>
      </c>
      <c r="R2105" s="10" t="str">
        <f>Cleaned_Data[[#This Row],[Region]]</f>
        <v>Pune</v>
      </c>
      <c r="S2105" s="10" t="str">
        <f>Cleaned_Data[[#This Row],[Sales_Channel]]</f>
        <v>Online</v>
      </c>
      <c r="T2105" s="10" t="str">
        <f>Cleaned_Data[[#This Row],[Gender_Category]]</f>
        <v>Kids</v>
      </c>
      <c r="U2105" t="str">
        <f t="shared" si="65"/>
        <v>Not Found</v>
      </c>
      <c r="V2105" s="10"/>
      <c r="W2105" s="10"/>
    </row>
    <row r="2106" spans="1:23" x14ac:dyDescent="0.3">
      <c r="A2106" s="10" t="s">
        <v>2425</v>
      </c>
      <c r="B2106" s="10">
        <f>Cleaned_Data[[#This Row],[Order_ID]]</f>
        <v>4204</v>
      </c>
      <c r="C2106" s="10" t="str">
        <f>_xlfn.XLOOKUP(P2106,Dim_Product!$E$2:$E$221,Dim_Product!$A$2:$A$221,"Not Found")</f>
        <v>PK-69</v>
      </c>
      <c r="D2106" s="10" t="str">
        <f>_xlfn.XLOOKUP(Table5[[#This Row],[Order_Date]],Table8[Date],Table8[Date_Key],"Not Found")</f>
        <v>DK-722</v>
      </c>
      <c r="E2106" s="10" t="str">
        <f>_xlfn.XLOOKUP(R2106,Table4[Region],Table4[Region_Key])</f>
        <v>RK-04</v>
      </c>
      <c r="F2106" s="10" t="str">
        <f>_xlfn.XLOOKUP(S2106,Table6[Sales_Channel],Table6[Channel_Key])</f>
        <v>CK-01</v>
      </c>
      <c r="G2106" s="10" t="str">
        <f>_xlfn.XLOOKUP(T2106,Table7[Gender_Category],Table7[Gender_Key])</f>
        <v>GK-01</v>
      </c>
      <c r="H2106" s="10">
        <f>Cleaned_Data[[#This Row],[Units_Sold]]</f>
        <v>2</v>
      </c>
      <c r="I2106" s="10">
        <f>Cleaned_Data[[#This Row],[MRP]]</f>
        <v>7265.47</v>
      </c>
      <c r="J2106" s="10">
        <f>Cleaned_Data[[#This Row],[Discount_Applied]]</f>
        <v>0</v>
      </c>
      <c r="K2106" s="10">
        <f>Cleaned_Data[[#This Row],[Revenue]]</f>
        <v>0</v>
      </c>
      <c r="L2106" s="10">
        <f>Cleaned_Data[[#This Row],[Profit]]</f>
        <v>1589.71</v>
      </c>
      <c r="M2106" s="10" t="str">
        <f>Cleaned_Data[[#This Row],[Product_Name]]</f>
        <v>Waffle One</v>
      </c>
      <c r="N2106" s="10" t="str">
        <f>Cleaned_Data[[#This Row],[Product_Line]]</f>
        <v>Lifestyle</v>
      </c>
      <c r="O2106" s="10" t="str">
        <f>Cleaned_Data[[#This Row],[Size]]</f>
        <v>NA</v>
      </c>
      <c r="P2106" s="10" t="str">
        <f t="shared" si="64"/>
        <v>Waffle One|Lifestyle|NA</v>
      </c>
      <c r="Q2106" s="11">
        <f>Cleaned_Data[[#This Row],[Order_Date]]</f>
        <v>45854</v>
      </c>
      <c r="R2106" s="10" t="str">
        <f>Cleaned_Data[[#This Row],[Region]]</f>
        <v>Pune</v>
      </c>
      <c r="S2106" s="10" t="str">
        <f>Cleaned_Data[[#This Row],[Sales_Channel]]</f>
        <v>Online</v>
      </c>
      <c r="T2106" s="10" t="str">
        <f>Cleaned_Data[[#This Row],[Gender_Category]]</f>
        <v>Kids</v>
      </c>
      <c r="U2106" t="str">
        <f t="shared" si="65"/>
        <v>DK-722</v>
      </c>
      <c r="V2106" s="10"/>
      <c r="W2106" s="10"/>
    </row>
    <row r="2107" spans="1:23" x14ac:dyDescent="0.3">
      <c r="A2107" s="10" t="s">
        <v>2426</v>
      </c>
      <c r="B2107" s="10">
        <f>Cleaned_Data[[#This Row],[Order_ID]]</f>
        <v>4205</v>
      </c>
      <c r="C2107" s="10" t="str">
        <f>_xlfn.XLOOKUP(P2107,Dim_Product!$E$2:$E$221,Dim_Product!$A$2:$A$221,"Not Found")</f>
        <v>PK-96</v>
      </c>
      <c r="D2107" s="10" t="str">
        <f>_xlfn.XLOOKUP(Table5[[#This Row],[Order_Date]],Table8[Date],Table8[Date_Key],"Not Found")</f>
        <v>DK-305</v>
      </c>
      <c r="E2107" s="10" t="str">
        <f>_xlfn.XLOOKUP(R2107,Table4[Region],Table4[Region_Key])</f>
        <v>RK-03</v>
      </c>
      <c r="F2107" s="10" t="str">
        <f>_xlfn.XLOOKUP(S2107,Table6[Sales_Channel],Table6[Channel_Key])</f>
        <v>CK-01</v>
      </c>
      <c r="G2107" s="10" t="str">
        <f>_xlfn.XLOOKUP(T2107,Table7[Gender_Category],Table7[Gender_Key])</f>
        <v>GK-01</v>
      </c>
      <c r="H2107" s="10">
        <f>Cleaned_Data[[#This Row],[Units_Sold]]</f>
        <v>2</v>
      </c>
      <c r="I2107" s="10">
        <f>Cleaned_Data[[#This Row],[MRP]]</f>
        <v>6110.0300000000007</v>
      </c>
      <c r="J2107" s="10">
        <f>Cleaned_Data[[#This Row],[Discount_Applied]]</f>
        <v>0</v>
      </c>
      <c r="K2107" s="10">
        <f>Cleaned_Data[[#This Row],[Revenue]]</f>
        <v>0</v>
      </c>
      <c r="L2107" s="10">
        <f>Cleaned_Data[[#This Row],[Profit]]</f>
        <v>2333.09</v>
      </c>
      <c r="M2107" s="10" t="str">
        <f>Cleaned_Data[[#This Row],[Product_Name]]</f>
        <v>Waffle One</v>
      </c>
      <c r="N2107" s="10" t="str">
        <f>Cleaned_Data[[#This Row],[Product_Line]]</f>
        <v>Lifestyle</v>
      </c>
      <c r="O2107" s="10" t="str">
        <f>Cleaned_Data[[#This Row],[Size]]</f>
        <v>XL</v>
      </c>
      <c r="P2107" s="10" t="str">
        <f t="shared" si="64"/>
        <v>Waffle One|Lifestyle|XL</v>
      </c>
      <c r="Q2107" s="11">
        <f>Cleaned_Data[[#This Row],[Order_Date]]</f>
        <v>45437</v>
      </c>
      <c r="R2107" s="10" t="str">
        <f>Cleaned_Data[[#This Row],[Region]]</f>
        <v>Mumbai</v>
      </c>
      <c r="S2107" s="10" t="str">
        <f>Cleaned_Data[[#This Row],[Sales_Channel]]</f>
        <v>Online</v>
      </c>
      <c r="T2107" s="10" t="str">
        <f>Cleaned_Data[[#This Row],[Gender_Category]]</f>
        <v>Kids</v>
      </c>
      <c r="U2107" t="str">
        <f t="shared" si="65"/>
        <v>DK-305</v>
      </c>
      <c r="V2107" s="10"/>
      <c r="W2107" s="10"/>
    </row>
    <row r="2108" spans="1:23" x14ac:dyDescent="0.3">
      <c r="A2108" s="10" t="s">
        <v>2427</v>
      </c>
      <c r="B2108" s="10">
        <f>Cleaned_Data[[#This Row],[Order_ID]]</f>
        <v>4206</v>
      </c>
      <c r="C2108" s="10" t="str">
        <f>_xlfn.XLOOKUP(P2108,Dim_Product!$E$2:$E$221,Dim_Product!$A$2:$A$221,"Not Found")</f>
        <v>PK-59</v>
      </c>
      <c r="D2108" s="10" t="str">
        <f>_xlfn.XLOOKUP(Table5[[#This Row],[Order_Date]],Table8[Date],Table8[Date_Key],"Not Found")</f>
        <v>Not Found</v>
      </c>
      <c r="E2108" s="10" t="str">
        <f>_xlfn.XLOOKUP(R2108,Table4[Region],Table4[Region_Key])</f>
        <v>RK-01</v>
      </c>
      <c r="F2108" s="10" t="str">
        <f>_xlfn.XLOOKUP(S2108,Table6[Sales_Channel],Table6[Channel_Key])</f>
        <v>CK-01</v>
      </c>
      <c r="G2108" s="10" t="str">
        <f>_xlfn.XLOOKUP(T2108,Table7[Gender_Category],Table7[Gender_Key])</f>
        <v>GK-01</v>
      </c>
      <c r="H2108" s="10">
        <f>Cleaned_Data[[#This Row],[Units_Sold]]</f>
        <v>2</v>
      </c>
      <c r="I2108" s="10">
        <f>Cleaned_Data[[#This Row],[MRP]]</f>
        <v>6110.0300000000007</v>
      </c>
      <c r="J2108" s="10">
        <f>Cleaned_Data[[#This Row],[Discount_Applied]]</f>
        <v>0</v>
      </c>
      <c r="K2108" s="10">
        <f>Cleaned_Data[[#This Row],[Revenue]]</f>
        <v>0</v>
      </c>
      <c r="L2108" s="10">
        <f>Cleaned_Data[[#This Row],[Profit]]</f>
        <v>943.16</v>
      </c>
      <c r="M2108" s="10" t="str">
        <f>Cleaned_Data[[#This Row],[Product_Name]]</f>
        <v>Kyrie Flytrap</v>
      </c>
      <c r="N2108" s="10" t="str">
        <f>Cleaned_Data[[#This Row],[Product_Line]]</f>
        <v>Basketball</v>
      </c>
      <c r="O2108" s="10" t="str">
        <f>Cleaned_Data[[#This Row],[Size]]</f>
        <v>NA</v>
      </c>
      <c r="P2108" s="10" t="str">
        <f t="shared" si="64"/>
        <v>Kyrie Flytrap|Basketball|NA</v>
      </c>
      <c r="Q2108" s="11" t="str">
        <f>Cleaned_Data[[#This Row],[Order_Date]]</f>
        <v/>
      </c>
      <c r="R2108" s="10" t="str">
        <f>Cleaned_Data[[#This Row],[Region]]</f>
        <v>Bangalore</v>
      </c>
      <c r="S2108" s="10" t="str">
        <f>Cleaned_Data[[#This Row],[Sales_Channel]]</f>
        <v>Online</v>
      </c>
      <c r="T2108" s="10" t="str">
        <f>Cleaned_Data[[#This Row],[Gender_Category]]</f>
        <v>Kids</v>
      </c>
      <c r="U2108" t="str">
        <f t="shared" si="65"/>
        <v>Not Found</v>
      </c>
      <c r="V2108" s="10"/>
      <c r="W2108" s="10"/>
    </row>
    <row r="2109" spans="1:23" x14ac:dyDescent="0.3">
      <c r="A2109" s="10" t="s">
        <v>2428</v>
      </c>
      <c r="B2109" s="10">
        <f>Cleaned_Data[[#This Row],[Order_ID]]</f>
        <v>4207</v>
      </c>
      <c r="C2109" s="10" t="str">
        <f>_xlfn.XLOOKUP(P2109,Dim_Product!$E$2:$E$221,Dim_Product!$A$2:$A$221,"Not Found")</f>
        <v>PK-53</v>
      </c>
      <c r="D2109" s="10" t="str">
        <f>_xlfn.XLOOKUP(Table5[[#This Row],[Order_Date]],Table8[Date],Table8[Date_Key],"Not Found")</f>
        <v>DK-642</v>
      </c>
      <c r="E2109" s="10" t="str">
        <f>_xlfn.XLOOKUP(R2109,Table4[Region],Table4[Region_Key])</f>
        <v>RK-02</v>
      </c>
      <c r="F2109" s="10" t="str">
        <f>_xlfn.XLOOKUP(S2109,Table6[Sales_Channel],Table6[Channel_Key])</f>
        <v>CK-02</v>
      </c>
      <c r="G2109" s="10" t="str">
        <f>_xlfn.XLOOKUP(T2109,Table7[Gender_Category],Table7[Gender_Key])</f>
        <v>GK-02</v>
      </c>
      <c r="H2109" s="10">
        <f>Cleaned_Data[[#This Row],[Units_Sold]]</f>
        <v>2</v>
      </c>
      <c r="I2109" s="10">
        <f>Cleaned_Data[[#This Row],[MRP]]</f>
        <v>6110.0300000000007</v>
      </c>
      <c r="J2109" s="10">
        <f>Cleaned_Data[[#This Row],[Discount_Applied]]</f>
        <v>0</v>
      </c>
      <c r="K2109" s="10">
        <f>Cleaned_Data[[#This Row],[Revenue]]</f>
        <v>0</v>
      </c>
      <c r="L2109" s="10">
        <f>Cleaned_Data[[#This Row],[Profit]]</f>
        <v>2063.27</v>
      </c>
      <c r="M2109" s="10" t="str">
        <f>Cleaned_Data[[#This Row],[Product_Name]]</f>
        <v>Air Jordan</v>
      </c>
      <c r="N2109" s="10" t="str">
        <f>Cleaned_Data[[#This Row],[Product_Line]]</f>
        <v>Basketball</v>
      </c>
      <c r="O2109" s="10" t="str">
        <f>Cleaned_Data[[#This Row],[Size]]</f>
        <v>L</v>
      </c>
      <c r="P2109" s="10" t="str">
        <f t="shared" si="64"/>
        <v>Air Jordan|Basketball|L</v>
      </c>
      <c r="Q2109" s="11">
        <f>Cleaned_Data[[#This Row],[Order_Date]]</f>
        <v>45774</v>
      </c>
      <c r="R2109" s="10" t="str">
        <f>Cleaned_Data[[#This Row],[Region]]</f>
        <v>Hyderabad</v>
      </c>
      <c r="S2109" s="10" t="str">
        <f>Cleaned_Data[[#This Row],[Sales_Channel]]</f>
        <v>Retail</v>
      </c>
      <c r="T2109" s="10" t="str">
        <f>Cleaned_Data[[#This Row],[Gender_Category]]</f>
        <v>Women</v>
      </c>
      <c r="U2109" t="str">
        <f t="shared" si="65"/>
        <v>DK-642</v>
      </c>
      <c r="V2109" s="10"/>
      <c r="W2109" s="10"/>
    </row>
    <row r="2110" spans="1:23" x14ac:dyDescent="0.3">
      <c r="A2110" s="10" t="s">
        <v>2429</v>
      </c>
      <c r="B2110" s="10">
        <f>Cleaned_Data[[#This Row],[Order_ID]]</f>
        <v>4208</v>
      </c>
      <c r="C2110" s="10" t="str">
        <f>_xlfn.XLOOKUP(P2110,Dim_Product!$E$2:$E$221,Dim_Product!$A$2:$A$221,"Not Found")</f>
        <v>PK-89</v>
      </c>
      <c r="D2110" s="10" t="str">
        <f>_xlfn.XLOOKUP(Table5[[#This Row],[Order_Date]],Table8[Date],Table8[Date_Key],"Not Found")</f>
        <v>DK-123</v>
      </c>
      <c r="E2110" s="10" t="str">
        <f>_xlfn.XLOOKUP(R2110,Table4[Region],Table4[Region_Key])</f>
        <v>RK-04</v>
      </c>
      <c r="F2110" s="10" t="str">
        <f>_xlfn.XLOOKUP(S2110,Table6[Sales_Channel],Table6[Channel_Key])</f>
        <v>CK-02</v>
      </c>
      <c r="G2110" s="10" t="str">
        <f>_xlfn.XLOOKUP(T2110,Table7[Gender_Category],Table7[Gender_Key])</f>
        <v>GK-01</v>
      </c>
      <c r="H2110" s="10">
        <f>Cleaned_Data[[#This Row],[Units_Sold]]</f>
        <v>2</v>
      </c>
      <c r="I2110" s="10">
        <f>Cleaned_Data[[#This Row],[MRP]]</f>
        <v>6110.0300000000007</v>
      </c>
      <c r="J2110" s="10">
        <f>Cleaned_Data[[#This Row],[Discount_Applied]]</f>
        <v>0</v>
      </c>
      <c r="K2110" s="10">
        <f>Cleaned_Data[[#This Row],[Revenue]]</f>
        <v>0</v>
      </c>
      <c r="L2110" s="10">
        <f>Cleaned_Data[[#This Row],[Profit]]</f>
        <v>-942.96</v>
      </c>
      <c r="M2110" s="10" t="str">
        <f>Cleaned_Data[[#This Row],[Product_Name]]</f>
        <v>React Infinity</v>
      </c>
      <c r="N2110" s="10" t="str">
        <f>Cleaned_Data[[#This Row],[Product_Line]]</f>
        <v>Running</v>
      </c>
      <c r="O2110" s="10" t="str">
        <f>Cleaned_Data[[#This Row],[Size]]</f>
        <v>NA</v>
      </c>
      <c r="P2110" s="10" t="str">
        <f t="shared" si="64"/>
        <v>React Infinity|Running|NA</v>
      </c>
      <c r="Q2110" s="11">
        <f>Cleaned_Data[[#This Row],[Order_Date]]</f>
        <v>45255</v>
      </c>
      <c r="R2110" s="10" t="str">
        <f>Cleaned_Data[[#This Row],[Region]]</f>
        <v>Pune</v>
      </c>
      <c r="S2110" s="10" t="str">
        <f>Cleaned_Data[[#This Row],[Sales_Channel]]</f>
        <v>Retail</v>
      </c>
      <c r="T2110" s="10" t="str">
        <f>Cleaned_Data[[#This Row],[Gender_Category]]</f>
        <v>Kids</v>
      </c>
      <c r="U2110" t="str">
        <f t="shared" si="65"/>
        <v>DK-123</v>
      </c>
      <c r="V2110" s="10"/>
      <c r="W2110" s="10"/>
    </row>
    <row r="2111" spans="1:23" x14ac:dyDescent="0.3">
      <c r="A2111" s="10" t="s">
        <v>2430</v>
      </c>
      <c r="B2111" s="10">
        <f>Cleaned_Data[[#This Row],[Order_ID]]</f>
        <v>4209</v>
      </c>
      <c r="C2111" s="10" t="str">
        <f>_xlfn.XLOOKUP(P2111,Dim_Product!$E$2:$E$221,Dim_Product!$A$2:$A$221,"Not Found")</f>
        <v>PK-114</v>
      </c>
      <c r="D2111" s="10" t="str">
        <f>_xlfn.XLOOKUP(Table5[[#This Row],[Order_Date]],Table8[Date],Table8[Date_Key],"Not Found")</f>
        <v>DK-493</v>
      </c>
      <c r="E2111" s="10" t="str">
        <f>_xlfn.XLOOKUP(R2111,Table4[Region],Table4[Region_Key])</f>
        <v>RK-06</v>
      </c>
      <c r="F2111" s="10" t="str">
        <f>_xlfn.XLOOKUP(S2111,Table6[Sales_Channel],Table6[Channel_Key])</f>
        <v>CK-01</v>
      </c>
      <c r="G2111" s="10" t="str">
        <f>_xlfn.XLOOKUP(T2111,Table7[Gender_Category],Table7[Gender_Key])</f>
        <v>GK-02</v>
      </c>
      <c r="H2111" s="10">
        <f>Cleaned_Data[[#This Row],[Units_Sold]]</f>
        <v>1</v>
      </c>
      <c r="I2111" s="10">
        <f>Cleaned_Data[[#This Row],[MRP]]</f>
        <v>6110.0300000000007</v>
      </c>
      <c r="J2111" s="10">
        <f>Cleaned_Data[[#This Row],[Discount_Applied]]</f>
        <v>0</v>
      </c>
      <c r="K2111" s="10">
        <f>Cleaned_Data[[#This Row],[Revenue]]</f>
        <v>0</v>
      </c>
      <c r="L2111" s="10">
        <f>Cleaned_Data[[#This Row],[Profit]]</f>
        <v>3222.58</v>
      </c>
      <c r="M2111" s="10" t="str">
        <f>Cleaned_Data[[#This Row],[Product_Name]]</f>
        <v>Air Zoom</v>
      </c>
      <c r="N2111" s="10" t="str">
        <f>Cleaned_Data[[#This Row],[Product_Line]]</f>
        <v>Running</v>
      </c>
      <c r="O2111" s="10" t="str">
        <f>Cleaned_Data[[#This Row],[Size]]</f>
        <v>M</v>
      </c>
      <c r="P2111" s="10" t="str">
        <f t="shared" si="64"/>
        <v>Air Zoom|Running|M</v>
      </c>
      <c r="Q2111" s="11">
        <f>Cleaned_Data[[#This Row],[Order_Date]]</f>
        <v>45625</v>
      </c>
      <c r="R2111" s="10" t="str">
        <f>Cleaned_Data[[#This Row],[Region]]</f>
        <v>Kolkata</v>
      </c>
      <c r="S2111" s="10" t="str">
        <f>Cleaned_Data[[#This Row],[Sales_Channel]]</f>
        <v>Online</v>
      </c>
      <c r="T2111" s="10" t="str">
        <f>Cleaned_Data[[#This Row],[Gender_Category]]</f>
        <v>Women</v>
      </c>
      <c r="U2111" t="str">
        <f t="shared" si="65"/>
        <v>DK-493</v>
      </c>
      <c r="V2111" s="10"/>
      <c r="W2111" s="10"/>
    </row>
    <row r="2112" spans="1:23" x14ac:dyDescent="0.3">
      <c r="A2112" s="10" t="s">
        <v>2431</v>
      </c>
      <c r="B2112" s="10">
        <f>Cleaned_Data[[#This Row],[Order_ID]]</f>
        <v>4210</v>
      </c>
      <c r="C2112" s="10" t="str">
        <f>_xlfn.XLOOKUP(P2112,Dim_Product!$E$2:$E$221,Dim_Product!$A$2:$A$221,"Not Found")</f>
        <v>PK-01</v>
      </c>
      <c r="D2112" s="10" t="str">
        <f>_xlfn.XLOOKUP(Table5[[#This Row],[Order_Date]],Table8[Date],Table8[Date_Key],"Not Found")</f>
        <v>DK-398</v>
      </c>
      <c r="E2112" s="10" t="str">
        <f>_xlfn.XLOOKUP(R2112,Table4[Region],Table4[Region_Key])</f>
        <v>RK-03</v>
      </c>
      <c r="F2112" s="10" t="str">
        <f>_xlfn.XLOOKUP(S2112,Table6[Sales_Channel],Table6[Channel_Key])</f>
        <v>CK-02</v>
      </c>
      <c r="G2112" s="10" t="str">
        <f>_xlfn.XLOOKUP(T2112,Table7[Gender_Category],Table7[Gender_Key])</f>
        <v>GK-01</v>
      </c>
      <c r="H2112" s="10">
        <f>Cleaned_Data[[#This Row],[Units_Sold]]</f>
        <v>3</v>
      </c>
      <c r="I2112" s="10">
        <f>Cleaned_Data[[#This Row],[MRP]]</f>
        <v>6110.0300000000007</v>
      </c>
      <c r="J2112" s="10">
        <f>Cleaned_Data[[#This Row],[Discount_Applied]]</f>
        <v>0</v>
      </c>
      <c r="K2112" s="10">
        <f>Cleaned_Data[[#This Row],[Revenue]]</f>
        <v>0</v>
      </c>
      <c r="L2112" s="10">
        <f>Cleaned_Data[[#This Row],[Profit]]</f>
        <v>2738.04</v>
      </c>
      <c r="M2112" s="10" t="str">
        <f>Cleaned_Data[[#This Row],[Product_Name]]</f>
        <v>SuperRep Go</v>
      </c>
      <c r="N2112" s="10" t="str">
        <f>Cleaned_Data[[#This Row],[Product_Line]]</f>
        <v>Training</v>
      </c>
      <c r="O2112" s="10" t="str">
        <f>Cleaned_Data[[#This Row],[Size]]</f>
        <v>M</v>
      </c>
      <c r="P2112" s="10" t="str">
        <f t="shared" si="64"/>
        <v>SuperRep Go|Training|M</v>
      </c>
      <c r="Q2112" s="11">
        <f>Cleaned_Data[[#This Row],[Order_Date]]</f>
        <v>45530</v>
      </c>
      <c r="R2112" s="10" t="str">
        <f>Cleaned_Data[[#This Row],[Region]]</f>
        <v>Mumbai</v>
      </c>
      <c r="S2112" s="10" t="str">
        <f>Cleaned_Data[[#This Row],[Sales_Channel]]</f>
        <v>Retail</v>
      </c>
      <c r="T2112" s="10" t="str">
        <f>Cleaned_Data[[#This Row],[Gender_Category]]</f>
        <v>Kids</v>
      </c>
      <c r="U2112" t="str">
        <f t="shared" si="65"/>
        <v>DK-398</v>
      </c>
      <c r="V2112" s="10"/>
      <c r="W2112" s="10"/>
    </row>
    <row r="2113" spans="1:23" x14ac:dyDescent="0.3">
      <c r="A2113" s="10" t="s">
        <v>2432</v>
      </c>
      <c r="B2113" s="10">
        <f>Cleaned_Data[[#This Row],[Order_ID]]</f>
        <v>4211</v>
      </c>
      <c r="C2113" s="10" t="str">
        <f>_xlfn.XLOOKUP(P2113,Dim_Product!$E$2:$E$221,Dim_Product!$A$2:$A$221,"Not Found")</f>
        <v>PK-16</v>
      </c>
      <c r="D2113" s="10" t="str">
        <f>_xlfn.XLOOKUP(Table5[[#This Row],[Order_Date]],Table8[Date],Table8[Date_Key],"Not Found")</f>
        <v>DK-490</v>
      </c>
      <c r="E2113" s="10" t="str">
        <f>_xlfn.XLOOKUP(R2113,Table4[Region],Table4[Region_Key])</f>
        <v>RK-02</v>
      </c>
      <c r="F2113" s="10" t="str">
        <f>_xlfn.XLOOKUP(S2113,Table6[Sales_Channel],Table6[Channel_Key])</f>
        <v>CK-01</v>
      </c>
      <c r="G2113" s="10" t="str">
        <f>_xlfn.XLOOKUP(T2113,Table7[Gender_Category],Table7[Gender_Key])</f>
        <v>GK-03</v>
      </c>
      <c r="H2113" s="10">
        <f>Cleaned_Data[[#This Row],[Units_Sold]]</f>
        <v>0</v>
      </c>
      <c r="I2113" s="10">
        <f>Cleaned_Data[[#This Row],[MRP]]</f>
        <v>6110.0300000000007</v>
      </c>
      <c r="J2113" s="10">
        <f>Cleaned_Data[[#This Row],[Discount_Applied]]</f>
        <v>0</v>
      </c>
      <c r="K2113" s="10">
        <f>Cleaned_Data[[#This Row],[Revenue]]</f>
        <v>0</v>
      </c>
      <c r="L2113" s="10">
        <f>Cleaned_Data[[#This Row],[Profit]]</f>
        <v>-253.76</v>
      </c>
      <c r="M2113" s="10" t="str">
        <f>Cleaned_Data[[#This Row],[Product_Name]]</f>
        <v>Air Jordan</v>
      </c>
      <c r="N2113" s="10" t="str">
        <f>Cleaned_Data[[#This Row],[Product_Line]]</f>
        <v>Basketball</v>
      </c>
      <c r="O2113" s="10" t="str">
        <f>Cleaned_Data[[#This Row],[Size]]</f>
        <v>9</v>
      </c>
      <c r="P2113" s="10" t="str">
        <f t="shared" si="64"/>
        <v>Air Jordan|Basketball|9</v>
      </c>
      <c r="Q2113" s="11">
        <f>Cleaned_Data[[#This Row],[Order_Date]]</f>
        <v>45622</v>
      </c>
      <c r="R2113" s="10" t="str">
        <f>Cleaned_Data[[#This Row],[Region]]</f>
        <v>Hyderabad</v>
      </c>
      <c r="S2113" s="10" t="str">
        <f>Cleaned_Data[[#This Row],[Sales_Channel]]</f>
        <v>Online</v>
      </c>
      <c r="T2113" s="10" t="str">
        <f>Cleaned_Data[[#This Row],[Gender_Category]]</f>
        <v>Men</v>
      </c>
      <c r="U2113" t="str">
        <f t="shared" si="65"/>
        <v>DK-490</v>
      </c>
      <c r="V2113" s="10"/>
      <c r="W2113" s="10"/>
    </row>
    <row r="2114" spans="1:23" x14ac:dyDescent="0.3">
      <c r="A2114" s="10" t="s">
        <v>2433</v>
      </c>
      <c r="B2114" s="10">
        <f>Cleaned_Data[[#This Row],[Order_ID]]</f>
        <v>4212</v>
      </c>
      <c r="C2114" s="10" t="str">
        <f>_xlfn.XLOOKUP(P2114,Dim_Product!$E$2:$E$221,Dim_Product!$A$2:$A$221,"Not Found")</f>
        <v>PK-05</v>
      </c>
      <c r="D2114" s="10" t="str">
        <f>_xlfn.XLOOKUP(Table5[[#This Row],[Order_Date]],Table8[Date],Table8[Date_Key],"Not Found")</f>
        <v>DK-637</v>
      </c>
      <c r="E2114" s="10" t="str">
        <f>_xlfn.XLOOKUP(R2114,Table4[Region],Table4[Region_Key])</f>
        <v>RK-06</v>
      </c>
      <c r="F2114" s="10" t="str">
        <f>_xlfn.XLOOKUP(S2114,Table6[Sales_Channel],Table6[Channel_Key])</f>
        <v>CK-01</v>
      </c>
      <c r="G2114" s="10" t="str">
        <f>_xlfn.XLOOKUP(T2114,Table7[Gender_Category],Table7[Gender_Key])</f>
        <v>GK-03</v>
      </c>
      <c r="H2114" s="10">
        <f>Cleaned_Data[[#This Row],[Units_Sold]]</f>
        <v>3</v>
      </c>
      <c r="I2114" s="10">
        <f>Cleaned_Data[[#This Row],[MRP]]</f>
        <v>6110.0300000000007</v>
      </c>
      <c r="J2114" s="10">
        <f>Cleaned_Data[[#This Row],[Discount_Applied]]</f>
        <v>0.9</v>
      </c>
      <c r="K2114" s="10">
        <f>Cleaned_Data[[#This Row],[Revenue]]</f>
        <v>0</v>
      </c>
      <c r="L2114" s="10">
        <f>Cleaned_Data[[#This Row],[Profit]]</f>
        <v>3556.86</v>
      </c>
      <c r="M2114" s="10" t="str">
        <f>Cleaned_Data[[#This Row],[Product_Name]]</f>
        <v>React Infinity</v>
      </c>
      <c r="N2114" s="10" t="str">
        <f>Cleaned_Data[[#This Row],[Product_Line]]</f>
        <v>Running</v>
      </c>
      <c r="O2114" s="10" t="str">
        <f>Cleaned_Data[[#This Row],[Size]]</f>
        <v>XL</v>
      </c>
      <c r="P2114" s="10" t="str">
        <f t="shared" si="64"/>
        <v>React Infinity|Running|XL</v>
      </c>
      <c r="Q2114" s="11">
        <f>Cleaned_Data[[#This Row],[Order_Date]]</f>
        <v>45769</v>
      </c>
      <c r="R2114" s="10" t="str">
        <f>Cleaned_Data[[#This Row],[Region]]</f>
        <v>Kolkata</v>
      </c>
      <c r="S2114" s="10" t="str">
        <f>Cleaned_Data[[#This Row],[Sales_Channel]]</f>
        <v>Online</v>
      </c>
      <c r="T2114" s="10" t="str">
        <f>Cleaned_Data[[#This Row],[Gender_Category]]</f>
        <v>Men</v>
      </c>
      <c r="U2114" t="str">
        <f t="shared" si="65"/>
        <v>DK-637</v>
      </c>
      <c r="V2114" s="10"/>
      <c r="W2114" s="10"/>
    </row>
    <row r="2115" spans="1:23" x14ac:dyDescent="0.3">
      <c r="A2115" s="10" t="s">
        <v>2434</v>
      </c>
      <c r="B2115" s="10">
        <f>Cleaned_Data[[#This Row],[Order_ID]]</f>
        <v>4213</v>
      </c>
      <c r="C2115" s="10" t="str">
        <f>_xlfn.XLOOKUP(P2115,Dim_Product!$E$2:$E$221,Dim_Product!$A$2:$A$221,"Not Found")</f>
        <v>PK-110</v>
      </c>
      <c r="D2115" s="10" t="str">
        <f>_xlfn.XLOOKUP(Table5[[#This Row],[Order_Date]],Table8[Date],Table8[Date_Key],"Not Found")</f>
        <v>DK-657</v>
      </c>
      <c r="E2115" s="10" t="str">
        <f>_xlfn.XLOOKUP(R2115,Table4[Region],Table4[Region_Key])</f>
        <v>RK-05</v>
      </c>
      <c r="F2115" s="10" t="str">
        <f>_xlfn.XLOOKUP(S2115,Table6[Sales_Channel],Table6[Channel_Key])</f>
        <v>CK-02</v>
      </c>
      <c r="G2115" s="10" t="str">
        <f>_xlfn.XLOOKUP(T2115,Table7[Gender_Category],Table7[Gender_Key])</f>
        <v>GK-03</v>
      </c>
      <c r="H2115" s="10">
        <f>Cleaned_Data[[#This Row],[Units_Sold]]</f>
        <v>0</v>
      </c>
      <c r="I2115" s="10">
        <f>Cleaned_Data[[#This Row],[MRP]]</f>
        <v>6110.0300000000007</v>
      </c>
      <c r="J2115" s="10">
        <f>Cleaned_Data[[#This Row],[Discount_Applied]]</f>
        <v>0</v>
      </c>
      <c r="K2115" s="10">
        <f>Cleaned_Data[[#This Row],[Revenue]]</f>
        <v>0</v>
      </c>
      <c r="L2115" s="10">
        <f>Cleaned_Data[[#This Row],[Profit]]</f>
        <v>1165.42</v>
      </c>
      <c r="M2115" s="10" t="str">
        <f>Cleaned_Data[[#This Row],[Product_Name]]</f>
        <v>Dunk Low</v>
      </c>
      <c r="N2115" s="10" t="str">
        <f>Cleaned_Data[[#This Row],[Product_Line]]</f>
        <v>Lifestyle</v>
      </c>
      <c r="O2115" s="10" t="str">
        <f>Cleaned_Data[[#This Row],[Size]]</f>
        <v>L</v>
      </c>
      <c r="P2115" s="10" t="str">
        <f t="shared" ref="P2115:P2178" si="66">TRIM(M2115)&amp;"|"&amp;TRIM(N2115)&amp;"|"&amp;TRIM(O2115)</f>
        <v>Dunk Low|Lifestyle|L</v>
      </c>
      <c r="Q2115" s="11">
        <f>Cleaned_Data[[#This Row],[Order_Date]]</f>
        <v>45789</v>
      </c>
      <c r="R2115" s="10" t="str">
        <f>Cleaned_Data[[#This Row],[Region]]</f>
        <v>Delhi</v>
      </c>
      <c r="S2115" s="10" t="str">
        <f>Cleaned_Data[[#This Row],[Sales_Channel]]</f>
        <v>Retail</v>
      </c>
      <c r="T2115" s="10" t="str">
        <f>Cleaned_Data[[#This Row],[Gender_Category]]</f>
        <v>Men</v>
      </c>
      <c r="U2115" t="str">
        <f t="shared" ref="U2115:U2178" si="67">IF(D2115="",0,D2115)</f>
        <v>DK-657</v>
      </c>
      <c r="V2115" s="10"/>
      <c r="W2115" s="10"/>
    </row>
    <row r="2116" spans="1:23" x14ac:dyDescent="0.3">
      <c r="A2116" s="10" t="s">
        <v>2435</v>
      </c>
      <c r="B2116" s="10">
        <f>Cleaned_Data[[#This Row],[Order_ID]]</f>
        <v>4214</v>
      </c>
      <c r="C2116" s="10" t="str">
        <f>_xlfn.XLOOKUP(P2116,Dim_Product!$E$2:$E$221,Dim_Product!$A$2:$A$221,"Not Found")</f>
        <v>PK-12</v>
      </c>
      <c r="D2116" s="10" t="str">
        <f>_xlfn.XLOOKUP(Table5[[#This Row],[Order_Date]],Table8[Date],Table8[Date_Key],"Not Found")</f>
        <v>DK-719</v>
      </c>
      <c r="E2116" s="10" t="str">
        <f>_xlfn.XLOOKUP(R2116,Table4[Region],Table4[Region_Key])</f>
        <v>RK-04</v>
      </c>
      <c r="F2116" s="10" t="str">
        <f>_xlfn.XLOOKUP(S2116,Table6[Sales_Channel],Table6[Channel_Key])</f>
        <v>CK-02</v>
      </c>
      <c r="G2116" s="10" t="str">
        <f>_xlfn.XLOOKUP(T2116,Table7[Gender_Category],Table7[Gender_Key])</f>
        <v>GK-03</v>
      </c>
      <c r="H2116" s="10">
        <f>Cleaned_Data[[#This Row],[Units_Sold]]</f>
        <v>2</v>
      </c>
      <c r="I2116" s="10">
        <f>Cleaned_Data[[#This Row],[MRP]]</f>
        <v>6110.0300000000007</v>
      </c>
      <c r="J2116" s="10">
        <f>Cleaned_Data[[#This Row],[Discount_Applied]]</f>
        <v>0</v>
      </c>
      <c r="K2116" s="10">
        <f>Cleaned_Data[[#This Row],[Revenue]]</f>
        <v>0</v>
      </c>
      <c r="L2116" s="10">
        <f>Cleaned_Data[[#This Row],[Profit]]</f>
        <v>1393.11</v>
      </c>
      <c r="M2116" s="10" t="str">
        <f>Cleaned_Data[[#This Row],[Product_Name]]</f>
        <v>SuperRep Go</v>
      </c>
      <c r="N2116" s="10" t="str">
        <f>Cleaned_Data[[#This Row],[Product_Line]]</f>
        <v>Training</v>
      </c>
      <c r="O2116" s="10" t="str">
        <f>Cleaned_Data[[#This Row],[Size]]</f>
        <v>NA</v>
      </c>
      <c r="P2116" s="10" t="str">
        <f t="shared" si="66"/>
        <v>SuperRep Go|Training|NA</v>
      </c>
      <c r="Q2116" s="11">
        <f>Cleaned_Data[[#This Row],[Order_Date]]</f>
        <v>45851</v>
      </c>
      <c r="R2116" s="10" t="str">
        <f>Cleaned_Data[[#This Row],[Region]]</f>
        <v>Pune</v>
      </c>
      <c r="S2116" s="10" t="str">
        <f>Cleaned_Data[[#This Row],[Sales_Channel]]</f>
        <v>Retail</v>
      </c>
      <c r="T2116" s="10" t="str">
        <f>Cleaned_Data[[#This Row],[Gender_Category]]</f>
        <v>Men</v>
      </c>
      <c r="U2116" t="str">
        <f t="shared" si="67"/>
        <v>DK-719</v>
      </c>
      <c r="V2116" s="10"/>
      <c r="W2116" s="10"/>
    </row>
    <row r="2117" spans="1:23" x14ac:dyDescent="0.3">
      <c r="A2117" s="10" t="s">
        <v>2436</v>
      </c>
      <c r="B2117" s="10">
        <f>Cleaned_Data[[#This Row],[Order_ID]]</f>
        <v>4215</v>
      </c>
      <c r="C2117" s="10" t="str">
        <f>_xlfn.XLOOKUP(P2117,Dim_Product!$E$2:$E$221,Dim_Product!$A$2:$A$221,"Not Found")</f>
        <v>PK-70</v>
      </c>
      <c r="D2117" s="10" t="str">
        <f>_xlfn.XLOOKUP(Table5[[#This Row],[Order_Date]],Table8[Date],Table8[Date_Key],"Not Found")</f>
        <v>DK-659</v>
      </c>
      <c r="E2117" s="10" t="str">
        <f>_xlfn.XLOOKUP(R2117,Table4[Region],Table4[Region_Key])</f>
        <v>RK-06</v>
      </c>
      <c r="F2117" s="10" t="str">
        <f>_xlfn.XLOOKUP(S2117,Table6[Sales_Channel],Table6[Channel_Key])</f>
        <v>CK-01</v>
      </c>
      <c r="G2117" s="10" t="str">
        <f>_xlfn.XLOOKUP(T2117,Table7[Gender_Category],Table7[Gender_Key])</f>
        <v>GK-03</v>
      </c>
      <c r="H2117" s="10">
        <f>Cleaned_Data[[#This Row],[Units_Sold]]</f>
        <v>3</v>
      </c>
      <c r="I2117" s="10">
        <f>Cleaned_Data[[#This Row],[MRP]]</f>
        <v>7213.51</v>
      </c>
      <c r="J2117" s="10">
        <f>Cleaned_Data[[#This Row],[Discount_Applied]]</f>
        <v>0</v>
      </c>
      <c r="K2117" s="10">
        <f>Cleaned_Data[[#This Row],[Revenue]]</f>
        <v>0</v>
      </c>
      <c r="L2117" s="10">
        <f>Cleaned_Data[[#This Row],[Profit]]</f>
        <v>960.82</v>
      </c>
      <c r="M2117" s="10" t="str">
        <f>Cleaned_Data[[#This Row],[Product_Name]]</f>
        <v>Flex Trainer</v>
      </c>
      <c r="N2117" s="10" t="str">
        <f>Cleaned_Data[[#This Row],[Product_Line]]</f>
        <v>Training</v>
      </c>
      <c r="O2117" s="10" t="str">
        <f>Cleaned_Data[[#This Row],[Size]]</f>
        <v>XL</v>
      </c>
      <c r="P2117" s="10" t="str">
        <f t="shared" si="66"/>
        <v>Flex Trainer|Training|XL</v>
      </c>
      <c r="Q2117" s="11">
        <f>Cleaned_Data[[#This Row],[Order_Date]]</f>
        <v>45791</v>
      </c>
      <c r="R2117" s="10" t="str">
        <f>Cleaned_Data[[#This Row],[Region]]</f>
        <v>Kolkata</v>
      </c>
      <c r="S2117" s="10" t="str">
        <f>Cleaned_Data[[#This Row],[Sales_Channel]]</f>
        <v>Online</v>
      </c>
      <c r="T2117" s="10" t="str">
        <f>Cleaned_Data[[#This Row],[Gender_Category]]</f>
        <v>Men</v>
      </c>
      <c r="U2117" t="str">
        <f t="shared" si="67"/>
        <v>DK-659</v>
      </c>
      <c r="V2117" s="10"/>
      <c r="W2117" s="10"/>
    </row>
    <row r="2118" spans="1:23" x14ac:dyDescent="0.3">
      <c r="A2118" s="10" t="s">
        <v>2437</v>
      </c>
      <c r="B2118" s="10">
        <f>Cleaned_Data[[#This Row],[Order_ID]]</f>
        <v>4216</v>
      </c>
      <c r="C2118" s="10" t="str">
        <f>_xlfn.XLOOKUP(P2118,Dim_Product!$E$2:$E$221,Dim_Product!$A$2:$A$221,"Not Found")</f>
        <v>PK-20</v>
      </c>
      <c r="D2118" s="10" t="str">
        <f>_xlfn.XLOOKUP(Table5[[#This Row],[Order_Date]],Table8[Date],Table8[Date_Key],"Not Found")</f>
        <v>DK-391</v>
      </c>
      <c r="E2118" s="10" t="str">
        <f>_xlfn.XLOOKUP(R2118,Table4[Region],Table4[Region_Key])</f>
        <v>RK-05</v>
      </c>
      <c r="F2118" s="10" t="str">
        <f>_xlfn.XLOOKUP(S2118,Table6[Sales_Channel],Table6[Channel_Key])</f>
        <v>CK-01</v>
      </c>
      <c r="G2118" s="10" t="str">
        <f>_xlfn.XLOOKUP(T2118,Table7[Gender_Category],Table7[Gender_Key])</f>
        <v>GK-01</v>
      </c>
      <c r="H2118" s="10">
        <f>Cleaned_Data[[#This Row],[Units_Sold]]</f>
        <v>-1</v>
      </c>
      <c r="I2118" s="10">
        <f>Cleaned_Data[[#This Row],[MRP]]</f>
        <v>4989.1499999999996</v>
      </c>
      <c r="J2118" s="10">
        <f>Cleaned_Data[[#This Row],[Discount_Applied]]</f>
        <v>0</v>
      </c>
      <c r="K2118" s="10">
        <f>Cleaned_Data[[#This Row],[Revenue]]</f>
        <v>0</v>
      </c>
      <c r="L2118" s="10">
        <f>Cleaned_Data[[#This Row],[Profit]]</f>
        <v>3445.94</v>
      </c>
      <c r="M2118" s="10" t="str">
        <f>Cleaned_Data[[#This Row],[Product_Name]]</f>
        <v>Waffle One</v>
      </c>
      <c r="N2118" s="10" t="str">
        <f>Cleaned_Data[[#This Row],[Product_Line]]</f>
        <v>Lifestyle</v>
      </c>
      <c r="O2118" s="10" t="str">
        <f>Cleaned_Data[[#This Row],[Size]]</f>
        <v>M</v>
      </c>
      <c r="P2118" s="10" t="str">
        <f t="shared" si="66"/>
        <v>Waffle One|Lifestyle|M</v>
      </c>
      <c r="Q2118" s="11">
        <f>Cleaned_Data[[#This Row],[Order_Date]]</f>
        <v>45523</v>
      </c>
      <c r="R2118" s="10" t="str">
        <f>Cleaned_Data[[#This Row],[Region]]</f>
        <v>Delhi</v>
      </c>
      <c r="S2118" s="10" t="str">
        <f>Cleaned_Data[[#This Row],[Sales_Channel]]</f>
        <v>Online</v>
      </c>
      <c r="T2118" s="10" t="str">
        <f>Cleaned_Data[[#This Row],[Gender_Category]]</f>
        <v>Kids</v>
      </c>
      <c r="U2118" t="str">
        <f t="shared" si="67"/>
        <v>DK-391</v>
      </c>
      <c r="V2118" s="10"/>
      <c r="W2118" s="10"/>
    </row>
    <row r="2119" spans="1:23" x14ac:dyDescent="0.3">
      <c r="A2119" s="10" t="s">
        <v>2438</v>
      </c>
      <c r="B2119" s="10">
        <f>Cleaned_Data[[#This Row],[Order_ID]]</f>
        <v>4217</v>
      </c>
      <c r="C2119" s="10" t="str">
        <f>_xlfn.XLOOKUP(P2119,Dim_Product!$E$2:$E$221,Dim_Product!$A$2:$A$221,"Not Found")</f>
        <v>PK-35</v>
      </c>
      <c r="D2119" s="10" t="str">
        <f>_xlfn.XLOOKUP(Table5[[#This Row],[Order_Date]],Table8[Date],Table8[Date_Key],"Not Found")</f>
        <v>DK-436</v>
      </c>
      <c r="E2119" s="10" t="str">
        <f>_xlfn.XLOOKUP(R2119,Table4[Region],Table4[Region_Key])</f>
        <v>RK-05</v>
      </c>
      <c r="F2119" s="10" t="str">
        <f>_xlfn.XLOOKUP(S2119,Table6[Sales_Channel],Table6[Channel_Key])</f>
        <v>CK-01</v>
      </c>
      <c r="G2119" s="10" t="str">
        <f>_xlfn.XLOOKUP(T2119,Table7[Gender_Category],Table7[Gender_Key])</f>
        <v>GK-03</v>
      </c>
      <c r="H2119" s="10">
        <f>Cleaned_Data[[#This Row],[Units_Sold]]</f>
        <v>2</v>
      </c>
      <c r="I2119" s="10">
        <f>Cleaned_Data[[#This Row],[MRP]]</f>
        <v>3080.23</v>
      </c>
      <c r="J2119" s="10">
        <f>Cleaned_Data[[#This Row],[Discount_Applied]]</f>
        <v>0.22</v>
      </c>
      <c r="K2119" s="10">
        <f>Cleaned_Data[[#This Row],[Revenue]]</f>
        <v>0</v>
      </c>
      <c r="L2119" s="10">
        <f>Cleaned_Data[[#This Row],[Profit]]</f>
        <v>-950.13</v>
      </c>
      <c r="M2119" s="10" t="str">
        <f>Cleaned_Data[[#This Row],[Product_Name]]</f>
        <v>Tiempo Legend</v>
      </c>
      <c r="N2119" s="10" t="str">
        <f>Cleaned_Data[[#This Row],[Product_Line]]</f>
        <v>Soccer</v>
      </c>
      <c r="O2119" s="10" t="str">
        <f>Cleaned_Data[[#This Row],[Size]]</f>
        <v>12</v>
      </c>
      <c r="P2119" s="10" t="str">
        <f t="shared" si="66"/>
        <v>Tiempo Legend|Soccer|12</v>
      </c>
      <c r="Q2119" s="11">
        <f>Cleaned_Data[[#This Row],[Order_Date]]</f>
        <v>45568</v>
      </c>
      <c r="R2119" s="10" t="str">
        <f>Cleaned_Data[[#This Row],[Region]]</f>
        <v>Delhi</v>
      </c>
      <c r="S2119" s="10" t="str">
        <f>Cleaned_Data[[#This Row],[Sales_Channel]]</f>
        <v>Online</v>
      </c>
      <c r="T2119" s="10" t="str">
        <f>Cleaned_Data[[#This Row],[Gender_Category]]</f>
        <v>Men</v>
      </c>
      <c r="U2119" t="str">
        <f t="shared" si="67"/>
        <v>DK-436</v>
      </c>
      <c r="V2119" s="10"/>
      <c r="W2119" s="10"/>
    </row>
    <row r="2120" spans="1:23" x14ac:dyDescent="0.3">
      <c r="A2120" s="10" t="s">
        <v>2439</v>
      </c>
      <c r="B2120" s="10">
        <f>Cleaned_Data[[#This Row],[Order_ID]]</f>
        <v>4218</v>
      </c>
      <c r="C2120" s="10" t="str">
        <f>_xlfn.XLOOKUP(P2120,Dim_Product!$E$2:$E$221,Dim_Product!$A$2:$A$221,"Not Found")</f>
        <v>PK-152</v>
      </c>
      <c r="D2120" s="10" t="str">
        <f>_xlfn.XLOOKUP(Table5[[#This Row],[Order_Date]],Table8[Date],Table8[Date_Key],"Not Found")</f>
        <v>DK-666</v>
      </c>
      <c r="E2120" s="10" t="str">
        <f>_xlfn.XLOOKUP(R2120,Table4[Region],Table4[Region_Key])</f>
        <v>RK-01</v>
      </c>
      <c r="F2120" s="10" t="str">
        <f>_xlfn.XLOOKUP(S2120,Table6[Sales_Channel],Table6[Channel_Key])</f>
        <v>CK-01</v>
      </c>
      <c r="G2120" s="10" t="str">
        <f>_xlfn.XLOOKUP(T2120,Table7[Gender_Category],Table7[Gender_Key])</f>
        <v>GK-01</v>
      </c>
      <c r="H2120" s="10">
        <f>Cleaned_Data[[#This Row],[Units_Sold]]</f>
        <v>2</v>
      </c>
      <c r="I2120" s="10">
        <f>Cleaned_Data[[#This Row],[MRP]]</f>
        <v>6296.17</v>
      </c>
      <c r="J2120" s="10">
        <f>Cleaned_Data[[#This Row],[Discount_Applied]]</f>
        <v>0</v>
      </c>
      <c r="K2120" s="10">
        <f>Cleaned_Data[[#This Row],[Revenue]]</f>
        <v>0</v>
      </c>
      <c r="L2120" s="10">
        <f>Cleaned_Data[[#This Row],[Profit]]</f>
        <v>3435.85</v>
      </c>
      <c r="M2120" s="10" t="str">
        <f>Cleaned_Data[[#This Row],[Product_Name]]</f>
        <v>Free RN</v>
      </c>
      <c r="N2120" s="10" t="str">
        <f>Cleaned_Data[[#This Row],[Product_Line]]</f>
        <v>Running</v>
      </c>
      <c r="O2120" s="10" t="str">
        <f>Cleaned_Data[[#This Row],[Size]]</f>
        <v>10</v>
      </c>
      <c r="P2120" s="10" t="str">
        <f t="shared" si="66"/>
        <v>Free RN|Running|10</v>
      </c>
      <c r="Q2120" s="11">
        <f>Cleaned_Data[[#This Row],[Order_Date]]</f>
        <v>45798</v>
      </c>
      <c r="R2120" s="10" t="str">
        <f>Cleaned_Data[[#This Row],[Region]]</f>
        <v>Bangalore</v>
      </c>
      <c r="S2120" s="10" t="str">
        <f>Cleaned_Data[[#This Row],[Sales_Channel]]</f>
        <v>Online</v>
      </c>
      <c r="T2120" s="10" t="str">
        <f>Cleaned_Data[[#This Row],[Gender_Category]]</f>
        <v>Kids</v>
      </c>
      <c r="U2120" t="str">
        <f t="shared" si="67"/>
        <v>DK-666</v>
      </c>
      <c r="V2120" s="10"/>
      <c r="W2120" s="10"/>
    </row>
    <row r="2121" spans="1:23" x14ac:dyDescent="0.3">
      <c r="A2121" s="10" t="s">
        <v>2440</v>
      </c>
      <c r="B2121" s="10">
        <f>Cleaned_Data[[#This Row],[Order_ID]]</f>
        <v>4219</v>
      </c>
      <c r="C2121" s="10" t="str">
        <f>_xlfn.XLOOKUP(P2121,Dim_Product!$E$2:$E$221,Dim_Product!$A$2:$A$221,"Not Found")</f>
        <v>PK-51</v>
      </c>
      <c r="D2121" s="10" t="str">
        <f>_xlfn.XLOOKUP(Table5[[#This Row],[Order_Date]],Table8[Date],Table8[Date_Key],"Not Found")</f>
        <v>DK-397</v>
      </c>
      <c r="E2121" s="10" t="str">
        <f>_xlfn.XLOOKUP(R2121,Table4[Region],Table4[Region_Key])</f>
        <v>RK-04</v>
      </c>
      <c r="F2121" s="10" t="str">
        <f>_xlfn.XLOOKUP(S2121,Table6[Sales_Channel],Table6[Channel_Key])</f>
        <v>CK-02</v>
      </c>
      <c r="G2121" s="10" t="str">
        <f>_xlfn.XLOOKUP(T2121,Table7[Gender_Category],Table7[Gender_Key])</f>
        <v>GK-01</v>
      </c>
      <c r="H2121" s="10">
        <f>Cleaned_Data[[#This Row],[Units_Sold]]</f>
        <v>2</v>
      </c>
      <c r="I2121" s="10">
        <f>Cleaned_Data[[#This Row],[MRP]]</f>
        <v>9565.66</v>
      </c>
      <c r="J2121" s="10">
        <f>Cleaned_Data[[#This Row],[Discount_Applied]]</f>
        <v>0</v>
      </c>
      <c r="K2121" s="10">
        <f>Cleaned_Data[[#This Row],[Revenue]]</f>
        <v>0</v>
      </c>
      <c r="L2121" s="10">
        <f>Cleaned_Data[[#This Row],[Profit]]</f>
        <v>3667.35</v>
      </c>
      <c r="M2121" s="10" t="str">
        <f>Cleaned_Data[[#This Row],[Product_Name]]</f>
        <v>Flex Trainer</v>
      </c>
      <c r="N2121" s="10" t="str">
        <f>Cleaned_Data[[#This Row],[Product_Line]]</f>
        <v>Training</v>
      </c>
      <c r="O2121" s="10" t="str">
        <f>Cleaned_Data[[#This Row],[Size]]</f>
        <v>NA</v>
      </c>
      <c r="P2121" s="10" t="str">
        <f t="shared" si="66"/>
        <v>Flex Trainer|Training|NA</v>
      </c>
      <c r="Q2121" s="11">
        <f>Cleaned_Data[[#This Row],[Order_Date]]</f>
        <v>45529</v>
      </c>
      <c r="R2121" s="10" t="str">
        <f>Cleaned_Data[[#This Row],[Region]]</f>
        <v>Pune</v>
      </c>
      <c r="S2121" s="10" t="str">
        <f>Cleaned_Data[[#This Row],[Sales_Channel]]</f>
        <v>Retail</v>
      </c>
      <c r="T2121" s="10" t="str">
        <f>Cleaned_Data[[#This Row],[Gender_Category]]</f>
        <v>Kids</v>
      </c>
      <c r="U2121" t="str">
        <f t="shared" si="67"/>
        <v>DK-397</v>
      </c>
      <c r="V2121" s="10"/>
      <c r="W2121" s="10"/>
    </row>
    <row r="2122" spans="1:23" x14ac:dyDescent="0.3">
      <c r="A2122" s="10" t="s">
        <v>2441</v>
      </c>
      <c r="B2122" s="10">
        <f>Cleaned_Data[[#This Row],[Order_ID]]</f>
        <v>4220</v>
      </c>
      <c r="C2122" s="10" t="str">
        <f>_xlfn.XLOOKUP(P2122,Dim_Product!$E$2:$E$221,Dim_Product!$A$2:$A$221,"Not Found")</f>
        <v>PK-111</v>
      </c>
      <c r="D2122" s="10" t="str">
        <f>_xlfn.XLOOKUP(Table5[[#This Row],[Order_Date]],Table8[Date],Table8[Date_Key],"Not Found")</f>
        <v>Not Found</v>
      </c>
      <c r="E2122" s="10" t="str">
        <f>_xlfn.XLOOKUP(R2122,Table4[Region],Table4[Region_Key])</f>
        <v>RK-05</v>
      </c>
      <c r="F2122" s="10" t="str">
        <f>_xlfn.XLOOKUP(S2122,Table6[Sales_Channel],Table6[Channel_Key])</f>
        <v>CK-02</v>
      </c>
      <c r="G2122" s="10" t="str">
        <f>_xlfn.XLOOKUP(T2122,Table7[Gender_Category],Table7[Gender_Key])</f>
        <v>GK-01</v>
      </c>
      <c r="H2122" s="10">
        <f>Cleaned_Data[[#This Row],[Units_Sold]]</f>
        <v>2</v>
      </c>
      <c r="I2122" s="10">
        <f>Cleaned_Data[[#This Row],[MRP]]</f>
        <v>2290.64</v>
      </c>
      <c r="J2122" s="10">
        <f>Cleaned_Data[[#This Row],[Discount_Applied]]</f>
        <v>0.84</v>
      </c>
      <c r="K2122" s="10">
        <f>Cleaned_Data[[#This Row],[Revenue]]</f>
        <v>733</v>
      </c>
      <c r="L2122" s="10">
        <f>Cleaned_Data[[#This Row],[Profit]]</f>
        <v>608.16</v>
      </c>
      <c r="M2122" s="10" t="str">
        <f>Cleaned_Data[[#This Row],[Product_Name]]</f>
        <v>Dunk Low</v>
      </c>
      <c r="N2122" s="10" t="str">
        <f>Cleaned_Data[[#This Row],[Product_Line]]</f>
        <v>Lifestyle</v>
      </c>
      <c r="O2122" s="10" t="str">
        <f>Cleaned_Data[[#This Row],[Size]]</f>
        <v>M</v>
      </c>
      <c r="P2122" s="10" t="str">
        <f t="shared" si="66"/>
        <v>Dunk Low|Lifestyle|M</v>
      </c>
      <c r="Q2122" s="11" t="str">
        <f>Cleaned_Data[[#This Row],[Order_Date]]</f>
        <v/>
      </c>
      <c r="R2122" s="10" t="str">
        <f>Cleaned_Data[[#This Row],[Region]]</f>
        <v>Delhi</v>
      </c>
      <c r="S2122" s="10" t="str">
        <f>Cleaned_Data[[#This Row],[Sales_Channel]]</f>
        <v>Retail</v>
      </c>
      <c r="T2122" s="10" t="str">
        <f>Cleaned_Data[[#This Row],[Gender_Category]]</f>
        <v>Kids</v>
      </c>
      <c r="U2122" t="str">
        <f t="shared" si="67"/>
        <v>Not Found</v>
      </c>
      <c r="V2122" s="10"/>
      <c r="W2122" s="10"/>
    </row>
    <row r="2123" spans="1:23" x14ac:dyDescent="0.3">
      <c r="A2123" s="10" t="s">
        <v>2442</v>
      </c>
      <c r="B2123" s="10">
        <f>Cleaned_Data[[#This Row],[Order_ID]]</f>
        <v>4221</v>
      </c>
      <c r="C2123" s="10" t="str">
        <f>_xlfn.XLOOKUP(P2123,Dim_Product!$E$2:$E$221,Dim_Product!$A$2:$A$221,"Not Found")</f>
        <v>PK-29</v>
      </c>
      <c r="D2123" s="10" t="str">
        <f>_xlfn.XLOOKUP(Table5[[#This Row],[Order_Date]],Table8[Date],Table8[Date_Key],"Not Found")</f>
        <v>DK-471</v>
      </c>
      <c r="E2123" s="10" t="str">
        <f>_xlfn.XLOOKUP(R2123,Table4[Region],Table4[Region_Key])</f>
        <v>RK-02</v>
      </c>
      <c r="F2123" s="10" t="str">
        <f>_xlfn.XLOOKUP(S2123,Table6[Sales_Channel],Table6[Channel_Key])</f>
        <v>CK-01</v>
      </c>
      <c r="G2123" s="10" t="str">
        <f>_xlfn.XLOOKUP(T2123,Table7[Gender_Category],Table7[Gender_Key])</f>
        <v>GK-01</v>
      </c>
      <c r="H2123" s="10">
        <f>Cleaned_Data[[#This Row],[Units_Sold]]</f>
        <v>2</v>
      </c>
      <c r="I2123" s="10">
        <f>Cleaned_Data[[#This Row],[MRP]]</f>
        <v>6110.0300000000007</v>
      </c>
      <c r="J2123" s="10">
        <f>Cleaned_Data[[#This Row],[Discount_Applied]]</f>
        <v>0.88</v>
      </c>
      <c r="K2123" s="10">
        <f>Cleaned_Data[[#This Row],[Revenue]]</f>
        <v>0</v>
      </c>
      <c r="L2123" s="10">
        <f>Cleaned_Data[[#This Row],[Profit]]</f>
        <v>1001.02</v>
      </c>
      <c r="M2123" s="10" t="str">
        <f>Cleaned_Data[[#This Row],[Product_Name]]</f>
        <v>Mercurial Superfly</v>
      </c>
      <c r="N2123" s="10" t="str">
        <f>Cleaned_Data[[#This Row],[Product_Line]]</f>
        <v>Soccer</v>
      </c>
      <c r="O2123" s="10" t="str">
        <f>Cleaned_Data[[#This Row],[Size]]</f>
        <v>XL</v>
      </c>
      <c r="P2123" s="10" t="str">
        <f t="shared" si="66"/>
        <v>Mercurial Superfly|Soccer|XL</v>
      </c>
      <c r="Q2123" s="11">
        <f>Cleaned_Data[[#This Row],[Order_Date]]</f>
        <v>45603</v>
      </c>
      <c r="R2123" s="10" t="str">
        <f>Cleaned_Data[[#This Row],[Region]]</f>
        <v>Hyderabad</v>
      </c>
      <c r="S2123" s="10" t="str">
        <f>Cleaned_Data[[#This Row],[Sales_Channel]]</f>
        <v>Online</v>
      </c>
      <c r="T2123" s="10" t="str">
        <f>Cleaned_Data[[#This Row],[Gender_Category]]</f>
        <v>Kids</v>
      </c>
      <c r="U2123" t="str">
        <f t="shared" si="67"/>
        <v>DK-471</v>
      </c>
      <c r="V2123" s="10"/>
      <c r="W2123" s="10"/>
    </row>
    <row r="2124" spans="1:23" x14ac:dyDescent="0.3">
      <c r="A2124" s="10" t="s">
        <v>2443</v>
      </c>
      <c r="B2124" s="10">
        <f>Cleaned_Data[[#This Row],[Order_ID]]</f>
        <v>4223</v>
      </c>
      <c r="C2124" s="10" t="str">
        <f>_xlfn.XLOOKUP(P2124,Dim_Product!$E$2:$E$221,Dim_Product!$A$2:$A$221,"Not Found")</f>
        <v>PK-60</v>
      </c>
      <c r="D2124" s="10" t="str">
        <f>_xlfn.XLOOKUP(Table5[[#This Row],[Order_Date]],Table8[Date],Table8[Date_Key],"Not Found")</f>
        <v>DK-694</v>
      </c>
      <c r="E2124" s="10" t="str">
        <f>_xlfn.XLOOKUP(R2124,Table4[Region],Table4[Region_Key])</f>
        <v>RK-01</v>
      </c>
      <c r="F2124" s="10" t="str">
        <f>_xlfn.XLOOKUP(S2124,Table6[Sales_Channel],Table6[Channel_Key])</f>
        <v>CK-02</v>
      </c>
      <c r="G2124" s="10" t="str">
        <f>_xlfn.XLOOKUP(T2124,Table7[Gender_Category],Table7[Gender_Key])</f>
        <v>GK-01</v>
      </c>
      <c r="H2124" s="10">
        <f>Cleaned_Data[[#This Row],[Units_Sold]]</f>
        <v>1</v>
      </c>
      <c r="I2124" s="10">
        <f>Cleaned_Data[[#This Row],[MRP]]</f>
        <v>6110.0300000000007</v>
      </c>
      <c r="J2124" s="10">
        <f>Cleaned_Data[[#This Row],[Discount_Applied]]</f>
        <v>0.31</v>
      </c>
      <c r="K2124" s="10">
        <f>Cleaned_Data[[#This Row],[Revenue]]</f>
        <v>0</v>
      </c>
      <c r="L2124" s="10">
        <f>Cleaned_Data[[#This Row],[Profit]]</f>
        <v>-1152.3699999999999</v>
      </c>
      <c r="M2124" s="10" t="str">
        <f>Cleaned_Data[[#This Row],[Product_Name]]</f>
        <v>Mercurial Superfly</v>
      </c>
      <c r="N2124" s="10" t="str">
        <f>Cleaned_Data[[#This Row],[Product_Line]]</f>
        <v>Soccer</v>
      </c>
      <c r="O2124" s="10" t="str">
        <f>Cleaned_Data[[#This Row],[Size]]</f>
        <v>L</v>
      </c>
      <c r="P2124" s="10" t="str">
        <f t="shared" si="66"/>
        <v>Mercurial Superfly|Soccer|L</v>
      </c>
      <c r="Q2124" s="11">
        <f>Cleaned_Data[[#This Row],[Order_Date]]</f>
        <v>45826</v>
      </c>
      <c r="R2124" s="10" t="str">
        <f>Cleaned_Data[[#This Row],[Region]]</f>
        <v>Bangalore</v>
      </c>
      <c r="S2124" s="10" t="str">
        <f>Cleaned_Data[[#This Row],[Sales_Channel]]</f>
        <v>Retail</v>
      </c>
      <c r="T2124" s="10" t="str">
        <f>Cleaned_Data[[#This Row],[Gender_Category]]</f>
        <v>Kids</v>
      </c>
      <c r="U2124" t="str">
        <f t="shared" si="67"/>
        <v>DK-694</v>
      </c>
      <c r="V2124" s="10"/>
      <c r="W2124" s="10"/>
    </row>
    <row r="2125" spans="1:23" x14ac:dyDescent="0.3">
      <c r="A2125" s="10" t="s">
        <v>2444</v>
      </c>
      <c r="B2125" s="10">
        <f>Cleaned_Data[[#This Row],[Order_ID]]</f>
        <v>4224</v>
      </c>
      <c r="C2125" s="10" t="str">
        <f>_xlfn.XLOOKUP(P2125,Dim_Product!$E$2:$E$221,Dim_Product!$A$2:$A$221,"Not Found")</f>
        <v>PK-112</v>
      </c>
      <c r="D2125" s="10" t="str">
        <f>_xlfn.XLOOKUP(Table5[[#This Row],[Order_Date]],Table8[Date],Table8[Date_Key],"Not Found")</f>
        <v>Not Found</v>
      </c>
      <c r="E2125" s="10" t="str">
        <f>_xlfn.XLOOKUP(R2125,Table4[Region],Table4[Region_Key])</f>
        <v>RK-02</v>
      </c>
      <c r="F2125" s="10" t="str">
        <f>_xlfn.XLOOKUP(S2125,Table6[Sales_Channel],Table6[Channel_Key])</f>
        <v>CK-01</v>
      </c>
      <c r="G2125" s="10" t="str">
        <f>_xlfn.XLOOKUP(T2125,Table7[Gender_Category],Table7[Gender_Key])</f>
        <v>GK-01</v>
      </c>
      <c r="H2125" s="10">
        <f>Cleaned_Data[[#This Row],[Units_Sold]]</f>
        <v>2</v>
      </c>
      <c r="I2125" s="10">
        <f>Cleaned_Data[[#This Row],[MRP]]</f>
        <v>6110.0300000000007</v>
      </c>
      <c r="J2125" s="10">
        <f>Cleaned_Data[[#This Row],[Discount_Applied]]</f>
        <v>0.57999999999999996</v>
      </c>
      <c r="K2125" s="10">
        <f>Cleaned_Data[[#This Row],[Revenue]]</f>
        <v>0</v>
      </c>
      <c r="L2125" s="10">
        <f>Cleaned_Data[[#This Row],[Profit]]</f>
        <v>2541.0700000000002</v>
      </c>
      <c r="M2125" s="10" t="str">
        <f>Cleaned_Data[[#This Row],[Product_Name]]</f>
        <v>ZoomX Invincible</v>
      </c>
      <c r="N2125" s="10" t="str">
        <f>Cleaned_Data[[#This Row],[Product_Line]]</f>
        <v>Training</v>
      </c>
      <c r="O2125" s="10" t="str">
        <f>Cleaned_Data[[#This Row],[Size]]</f>
        <v>NA</v>
      </c>
      <c r="P2125" s="10" t="str">
        <f t="shared" si="66"/>
        <v>ZoomX Invincible|Training|NA</v>
      </c>
      <c r="Q2125" s="11" t="str">
        <f>Cleaned_Data[[#This Row],[Order_Date]]</f>
        <v/>
      </c>
      <c r="R2125" s="10" t="str">
        <f>Cleaned_Data[[#This Row],[Region]]</f>
        <v>Hyderabad</v>
      </c>
      <c r="S2125" s="10" t="str">
        <f>Cleaned_Data[[#This Row],[Sales_Channel]]</f>
        <v>Online</v>
      </c>
      <c r="T2125" s="10" t="str">
        <f>Cleaned_Data[[#This Row],[Gender_Category]]</f>
        <v>Kids</v>
      </c>
      <c r="U2125" t="str">
        <f t="shared" si="67"/>
        <v>Not Found</v>
      </c>
      <c r="V2125" s="10"/>
      <c r="W2125" s="10"/>
    </row>
    <row r="2126" spans="1:23" x14ac:dyDescent="0.3">
      <c r="A2126" s="10" t="s">
        <v>2445</v>
      </c>
      <c r="B2126" s="10">
        <f>Cleaned_Data[[#This Row],[Order_ID]]</f>
        <v>4225</v>
      </c>
      <c r="C2126" s="10" t="str">
        <f>_xlfn.XLOOKUP(P2126,Dim_Product!$E$2:$E$221,Dim_Product!$A$2:$A$221,"Not Found")</f>
        <v>PK-61</v>
      </c>
      <c r="D2126" s="10" t="str">
        <f>_xlfn.XLOOKUP(Table5[[#This Row],[Order_Date]],Table8[Date],Table8[Date_Key],"Not Found")</f>
        <v>DK-83</v>
      </c>
      <c r="E2126" s="10" t="str">
        <f>_xlfn.XLOOKUP(R2126,Table4[Region],Table4[Region_Key])</f>
        <v>RK-05</v>
      </c>
      <c r="F2126" s="10" t="str">
        <f>_xlfn.XLOOKUP(S2126,Table6[Sales_Channel],Table6[Channel_Key])</f>
        <v>CK-01</v>
      </c>
      <c r="G2126" s="10" t="str">
        <f>_xlfn.XLOOKUP(T2126,Table7[Gender_Category],Table7[Gender_Key])</f>
        <v>GK-01</v>
      </c>
      <c r="H2126" s="10">
        <f>Cleaned_Data[[#This Row],[Units_Sold]]</f>
        <v>2</v>
      </c>
      <c r="I2126" s="10">
        <f>Cleaned_Data[[#This Row],[MRP]]</f>
        <v>2941.85</v>
      </c>
      <c r="J2126" s="10">
        <f>Cleaned_Data[[#This Row],[Discount_Applied]]</f>
        <v>0</v>
      </c>
      <c r="K2126" s="10">
        <f>Cleaned_Data[[#This Row],[Revenue]]</f>
        <v>0</v>
      </c>
      <c r="L2126" s="10">
        <f>Cleaned_Data[[#This Row],[Profit]]</f>
        <v>2776.82</v>
      </c>
      <c r="M2126" s="10" t="str">
        <f>Cleaned_Data[[#This Row],[Product_Name]]</f>
        <v>Free RN</v>
      </c>
      <c r="N2126" s="10" t="str">
        <f>Cleaned_Data[[#This Row],[Product_Line]]</f>
        <v>Running</v>
      </c>
      <c r="O2126" s="10" t="str">
        <f>Cleaned_Data[[#This Row],[Size]]</f>
        <v>XL</v>
      </c>
      <c r="P2126" s="10" t="str">
        <f t="shared" si="66"/>
        <v>Free RN|Running|XL</v>
      </c>
      <c r="Q2126" s="11">
        <f>Cleaned_Data[[#This Row],[Order_Date]]</f>
        <v>45215</v>
      </c>
      <c r="R2126" s="10" t="str">
        <f>Cleaned_Data[[#This Row],[Region]]</f>
        <v>Delhi</v>
      </c>
      <c r="S2126" s="10" t="str">
        <f>Cleaned_Data[[#This Row],[Sales_Channel]]</f>
        <v>Online</v>
      </c>
      <c r="T2126" s="10" t="str">
        <f>Cleaned_Data[[#This Row],[Gender_Category]]</f>
        <v>Kids</v>
      </c>
      <c r="U2126" t="str">
        <f t="shared" si="67"/>
        <v>DK-83</v>
      </c>
      <c r="V2126" s="10"/>
      <c r="W2126" s="10"/>
    </row>
    <row r="2127" spans="1:23" x14ac:dyDescent="0.3">
      <c r="A2127" s="10" t="s">
        <v>2446</v>
      </c>
      <c r="B2127" s="10">
        <f>Cleaned_Data[[#This Row],[Order_ID]]</f>
        <v>4226</v>
      </c>
      <c r="C2127" s="10" t="str">
        <f>_xlfn.XLOOKUP(P2127,Dim_Product!$E$2:$E$221,Dim_Product!$A$2:$A$221,"Not Found")</f>
        <v>PK-69</v>
      </c>
      <c r="D2127" s="10" t="str">
        <f>_xlfn.XLOOKUP(Table5[[#This Row],[Order_Date]],Table8[Date],Table8[Date_Key],"Not Found")</f>
        <v>Not Found</v>
      </c>
      <c r="E2127" s="10" t="str">
        <f>_xlfn.XLOOKUP(R2127,Table4[Region],Table4[Region_Key])</f>
        <v>RK-05</v>
      </c>
      <c r="F2127" s="10" t="str">
        <f>_xlfn.XLOOKUP(S2127,Table6[Sales_Channel],Table6[Channel_Key])</f>
        <v>CK-01</v>
      </c>
      <c r="G2127" s="10" t="str">
        <f>_xlfn.XLOOKUP(T2127,Table7[Gender_Category],Table7[Gender_Key])</f>
        <v>GK-02</v>
      </c>
      <c r="H2127" s="10">
        <f>Cleaned_Data[[#This Row],[Units_Sold]]</f>
        <v>-1</v>
      </c>
      <c r="I2127" s="10">
        <f>Cleaned_Data[[#This Row],[MRP]]</f>
        <v>6110.0300000000007</v>
      </c>
      <c r="J2127" s="10">
        <f>Cleaned_Data[[#This Row],[Discount_Applied]]</f>
        <v>0</v>
      </c>
      <c r="K2127" s="10">
        <f>Cleaned_Data[[#This Row],[Revenue]]</f>
        <v>0</v>
      </c>
      <c r="L2127" s="10">
        <f>Cleaned_Data[[#This Row],[Profit]]</f>
        <v>2918.69</v>
      </c>
      <c r="M2127" s="10" t="str">
        <f>Cleaned_Data[[#This Row],[Product_Name]]</f>
        <v>Waffle One</v>
      </c>
      <c r="N2127" s="10" t="str">
        <f>Cleaned_Data[[#This Row],[Product_Line]]</f>
        <v>Lifestyle</v>
      </c>
      <c r="O2127" s="10" t="str">
        <f>Cleaned_Data[[#This Row],[Size]]</f>
        <v>NA</v>
      </c>
      <c r="P2127" s="10" t="str">
        <f t="shared" si="66"/>
        <v>Waffle One|Lifestyle|NA</v>
      </c>
      <c r="Q2127" s="11" t="str">
        <f>Cleaned_Data[[#This Row],[Order_Date]]</f>
        <v/>
      </c>
      <c r="R2127" s="10" t="str">
        <f>Cleaned_Data[[#This Row],[Region]]</f>
        <v>Delhi</v>
      </c>
      <c r="S2127" s="10" t="str">
        <f>Cleaned_Data[[#This Row],[Sales_Channel]]</f>
        <v>Online</v>
      </c>
      <c r="T2127" s="10" t="str">
        <f>Cleaned_Data[[#This Row],[Gender_Category]]</f>
        <v>Women</v>
      </c>
      <c r="U2127" t="str">
        <f t="shared" si="67"/>
        <v>Not Found</v>
      </c>
      <c r="V2127" s="10"/>
      <c r="W2127" s="10"/>
    </row>
    <row r="2128" spans="1:23" x14ac:dyDescent="0.3">
      <c r="A2128" s="10" t="s">
        <v>2447</v>
      </c>
      <c r="B2128" s="10">
        <f>Cleaned_Data[[#This Row],[Order_ID]]</f>
        <v>4227</v>
      </c>
      <c r="C2128" s="10" t="str">
        <f>_xlfn.XLOOKUP(P2128,Dim_Product!$E$2:$E$221,Dim_Product!$A$2:$A$221,"Not Found")</f>
        <v>PK-77</v>
      </c>
      <c r="D2128" s="10" t="str">
        <f>_xlfn.XLOOKUP(Table5[[#This Row],[Order_Date]],Table8[Date],Table8[Date_Key],"Not Found")</f>
        <v>DK-726</v>
      </c>
      <c r="E2128" s="10" t="str">
        <f>_xlfn.XLOOKUP(R2128,Table4[Region],Table4[Region_Key])</f>
        <v>RK-03</v>
      </c>
      <c r="F2128" s="10" t="str">
        <f>_xlfn.XLOOKUP(S2128,Table6[Sales_Channel],Table6[Channel_Key])</f>
        <v>CK-02</v>
      </c>
      <c r="G2128" s="10" t="str">
        <f>_xlfn.XLOOKUP(T2128,Table7[Gender_Category],Table7[Gender_Key])</f>
        <v>GK-01</v>
      </c>
      <c r="H2128" s="10">
        <f>Cleaned_Data[[#This Row],[Units_Sold]]</f>
        <v>2</v>
      </c>
      <c r="I2128" s="10">
        <f>Cleaned_Data[[#This Row],[MRP]]</f>
        <v>6110.0300000000007</v>
      </c>
      <c r="J2128" s="10">
        <f>Cleaned_Data[[#This Row],[Discount_Applied]]</f>
        <v>0</v>
      </c>
      <c r="K2128" s="10">
        <f>Cleaned_Data[[#This Row],[Revenue]]</f>
        <v>0</v>
      </c>
      <c r="L2128" s="10">
        <f>Cleaned_Data[[#This Row],[Profit]]</f>
        <v>110.91</v>
      </c>
      <c r="M2128" s="10" t="str">
        <f>Cleaned_Data[[#This Row],[Product_Name]]</f>
        <v>Metcon 7</v>
      </c>
      <c r="N2128" s="10" t="str">
        <f>Cleaned_Data[[#This Row],[Product_Line]]</f>
        <v>Training</v>
      </c>
      <c r="O2128" s="10" t="str">
        <f>Cleaned_Data[[#This Row],[Size]]</f>
        <v>L</v>
      </c>
      <c r="P2128" s="10" t="str">
        <f t="shared" si="66"/>
        <v>Metcon 7|Training|L</v>
      </c>
      <c r="Q2128" s="11">
        <f>Cleaned_Data[[#This Row],[Order_Date]]</f>
        <v>45858</v>
      </c>
      <c r="R2128" s="10" t="str">
        <f>Cleaned_Data[[#This Row],[Region]]</f>
        <v>Mumbai</v>
      </c>
      <c r="S2128" s="10" t="str">
        <f>Cleaned_Data[[#This Row],[Sales_Channel]]</f>
        <v>Retail</v>
      </c>
      <c r="T2128" s="10" t="str">
        <f>Cleaned_Data[[#This Row],[Gender_Category]]</f>
        <v>Kids</v>
      </c>
      <c r="U2128" t="str">
        <f t="shared" si="67"/>
        <v>DK-726</v>
      </c>
      <c r="V2128" s="10"/>
      <c r="W2128" s="10"/>
    </row>
    <row r="2129" spans="1:23" x14ac:dyDescent="0.3">
      <c r="A2129" s="10" t="s">
        <v>2448</v>
      </c>
      <c r="B2129" s="10">
        <f>Cleaned_Data[[#This Row],[Order_ID]]</f>
        <v>4228</v>
      </c>
      <c r="C2129" s="10" t="str">
        <f>_xlfn.XLOOKUP(P2129,Dim_Product!$E$2:$E$221,Dim_Product!$A$2:$A$221,"Not Found")</f>
        <v>PK-72</v>
      </c>
      <c r="D2129" s="10" t="str">
        <f>_xlfn.XLOOKUP(Table5[[#This Row],[Order_Date]],Table8[Date],Table8[Date_Key],"Not Found")</f>
        <v>DK-515</v>
      </c>
      <c r="E2129" s="10" t="str">
        <f>_xlfn.XLOOKUP(R2129,Table4[Region],Table4[Region_Key])</f>
        <v>RK-06</v>
      </c>
      <c r="F2129" s="10" t="str">
        <f>_xlfn.XLOOKUP(S2129,Table6[Sales_Channel],Table6[Channel_Key])</f>
        <v>CK-02</v>
      </c>
      <c r="G2129" s="10" t="str">
        <f>_xlfn.XLOOKUP(T2129,Table7[Gender_Category],Table7[Gender_Key])</f>
        <v>GK-01</v>
      </c>
      <c r="H2129" s="10">
        <f>Cleaned_Data[[#This Row],[Units_Sold]]</f>
        <v>3</v>
      </c>
      <c r="I2129" s="10">
        <f>Cleaned_Data[[#This Row],[MRP]]</f>
        <v>6110.0300000000007</v>
      </c>
      <c r="J2129" s="10">
        <f>Cleaned_Data[[#This Row],[Discount_Applied]]</f>
        <v>0</v>
      </c>
      <c r="K2129" s="10">
        <f>Cleaned_Data[[#This Row],[Revenue]]</f>
        <v>0</v>
      </c>
      <c r="L2129" s="10">
        <f>Cleaned_Data[[#This Row],[Profit]]</f>
        <v>-448.12</v>
      </c>
      <c r="M2129" s="10" t="str">
        <f>Cleaned_Data[[#This Row],[Product_Name]]</f>
        <v>SuperRep Go</v>
      </c>
      <c r="N2129" s="10" t="str">
        <f>Cleaned_Data[[#This Row],[Product_Line]]</f>
        <v>Training</v>
      </c>
      <c r="O2129" s="10" t="str">
        <f>Cleaned_Data[[#This Row],[Size]]</f>
        <v>L</v>
      </c>
      <c r="P2129" s="10" t="str">
        <f t="shared" si="66"/>
        <v>SuperRep Go|Training|L</v>
      </c>
      <c r="Q2129" s="11">
        <f>Cleaned_Data[[#This Row],[Order_Date]]</f>
        <v>45647</v>
      </c>
      <c r="R2129" s="10" t="str">
        <f>Cleaned_Data[[#This Row],[Region]]</f>
        <v>Kolkata</v>
      </c>
      <c r="S2129" s="10" t="str">
        <f>Cleaned_Data[[#This Row],[Sales_Channel]]</f>
        <v>Retail</v>
      </c>
      <c r="T2129" s="10" t="str">
        <f>Cleaned_Data[[#This Row],[Gender_Category]]</f>
        <v>Kids</v>
      </c>
      <c r="U2129" t="str">
        <f t="shared" si="67"/>
        <v>DK-515</v>
      </c>
      <c r="V2129" s="10"/>
      <c r="W2129" s="10"/>
    </row>
    <row r="2130" spans="1:23" x14ac:dyDescent="0.3">
      <c r="A2130" s="10" t="s">
        <v>2449</v>
      </c>
      <c r="B2130" s="10">
        <f>Cleaned_Data[[#This Row],[Order_ID]]</f>
        <v>4229</v>
      </c>
      <c r="C2130" s="10" t="str">
        <f>_xlfn.XLOOKUP(P2130,Dim_Product!$E$2:$E$221,Dim_Product!$A$2:$A$221,"Not Found")</f>
        <v>PK-61</v>
      </c>
      <c r="D2130" s="10" t="str">
        <f>_xlfn.XLOOKUP(Table5[[#This Row],[Order_Date]],Table8[Date],Table8[Date_Key],"Not Found")</f>
        <v>Not Found</v>
      </c>
      <c r="E2130" s="10" t="str">
        <f>_xlfn.XLOOKUP(R2130,Table4[Region],Table4[Region_Key])</f>
        <v>RK-04</v>
      </c>
      <c r="F2130" s="10" t="str">
        <f>_xlfn.XLOOKUP(S2130,Table6[Sales_Channel],Table6[Channel_Key])</f>
        <v>CK-01</v>
      </c>
      <c r="G2130" s="10" t="str">
        <f>_xlfn.XLOOKUP(T2130,Table7[Gender_Category],Table7[Gender_Key])</f>
        <v>GK-01</v>
      </c>
      <c r="H2130" s="10">
        <f>Cleaned_Data[[#This Row],[Units_Sold]]</f>
        <v>4</v>
      </c>
      <c r="I2130" s="10">
        <f>Cleaned_Data[[#This Row],[MRP]]</f>
        <v>6110.0300000000007</v>
      </c>
      <c r="J2130" s="10">
        <f>Cleaned_Data[[#This Row],[Discount_Applied]]</f>
        <v>0</v>
      </c>
      <c r="K2130" s="10">
        <f>Cleaned_Data[[#This Row],[Revenue]]</f>
        <v>0</v>
      </c>
      <c r="L2130" s="10">
        <f>Cleaned_Data[[#This Row],[Profit]]</f>
        <v>3470.61</v>
      </c>
      <c r="M2130" s="10" t="str">
        <f>Cleaned_Data[[#This Row],[Product_Name]]</f>
        <v>Free RN</v>
      </c>
      <c r="N2130" s="10" t="str">
        <f>Cleaned_Data[[#This Row],[Product_Line]]</f>
        <v>Running</v>
      </c>
      <c r="O2130" s="10" t="str">
        <f>Cleaned_Data[[#This Row],[Size]]</f>
        <v>XL</v>
      </c>
      <c r="P2130" s="10" t="str">
        <f t="shared" si="66"/>
        <v>Free RN|Running|XL</v>
      </c>
      <c r="Q2130" s="11" t="str">
        <f>Cleaned_Data[[#This Row],[Order_Date]]</f>
        <v/>
      </c>
      <c r="R2130" s="10" t="str">
        <f>Cleaned_Data[[#This Row],[Region]]</f>
        <v>Pune</v>
      </c>
      <c r="S2130" s="10" t="str">
        <f>Cleaned_Data[[#This Row],[Sales_Channel]]</f>
        <v>Online</v>
      </c>
      <c r="T2130" s="10" t="str">
        <f>Cleaned_Data[[#This Row],[Gender_Category]]</f>
        <v>Kids</v>
      </c>
      <c r="U2130" t="str">
        <f t="shared" si="67"/>
        <v>Not Found</v>
      </c>
      <c r="V2130" s="10"/>
      <c r="W2130" s="10"/>
    </row>
    <row r="2131" spans="1:23" x14ac:dyDescent="0.3">
      <c r="A2131" s="10" t="s">
        <v>2450</v>
      </c>
      <c r="B2131" s="10">
        <f>Cleaned_Data[[#This Row],[Order_ID]]</f>
        <v>4230</v>
      </c>
      <c r="C2131" s="10" t="str">
        <f>_xlfn.XLOOKUP(P2131,Dim_Product!$E$2:$E$221,Dim_Product!$A$2:$A$221,"Not Found")</f>
        <v>PK-09</v>
      </c>
      <c r="D2131" s="10" t="str">
        <f>_xlfn.XLOOKUP(Table5[[#This Row],[Order_Date]],Table8[Date],Table8[Date_Key],"Not Found")</f>
        <v>DK-586</v>
      </c>
      <c r="E2131" s="10" t="str">
        <f>_xlfn.XLOOKUP(R2131,Table4[Region],Table4[Region_Key])</f>
        <v>RK-02</v>
      </c>
      <c r="F2131" s="10" t="str">
        <f>_xlfn.XLOOKUP(S2131,Table6[Sales_Channel],Table6[Channel_Key])</f>
        <v>CK-02</v>
      </c>
      <c r="G2131" s="10" t="str">
        <f>_xlfn.XLOOKUP(T2131,Table7[Gender_Category],Table7[Gender_Key])</f>
        <v>GK-01</v>
      </c>
      <c r="H2131" s="10">
        <f>Cleaned_Data[[#This Row],[Units_Sold]]</f>
        <v>2</v>
      </c>
      <c r="I2131" s="10">
        <f>Cleaned_Data[[#This Row],[MRP]]</f>
        <v>6110.0300000000007</v>
      </c>
      <c r="J2131" s="10">
        <f>Cleaned_Data[[#This Row],[Discount_Applied]]</f>
        <v>0</v>
      </c>
      <c r="K2131" s="10">
        <f>Cleaned_Data[[#This Row],[Revenue]]</f>
        <v>0</v>
      </c>
      <c r="L2131" s="10">
        <f>Cleaned_Data[[#This Row],[Profit]]</f>
        <v>-1193.8499999999999</v>
      </c>
      <c r="M2131" s="10" t="str">
        <f>Cleaned_Data[[#This Row],[Product_Name]]</f>
        <v>Waffle One</v>
      </c>
      <c r="N2131" s="10" t="str">
        <f>Cleaned_Data[[#This Row],[Product_Line]]</f>
        <v>Lifestyle</v>
      </c>
      <c r="O2131" s="10" t="str">
        <f>Cleaned_Data[[#This Row],[Size]]</f>
        <v>L</v>
      </c>
      <c r="P2131" s="10" t="str">
        <f t="shared" si="66"/>
        <v>Waffle One|Lifestyle|L</v>
      </c>
      <c r="Q2131" s="11">
        <f>Cleaned_Data[[#This Row],[Order_Date]]</f>
        <v>45718</v>
      </c>
      <c r="R2131" s="10" t="str">
        <f>Cleaned_Data[[#This Row],[Region]]</f>
        <v>Hyderabad</v>
      </c>
      <c r="S2131" s="10" t="str">
        <f>Cleaned_Data[[#This Row],[Sales_Channel]]</f>
        <v>Retail</v>
      </c>
      <c r="T2131" s="10" t="str">
        <f>Cleaned_Data[[#This Row],[Gender_Category]]</f>
        <v>Kids</v>
      </c>
      <c r="U2131" t="str">
        <f t="shared" si="67"/>
        <v>DK-586</v>
      </c>
      <c r="V2131" s="10"/>
      <c r="W2131" s="10"/>
    </row>
    <row r="2132" spans="1:23" x14ac:dyDescent="0.3">
      <c r="A2132" s="10" t="s">
        <v>2451</v>
      </c>
      <c r="B2132" s="10">
        <f>Cleaned_Data[[#This Row],[Order_ID]]</f>
        <v>4231</v>
      </c>
      <c r="C2132" s="10" t="str">
        <f>_xlfn.XLOOKUP(P2132,Dim_Product!$E$2:$E$221,Dim_Product!$A$2:$A$221,"Not Found")</f>
        <v>PK-23</v>
      </c>
      <c r="D2132" s="10" t="str">
        <f>_xlfn.XLOOKUP(Table5[[#This Row],[Order_Date]],Table8[Date],Table8[Date_Key],"Not Found")</f>
        <v>Not Found</v>
      </c>
      <c r="E2132" s="10" t="str">
        <f>_xlfn.XLOOKUP(R2132,Table4[Region],Table4[Region_Key])</f>
        <v>RK-04</v>
      </c>
      <c r="F2132" s="10" t="str">
        <f>_xlfn.XLOOKUP(S2132,Table6[Sales_Channel],Table6[Channel_Key])</f>
        <v>CK-01</v>
      </c>
      <c r="G2132" s="10" t="str">
        <f>_xlfn.XLOOKUP(T2132,Table7[Gender_Category],Table7[Gender_Key])</f>
        <v>GK-01</v>
      </c>
      <c r="H2132" s="10">
        <f>Cleaned_Data[[#This Row],[Units_Sold]]</f>
        <v>2</v>
      </c>
      <c r="I2132" s="10">
        <f>Cleaned_Data[[#This Row],[MRP]]</f>
        <v>6652.23</v>
      </c>
      <c r="J2132" s="10">
        <f>Cleaned_Data[[#This Row],[Discount_Applied]]</f>
        <v>0</v>
      </c>
      <c r="K2132" s="10">
        <f>Cleaned_Data[[#This Row],[Revenue]]</f>
        <v>-1197.4000000000001</v>
      </c>
      <c r="L2132" s="10">
        <f>Cleaned_Data[[#This Row],[Profit]]</f>
        <v>-780.66</v>
      </c>
      <c r="M2132" s="10" t="str">
        <f>Cleaned_Data[[#This Row],[Product_Name]]</f>
        <v>Blazer Mid</v>
      </c>
      <c r="N2132" s="10" t="str">
        <f>Cleaned_Data[[#This Row],[Product_Line]]</f>
        <v>Lifestyle</v>
      </c>
      <c r="O2132" s="10" t="str">
        <f>Cleaned_Data[[#This Row],[Size]]</f>
        <v>XL</v>
      </c>
      <c r="P2132" s="10" t="str">
        <f t="shared" si="66"/>
        <v>Blazer Mid|Lifestyle|XL</v>
      </c>
      <c r="Q2132" s="11" t="str">
        <f>Cleaned_Data[[#This Row],[Order_Date]]</f>
        <v/>
      </c>
      <c r="R2132" s="10" t="str">
        <f>Cleaned_Data[[#This Row],[Region]]</f>
        <v>Pune</v>
      </c>
      <c r="S2132" s="10" t="str">
        <f>Cleaned_Data[[#This Row],[Sales_Channel]]</f>
        <v>Online</v>
      </c>
      <c r="T2132" s="10" t="str">
        <f>Cleaned_Data[[#This Row],[Gender_Category]]</f>
        <v>Kids</v>
      </c>
      <c r="U2132" t="str">
        <f t="shared" si="67"/>
        <v>Not Found</v>
      </c>
      <c r="V2132" s="10"/>
      <c r="W2132" s="10"/>
    </row>
    <row r="2133" spans="1:23" x14ac:dyDescent="0.3">
      <c r="A2133" s="10" t="s">
        <v>2452</v>
      </c>
      <c r="B2133" s="10">
        <f>Cleaned_Data[[#This Row],[Order_ID]]</f>
        <v>4232</v>
      </c>
      <c r="C2133" s="10" t="str">
        <f>_xlfn.XLOOKUP(P2133,Dim_Product!$E$2:$E$221,Dim_Product!$A$2:$A$221,"Not Found")</f>
        <v>PK-129</v>
      </c>
      <c r="D2133" s="10" t="str">
        <f>_xlfn.XLOOKUP(Table5[[#This Row],[Order_Date]],Table8[Date],Table8[Date_Key],"Not Found")</f>
        <v>DK-480</v>
      </c>
      <c r="E2133" s="10" t="str">
        <f>_xlfn.XLOOKUP(R2133,Table4[Region],Table4[Region_Key])</f>
        <v>RK-01</v>
      </c>
      <c r="F2133" s="10" t="str">
        <f>_xlfn.XLOOKUP(S2133,Table6[Sales_Channel],Table6[Channel_Key])</f>
        <v>CK-01</v>
      </c>
      <c r="G2133" s="10" t="str">
        <f>_xlfn.XLOOKUP(T2133,Table7[Gender_Category],Table7[Gender_Key])</f>
        <v>GK-02</v>
      </c>
      <c r="H2133" s="10">
        <f>Cleaned_Data[[#This Row],[Units_Sold]]</f>
        <v>0</v>
      </c>
      <c r="I2133" s="10">
        <f>Cleaned_Data[[#This Row],[MRP]]</f>
        <v>6110.0300000000007</v>
      </c>
      <c r="J2133" s="10">
        <f>Cleaned_Data[[#This Row],[Discount_Applied]]</f>
        <v>0</v>
      </c>
      <c r="K2133" s="10">
        <f>Cleaned_Data[[#This Row],[Revenue]]</f>
        <v>0</v>
      </c>
      <c r="L2133" s="10">
        <f>Cleaned_Data[[#This Row],[Profit]]</f>
        <v>-532.52</v>
      </c>
      <c r="M2133" s="10" t="str">
        <f>Cleaned_Data[[#This Row],[Product_Name]]</f>
        <v>Tiempo Legend</v>
      </c>
      <c r="N2133" s="10" t="str">
        <f>Cleaned_Data[[#This Row],[Product_Line]]</f>
        <v>Soccer</v>
      </c>
      <c r="O2133" s="10" t="str">
        <f>Cleaned_Data[[#This Row],[Size]]</f>
        <v>10</v>
      </c>
      <c r="P2133" s="10" t="str">
        <f t="shared" si="66"/>
        <v>Tiempo Legend|Soccer|10</v>
      </c>
      <c r="Q2133" s="11">
        <f>Cleaned_Data[[#This Row],[Order_Date]]</f>
        <v>45612</v>
      </c>
      <c r="R2133" s="10" t="str">
        <f>Cleaned_Data[[#This Row],[Region]]</f>
        <v>Bangalore</v>
      </c>
      <c r="S2133" s="10" t="str">
        <f>Cleaned_Data[[#This Row],[Sales_Channel]]</f>
        <v>Online</v>
      </c>
      <c r="T2133" s="10" t="str">
        <f>Cleaned_Data[[#This Row],[Gender_Category]]</f>
        <v>Women</v>
      </c>
      <c r="U2133" t="str">
        <f t="shared" si="67"/>
        <v>DK-480</v>
      </c>
      <c r="V2133" s="10"/>
      <c r="W2133" s="10"/>
    </row>
    <row r="2134" spans="1:23" x14ac:dyDescent="0.3">
      <c r="A2134" s="10" t="s">
        <v>2453</v>
      </c>
      <c r="B2134" s="10">
        <f>Cleaned_Data[[#This Row],[Order_ID]]</f>
        <v>4233</v>
      </c>
      <c r="C2134" s="10" t="str">
        <f>_xlfn.XLOOKUP(P2134,Dim_Product!$E$2:$E$221,Dim_Product!$A$2:$A$221,"Not Found")</f>
        <v>PK-75</v>
      </c>
      <c r="D2134" s="10" t="str">
        <f>_xlfn.XLOOKUP(Table5[[#This Row],[Order_Date]],Table8[Date],Table8[Date_Key],"Not Found")</f>
        <v>DK-380</v>
      </c>
      <c r="E2134" s="10" t="str">
        <f>_xlfn.XLOOKUP(R2134,Table4[Region],Table4[Region_Key])</f>
        <v>RK-01</v>
      </c>
      <c r="F2134" s="10" t="str">
        <f>_xlfn.XLOOKUP(S2134,Table6[Sales_Channel],Table6[Channel_Key])</f>
        <v>CK-02</v>
      </c>
      <c r="G2134" s="10" t="str">
        <f>_xlfn.XLOOKUP(T2134,Table7[Gender_Category],Table7[Gender_Key])</f>
        <v>GK-02</v>
      </c>
      <c r="H2134" s="10">
        <f>Cleaned_Data[[#This Row],[Units_Sold]]</f>
        <v>1</v>
      </c>
      <c r="I2134" s="10">
        <f>Cleaned_Data[[#This Row],[MRP]]</f>
        <v>3895.52</v>
      </c>
      <c r="J2134" s="10">
        <f>Cleaned_Data[[#This Row],[Discount_Applied]]</f>
        <v>0</v>
      </c>
      <c r="K2134" s="10">
        <f>Cleaned_Data[[#This Row],[Revenue]]</f>
        <v>0</v>
      </c>
      <c r="L2134" s="10">
        <f>Cleaned_Data[[#This Row],[Profit]]</f>
        <v>3856.45</v>
      </c>
      <c r="M2134" s="10" t="str">
        <f>Cleaned_Data[[#This Row],[Product_Name]]</f>
        <v>Mercurial Superfly</v>
      </c>
      <c r="N2134" s="10" t="str">
        <f>Cleaned_Data[[#This Row],[Product_Line]]</f>
        <v>Soccer</v>
      </c>
      <c r="O2134" s="10" t="str">
        <f>Cleaned_Data[[#This Row],[Size]]</f>
        <v>NA</v>
      </c>
      <c r="P2134" s="10" t="str">
        <f t="shared" si="66"/>
        <v>Mercurial Superfly|Soccer|NA</v>
      </c>
      <c r="Q2134" s="11">
        <f>Cleaned_Data[[#This Row],[Order_Date]]</f>
        <v>45512</v>
      </c>
      <c r="R2134" s="10" t="str">
        <f>Cleaned_Data[[#This Row],[Region]]</f>
        <v>Bangalore</v>
      </c>
      <c r="S2134" s="10" t="str">
        <f>Cleaned_Data[[#This Row],[Sales_Channel]]</f>
        <v>Retail</v>
      </c>
      <c r="T2134" s="10" t="str">
        <f>Cleaned_Data[[#This Row],[Gender_Category]]</f>
        <v>Women</v>
      </c>
      <c r="U2134" t="str">
        <f t="shared" si="67"/>
        <v>DK-380</v>
      </c>
      <c r="V2134" s="10"/>
      <c r="W2134" s="10"/>
    </row>
    <row r="2135" spans="1:23" x14ac:dyDescent="0.3">
      <c r="A2135" s="10" t="s">
        <v>2454</v>
      </c>
      <c r="B2135" s="10">
        <f>Cleaned_Data[[#This Row],[Order_ID]]</f>
        <v>4234</v>
      </c>
      <c r="C2135" s="10" t="str">
        <f>_xlfn.XLOOKUP(P2135,Dim_Product!$E$2:$E$221,Dim_Product!$A$2:$A$221,"Not Found")</f>
        <v>PK-68</v>
      </c>
      <c r="D2135" s="10" t="str">
        <f>_xlfn.XLOOKUP(Table5[[#This Row],[Order_Date]],Table8[Date],Table8[Date_Key],"Not Found")</f>
        <v>DK-473</v>
      </c>
      <c r="E2135" s="10" t="str">
        <f>_xlfn.XLOOKUP(R2135,Table4[Region],Table4[Region_Key])</f>
        <v>RK-03</v>
      </c>
      <c r="F2135" s="10" t="str">
        <f>_xlfn.XLOOKUP(S2135,Table6[Sales_Channel],Table6[Channel_Key])</f>
        <v>CK-01</v>
      </c>
      <c r="G2135" s="10" t="str">
        <f>_xlfn.XLOOKUP(T2135,Table7[Gender_Category],Table7[Gender_Key])</f>
        <v>GK-02</v>
      </c>
      <c r="H2135" s="10">
        <f>Cleaned_Data[[#This Row],[Units_Sold]]</f>
        <v>2</v>
      </c>
      <c r="I2135" s="10">
        <f>Cleaned_Data[[#This Row],[MRP]]</f>
        <v>6110.0300000000007</v>
      </c>
      <c r="J2135" s="10">
        <f>Cleaned_Data[[#This Row],[Discount_Applied]]</f>
        <v>0</v>
      </c>
      <c r="K2135" s="10">
        <f>Cleaned_Data[[#This Row],[Revenue]]</f>
        <v>0</v>
      </c>
      <c r="L2135" s="10">
        <f>Cleaned_Data[[#This Row],[Profit]]</f>
        <v>404.2</v>
      </c>
      <c r="M2135" s="10" t="str">
        <f>Cleaned_Data[[#This Row],[Product_Name]]</f>
        <v>Zoom Freak</v>
      </c>
      <c r="N2135" s="10" t="str">
        <f>Cleaned_Data[[#This Row],[Product_Line]]</f>
        <v>Basketball</v>
      </c>
      <c r="O2135" s="10" t="str">
        <f>Cleaned_Data[[#This Row],[Size]]</f>
        <v>M</v>
      </c>
      <c r="P2135" s="10" t="str">
        <f t="shared" si="66"/>
        <v>Zoom Freak|Basketball|M</v>
      </c>
      <c r="Q2135" s="11">
        <f>Cleaned_Data[[#This Row],[Order_Date]]</f>
        <v>45605</v>
      </c>
      <c r="R2135" s="10" t="str">
        <f>Cleaned_Data[[#This Row],[Region]]</f>
        <v>Mumbai</v>
      </c>
      <c r="S2135" s="10" t="str">
        <f>Cleaned_Data[[#This Row],[Sales_Channel]]</f>
        <v>Online</v>
      </c>
      <c r="T2135" s="10" t="str">
        <f>Cleaned_Data[[#This Row],[Gender_Category]]</f>
        <v>Women</v>
      </c>
      <c r="U2135" t="str">
        <f t="shared" si="67"/>
        <v>DK-473</v>
      </c>
      <c r="V2135" s="10"/>
      <c r="W2135" s="10"/>
    </row>
    <row r="2136" spans="1:23" x14ac:dyDescent="0.3">
      <c r="A2136" s="10" t="s">
        <v>2455</v>
      </c>
      <c r="B2136" s="10">
        <f>Cleaned_Data[[#This Row],[Order_ID]]</f>
        <v>4235</v>
      </c>
      <c r="C2136" s="10" t="str">
        <f>_xlfn.XLOOKUP(P2136,Dim_Product!$E$2:$E$221,Dim_Product!$A$2:$A$221,"Not Found")</f>
        <v>PK-31</v>
      </c>
      <c r="D2136" s="10" t="str">
        <f>_xlfn.XLOOKUP(Table5[[#This Row],[Order_Date]],Table8[Date],Table8[Date_Key],"Not Found")</f>
        <v>Not Found</v>
      </c>
      <c r="E2136" s="10" t="str">
        <f>_xlfn.XLOOKUP(R2136,Table4[Region],Table4[Region_Key])</f>
        <v>RK-01</v>
      </c>
      <c r="F2136" s="10" t="str">
        <f>_xlfn.XLOOKUP(S2136,Table6[Sales_Channel],Table6[Channel_Key])</f>
        <v>CK-01</v>
      </c>
      <c r="G2136" s="10" t="str">
        <f>_xlfn.XLOOKUP(T2136,Table7[Gender_Category],Table7[Gender_Key])</f>
        <v>GK-01</v>
      </c>
      <c r="H2136" s="10">
        <f>Cleaned_Data[[#This Row],[Units_Sold]]</f>
        <v>4</v>
      </c>
      <c r="I2136" s="10">
        <f>Cleaned_Data[[#This Row],[MRP]]</f>
        <v>3417.98</v>
      </c>
      <c r="J2136" s="10">
        <f>Cleaned_Data[[#This Row],[Discount_Applied]]</f>
        <v>0</v>
      </c>
      <c r="K2136" s="10">
        <f>Cleaned_Data[[#This Row],[Revenue]]</f>
        <v>0</v>
      </c>
      <c r="L2136" s="10">
        <f>Cleaned_Data[[#This Row],[Profit]]</f>
        <v>2112.4699999999998</v>
      </c>
      <c r="M2136" s="10" t="str">
        <f>Cleaned_Data[[#This Row],[Product_Name]]</f>
        <v>Zoom Freak</v>
      </c>
      <c r="N2136" s="10" t="str">
        <f>Cleaned_Data[[#This Row],[Product_Line]]</f>
        <v>Basketball</v>
      </c>
      <c r="O2136" s="10" t="str">
        <f>Cleaned_Data[[#This Row],[Size]]</f>
        <v>NA</v>
      </c>
      <c r="P2136" s="10" t="str">
        <f t="shared" si="66"/>
        <v>Zoom Freak|Basketball|NA</v>
      </c>
      <c r="Q2136" s="11" t="str">
        <f>Cleaned_Data[[#This Row],[Order_Date]]</f>
        <v/>
      </c>
      <c r="R2136" s="10" t="str">
        <f>Cleaned_Data[[#This Row],[Region]]</f>
        <v>Bangalore</v>
      </c>
      <c r="S2136" s="10" t="str">
        <f>Cleaned_Data[[#This Row],[Sales_Channel]]</f>
        <v>Online</v>
      </c>
      <c r="T2136" s="10" t="str">
        <f>Cleaned_Data[[#This Row],[Gender_Category]]</f>
        <v>Kids</v>
      </c>
      <c r="U2136" t="str">
        <f t="shared" si="67"/>
        <v>Not Found</v>
      </c>
      <c r="V2136" s="10"/>
      <c r="W2136" s="10"/>
    </row>
    <row r="2137" spans="1:23" x14ac:dyDescent="0.3">
      <c r="A2137" s="10" t="s">
        <v>2456</v>
      </c>
      <c r="B2137" s="10">
        <f>Cleaned_Data[[#This Row],[Order_ID]]</f>
        <v>4236</v>
      </c>
      <c r="C2137" s="10" t="str">
        <f>_xlfn.XLOOKUP(P2137,Dim_Product!$E$2:$E$221,Dim_Product!$A$2:$A$221,"Not Found")</f>
        <v>PK-75</v>
      </c>
      <c r="D2137" s="10" t="str">
        <f>_xlfn.XLOOKUP(Table5[[#This Row],[Order_Date]],Table8[Date],Table8[Date_Key],"Not Found")</f>
        <v>DK-447</v>
      </c>
      <c r="E2137" s="10" t="str">
        <f>_xlfn.XLOOKUP(R2137,Table4[Region],Table4[Region_Key])</f>
        <v>RK-05</v>
      </c>
      <c r="F2137" s="10" t="str">
        <f>_xlfn.XLOOKUP(S2137,Table6[Sales_Channel],Table6[Channel_Key])</f>
        <v>CK-02</v>
      </c>
      <c r="G2137" s="10" t="str">
        <f>_xlfn.XLOOKUP(T2137,Table7[Gender_Category],Table7[Gender_Key])</f>
        <v>GK-01</v>
      </c>
      <c r="H2137" s="10">
        <f>Cleaned_Data[[#This Row],[Units_Sold]]</f>
        <v>2</v>
      </c>
      <c r="I2137" s="10">
        <f>Cleaned_Data[[#This Row],[MRP]]</f>
        <v>8299.07</v>
      </c>
      <c r="J2137" s="10">
        <f>Cleaned_Data[[#This Row],[Discount_Applied]]</f>
        <v>0.09</v>
      </c>
      <c r="K2137" s="10">
        <f>Cleaned_Data[[#This Row],[Revenue]]</f>
        <v>0</v>
      </c>
      <c r="L2137" s="10">
        <f>Cleaned_Data[[#This Row],[Profit]]</f>
        <v>1565.48</v>
      </c>
      <c r="M2137" s="10" t="str">
        <f>Cleaned_Data[[#This Row],[Product_Name]]</f>
        <v>Mercurial Superfly</v>
      </c>
      <c r="N2137" s="10" t="str">
        <f>Cleaned_Data[[#This Row],[Product_Line]]</f>
        <v>Soccer</v>
      </c>
      <c r="O2137" s="10" t="str">
        <f>Cleaned_Data[[#This Row],[Size]]</f>
        <v>NA</v>
      </c>
      <c r="P2137" s="10" t="str">
        <f t="shared" si="66"/>
        <v>Mercurial Superfly|Soccer|NA</v>
      </c>
      <c r="Q2137" s="11">
        <f>Cleaned_Data[[#This Row],[Order_Date]]</f>
        <v>45579</v>
      </c>
      <c r="R2137" s="10" t="str">
        <f>Cleaned_Data[[#This Row],[Region]]</f>
        <v>Delhi</v>
      </c>
      <c r="S2137" s="10" t="str">
        <f>Cleaned_Data[[#This Row],[Sales_Channel]]</f>
        <v>Retail</v>
      </c>
      <c r="T2137" s="10" t="str">
        <f>Cleaned_Data[[#This Row],[Gender_Category]]</f>
        <v>Kids</v>
      </c>
      <c r="U2137" t="str">
        <f t="shared" si="67"/>
        <v>DK-447</v>
      </c>
      <c r="V2137" s="10"/>
      <c r="W2137" s="10"/>
    </row>
    <row r="2138" spans="1:23" x14ac:dyDescent="0.3">
      <c r="A2138" s="10" t="s">
        <v>2457</v>
      </c>
      <c r="B2138" s="10">
        <f>Cleaned_Data[[#This Row],[Order_ID]]</f>
        <v>4237</v>
      </c>
      <c r="C2138" s="10" t="str">
        <f>_xlfn.XLOOKUP(P2138,Dim_Product!$E$2:$E$221,Dim_Product!$A$2:$A$221,"Not Found")</f>
        <v>PK-48</v>
      </c>
      <c r="D2138" s="10" t="str">
        <f>_xlfn.XLOOKUP(Table5[[#This Row],[Order_Date]],Table8[Date],Table8[Date_Key],"Not Found")</f>
        <v>DK-480</v>
      </c>
      <c r="E2138" s="10" t="str">
        <f>_xlfn.XLOOKUP(R2138,Table4[Region],Table4[Region_Key])</f>
        <v>RK-05</v>
      </c>
      <c r="F2138" s="10" t="str">
        <f>_xlfn.XLOOKUP(S2138,Table6[Sales_Channel],Table6[Channel_Key])</f>
        <v>CK-01</v>
      </c>
      <c r="G2138" s="10" t="str">
        <f>_xlfn.XLOOKUP(T2138,Table7[Gender_Category],Table7[Gender_Key])</f>
        <v>GK-03</v>
      </c>
      <c r="H2138" s="10">
        <f>Cleaned_Data[[#This Row],[Units_Sold]]</f>
        <v>1</v>
      </c>
      <c r="I2138" s="10">
        <f>Cleaned_Data[[#This Row],[MRP]]</f>
        <v>6110.0300000000007</v>
      </c>
      <c r="J2138" s="10">
        <f>Cleaned_Data[[#This Row],[Discount_Applied]]</f>
        <v>0</v>
      </c>
      <c r="K2138" s="10">
        <f>Cleaned_Data[[#This Row],[Revenue]]</f>
        <v>0</v>
      </c>
      <c r="L2138" s="10">
        <f>Cleaned_Data[[#This Row],[Profit]]</f>
        <v>572.58000000000004</v>
      </c>
      <c r="M2138" s="10" t="str">
        <f>Cleaned_Data[[#This Row],[Product_Name]]</f>
        <v>LeBron 20</v>
      </c>
      <c r="N2138" s="10" t="str">
        <f>Cleaned_Data[[#This Row],[Product_Line]]</f>
        <v>Basketball</v>
      </c>
      <c r="O2138" s="10" t="str">
        <f>Cleaned_Data[[#This Row],[Size]]</f>
        <v>L</v>
      </c>
      <c r="P2138" s="10" t="str">
        <f t="shared" si="66"/>
        <v>LeBron 20|Basketball|L</v>
      </c>
      <c r="Q2138" s="11">
        <f>Cleaned_Data[[#This Row],[Order_Date]]</f>
        <v>45612</v>
      </c>
      <c r="R2138" s="10" t="str">
        <f>Cleaned_Data[[#This Row],[Region]]</f>
        <v>Delhi</v>
      </c>
      <c r="S2138" s="10" t="str">
        <f>Cleaned_Data[[#This Row],[Sales_Channel]]</f>
        <v>Online</v>
      </c>
      <c r="T2138" s="10" t="str">
        <f>Cleaned_Data[[#This Row],[Gender_Category]]</f>
        <v>Men</v>
      </c>
      <c r="U2138" t="str">
        <f t="shared" si="67"/>
        <v>DK-480</v>
      </c>
      <c r="V2138" s="10"/>
      <c r="W2138" s="10"/>
    </row>
    <row r="2139" spans="1:23" x14ac:dyDescent="0.3">
      <c r="A2139" s="10" t="s">
        <v>2458</v>
      </c>
      <c r="B2139" s="10">
        <f>Cleaned_Data[[#This Row],[Order_ID]]</f>
        <v>4238</v>
      </c>
      <c r="C2139" s="10" t="str">
        <f>_xlfn.XLOOKUP(P2139,Dim_Product!$E$2:$E$221,Dim_Product!$A$2:$A$221,"Not Found")</f>
        <v>PK-27</v>
      </c>
      <c r="D2139" s="10" t="str">
        <f>_xlfn.XLOOKUP(Table5[[#This Row],[Order_Date]],Table8[Date],Table8[Date_Key],"Not Found")</f>
        <v>DK-527</v>
      </c>
      <c r="E2139" s="10" t="str">
        <f>_xlfn.XLOOKUP(R2139,Table4[Region],Table4[Region_Key])</f>
        <v>RK-02</v>
      </c>
      <c r="F2139" s="10" t="str">
        <f>_xlfn.XLOOKUP(S2139,Table6[Sales_Channel],Table6[Channel_Key])</f>
        <v>CK-01</v>
      </c>
      <c r="G2139" s="10" t="str">
        <f>_xlfn.XLOOKUP(T2139,Table7[Gender_Category],Table7[Gender_Key])</f>
        <v>GK-03</v>
      </c>
      <c r="H2139" s="10">
        <f>Cleaned_Data[[#This Row],[Units_Sold]]</f>
        <v>2</v>
      </c>
      <c r="I2139" s="10">
        <f>Cleaned_Data[[#This Row],[MRP]]</f>
        <v>6489.35</v>
      </c>
      <c r="J2139" s="10">
        <f>Cleaned_Data[[#This Row],[Discount_Applied]]</f>
        <v>0</v>
      </c>
      <c r="K2139" s="10">
        <f>Cleaned_Data[[#This Row],[Revenue]]</f>
        <v>0</v>
      </c>
      <c r="L2139" s="10">
        <f>Cleaned_Data[[#This Row],[Profit]]</f>
        <v>-321.44</v>
      </c>
      <c r="M2139" s="10" t="str">
        <f>Cleaned_Data[[#This Row],[Product_Name]]</f>
        <v>Phantom GT</v>
      </c>
      <c r="N2139" s="10" t="str">
        <f>Cleaned_Data[[#This Row],[Product_Line]]</f>
        <v>Soccer</v>
      </c>
      <c r="O2139" s="10" t="str">
        <f>Cleaned_Data[[#This Row],[Size]]</f>
        <v>XL</v>
      </c>
      <c r="P2139" s="10" t="str">
        <f t="shared" si="66"/>
        <v>Phantom GT|Soccer|XL</v>
      </c>
      <c r="Q2139" s="11">
        <f>Cleaned_Data[[#This Row],[Order_Date]]</f>
        <v>45659</v>
      </c>
      <c r="R2139" s="10" t="str">
        <f>Cleaned_Data[[#This Row],[Region]]</f>
        <v>Hyderabad</v>
      </c>
      <c r="S2139" s="10" t="str">
        <f>Cleaned_Data[[#This Row],[Sales_Channel]]</f>
        <v>Online</v>
      </c>
      <c r="T2139" s="10" t="str">
        <f>Cleaned_Data[[#This Row],[Gender_Category]]</f>
        <v>Men</v>
      </c>
      <c r="U2139" t="str">
        <f t="shared" si="67"/>
        <v>DK-527</v>
      </c>
      <c r="V2139" s="10"/>
      <c r="W2139" s="10"/>
    </row>
    <row r="2140" spans="1:23" x14ac:dyDescent="0.3">
      <c r="A2140" s="10" t="s">
        <v>2459</v>
      </c>
      <c r="B2140" s="10">
        <f>Cleaned_Data[[#This Row],[Order_ID]]</f>
        <v>4239</v>
      </c>
      <c r="C2140" s="10" t="str">
        <f>_xlfn.XLOOKUP(P2140,Dim_Product!$E$2:$E$221,Dim_Product!$A$2:$A$221,"Not Found")</f>
        <v>PK-130</v>
      </c>
      <c r="D2140" s="10" t="str">
        <f>_xlfn.XLOOKUP(Table5[[#This Row],[Order_Date]],Table8[Date],Table8[Date_Key],"Not Found")</f>
        <v>DK-719</v>
      </c>
      <c r="E2140" s="10" t="str">
        <f>_xlfn.XLOOKUP(R2140,Table4[Region],Table4[Region_Key])</f>
        <v>RK-06</v>
      </c>
      <c r="F2140" s="10" t="str">
        <f>_xlfn.XLOOKUP(S2140,Table6[Sales_Channel],Table6[Channel_Key])</f>
        <v>CK-01</v>
      </c>
      <c r="G2140" s="10" t="str">
        <f>_xlfn.XLOOKUP(T2140,Table7[Gender_Category],Table7[Gender_Key])</f>
        <v>GK-03</v>
      </c>
      <c r="H2140" s="10">
        <f>Cleaned_Data[[#This Row],[Units_Sold]]</f>
        <v>2</v>
      </c>
      <c r="I2140" s="10">
        <f>Cleaned_Data[[#This Row],[MRP]]</f>
        <v>6110.0300000000007</v>
      </c>
      <c r="J2140" s="10">
        <f>Cleaned_Data[[#This Row],[Discount_Applied]]</f>
        <v>0</v>
      </c>
      <c r="K2140" s="10">
        <f>Cleaned_Data[[#This Row],[Revenue]]</f>
        <v>0</v>
      </c>
      <c r="L2140" s="10">
        <f>Cleaned_Data[[#This Row],[Profit]]</f>
        <v>-828.71</v>
      </c>
      <c r="M2140" s="10" t="str">
        <f>Cleaned_Data[[#This Row],[Product_Name]]</f>
        <v>Air Zoom</v>
      </c>
      <c r="N2140" s="10" t="str">
        <f>Cleaned_Data[[#This Row],[Product_Line]]</f>
        <v>Running</v>
      </c>
      <c r="O2140" s="10" t="str">
        <f>Cleaned_Data[[#This Row],[Size]]</f>
        <v>NA</v>
      </c>
      <c r="P2140" s="10" t="str">
        <f t="shared" si="66"/>
        <v>Air Zoom|Running|NA</v>
      </c>
      <c r="Q2140" s="11">
        <f>Cleaned_Data[[#This Row],[Order_Date]]</f>
        <v>45851</v>
      </c>
      <c r="R2140" s="10" t="str">
        <f>Cleaned_Data[[#This Row],[Region]]</f>
        <v>Kolkata</v>
      </c>
      <c r="S2140" s="10" t="str">
        <f>Cleaned_Data[[#This Row],[Sales_Channel]]</f>
        <v>Online</v>
      </c>
      <c r="T2140" s="10" t="str">
        <f>Cleaned_Data[[#This Row],[Gender_Category]]</f>
        <v>Men</v>
      </c>
      <c r="U2140" t="str">
        <f t="shared" si="67"/>
        <v>DK-719</v>
      </c>
      <c r="V2140" s="10"/>
      <c r="W2140" s="10"/>
    </row>
    <row r="2141" spans="1:23" x14ac:dyDescent="0.3">
      <c r="A2141" s="10" t="s">
        <v>2460</v>
      </c>
      <c r="B2141" s="10">
        <f>Cleaned_Data[[#This Row],[Order_ID]]</f>
        <v>4240</v>
      </c>
      <c r="C2141" s="10" t="str">
        <f>_xlfn.XLOOKUP(P2141,Dim_Product!$E$2:$E$221,Dim_Product!$A$2:$A$221,"Not Found")</f>
        <v>PK-114</v>
      </c>
      <c r="D2141" s="10" t="str">
        <f>_xlfn.XLOOKUP(Table5[[#This Row],[Order_Date]],Table8[Date],Table8[Date_Key],"Not Found")</f>
        <v>DK-525</v>
      </c>
      <c r="E2141" s="10" t="str">
        <f>_xlfn.XLOOKUP(R2141,Table4[Region],Table4[Region_Key])</f>
        <v>RK-01</v>
      </c>
      <c r="F2141" s="10" t="str">
        <f>_xlfn.XLOOKUP(S2141,Table6[Sales_Channel],Table6[Channel_Key])</f>
        <v>CK-02</v>
      </c>
      <c r="G2141" s="10" t="str">
        <f>_xlfn.XLOOKUP(T2141,Table7[Gender_Category],Table7[Gender_Key])</f>
        <v>GK-03</v>
      </c>
      <c r="H2141" s="10">
        <f>Cleaned_Data[[#This Row],[Units_Sold]]</f>
        <v>2</v>
      </c>
      <c r="I2141" s="10">
        <f>Cleaned_Data[[#This Row],[MRP]]</f>
        <v>6110.0300000000007</v>
      </c>
      <c r="J2141" s="10">
        <f>Cleaned_Data[[#This Row],[Discount_Applied]]</f>
        <v>0</v>
      </c>
      <c r="K2141" s="10">
        <f>Cleaned_Data[[#This Row],[Revenue]]</f>
        <v>0</v>
      </c>
      <c r="L2141" s="10">
        <f>Cleaned_Data[[#This Row],[Profit]]</f>
        <v>1091.8499999999999</v>
      </c>
      <c r="M2141" s="10" t="str">
        <f>Cleaned_Data[[#This Row],[Product_Name]]</f>
        <v>Air Zoom</v>
      </c>
      <c r="N2141" s="10" t="str">
        <f>Cleaned_Data[[#This Row],[Product_Line]]</f>
        <v>Running</v>
      </c>
      <c r="O2141" s="10" t="str">
        <f>Cleaned_Data[[#This Row],[Size]]</f>
        <v>M</v>
      </c>
      <c r="P2141" s="10" t="str">
        <f t="shared" si="66"/>
        <v>Air Zoom|Running|M</v>
      </c>
      <c r="Q2141" s="11">
        <f>Cleaned_Data[[#This Row],[Order_Date]]</f>
        <v>45657</v>
      </c>
      <c r="R2141" s="10" t="str">
        <f>Cleaned_Data[[#This Row],[Region]]</f>
        <v>Bangalore</v>
      </c>
      <c r="S2141" s="10" t="str">
        <f>Cleaned_Data[[#This Row],[Sales_Channel]]</f>
        <v>Retail</v>
      </c>
      <c r="T2141" s="10" t="str">
        <f>Cleaned_Data[[#This Row],[Gender_Category]]</f>
        <v>Men</v>
      </c>
      <c r="U2141" t="str">
        <f t="shared" si="67"/>
        <v>DK-525</v>
      </c>
      <c r="V2141" s="10"/>
      <c r="W2141" s="10"/>
    </row>
    <row r="2142" spans="1:23" x14ac:dyDescent="0.3">
      <c r="A2142" s="10" t="s">
        <v>2461</v>
      </c>
      <c r="B2142" s="10">
        <f>Cleaned_Data[[#This Row],[Order_ID]]</f>
        <v>4241</v>
      </c>
      <c r="C2142" s="10" t="str">
        <f>_xlfn.XLOOKUP(P2142,Dim_Product!$E$2:$E$221,Dim_Product!$A$2:$A$221,"Not Found")</f>
        <v>PK-87</v>
      </c>
      <c r="D2142" s="10" t="str">
        <f>_xlfn.XLOOKUP(Table5[[#This Row],[Order_Date]],Table8[Date],Table8[Date_Key],"Not Found")</f>
        <v>DK-643</v>
      </c>
      <c r="E2142" s="10" t="str">
        <f>_xlfn.XLOOKUP(R2142,Table4[Region],Table4[Region_Key])</f>
        <v>RK-05</v>
      </c>
      <c r="F2142" s="10" t="str">
        <f>_xlfn.XLOOKUP(S2142,Table6[Sales_Channel],Table6[Channel_Key])</f>
        <v>CK-02</v>
      </c>
      <c r="G2142" s="10" t="str">
        <f>_xlfn.XLOOKUP(T2142,Table7[Gender_Category],Table7[Gender_Key])</f>
        <v>GK-02</v>
      </c>
      <c r="H2142" s="10">
        <f>Cleaned_Data[[#This Row],[Units_Sold]]</f>
        <v>2</v>
      </c>
      <c r="I2142" s="10">
        <f>Cleaned_Data[[#This Row],[MRP]]</f>
        <v>6110.0300000000007</v>
      </c>
      <c r="J2142" s="10">
        <f>Cleaned_Data[[#This Row],[Discount_Applied]]</f>
        <v>0</v>
      </c>
      <c r="K2142" s="10">
        <f>Cleaned_Data[[#This Row],[Revenue]]</f>
        <v>0</v>
      </c>
      <c r="L2142" s="10">
        <f>Cleaned_Data[[#This Row],[Profit]]</f>
        <v>3890.05</v>
      </c>
      <c r="M2142" s="10" t="str">
        <f>Cleaned_Data[[#This Row],[Product_Name]]</f>
        <v>LeBron 20</v>
      </c>
      <c r="N2142" s="10" t="str">
        <f>Cleaned_Data[[#This Row],[Product_Line]]</f>
        <v>Basketball</v>
      </c>
      <c r="O2142" s="10" t="str">
        <f>Cleaned_Data[[#This Row],[Size]]</f>
        <v>M</v>
      </c>
      <c r="P2142" s="10" t="str">
        <f t="shared" si="66"/>
        <v>LeBron 20|Basketball|M</v>
      </c>
      <c r="Q2142" s="11">
        <f>Cleaned_Data[[#This Row],[Order_Date]]</f>
        <v>45775</v>
      </c>
      <c r="R2142" s="10" t="str">
        <f>Cleaned_Data[[#This Row],[Region]]</f>
        <v>Delhi</v>
      </c>
      <c r="S2142" s="10" t="str">
        <f>Cleaned_Data[[#This Row],[Sales_Channel]]</f>
        <v>Retail</v>
      </c>
      <c r="T2142" s="10" t="str">
        <f>Cleaned_Data[[#This Row],[Gender_Category]]</f>
        <v>Women</v>
      </c>
      <c r="U2142" t="str">
        <f t="shared" si="67"/>
        <v>DK-643</v>
      </c>
      <c r="V2142" s="10"/>
      <c r="W2142" s="10"/>
    </row>
    <row r="2143" spans="1:23" x14ac:dyDescent="0.3">
      <c r="A2143" s="10" t="s">
        <v>2462</v>
      </c>
      <c r="B2143" s="10">
        <f>Cleaned_Data[[#This Row],[Order_ID]]</f>
        <v>4242</v>
      </c>
      <c r="C2143" s="10" t="str">
        <f>_xlfn.XLOOKUP(P2143,Dim_Product!$E$2:$E$221,Dim_Product!$A$2:$A$221,"Not Found")</f>
        <v>PK-59</v>
      </c>
      <c r="D2143" s="10" t="str">
        <f>_xlfn.XLOOKUP(Table5[[#This Row],[Order_Date]],Table8[Date],Table8[Date_Key],"Not Found")</f>
        <v>DK-515</v>
      </c>
      <c r="E2143" s="10" t="str">
        <f>_xlfn.XLOOKUP(R2143,Table4[Region],Table4[Region_Key])</f>
        <v>RK-03</v>
      </c>
      <c r="F2143" s="10" t="str">
        <f>_xlfn.XLOOKUP(S2143,Table6[Sales_Channel],Table6[Channel_Key])</f>
        <v>CK-02</v>
      </c>
      <c r="G2143" s="10" t="str">
        <f>_xlfn.XLOOKUP(T2143,Table7[Gender_Category],Table7[Gender_Key])</f>
        <v>GK-01</v>
      </c>
      <c r="H2143" s="10">
        <f>Cleaned_Data[[#This Row],[Units_Sold]]</f>
        <v>2</v>
      </c>
      <c r="I2143" s="10">
        <f>Cleaned_Data[[#This Row],[MRP]]</f>
        <v>3507.12</v>
      </c>
      <c r="J2143" s="10">
        <f>Cleaned_Data[[#This Row],[Discount_Applied]]</f>
        <v>0</v>
      </c>
      <c r="K2143" s="10">
        <f>Cleaned_Data[[#This Row],[Revenue]]</f>
        <v>0</v>
      </c>
      <c r="L2143" s="10">
        <f>Cleaned_Data[[#This Row],[Profit]]</f>
        <v>2217.09</v>
      </c>
      <c r="M2143" s="10" t="str">
        <f>Cleaned_Data[[#This Row],[Product_Name]]</f>
        <v>Kyrie Flytrap</v>
      </c>
      <c r="N2143" s="10" t="str">
        <f>Cleaned_Data[[#This Row],[Product_Line]]</f>
        <v>Basketball</v>
      </c>
      <c r="O2143" s="10" t="str">
        <f>Cleaned_Data[[#This Row],[Size]]</f>
        <v>NA</v>
      </c>
      <c r="P2143" s="10" t="str">
        <f t="shared" si="66"/>
        <v>Kyrie Flytrap|Basketball|NA</v>
      </c>
      <c r="Q2143" s="11">
        <f>Cleaned_Data[[#This Row],[Order_Date]]</f>
        <v>45647</v>
      </c>
      <c r="R2143" s="10" t="str">
        <f>Cleaned_Data[[#This Row],[Region]]</f>
        <v>Mumbai</v>
      </c>
      <c r="S2143" s="10" t="str">
        <f>Cleaned_Data[[#This Row],[Sales_Channel]]</f>
        <v>Retail</v>
      </c>
      <c r="T2143" s="10" t="str">
        <f>Cleaned_Data[[#This Row],[Gender_Category]]</f>
        <v>Kids</v>
      </c>
      <c r="U2143" t="str">
        <f t="shared" si="67"/>
        <v>DK-515</v>
      </c>
      <c r="V2143" s="10"/>
      <c r="W2143" s="10"/>
    </row>
    <row r="2144" spans="1:23" x14ac:dyDescent="0.3">
      <c r="A2144" s="10" t="s">
        <v>2463</v>
      </c>
      <c r="B2144" s="10">
        <f>Cleaned_Data[[#This Row],[Order_ID]]</f>
        <v>4243</v>
      </c>
      <c r="C2144" s="10" t="str">
        <f>_xlfn.XLOOKUP(P2144,Dim_Product!$E$2:$E$221,Dim_Product!$A$2:$A$221,"Not Found")</f>
        <v>PK-112</v>
      </c>
      <c r="D2144" s="10" t="str">
        <f>_xlfn.XLOOKUP(Table5[[#This Row],[Order_Date]],Table8[Date],Table8[Date_Key],"Not Found")</f>
        <v>Not Found</v>
      </c>
      <c r="E2144" s="10" t="str">
        <f>_xlfn.XLOOKUP(R2144,Table4[Region],Table4[Region_Key])</f>
        <v>RK-01</v>
      </c>
      <c r="F2144" s="10" t="str">
        <f>_xlfn.XLOOKUP(S2144,Table6[Sales_Channel],Table6[Channel_Key])</f>
        <v>CK-02</v>
      </c>
      <c r="G2144" s="10" t="str">
        <f>_xlfn.XLOOKUP(T2144,Table7[Gender_Category],Table7[Gender_Key])</f>
        <v>GK-01</v>
      </c>
      <c r="H2144" s="10">
        <f>Cleaned_Data[[#This Row],[Units_Sold]]</f>
        <v>2</v>
      </c>
      <c r="I2144" s="10">
        <f>Cleaned_Data[[#This Row],[MRP]]</f>
        <v>5248.74</v>
      </c>
      <c r="J2144" s="10">
        <f>Cleaned_Data[[#This Row],[Discount_Applied]]</f>
        <v>0</v>
      </c>
      <c r="K2144" s="10">
        <f>Cleaned_Data[[#This Row],[Revenue]]</f>
        <v>0</v>
      </c>
      <c r="L2144" s="10">
        <f>Cleaned_Data[[#This Row],[Profit]]</f>
        <v>3500.67</v>
      </c>
      <c r="M2144" s="10" t="str">
        <f>Cleaned_Data[[#This Row],[Product_Name]]</f>
        <v>ZoomX Invincible</v>
      </c>
      <c r="N2144" s="10" t="str">
        <f>Cleaned_Data[[#This Row],[Product_Line]]</f>
        <v>Training</v>
      </c>
      <c r="O2144" s="10" t="str">
        <f>Cleaned_Data[[#This Row],[Size]]</f>
        <v>NA</v>
      </c>
      <c r="P2144" s="10" t="str">
        <f t="shared" si="66"/>
        <v>ZoomX Invincible|Training|NA</v>
      </c>
      <c r="Q2144" s="11" t="str">
        <f>Cleaned_Data[[#This Row],[Order_Date]]</f>
        <v/>
      </c>
      <c r="R2144" s="10" t="str">
        <f>Cleaned_Data[[#This Row],[Region]]</f>
        <v>Bangalore</v>
      </c>
      <c r="S2144" s="10" t="str">
        <f>Cleaned_Data[[#This Row],[Sales_Channel]]</f>
        <v>Retail</v>
      </c>
      <c r="T2144" s="10" t="str">
        <f>Cleaned_Data[[#This Row],[Gender_Category]]</f>
        <v>Kids</v>
      </c>
      <c r="U2144" t="str">
        <f t="shared" si="67"/>
        <v>Not Found</v>
      </c>
      <c r="V2144" s="10"/>
      <c r="W2144" s="10"/>
    </row>
    <row r="2145" spans="1:23" x14ac:dyDescent="0.3">
      <c r="A2145" s="10" t="s">
        <v>2464</v>
      </c>
      <c r="B2145" s="10">
        <f>Cleaned_Data[[#This Row],[Order_ID]]</f>
        <v>4244</v>
      </c>
      <c r="C2145" s="10" t="str">
        <f>_xlfn.XLOOKUP(P2145,Dim_Product!$E$2:$E$221,Dim_Product!$A$2:$A$221,"Not Found")</f>
        <v>PK-80</v>
      </c>
      <c r="D2145" s="10" t="str">
        <f>_xlfn.XLOOKUP(Table5[[#This Row],[Order_Date]],Table8[Date],Table8[Date_Key],"Not Found")</f>
        <v>DK-610</v>
      </c>
      <c r="E2145" s="10" t="str">
        <f>_xlfn.XLOOKUP(R2145,Table4[Region],Table4[Region_Key])</f>
        <v>RK-01</v>
      </c>
      <c r="F2145" s="10" t="str">
        <f>_xlfn.XLOOKUP(S2145,Table6[Sales_Channel],Table6[Channel_Key])</f>
        <v>CK-02</v>
      </c>
      <c r="G2145" s="10" t="str">
        <f>_xlfn.XLOOKUP(T2145,Table7[Gender_Category],Table7[Gender_Key])</f>
        <v>GK-03</v>
      </c>
      <c r="H2145" s="10">
        <f>Cleaned_Data[[#This Row],[Units_Sold]]</f>
        <v>2</v>
      </c>
      <c r="I2145" s="10">
        <f>Cleaned_Data[[#This Row],[MRP]]</f>
        <v>6110.0300000000007</v>
      </c>
      <c r="J2145" s="10">
        <f>Cleaned_Data[[#This Row],[Discount_Applied]]</f>
        <v>0.54</v>
      </c>
      <c r="K2145" s="10">
        <f>Cleaned_Data[[#This Row],[Revenue]]</f>
        <v>0</v>
      </c>
      <c r="L2145" s="10">
        <f>Cleaned_Data[[#This Row],[Profit]]</f>
        <v>161.88</v>
      </c>
      <c r="M2145" s="10" t="str">
        <f>Cleaned_Data[[#This Row],[Product_Name]]</f>
        <v>Metcon 7</v>
      </c>
      <c r="N2145" s="10" t="str">
        <f>Cleaned_Data[[#This Row],[Product_Line]]</f>
        <v>Training</v>
      </c>
      <c r="O2145" s="10" t="str">
        <f>Cleaned_Data[[#This Row],[Size]]</f>
        <v>XL</v>
      </c>
      <c r="P2145" s="10" t="str">
        <f t="shared" si="66"/>
        <v>Metcon 7|Training|XL</v>
      </c>
      <c r="Q2145" s="11">
        <f>Cleaned_Data[[#This Row],[Order_Date]]</f>
        <v>45742</v>
      </c>
      <c r="R2145" s="10" t="str">
        <f>Cleaned_Data[[#This Row],[Region]]</f>
        <v>Bangalore</v>
      </c>
      <c r="S2145" s="10" t="str">
        <f>Cleaned_Data[[#This Row],[Sales_Channel]]</f>
        <v>Retail</v>
      </c>
      <c r="T2145" s="10" t="str">
        <f>Cleaned_Data[[#This Row],[Gender_Category]]</f>
        <v>Men</v>
      </c>
      <c r="U2145" t="str">
        <f t="shared" si="67"/>
        <v>DK-610</v>
      </c>
      <c r="V2145" s="10"/>
      <c r="W2145" s="10"/>
    </row>
    <row r="2146" spans="1:23" x14ac:dyDescent="0.3">
      <c r="A2146" s="10" t="s">
        <v>2465</v>
      </c>
      <c r="B2146" s="10">
        <f>Cleaned_Data[[#This Row],[Order_ID]]</f>
        <v>4245</v>
      </c>
      <c r="C2146" s="10" t="str">
        <f>_xlfn.XLOOKUP(P2146,Dim_Product!$E$2:$E$221,Dim_Product!$A$2:$A$221,"Not Found")</f>
        <v>PK-68</v>
      </c>
      <c r="D2146" s="10" t="str">
        <f>_xlfn.XLOOKUP(Table5[[#This Row],[Order_Date]],Table8[Date],Table8[Date_Key],"Not Found")</f>
        <v>Not Found</v>
      </c>
      <c r="E2146" s="10" t="str">
        <f>_xlfn.XLOOKUP(R2146,Table4[Region],Table4[Region_Key])</f>
        <v>RK-05</v>
      </c>
      <c r="F2146" s="10" t="str">
        <f>_xlfn.XLOOKUP(S2146,Table6[Sales_Channel],Table6[Channel_Key])</f>
        <v>CK-01</v>
      </c>
      <c r="G2146" s="10" t="str">
        <f>_xlfn.XLOOKUP(T2146,Table7[Gender_Category],Table7[Gender_Key])</f>
        <v>GK-01</v>
      </c>
      <c r="H2146" s="10">
        <f>Cleaned_Data[[#This Row],[Units_Sold]]</f>
        <v>3</v>
      </c>
      <c r="I2146" s="10">
        <f>Cleaned_Data[[#This Row],[MRP]]</f>
        <v>6110.0300000000007</v>
      </c>
      <c r="J2146" s="10">
        <f>Cleaned_Data[[#This Row],[Discount_Applied]]</f>
        <v>0.17</v>
      </c>
      <c r="K2146" s="10">
        <f>Cleaned_Data[[#This Row],[Revenue]]</f>
        <v>0</v>
      </c>
      <c r="L2146" s="10">
        <f>Cleaned_Data[[#This Row],[Profit]]</f>
        <v>2445.12</v>
      </c>
      <c r="M2146" s="10" t="str">
        <f>Cleaned_Data[[#This Row],[Product_Name]]</f>
        <v>Zoom Freak</v>
      </c>
      <c r="N2146" s="10" t="str">
        <f>Cleaned_Data[[#This Row],[Product_Line]]</f>
        <v>Basketball</v>
      </c>
      <c r="O2146" s="10" t="str">
        <f>Cleaned_Data[[#This Row],[Size]]</f>
        <v>M</v>
      </c>
      <c r="P2146" s="10" t="str">
        <f t="shared" si="66"/>
        <v>Zoom Freak|Basketball|M</v>
      </c>
      <c r="Q2146" s="11" t="str">
        <f>Cleaned_Data[[#This Row],[Order_Date]]</f>
        <v/>
      </c>
      <c r="R2146" s="10" t="str">
        <f>Cleaned_Data[[#This Row],[Region]]</f>
        <v>Delhi</v>
      </c>
      <c r="S2146" s="10" t="str">
        <f>Cleaned_Data[[#This Row],[Sales_Channel]]</f>
        <v>Online</v>
      </c>
      <c r="T2146" s="10" t="str">
        <f>Cleaned_Data[[#This Row],[Gender_Category]]</f>
        <v>Kids</v>
      </c>
      <c r="U2146" t="str">
        <f t="shared" si="67"/>
        <v>Not Found</v>
      </c>
      <c r="V2146" s="10"/>
      <c r="W2146" s="10"/>
    </row>
    <row r="2147" spans="1:23" x14ac:dyDescent="0.3">
      <c r="A2147" s="10" t="s">
        <v>2466</v>
      </c>
      <c r="B2147" s="10">
        <f>Cleaned_Data[[#This Row],[Order_ID]]</f>
        <v>4246</v>
      </c>
      <c r="C2147" s="10" t="str">
        <f>_xlfn.XLOOKUP(P2147,Dim_Product!$E$2:$E$221,Dim_Product!$A$2:$A$221,"Not Found")</f>
        <v>PK-76</v>
      </c>
      <c r="D2147" s="10" t="str">
        <f>_xlfn.XLOOKUP(Table5[[#This Row],[Order_Date]],Table8[Date],Table8[Date_Key],"Not Found")</f>
        <v>Not Found</v>
      </c>
      <c r="E2147" s="10" t="str">
        <f>_xlfn.XLOOKUP(R2147,Table4[Region],Table4[Region_Key])</f>
        <v>RK-03</v>
      </c>
      <c r="F2147" s="10" t="str">
        <f>_xlfn.XLOOKUP(S2147,Table6[Sales_Channel],Table6[Channel_Key])</f>
        <v>CK-02</v>
      </c>
      <c r="G2147" s="10" t="str">
        <f>_xlfn.XLOOKUP(T2147,Table7[Gender_Category],Table7[Gender_Key])</f>
        <v>GK-03</v>
      </c>
      <c r="H2147" s="10">
        <f>Cleaned_Data[[#This Row],[Units_Sold]]</f>
        <v>2</v>
      </c>
      <c r="I2147" s="10">
        <f>Cleaned_Data[[#This Row],[MRP]]</f>
        <v>3576.04</v>
      </c>
      <c r="J2147" s="10">
        <f>Cleaned_Data[[#This Row],[Discount_Applied]]</f>
        <v>0</v>
      </c>
      <c r="K2147" s="10">
        <f>Cleaned_Data[[#This Row],[Revenue]]</f>
        <v>0</v>
      </c>
      <c r="L2147" s="10">
        <f>Cleaned_Data[[#This Row],[Profit]]</f>
        <v>3581.39</v>
      </c>
      <c r="M2147" s="10" t="str">
        <f>Cleaned_Data[[#This Row],[Product_Name]]</f>
        <v>Pegasus Turbo</v>
      </c>
      <c r="N2147" s="10" t="str">
        <f>Cleaned_Data[[#This Row],[Product_Line]]</f>
        <v>Running</v>
      </c>
      <c r="O2147" s="10" t="str">
        <f>Cleaned_Data[[#This Row],[Size]]</f>
        <v>L</v>
      </c>
      <c r="P2147" s="10" t="str">
        <f t="shared" si="66"/>
        <v>Pegasus Turbo|Running|L</v>
      </c>
      <c r="Q2147" s="11" t="str">
        <f>Cleaned_Data[[#This Row],[Order_Date]]</f>
        <v/>
      </c>
      <c r="R2147" s="10" t="str">
        <f>Cleaned_Data[[#This Row],[Region]]</f>
        <v>Mumbai</v>
      </c>
      <c r="S2147" s="10" t="str">
        <f>Cleaned_Data[[#This Row],[Sales_Channel]]</f>
        <v>Retail</v>
      </c>
      <c r="T2147" s="10" t="str">
        <f>Cleaned_Data[[#This Row],[Gender_Category]]</f>
        <v>Men</v>
      </c>
      <c r="U2147" t="str">
        <f t="shared" si="67"/>
        <v>Not Found</v>
      </c>
      <c r="V2147" s="10"/>
      <c r="W2147" s="10"/>
    </row>
    <row r="2148" spans="1:23" x14ac:dyDescent="0.3">
      <c r="A2148" s="10" t="s">
        <v>2467</v>
      </c>
      <c r="B2148" s="10">
        <f>Cleaned_Data[[#This Row],[Order_ID]]</f>
        <v>4247</v>
      </c>
      <c r="C2148" s="10" t="str">
        <f>_xlfn.XLOOKUP(P2148,Dim_Product!$E$2:$E$221,Dim_Product!$A$2:$A$221,"Not Found")</f>
        <v>PK-06</v>
      </c>
      <c r="D2148" s="10" t="str">
        <f>_xlfn.XLOOKUP(Table5[[#This Row],[Order_Date]],Table8[Date],Table8[Date_Key],"Not Found")</f>
        <v>DK-33</v>
      </c>
      <c r="E2148" s="10" t="str">
        <f>_xlfn.XLOOKUP(R2148,Table4[Region],Table4[Region_Key])</f>
        <v>RK-06</v>
      </c>
      <c r="F2148" s="10" t="str">
        <f>_xlfn.XLOOKUP(S2148,Table6[Sales_Channel],Table6[Channel_Key])</f>
        <v>CK-02</v>
      </c>
      <c r="G2148" s="10" t="str">
        <f>_xlfn.XLOOKUP(T2148,Table7[Gender_Category],Table7[Gender_Key])</f>
        <v>GK-01</v>
      </c>
      <c r="H2148" s="10">
        <f>Cleaned_Data[[#This Row],[Units_Sold]]</f>
        <v>1</v>
      </c>
      <c r="I2148" s="10">
        <f>Cleaned_Data[[#This Row],[MRP]]</f>
        <v>6110.0300000000007</v>
      </c>
      <c r="J2148" s="10">
        <f>Cleaned_Data[[#This Row],[Discount_Applied]]</f>
        <v>0.69</v>
      </c>
      <c r="K2148" s="10">
        <f>Cleaned_Data[[#This Row],[Revenue]]</f>
        <v>0</v>
      </c>
      <c r="L2148" s="10">
        <f>Cleaned_Data[[#This Row],[Profit]]</f>
        <v>1585.72</v>
      </c>
      <c r="M2148" s="10" t="str">
        <f>Cleaned_Data[[#This Row],[Product_Name]]</f>
        <v>Flex Trainer</v>
      </c>
      <c r="N2148" s="10" t="str">
        <f>Cleaned_Data[[#This Row],[Product_Line]]</f>
        <v>Training</v>
      </c>
      <c r="O2148" s="10" t="str">
        <f>Cleaned_Data[[#This Row],[Size]]</f>
        <v>M</v>
      </c>
      <c r="P2148" s="10" t="str">
        <f t="shared" si="66"/>
        <v>Flex Trainer|Training|M</v>
      </c>
      <c r="Q2148" s="11">
        <f>Cleaned_Data[[#This Row],[Order_Date]]</f>
        <v>45165</v>
      </c>
      <c r="R2148" s="10" t="str">
        <f>Cleaned_Data[[#This Row],[Region]]</f>
        <v>Kolkata</v>
      </c>
      <c r="S2148" s="10" t="str">
        <f>Cleaned_Data[[#This Row],[Sales_Channel]]</f>
        <v>Retail</v>
      </c>
      <c r="T2148" s="10" t="str">
        <f>Cleaned_Data[[#This Row],[Gender_Category]]</f>
        <v>Kids</v>
      </c>
      <c r="U2148" t="str">
        <f t="shared" si="67"/>
        <v>DK-33</v>
      </c>
      <c r="V2148" s="10"/>
      <c r="W2148" s="10"/>
    </row>
    <row r="2149" spans="1:23" x14ac:dyDescent="0.3">
      <c r="A2149" s="10" t="s">
        <v>2468</v>
      </c>
      <c r="B2149" s="10">
        <f>Cleaned_Data[[#This Row],[Order_ID]]</f>
        <v>4248</v>
      </c>
      <c r="C2149" s="10" t="str">
        <f>_xlfn.XLOOKUP(P2149,Dim_Product!$E$2:$E$221,Dim_Product!$A$2:$A$221,"Not Found")</f>
        <v>PK-37</v>
      </c>
      <c r="D2149" s="10" t="str">
        <f>_xlfn.XLOOKUP(Table5[[#This Row],[Order_Date]],Table8[Date],Table8[Date_Key],"Not Found")</f>
        <v>DK-490</v>
      </c>
      <c r="E2149" s="10" t="str">
        <f>_xlfn.XLOOKUP(R2149,Table4[Region],Table4[Region_Key])</f>
        <v>RK-03</v>
      </c>
      <c r="F2149" s="10" t="str">
        <f>_xlfn.XLOOKUP(S2149,Table6[Sales_Channel],Table6[Channel_Key])</f>
        <v>CK-02</v>
      </c>
      <c r="G2149" s="10" t="str">
        <f>_xlfn.XLOOKUP(T2149,Table7[Gender_Category],Table7[Gender_Key])</f>
        <v>GK-01</v>
      </c>
      <c r="H2149" s="10">
        <f>Cleaned_Data[[#This Row],[Units_Sold]]</f>
        <v>2</v>
      </c>
      <c r="I2149" s="10">
        <f>Cleaned_Data[[#This Row],[MRP]]</f>
        <v>4045.64</v>
      </c>
      <c r="J2149" s="10">
        <f>Cleaned_Data[[#This Row],[Discount_Applied]]</f>
        <v>0</v>
      </c>
      <c r="K2149" s="10">
        <f>Cleaned_Data[[#This Row],[Revenue]]</f>
        <v>0</v>
      </c>
      <c r="L2149" s="10">
        <f>Cleaned_Data[[#This Row],[Profit]]</f>
        <v>2167.88</v>
      </c>
      <c r="M2149" s="10" t="str">
        <f>Cleaned_Data[[#This Row],[Product_Name]]</f>
        <v>Premier III</v>
      </c>
      <c r="N2149" s="10" t="str">
        <f>Cleaned_Data[[#This Row],[Product_Line]]</f>
        <v>Soccer</v>
      </c>
      <c r="O2149" s="10" t="str">
        <f>Cleaned_Data[[#This Row],[Size]]</f>
        <v>XL</v>
      </c>
      <c r="P2149" s="10" t="str">
        <f t="shared" si="66"/>
        <v>Premier III|Soccer|XL</v>
      </c>
      <c r="Q2149" s="11">
        <f>Cleaned_Data[[#This Row],[Order_Date]]</f>
        <v>45622</v>
      </c>
      <c r="R2149" s="10" t="str">
        <f>Cleaned_Data[[#This Row],[Region]]</f>
        <v>Mumbai</v>
      </c>
      <c r="S2149" s="10" t="str">
        <f>Cleaned_Data[[#This Row],[Sales_Channel]]</f>
        <v>Retail</v>
      </c>
      <c r="T2149" s="10" t="str">
        <f>Cleaned_Data[[#This Row],[Gender_Category]]</f>
        <v>Kids</v>
      </c>
      <c r="U2149" t="str">
        <f t="shared" si="67"/>
        <v>DK-490</v>
      </c>
      <c r="V2149" s="10"/>
      <c r="W2149" s="10"/>
    </row>
    <row r="2150" spans="1:23" x14ac:dyDescent="0.3">
      <c r="A2150" s="10" t="s">
        <v>2469</v>
      </c>
      <c r="B2150" s="10">
        <f>Cleaned_Data[[#This Row],[Order_ID]]</f>
        <v>4249</v>
      </c>
      <c r="C2150" s="10" t="str">
        <f>_xlfn.XLOOKUP(P2150,Dim_Product!$E$2:$E$221,Dim_Product!$A$2:$A$221,"Not Found")</f>
        <v>PK-10</v>
      </c>
      <c r="D2150" s="10" t="str">
        <f>_xlfn.XLOOKUP(Table5[[#This Row],[Order_Date]],Table8[Date],Table8[Date_Key],"Not Found")</f>
        <v>DK-724</v>
      </c>
      <c r="E2150" s="10" t="str">
        <f>_xlfn.XLOOKUP(R2150,Table4[Region],Table4[Region_Key])</f>
        <v>RK-01</v>
      </c>
      <c r="F2150" s="10" t="str">
        <f>_xlfn.XLOOKUP(S2150,Table6[Sales_Channel],Table6[Channel_Key])</f>
        <v>CK-02</v>
      </c>
      <c r="G2150" s="10" t="str">
        <f>_xlfn.XLOOKUP(T2150,Table7[Gender_Category],Table7[Gender_Key])</f>
        <v>GK-01</v>
      </c>
      <c r="H2150" s="10">
        <f>Cleaned_Data[[#This Row],[Units_Sold]]</f>
        <v>1</v>
      </c>
      <c r="I2150" s="10">
        <f>Cleaned_Data[[#This Row],[MRP]]</f>
        <v>2902.95</v>
      </c>
      <c r="J2150" s="10">
        <f>Cleaned_Data[[#This Row],[Discount_Applied]]</f>
        <v>0.6</v>
      </c>
      <c r="K2150" s="10">
        <f>Cleaned_Data[[#This Row],[Revenue]]</f>
        <v>1161.18</v>
      </c>
      <c r="L2150" s="10">
        <f>Cleaned_Data[[#This Row],[Profit]]</f>
        <v>-855.08</v>
      </c>
      <c r="M2150" s="10" t="str">
        <f>Cleaned_Data[[#This Row],[Product_Name]]</f>
        <v>Flex Trainer</v>
      </c>
      <c r="N2150" s="10" t="str">
        <f>Cleaned_Data[[#This Row],[Product_Line]]</f>
        <v>Training</v>
      </c>
      <c r="O2150" s="10" t="str">
        <f>Cleaned_Data[[#This Row],[Size]]</f>
        <v>L</v>
      </c>
      <c r="P2150" s="10" t="str">
        <f t="shared" si="66"/>
        <v>Flex Trainer|Training|L</v>
      </c>
      <c r="Q2150" s="11">
        <f>Cleaned_Data[[#This Row],[Order_Date]]</f>
        <v>45856</v>
      </c>
      <c r="R2150" s="10" t="str">
        <f>Cleaned_Data[[#This Row],[Region]]</f>
        <v>Bangalore</v>
      </c>
      <c r="S2150" s="10" t="str">
        <f>Cleaned_Data[[#This Row],[Sales_Channel]]</f>
        <v>Retail</v>
      </c>
      <c r="T2150" s="10" t="str">
        <f>Cleaned_Data[[#This Row],[Gender_Category]]</f>
        <v>Kids</v>
      </c>
      <c r="U2150" t="str">
        <f t="shared" si="67"/>
        <v>DK-724</v>
      </c>
      <c r="V2150" s="10"/>
      <c r="W2150" s="10"/>
    </row>
    <row r="2151" spans="1:23" x14ac:dyDescent="0.3">
      <c r="A2151" s="10" t="s">
        <v>2470</v>
      </c>
      <c r="B2151" s="10">
        <f>Cleaned_Data[[#This Row],[Order_ID]]</f>
        <v>4250</v>
      </c>
      <c r="C2151" s="10" t="str">
        <f>_xlfn.XLOOKUP(P2151,Dim_Product!$E$2:$E$221,Dim_Product!$A$2:$A$221,"Not Found")</f>
        <v>PK-180</v>
      </c>
      <c r="D2151" s="10" t="str">
        <f>_xlfn.XLOOKUP(Table5[[#This Row],[Order_Date]],Table8[Date],Table8[Date_Key],"Not Found")</f>
        <v>DK-417</v>
      </c>
      <c r="E2151" s="10" t="str">
        <f>_xlfn.XLOOKUP(R2151,Table4[Region],Table4[Region_Key])</f>
        <v>RK-06</v>
      </c>
      <c r="F2151" s="10" t="str">
        <f>_xlfn.XLOOKUP(S2151,Table6[Sales_Channel],Table6[Channel_Key])</f>
        <v>CK-01</v>
      </c>
      <c r="G2151" s="10" t="str">
        <f>_xlfn.XLOOKUP(T2151,Table7[Gender_Category],Table7[Gender_Key])</f>
        <v>GK-02</v>
      </c>
      <c r="H2151" s="10">
        <f>Cleaned_Data[[#This Row],[Units_Sold]]</f>
        <v>2</v>
      </c>
      <c r="I2151" s="10">
        <f>Cleaned_Data[[#This Row],[MRP]]</f>
        <v>6110.0300000000007</v>
      </c>
      <c r="J2151" s="10">
        <f>Cleaned_Data[[#This Row],[Discount_Applied]]</f>
        <v>0</v>
      </c>
      <c r="K2151" s="10">
        <f>Cleaned_Data[[#This Row],[Revenue]]</f>
        <v>0</v>
      </c>
      <c r="L2151" s="10">
        <f>Cleaned_Data[[#This Row],[Profit]]</f>
        <v>2005.64</v>
      </c>
      <c r="M2151" s="10" t="str">
        <f>Cleaned_Data[[#This Row],[Product_Name]]</f>
        <v>Air Jordan</v>
      </c>
      <c r="N2151" s="10" t="str">
        <f>Cleaned_Data[[#This Row],[Product_Line]]</f>
        <v>Basketball</v>
      </c>
      <c r="O2151" s="10" t="str">
        <f>Cleaned_Data[[#This Row],[Size]]</f>
        <v>11</v>
      </c>
      <c r="P2151" s="10" t="str">
        <f t="shared" si="66"/>
        <v>Air Jordan|Basketball|11</v>
      </c>
      <c r="Q2151" s="11">
        <f>Cleaned_Data[[#This Row],[Order_Date]]</f>
        <v>45549</v>
      </c>
      <c r="R2151" s="10" t="str">
        <f>Cleaned_Data[[#This Row],[Region]]</f>
        <v>Kolkata</v>
      </c>
      <c r="S2151" s="10" t="str">
        <f>Cleaned_Data[[#This Row],[Sales_Channel]]</f>
        <v>Online</v>
      </c>
      <c r="T2151" s="10" t="str">
        <f>Cleaned_Data[[#This Row],[Gender_Category]]</f>
        <v>Women</v>
      </c>
      <c r="U2151" t="str">
        <f t="shared" si="67"/>
        <v>DK-417</v>
      </c>
      <c r="V2151" s="10"/>
      <c r="W2151" s="10"/>
    </row>
    <row r="2152" spans="1:23" x14ac:dyDescent="0.3">
      <c r="A2152" s="10" t="s">
        <v>2471</v>
      </c>
      <c r="B2152" s="10">
        <f>Cleaned_Data[[#This Row],[Order_ID]]</f>
        <v>4251</v>
      </c>
      <c r="C2152" s="10" t="str">
        <f>_xlfn.XLOOKUP(P2152,Dim_Product!$E$2:$E$221,Dim_Product!$A$2:$A$221,"Not Found")</f>
        <v>PK-87</v>
      </c>
      <c r="D2152" s="10" t="str">
        <f>_xlfn.XLOOKUP(Table5[[#This Row],[Order_Date]],Table8[Date],Table8[Date_Key],"Not Found")</f>
        <v>DK-511</v>
      </c>
      <c r="E2152" s="10" t="str">
        <f>_xlfn.XLOOKUP(R2152,Table4[Region],Table4[Region_Key])</f>
        <v>RK-03</v>
      </c>
      <c r="F2152" s="10" t="str">
        <f>_xlfn.XLOOKUP(S2152,Table6[Sales_Channel],Table6[Channel_Key])</f>
        <v>CK-02</v>
      </c>
      <c r="G2152" s="10" t="str">
        <f>_xlfn.XLOOKUP(T2152,Table7[Gender_Category],Table7[Gender_Key])</f>
        <v>GK-01</v>
      </c>
      <c r="H2152" s="10">
        <f>Cleaned_Data[[#This Row],[Units_Sold]]</f>
        <v>1</v>
      </c>
      <c r="I2152" s="10">
        <f>Cleaned_Data[[#This Row],[MRP]]</f>
        <v>6110.0300000000007</v>
      </c>
      <c r="J2152" s="10">
        <f>Cleaned_Data[[#This Row],[Discount_Applied]]</f>
        <v>0.59</v>
      </c>
      <c r="K2152" s="10">
        <f>Cleaned_Data[[#This Row],[Revenue]]</f>
        <v>0</v>
      </c>
      <c r="L2152" s="10">
        <f>Cleaned_Data[[#This Row],[Profit]]</f>
        <v>354.2</v>
      </c>
      <c r="M2152" s="10" t="str">
        <f>Cleaned_Data[[#This Row],[Product_Name]]</f>
        <v>LeBron 20</v>
      </c>
      <c r="N2152" s="10" t="str">
        <f>Cleaned_Data[[#This Row],[Product_Line]]</f>
        <v>Basketball</v>
      </c>
      <c r="O2152" s="10" t="str">
        <f>Cleaned_Data[[#This Row],[Size]]</f>
        <v>M</v>
      </c>
      <c r="P2152" s="10" t="str">
        <f t="shared" si="66"/>
        <v>LeBron 20|Basketball|M</v>
      </c>
      <c r="Q2152" s="11">
        <f>Cleaned_Data[[#This Row],[Order_Date]]</f>
        <v>45643</v>
      </c>
      <c r="R2152" s="10" t="str">
        <f>Cleaned_Data[[#This Row],[Region]]</f>
        <v>Mumbai</v>
      </c>
      <c r="S2152" s="10" t="str">
        <f>Cleaned_Data[[#This Row],[Sales_Channel]]</f>
        <v>Retail</v>
      </c>
      <c r="T2152" s="10" t="str">
        <f>Cleaned_Data[[#This Row],[Gender_Category]]</f>
        <v>Kids</v>
      </c>
      <c r="U2152" t="str">
        <f t="shared" si="67"/>
        <v>DK-511</v>
      </c>
      <c r="V2152" s="10"/>
      <c r="W2152" s="10"/>
    </row>
    <row r="2153" spans="1:23" x14ac:dyDescent="0.3">
      <c r="A2153" s="10" t="s">
        <v>2472</v>
      </c>
      <c r="B2153" s="10">
        <f>Cleaned_Data[[#This Row],[Order_ID]]</f>
        <v>4252</v>
      </c>
      <c r="C2153" s="10" t="str">
        <f>_xlfn.XLOOKUP(P2153,Dim_Product!$E$2:$E$221,Dim_Product!$A$2:$A$221,"Not Found")</f>
        <v>PK-72</v>
      </c>
      <c r="D2153" s="10" t="str">
        <f>_xlfn.XLOOKUP(Table5[[#This Row],[Order_Date]],Table8[Date],Table8[Date_Key],"Not Found")</f>
        <v>DK-443</v>
      </c>
      <c r="E2153" s="10" t="str">
        <f>_xlfn.XLOOKUP(R2153,Table4[Region],Table4[Region_Key])</f>
        <v>RK-02</v>
      </c>
      <c r="F2153" s="10" t="str">
        <f>_xlfn.XLOOKUP(S2153,Table6[Sales_Channel],Table6[Channel_Key])</f>
        <v>CK-01</v>
      </c>
      <c r="G2153" s="10" t="str">
        <f>_xlfn.XLOOKUP(T2153,Table7[Gender_Category],Table7[Gender_Key])</f>
        <v>GK-01</v>
      </c>
      <c r="H2153" s="10">
        <f>Cleaned_Data[[#This Row],[Units_Sold]]</f>
        <v>2</v>
      </c>
      <c r="I2153" s="10">
        <f>Cleaned_Data[[#This Row],[MRP]]</f>
        <v>6110.0300000000007</v>
      </c>
      <c r="J2153" s="10">
        <f>Cleaned_Data[[#This Row],[Discount_Applied]]</f>
        <v>1</v>
      </c>
      <c r="K2153" s="10">
        <f>Cleaned_Data[[#This Row],[Revenue]]</f>
        <v>0</v>
      </c>
      <c r="L2153" s="10">
        <f>Cleaned_Data[[#This Row],[Profit]]</f>
        <v>2633.21</v>
      </c>
      <c r="M2153" s="10" t="str">
        <f>Cleaned_Data[[#This Row],[Product_Name]]</f>
        <v>SuperRep Go</v>
      </c>
      <c r="N2153" s="10" t="str">
        <f>Cleaned_Data[[#This Row],[Product_Line]]</f>
        <v>Training</v>
      </c>
      <c r="O2153" s="10" t="str">
        <f>Cleaned_Data[[#This Row],[Size]]</f>
        <v>L</v>
      </c>
      <c r="P2153" s="10" t="str">
        <f t="shared" si="66"/>
        <v>SuperRep Go|Training|L</v>
      </c>
      <c r="Q2153" s="11">
        <f>Cleaned_Data[[#This Row],[Order_Date]]</f>
        <v>45575</v>
      </c>
      <c r="R2153" s="10" t="str">
        <f>Cleaned_Data[[#This Row],[Region]]</f>
        <v>Hyderabad</v>
      </c>
      <c r="S2153" s="10" t="str">
        <f>Cleaned_Data[[#This Row],[Sales_Channel]]</f>
        <v>Online</v>
      </c>
      <c r="T2153" s="10" t="str">
        <f>Cleaned_Data[[#This Row],[Gender_Category]]</f>
        <v>Kids</v>
      </c>
      <c r="U2153" t="str">
        <f t="shared" si="67"/>
        <v>DK-443</v>
      </c>
      <c r="V2153" s="10"/>
      <c r="W2153" s="10"/>
    </row>
    <row r="2154" spans="1:23" x14ac:dyDescent="0.3">
      <c r="A2154" s="10" t="s">
        <v>2473</v>
      </c>
      <c r="B2154" s="10">
        <f>Cleaned_Data[[#This Row],[Order_ID]]</f>
        <v>4255</v>
      </c>
      <c r="C2154" s="10" t="str">
        <f>_xlfn.XLOOKUP(P2154,Dim_Product!$E$2:$E$221,Dim_Product!$A$2:$A$221,"Not Found")</f>
        <v>PK-89</v>
      </c>
      <c r="D2154" s="10" t="str">
        <f>_xlfn.XLOOKUP(Table5[[#This Row],[Order_Date]],Table8[Date],Table8[Date_Key],"Not Found")</f>
        <v>DK-379</v>
      </c>
      <c r="E2154" s="10" t="str">
        <f>_xlfn.XLOOKUP(R2154,Table4[Region],Table4[Region_Key])</f>
        <v>RK-06</v>
      </c>
      <c r="F2154" s="10" t="str">
        <f>_xlfn.XLOOKUP(S2154,Table6[Sales_Channel],Table6[Channel_Key])</f>
        <v>CK-02</v>
      </c>
      <c r="G2154" s="10" t="str">
        <f>_xlfn.XLOOKUP(T2154,Table7[Gender_Category],Table7[Gender_Key])</f>
        <v>GK-02</v>
      </c>
      <c r="H2154" s="10">
        <f>Cleaned_Data[[#This Row],[Units_Sold]]</f>
        <v>1</v>
      </c>
      <c r="I2154" s="10">
        <f>Cleaned_Data[[#This Row],[MRP]]</f>
        <v>6110.0300000000007</v>
      </c>
      <c r="J2154" s="10">
        <f>Cleaned_Data[[#This Row],[Discount_Applied]]</f>
        <v>0</v>
      </c>
      <c r="K2154" s="10">
        <f>Cleaned_Data[[#This Row],[Revenue]]</f>
        <v>0</v>
      </c>
      <c r="L2154" s="10">
        <f>Cleaned_Data[[#This Row],[Profit]]</f>
        <v>2584.67</v>
      </c>
      <c r="M2154" s="10" t="str">
        <f>Cleaned_Data[[#This Row],[Product_Name]]</f>
        <v>React Infinity</v>
      </c>
      <c r="N2154" s="10" t="str">
        <f>Cleaned_Data[[#This Row],[Product_Line]]</f>
        <v>Running</v>
      </c>
      <c r="O2154" s="10" t="str">
        <f>Cleaned_Data[[#This Row],[Size]]</f>
        <v>NA</v>
      </c>
      <c r="P2154" s="10" t="str">
        <f t="shared" si="66"/>
        <v>React Infinity|Running|NA</v>
      </c>
      <c r="Q2154" s="11">
        <f>Cleaned_Data[[#This Row],[Order_Date]]</f>
        <v>45511</v>
      </c>
      <c r="R2154" s="10" t="str">
        <f>Cleaned_Data[[#This Row],[Region]]</f>
        <v>Kolkata</v>
      </c>
      <c r="S2154" s="10" t="str">
        <f>Cleaned_Data[[#This Row],[Sales_Channel]]</f>
        <v>Retail</v>
      </c>
      <c r="T2154" s="10" t="str">
        <f>Cleaned_Data[[#This Row],[Gender_Category]]</f>
        <v>Women</v>
      </c>
      <c r="U2154" t="str">
        <f t="shared" si="67"/>
        <v>DK-379</v>
      </c>
      <c r="V2154" s="10"/>
      <c r="W2154" s="10"/>
    </row>
    <row r="2155" spans="1:23" x14ac:dyDescent="0.3">
      <c r="A2155" s="10" t="s">
        <v>2474</v>
      </c>
      <c r="B2155" s="10">
        <f>Cleaned_Data[[#This Row],[Order_ID]]</f>
        <v>4256</v>
      </c>
      <c r="C2155" s="10" t="str">
        <f>_xlfn.XLOOKUP(P2155,Dim_Product!$E$2:$E$221,Dim_Product!$A$2:$A$221,"Not Found")</f>
        <v>PK-142</v>
      </c>
      <c r="D2155" s="10" t="str">
        <f>_xlfn.XLOOKUP(Table5[[#This Row],[Order_Date]],Table8[Date],Table8[Date_Key],"Not Found")</f>
        <v>DK-569</v>
      </c>
      <c r="E2155" s="10" t="str">
        <f>_xlfn.XLOOKUP(R2155,Table4[Region],Table4[Region_Key])</f>
        <v>RK-02</v>
      </c>
      <c r="F2155" s="10" t="str">
        <f>_xlfn.XLOOKUP(S2155,Table6[Sales_Channel],Table6[Channel_Key])</f>
        <v>CK-01</v>
      </c>
      <c r="G2155" s="10" t="str">
        <f>_xlfn.XLOOKUP(T2155,Table7[Gender_Category],Table7[Gender_Key])</f>
        <v>GK-02</v>
      </c>
      <c r="H2155" s="10">
        <f>Cleaned_Data[[#This Row],[Units_Sold]]</f>
        <v>4</v>
      </c>
      <c r="I2155" s="10">
        <f>Cleaned_Data[[#This Row],[MRP]]</f>
        <v>6110.0300000000007</v>
      </c>
      <c r="J2155" s="10">
        <f>Cleaned_Data[[#This Row],[Discount_Applied]]</f>
        <v>0.52</v>
      </c>
      <c r="K2155" s="10">
        <f>Cleaned_Data[[#This Row],[Revenue]]</f>
        <v>0</v>
      </c>
      <c r="L2155" s="10">
        <f>Cleaned_Data[[#This Row],[Profit]]</f>
        <v>-782.15</v>
      </c>
      <c r="M2155" s="10" t="str">
        <f>Cleaned_Data[[#This Row],[Product_Name]]</f>
        <v>Tiempo Legend</v>
      </c>
      <c r="N2155" s="10" t="str">
        <f>Cleaned_Data[[#This Row],[Product_Line]]</f>
        <v>Soccer</v>
      </c>
      <c r="O2155" s="10" t="str">
        <f>Cleaned_Data[[#This Row],[Size]]</f>
        <v>XL</v>
      </c>
      <c r="P2155" s="10" t="str">
        <f t="shared" si="66"/>
        <v>Tiempo Legend|Soccer|XL</v>
      </c>
      <c r="Q2155" s="11">
        <f>Cleaned_Data[[#This Row],[Order_Date]]</f>
        <v>45701</v>
      </c>
      <c r="R2155" s="10" t="str">
        <f>Cleaned_Data[[#This Row],[Region]]</f>
        <v>Hyderabad</v>
      </c>
      <c r="S2155" s="10" t="str">
        <f>Cleaned_Data[[#This Row],[Sales_Channel]]</f>
        <v>Online</v>
      </c>
      <c r="T2155" s="10" t="str">
        <f>Cleaned_Data[[#This Row],[Gender_Category]]</f>
        <v>Women</v>
      </c>
      <c r="U2155" t="str">
        <f t="shared" si="67"/>
        <v>DK-569</v>
      </c>
      <c r="V2155" s="10"/>
      <c r="W2155" s="10"/>
    </row>
    <row r="2156" spans="1:23" x14ac:dyDescent="0.3">
      <c r="A2156" s="10" t="s">
        <v>2475</v>
      </c>
      <c r="B2156" s="10">
        <f>Cleaned_Data[[#This Row],[Order_ID]]</f>
        <v>4257</v>
      </c>
      <c r="C2156" s="10" t="str">
        <f>_xlfn.XLOOKUP(P2156,Dim_Product!$E$2:$E$221,Dim_Product!$A$2:$A$221,"Not Found")</f>
        <v>PK-32</v>
      </c>
      <c r="D2156" s="10" t="str">
        <f>_xlfn.XLOOKUP(Table5[[#This Row],[Order_Date]],Table8[Date],Table8[Date_Key],"Not Found")</f>
        <v>Not Found</v>
      </c>
      <c r="E2156" s="10" t="str">
        <f>_xlfn.XLOOKUP(R2156,Table4[Region],Table4[Region_Key])</f>
        <v>RK-06</v>
      </c>
      <c r="F2156" s="10" t="str">
        <f>_xlfn.XLOOKUP(S2156,Table6[Sales_Channel],Table6[Channel_Key])</f>
        <v>CK-01</v>
      </c>
      <c r="G2156" s="10" t="str">
        <f>_xlfn.XLOOKUP(T2156,Table7[Gender_Category],Table7[Gender_Key])</f>
        <v>GK-02</v>
      </c>
      <c r="H2156" s="10">
        <f>Cleaned_Data[[#This Row],[Units_Sold]]</f>
        <v>2</v>
      </c>
      <c r="I2156" s="10">
        <f>Cleaned_Data[[#This Row],[MRP]]</f>
        <v>5462.8</v>
      </c>
      <c r="J2156" s="10">
        <f>Cleaned_Data[[#This Row],[Discount_Applied]]</f>
        <v>0.99</v>
      </c>
      <c r="K2156" s="10">
        <f>Cleaned_Data[[#This Row],[Revenue]]</f>
        <v>0</v>
      </c>
      <c r="L2156" s="10">
        <f>Cleaned_Data[[#This Row],[Profit]]</f>
        <v>-1144.93</v>
      </c>
      <c r="M2156" s="10" t="str">
        <f>Cleaned_Data[[#This Row],[Product_Name]]</f>
        <v>Metcon 7</v>
      </c>
      <c r="N2156" s="10" t="str">
        <f>Cleaned_Data[[#This Row],[Product_Line]]</f>
        <v>Training</v>
      </c>
      <c r="O2156" s="10" t="str">
        <f>Cleaned_Data[[#This Row],[Size]]</f>
        <v>NA</v>
      </c>
      <c r="P2156" s="10" t="str">
        <f t="shared" si="66"/>
        <v>Metcon 7|Training|NA</v>
      </c>
      <c r="Q2156" s="11" t="str">
        <f>Cleaned_Data[[#This Row],[Order_Date]]</f>
        <v/>
      </c>
      <c r="R2156" s="10" t="str">
        <f>Cleaned_Data[[#This Row],[Region]]</f>
        <v>Kolkata</v>
      </c>
      <c r="S2156" s="10" t="str">
        <f>Cleaned_Data[[#This Row],[Sales_Channel]]</f>
        <v>Online</v>
      </c>
      <c r="T2156" s="10" t="str">
        <f>Cleaned_Data[[#This Row],[Gender_Category]]</f>
        <v>Women</v>
      </c>
      <c r="U2156" t="str">
        <f t="shared" si="67"/>
        <v>Not Found</v>
      </c>
      <c r="V2156" s="10"/>
      <c r="W2156" s="10"/>
    </row>
    <row r="2157" spans="1:23" x14ac:dyDescent="0.3">
      <c r="A2157" s="10" t="s">
        <v>2476</v>
      </c>
      <c r="B2157" s="10">
        <f>Cleaned_Data[[#This Row],[Order_ID]]</f>
        <v>4258</v>
      </c>
      <c r="C2157" s="10" t="str">
        <f>_xlfn.XLOOKUP(P2157,Dim_Product!$E$2:$E$221,Dim_Product!$A$2:$A$221,"Not Found")</f>
        <v>PK-110</v>
      </c>
      <c r="D2157" s="10" t="str">
        <f>_xlfn.XLOOKUP(Table5[[#This Row],[Order_Date]],Table8[Date],Table8[Date_Key],"Not Found")</f>
        <v>Not Found</v>
      </c>
      <c r="E2157" s="10" t="str">
        <f>_xlfn.XLOOKUP(R2157,Table4[Region],Table4[Region_Key])</f>
        <v>RK-04</v>
      </c>
      <c r="F2157" s="10" t="str">
        <f>_xlfn.XLOOKUP(S2157,Table6[Sales_Channel],Table6[Channel_Key])</f>
        <v>CK-02</v>
      </c>
      <c r="G2157" s="10" t="str">
        <f>_xlfn.XLOOKUP(T2157,Table7[Gender_Category],Table7[Gender_Key])</f>
        <v>GK-01</v>
      </c>
      <c r="H2157" s="10">
        <f>Cleaned_Data[[#This Row],[Units_Sold]]</f>
        <v>-1</v>
      </c>
      <c r="I2157" s="10">
        <f>Cleaned_Data[[#This Row],[MRP]]</f>
        <v>4189.3599999999997</v>
      </c>
      <c r="J2157" s="10">
        <f>Cleaned_Data[[#This Row],[Discount_Applied]]</f>
        <v>0</v>
      </c>
      <c r="K2157" s="10">
        <f>Cleaned_Data[[#This Row],[Revenue]]</f>
        <v>0</v>
      </c>
      <c r="L2157" s="10">
        <f>Cleaned_Data[[#This Row],[Profit]]</f>
        <v>1276.3399999999999</v>
      </c>
      <c r="M2157" s="10" t="str">
        <f>Cleaned_Data[[#This Row],[Product_Name]]</f>
        <v>Dunk Low</v>
      </c>
      <c r="N2157" s="10" t="str">
        <f>Cleaned_Data[[#This Row],[Product_Line]]</f>
        <v>Lifestyle</v>
      </c>
      <c r="O2157" s="10" t="str">
        <f>Cleaned_Data[[#This Row],[Size]]</f>
        <v>L</v>
      </c>
      <c r="P2157" s="10" t="str">
        <f t="shared" si="66"/>
        <v>Dunk Low|Lifestyle|L</v>
      </c>
      <c r="Q2157" s="11" t="str">
        <f>Cleaned_Data[[#This Row],[Order_Date]]</f>
        <v/>
      </c>
      <c r="R2157" s="10" t="str">
        <f>Cleaned_Data[[#This Row],[Region]]</f>
        <v>Pune</v>
      </c>
      <c r="S2157" s="10" t="str">
        <f>Cleaned_Data[[#This Row],[Sales_Channel]]</f>
        <v>Retail</v>
      </c>
      <c r="T2157" s="10" t="str">
        <f>Cleaned_Data[[#This Row],[Gender_Category]]</f>
        <v>Kids</v>
      </c>
      <c r="U2157" t="str">
        <f t="shared" si="67"/>
        <v>Not Found</v>
      </c>
      <c r="V2157" s="10"/>
      <c r="W2157" s="10"/>
    </row>
    <row r="2158" spans="1:23" x14ac:dyDescent="0.3">
      <c r="A2158" s="10" t="s">
        <v>2477</v>
      </c>
      <c r="B2158" s="10">
        <f>Cleaned_Data[[#This Row],[Order_ID]]</f>
        <v>4259</v>
      </c>
      <c r="C2158" s="10" t="str">
        <f>_xlfn.XLOOKUP(P2158,Dim_Product!$E$2:$E$221,Dim_Product!$A$2:$A$221,"Not Found")</f>
        <v>PK-119</v>
      </c>
      <c r="D2158" s="10" t="str">
        <f>_xlfn.XLOOKUP(Table5[[#This Row],[Order_Date]],Table8[Date],Table8[Date_Key],"Not Found")</f>
        <v>DK-300</v>
      </c>
      <c r="E2158" s="10" t="str">
        <f>_xlfn.XLOOKUP(R2158,Table4[Region],Table4[Region_Key])</f>
        <v>RK-01</v>
      </c>
      <c r="F2158" s="10" t="str">
        <f>_xlfn.XLOOKUP(S2158,Table6[Sales_Channel],Table6[Channel_Key])</f>
        <v>CK-02</v>
      </c>
      <c r="G2158" s="10" t="str">
        <f>_xlfn.XLOOKUP(T2158,Table7[Gender_Category],Table7[Gender_Key])</f>
        <v>GK-03</v>
      </c>
      <c r="H2158" s="10">
        <f>Cleaned_Data[[#This Row],[Units_Sold]]</f>
        <v>2</v>
      </c>
      <c r="I2158" s="10">
        <f>Cleaned_Data[[#This Row],[MRP]]</f>
        <v>6110.0300000000007</v>
      </c>
      <c r="J2158" s="10">
        <f>Cleaned_Data[[#This Row],[Discount_Applied]]</f>
        <v>0.35</v>
      </c>
      <c r="K2158" s="10">
        <f>Cleaned_Data[[#This Row],[Revenue]]</f>
        <v>0</v>
      </c>
      <c r="L2158" s="10">
        <f>Cleaned_Data[[#This Row],[Profit]]</f>
        <v>3351.25</v>
      </c>
      <c r="M2158" s="10" t="str">
        <f>Cleaned_Data[[#This Row],[Product_Name]]</f>
        <v>Air Force 1</v>
      </c>
      <c r="N2158" s="10" t="str">
        <f>Cleaned_Data[[#This Row],[Product_Line]]</f>
        <v>Lifestyle</v>
      </c>
      <c r="O2158" s="10" t="str">
        <f>Cleaned_Data[[#This Row],[Size]]</f>
        <v>L</v>
      </c>
      <c r="P2158" s="10" t="str">
        <f t="shared" si="66"/>
        <v>Air Force 1|Lifestyle|L</v>
      </c>
      <c r="Q2158" s="11">
        <f>Cleaned_Data[[#This Row],[Order_Date]]</f>
        <v>45432</v>
      </c>
      <c r="R2158" s="10" t="str">
        <f>Cleaned_Data[[#This Row],[Region]]</f>
        <v>Bangalore</v>
      </c>
      <c r="S2158" s="10" t="str">
        <f>Cleaned_Data[[#This Row],[Sales_Channel]]</f>
        <v>Retail</v>
      </c>
      <c r="T2158" s="10" t="str">
        <f>Cleaned_Data[[#This Row],[Gender_Category]]</f>
        <v>Men</v>
      </c>
      <c r="U2158" t="str">
        <f t="shared" si="67"/>
        <v>DK-300</v>
      </c>
      <c r="V2158" s="10"/>
      <c r="W2158" s="10"/>
    </row>
    <row r="2159" spans="1:23" x14ac:dyDescent="0.3">
      <c r="A2159" s="10" t="s">
        <v>2478</v>
      </c>
      <c r="B2159" s="10">
        <f>Cleaned_Data[[#This Row],[Order_ID]]</f>
        <v>4260</v>
      </c>
      <c r="C2159" s="10" t="str">
        <f>_xlfn.XLOOKUP(P2159,Dim_Product!$E$2:$E$221,Dim_Product!$A$2:$A$221,"Not Found")</f>
        <v>PK-69</v>
      </c>
      <c r="D2159" s="10" t="str">
        <f>_xlfn.XLOOKUP(Table5[[#This Row],[Order_Date]],Table8[Date],Table8[Date_Key],"Not Found")</f>
        <v>DK-715</v>
      </c>
      <c r="E2159" s="10" t="str">
        <f>_xlfn.XLOOKUP(R2159,Table4[Region],Table4[Region_Key])</f>
        <v>RK-06</v>
      </c>
      <c r="F2159" s="10" t="str">
        <f>_xlfn.XLOOKUP(S2159,Table6[Sales_Channel],Table6[Channel_Key])</f>
        <v>CK-01</v>
      </c>
      <c r="G2159" s="10" t="str">
        <f>_xlfn.XLOOKUP(T2159,Table7[Gender_Category],Table7[Gender_Key])</f>
        <v>GK-02</v>
      </c>
      <c r="H2159" s="10">
        <f>Cleaned_Data[[#This Row],[Units_Sold]]</f>
        <v>3</v>
      </c>
      <c r="I2159" s="10">
        <f>Cleaned_Data[[#This Row],[MRP]]</f>
        <v>6058.38</v>
      </c>
      <c r="J2159" s="10">
        <f>Cleaned_Data[[#This Row],[Discount_Applied]]</f>
        <v>0</v>
      </c>
      <c r="K2159" s="10">
        <f>Cleaned_Data[[#This Row],[Revenue]]</f>
        <v>0</v>
      </c>
      <c r="L2159" s="10">
        <f>Cleaned_Data[[#This Row],[Profit]]</f>
        <v>258.08</v>
      </c>
      <c r="M2159" s="10" t="str">
        <f>Cleaned_Data[[#This Row],[Product_Name]]</f>
        <v>Waffle One</v>
      </c>
      <c r="N2159" s="10" t="str">
        <f>Cleaned_Data[[#This Row],[Product_Line]]</f>
        <v>Lifestyle</v>
      </c>
      <c r="O2159" s="10" t="str">
        <f>Cleaned_Data[[#This Row],[Size]]</f>
        <v>NA</v>
      </c>
      <c r="P2159" s="10" t="str">
        <f t="shared" si="66"/>
        <v>Waffle One|Lifestyle|NA</v>
      </c>
      <c r="Q2159" s="11">
        <f>Cleaned_Data[[#This Row],[Order_Date]]</f>
        <v>45847</v>
      </c>
      <c r="R2159" s="10" t="str">
        <f>Cleaned_Data[[#This Row],[Region]]</f>
        <v>Kolkata</v>
      </c>
      <c r="S2159" s="10" t="str">
        <f>Cleaned_Data[[#This Row],[Sales_Channel]]</f>
        <v>Online</v>
      </c>
      <c r="T2159" s="10" t="str">
        <f>Cleaned_Data[[#This Row],[Gender_Category]]</f>
        <v>Women</v>
      </c>
      <c r="U2159" t="str">
        <f t="shared" si="67"/>
        <v>DK-715</v>
      </c>
      <c r="V2159" s="10"/>
      <c r="W2159" s="10"/>
    </row>
    <row r="2160" spans="1:23" x14ac:dyDescent="0.3">
      <c r="A2160" s="10" t="s">
        <v>2479</v>
      </c>
      <c r="B2160" s="10">
        <f>Cleaned_Data[[#This Row],[Order_ID]]</f>
        <v>4262</v>
      </c>
      <c r="C2160" s="10" t="str">
        <f>_xlfn.XLOOKUP(P2160,Dim_Product!$E$2:$E$221,Dim_Product!$A$2:$A$221,"Not Found")</f>
        <v>PK-66</v>
      </c>
      <c r="D2160" s="10" t="str">
        <f>_xlfn.XLOOKUP(Table5[[#This Row],[Order_Date]],Table8[Date],Table8[Date_Key],"Not Found")</f>
        <v>DK-390</v>
      </c>
      <c r="E2160" s="10" t="str">
        <f>_xlfn.XLOOKUP(R2160,Table4[Region],Table4[Region_Key])</f>
        <v>RK-03</v>
      </c>
      <c r="F2160" s="10" t="str">
        <f>_xlfn.XLOOKUP(S2160,Table6[Sales_Channel],Table6[Channel_Key])</f>
        <v>CK-01</v>
      </c>
      <c r="G2160" s="10" t="str">
        <f>_xlfn.XLOOKUP(T2160,Table7[Gender_Category],Table7[Gender_Key])</f>
        <v>GK-02</v>
      </c>
      <c r="H2160" s="10">
        <f>Cleaned_Data[[#This Row],[Units_Sold]]</f>
        <v>0</v>
      </c>
      <c r="I2160" s="10">
        <f>Cleaned_Data[[#This Row],[MRP]]</f>
        <v>6110.0300000000007</v>
      </c>
      <c r="J2160" s="10">
        <f>Cleaned_Data[[#This Row],[Discount_Applied]]</f>
        <v>0</v>
      </c>
      <c r="K2160" s="10">
        <f>Cleaned_Data[[#This Row],[Revenue]]</f>
        <v>0</v>
      </c>
      <c r="L2160" s="10">
        <f>Cleaned_Data[[#This Row],[Profit]]</f>
        <v>-975.63</v>
      </c>
      <c r="M2160" s="10" t="str">
        <f>Cleaned_Data[[#This Row],[Product_Name]]</f>
        <v>LeBron 20</v>
      </c>
      <c r="N2160" s="10" t="str">
        <f>Cleaned_Data[[#This Row],[Product_Line]]</f>
        <v>Basketball</v>
      </c>
      <c r="O2160" s="10" t="str">
        <f>Cleaned_Data[[#This Row],[Size]]</f>
        <v>XL</v>
      </c>
      <c r="P2160" s="10" t="str">
        <f t="shared" si="66"/>
        <v>LeBron 20|Basketball|XL</v>
      </c>
      <c r="Q2160" s="11">
        <f>Cleaned_Data[[#This Row],[Order_Date]]</f>
        <v>45522</v>
      </c>
      <c r="R2160" s="10" t="str">
        <f>Cleaned_Data[[#This Row],[Region]]</f>
        <v>Mumbai</v>
      </c>
      <c r="S2160" s="10" t="str">
        <f>Cleaned_Data[[#This Row],[Sales_Channel]]</f>
        <v>Online</v>
      </c>
      <c r="T2160" s="10" t="str">
        <f>Cleaned_Data[[#This Row],[Gender_Category]]</f>
        <v>Women</v>
      </c>
      <c r="U2160" t="str">
        <f t="shared" si="67"/>
        <v>DK-390</v>
      </c>
      <c r="V2160" s="10"/>
      <c r="W2160" s="10"/>
    </row>
    <row r="2161" spans="1:23" x14ac:dyDescent="0.3">
      <c r="A2161" s="10" t="s">
        <v>2480</v>
      </c>
      <c r="B2161" s="10">
        <f>Cleaned_Data[[#This Row],[Order_ID]]</f>
        <v>4263</v>
      </c>
      <c r="C2161" s="10" t="str">
        <f>_xlfn.XLOOKUP(P2161,Dim_Product!$E$2:$E$221,Dim_Product!$A$2:$A$221,"Not Found")</f>
        <v>PK-89</v>
      </c>
      <c r="D2161" s="10" t="str">
        <f>_xlfn.XLOOKUP(Table5[[#This Row],[Order_Date]],Table8[Date],Table8[Date_Key],"Not Found")</f>
        <v>Not Found</v>
      </c>
      <c r="E2161" s="10" t="str">
        <f>_xlfn.XLOOKUP(R2161,Table4[Region],Table4[Region_Key])</f>
        <v>RK-05</v>
      </c>
      <c r="F2161" s="10" t="str">
        <f>_xlfn.XLOOKUP(S2161,Table6[Sales_Channel],Table6[Channel_Key])</f>
        <v>CK-02</v>
      </c>
      <c r="G2161" s="10" t="str">
        <f>_xlfn.XLOOKUP(T2161,Table7[Gender_Category],Table7[Gender_Key])</f>
        <v>GK-03</v>
      </c>
      <c r="H2161" s="10">
        <f>Cleaned_Data[[#This Row],[Units_Sold]]</f>
        <v>3</v>
      </c>
      <c r="I2161" s="10">
        <f>Cleaned_Data[[#This Row],[MRP]]</f>
        <v>4641.58</v>
      </c>
      <c r="J2161" s="10">
        <f>Cleaned_Data[[#This Row],[Discount_Applied]]</f>
        <v>0</v>
      </c>
      <c r="K2161" s="10">
        <f>Cleaned_Data[[#This Row],[Revenue]]</f>
        <v>0</v>
      </c>
      <c r="L2161" s="10">
        <f>Cleaned_Data[[#This Row],[Profit]]</f>
        <v>2049.3200000000002</v>
      </c>
      <c r="M2161" s="10" t="str">
        <f>Cleaned_Data[[#This Row],[Product_Name]]</f>
        <v>React Infinity</v>
      </c>
      <c r="N2161" s="10" t="str">
        <f>Cleaned_Data[[#This Row],[Product_Line]]</f>
        <v>Running</v>
      </c>
      <c r="O2161" s="10" t="str">
        <f>Cleaned_Data[[#This Row],[Size]]</f>
        <v>NA</v>
      </c>
      <c r="P2161" s="10" t="str">
        <f t="shared" si="66"/>
        <v>React Infinity|Running|NA</v>
      </c>
      <c r="Q2161" s="11" t="str">
        <f>Cleaned_Data[[#This Row],[Order_Date]]</f>
        <v/>
      </c>
      <c r="R2161" s="10" t="str">
        <f>Cleaned_Data[[#This Row],[Region]]</f>
        <v>Delhi</v>
      </c>
      <c r="S2161" s="10" t="str">
        <f>Cleaned_Data[[#This Row],[Sales_Channel]]</f>
        <v>Retail</v>
      </c>
      <c r="T2161" s="10" t="str">
        <f>Cleaned_Data[[#This Row],[Gender_Category]]</f>
        <v>Men</v>
      </c>
      <c r="U2161" t="str">
        <f t="shared" si="67"/>
        <v>Not Found</v>
      </c>
      <c r="V2161" s="10"/>
      <c r="W2161" s="10"/>
    </row>
    <row r="2162" spans="1:23" x14ac:dyDescent="0.3">
      <c r="A2162" s="10" t="s">
        <v>2481</v>
      </c>
      <c r="B2162" s="10">
        <f>Cleaned_Data[[#This Row],[Order_ID]]</f>
        <v>4264</v>
      </c>
      <c r="C2162" s="10" t="str">
        <f>_xlfn.XLOOKUP(P2162,Dim_Product!$E$2:$E$221,Dim_Product!$A$2:$A$221,"Not Found")</f>
        <v>PK-94</v>
      </c>
      <c r="D2162" s="10" t="str">
        <f>_xlfn.XLOOKUP(Table5[[#This Row],[Order_Date]],Table8[Date],Table8[Date_Key],"Not Found")</f>
        <v>Not Found</v>
      </c>
      <c r="E2162" s="10" t="str">
        <f>_xlfn.XLOOKUP(R2162,Table4[Region],Table4[Region_Key])</f>
        <v>RK-05</v>
      </c>
      <c r="F2162" s="10" t="str">
        <f>_xlfn.XLOOKUP(S2162,Table6[Sales_Channel],Table6[Channel_Key])</f>
        <v>CK-01</v>
      </c>
      <c r="G2162" s="10" t="str">
        <f>_xlfn.XLOOKUP(T2162,Table7[Gender_Category],Table7[Gender_Key])</f>
        <v>GK-01</v>
      </c>
      <c r="H2162" s="10">
        <f>Cleaned_Data[[#This Row],[Units_Sold]]</f>
        <v>-1</v>
      </c>
      <c r="I2162" s="10">
        <f>Cleaned_Data[[#This Row],[MRP]]</f>
        <v>6012.55</v>
      </c>
      <c r="J2162" s="10">
        <f>Cleaned_Data[[#This Row],[Discount_Applied]]</f>
        <v>0</v>
      </c>
      <c r="K2162" s="10">
        <f>Cleaned_Data[[#This Row],[Revenue]]</f>
        <v>0</v>
      </c>
      <c r="L2162" s="10">
        <f>Cleaned_Data[[#This Row],[Profit]]</f>
        <v>783.79</v>
      </c>
      <c r="M2162" s="10" t="str">
        <f>Cleaned_Data[[#This Row],[Product_Name]]</f>
        <v>Air Force 1</v>
      </c>
      <c r="N2162" s="10" t="str">
        <f>Cleaned_Data[[#This Row],[Product_Line]]</f>
        <v>Lifestyle</v>
      </c>
      <c r="O2162" s="10" t="str">
        <f>Cleaned_Data[[#This Row],[Size]]</f>
        <v>M</v>
      </c>
      <c r="P2162" s="10" t="str">
        <f t="shared" si="66"/>
        <v>Air Force 1|Lifestyle|M</v>
      </c>
      <c r="Q2162" s="11" t="str">
        <f>Cleaned_Data[[#This Row],[Order_Date]]</f>
        <v/>
      </c>
      <c r="R2162" s="10" t="str">
        <f>Cleaned_Data[[#This Row],[Region]]</f>
        <v>Delhi</v>
      </c>
      <c r="S2162" s="10" t="str">
        <f>Cleaned_Data[[#This Row],[Sales_Channel]]</f>
        <v>Online</v>
      </c>
      <c r="T2162" s="10" t="str">
        <f>Cleaned_Data[[#This Row],[Gender_Category]]</f>
        <v>Kids</v>
      </c>
      <c r="U2162" t="str">
        <f t="shared" si="67"/>
        <v>Not Found</v>
      </c>
      <c r="V2162" s="10"/>
      <c r="W2162" s="10"/>
    </row>
    <row r="2163" spans="1:23" x14ac:dyDescent="0.3">
      <c r="A2163" s="10" t="s">
        <v>2482</v>
      </c>
      <c r="B2163" s="10">
        <f>Cleaned_Data[[#This Row],[Order_ID]]</f>
        <v>4265</v>
      </c>
      <c r="C2163" s="10" t="str">
        <f>_xlfn.XLOOKUP(P2163,Dim_Product!$E$2:$E$221,Dim_Product!$A$2:$A$221,"Not Found")</f>
        <v>PK-06</v>
      </c>
      <c r="D2163" s="10" t="str">
        <f>_xlfn.XLOOKUP(Table5[[#This Row],[Order_Date]],Table8[Date],Table8[Date_Key],"Not Found")</f>
        <v>DK-631</v>
      </c>
      <c r="E2163" s="10" t="str">
        <f>_xlfn.XLOOKUP(R2163,Table4[Region],Table4[Region_Key])</f>
        <v>RK-06</v>
      </c>
      <c r="F2163" s="10" t="str">
        <f>_xlfn.XLOOKUP(S2163,Table6[Sales_Channel],Table6[Channel_Key])</f>
        <v>CK-01</v>
      </c>
      <c r="G2163" s="10" t="str">
        <f>_xlfn.XLOOKUP(T2163,Table7[Gender_Category],Table7[Gender_Key])</f>
        <v>GK-01</v>
      </c>
      <c r="H2163" s="10">
        <f>Cleaned_Data[[#This Row],[Units_Sold]]</f>
        <v>2</v>
      </c>
      <c r="I2163" s="10">
        <f>Cleaned_Data[[#This Row],[MRP]]</f>
        <v>6110.0300000000007</v>
      </c>
      <c r="J2163" s="10">
        <f>Cleaned_Data[[#This Row],[Discount_Applied]]</f>
        <v>0</v>
      </c>
      <c r="K2163" s="10">
        <f>Cleaned_Data[[#This Row],[Revenue]]</f>
        <v>0</v>
      </c>
      <c r="L2163" s="10">
        <f>Cleaned_Data[[#This Row],[Profit]]</f>
        <v>1852.59</v>
      </c>
      <c r="M2163" s="10" t="str">
        <f>Cleaned_Data[[#This Row],[Product_Name]]</f>
        <v>Flex Trainer</v>
      </c>
      <c r="N2163" s="10" t="str">
        <f>Cleaned_Data[[#This Row],[Product_Line]]</f>
        <v>Training</v>
      </c>
      <c r="O2163" s="10" t="str">
        <f>Cleaned_Data[[#This Row],[Size]]</f>
        <v>M</v>
      </c>
      <c r="P2163" s="10" t="str">
        <f t="shared" si="66"/>
        <v>Flex Trainer|Training|M</v>
      </c>
      <c r="Q2163" s="11">
        <f>Cleaned_Data[[#This Row],[Order_Date]]</f>
        <v>45763</v>
      </c>
      <c r="R2163" s="10" t="str">
        <f>Cleaned_Data[[#This Row],[Region]]</f>
        <v>Kolkata</v>
      </c>
      <c r="S2163" s="10" t="str">
        <f>Cleaned_Data[[#This Row],[Sales_Channel]]</f>
        <v>Online</v>
      </c>
      <c r="T2163" s="10" t="str">
        <f>Cleaned_Data[[#This Row],[Gender_Category]]</f>
        <v>Kids</v>
      </c>
      <c r="U2163" t="str">
        <f t="shared" si="67"/>
        <v>DK-631</v>
      </c>
      <c r="V2163" s="10"/>
      <c r="W2163" s="10"/>
    </row>
    <row r="2164" spans="1:23" x14ac:dyDescent="0.3">
      <c r="A2164" s="10" t="s">
        <v>2483</v>
      </c>
      <c r="B2164" s="10">
        <f>Cleaned_Data[[#This Row],[Order_ID]]</f>
        <v>4266</v>
      </c>
      <c r="C2164" s="10" t="str">
        <f>_xlfn.XLOOKUP(P2164,Dim_Product!$E$2:$E$221,Dim_Product!$A$2:$A$221,"Not Found")</f>
        <v>PK-96</v>
      </c>
      <c r="D2164" s="10" t="str">
        <f>_xlfn.XLOOKUP(Table5[[#This Row],[Order_Date]],Table8[Date],Table8[Date_Key],"Not Found")</f>
        <v>Not Found</v>
      </c>
      <c r="E2164" s="10" t="str">
        <f>_xlfn.XLOOKUP(R2164,Table4[Region],Table4[Region_Key])</f>
        <v>RK-03</v>
      </c>
      <c r="F2164" s="10" t="str">
        <f>_xlfn.XLOOKUP(S2164,Table6[Sales_Channel],Table6[Channel_Key])</f>
        <v>CK-01</v>
      </c>
      <c r="G2164" s="10" t="str">
        <f>_xlfn.XLOOKUP(T2164,Table7[Gender_Category],Table7[Gender_Key])</f>
        <v>GK-03</v>
      </c>
      <c r="H2164" s="10">
        <f>Cleaned_Data[[#This Row],[Units_Sold]]</f>
        <v>3</v>
      </c>
      <c r="I2164" s="10">
        <f>Cleaned_Data[[#This Row],[MRP]]</f>
        <v>6110.0300000000007</v>
      </c>
      <c r="J2164" s="10">
        <f>Cleaned_Data[[#This Row],[Discount_Applied]]</f>
        <v>0</v>
      </c>
      <c r="K2164" s="10">
        <f>Cleaned_Data[[#This Row],[Revenue]]</f>
        <v>0</v>
      </c>
      <c r="L2164" s="10">
        <f>Cleaned_Data[[#This Row],[Profit]]</f>
        <v>-898.11</v>
      </c>
      <c r="M2164" s="10" t="str">
        <f>Cleaned_Data[[#This Row],[Product_Name]]</f>
        <v>Waffle One</v>
      </c>
      <c r="N2164" s="10" t="str">
        <f>Cleaned_Data[[#This Row],[Product_Line]]</f>
        <v>Lifestyle</v>
      </c>
      <c r="O2164" s="10" t="str">
        <f>Cleaned_Data[[#This Row],[Size]]</f>
        <v>XL</v>
      </c>
      <c r="P2164" s="10" t="str">
        <f t="shared" si="66"/>
        <v>Waffle One|Lifestyle|XL</v>
      </c>
      <c r="Q2164" s="11" t="str">
        <f>Cleaned_Data[[#This Row],[Order_Date]]</f>
        <v/>
      </c>
      <c r="R2164" s="10" t="str">
        <f>Cleaned_Data[[#This Row],[Region]]</f>
        <v>Mumbai</v>
      </c>
      <c r="S2164" s="10" t="str">
        <f>Cleaned_Data[[#This Row],[Sales_Channel]]</f>
        <v>Online</v>
      </c>
      <c r="T2164" s="10" t="str">
        <f>Cleaned_Data[[#This Row],[Gender_Category]]</f>
        <v>Men</v>
      </c>
      <c r="U2164" t="str">
        <f t="shared" si="67"/>
        <v>Not Found</v>
      </c>
      <c r="V2164" s="10"/>
      <c r="W2164" s="10"/>
    </row>
    <row r="2165" spans="1:23" x14ac:dyDescent="0.3">
      <c r="A2165" s="10" t="s">
        <v>2484</v>
      </c>
      <c r="B2165" s="10">
        <f>Cleaned_Data[[#This Row],[Order_ID]]</f>
        <v>4267</v>
      </c>
      <c r="C2165" s="10" t="str">
        <f>_xlfn.XLOOKUP(P2165,Dim_Product!$E$2:$E$221,Dim_Product!$A$2:$A$221,"Not Found")</f>
        <v>PK-82</v>
      </c>
      <c r="D2165" s="10" t="str">
        <f>_xlfn.XLOOKUP(Table5[[#This Row],[Order_Date]],Table8[Date],Table8[Date_Key],"Not Found")</f>
        <v>DK-415</v>
      </c>
      <c r="E2165" s="10" t="str">
        <f>_xlfn.XLOOKUP(R2165,Table4[Region],Table4[Region_Key])</f>
        <v>RK-04</v>
      </c>
      <c r="F2165" s="10" t="str">
        <f>_xlfn.XLOOKUP(S2165,Table6[Sales_Channel],Table6[Channel_Key])</f>
        <v>CK-02</v>
      </c>
      <c r="G2165" s="10" t="str">
        <f>_xlfn.XLOOKUP(T2165,Table7[Gender_Category],Table7[Gender_Key])</f>
        <v>GK-02</v>
      </c>
      <c r="H2165" s="10">
        <f>Cleaned_Data[[#This Row],[Units_Sold]]</f>
        <v>0</v>
      </c>
      <c r="I2165" s="10">
        <f>Cleaned_Data[[#This Row],[MRP]]</f>
        <v>4101.5</v>
      </c>
      <c r="J2165" s="10">
        <f>Cleaned_Data[[#This Row],[Discount_Applied]]</f>
        <v>0.28000000000000003</v>
      </c>
      <c r="K2165" s="10">
        <f>Cleaned_Data[[#This Row],[Revenue]]</f>
        <v>0</v>
      </c>
      <c r="L2165" s="10">
        <f>Cleaned_Data[[#This Row],[Profit]]</f>
        <v>2289.0500000000002</v>
      </c>
      <c r="M2165" s="10" t="str">
        <f>Cleaned_Data[[#This Row],[Product_Name]]</f>
        <v>Zoom Freak</v>
      </c>
      <c r="N2165" s="10" t="str">
        <f>Cleaned_Data[[#This Row],[Product_Line]]</f>
        <v>Basketball</v>
      </c>
      <c r="O2165" s="10" t="str">
        <f>Cleaned_Data[[#This Row],[Size]]</f>
        <v>L</v>
      </c>
      <c r="P2165" s="10" t="str">
        <f t="shared" si="66"/>
        <v>Zoom Freak|Basketball|L</v>
      </c>
      <c r="Q2165" s="11">
        <f>Cleaned_Data[[#This Row],[Order_Date]]</f>
        <v>45547</v>
      </c>
      <c r="R2165" s="10" t="str">
        <f>Cleaned_Data[[#This Row],[Region]]</f>
        <v>Pune</v>
      </c>
      <c r="S2165" s="10" t="str">
        <f>Cleaned_Data[[#This Row],[Sales_Channel]]</f>
        <v>Retail</v>
      </c>
      <c r="T2165" s="10" t="str">
        <f>Cleaned_Data[[#This Row],[Gender_Category]]</f>
        <v>Women</v>
      </c>
      <c r="U2165" t="str">
        <f t="shared" si="67"/>
        <v>DK-415</v>
      </c>
      <c r="V2165" s="10"/>
      <c r="W2165" s="10"/>
    </row>
    <row r="2166" spans="1:23" x14ac:dyDescent="0.3">
      <c r="A2166" s="10" t="s">
        <v>2485</v>
      </c>
      <c r="B2166" s="10">
        <f>Cleaned_Data[[#This Row],[Order_ID]]</f>
        <v>4268</v>
      </c>
      <c r="C2166" s="10" t="str">
        <f>_xlfn.XLOOKUP(P2166,Dim_Product!$E$2:$E$221,Dim_Product!$A$2:$A$221,"Not Found")</f>
        <v>PK-09</v>
      </c>
      <c r="D2166" s="10" t="str">
        <f>_xlfn.XLOOKUP(Table5[[#This Row],[Order_Date]],Table8[Date],Table8[Date_Key],"Not Found")</f>
        <v>DK-727</v>
      </c>
      <c r="E2166" s="10" t="str">
        <f>_xlfn.XLOOKUP(R2166,Table4[Region],Table4[Region_Key])</f>
        <v>RK-03</v>
      </c>
      <c r="F2166" s="10" t="str">
        <f>_xlfn.XLOOKUP(S2166,Table6[Sales_Channel],Table6[Channel_Key])</f>
        <v>CK-01</v>
      </c>
      <c r="G2166" s="10" t="str">
        <f>_xlfn.XLOOKUP(T2166,Table7[Gender_Category],Table7[Gender_Key])</f>
        <v>GK-03</v>
      </c>
      <c r="H2166" s="10">
        <f>Cleaned_Data[[#This Row],[Units_Sold]]</f>
        <v>1</v>
      </c>
      <c r="I2166" s="10">
        <f>Cleaned_Data[[#This Row],[MRP]]</f>
        <v>6321.98</v>
      </c>
      <c r="J2166" s="10">
        <f>Cleaned_Data[[#This Row],[Discount_Applied]]</f>
        <v>0</v>
      </c>
      <c r="K2166" s="10">
        <f>Cleaned_Data[[#This Row],[Revenue]]</f>
        <v>0</v>
      </c>
      <c r="L2166" s="10">
        <f>Cleaned_Data[[#This Row],[Profit]]</f>
        <v>-557.35</v>
      </c>
      <c r="M2166" s="10" t="str">
        <f>Cleaned_Data[[#This Row],[Product_Name]]</f>
        <v>Waffle One</v>
      </c>
      <c r="N2166" s="10" t="str">
        <f>Cleaned_Data[[#This Row],[Product_Line]]</f>
        <v>Lifestyle</v>
      </c>
      <c r="O2166" s="10" t="str">
        <f>Cleaned_Data[[#This Row],[Size]]</f>
        <v>L</v>
      </c>
      <c r="P2166" s="10" t="str">
        <f t="shared" si="66"/>
        <v>Waffle One|Lifestyle|L</v>
      </c>
      <c r="Q2166" s="11">
        <f>Cleaned_Data[[#This Row],[Order_Date]]</f>
        <v>45859</v>
      </c>
      <c r="R2166" s="10" t="str">
        <f>Cleaned_Data[[#This Row],[Region]]</f>
        <v>Mumbai</v>
      </c>
      <c r="S2166" s="10" t="str">
        <f>Cleaned_Data[[#This Row],[Sales_Channel]]</f>
        <v>Online</v>
      </c>
      <c r="T2166" s="10" t="str">
        <f>Cleaned_Data[[#This Row],[Gender_Category]]</f>
        <v>Men</v>
      </c>
      <c r="U2166" t="str">
        <f t="shared" si="67"/>
        <v>DK-727</v>
      </c>
      <c r="V2166" s="10"/>
      <c r="W2166" s="10"/>
    </row>
    <row r="2167" spans="1:23" x14ac:dyDescent="0.3">
      <c r="A2167" s="10" t="s">
        <v>2486</v>
      </c>
      <c r="B2167" s="10">
        <f>Cleaned_Data[[#This Row],[Order_ID]]</f>
        <v>4269</v>
      </c>
      <c r="C2167" s="10" t="str">
        <f>_xlfn.XLOOKUP(P2167,Dim_Product!$E$2:$E$221,Dim_Product!$A$2:$A$221,"Not Found")</f>
        <v>PK-82</v>
      </c>
      <c r="D2167" s="10" t="str">
        <f>_xlfn.XLOOKUP(Table5[[#This Row],[Order_Date]],Table8[Date],Table8[Date_Key],"Not Found")</f>
        <v>DK-484</v>
      </c>
      <c r="E2167" s="10" t="str">
        <f>_xlfn.XLOOKUP(R2167,Table4[Region],Table4[Region_Key])</f>
        <v>RK-04</v>
      </c>
      <c r="F2167" s="10" t="str">
        <f>_xlfn.XLOOKUP(S2167,Table6[Sales_Channel],Table6[Channel_Key])</f>
        <v>CK-01</v>
      </c>
      <c r="G2167" s="10" t="str">
        <f>_xlfn.XLOOKUP(T2167,Table7[Gender_Category],Table7[Gender_Key])</f>
        <v>GK-01</v>
      </c>
      <c r="H2167" s="10">
        <f>Cleaned_Data[[#This Row],[Units_Sold]]</f>
        <v>2</v>
      </c>
      <c r="I2167" s="10">
        <f>Cleaned_Data[[#This Row],[MRP]]</f>
        <v>6110.0300000000007</v>
      </c>
      <c r="J2167" s="10">
        <f>Cleaned_Data[[#This Row],[Discount_Applied]]</f>
        <v>0</v>
      </c>
      <c r="K2167" s="10">
        <f>Cleaned_Data[[#This Row],[Revenue]]</f>
        <v>0</v>
      </c>
      <c r="L2167" s="10">
        <f>Cleaned_Data[[#This Row],[Profit]]</f>
        <v>672.46</v>
      </c>
      <c r="M2167" s="10" t="str">
        <f>Cleaned_Data[[#This Row],[Product_Name]]</f>
        <v>Zoom Freak</v>
      </c>
      <c r="N2167" s="10" t="str">
        <f>Cleaned_Data[[#This Row],[Product_Line]]</f>
        <v>Basketball</v>
      </c>
      <c r="O2167" s="10" t="str">
        <f>Cleaned_Data[[#This Row],[Size]]</f>
        <v>L</v>
      </c>
      <c r="P2167" s="10" t="str">
        <f t="shared" si="66"/>
        <v>Zoom Freak|Basketball|L</v>
      </c>
      <c r="Q2167" s="11">
        <f>Cleaned_Data[[#This Row],[Order_Date]]</f>
        <v>45616</v>
      </c>
      <c r="R2167" s="10" t="str">
        <f>Cleaned_Data[[#This Row],[Region]]</f>
        <v>Pune</v>
      </c>
      <c r="S2167" s="10" t="str">
        <f>Cleaned_Data[[#This Row],[Sales_Channel]]</f>
        <v>Online</v>
      </c>
      <c r="T2167" s="10" t="str">
        <f>Cleaned_Data[[#This Row],[Gender_Category]]</f>
        <v>Kids</v>
      </c>
      <c r="U2167" t="str">
        <f t="shared" si="67"/>
        <v>DK-484</v>
      </c>
      <c r="V2167" s="10"/>
      <c r="W2167" s="10"/>
    </row>
    <row r="2168" spans="1:23" x14ac:dyDescent="0.3">
      <c r="A2168" s="10" t="s">
        <v>2487</v>
      </c>
      <c r="B2168" s="10">
        <f>Cleaned_Data[[#This Row],[Order_ID]]</f>
        <v>4270</v>
      </c>
      <c r="C2168" s="10" t="str">
        <f>_xlfn.XLOOKUP(P2168,Dim_Product!$E$2:$E$221,Dim_Product!$A$2:$A$221,"Not Found")</f>
        <v>PK-18</v>
      </c>
      <c r="D2168" s="10" t="str">
        <f>_xlfn.XLOOKUP(Table5[[#This Row],[Order_Date]],Table8[Date],Table8[Date_Key],"Not Found")</f>
        <v>DK-589</v>
      </c>
      <c r="E2168" s="10" t="str">
        <f>_xlfn.XLOOKUP(R2168,Table4[Region],Table4[Region_Key])</f>
        <v>RK-01</v>
      </c>
      <c r="F2168" s="10" t="str">
        <f>_xlfn.XLOOKUP(S2168,Table6[Sales_Channel],Table6[Channel_Key])</f>
        <v>CK-01</v>
      </c>
      <c r="G2168" s="10" t="str">
        <f>_xlfn.XLOOKUP(T2168,Table7[Gender_Category],Table7[Gender_Key])</f>
        <v>GK-01</v>
      </c>
      <c r="H2168" s="10">
        <f>Cleaned_Data[[#This Row],[Units_Sold]]</f>
        <v>2</v>
      </c>
      <c r="I2168" s="10">
        <f>Cleaned_Data[[#This Row],[MRP]]</f>
        <v>6110.0300000000007</v>
      </c>
      <c r="J2168" s="10">
        <f>Cleaned_Data[[#This Row],[Discount_Applied]]</f>
        <v>0</v>
      </c>
      <c r="K2168" s="10">
        <f>Cleaned_Data[[#This Row],[Revenue]]</f>
        <v>0</v>
      </c>
      <c r="L2168" s="10">
        <f>Cleaned_Data[[#This Row],[Profit]]</f>
        <v>679.64</v>
      </c>
      <c r="M2168" s="10" t="str">
        <f>Cleaned_Data[[#This Row],[Product_Name]]</f>
        <v>Tiempo Legend</v>
      </c>
      <c r="N2168" s="10" t="str">
        <f>Cleaned_Data[[#This Row],[Product_Line]]</f>
        <v>Soccer</v>
      </c>
      <c r="O2168" s="10" t="str">
        <f>Cleaned_Data[[#This Row],[Size]]</f>
        <v>L</v>
      </c>
      <c r="P2168" s="10" t="str">
        <f t="shared" si="66"/>
        <v>Tiempo Legend|Soccer|L</v>
      </c>
      <c r="Q2168" s="11">
        <f>Cleaned_Data[[#This Row],[Order_Date]]</f>
        <v>45721</v>
      </c>
      <c r="R2168" s="10" t="str">
        <f>Cleaned_Data[[#This Row],[Region]]</f>
        <v>Bangalore</v>
      </c>
      <c r="S2168" s="10" t="str">
        <f>Cleaned_Data[[#This Row],[Sales_Channel]]</f>
        <v>Online</v>
      </c>
      <c r="T2168" s="10" t="str">
        <f>Cleaned_Data[[#This Row],[Gender_Category]]</f>
        <v>Kids</v>
      </c>
      <c r="U2168" t="str">
        <f t="shared" si="67"/>
        <v>DK-589</v>
      </c>
      <c r="V2168" s="10"/>
      <c r="W2168" s="10"/>
    </row>
    <row r="2169" spans="1:23" x14ac:dyDescent="0.3">
      <c r="A2169" s="10" t="s">
        <v>2488</v>
      </c>
      <c r="B2169" s="10">
        <f>Cleaned_Data[[#This Row],[Order_ID]]</f>
        <v>4271</v>
      </c>
      <c r="C2169" s="10" t="str">
        <f>_xlfn.XLOOKUP(P2169,Dim_Product!$E$2:$E$221,Dim_Product!$A$2:$A$221,"Not Found")</f>
        <v>PK-96</v>
      </c>
      <c r="D2169" s="10" t="str">
        <f>_xlfn.XLOOKUP(Table5[[#This Row],[Order_Date]],Table8[Date],Table8[Date_Key],"Not Found")</f>
        <v>Not Found</v>
      </c>
      <c r="E2169" s="10" t="str">
        <f>_xlfn.XLOOKUP(R2169,Table4[Region],Table4[Region_Key])</f>
        <v>RK-01</v>
      </c>
      <c r="F2169" s="10" t="str">
        <f>_xlfn.XLOOKUP(S2169,Table6[Sales_Channel],Table6[Channel_Key])</f>
        <v>CK-01</v>
      </c>
      <c r="G2169" s="10" t="str">
        <f>_xlfn.XLOOKUP(T2169,Table7[Gender_Category],Table7[Gender_Key])</f>
        <v>GK-01</v>
      </c>
      <c r="H2169" s="10">
        <f>Cleaned_Data[[#This Row],[Units_Sold]]</f>
        <v>2</v>
      </c>
      <c r="I2169" s="10">
        <f>Cleaned_Data[[#This Row],[MRP]]</f>
        <v>4426.6899999999996</v>
      </c>
      <c r="J2169" s="10">
        <f>Cleaned_Data[[#This Row],[Discount_Applied]]</f>
        <v>0.52</v>
      </c>
      <c r="K2169" s="10">
        <f>Cleaned_Data[[#This Row],[Revenue]]</f>
        <v>0</v>
      </c>
      <c r="L2169" s="10">
        <f>Cleaned_Data[[#This Row],[Profit]]</f>
        <v>-389.08</v>
      </c>
      <c r="M2169" s="10" t="str">
        <f>Cleaned_Data[[#This Row],[Product_Name]]</f>
        <v>Waffle One</v>
      </c>
      <c r="N2169" s="10" t="str">
        <f>Cleaned_Data[[#This Row],[Product_Line]]</f>
        <v>Lifestyle</v>
      </c>
      <c r="O2169" s="10" t="str">
        <f>Cleaned_Data[[#This Row],[Size]]</f>
        <v>XL</v>
      </c>
      <c r="P2169" s="10" t="str">
        <f t="shared" si="66"/>
        <v>Waffle One|Lifestyle|XL</v>
      </c>
      <c r="Q2169" s="11" t="str">
        <f>Cleaned_Data[[#This Row],[Order_Date]]</f>
        <v/>
      </c>
      <c r="R2169" s="10" t="str">
        <f>Cleaned_Data[[#This Row],[Region]]</f>
        <v>Bangalore</v>
      </c>
      <c r="S2169" s="10" t="str">
        <f>Cleaned_Data[[#This Row],[Sales_Channel]]</f>
        <v>Online</v>
      </c>
      <c r="T2169" s="10" t="str">
        <f>Cleaned_Data[[#This Row],[Gender_Category]]</f>
        <v>Kids</v>
      </c>
      <c r="U2169" t="str">
        <f t="shared" si="67"/>
        <v>Not Found</v>
      </c>
      <c r="V2169" s="10"/>
      <c r="W2169" s="10"/>
    </row>
    <row r="2170" spans="1:23" x14ac:dyDescent="0.3">
      <c r="A2170" s="10" t="s">
        <v>2489</v>
      </c>
      <c r="B2170" s="10">
        <f>Cleaned_Data[[#This Row],[Order_ID]]</f>
        <v>4272</v>
      </c>
      <c r="C2170" s="10" t="str">
        <f>_xlfn.XLOOKUP(P2170,Dim_Product!$E$2:$E$221,Dim_Product!$A$2:$A$221,"Not Found")</f>
        <v>PK-137</v>
      </c>
      <c r="D2170" s="10" t="str">
        <f>_xlfn.XLOOKUP(Table5[[#This Row],[Order_Date]],Table8[Date],Table8[Date_Key],"Not Found")</f>
        <v>DK-320</v>
      </c>
      <c r="E2170" s="10" t="str">
        <f>_xlfn.XLOOKUP(R2170,Table4[Region],Table4[Region_Key])</f>
        <v>RK-03</v>
      </c>
      <c r="F2170" s="10" t="str">
        <f>_xlfn.XLOOKUP(S2170,Table6[Sales_Channel],Table6[Channel_Key])</f>
        <v>CK-01</v>
      </c>
      <c r="G2170" s="10" t="str">
        <f>_xlfn.XLOOKUP(T2170,Table7[Gender_Category],Table7[Gender_Key])</f>
        <v>GK-02</v>
      </c>
      <c r="H2170" s="10">
        <f>Cleaned_Data[[#This Row],[Units_Sold]]</f>
        <v>2</v>
      </c>
      <c r="I2170" s="10">
        <f>Cleaned_Data[[#This Row],[MRP]]</f>
        <v>4529.5200000000004</v>
      </c>
      <c r="J2170" s="10">
        <f>Cleaned_Data[[#This Row],[Discount_Applied]]</f>
        <v>0</v>
      </c>
      <c r="K2170" s="10">
        <f>Cleaned_Data[[#This Row],[Revenue]]</f>
        <v>0</v>
      </c>
      <c r="L2170" s="10">
        <f>Cleaned_Data[[#This Row],[Profit]]</f>
        <v>2722.9</v>
      </c>
      <c r="M2170" s="10" t="str">
        <f>Cleaned_Data[[#This Row],[Product_Name]]</f>
        <v>Air Jordan</v>
      </c>
      <c r="N2170" s="10" t="str">
        <f>Cleaned_Data[[#This Row],[Product_Line]]</f>
        <v>Basketball</v>
      </c>
      <c r="O2170" s="10" t="str">
        <f>Cleaned_Data[[#This Row],[Size]]</f>
        <v>10</v>
      </c>
      <c r="P2170" s="10" t="str">
        <f t="shared" si="66"/>
        <v>Air Jordan|Basketball|10</v>
      </c>
      <c r="Q2170" s="11">
        <f>Cleaned_Data[[#This Row],[Order_Date]]</f>
        <v>45452</v>
      </c>
      <c r="R2170" s="10" t="str">
        <f>Cleaned_Data[[#This Row],[Region]]</f>
        <v>Mumbai</v>
      </c>
      <c r="S2170" s="10" t="str">
        <f>Cleaned_Data[[#This Row],[Sales_Channel]]</f>
        <v>Online</v>
      </c>
      <c r="T2170" s="10" t="str">
        <f>Cleaned_Data[[#This Row],[Gender_Category]]</f>
        <v>Women</v>
      </c>
      <c r="U2170" t="str">
        <f t="shared" si="67"/>
        <v>DK-320</v>
      </c>
      <c r="V2170" s="10"/>
      <c r="W2170" s="10"/>
    </row>
    <row r="2171" spans="1:23" x14ac:dyDescent="0.3">
      <c r="A2171" s="10" t="s">
        <v>2490</v>
      </c>
      <c r="B2171" s="10">
        <f>Cleaned_Data[[#This Row],[Order_ID]]</f>
        <v>4273</v>
      </c>
      <c r="C2171" s="10" t="str">
        <f>_xlfn.XLOOKUP(P2171,Dim_Product!$E$2:$E$221,Dim_Product!$A$2:$A$221,"Not Found")</f>
        <v>PK-128</v>
      </c>
      <c r="D2171" s="10" t="str">
        <f>_xlfn.XLOOKUP(Table5[[#This Row],[Order_Date]],Table8[Date],Table8[Date_Key],"Not Found")</f>
        <v>Not Found</v>
      </c>
      <c r="E2171" s="10" t="str">
        <f>_xlfn.XLOOKUP(R2171,Table4[Region],Table4[Region_Key])</f>
        <v>RK-03</v>
      </c>
      <c r="F2171" s="10" t="str">
        <f>_xlfn.XLOOKUP(S2171,Table6[Sales_Channel],Table6[Channel_Key])</f>
        <v>CK-02</v>
      </c>
      <c r="G2171" s="10" t="str">
        <f>_xlfn.XLOOKUP(T2171,Table7[Gender_Category],Table7[Gender_Key])</f>
        <v>GK-01</v>
      </c>
      <c r="H2171" s="10">
        <f>Cleaned_Data[[#This Row],[Units_Sold]]</f>
        <v>3</v>
      </c>
      <c r="I2171" s="10">
        <f>Cleaned_Data[[#This Row],[MRP]]</f>
        <v>3407.16</v>
      </c>
      <c r="J2171" s="10">
        <f>Cleaned_Data[[#This Row],[Discount_Applied]]</f>
        <v>0</v>
      </c>
      <c r="K2171" s="10">
        <f>Cleaned_Data[[#This Row],[Revenue]]</f>
        <v>0</v>
      </c>
      <c r="L2171" s="10">
        <f>Cleaned_Data[[#This Row],[Profit]]</f>
        <v>1161.05</v>
      </c>
      <c r="M2171" s="10" t="str">
        <f>Cleaned_Data[[#This Row],[Product_Name]]</f>
        <v>Phantom GT</v>
      </c>
      <c r="N2171" s="10" t="str">
        <f>Cleaned_Data[[#This Row],[Product_Line]]</f>
        <v>Soccer</v>
      </c>
      <c r="O2171" s="10" t="str">
        <f>Cleaned_Data[[#This Row],[Size]]</f>
        <v>7</v>
      </c>
      <c r="P2171" s="10" t="str">
        <f t="shared" si="66"/>
        <v>Phantom GT|Soccer|7</v>
      </c>
      <c r="Q2171" s="11" t="str">
        <f>Cleaned_Data[[#This Row],[Order_Date]]</f>
        <v/>
      </c>
      <c r="R2171" s="10" t="str">
        <f>Cleaned_Data[[#This Row],[Region]]</f>
        <v>Mumbai</v>
      </c>
      <c r="S2171" s="10" t="str">
        <f>Cleaned_Data[[#This Row],[Sales_Channel]]</f>
        <v>Retail</v>
      </c>
      <c r="T2171" s="10" t="str">
        <f>Cleaned_Data[[#This Row],[Gender_Category]]</f>
        <v>Kids</v>
      </c>
      <c r="U2171" t="str">
        <f t="shared" si="67"/>
        <v>Not Found</v>
      </c>
      <c r="V2171" s="10"/>
      <c r="W2171" s="10"/>
    </row>
    <row r="2172" spans="1:23" x14ac:dyDescent="0.3">
      <c r="A2172" s="10" t="s">
        <v>2491</v>
      </c>
      <c r="B2172" s="10">
        <f>Cleaned_Data[[#This Row],[Order_ID]]</f>
        <v>4274</v>
      </c>
      <c r="C2172" s="10" t="str">
        <f>_xlfn.XLOOKUP(P2172,Dim_Product!$E$2:$E$221,Dim_Product!$A$2:$A$221,"Not Found")</f>
        <v>PK-99</v>
      </c>
      <c r="D2172" s="10" t="str">
        <f>_xlfn.XLOOKUP(Table5[[#This Row],[Order_Date]],Table8[Date],Table8[Date_Key],"Not Found")</f>
        <v>DK-387</v>
      </c>
      <c r="E2172" s="10" t="str">
        <f>_xlfn.XLOOKUP(R2172,Table4[Region],Table4[Region_Key])</f>
        <v>RK-03</v>
      </c>
      <c r="F2172" s="10" t="str">
        <f>_xlfn.XLOOKUP(S2172,Table6[Sales_Channel],Table6[Channel_Key])</f>
        <v>CK-01</v>
      </c>
      <c r="G2172" s="10" t="str">
        <f>_xlfn.XLOOKUP(T2172,Table7[Gender_Category],Table7[Gender_Key])</f>
        <v>GK-03</v>
      </c>
      <c r="H2172" s="10">
        <f>Cleaned_Data[[#This Row],[Units_Sold]]</f>
        <v>2</v>
      </c>
      <c r="I2172" s="10">
        <f>Cleaned_Data[[#This Row],[MRP]]</f>
        <v>6110.0300000000007</v>
      </c>
      <c r="J2172" s="10">
        <f>Cleaned_Data[[#This Row],[Discount_Applied]]</f>
        <v>0</v>
      </c>
      <c r="K2172" s="10">
        <f>Cleaned_Data[[#This Row],[Revenue]]</f>
        <v>0</v>
      </c>
      <c r="L2172" s="10">
        <f>Cleaned_Data[[#This Row],[Profit]]</f>
        <v>1957.94</v>
      </c>
      <c r="M2172" s="10" t="str">
        <f>Cleaned_Data[[#This Row],[Product_Name]]</f>
        <v>Kyrie Flytrap</v>
      </c>
      <c r="N2172" s="10" t="str">
        <f>Cleaned_Data[[#This Row],[Product_Line]]</f>
        <v>Basketball</v>
      </c>
      <c r="O2172" s="10" t="str">
        <f>Cleaned_Data[[#This Row],[Size]]</f>
        <v>XL</v>
      </c>
      <c r="P2172" s="10" t="str">
        <f t="shared" si="66"/>
        <v>Kyrie Flytrap|Basketball|XL</v>
      </c>
      <c r="Q2172" s="11">
        <f>Cleaned_Data[[#This Row],[Order_Date]]</f>
        <v>45519</v>
      </c>
      <c r="R2172" s="10" t="str">
        <f>Cleaned_Data[[#This Row],[Region]]</f>
        <v>Mumbai</v>
      </c>
      <c r="S2172" s="10" t="str">
        <f>Cleaned_Data[[#This Row],[Sales_Channel]]</f>
        <v>Online</v>
      </c>
      <c r="T2172" s="10" t="str">
        <f>Cleaned_Data[[#This Row],[Gender_Category]]</f>
        <v>Men</v>
      </c>
      <c r="U2172" t="str">
        <f t="shared" si="67"/>
        <v>DK-387</v>
      </c>
      <c r="V2172" s="10"/>
      <c r="W2172" s="10"/>
    </row>
    <row r="2173" spans="1:23" x14ac:dyDescent="0.3">
      <c r="A2173" s="10" t="s">
        <v>2492</v>
      </c>
      <c r="B2173" s="10">
        <f>Cleaned_Data[[#This Row],[Order_ID]]</f>
        <v>4275</v>
      </c>
      <c r="C2173" s="10" t="str">
        <f>_xlfn.XLOOKUP(P2173,Dim_Product!$E$2:$E$221,Dim_Product!$A$2:$A$221,"Not Found")</f>
        <v>PK-62</v>
      </c>
      <c r="D2173" s="10" t="str">
        <f>_xlfn.XLOOKUP(Table5[[#This Row],[Order_Date]],Table8[Date],Table8[Date_Key],"Not Found")</f>
        <v>DK-515</v>
      </c>
      <c r="E2173" s="10" t="str">
        <f>_xlfn.XLOOKUP(R2173,Table4[Region],Table4[Region_Key])</f>
        <v>RK-03</v>
      </c>
      <c r="F2173" s="10" t="str">
        <f>_xlfn.XLOOKUP(S2173,Table6[Sales_Channel],Table6[Channel_Key])</f>
        <v>CK-02</v>
      </c>
      <c r="G2173" s="10" t="str">
        <f>_xlfn.XLOOKUP(T2173,Table7[Gender_Category],Table7[Gender_Key])</f>
        <v>GK-02</v>
      </c>
      <c r="H2173" s="10">
        <f>Cleaned_Data[[#This Row],[Units_Sold]]</f>
        <v>2</v>
      </c>
      <c r="I2173" s="10">
        <f>Cleaned_Data[[#This Row],[MRP]]</f>
        <v>6110.0300000000007</v>
      </c>
      <c r="J2173" s="10">
        <f>Cleaned_Data[[#This Row],[Discount_Applied]]</f>
        <v>0</v>
      </c>
      <c r="K2173" s="10">
        <f>Cleaned_Data[[#This Row],[Revenue]]</f>
        <v>0</v>
      </c>
      <c r="L2173" s="10">
        <f>Cleaned_Data[[#This Row],[Profit]]</f>
        <v>557.80999999999995</v>
      </c>
      <c r="M2173" s="10" t="str">
        <f>Cleaned_Data[[#This Row],[Product_Name]]</f>
        <v>Dunk Low</v>
      </c>
      <c r="N2173" s="10" t="str">
        <f>Cleaned_Data[[#This Row],[Product_Line]]</f>
        <v>Lifestyle</v>
      </c>
      <c r="O2173" s="10" t="str">
        <f>Cleaned_Data[[#This Row],[Size]]</f>
        <v>8</v>
      </c>
      <c r="P2173" s="10" t="str">
        <f t="shared" si="66"/>
        <v>Dunk Low|Lifestyle|8</v>
      </c>
      <c r="Q2173" s="11">
        <f>Cleaned_Data[[#This Row],[Order_Date]]</f>
        <v>45647</v>
      </c>
      <c r="R2173" s="10" t="str">
        <f>Cleaned_Data[[#This Row],[Region]]</f>
        <v>Mumbai</v>
      </c>
      <c r="S2173" s="10" t="str">
        <f>Cleaned_Data[[#This Row],[Sales_Channel]]</f>
        <v>Retail</v>
      </c>
      <c r="T2173" s="10" t="str">
        <f>Cleaned_Data[[#This Row],[Gender_Category]]</f>
        <v>Women</v>
      </c>
      <c r="U2173" t="str">
        <f t="shared" si="67"/>
        <v>DK-515</v>
      </c>
      <c r="V2173" s="10"/>
      <c r="W2173" s="10"/>
    </row>
    <row r="2174" spans="1:23" x14ac:dyDescent="0.3">
      <c r="A2174" s="10" t="s">
        <v>2493</v>
      </c>
      <c r="B2174" s="10">
        <f>Cleaned_Data[[#This Row],[Order_ID]]</f>
        <v>4276</v>
      </c>
      <c r="C2174" s="10" t="str">
        <f>_xlfn.XLOOKUP(P2174,Dim_Product!$E$2:$E$221,Dim_Product!$A$2:$A$221,"Not Found")</f>
        <v>PK-107</v>
      </c>
      <c r="D2174" s="10" t="str">
        <f>_xlfn.XLOOKUP(Table5[[#This Row],[Order_Date]],Table8[Date],Table8[Date_Key],"Not Found")</f>
        <v>DK-546</v>
      </c>
      <c r="E2174" s="10" t="str">
        <f>_xlfn.XLOOKUP(R2174,Table4[Region],Table4[Region_Key])</f>
        <v>RK-01</v>
      </c>
      <c r="F2174" s="10" t="str">
        <f>_xlfn.XLOOKUP(S2174,Table6[Sales_Channel],Table6[Channel_Key])</f>
        <v>CK-02</v>
      </c>
      <c r="G2174" s="10" t="str">
        <f>_xlfn.XLOOKUP(T2174,Table7[Gender_Category],Table7[Gender_Key])</f>
        <v>GK-03</v>
      </c>
      <c r="H2174" s="10">
        <f>Cleaned_Data[[#This Row],[Units_Sold]]</f>
        <v>3</v>
      </c>
      <c r="I2174" s="10">
        <f>Cleaned_Data[[#This Row],[MRP]]</f>
        <v>6110.0300000000007</v>
      </c>
      <c r="J2174" s="10">
        <f>Cleaned_Data[[#This Row],[Discount_Applied]]</f>
        <v>0</v>
      </c>
      <c r="K2174" s="10">
        <f>Cleaned_Data[[#This Row],[Revenue]]</f>
        <v>0</v>
      </c>
      <c r="L2174" s="10">
        <f>Cleaned_Data[[#This Row],[Profit]]</f>
        <v>-1109.4000000000001</v>
      </c>
      <c r="M2174" s="10" t="str">
        <f>Cleaned_Data[[#This Row],[Product_Name]]</f>
        <v>Kyrie Flytrap</v>
      </c>
      <c r="N2174" s="10" t="str">
        <f>Cleaned_Data[[#This Row],[Product_Line]]</f>
        <v>Basketball</v>
      </c>
      <c r="O2174" s="10" t="str">
        <f>Cleaned_Data[[#This Row],[Size]]</f>
        <v>11</v>
      </c>
      <c r="P2174" s="10" t="str">
        <f t="shared" si="66"/>
        <v>Kyrie Flytrap|Basketball|11</v>
      </c>
      <c r="Q2174" s="11">
        <f>Cleaned_Data[[#This Row],[Order_Date]]</f>
        <v>45678</v>
      </c>
      <c r="R2174" s="10" t="str">
        <f>Cleaned_Data[[#This Row],[Region]]</f>
        <v>Bangalore</v>
      </c>
      <c r="S2174" s="10" t="str">
        <f>Cleaned_Data[[#This Row],[Sales_Channel]]</f>
        <v>Retail</v>
      </c>
      <c r="T2174" s="10" t="str">
        <f>Cleaned_Data[[#This Row],[Gender_Category]]</f>
        <v>Men</v>
      </c>
      <c r="U2174" t="str">
        <f t="shared" si="67"/>
        <v>DK-546</v>
      </c>
      <c r="V2174" s="10"/>
      <c r="W2174" s="10"/>
    </row>
    <row r="2175" spans="1:23" x14ac:dyDescent="0.3">
      <c r="A2175" s="10" t="s">
        <v>2494</v>
      </c>
      <c r="B2175" s="10">
        <f>Cleaned_Data[[#This Row],[Order_ID]]</f>
        <v>4277</v>
      </c>
      <c r="C2175" s="10" t="str">
        <f>_xlfn.XLOOKUP(P2175,Dim_Product!$E$2:$E$221,Dim_Product!$A$2:$A$221,"Not Found")</f>
        <v>PK-123</v>
      </c>
      <c r="D2175" s="10" t="str">
        <f>_xlfn.XLOOKUP(Table5[[#This Row],[Order_Date]],Table8[Date],Table8[Date_Key],"Not Found")</f>
        <v>Not Found</v>
      </c>
      <c r="E2175" s="10" t="str">
        <f>_xlfn.XLOOKUP(R2175,Table4[Region],Table4[Region_Key])</f>
        <v>RK-01</v>
      </c>
      <c r="F2175" s="10" t="str">
        <f>_xlfn.XLOOKUP(S2175,Table6[Sales_Channel],Table6[Channel_Key])</f>
        <v>CK-01</v>
      </c>
      <c r="G2175" s="10" t="str">
        <f>_xlfn.XLOOKUP(T2175,Table7[Gender_Category],Table7[Gender_Key])</f>
        <v>GK-02</v>
      </c>
      <c r="H2175" s="10">
        <f>Cleaned_Data[[#This Row],[Units_Sold]]</f>
        <v>2</v>
      </c>
      <c r="I2175" s="10">
        <f>Cleaned_Data[[#This Row],[MRP]]</f>
        <v>6924.77</v>
      </c>
      <c r="J2175" s="10">
        <f>Cleaned_Data[[#This Row],[Discount_Applied]]</f>
        <v>0</v>
      </c>
      <c r="K2175" s="10">
        <f>Cleaned_Data[[#This Row],[Revenue]]</f>
        <v>0</v>
      </c>
      <c r="L2175" s="10">
        <f>Cleaned_Data[[#This Row],[Profit]]</f>
        <v>555.86</v>
      </c>
      <c r="M2175" s="10" t="str">
        <f>Cleaned_Data[[#This Row],[Product_Name]]</f>
        <v>Phantom GT</v>
      </c>
      <c r="N2175" s="10" t="str">
        <f>Cleaned_Data[[#This Row],[Product_Line]]</f>
        <v>Soccer</v>
      </c>
      <c r="O2175" s="10" t="str">
        <f>Cleaned_Data[[#This Row],[Size]]</f>
        <v>11</v>
      </c>
      <c r="P2175" s="10" t="str">
        <f t="shared" si="66"/>
        <v>Phantom GT|Soccer|11</v>
      </c>
      <c r="Q2175" s="11" t="str">
        <f>Cleaned_Data[[#This Row],[Order_Date]]</f>
        <v/>
      </c>
      <c r="R2175" s="10" t="str">
        <f>Cleaned_Data[[#This Row],[Region]]</f>
        <v>Bangalore</v>
      </c>
      <c r="S2175" s="10" t="str">
        <f>Cleaned_Data[[#This Row],[Sales_Channel]]</f>
        <v>Online</v>
      </c>
      <c r="T2175" s="10" t="str">
        <f>Cleaned_Data[[#This Row],[Gender_Category]]</f>
        <v>Women</v>
      </c>
      <c r="U2175" t="str">
        <f t="shared" si="67"/>
        <v>Not Found</v>
      </c>
      <c r="V2175" s="10"/>
      <c r="W2175" s="10"/>
    </row>
    <row r="2176" spans="1:23" x14ac:dyDescent="0.3">
      <c r="A2176" s="10" t="s">
        <v>2495</v>
      </c>
      <c r="B2176" s="10">
        <f>Cleaned_Data[[#This Row],[Order_ID]]</f>
        <v>4278</v>
      </c>
      <c r="C2176" s="10" t="str">
        <f>_xlfn.XLOOKUP(P2176,Dim_Product!$E$2:$E$221,Dim_Product!$A$2:$A$221,"Not Found")</f>
        <v>PK-68</v>
      </c>
      <c r="D2176" s="10" t="str">
        <f>_xlfn.XLOOKUP(Table5[[#This Row],[Order_Date]],Table8[Date],Table8[Date_Key],"Not Found")</f>
        <v>DK-592</v>
      </c>
      <c r="E2176" s="10" t="str">
        <f>_xlfn.XLOOKUP(R2176,Table4[Region],Table4[Region_Key])</f>
        <v>RK-04</v>
      </c>
      <c r="F2176" s="10" t="str">
        <f>_xlfn.XLOOKUP(S2176,Table6[Sales_Channel],Table6[Channel_Key])</f>
        <v>CK-02</v>
      </c>
      <c r="G2176" s="10" t="str">
        <f>_xlfn.XLOOKUP(T2176,Table7[Gender_Category],Table7[Gender_Key])</f>
        <v>GK-01</v>
      </c>
      <c r="H2176" s="10">
        <f>Cleaned_Data[[#This Row],[Units_Sold]]</f>
        <v>2</v>
      </c>
      <c r="I2176" s="10">
        <f>Cleaned_Data[[#This Row],[MRP]]</f>
        <v>5606.81</v>
      </c>
      <c r="J2176" s="10">
        <f>Cleaned_Data[[#This Row],[Discount_Applied]]</f>
        <v>0</v>
      </c>
      <c r="K2176" s="10">
        <f>Cleaned_Data[[#This Row],[Revenue]]</f>
        <v>0</v>
      </c>
      <c r="L2176" s="10">
        <f>Cleaned_Data[[#This Row],[Profit]]</f>
        <v>-356.42</v>
      </c>
      <c r="M2176" s="10" t="str">
        <f>Cleaned_Data[[#This Row],[Product_Name]]</f>
        <v>Zoom Freak</v>
      </c>
      <c r="N2176" s="10" t="str">
        <f>Cleaned_Data[[#This Row],[Product_Line]]</f>
        <v>Basketball</v>
      </c>
      <c r="O2176" s="10" t="str">
        <f>Cleaned_Data[[#This Row],[Size]]</f>
        <v>M</v>
      </c>
      <c r="P2176" s="10" t="str">
        <f t="shared" si="66"/>
        <v>Zoom Freak|Basketball|M</v>
      </c>
      <c r="Q2176" s="11">
        <f>Cleaned_Data[[#This Row],[Order_Date]]</f>
        <v>45724</v>
      </c>
      <c r="R2176" s="10" t="str">
        <f>Cleaned_Data[[#This Row],[Region]]</f>
        <v>Pune</v>
      </c>
      <c r="S2176" s="10" t="str">
        <f>Cleaned_Data[[#This Row],[Sales_Channel]]</f>
        <v>Retail</v>
      </c>
      <c r="T2176" s="10" t="str">
        <f>Cleaned_Data[[#This Row],[Gender_Category]]</f>
        <v>Kids</v>
      </c>
      <c r="U2176" t="str">
        <f t="shared" si="67"/>
        <v>DK-592</v>
      </c>
      <c r="V2176" s="10"/>
      <c r="W2176" s="10"/>
    </row>
    <row r="2177" spans="1:23" x14ac:dyDescent="0.3">
      <c r="A2177" s="10" t="s">
        <v>2496</v>
      </c>
      <c r="B2177" s="10">
        <f>Cleaned_Data[[#This Row],[Order_ID]]</f>
        <v>4279</v>
      </c>
      <c r="C2177" s="10" t="str">
        <f>_xlfn.XLOOKUP(P2177,Dim_Product!$E$2:$E$221,Dim_Product!$A$2:$A$221,"Not Found")</f>
        <v>PK-64</v>
      </c>
      <c r="D2177" s="10" t="str">
        <f>_xlfn.XLOOKUP(Table5[[#This Row],[Order_Date]],Table8[Date],Table8[Date_Key],"Not Found")</f>
        <v>Not Found</v>
      </c>
      <c r="E2177" s="10" t="str">
        <f>_xlfn.XLOOKUP(R2177,Table4[Region],Table4[Region_Key])</f>
        <v>RK-04</v>
      </c>
      <c r="F2177" s="10" t="str">
        <f>_xlfn.XLOOKUP(S2177,Table6[Sales_Channel],Table6[Channel_Key])</f>
        <v>CK-02</v>
      </c>
      <c r="G2177" s="10" t="str">
        <f>_xlfn.XLOOKUP(T2177,Table7[Gender_Category],Table7[Gender_Key])</f>
        <v>GK-03</v>
      </c>
      <c r="H2177" s="10">
        <f>Cleaned_Data[[#This Row],[Units_Sold]]</f>
        <v>2</v>
      </c>
      <c r="I2177" s="10">
        <f>Cleaned_Data[[#This Row],[MRP]]</f>
        <v>6110.0300000000007</v>
      </c>
      <c r="J2177" s="10">
        <f>Cleaned_Data[[#This Row],[Discount_Applied]]</f>
        <v>0</v>
      </c>
      <c r="K2177" s="10">
        <f>Cleaned_Data[[#This Row],[Revenue]]</f>
        <v>0</v>
      </c>
      <c r="L2177" s="10">
        <f>Cleaned_Data[[#This Row],[Profit]]</f>
        <v>1724.71</v>
      </c>
      <c r="M2177" s="10" t="str">
        <f>Cleaned_Data[[#This Row],[Product_Name]]</f>
        <v>ZoomX Invincible</v>
      </c>
      <c r="N2177" s="10" t="str">
        <f>Cleaned_Data[[#This Row],[Product_Line]]</f>
        <v>Training</v>
      </c>
      <c r="O2177" s="10" t="str">
        <f>Cleaned_Data[[#This Row],[Size]]</f>
        <v>XL</v>
      </c>
      <c r="P2177" s="10" t="str">
        <f t="shared" si="66"/>
        <v>ZoomX Invincible|Training|XL</v>
      </c>
      <c r="Q2177" s="11" t="str">
        <f>Cleaned_Data[[#This Row],[Order_Date]]</f>
        <v/>
      </c>
      <c r="R2177" s="10" t="str">
        <f>Cleaned_Data[[#This Row],[Region]]</f>
        <v>Pune</v>
      </c>
      <c r="S2177" s="10" t="str">
        <f>Cleaned_Data[[#This Row],[Sales_Channel]]</f>
        <v>Retail</v>
      </c>
      <c r="T2177" s="10" t="str">
        <f>Cleaned_Data[[#This Row],[Gender_Category]]</f>
        <v>Men</v>
      </c>
      <c r="U2177" t="str">
        <f t="shared" si="67"/>
        <v>Not Found</v>
      </c>
      <c r="V2177" s="10"/>
      <c r="W2177" s="10"/>
    </row>
    <row r="2178" spans="1:23" x14ac:dyDescent="0.3">
      <c r="A2178" s="10" t="s">
        <v>2497</v>
      </c>
      <c r="B2178" s="10">
        <f>Cleaned_Data[[#This Row],[Order_ID]]</f>
        <v>4280</v>
      </c>
      <c r="C2178" s="10" t="str">
        <f>_xlfn.XLOOKUP(P2178,Dim_Product!$E$2:$E$221,Dim_Product!$A$2:$A$221,"Not Found")</f>
        <v>PK-122</v>
      </c>
      <c r="D2178" s="10" t="str">
        <f>_xlfn.XLOOKUP(Table5[[#This Row],[Order_Date]],Table8[Date],Table8[Date_Key],"Not Found")</f>
        <v>DK-39</v>
      </c>
      <c r="E2178" s="10" t="str">
        <f>_xlfn.XLOOKUP(R2178,Table4[Region],Table4[Region_Key])</f>
        <v>RK-06</v>
      </c>
      <c r="F2178" s="10" t="str">
        <f>_xlfn.XLOOKUP(S2178,Table6[Sales_Channel],Table6[Channel_Key])</f>
        <v>CK-02</v>
      </c>
      <c r="G2178" s="10" t="str">
        <f>_xlfn.XLOOKUP(T2178,Table7[Gender_Category],Table7[Gender_Key])</f>
        <v>GK-02</v>
      </c>
      <c r="H2178" s="10">
        <f>Cleaned_Data[[#This Row],[Units_Sold]]</f>
        <v>2</v>
      </c>
      <c r="I2178" s="10">
        <f>Cleaned_Data[[#This Row],[MRP]]</f>
        <v>6110.0300000000007</v>
      </c>
      <c r="J2178" s="10">
        <f>Cleaned_Data[[#This Row],[Discount_Applied]]</f>
        <v>0.45</v>
      </c>
      <c r="K2178" s="10">
        <f>Cleaned_Data[[#This Row],[Revenue]]</f>
        <v>0</v>
      </c>
      <c r="L2178" s="10">
        <f>Cleaned_Data[[#This Row],[Profit]]</f>
        <v>3800.29</v>
      </c>
      <c r="M2178" s="10" t="str">
        <f>Cleaned_Data[[#This Row],[Product_Name]]</f>
        <v>Phantom GT</v>
      </c>
      <c r="N2178" s="10" t="str">
        <f>Cleaned_Data[[#This Row],[Product_Line]]</f>
        <v>Soccer</v>
      </c>
      <c r="O2178" s="10" t="str">
        <f>Cleaned_Data[[#This Row],[Size]]</f>
        <v>M</v>
      </c>
      <c r="P2178" s="10" t="str">
        <f t="shared" si="66"/>
        <v>Phantom GT|Soccer|M</v>
      </c>
      <c r="Q2178" s="11">
        <f>Cleaned_Data[[#This Row],[Order_Date]]</f>
        <v>45171</v>
      </c>
      <c r="R2178" s="10" t="str">
        <f>Cleaned_Data[[#This Row],[Region]]</f>
        <v>Kolkata</v>
      </c>
      <c r="S2178" s="10" t="str">
        <f>Cleaned_Data[[#This Row],[Sales_Channel]]</f>
        <v>Retail</v>
      </c>
      <c r="T2178" s="10" t="str">
        <f>Cleaned_Data[[#This Row],[Gender_Category]]</f>
        <v>Women</v>
      </c>
      <c r="U2178" t="str">
        <f t="shared" si="67"/>
        <v>DK-39</v>
      </c>
      <c r="V2178" s="10"/>
      <c r="W2178" s="10"/>
    </row>
    <row r="2179" spans="1:23" x14ac:dyDescent="0.3">
      <c r="A2179" s="10" t="s">
        <v>2498</v>
      </c>
      <c r="B2179" s="10">
        <f>Cleaned_Data[[#This Row],[Order_ID]]</f>
        <v>4281</v>
      </c>
      <c r="C2179" s="10" t="str">
        <f>_xlfn.XLOOKUP(P2179,Dim_Product!$E$2:$E$221,Dim_Product!$A$2:$A$221,"Not Found")</f>
        <v>PK-180</v>
      </c>
      <c r="D2179" s="10" t="str">
        <f>_xlfn.XLOOKUP(Table5[[#This Row],[Order_Date]],Table8[Date],Table8[Date_Key],"Not Found")</f>
        <v>Not Found</v>
      </c>
      <c r="E2179" s="10" t="str">
        <f>_xlfn.XLOOKUP(R2179,Table4[Region],Table4[Region_Key])</f>
        <v>RK-03</v>
      </c>
      <c r="F2179" s="10" t="str">
        <f>_xlfn.XLOOKUP(S2179,Table6[Sales_Channel],Table6[Channel_Key])</f>
        <v>CK-02</v>
      </c>
      <c r="G2179" s="10" t="str">
        <f>_xlfn.XLOOKUP(T2179,Table7[Gender_Category],Table7[Gender_Key])</f>
        <v>GK-01</v>
      </c>
      <c r="H2179" s="10">
        <f>Cleaned_Data[[#This Row],[Units_Sold]]</f>
        <v>2</v>
      </c>
      <c r="I2179" s="10">
        <f>Cleaned_Data[[#This Row],[MRP]]</f>
        <v>6110.0300000000007</v>
      </c>
      <c r="J2179" s="10">
        <f>Cleaned_Data[[#This Row],[Discount_Applied]]</f>
        <v>0</v>
      </c>
      <c r="K2179" s="10">
        <f>Cleaned_Data[[#This Row],[Revenue]]</f>
        <v>0</v>
      </c>
      <c r="L2179" s="10">
        <f>Cleaned_Data[[#This Row],[Profit]]</f>
        <v>88.91</v>
      </c>
      <c r="M2179" s="10" t="str">
        <f>Cleaned_Data[[#This Row],[Product_Name]]</f>
        <v>Air Jordan</v>
      </c>
      <c r="N2179" s="10" t="str">
        <f>Cleaned_Data[[#This Row],[Product_Line]]</f>
        <v>Basketball</v>
      </c>
      <c r="O2179" s="10" t="str">
        <f>Cleaned_Data[[#This Row],[Size]]</f>
        <v>11</v>
      </c>
      <c r="P2179" s="10" t="str">
        <f t="shared" ref="P2179:P2242" si="68">TRIM(M2179)&amp;"|"&amp;TRIM(N2179)&amp;"|"&amp;TRIM(O2179)</f>
        <v>Air Jordan|Basketball|11</v>
      </c>
      <c r="Q2179" s="11" t="str">
        <f>Cleaned_Data[[#This Row],[Order_Date]]</f>
        <v/>
      </c>
      <c r="R2179" s="10" t="str">
        <f>Cleaned_Data[[#This Row],[Region]]</f>
        <v>Mumbai</v>
      </c>
      <c r="S2179" s="10" t="str">
        <f>Cleaned_Data[[#This Row],[Sales_Channel]]</f>
        <v>Retail</v>
      </c>
      <c r="T2179" s="10" t="str">
        <f>Cleaned_Data[[#This Row],[Gender_Category]]</f>
        <v>Kids</v>
      </c>
      <c r="U2179" t="str">
        <f t="shared" ref="U2179:U2242" si="69">IF(D2179="",0,D2179)</f>
        <v>Not Found</v>
      </c>
      <c r="V2179" s="10"/>
      <c r="W2179" s="10"/>
    </row>
    <row r="2180" spans="1:23" x14ac:dyDescent="0.3">
      <c r="A2180" s="10" t="s">
        <v>2499</v>
      </c>
      <c r="B2180" s="10">
        <f>Cleaned_Data[[#This Row],[Order_ID]]</f>
        <v>4282</v>
      </c>
      <c r="C2180" s="10" t="str">
        <f>_xlfn.XLOOKUP(P2180,Dim_Product!$E$2:$E$221,Dim_Product!$A$2:$A$221,"Not Found")</f>
        <v>PK-47</v>
      </c>
      <c r="D2180" s="10" t="str">
        <f>_xlfn.XLOOKUP(Table5[[#This Row],[Order_Date]],Table8[Date],Table8[Date_Key],"Not Found")</f>
        <v>DK-398</v>
      </c>
      <c r="E2180" s="10" t="str">
        <f>_xlfn.XLOOKUP(R2180,Table4[Region],Table4[Region_Key])</f>
        <v>RK-04</v>
      </c>
      <c r="F2180" s="10" t="str">
        <f>_xlfn.XLOOKUP(S2180,Table6[Sales_Channel],Table6[Channel_Key])</f>
        <v>CK-01</v>
      </c>
      <c r="G2180" s="10" t="str">
        <f>_xlfn.XLOOKUP(T2180,Table7[Gender_Category],Table7[Gender_Key])</f>
        <v>GK-03</v>
      </c>
      <c r="H2180" s="10">
        <f>Cleaned_Data[[#This Row],[Units_Sold]]</f>
        <v>2</v>
      </c>
      <c r="I2180" s="10">
        <f>Cleaned_Data[[#This Row],[MRP]]</f>
        <v>2670.28</v>
      </c>
      <c r="J2180" s="10">
        <f>Cleaned_Data[[#This Row],[Discount_Applied]]</f>
        <v>0</v>
      </c>
      <c r="K2180" s="10">
        <f>Cleaned_Data[[#This Row],[Revenue]]</f>
        <v>0</v>
      </c>
      <c r="L2180" s="10">
        <f>Cleaned_Data[[#This Row],[Profit]]</f>
        <v>2334.23</v>
      </c>
      <c r="M2180" s="10" t="str">
        <f>Cleaned_Data[[#This Row],[Product_Name]]</f>
        <v>Phantom GT</v>
      </c>
      <c r="N2180" s="10" t="str">
        <f>Cleaned_Data[[#This Row],[Product_Line]]</f>
        <v>Soccer</v>
      </c>
      <c r="O2180" s="10" t="str">
        <f>Cleaned_Data[[#This Row],[Size]]</f>
        <v>NA</v>
      </c>
      <c r="P2180" s="10" t="str">
        <f t="shared" si="68"/>
        <v>Phantom GT|Soccer|NA</v>
      </c>
      <c r="Q2180" s="11">
        <f>Cleaned_Data[[#This Row],[Order_Date]]</f>
        <v>45530</v>
      </c>
      <c r="R2180" s="10" t="str">
        <f>Cleaned_Data[[#This Row],[Region]]</f>
        <v>Pune</v>
      </c>
      <c r="S2180" s="10" t="str">
        <f>Cleaned_Data[[#This Row],[Sales_Channel]]</f>
        <v>Online</v>
      </c>
      <c r="T2180" s="10" t="str">
        <f>Cleaned_Data[[#This Row],[Gender_Category]]</f>
        <v>Men</v>
      </c>
      <c r="U2180" t="str">
        <f t="shared" si="69"/>
        <v>DK-398</v>
      </c>
      <c r="V2180" s="10"/>
      <c r="W2180" s="10"/>
    </row>
    <row r="2181" spans="1:23" x14ac:dyDescent="0.3">
      <c r="A2181" s="10" t="s">
        <v>2500</v>
      </c>
      <c r="B2181" s="10">
        <f>Cleaned_Data[[#This Row],[Order_ID]]</f>
        <v>4283</v>
      </c>
      <c r="C2181" s="10" t="str">
        <f>_xlfn.XLOOKUP(P2181,Dim_Product!$E$2:$E$221,Dim_Product!$A$2:$A$221,"Not Found")</f>
        <v>PK-81</v>
      </c>
      <c r="D2181" s="10" t="str">
        <f>_xlfn.XLOOKUP(Table5[[#This Row],[Order_Date]],Table8[Date],Table8[Date_Key],"Not Found")</f>
        <v>DK-677</v>
      </c>
      <c r="E2181" s="10" t="str">
        <f>_xlfn.XLOOKUP(R2181,Table4[Region],Table4[Region_Key])</f>
        <v>RK-01</v>
      </c>
      <c r="F2181" s="10" t="str">
        <f>_xlfn.XLOOKUP(S2181,Table6[Sales_Channel],Table6[Channel_Key])</f>
        <v>CK-02</v>
      </c>
      <c r="G2181" s="10" t="str">
        <f>_xlfn.XLOOKUP(T2181,Table7[Gender_Category],Table7[Gender_Key])</f>
        <v>GK-03</v>
      </c>
      <c r="H2181" s="10">
        <f>Cleaned_Data[[#This Row],[Units_Sold]]</f>
        <v>1</v>
      </c>
      <c r="I2181" s="10">
        <f>Cleaned_Data[[#This Row],[MRP]]</f>
        <v>9649.36</v>
      </c>
      <c r="J2181" s="10">
        <f>Cleaned_Data[[#This Row],[Discount_Applied]]</f>
        <v>0.95</v>
      </c>
      <c r="K2181" s="10">
        <f>Cleaned_Data[[#This Row],[Revenue]]</f>
        <v>482.47</v>
      </c>
      <c r="L2181" s="10">
        <f>Cleaned_Data[[#This Row],[Profit]]</f>
        <v>1158.69</v>
      </c>
      <c r="M2181" s="10" t="str">
        <f>Cleaned_Data[[#This Row],[Product_Name]]</f>
        <v>ZoomX Invincible</v>
      </c>
      <c r="N2181" s="10" t="str">
        <f>Cleaned_Data[[#This Row],[Product_Line]]</f>
        <v>Training</v>
      </c>
      <c r="O2181" s="10" t="str">
        <f>Cleaned_Data[[#This Row],[Size]]</f>
        <v>M</v>
      </c>
      <c r="P2181" s="10" t="str">
        <f t="shared" si="68"/>
        <v>ZoomX Invincible|Training|M</v>
      </c>
      <c r="Q2181" s="11">
        <f>Cleaned_Data[[#This Row],[Order_Date]]</f>
        <v>45809</v>
      </c>
      <c r="R2181" s="10" t="str">
        <f>Cleaned_Data[[#This Row],[Region]]</f>
        <v>Bangalore</v>
      </c>
      <c r="S2181" s="10" t="str">
        <f>Cleaned_Data[[#This Row],[Sales_Channel]]</f>
        <v>Retail</v>
      </c>
      <c r="T2181" s="10" t="str">
        <f>Cleaned_Data[[#This Row],[Gender_Category]]</f>
        <v>Men</v>
      </c>
      <c r="U2181" t="str">
        <f t="shared" si="69"/>
        <v>DK-677</v>
      </c>
      <c r="V2181" s="10"/>
      <c r="W2181" s="10"/>
    </row>
    <row r="2182" spans="1:23" x14ac:dyDescent="0.3">
      <c r="A2182" s="10" t="s">
        <v>2501</v>
      </c>
      <c r="B2182" s="10">
        <f>Cleaned_Data[[#This Row],[Order_ID]]</f>
        <v>4284</v>
      </c>
      <c r="C2182" s="10" t="str">
        <f>_xlfn.XLOOKUP(P2182,Dim_Product!$E$2:$E$221,Dim_Product!$A$2:$A$221,"Not Found")</f>
        <v>PK-130</v>
      </c>
      <c r="D2182" s="10" t="str">
        <f>_xlfn.XLOOKUP(Table5[[#This Row],[Order_Date]],Table8[Date],Table8[Date_Key],"Not Found")</f>
        <v>DK-680</v>
      </c>
      <c r="E2182" s="10" t="str">
        <f>_xlfn.XLOOKUP(R2182,Table4[Region],Table4[Region_Key])</f>
        <v>RK-05</v>
      </c>
      <c r="F2182" s="10" t="str">
        <f>_xlfn.XLOOKUP(S2182,Table6[Sales_Channel],Table6[Channel_Key])</f>
        <v>CK-02</v>
      </c>
      <c r="G2182" s="10" t="str">
        <f>_xlfn.XLOOKUP(T2182,Table7[Gender_Category],Table7[Gender_Key])</f>
        <v>GK-03</v>
      </c>
      <c r="H2182" s="10">
        <f>Cleaned_Data[[#This Row],[Units_Sold]]</f>
        <v>2</v>
      </c>
      <c r="I2182" s="10">
        <f>Cleaned_Data[[#This Row],[MRP]]</f>
        <v>2953.43</v>
      </c>
      <c r="J2182" s="10">
        <f>Cleaned_Data[[#This Row],[Discount_Applied]]</f>
        <v>0.1</v>
      </c>
      <c r="K2182" s="10">
        <f>Cleaned_Data[[#This Row],[Revenue]]</f>
        <v>0</v>
      </c>
      <c r="L2182" s="10">
        <f>Cleaned_Data[[#This Row],[Profit]]</f>
        <v>2708.4</v>
      </c>
      <c r="M2182" s="10" t="str">
        <f>Cleaned_Data[[#This Row],[Product_Name]]</f>
        <v>Air Zoom</v>
      </c>
      <c r="N2182" s="10" t="str">
        <f>Cleaned_Data[[#This Row],[Product_Line]]</f>
        <v>Running</v>
      </c>
      <c r="O2182" s="10" t="str">
        <f>Cleaned_Data[[#This Row],[Size]]</f>
        <v>NA</v>
      </c>
      <c r="P2182" s="10" t="str">
        <f t="shared" si="68"/>
        <v>Air Zoom|Running|NA</v>
      </c>
      <c r="Q2182" s="11">
        <f>Cleaned_Data[[#This Row],[Order_Date]]</f>
        <v>45812</v>
      </c>
      <c r="R2182" s="10" t="str">
        <f>Cleaned_Data[[#This Row],[Region]]</f>
        <v>Delhi</v>
      </c>
      <c r="S2182" s="10" t="str">
        <f>Cleaned_Data[[#This Row],[Sales_Channel]]</f>
        <v>Retail</v>
      </c>
      <c r="T2182" s="10" t="str">
        <f>Cleaned_Data[[#This Row],[Gender_Category]]</f>
        <v>Men</v>
      </c>
      <c r="U2182" t="str">
        <f t="shared" si="69"/>
        <v>DK-680</v>
      </c>
      <c r="V2182" s="10"/>
      <c r="W2182" s="10"/>
    </row>
    <row r="2183" spans="1:23" x14ac:dyDescent="0.3">
      <c r="A2183" s="10" t="s">
        <v>2502</v>
      </c>
      <c r="B2183" s="10">
        <f>Cleaned_Data[[#This Row],[Order_ID]]</f>
        <v>4285</v>
      </c>
      <c r="C2183" s="10" t="str">
        <f>_xlfn.XLOOKUP(P2183,Dim_Product!$E$2:$E$221,Dim_Product!$A$2:$A$221,"Not Found")</f>
        <v>PK-69</v>
      </c>
      <c r="D2183" s="10" t="str">
        <f>_xlfn.XLOOKUP(Table5[[#This Row],[Order_Date]],Table8[Date],Table8[Date_Key],"Not Found")</f>
        <v>DK-620</v>
      </c>
      <c r="E2183" s="10" t="str">
        <f>_xlfn.XLOOKUP(R2183,Table4[Region],Table4[Region_Key])</f>
        <v>RK-04</v>
      </c>
      <c r="F2183" s="10" t="str">
        <f>_xlfn.XLOOKUP(S2183,Table6[Sales_Channel],Table6[Channel_Key])</f>
        <v>CK-02</v>
      </c>
      <c r="G2183" s="10" t="str">
        <f>_xlfn.XLOOKUP(T2183,Table7[Gender_Category],Table7[Gender_Key])</f>
        <v>GK-01</v>
      </c>
      <c r="H2183" s="10">
        <f>Cleaned_Data[[#This Row],[Units_Sold]]</f>
        <v>4</v>
      </c>
      <c r="I2183" s="10">
        <f>Cleaned_Data[[#This Row],[MRP]]</f>
        <v>6110.0300000000007</v>
      </c>
      <c r="J2183" s="10">
        <f>Cleaned_Data[[#This Row],[Discount_Applied]]</f>
        <v>0</v>
      </c>
      <c r="K2183" s="10">
        <f>Cleaned_Data[[#This Row],[Revenue]]</f>
        <v>0</v>
      </c>
      <c r="L2183" s="10">
        <f>Cleaned_Data[[#This Row],[Profit]]</f>
        <v>3380.53</v>
      </c>
      <c r="M2183" s="10" t="str">
        <f>Cleaned_Data[[#This Row],[Product_Name]]</f>
        <v>Waffle One</v>
      </c>
      <c r="N2183" s="10" t="str">
        <f>Cleaned_Data[[#This Row],[Product_Line]]</f>
        <v>Lifestyle</v>
      </c>
      <c r="O2183" s="10" t="str">
        <f>Cleaned_Data[[#This Row],[Size]]</f>
        <v>NA</v>
      </c>
      <c r="P2183" s="10" t="str">
        <f t="shared" si="68"/>
        <v>Waffle One|Lifestyle|NA</v>
      </c>
      <c r="Q2183" s="11">
        <f>Cleaned_Data[[#This Row],[Order_Date]]</f>
        <v>45752</v>
      </c>
      <c r="R2183" s="10" t="str">
        <f>Cleaned_Data[[#This Row],[Region]]</f>
        <v>Pune</v>
      </c>
      <c r="S2183" s="10" t="str">
        <f>Cleaned_Data[[#This Row],[Sales_Channel]]</f>
        <v>Retail</v>
      </c>
      <c r="T2183" s="10" t="str">
        <f>Cleaned_Data[[#This Row],[Gender_Category]]</f>
        <v>Kids</v>
      </c>
      <c r="U2183" t="str">
        <f t="shared" si="69"/>
        <v>DK-620</v>
      </c>
      <c r="V2183" s="10"/>
      <c r="W2183" s="10"/>
    </row>
    <row r="2184" spans="1:23" x14ac:dyDescent="0.3">
      <c r="A2184" s="10" t="s">
        <v>2503</v>
      </c>
      <c r="B2184" s="10">
        <f>Cleaned_Data[[#This Row],[Order_ID]]</f>
        <v>4286</v>
      </c>
      <c r="C2184" s="10" t="str">
        <f>_xlfn.XLOOKUP(P2184,Dim_Product!$E$2:$E$221,Dim_Product!$A$2:$A$221,"Not Found")</f>
        <v>PK-18</v>
      </c>
      <c r="D2184" s="10" t="str">
        <f>_xlfn.XLOOKUP(Table5[[#This Row],[Order_Date]],Table8[Date],Table8[Date_Key],"Not Found")</f>
        <v>DK-496</v>
      </c>
      <c r="E2184" s="10" t="str">
        <f>_xlfn.XLOOKUP(R2184,Table4[Region],Table4[Region_Key])</f>
        <v>RK-06</v>
      </c>
      <c r="F2184" s="10" t="str">
        <f>_xlfn.XLOOKUP(S2184,Table6[Sales_Channel],Table6[Channel_Key])</f>
        <v>CK-01</v>
      </c>
      <c r="G2184" s="10" t="str">
        <f>_xlfn.XLOOKUP(T2184,Table7[Gender_Category],Table7[Gender_Key])</f>
        <v>GK-01</v>
      </c>
      <c r="H2184" s="10">
        <f>Cleaned_Data[[#This Row],[Units_Sold]]</f>
        <v>2</v>
      </c>
      <c r="I2184" s="10">
        <f>Cleaned_Data[[#This Row],[MRP]]</f>
        <v>5385.78</v>
      </c>
      <c r="J2184" s="10">
        <f>Cleaned_Data[[#This Row],[Discount_Applied]]</f>
        <v>0</v>
      </c>
      <c r="K2184" s="10">
        <f>Cleaned_Data[[#This Row],[Revenue]]</f>
        <v>0</v>
      </c>
      <c r="L2184" s="10">
        <f>Cleaned_Data[[#This Row],[Profit]]</f>
        <v>840.25</v>
      </c>
      <c r="M2184" s="10" t="str">
        <f>Cleaned_Data[[#This Row],[Product_Name]]</f>
        <v>Tiempo Legend</v>
      </c>
      <c r="N2184" s="10" t="str">
        <f>Cleaned_Data[[#This Row],[Product_Line]]</f>
        <v>Soccer</v>
      </c>
      <c r="O2184" s="10" t="str">
        <f>Cleaned_Data[[#This Row],[Size]]</f>
        <v>L</v>
      </c>
      <c r="P2184" s="10" t="str">
        <f t="shared" si="68"/>
        <v>Tiempo Legend|Soccer|L</v>
      </c>
      <c r="Q2184" s="11">
        <f>Cleaned_Data[[#This Row],[Order_Date]]</f>
        <v>45628</v>
      </c>
      <c r="R2184" s="10" t="str">
        <f>Cleaned_Data[[#This Row],[Region]]</f>
        <v>Kolkata</v>
      </c>
      <c r="S2184" s="10" t="str">
        <f>Cleaned_Data[[#This Row],[Sales_Channel]]</f>
        <v>Online</v>
      </c>
      <c r="T2184" s="10" t="str">
        <f>Cleaned_Data[[#This Row],[Gender_Category]]</f>
        <v>Kids</v>
      </c>
      <c r="U2184" t="str">
        <f t="shared" si="69"/>
        <v>DK-496</v>
      </c>
      <c r="V2184" s="10"/>
      <c r="W2184" s="10"/>
    </row>
    <row r="2185" spans="1:23" x14ac:dyDescent="0.3">
      <c r="A2185" s="10" t="s">
        <v>2504</v>
      </c>
      <c r="B2185" s="10">
        <f>Cleaned_Data[[#This Row],[Order_ID]]</f>
        <v>4287</v>
      </c>
      <c r="C2185" s="10" t="str">
        <f>_xlfn.XLOOKUP(P2185,Dim_Product!$E$2:$E$221,Dim_Product!$A$2:$A$221,"Not Found")</f>
        <v>PK-124</v>
      </c>
      <c r="D2185" s="10" t="str">
        <f>_xlfn.XLOOKUP(Table5[[#This Row],[Order_Date]],Table8[Date],Table8[Date_Key],"Not Found")</f>
        <v>DK-607</v>
      </c>
      <c r="E2185" s="10" t="str">
        <f>_xlfn.XLOOKUP(R2185,Table4[Region],Table4[Region_Key])</f>
        <v>RK-06</v>
      </c>
      <c r="F2185" s="10" t="str">
        <f>_xlfn.XLOOKUP(S2185,Table6[Sales_Channel],Table6[Channel_Key])</f>
        <v>CK-02</v>
      </c>
      <c r="G2185" s="10" t="str">
        <f>_xlfn.XLOOKUP(T2185,Table7[Gender_Category],Table7[Gender_Key])</f>
        <v>GK-01</v>
      </c>
      <c r="H2185" s="10">
        <f>Cleaned_Data[[#This Row],[Units_Sold]]</f>
        <v>0</v>
      </c>
      <c r="I2185" s="10">
        <f>Cleaned_Data[[#This Row],[MRP]]</f>
        <v>6110.0300000000007</v>
      </c>
      <c r="J2185" s="10">
        <f>Cleaned_Data[[#This Row],[Discount_Applied]]</f>
        <v>0</v>
      </c>
      <c r="K2185" s="10">
        <f>Cleaned_Data[[#This Row],[Revenue]]</f>
        <v>0</v>
      </c>
      <c r="L2185" s="10">
        <f>Cleaned_Data[[#This Row],[Profit]]</f>
        <v>-157.55000000000001</v>
      </c>
      <c r="M2185" s="10" t="str">
        <f>Cleaned_Data[[#This Row],[Product_Name]]</f>
        <v>Waffle One</v>
      </c>
      <c r="N2185" s="10" t="str">
        <f>Cleaned_Data[[#This Row],[Product_Line]]</f>
        <v>Lifestyle</v>
      </c>
      <c r="O2185" s="10" t="str">
        <f>Cleaned_Data[[#This Row],[Size]]</f>
        <v>6</v>
      </c>
      <c r="P2185" s="10" t="str">
        <f t="shared" si="68"/>
        <v>Waffle One|Lifestyle|6</v>
      </c>
      <c r="Q2185" s="11">
        <f>Cleaned_Data[[#This Row],[Order_Date]]</f>
        <v>45739</v>
      </c>
      <c r="R2185" s="10" t="str">
        <f>Cleaned_Data[[#This Row],[Region]]</f>
        <v>Kolkata</v>
      </c>
      <c r="S2185" s="10" t="str">
        <f>Cleaned_Data[[#This Row],[Sales_Channel]]</f>
        <v>Retail</v>
      </c>
      <c r="T2185" s="10" t="str">
        <f>Cleaned_Data[[#This Row],[Gender_Category]]</f>
        <v>Kids</v>
      </c>
      <c r="U2185" t="str">
        <f t="shared" si="69"/>
        <v>DK-607</v>
      </c>
      <c r="V2185" s="10"/>
      <c r="W2185" s="10"/>
    </row>
    <row r="2186" spans="1:23" x14ac:dyDescent="0.3">
      <c r="A2186" s="10" t="s">
        <v>2505</v>
      </c>
      <c r="B2186" s="10">
        <f>Cleaned_Data[[#This Row],[Order_ID]]</f>
        <v>4288</v>
      </c>
      <c r="C2186" s="10" t="str">
        <f>_xlfn.XLOOKUP(P2186,Dim_Product!$E$2:$E$221,Dim_Product!$A$2:$A$221,"Not Found")</f>
        <v>PK-14</v>
      </c>
      <c r="D2186" s="10" t="str">
        <f>_xlfn.XLOOKUP(Table5[[#This Row],[Order_Date]],Table8[Date],Table8[Date_Key],"Not Found")</f>
        <v>Not Found</v>
      </c>
      <c r="E2186" s="10" t="str">
        <f>_xlfn.XLOOKUP(R2186,Table4[Region],Table4[Region_Key])</f>
        <v>RK-02</v>
      </c>
      <c r="F2186" s="10" t="str">
        <f>_xlfn.XLOOKUP(S2186,Table6[Sales_Channel],Table6[Channel_Key])</f>
        <v>CK-01</v>
      </c>
      <c r="G2186" s="10" t="str">
        <f>_xlfn.XLOOKUP(T2186,Table7[Gender_Category],Table7[Gender_Key])</f>
        <v>GK-01</v>
      </c>
      <c r="H2186" s="10">
        <f>Cleaned_Data[[#This Row],[Units_Sold]]</f>
        <v>2</v>
      </c>
      <c r="I2186" s="10">
        <f>Cleaned_Data[[#This Row],[MRP]]</f>
        <v>6754.13</v>
      </c>
      <c r="J2186" s="10">
        <f>Cleaned_Data[[#This Row],[Discount_Applied]]</f>
        <v>0</v>
      </c>
      <c r="K2186" s="10">
        <f>Cleaned_Data[[#This Row],[Revenue]]</f>
        <v>0</v>
      </c>
      <c r="L2186" s="10">
        <f>Cleaned_Data[[#This Row],[Profit]]</f>
        <v>3737.27</v>
      </c>
      <c r="M2186" s="10" t="str">
        <f>Cleaned_Data[[#This Row],[Product_Name]]</f>
        <v>Air Jordan</v>
      </c>
      <c r="N2186" s="10" t="str">
        <f>Cleaned_Data[[#This Row],[Product_Line]]</f>
        <v>Basketball</v>
      </c>
      <c r="O2186" s="10" t="str">
        <f>Cleaned_Data[[#This Row],[Size]]</f>
        <v>NA</v>
      </c>
      <c r="P2186" s="10" t="str">
        <f t="shared" si="68"/>
        <v>Air Jordan|Basketball|NA</v>
      </c>
      <c r="Q2186" s="11" t="str">
        <f>Cleaned_Data[[#This Row],[Order_Date]]</f>
        <v/>
      </c>
      <c r="R2186" s="10" t="str">
        <f>Cleaned_Data[[#This Row],[Region]]</f>
        <v>Hyderabad</v>
      </c>
      <c r="S2186" s="10" t="str">
        <f>Cleaned_Data[[#This Row],[Sales_Channel]]</f>
        <v>Online</v>
      </c>
      <c r="T2186" s="10" t="str">
        <f>Cleaned_Data[[#This Row],[Gender_Category]]</f>
        <v>Kids</v>
      </c>
      <c r="U2186" t="str">
        <f t="shared" si="69"/>
        <v>Not Found</v>
      </c>
      <c r="V2186" s="10"/>
      <c r="W2186" s="10"/>
    </row>
    <row r="2187" spans="1:23" x14ac:dyDescent="0.3">
      <c r="A2187" s="10" t="s">
        <v>2506</v>
      </c>
      <c r="B2187" s="10">
        <f>Cleaned_Data[[#This Row],[Order_ID]]</f>
        <v>4289</v>
      </c>
      <c r="C2187" s="10" t="str">
        <f>_xlfn.XLOOKUP(P2187,Dim_Product!$E$2:$E$221,Dim_Product!$A$2:$A$221,"Not Found")</f>
        <v>PK-09</v>
      </c>
      <c r="D2187" s="10" t="str">
        <f>_xlfn.XLOOKUP(Table5[[#This Row],[Order_Date]],Table8[Date],Table8[Date_Key],"Not Found")</f>
        <v>DK-557</v>
      </c>
      <c r="E2187" s="10" t="str">
        <f>_xlfn.XLOOKUP(R2187,Table4[Region],Table4[Region_Key])</f>
        <v>RK-05</v>
      </c>
      <c r="F2187" s="10" t="str">
        <f>_xlfn.XLOOKUP(S2187,Table6[Sales_Channel],Table6[Channel_Key])</f>
        <v>CK-02</v>
      </c>
      <c r="G2187" s="10" t="str">
        <f>_xlfn.XLOOKUP(T2187,Table7[Gender_Category],Table7[Gender_Key])</f>
        <v>GK-03</v>
      </c>
      <c r="H2187" s="10">
        <f>Cleaned_Data[[#This Row],[Units_Sold]]</f>
        <v>2</v>
      </c>
      <c r="I2187" s="10">
        <f>Cleaned_Data[[#This Row],[MRP]]</f>
        <v>6110.0300000000007</v>
      </c>
      <c r="J2187" s="10">
        <f>Cleaned_Data[[#This Row],[Discount_Applied]]</f>
        <v>0.1</v>
      </c>
      <c r="K2187" s="10">
        <f>Cleaned_Data[[#This Row],[Revenue]]</f>
        <v>0</v>
      </c>
      <c r="L2187" s="10">
        <f>Cleaned_Data[[#This Row],[Profit]]</f>
        <v>2164.64</v>
      </c>
      <c r="M2187" s="10" t="str">
        <f>Cleaned_Data[[#This Row],[Product_Name]]</f>
        <v>Waffle One</v>
      </c>
      <c r="N2187" s="10" t="str">
        <f>Cleaned_Data[[#This Row],[Product_Line]]</f>
        <v>Lifestyle</v>
      </c>
      <c r="O2187" s="10" t="str">
        <f>Cleaned_Data[[#This Row],[Size]]</f>
        <v>L</v>
      </c>
      <c r="P2187" s="10" t="str">
        <f t="shared" si="68"/>
        <v>Waffle One|Lifestyle|L</v>
      </c>
      <c r="Q2187" s="11">
        <f>Cleaned_Data[[#This Row],[Order_Date]]</f>
        <v>45689</v>
      </c>
      <c r="R2187" s="10" t="str">
        <f>Cleaned_Data[[#This Row],[Region]]</f>
        <v>Delhi</v>
      </c>
      <c r="S2187" s="10" t="str">
        <f>Cleaned_Data[[#This Row],[Sales_Channel]]</f>
        <v>Retail</v>
      </c>
      <c r="T2187" s="10" t="str">
        <f>Cleaned_Data[[#This Row],[Gender_Category]]</f>
        <v>Men</v>
      </c>
      <c r="U2187" t="str">
        <f t="shared" si="69"/>
        <v>DK-557</v>
      </c>
      <c r="V2187" s="10"/>
      <c r="W2187" s="10"/>
    </row>
    <row r="2188" spans="1:23" x14ac:dyDescent="0.3">
      <c r="A2188" s="10" t="s">
        <v>2507</v>
      </c>
      <c r="B2188" s="10">
        <f>Cleaned_Data[[#This Row],[Order_ID]]</f>
        <v>4290</v>
      </c>
      <c r="C2188" s="10" t="str">
        <f>_xlfn.XLOOKUP(P2188,Dim_Product!$E$2:$E$221,Dim_Product!$A$2:$A$221,"Not Found")</f>
        <v>PK-11</v>
      </c>
      <c r="D2188" s="10" t="str">
        <f>_xlfn.XLOOKUP(Table5[[#This Row],[Order_Date]],Table8[Date],Table8[Date_Key],"Not Found")</f>
        <v>DK-594</v>
      </c>
      <c r="E2188" s="10" t="str">
        <f>_xlfn.XLOOKUP(R2188,Table4[Region],Table4[Region_Key])</f>
        <v>RK-06</v>
      </c>
      <c r="F2188" s="10" t="str">
        <f>_xlfn.XLOOKUP(S2188,Table6[Sales_Channel],Table6[Channel_Key])</f>
        <v>CK-02</v>
      </c>
      <c r="G2188" s="10" t="str">
        <f>_xlfn.XLOOKUP(T2188,Table7[Gender_Category],Table7[Gender_Key])</f>
        <v>GK-01</v>
      </c>
      <c r="H2188" s="10">
        <f>Cleaned_Data[[#This Row],[Units_Sold]]</f>
        <v>-1</v>
      </c>
      <c r="I2188" s="10">
        <f>Cleaned_Data[[#This Row],[MRP]]</f>
        <v>6110.0300000000007</v>
      </c>
      <c r="J2188" s="10">
        <f>Cleaned_Data[[#This Row],[Discount_Applied]]</f>
        <v>0</v>
      </c>
      <c r="K2188" s="10">
        <f>Cleaned_Data[[#This Row],[Revenue]]</f>
        <v>0</v>
      </c>
      <c r="L2188" s="10">
        <f>Cleaned_Data[[#This Row],[Profit]]</f>
        <v>698.53</v>
      </c>
      <c r="M2188" s="10" t="str">
        <f>Cleaned_Data[[#This Row],[Product_Name]]</f>
        <v>Blazer Mid</v>
      </c>
      <c r="N2188" s="10" t="str">
        <f>Cleaned_Data[[#This Row],[Product_Line]]</f>
        <v>Lifestyle</v>
      </c>
      <c r="O2188" s="10" t="str">
        <f>Cleaned_Data[[#This Row],[Size]]</f>
        <v>NA</v>
      </c>
      <c r="P2188" s="10" t="str">
        <f t="shared" si="68"/>
        <v>Blazer Mid|Lifestyle|NA</v>
      </c>
      <c r="Q2188" s="11">
        <f>Cleaned_Data[[#This Row],[Order_Date]]</f>
        <v>45726</v>
      </c>
      <c r="R2188" s="10" t="str">
        <f>Cleaned_Data[[#This Row],[Region]]</f>
        <v>Kolkata</v>
      </c>
      <c r="S2188" s="10" t="str">
        <f>Cleaned_Data[[#This Row],[Sales_Channel]]</f>
        <v>Retail</v>
      </c>
      <c r="T2188" s="10" t="str">
        <f>Cleaned_Data[[#This Row],[Gender_Category]]</f>
        <v>Kids</v>
      </c>
      <c r="U2188" t="str">
        <f t="shared" si="69"/>
        <v>DK-594</v>
      </c>
      <c r="V2188" s="10"/>
      <c r="W2188" s="10"/>
    </row>
    <row r="2189" spans="1:23" x14ac:dyDescent="0.3">
      <c r="A2189" s="10" t="s">
        <v>2508</v>
      </c>
      <c r="B2189" s="10">
        <f>Cleaned_Data[[#This Row],[Order_ID]]</f>
        <v>4291</v>
      </c>
      <c r="C2189" s="10" t="str">
        <f>_xlfn.XLOOKUP(P2189,Dim_Product!$E$2:$E$221,Dim_Product!$A$2:$A$221,"Not Found")</f>
        <v>PK-27</v>
      </c>
      <c r="D2189" s="10" t="str">
        <f>_xlfn.XLOOKUP(Table5[[#This Row],[Order_Date]],Table8[Date],Table8[Date_Key],"Not Found")</f>
        <v>Not Found</v>
      </c>
      <c r="E2189" s="10" t="str">
        <f>_xlfn.XLOOKUP(R2189,Table4[Region],Table4[Region_Key])</f>
        <v>RK-05</v>
      </c>
      <c r="F2189" s="10" t="str">
        <f>_xlfn.XLOOKUP(S2189,Table6[Sales_Channel],Table6[Channel_Key])</f>
        <v>CK-02</v>
      </c>
      <c r="G2189" s="10" t="str">
        <f>_xlfn.XLOOKUP(T2189,Table7[Gender_Category],Table7[Gender_Key])</f>
        <v>GK-02</v>
      </c>
      <c r="H2189" s="10">
        <f>Cleaned_Data[[#This Row],[Units_Sold]]</f>
        <v>2</v>
      </c>
      <c r="I2189" s="10">
        <f>Cleaned_Data[[#This Row],[MRP]]</f>
        <v>9306.5400000000009</v>
      </c>
      <c r="J2189" s="10">
        <f>Cleaned_Data[[#This Row],[Discount_Applied]]</f>
        <v>0</v>
      </c>
      <c r="K2189" s="10">
        <f>Cleaned_Data[[#This Row],[Revenue]]</f>
        <v>0</v>
      </c>
      <c r="L2189" s="10">
        <f>Cleaned_Data[[#This Row],[Profit]]</f>
        <v>-25.67</v>
      </c>
      <c r="M2189" s="10" t="str">
        <f>Cleaned_Data[[#This Row],[Product_Name]]</f>
        <v>Phantom GT</v>
      </c>
      <c r="N2189" s="10" t="str">
        <f>Cleaned_Data[[#This Row],[Product_Line]]</f>
        <v>Soccer</v>
      </c>
      <c r="O2189" s="10" t="str">
        <f>Cleaned_Data[[#This Row],[Size]]</f>
        <v>XL</v>
      </c>
      <c r="P2189" s="10" t="str">
        <f t="shared" si="68"/>
        <v>Phantom GT|Soccer|XL</v>
      </c>
      <c r="Q2189" s="11" t="str">
        <f>Cleaned_Data[[#This Row],[Order_Date]]</f>
        <v/>
      </c>
      <c r="R2189" s="10" t="str">
        <f>Cleaned_Data[[#This Row],[Region]]</f>
        <v>Delhi</v>
      </c>
      <c r="S2189" s="10" t="str">
        <f>Cleaned_Data[[#This Row],[Sales_Channel]]</f>
        <v>Retail</v>
      </c>
      <c r="T2189" s="10" t="str">
        <f>Cleaned_Data[[#This Row],[Gender_Category]]</f>
        <v>Women</v>
      </c>
      <c r="U2189" t="str">
        <f t="shared" si="69"/>
        <v>Not Found</v>
      </c>
      <c r="V2189" s="10"/>
      <c r="W2189" s="10"/>
    </row>
    <row r="2190" spans="1:23" x14ac:dyDescent="0.3">
      <c r="A2190" s="10" t="s">
        <v>2509</v>
      </c>
      <c r="B2190" s="10">
        <f>Cleaned_Data[[#This Row],[Order_ID]]</f>
        <v>4292</v>
      </c>
      <c r="C2190" s="10" t="str">
        <f>_xlfn.XLOOKUP(P2190,Dim_Product!$E$2:$E$221,Dim_Product!$A$2:$A$221,"Not Found")</f>
        <v>PK-55</v>
      </c>
      <c r="D2190" s="10" t="str">
        <f>_xlfn.XLOOKUP(Table5[[#This Row],[Order_Date]],Table8[Date],Table8[Date_Key],"Not Found")</f>
        <v>DK-67</v>
      </c>
      <c r="E2190" s="10" t="str">
        <f>_xlfn.XLOOKUP(R2190,Table4[Region],Table4[Region_Key])</f>
        <v>RK-05</v>
      </c>
      <c r="F2190" s="10" t="str">
        <f>_xlfn.XLOOKUP(S2190,Table6[Sales_Channel],Table6[Channel_Key])</f>
        <v>CK-01</v>
      </c>
      <c r="G2190" s="10" t="str">
        <f>_xlfn.XLOOKUP(T2190,Table7[Gender_Category],Table7[Gender_Key])</f>
        <v>GK-03</v>
      </c>
      <c r="H2190" s="10">
        <f>Cleaned_Data[[#This Row],[Units_Sold]]</f>
        <v>2</v>
      </c>
      <c r="I2190" s="10">
        <f>Cleaned_Data[[#This Row],[MRP]]</f>
        <v>6110.0300000000007</v>
      </c>
      <c r="J2190" s="10">
        <f>Cleaned_Data[[#This Row],[Discount_Applied]]</f>
        <v>0.23</v>
      </c>
      <c r="K2190" s="10">
        <f>Cleaned_Data[[#This Row],[Revenue]]</f>
        <v>0</v>
      </c>
      <c r="L2190" s="10">
        <f>Cleaned_Data[[#This Row],[Profit]]</f>
        <v>1328.75</v>
      </c>
      <c r="M2190" s="10" t="str">
        <f>Cleaned_Data[[#This Row],[Product_Name]]</f>
        <v>ZoomX Invincible</v>
      </c>
      <c r="N2190" s="10" t="str">
        <f>Cleaned_Data[[#This Row],[Product_Line]]</f>
        <v>Training</v>
      </c>
      <c r="O2190" s="10" t="str">
        <f>Cleaned_Data[[#This Row],[Size]]</f>
        <v>L</v>
      </c>
      <c r="P2190" s="10" t="str">
        <f t="shared" si="68"/>
        <v>ZoomX Invincible|Training|L</v>
      </c>
      <c r="Q2190" s="11">
        <f>Cleaned_Data[[#This Row],[Order_Date]]</f>
        <v>45199</v>
      </c>
      <c r="R2190" s="10" t="str">
        <f>Cleaned_Data[[#This Row],[Region]]</f>
        <v>Delhi</v>
      </c>
      <c r="S2190" s="10" t="str">
        <f>Cleaned_Data[[#This Row],[Sales_Channel]]</f>
        <v>Online</v>
      </c>
      <c r="T2190" s="10" t="str">
        <f>Cleaned_Data[[#This Row],[Gender_Category]]</f>
        <v>Men</v>
      </c>
      <c r="U2190" t="str">
        <f t="shared" si="69"/>
        <v>DK-67</v>
      </c>
      <c r="V2190" s="10"/>
      <c r="W2190" s="10"/>
    </row>
    <row r="2191" spans="1:23" x14ac:dyDescent="0.3">
      <c r="A2191" s="10" t="s">
        <v>2510</v>
      </c>
      <c r="B2191" s="10">
        <f>Cleaned_Data[[#This Row],[Order_ID]]</f>
        <v>4293</v>
      </c>
      <c r="C2191" s="10" t="str">
        <f>_xlfn.XLOOKUP(P2191,Dim_Product!$E$2:$E$221,Dim_Product!$A$2:$A$221,"Not Found")</f>
        <v>PK-99</v>
      </c>
      <c r="D2191" s="10" t="str">
        <f>_xlfn.XLOOKUP(Table5[[#This Row],[Order_Date]],Table8[Date],Table8[Date_Key],"Not Found")</f>
        <v>Not Found</v>
      </c>
      <c r="E2191" s="10" t="str">
        <f>_xlfn.XLOOKUP(R2191,Table4[Region],Table4[Region_Key])</f>
        <v>RK-05</v>
      </c>
      <c r="F2191" s="10" t="str">
        <f>_xlfn.XLOOKUP(S2191,Table6[Sales_Channel],Table6[Channel_Key])</f>
        <v>CK-02</v>
      </c>
      <c r="G2191" s="10" t="str">
        <f>_xlfn.XLOOKUP(T2191,Table7[Gender_Category],Table7[Gender_Key])</f>
        <v>GK-02</v>
      </c>
      <c r="H2191" s="10">
        <f>Cleaned_Data[[#This Row],[Units_Sold]]</f>
        <v>0</v>
      </c>
      <c r="I2191" s="10">
        <f>Cleaned_Data[[#This Row],[MRP]]</f>
        <v>6110.0300000000007</v>
      </c>
      <c r="J2191" s="10">
        <f>Cleaned_Data[[#This Row],[Discount_Applied]]</f>
        <v>0</v>
      </c>
      <c r="K2191" s="10">
        <f>Cleaned_Data[[#This Row],[Revenue]]</f>
        <v>0</v>
      </c>
      <c r="L2191" s="10">
        <f>Cleaned_Data[[#This Row],[Profit]]</f>
        <v>635.45000000000005</v>
      </c>
      <c r="M2191" s="10" t="str">
        <f>Cleaned_Data[[#This Row],[Product_Name]]</f>
        <v>Kyrie Flytrap</v>
      </c>
      <c r="N2191" s="10" t="str">
        <f>Cleaned_Data[[#This Row],[Product_Line]]</f>
        <v>Basketball</v>
      </c>
      <c r="O2191" s="10" t="str">
        <f>Cleaned_Data[[#This Row],[Size]]</f>
        <v>XL</v>
      </c>
      <c r="P2191" s="10" t="str">
        <f t="shared" si="68"/>
        <v>Kyrie Flytrap|Basketball|XL</v>
      </c>
      <c r="Q2191" s="11" t="str">
        <f>Cleaned_Data[[#This Row],[Order_Date]]</f>
        <v/>
      </c>
      <c r="R2191" s="10" t="str">
        <f>Cleaned_Data[[#This Row],[Region]]</f>
        <v>Delhi</v>
      </c>
      <c r="S2191" s="10" t="str">
        <f>Cleaned_Data[[#This Row],[Sales_Channel]]</f>
        <v>Retail</v>
      </c>
      <c r="T2191" s="10" t="str">
        <f>Cleaned_Data[[#This Row],[Gender_Category]]</f>
        <v>Women</v>
      </c>
      <c r="U2191" t="str">
        <f t="shared" si="69"/>
        <v>Not Found</v>
      </c>
      <c r="V2191" s="10"/>
      <c r="W2191" s="10"/>
    </row>
    <row r="2192" spans="1:23" x14ac:dyDescent="0.3">
      <c r="A2192" s="10" t="s">
        <v>2511</v>
      </c>
      <c r="B2192" s="10">
        <f>Cleaned_Data[[#This Row],[Order_ID]]</f>
        <v>4294</v>
      </c>
      <c r="C2192" s="10" t="str">
        <f>_xlfn.XLOOKUP(P2192,Dim_Product!$E$2:$E$221,Dim_Product!$A$2:$A$221,"Not Found")</f>
        <v>PK-28</v>
      </c>
      <c r="D2192" s="10" t="str">
        <f>_xlfn.XLOOKUP(Table5[[#This Row],[Order_Date]],Table8[Date],Table8[Date_Key],"Not Found")</f>
        <v>Not Found</v>
      </c>
      <c r="E2192" s="10" t="str">
        <f>_xlfn.XLOOKUP(R2192,Table4[Region],Table4[Region_Key])</f>
        <v>RK-06</v>
      </c>
      <c r="F2192" s="10" t="str">
        <f>_xlfn.XLOOKUP(S2192,Table6[Sales_Channel],Table6[Channel_Key])</f>
        <v>CK-01</v>
      </c>
      <c r="G2192" s="10" t="str">
        <f>_xlfn.XLOOKUP(T2192,Table7[Gender_Category],Table7[Gender_Key])</f>
        <v>GK-02</v>
      </c>
      <c r="H2192" s="10">
        <f>Cleaned_Data[[#This Row],[Units_Sold]]</f>
        <v>2</v>
      </c>
      <c r="I2192" s="10">
        <f>Cleaned_Data[[#This Row],[MRP]]</f>
        <v>5238.91</v>
      </c>
      <c r="J2192" s="10">
        <f>Cleaned_Data[[#This Row],[Discount_Applied]]</f>
        <v>0</v>
      </c>
      <c r="K2192" s="10">
        <f>Cleaned_Data[[#This Row],[Revenue]]</f>
        <v>0</v>
      </c>
      <c r="L2192" s="10">
        <f>Cleaned_Data[[#This Row],[Profit]]</f>
        <v>1217.07</v>
      </c>
      <c r="M2192" s="10" t="str">
        <f>Cleaned_Data[[#This Row],[Product_Name]]</f>
        <v>Premier III</v>
      </c>
      <c r="N2192" s="10" t="str">
        <f>Cleaned_Data[[#This Row],[Product_Line]]</f>
        <v>Soccer</v>
      </c>
      <c r="O2192" s="10" t="str">
        <f>Cleaned_Data[[#This Row],[Size]]</f>
        <v>NA</v>
      </c>
      <c r="P2192" s="10" t="str">
        <f t="shared" si="68"/>
        <v>Premier III|Soccer|NA</v>
      </c>
      <c r="Q2192" s="11" t="str">
        <f>Cleaned_Data[[#This Row],[Order_Date]]</f>
        <v/>
      </c>
      <c r="R2192" s="10" t="str">
        <f>Cleaned_Data[[#This Row],[Region]]</f>
        <v>Kolkata</v>
      </c>
      <c r="S2192" s="10" t="str">
        <f>Cleaned_Data[[#This Row],[Sales_Channel]]</f>
        <v>Online</v>
      </c>
      <c r="T2192" s="10" t="str">
        <f>Cleaned_Data[[#This Row],[Gender_Category]]</f>
        <v>Women</v>
      </c>
      <c r="U2192" t="str">
        <f t="shared" si="69"/>
        <v>Not Found</v>
      </c>
      <c r="V2192" s="10"/>
      <c r="W2192" s="10"/>
    </row>
    <row r="2193" spans="1:23" x14ac:dyDescent="0.3">
      <c r="A2193" s="10" t="s">
        <v>2512</v>
      </c>
      <c r="B2193" s="10">
        <f>Cleaned_Data[[#This Row],[Order_ID]]</f>
        <v>4295</v>
      </c>
      <c r="C2193" s="10" t="str">
        <f>_xlfn.XLOOKUP(P2193,Dim_Product!$E$2:$E$221,Dim_Product!$A$2:$A$221,"Not Found")</f>
        <v>PK-137</v>
      </c>
      <c r="D2193" s="10" t="str">
        <f>_xlfn.XLOOKUP(Table5[[#This Row],[Order_Date]],Table8[Date],Table8[Date_Key],"Not Found")</f>
        <v>DK-363</v>
      </c>
      <c r="E2193" s="10" t="str">
        <f>_xlfn.XLOOKUP(R2193,Table4[Region],Table4[Region_Key])</f>
        <v>RK-03</v>
      </c>
      <c r="F2193" s="10" t="str">
        <f>_xlfn.XLOOKUP(S2193,Table6[Sales_Channel],Table6[Channel_Key])</f>
        <v>CK-02</v>
      </c>
      <c r="G2193" s="10" t="str">
        <f>_xlfn.XLOOKUP(T2193,Table7[Gender_Category],Table7[Gender_Key])</f>
        <v>GK-02</v>
      </c>
      <c r="H2193" s="10">
        <f>Cleaned_Data[[#This Row],[Units_Sold]]</f>
        <v>4</v>
      </c>
      <c r="I2193" s="10">
        <f>Cleaned_Data[[#This Row],[MRP]]</f>
        <v>4469.12</v>
      </c>
      <c r="J2193" s="10">
        <f>Cleaned_Data[[#This Row],[Discount_Applied]]</f>
        <v>0</v>
      </c>
      <c r="K2193" s="10">
        <f>Cleaned_Data[[#This Row],[Revenue]]</f>
        <v>0</v>
      </c>
      <c r="L2193" s="10">
        <f>Cleaned_Data[[#This Row],[Profit]]</f>
        <v>-1033.4100000000001</v>
      </c>
      <c r="M2193" s="10" t="str">
        <f>Cleaned_Data[[#This Row],[Product_Name]]</f>
        <v>Air Jordan</v>
      </c>
      <c r="N2193" s="10" t="str">
        <f>Cleaned_Data[[#This Row],[Product_Line]]</f>
        <v>Basketball</v>
      </c>
      <c r="O2193" s="10" t="str">
        <f>Cleaned_Data[[#This Row],[Size]]</f>
        <v>10</v>
      </c>
      <c r="P2193" s="10" t="str">
        <f t="shared" si="68"/>
        <v>Air Jordan|Basketball|10</v>
      </c>
      <c r="Q2193" s="11">
        <f>Cleaned_Data[[#This Row],[Order_Date]]</f>
        <v>45495</v>
      </c>
      <c r="R2193" s="10" t="str">
        <f>Cleaned_Data[[#This Row],[Region]]</f>
        <v>Mumbai</v>
      </c>
      <c r="S2193" s="10" t="str">
        <f>Cleaned_Data[[#This Row],[Sales_Channel]]</f>
        <v>Retail</v>
      </c>
      <c r="T2193" s="10" t="str">
        <f>Cleaned_Data[[#This Row],[Gender_Category]]</f>
        <v>Women</v>
      </c>
      <c r="U2193" t="str">
        <f t="shared" si="69"/>
        <v>DK-363</v>
      </c>
      <c r="V2193" s="10"/>
      <c r="W2193" s="10"/>
    </row>
    <row r="2194" spans="1:23" x14ac:dyDescent="0.3">
      <c r="A2194" s="10" t="s">
        <v>2513</v>
      </c>
      <c r="B2194" s="10">
        <f>Cleaned_Data[[#This Row],[Order_ID]]</f>
        <v>4296</v>
      </c>
      <c r="C2194" s="10" t="str">
        <f>_xlfn.XLOOKUP(P2194,Dim_Product!$E$2:$E$221,Dim_Product!$A$2:$A$221,"Not Found")</f>
        <v>PK-154</v>
      </c>
      <c r="D2194" s="10" t="str">
        <f>_xlfn.XLOOKUP(Table5[[#This Row],[Order_Date]],Table8[Date],Table8[Date_Key],"Not Found")</f>
        <v>DK-671</v>
      </c>
      <c r="E2194" s="10" t="str">
        <f>_xlfn.XLOOKUP(R2194,Table4[Region],Table4[Region_Key])</f>
        <v>RK-03</v>
      </c>
      <c r="F2194" s="10" t="str">
        <f>_xlfn.XLOOKUP(S2194,Table6[Sales_Channel],Table6[Channel_Key])</f>
        <v>CK-01</v>
      </c>
      <c r="G2194" s="10" t="str">
        <f>_xlfn.XLOOKUP(T2194,Table7[Gender_Category],Table7[Gender_Key])</f>
        <v>GK-02</v>
      </c>
      <c r="H2194" s="10">
        <f>Cleaned_Data[[#This Row],[Units_Sold]]</f>
        <v>3</v>
      </c>
      <c r="I2194" s="10">
        <f>Cleaned_Data[[#This Row],[MRP]]</f>
        <v>4121.58</v>
      </c>
      <c r="J2194" s="10">
        <f>Cleaned_Data[[#This Row],[Discount_Applied]]</f>
        <v>0</v>
      </c>
      <c r="K2194" s="10">
        <f>Cleaned_Data[[#This Row],[Revenue]]</f>
        <v>0</v>
      </c>
      <c r="L2194" s="10">
        <f>Cleaned_Data[[#This Row],[Profit]]</f>
        <v>3702.74</v>
      </c>
      <c r="M2194" s="10" t="str">
        <f>Cleaned_Data[[#This Row],[Product_Name]]</f>
        <v>Waffle One</v>
      </c>
      <c r="N2194" s="10" t="str">
        <f>Cleaned_Data[[#This Row],[Product_Line]]</f>
        <v>Lifestyle</v>
      </c>
      <c r="O2194" s="10" t="str">
        <f>Cleaned_Data[[#This Row],[Size]]</f>
        <v>7</v>
      </c>
      <c r="P2194" s="10" t="str">
        <f t="shared" si="68"/>
        <v>Waffle One|Lifestyle|7</v>
      </c>
      <c r="Q2194" s="11">
        <f>Cleaned_Data[[#This Row],[Order_Date]]</f>
        <v>45803</v>
      </c>
      <c r="R2194" s="10" t="str">
        <f>Cleaned_Data[[#This Row],[Region]]</f>
        <v>Mumbai</v>
      </c>
      <c r="S2194" s="10" t="str">
        <f>Cleaned_Data[[#This Row],[Sales_Channel]]</f>
        <v>Online</v>
      </c>
      <c r="T2194" s="10" t="str">
        <f>Cleaned_Data[[#This Row],[Gender_Category]]</f>
        <v>Women</v>
      </c>
      <c r="U2194" t="str">
        <f t="shared" si="69"/>
        <v>DK-671</v>
      </c>
      <c r="V2194" s="10"/>
      <c r="W2194" s="10"/>
    </row>
    <row r="2195" spans="1:23" x14ac:dyDescent="0.3">
      <c r="A2195" s="10" t="s">
        <v>2514</v>
      </c>
      <c r="B2195" s="10">
        <f>Cleaned_Data[[#This Row],[Order_ID]]</f>
        <v>4297</v>
      </c>
      <c r="C2195" s="10" t="str">
        <f>_xlfn.XLOOKUP(P2195,Dim_Product!$E$2:$E$221,Dim_Product!$A$2:$A$221,"Not Found")</f>
        <v>PK-46</v>
      </c>
      <c r="D2195" s="10" t="str">
        <f>_xlfn.XLOOKUP(Table5[[#This Row],[Order_Date]],Table8[Date],Table8[Date_Key],"Not Found")</f>
        <v>DK-498</v>
      </c>
      <c r="E2195" s="10" t="str">
        <f>_xlfn.XLOOKUP(R2195,Table4[Region],Table4[Region_Key])</f>
        <v>RK-06</v>
      </c>
      <c r="F2195" s="10" t="str">
        <f>_xlfn.XLOOKUP(S2195,Table6[Sales_Channel],Table6[Channel_Key])</f>
        <v>CK-01</v>
      </c>
      <c r="G2195" s="10" t="str">
        <f>_xlfn.XLOOKUP(T2195,Table7[Gender_Category],Table7[Gender_Key])</f>
        <v>GK-02</v>
      </c>
      <c r="H2195" s="10">
        <f>Cleaned_Data[[#This Row],[Units_Sold]]</f>
        <v>2</v>
      </c>
      <c r="I2195" s="10">
        <f>Cleaned_Data[[#This Row],[MRP]]</f>
        <v>6110.0300000000007</v>
      </c>
      <c r="J2195" s="10">
        <f>Cleaned_Data[[#This Row],[Discount_Applied]]</f>
        <v>0</v>
      </c>
      <c r="K2195" s="10">
        <f>Cleaned_Data[[#This Row],[Revenue]]</f>
        <v>0</v>
      </c>
      <c r="L2195" s="10">
        <f>Cleaned_Data[[#This Row],[Profit]]</f>
        <v>1123.18</v>
      </c>
      <c r="M2195" s="10" t="str">
        <f>Cleaned_Data[[#This Row],[Product_Name]]</f>
        <v>React Infinity</v>
      </c>
      <c r="N2195" s="10" t="str">
        <f>Cleaned_Data[[#This Row],[Product_Line]]</f>
        <v>Running</v>
      </c>
      <c r="O2195" s="10" t="str">
        <f>Cleaned_Data[[#This Row],[Size]]</f>
        <v>L</v>
      </c>
      <c r="P2195" s="10" t="str">
        <f t="shared" si="68"/>
        <v>React Infinity|Running|L</v>
      </c>
      <c r="Q2195" s="11">
        <f>Cleaned_Data[[#This Row],[Order_Date]]</f>
        <v>45630</v>
      </c>
      <c r="R2195" s="10" t="str">
        <f>Cleaned_Data[[#This Row],[Region]]</f>
        <v>Kolkata</v>
      </c>
      <c r="S2195" s="10" t="str">
        <f>Cleaned_Data[[#This Row],[Sales_Channel]]</f>
        <v>Online</v>
      </c>
      <c r="T2195" s="10" t="str">
        <f>Cleaned_Data[[#This Row],[Gender_Category]]</f>
        <v>Women</v>
      </c>
      <c r="U2195" t="str">
        <f t="shared" si="69"/>
        <v>DK-498</v>
      </c>
      <c r="V2195" s="10"/>
      <c r="W2195" s="10"/>
    </row>
    <row r="2196" spans="1:23" x14ac:dyDescent="0.3">
      <c r="A2196" s="10" t="s">
        <v>2515</v>
      </c>
      <c r="B2196" s="10">
        <f>Cleaned_Data[[#This Row],[Order_ID]]</f>
        <v>4298</v>
      </c>
      <c r="C2196" s="10" t="str">
        <f>_xlfn.XLOOKUP(P2196,Dim_Product!$E$2:$E$221,Dim_Product!$A$2:$A$221,"Not Found")</f>
        <v>PK-89</v>
      </c>
      <c r="D2196" s="10" t="str">
        <f>_xlfn.XLOOKUP(Table5[[#This Row],[Order_Date]],Table8[Date],Table8[Date_Key],"Not Found")</f>
        <v>DK-461</v>
      </c>
      <c r="E2196" s="10" t="str">
        <f>_xlfn.XLOOKUP(R2196,Table4[Region],Table4[Region_Key])</f>
        <v>RK-03</v>
      </c>
      <c r="F2196" s="10" t="str">
        <f>_xlfn.XLOOKUP(S2196,Table6[Sales_Channel],Table6[Channel_Key])</f>
        <v>CK-01</v>
      </c>
      <c r="G2196" s="10" t="str">
        <f>_xlfn.XLOOKUP(T2196,Table7[Gender_Category],Table7[Gender_Key])</f>
        <v>GK-03</v>
      </c>
      <c r="H2196" s="10">
        <f>Cleaned_Data[[#This Row],[Units_Sold]]</f>
        <v>4</v>
      </c>
      <c r="I2196" s="10">
        <f>Cleaned_Data[[#This Row],[MRP]]</f>
        <v>6110.0300000000007</v>
      </c>
      <c r="J2196" s="10">
        <f>Cleaned_Data[[#This Row],[Discount_Applied]]</f>
        <v>0.37</v>
      </c>
      <c r="K2196" s="10">
        <f>Cleaned_Data[[#This Row],[Revenue]]</f>
        <v>0</v>
      </c>
      <c r="L2196" s="10">
        <f>Cleaned_Data[[#This Row],[Profit]]</f>
        <v>1574.59</v>
      </c>
      <c r="M2196" s="10" t="str">
        <f>Cleaned_Data[[#This Row],[Product_Name]]</f>
        <v>React Infinity</v>
      </c>
      <c r="N2196" s="10" t="str">
        <f>Cleaned_Data[[#This Row],[Product_Line]]</f>
        <v>Running</v>
      </c>
      <c r="O2196" s="10" t="str">
        <f>Cleaned_Data[[#This Row],[Size]]</f>
        <v>NA</v>
      </c>
      <c r="P2196" s="10" t="str">
        <f t="shared" si="68"/>
        <v>React Infinity|Running|NA</v>
      </c>
      <c r="Q2196" s="11">
        <f>Cleaned_Data[[#This Row],[Order_Date]]</f>
        <v>45593</v>
      </c>
      <c r="R2196" s="10" t="str">
        <f>Cleaned_Data[[#This Row],[Region]]</f>
        <v>Mumbai</v>
      </c>
      <c r="S2196" s="10" t="str">
        <f>Cleaned_Data[[#This Row],[Sales_Channel]]</f>
        <v>Online</v>
      </c>
      <c r="T2196" s="10" t="str">
        <f>Cleaned_Data[[#This Row],[Gender_Category]]</f>
        <v>Men</v>
      </c>
      <c r="U2196" t="str">
        <f t="shared" si="69"/>
        <v>DK-461</v>
      </c>
      <c r="V2196" s="10"/>
      <c r="W2196" s="10"/>
    </row>
    <row r="2197" spans="1:23" x14ac:dyDescent="0.3">
      <c r="A2197" s="10" t="s">
        <v>2516</v>
      </c>
      <c r="B2197" s="10">
        <f>Cleaned_Data[[#This Row],[Order_ID]]</f>
        <v>4299</v>
      </c>
      <c r="C2197" s="10" t="str">
        <f>_xlfn.XLOOKUP(P2197,Dim_Product!$E$2:$E$221,Dim_Product!$A$2:$A$221,"Not Found")</f>
        <v>PK-34</v>
      </c>
      <c r="D2197" s="10" t="str">
        <f>_xlfn.XLOOKUP(Table5[[#This Row],[Order_Date]],Table8[Date],Table8[Date_Key],"Not Found")</f>
        <v>DK-60</v>
      </c>
      <c r="E2197" s="10" t="str">
        <f>_xlfn.XLOOKUP(R2197,Table4[Region],Table4[Region_Key])</f>
        <v>RK-04</v>
      </c>
      <c r="F2197" s="10" t="str">
        <f>_xlfn.XLOOKUP(S2197,Table6[Sales_Channel],Table6[Channel_Key])</f>
        <v>CK-01</v>
      </c>
      <c r="G2197" s="10" t="str">
        <f>_xlfn.XLOOKUP(T2197,Table7[Gender_Category],Table7[Gender_Key])</f>
        <v>GK-01</v>
      </c>
      <c r="H2197" s="10">
        <f>Cleaned_Data[[#This Row],[Units_Sold]]</f>
        <v>2</v>
      </c>
      <c r="I2197" s="10">
        <f>Cleaned_Data[[#This Row],[MRP]]</f>
        <v>6110.0300000000007</v>
      </c>
      <c r="J2197" s="10">
        <f>Cleaned_Data[[#This Row],[Discount_Applied]]</f>
        <v>0</v>
      </c>
      <c r="K2197" s="10">
        <f>Cleaned_Data[[#This Row],[Revenue]]</f>
        <v>0</v>
      </c>
      <c r="L2197" s="10">
        <f>Cleaned_Data[[#This Row],[Profit]]</f>
        <v>3967.64</v>
      </c>
      <c r="M2197" s="10" t="str">
        <f>Cleaned_Data[[#This Row],[Product_Name]]</f>
        <v>Free RN</v>
      </c>
      <c r="N2197" s="10" t="str">
        <f>Cleaned_Data[[#This Row],[Product_Line]]</f>
        <v>Running</v>
      </c>
      <c r="O2197" s="10" t="str">
        <f>Cleaned_Data[[#This Row],[Size]]</f>
        <v>NA</v>
      </c>
      <c r="P2197" s="10" t="str">
        <f t="shared" si="68"/>
        <v>Free RN|Running|NA</v>
      </c>
      <c r="Q2197" s="11">
        <f>Cleaned_Data[[#This Row],[Order_Date]]</f>
        <v>45192</v>
      </c>
      <c r="R2197" s="10" t="str">
        <f>Cleaned_Data[[#This Row],[Region]]</f>
        <v>Pune</v>
      </c>
      <c r="S2197" s="10" t="str">
        <f>Cleaned_Data[[#This Row],[Sales_Channel]]</f>
        <v>Online</v>
      </c>
      <c r="T2197" s="10" t="str">
        <f>Cleaned_Data[[#This Row],[Gender_Category]]</f>
        <v>Kids</v>
      </c>
      <c r="U2197" t="str">
        <f t="shared" si="69"/>
        <v>DK-60</v>
      </c>
      <c r="V2197" s="10"/>
      <c r="W2197" s="10"/>
    </row>
    <row r="2198" spans="1:23" x14ac:dyDescent="0.3">
      <c r="A2198" s="10" t="s">
        <v>2517</v>
      </c>
      <c r="B2198" s="10">
        <f>Cleaned_Data[[#This Row],[Order_ID]]</f>
        <v>4300</v>
      </c>
      <c r="C2198" s="10" t="str">
        <f>_xlfn.XLOOKUP(P2198,Dim_Product!$E$2:$E$221,Dim_Product!$A$2:$A$221,"Not Found")</f>
        <v>PK-31</v>
      </c>
      <c r="D2198" s="10" t="str">
        <f>_xlfn.XLOOKUP(Table5[[#This Row],[Order_Date]],Table8[Date],Table8[Date_Key],"Not Found")</f>
        <v>Not Found</v>
      </c>
      <c r="E2198" s="10" t="str">
        <f>_xlfn.XLOOKUP(R2198,Table4[Region],Table4[Region_Key])</f>
        <v>RK-06</v>
      </c>
      <c r="F2198" s="10" t="str">
        <f>_xlfn.XLOOKUP(S2198,Table6[Sales_Channel],Table6[Channel_Key])</f>
        <v>CK-01</v>
      </c>
      <c r="G2198" s="10" t="str">
        <f>_xlfn.XLOOKUP(T2198,Table7[Gender_Category],Table7[Gender_Key])</f>
        <v>GK-01</v>
      </c>
      <c r="H2198" s="10">
        <f>Cleaned_Data[[#This Row],[Units_Sold]]</f>
        <v>2</v>
      </c>
      <c r="I2198" s="10">
        <f>Cleaned_Data[[#This Row],[MRP]]</f>
        <v>6110.0300000000007</v>
      </c>
      <c r="J2198" s="10">
        <f>Cleaned_Data[[#This Row],[Discount_Applied]]</f>
        <v>0</v>
      </c>
      <c r="K2198" s="10">
        <f>Cleaned_Data[[#This Row],[Revenue]]</f>
        <v>0</v>
      </c>
      <c r="L2198" s="10">
        <f>Cleaned_Data[[#This Row],[Profit]]</f>
        <v>1868.82</v>
      </c>
      <c r="M2198" s="10" t="str">
        <f>Cleaned_Data[[#This Row],[Product_Name]]</f>
        <v>Zoom Freak</v>
      </c>
      <c r="N2198" s="10" t="str">
        <f>Cleaned_Data[[#This Row],[Product_Line]]</f>
        <v>Basketball</v>
      </c>
      <c r="O2198" s="10" t="str">
        <f>Cleaned_Data[[#This Row],[Size]]</f>
        <v>NA</v>
      </c>
      <c r="P2198" s="10" t="str">
        <f t="shared" si="68"/>
        <v>Zoom Freak|Basketball|NA</v>
      </c>
      <c r="Q2198" s="11" t="str">
        <f>Cleaned_Data[[#This Row],[Order_Date]]</f>
        <v/>
      </c>
      <c r="R2198" s="10" t="str">
        <f>Cleaned_Data[[#This Row],[Region]]</f>
        <v>Kolkata</v>
      </c>
      <c r="S2198" s="10" t="str">
        <f>Cleaned_Data[[#This Row],[Sales_Channel]]</f>
        <v>Online</v>
      </c>
      <c r="T2198" s="10" t="str">
        <f>Cleaned_Data[[#This Row],[Gender_Category]]</f>
        <v>Kids</v>
      </c>
      <c r="U2198" t="str">
        <f t="shared" si="69"/>
        <v>Not Found</v>
      </c>
      <c r="V2198" s="10"/>
      <c r="W2198" s="10"/>
    </row>
    <row r="2199" spans="1:23" x14ac:dyDescent="0.3">
      <c r="A2199" s="10" t="s">
        <v>2518</v>
      </c>
      <c r="B2199" s="10">
        <f>Cleaned_Data[[#This Row],[Order_ID]]</f>
        <v>4302</v>
      </c>
      <c r="C2199" s="10" t="str">
        <f>_xlfn.XLOOKUP(P2199,Dim_Product!$E$2:$E$221,Dim_Product!$A$2:$A$221,"Not Found")</f>
        <v>PK-45</v>
      </c>
      <c r="D2199" s="10" t="str">
        <f>_xlfn.XLOOKUP(Table5[[#This Row],[Order_Date]],Table8[Date],Table8[Date_Key],"Not Found")</f>
        <v>Not Found</v>
      </c>
      <c r="E2199" s="10" t="str">
        <f>_xlfn.XLOOKUP(R2199,Table4[Region],Table4[Region_Key])</f>
        <v>RK-04</v>
      </c>
      <c r="F2199" s="10" t="str">
        <f>_xlfn.XLOOKUP(S2199,Table6[Sales_Channel],Table6[Channel_Key])</f>
        <v>CK-02</v>
      </c>
      <c r="G2199" s="10" t="str">
        <f>_xlfn.XLOOKUP(T2199,Table7[Gender_Category],Table7[Gender_Key])</f>
        <v>GK-01</v>
      </c>
      <c r="H2199" s="10">
        <f>Cleaned_Data[[#This Row],[Units_Sold]]</f>
        <v>2</v>
      </c>
      <c r="I2199" s="10">
        <f>Cleaned_Data[[#This Row],[MRP]]</f>
        <v>6110.0300000000007</v>
      </c>
      <c r="J2199" s="10">
        <f>Cleaned_Data[[#This Row],[Discount_Applied]]</f>
        <v>0</v>
      </c>
      <c r="K2199" s="10">
        <f>Cleaned_Data[[#This Row],[Revenue]]</f>
        <v>0</v>
      </c>
      <c r="L2199" s="10">
        <f>Cleaned_Data[[#This Row],[Profit]]</f>
        <v>3813.44</v>
      </c>
      <c r="M2199" s="10" t="str">
        <f>Cleaned_Data[[#This Row],[Product_Name]]</f>
        <v>Flex Trainer</v>
      </c>
      <c r="N2199" s="10" t="str">
        <f>Cleaned_Data[[#This Row],[Product_Line]]</f>
        <v>Training</v>
      </c>
      <c r="O2199" s="10" t="str">
        <f>Cleaned_Data[[#This Row],[Size]]</f>
        <v>11</v>
      </c>
      <c r="P2199" s="10" t="str">
        <f t="shared" si="68"/>
        <v>Flex Trainer|Training|11</v>
      </c>
      <c r="Q2199" s="11" t="str">
        <f>Cleaned_Data[[#This Row],[Order_Date]]</f>
        <v/>
      </c>
      <c r="R2199" s="10" t="str">
        <f>Cleaned_Data[[#This Row],[Region]]</f>
        <v>Pune</v>
      </c>
      <c r="S2199" s="10" t="str">
        <f>Cleaned_Data[[#This Row],[Sales_Channel]]</f>
        <v>Retail</v>
      </c>
      <c r="T2199" s="10" t="str">
        <f>Cleaned_Data[[#This Row],[Gender_Category]]</f>
        <v>Kids</v>
      </c>
      <c r="U2199" t="str">
        <f t="shared" si="69"/>
        <v>Not Found</v>
      </c>
      <c r="V2199" s="10"/>
      <c r="W2199" s="10"/>
    </row>
    <row r="2200" spans="1:23" x14ac:dyDescent="0.3">
      <c r="A2200" s="10" t="s">
        <v>2519</v>
      </c>
      <c r="B2200" s="10">
        <f>Cleaned_Data[[#This Row],[Order_ID]]</f>
        <v>4303</v>
      </c>
      <c r="C2200" s="10" t="str">
        <f>_xlfn.XLOOKUP(P2200,Dim_Product!$E$2:$E$221,Dim_Product!$A$2:$A$221,"Not Found")</f>
        <v>PK-95</v>
      </c>
      <c r="D2200" s="10" t="str">
        <f>_xlfn.XLOOKUP(Table5[[#This Row],[Order_Date]],Table8[Date],Table8[Date_Key],"Not Found")</f>
        <v>Not Found</v>
      </c>
      <c r="E2200" s="10" t="str">
        <f>_xlfn.XLOOKUP(R2200,Table4[Region],Table4[Region_Key])</f>
        <v>RK-01</v>
      </c>
      <c r="F2200" s="10" t="str">
        <f>_xlfn.XLOOKUP(S2200,Table6[Sales_Channel],Table6[Channel_Key])</f>
        <v>CK-01</v>
      </c>
      <c r="G2200" s="10" t="str">
        <f>_xlfn.XLOOKUP(T2200,Table7[Gender_Category],Table7[Gender_Key])</f>
        <v>GK-03</v>
      </c>
      <c r="H2200" s="10">
        <f>Cleaned_Data[[#This Row],[Units_Sold]]</f>
        <v>2</v>
      </c>
      <c r="I2200" s="10">
        <f>Cleaned_Data[[#This Row],[MRP]]</f>
        <v>7587.07</v>
      </c>
      <c r="J2200" s="10">
        <f>Cleaned_Data[[#This Row],[Discount_Applied]]</f>
        <v>0</v>
      </c>
      <c r="K2200" s="10">
        <f>Cleaned_Data[[#This Row],[Revenue]]</f>
        <v>0</v>
      </c>
      <c r="L2200" s="10">
        <f>Cleaned_Data[[#This Row],[Profit]]</f>
        <v>-1131.99</v>
      </c>
      <c r="M2200" s="10" t="str">
        <f>Cleaned_Data[[#This Row],[Product_Name]]</f>
        <v>Phantom GT</v>
      </c>
      <c r="N2200" s="10" t="str">
        <f>Cleaned_Data[[#This Row],[Product_Line]]</f>
        <v>Soccer</v>
      </c>
      <c r="O2200" s="10" t="str">
        <f>Cleaned_Data[[#This Row],[Size]]</f>
        <v>L</v>
      </c>
      <c r="P2200" s="10" t="str">
        <f t="shared" si="68"/>
        <v>Phantom GT|Soccer|L</v>
      </c>
      <c r="Q2200" s="11" t="str">
        <f>Cleaned_Data[[#This Row],[Order_Date]]</f>
        <v/>
      </c>
      <c r="R2200" s="10" t="str">
        <f>Cleaned_Data[[#This Row],[Region]]</f>
        <v>Bangalore</v>
      </c>
      <c r="S2200" s="10" t="str">
        <f>Cleaned_Data[[#This Row],[Sales_Channel]]</f>
        <v>Online</v>
      </c>
      <c r="T2200" s="10" t="str">
        <f>Cleaned_Data[[#This Row],[Gender_Category]]</f>
        <v>Men</v>
      </c>
      <c r="U2200" t="str">
        <f t="shared" si="69"/>
        <v>Not Found</v>
      </c>
      <c r="V2200" s="10"/>
      <c r="W2200" s="10"/>
    </row>
    <row r="2201" spans="1:23" x14ac:dyDescent="0.3">
      <c r="A2201" s="10" t="s">
        <v>2520</v>
      </c>
      <c r="B2201" s="10">
        <f>Cleaned_Data[[#This Row],[Order_ID]]</f>
        <v>4304</v>
      </c>
      <c r="C2201" s="10" t="str">
        <f>_xlfn.XLOOKUP(P2201,Dim_Product!$E$2:$E$221,Dim_Product!$A$2:$A$221,"Not Found")</f>
        <v>PK-36</v>
      </c>
      <c r="D2201" s="10" t="str">
        <f>_xlfn.XLOOKUP(Table5[[#This Row],[Order_Date]],Table8[Date],Table8[Date_Key],"Not Found")</f>
        <v>DK-670</v>
      </c>
      <c r="E2201" s="10" t="str">
        <f>_xlfn.XLOOKUP(R2201,Table4[Region],Table4[Region_Key])</f>
        <v>RK-02</v>
      </c>
      <c r="F2201" s="10" t="str">
        <f>_xlfn.XLOOKUP(S2201,Table6[Sales_Channel],Table6[Channel_Key])</f>
        <v>CK-02</v>
      </c>
      <c r="G2201" s="10" t="str">
        <f>_xlfn.XLOOKUP(T2201,Table7[Gender_Category],Table7[Gender_Key])</f>
        <v>GK-01</v>
      </c>
      <c r="H2201" s="10">
        <f>Cleaned_Data[[#This Row],[Units_Sold]]</f>
        <v>2</v>
      </c>
      <c r="I2201" s="10">
        <f>Cleaned_Data[[#This Row],[MRP]]</f>
        <v>4877.24</v>
      </c>
      <c r="J2201" s="10">
        <f>Cleaned_Data[[#This Row],[Discount_Applied]]</f>
        <v>0</v>
      </c>
      <c r="K2201" s="10">
        <f>Cleaned_Data[[#This Row],[Revenue]]</f>
        <v>0</v>
      </c>
      <c r="L2201" s="10">
        <f>Cleaned_Data[[#This Row],[Profit]]</f>
        <v>2692.2</v>
      </c>
      <c r="M2201" s="10" t="str">
        <f>Cleaned_Data[[#This Row],[Product_Name]]</f>
        <v>Kyrie Flytrap</v>
      </c>
      <c r="N2201" s="10" t="str">
        <f>Cleaned_Data[[#This Row],[Product_Line]]</f>
        <v>Basketball</v>
      </c>
      <c r="O2201" s="10" t="str">
        <f>Cleaned_Data[[#This Row],[Size]]</f>
        <v>L</v>
      </c>
      <c r="P2201" s="10" t="str">
        <f t="shared" si="68"/>
        <v>Kyrie Flytrap|Basketball|L</v>
      </c>
      <c r="Q2201" s="11">
        <f>Cleaned_Data[[#This Row],[Order_Date]]</f>
        <v>45802</v>
      </c>
      <c r="R2201" s="10" t="str">
        <f>Cleaned_Data[[#This Row],[Region]]</f>
        <v>Hyderabad</v>
      </c>
      <c r="S2201" s="10" t="str">
        <f>Cleaned_Data[[#This Row],[Sales_Channel]]</f>
        <v>Retail</v>
      </c>
      <c r="T2201" s="10" t="str">
        <f>Cleaned_Data[[#This Row],[Gender_Category]]</f>
        <v>Kids</v>
      </c>
      <c r="U2201" t="str">
        <f t="shared" si="69"/>
        <v>DK-670</v>
      </c>
      <c r="V2201" s="10"/>
      <c r="W2201" s="10"/>
    </row>
    <row r="2202" spans="1:23" x14ac:dyDescent="0.3">
      <c r="A2202" s="10" t="s">
        <v>2521</v>
      </c>
      <c r="B2202" s="10">
        <f>Cleaned_Data[[#This Row],[Order_ID]]</f>
        <v>4305</v>
      </c>
      <c r="C2202" s="10" t="str">
        <f>_xlfn.XLOOKUP(P2202,Dim_Product!$E$2:$E$221,Dim_Product!$A$2:$A$221,"Not Found")</f>
        <v>PK-20</v>
      </c>
      <c r="D2202" s="10" t="str">
        <f>_xlfn.XLOOKUP(Table5[[#This Row],[Order_Date]],Table8[Date],Table8[Date_Key],"Not Found")</f>
        <v>Not Found</v>
      </c>
      <c r="E2202" s="10" t="str">
        <f>_xlfn.XLOOKUP(R2202,Table4[Region],Table4[Region_Key])</f>
        <v>RK-01</v>
      </c>
      <c r="F2202" s="10" t="str">
        <f>_xlfn.XLOOKUP(S2202,Table6[Sales_Channel],Table6[Channel_Key])</f>
        <v>CK-02</v>
      </c>
      <c r="G2202" s="10" t="str">
        <f>_xlfn.XLOOKUP(T2202,Table7[Gender_Category],Table7[Gender_Key])</f>
        <v>GK-02</v>
      </c>
      <c r="H2202" s="10">
        <f>Cleaned_Data[[#This Row],[Units_Sold]]</f>
        <v>2</v>
      </c>
      <c r="I2202" s="10">
        <f>Cleaned_Data[[#This Row],[MRP]]</f>
        <v>2270.5700000000002</v>
      </c>
      <c r="J2202" s="10">
        <f>Cleaned_Data[[#This Row],[Discount_Applied]]</f>
        <v>0</v>
      </c>
      <c r="K2202" s="10">
        <f>Cleaned_Data[[#This Row],[Revenue]]</f>
        <v>0</v>
      </c>
      <c r="L2202" s="10">
        <f>Cleaned_Data[[#This Row],[Profit]]</f>
        <v>-331.09</v>
      </c>
      <c r="M2202" s="10" t="str">
        <f>Cleaned_Data[[#This Row],[Product_Name]]</f>
        <v>Waffle One</v>
      </c>
      <c r="N2202" s="10" t="str">
        <f>Cleaned_Data[[#This Row],[Product_Line]]</f>
        <v>Lifestyle</v>
      </c>
      <c r="O2202" s="10" t="str">
        <f>Cleaned_Data[[#This Row],[Size]]</f>
        <v>M</v>
      </c>
      <c r="P2202" s="10" t="str">
        <f t="shared" si="68"/>
        <v>Waffle One|Lifestyle|M</v>
      </c>
      <c r="Q2202" s="11" t="str">
        <f>Cleaned_Data[[#This Row],[Order_Date]]</f>
        <v/>
      </c>
      <c r="R2202" s="10" t="str">
        <f>Cleaned_Data[[#This Row],[Region]]</f>
        <v>Bangalore</v>
      </c>
      <c r="S2202" s="10" t="str">
        <f>Cleaned_Data[[#This Row],[Sales_Channel]]</f>
        <v>Retail</v>
      </c>
      <c r="T2202" s="10" t="str">
        <f>Cleaned_Data[[#This Row],[Gender_Category]]</f>
        <v>Women</v>
      </c>
      <c r="U2202" t="str">
        <f t="shared" si="69"/>
        <v>Not Found</v>
      </c>
      <c r="V2202" s="10"/>
      <c r="W2202" s="10"/>
    </row>
    <row r="2203" spans="1:23" x14ac:dyDescent="0.3">
      <c r="A2203" s="10" t="s">
        <v>2522</v>
      </c>
      <c r="B2203" s="10">
        <f>Cleaned_Data[[#This Row],[Order_ID]]</f>
        <v>4306</v>
      </c>
      <c r="C2203" s="10" t="str">
        <f>_xlfn.XLOOKUP(P2203,Dim_Product!$E$2:$E$221,Dim_Product!$A$2:$A$221,"Not Found")</f>
        <v>PK-15</v>
      </c>
      <c r="D2203" s="10" t="str">
        <f>_xlfn.XLOOKUP(Table5[[#This Row],[Order_Date]],Table8[Date],Table8[Date_Key],"Not Found")</f>
        <v>DK-654</v>
      </c>
      <c r="E2203" s="10" t="str">
        <f>_xlfn.XLOOKUP(R2203,Table4[Region],Table4[Region_Key])</f>
        <v>RK-01</v>
      </c>
      <c r="F2203" s="10" t="str">
        <f>_xlfn.XLOOKUP(S2203,Table6[Sales_Channel],Table6[Channel_Key])</f>
        <v>CK-02</v>
      </c>
      <c r="G2203" s="10" t="str">
        <f>_xlfn.XLOOKUP(T2203,Table7[Gender_Category],Table7[Gender_Key])</f>
        <v>GK-01</v>
      </c>
      <c r="H2203" s="10">
        <f>Cleaned_Data[[#This Row],[Units_Sold]]</f>
        <v>2</v>
      </c>
      <c r="I2203" s="10">
        <f>Cleaned_Data[[#This Row],[MRP]]</f>
        <v>6110.0300000000007</v>
      </c>
      <c r="J2203" s="10">
        <f>Cleaned_Data[[#This Row],[Discount_Applied]]</f>
        <v>0</v>
      </c>
      <c r="K2203" s="10">
        <f>Cleaned_Data[[#This Row],[Revenue]]</f>
        <v>0</v>
      </c>
      <c r="L2203" s="10">
        <f>Cleaned_Data[[#This Row],[Profit]]</f>
        <v>867.77</v>
      </c>
      <c r="M2203" s="10" t="str">
        <f>Cleaned_Data[[#This Row],[Product_Name]]</f>
        <v>Air Jordan</v>
      </c>
      <c r="N2203" s="10" t="str">
        <f>Cleaned_Data[[#This Row],[Product_Line]]</f>
        <v>Basketball</v>
      </c>
      <c r="O2203" s="10" t="str">
        <f>Cleaned_Data[[#This Row],[Size]]</f>
        <v>M</v>
      </c>
      <c r="P2203" s="10" t="str">
        <f t="shared" si="68"/>
        <v>Air Jordan|Basketball|M</v>
      </c>
      <c r="Q2203" s="11">
        <f>Cleaned_Data[[#This Row],[Order_Date]]</f>
        <v>45786</v>
      </c>
      <c r="R2203" s="10" t="str">
        <f>Cleaned_Data[[#This Row],[Region]]</f>
        <v>Bangalore</v>
      </c>
      <c r="S2203" s="10" t="str">
        <f>Cleaned_Data[[#This Row],[Sales_Channel]]</f>
        <v>Retail</v>
      </c>
      <c r="T2203" s="10" t="str">
        <f>Cleaned_Data[[#This Row],[Gender_Category]]</f>
        <v>Kids</v>
      </c>
      <c r="U2203" t="str">
        <f t="shared" si="69"/>
        <v>DK-654</v>
      </c>
      <c r="V2203" s="10"/>
      <c r="W2203" s="10"/>
    </row>
    <row r="2204" spans="1:23" x14ac:dyDescent="0.3">
      <c r="A2204" s="10" t="s">
        <v>2523</v>
      </c>
      <c r="B2204" s="10">
        <f>Cleaned_Data[[#This Row],[Order_ID]]</f>
        <v>4307</v>
      </c>
      <c r="C2204" s="10" t="str">
        <f>_xlfn.XLOOKUP(P2204,Dim_Product!$E$2:$E$221,Dim_Product!$A$2:$A$221,"Not Found")</f>
        <v>PK-101</v>
      </c>
      <c r="D2204" s="10" t="str">
        <f>_xlfn.XLOOKUP(Table5[[#This Row],[Order_Date]],Table8[Date],Table8[Date_Key],"Not Found")</f>
        <v>DK-661</v>
      </c>
      <c r="E2204" s="10" t="str">
        <f>_xlfn.XLOOKUP(R2204,Table4[Region],Table4[Region_Key])</f>
        <v>RK-05</v>
      </c>
      <c r="F2204" s="10" t="str">
        <f>_xlfn.XLOOKUP(S2204,Table6[Sales_Channel],Table6[Channel_Key])</f>
        <v>CK-02</v>
      </c>
      <c r="G2204" s="10" t="str">
        <f>_xlfn.XLOOKUP(T2204,Table7[Gender_Category],Table7[Gender_Key])</f>
        <v>GK-02</v>
      </c>
      <c r="H2204" s="10">
        <f>Cleaned_Data[[#This Row],[Units_Sold]]</f>
        <v>2</v>
      </c>
      <c r="I2204" s="10">
        <f>Cleaned_Data[[#This Row],[MRP]]</f>
        <v>6767.5</v>
      </c>
      <c r="J2204" s="10">
        <f>Cleaned_Data[[#This Row],[Discount_Applied]]</f>
        <v>0</v>
      </c>
      <c r="K2204" s="10">
        <f>Cleaned_Data[[#This Row],[Revenue]]</f>
        <v>0</v>
      </c>
      <c r="L2204" s="10">
        <f>Cleaned_Data[[#This Row],[Profit]]</f>
        <v>1311.71</v>
      </c>
      <c r="M2204" s="10" t="str">
        <f>Cleaned_Data[[#This Row],[Product_Name]]</f>
        <v>SuperRep Go</v>
      </c>
      <c r="N2204" s="10" t="str">
        <f>Cleaned_Data[[#This Row],[Product_Line]]</f>
        <v>Training</v>
      </c>
      <c r="O2204" s="10" t="str">
        <f>Cleaned_Data[[#This Row],[Size]]</f>
        <v>7</v>
      </c>
      <c r="P2204" s="10" t="str">
        <f t="shared" si="68"/>
        <v>SuperRep Go|Training|7</v>
      </c>
      <c r="Q2204" s="11">
        <f>Cleaned_Data[[#This Row],[Order_Date]]</f>
        <v>45793</v>
      </c>
      <c r="R2204" s="10" t="str">
        <f>Cleaned_Data[[#This Row],[Region]]</f>
        <v>Delhi</v>
      </c>
      <c r="S2204" s="10" t="str">
        <f>Cleaned_Data[[#This Row],[Sales_Channel]]</f>
        <v>Retail</v>
      </c>
      <c r="T2204" s="10" t="str">
        <f>Cleaned_Data[[#This Row],[Gender_Category]]</f>
        <v>Women</v>
      </c>
      <c r="U2204" t="str">
        <f t="shared" si="69"/>
        <v>DK-661</v>
      </c>
      <c r="V2204" s="10"/>
      <c r="W2204" s="10"/>
    </row>
    <row r="2205" spans="1:23" x14ac:dyDescent="0.3">
      <c r="A2205" s="10" t="s">
        <v>2524</v>
      </c>
      <c r="B2205" s="10">
        <f>Cleaned_Data[[#This Row],[Order_ID]]</f>
        <v>4308</v>
      </c>
      <c r="C2205" s="10" t="str">
        <f>_xlfn.XLOOKUP(P2205,Dim_Product!$E$2:$E$221,Dim_Product!$A$2:$A$221,"Not Found")</f>
        <v>PK-66</v>
      </c>
      <c r="D2205" s="10" t="str">
        <f>_xlfn.XLOOKUP(Table5[[#This Row],[Order_Date]],Table8[Date],Table8[Date_Key],"Not Found")</f>
        <v>Not Found</v>
      </c>
      <c r="E2205" s="10" t="str">
        <f>_xlfn.XLOOKUP(R2205,Table4[Region],Table4[Region_Key])</f>
        <v>RK-04</v>
      </c>
      <c r="F2205" s="10" t="str">
        <f>_xlfn.XLOOKUP(S2205,Table6[Sales_Channel],Table6[Channel_Key])</f>
        <v>CK-02</v>
      </c>
      <c r="G2205" s="10" t="str">
        <f>_xlfn.XLOOKUP(T2205,Table7[Gender_Category],Table7[Gender_Key])</f>
        <v>GK-03</v>
      </c>
      <c r="H2205" s="10">
        <f>Cleaned_Data[[#This Row],[Units_Sold]]</f>
        <v>2</v>
      </c>
      <c r="I2205" s="10">
        <f>Cleaned_Data[[#This Row],[MRP]]</f>
        <v>6110.0300000000007</v>
      </c>
      <c r="J2205" s="10">
        <f>Cleaned_Data[[#This Row],[Discount_Applied]]</f>
        <v>0.21</v>
      </c>
      <c r="K2205" s="10">
        <f>Cleaned_Data[[#This Row],[Revenue]]</f>
        <v>0</v>
      </c>
      <c r="L2205" s="10">
        <f>Cleaned_Data[[#This Row],[Profit]]</f>
        <v>982.03</v>
      </c>
      <c r="M2205" s="10" t="str">
        <f>Cleaned_Data[[#This Row],[Product_Name]]</f>
        <v>LeBron 20</v>
      </c>
      <c r="N2205" s="10" t="str">
        <f>Cleaned_Data[[#This Row],[Product_Line]]</f>
        <v>Basketball</v>
      </c>
      <c r="O2205" s="10" t="str">
        <f>Cleaned_Data[[#This Row],[Size]]</f>
        <v>XL</v>
      </c>
      <c r="P2205" s="10" t="str">
        <f t="shared" si="68"/>
        <v>LeBron 20|Basketball|XL</v>
      </c>
      <c r="Q2205" s="11" t="str">
        <f>Cleaned_Data[[#This Row],[Order_Date]]</f>
        <v/>
      </c>
      <c r="R2205" s="10" t="str">
        <f>Cleaned_Data[[#This Row],[Region]]</f>
        <v>Pune</v>
      </c>
      <c r="S2205" s="10" t="str">
        <f>Cleaned_Data[[#This Row],[Sales_Channel]]</f>
        <v>Retail</v>
      </c>
      <c r="T2205" s="10" t="str">
        <f>Cleaned_Data[[#This Row],[Gender_Category]]</f>
        <v>Men</v>
      </c>
      <c r="U2205" t="str">
        <f t="shared" si="69"/>
        <v>Not Found</v>
      </c>
      <c r="V2205" s="10"/>
      <c r="W2205" s="10"/>
    </row>
    <row r="2206" spans="1:23" x14ac:dyDescent="0.3">
      <c r="A2206" s="10" t="s">
        <v>2525</v>
      </c>
      <c r="B2206" s="10">
        <f>Cleaned_Data[[#This Row],[Order_ID]]</f>
        <v>4309</v>
      </c>
      <c r="C2206" s="10" t="str">
        <f>_xlfn.XLOOKUP(P2206,Dim_Product!$E$2:$E$221,Dim_Product!$A$2:$A$221,"Not Found")</f>
        <v>PK-58</v>
      </c>
      <c r="D2206" s="10" t="str">
        <f>_xlfn.XLOOKUP(Table5[[#This Row],[Order_Date]],Table8[Date],Table8[Date_Key],"Not Found")</f>
        <v>DK-631</v>
      </c>
      <c r="E2206" s="10" t="str">
        <f>_xlfn.XLOOKUP(R2206,Table4[Region],Table4[Region_Key])</f>
        <v>RK-04</v>
      </c>
      <c r="F2206" s="10" t="str">
        <f>_xlfn.XLOOKUP(S2206,Table6[Sales_Channel],Table6[Channel_Key])</f>
        <v>CK-01</v>
      </c>
      <c r="G2206" s="10" t="str">
        <f>_xlfn.XLOOKUP(T2206,Table7[Gender_Category],Table7[Gender_Key])</f>
        <v>GK-02</v>
      </c>
      <c r="H2206" s="10">
        <f>Cleaned_Data[[#This Row],[Units_Sold]]</f>
        <v>0</v>
      </c>
      <c r="I2206" s="10">
        <f>Cleaned_Data[[#This Row],[MRP]]</f>
        <v>6110.0300000000007</v>
      </c>
      <c r="J2206" s="10">
        <f>Cleaned_Data[[#This Row],[Discount_Applied]]</f>
        <v>0.12</v>
      </c>
      <c r="K2206" s="10">
        <f>Cleaned_Data[[#This Row],[Revenue]]</f>
        <v>0</v>
      </c>
      <c r="L2206" s="10">
        <f>Cleaned_Data[[#This Row],[Profit]]</f>
        <v>-9.44</v>
      </c>
      <c r="M2206" s="10" t="str">
        <f>Cleaned_Data[[#This Row],[Product_Name]]</f>
        <v>Metcon 7</v>
      </c>
      <c r="N2206" s="10" t="str">
        <f>Cleaned_Data[[#This Row],[Product_Line]]</f>
        <v>Training</v>
      </c>
      <c r="O2206" s="10" t="str">
        <f>Cleaned_Data[[#This Row],[Size]]</f>
        <v>M</v>
      </c>
      <c r="P2206" s="10" t="str">
        <f t="shared" si="68"/>
        <v>Metcon 7|Training|M</v>
      </c>
      <c r="Q2206" s="11">
        <f>Cleaned_Data[[#This Row],[Order_Date]]</f>
        <v>45763</v>
      </c>
      <c r="R2206" s="10" t="str">
        <f>Cleaned_Data[[#This Row],[Region]]</f>
        <v>Pune</v>
      </c>
      <c r="S2206" s="10" t="str">
        <f>Cleaned_Data[[#This Row],[Sales_Channel]]</f>
        <v>Online</v>
      </c>
      <c r="T2206" s="10" t="str">
        <f>Cleaned_Data[[#This Row],[Gender_Category]]</f>
        <v>Women</v>
      </c>
      <c r="U2206" t="str">
        <f t="shared" si="69"/>
        <v>DK-631</v>
      </c>
      <c r="V2206" s="10"/>
      <c r="W2206" s="10"/>
    </row>
    <row r="2207" spans="1:23" x14ac:dyDescent="0.3">
      <c r="A2207" s="10" t="s">
        <v>2526</v>
      </c>
      <c r="B2207" s="10">
        <f>Cleaned_Data[[#This Row],[Order_ID]]</f>
        <v>4310</v>
      </c>
      <c r="C2207" s="10" t="str">
        <f>_xlfn.XLOOKUP(P2207,Dim_Product!$E$2:$E$221,Dim_Product!$A$2:$A$221,"Not Found")</f>
        <v>PK-24</v>
      </c>
      <c r="D2207" s="10" t="str">
        <f>_xlfn.XLOOKUP(Table5[[#This Row],[Order_Date]],Table8[Date],Table8[Date_Key],"Not Found")</f>
        <v>DK-446</v>
      </c>
      <c r="E2207" s="10" t="str">
        <f>_xlfn.XLOOKUP(R2207,Table4[Region],Table4[Region_Key])</f>
        <v>RK-05</v>
      </c>
      <c r="F2207" s="10" t="str">
        <f>_xlfn.XLOOKUP(S2207,Table6[Sales_Channel],Table6[Channel_Key])</f>
        <v>CK-02</v>
      </c>
      <c r="G2207" s="10" t="str">
        <f>_xlfn.XLOOKUP(T2207,Table7[Gender_Category],Table7[Gender_Key])</f>
        <v>GK-01</v>
      </c>
      <c r="H2207" s="10">
        <f>Cleaned_Data[[#This Row],[Units_Sold]]</f>
        <v>0</v>
      </c>
      <c r="I2207" s="10">
        <f>Cleaned_Data[[#This Row],[MRP]]</f>
        <v>9745.69</v>
      </c>
      <c r="J2207" s="10">
        <f>Cleaned_Data[[#This Row],[Discount_Applied]]</f>
        <v>0.16</v>
      </c>
      <c r="K2207" s="10">
        <f>Cleaned_Data[[#This Row],[Revenue]]</f>
        <v>0</v>
      </c>
      <c r="L2207" s="10">
        <f>Cleaned_Data[[#This Row],[Profit]]</f>
        <v>138.5</v>
      </c>
      <c r="M2207" s="10" t="str">
        <f>Cleaned_Data[[#This Row],[Product_Name]]</f>
        <v>Zoom Freak</v>
      </c>
      <c r="N2207" s="10" t="str">
        <f>Cleaned_Data[[#This Row],[Product_Line]]</f>
        <v>Basketball</v>
      </c>
      <c r="O2207" s="10" t="str">
        <f>Cleaned_Data[[#This Row],[Size]]</f>
        <v>XL</v>
      </c>
      <c r="P2207" s="10" t="str">
        <f t="shared" si="68"/>
        <v>Zoom Freak|Basketball|XL</v>
      </c>
      <c r="Q2207" s="11">
        <f>Cleaned_Data[[#This Row],[Order_Date]]</f>
        <v>45578</v>
      </c>
      <c r="R2207" s="10" t="str">
        <f>Cleaned_Data[[#This Row],[Region]]</f>
        <v>Delhi</v>
      </c>
      <c r="S2207" s="10" t="str">
        <f>Cleaned_Data[[#This Row],[Sales_Channel]]</f>
        <v>Retail</v>
      </c>
      <c r="T2207" s="10" t="str">
        <f>Cleaned_Data[[#This Row],[Gender_Category]]</f>
        <v>Kids</v>
      </c>
      <c r="U2207" t="str">
        <f t="shared" si="69"/>
        <v>DK-446</v>
      </c>
      <c r="V2207" s="10"/>
      <c r="W2207" s="10"/>
    </row>
    <row r="2208" spans="1:23" x14ac:dyDescent="0.3">
      <c r="A2208" s="10" t="s">
        <v>2527</v>
      </c>
      <c r="B2208" s="10">
        <f>Cleaned_Data[[#This Row],[Order_ID]]</f>
        <v>4311</v>
      </c>
      <c r="C2208" s="10" t="str">
        <f>_xlfn.XLOOKUP(P2208,Dim_Product!$E$2:$E$221,Dim_Product!$A$2:$A$221,"Not Found")</f>
        <v>PK-72</v>
      </c>
      <c r="D2208" s="10" t="str">
        <f>_xlfn.XLOOKUP(Table5[[#This Row],[Order_Date]],Table8[Date],Table8[Date_Key],"Not Found")</f>
        <v>DK-471</v>
      </c>
      <c r="E2208" s="10" t="str">
        <f>_xlfn.XLOOKUP(R2208,Table4[Region],Table4[Region_Key])</f>
        <v>RK-01</v>
      </c>
      <c r="F2208" s="10" t="str">
        <f>_xlfn.XLOOKUP(S2208,Table6[Sales_Channel],Table6[Channel_Key])</f>
        <v>CK-02</v>
      </c>
      <c r="G2208" s="10" t="str">
        <f>_xlfn.XLOOKUP(T2208,Table7[Gender_Category],Table7[Gender_Key])</f>
        <v>GK-03</v>
      </c>
      <c r="H2208" s="10">
        <f>Cleaned_Data[[#This Row],[Units_Sold]]</f>
        <v>3</v>
      </c>
      <c r="I2208" s="10">
        <f>Cleaned_Data[[#This Row],[MRP]]</f>
        <v>6110.0300000000007</v>
      </c>
      <c r="J2208" s="10">
        <f>Cleaned_Data[[#This Row],[Discount_Applied]]</f>
        <v>0.46</v>
      </c>
      <c r="K2208" s="10">
        <f>Cleaned_Data[[#This Row],[Revenue]]</f>
        <v>0</v>
      </c>
      <c r="L2208" s="10">
        <f>Cleaned_Data[[#This Row],[Profit]]</f>
        <v>2595.5100000000002</v>
      </c>
      <c r="M2208" s="10" t="str">
        <f>Cleaned_Data[[#This Row],[Product_Name]]</f>
        <v>SuperRep Go</v>
      </c>
      <c r="N2208" s="10" t="str">
        <f>Cleaned_Data[[#This Row],[Product_Line]]</f>
        <v>Training</v>
      </c>
      <c r="O2208" s="10" t="str">
        <f>Cleaned_Data[[#This Row],[Size]]</f>
        <v>L</v>
      </c>
      <c r="P2208" s="10" t="str">
        <f t="shared" si="68"/>
        <v>SuperRep Go|Training|L</v>
      </c>
      <c r="Q2208" s="11">
        <f>Cleaned_Data[[#This Row],[Order_Date]]</f>
        <v>45603</v>
      </c>
      <c r="R2208" s="10" t="str">
        <f>Cleaned_Data[[#This Row],[Region]]</f>
        <v>Bangalore</v>
      </c>
      <c r="S2208" s="10" t="str">
        <f>Cleaned_Data[[#This Row],[Sales_Channel]]</f>
        <v>Retail</v>
      </c>
      <c r="T2208" s="10" t="str">
        <f>Cleaned_Data[[#This Row],[Gender_Category]]</f>
        <v>Men</v>
      </c>
      <c r="U2208" t="str">
        <f t="shared" si="69"/>
        <v>DK-471</v>
      </c>
      <c r="V2208" s="10"/>
      <c r="W2208" s="10"/>
    </row>
    <row r="2209" spans="1:23" x14ac:dyDescent="0.3">
      <c r="A2209" s="10" t="s">
        <v>2528</v>
      </c>
      <c r="B2209" s="10">
        <f>Cleaned_Data[[#This Row],[Order_ID]]</f>
        <v>4312</v>
      </c>
      <c r="C2209" s="10" t="str">
        <f>_xlfn.XLOOKUP(P2209,Dim_Product!$E$2:$E$221,Dim_Product!$A$2:$A$221,"Not Found")</f>
        <v>PK-12</v>
      </c>
      <c r="D2209" s="10" t="str">
        <f>_xlfn.XLOOKUP(Table5[[#This Row],[Order_Date]],Table8[Date],Table8[Date_Key],"Not Found")</f>
        <v>DK-479</v>
      </c>
      <c r="E2209" s="10" t="str">
        <f>_xlfn.XLOOKUP(R2209,Table4[Region],Table4[Region_Key])</f>
        <v>RK-05</v>
      </c>
      <c r="F2209" s="10" t="str">
        <f>_xlfn.XLOOKUP(S2209,Table6[Sales_Channel],Table6[Channel_Key])</f>
        <v>CK-01</v>
      </c>
      <c r="G2209" s="10" t="str">
        <f>_xlfn.XLOOKUP(T2209,Table7[Gender_Category],Table7[Gender_Key])</f>
        <v>GK-01</v>
      </c>
      <c r="H2209" s="10">
        <f>Cleaned_Data[[#This Row],[Units_Sold]]</f>
        <v>2</v>
      </c>
      <c r="I2209" s="10">
        <f>Cleaned_Data[[#This Row],[MRP]]</f>
        <v>7889.36</v>
      </c>
      <c r="J2209" s="10">
        <f>Cleaned_Data[[#This Row],[Discount_Applied]]</f>
        <v>0</v>
      </c>
      <c r="K2209" s="10">
        <f>Cleaned_Data[[#This Row],[Revenue]]</f>
        <v>0</v>
      </c>
      <c r="L2209" s="10">
        <f>Cleaned_Data[[#This Row],[Profit]]</f>
        <v>521.96</v>
      </c>
      <c r="M2209" s="10" t="str">
        <f>Cleaned_Data[[#This Row],[Product_Name]]</f>
        <v>SuperRep Go</v>
      </c>
      <c r="N2209" s="10" t="str">
        <f>Cleaned_Data[[#This Row],[Product_Line]]</f>
        <v>Training</v>
      </c>
      <c r="O2209" s="10" t="str">
        <f>Cleaned_Data[[#This Row],[Size]]</f>
        <v>NA</v>
      </c>
      <c r="P2209" s="10" t="str">
        <f t="shared" si="68"/>
        <v>SuperRep Go|Training|NA</v>
      </c>
      <c r="Q2209" s="11">
        <f>Cleaned_Data[[#This Row],[Order_Date]]</f>
        <v>45611</v>
      </c>
      <c r="R2209" s="10" t="str">
        <f>Cleaned_Data[[#This Row],[Region]]</f>
        <v>Delhi</v>
      </c>
      <c r="S2209" s="10" t="str">
        <f>Cleaned_Data[[#This Row],[Sales_Channel]]</f>
        <v>Online</v>
      </c>
      <c r="T2209" s="10" t="str">
        <f>Cleaned_Data[[#This Row],[Gender_Category]]</f>
        <v>Kids</v>
      </c>
      <c r="U2209" t="str">
        <f t="shared" si="69"/>
        <v>DK-479</v>
      </c>
      <c r="V2209" s="10"/>
      <c r="W2209" s="10"/>
    </row>
    <row r="2210" spans="1:23" x14ac:dyDescent="0.3">
      <c r="A2210" s="10" t="s">
        <v>2529</v>
      </c>
      <c r="B2210" s="10">
        <f>Cleaned_Data[[#This Row],[Order_ID]]</f>
        <v>4313</v>
      </c>
      <c r="C2210" s="10" t="str">
        <f>_xlfn.XLOOKUP(P2210,Dim_Product!$E$2:$E$221,Dim_Product!$A$2:$A$221,"Not Found")</f>
        <v>PK-192</v>
      </c>
      <c r="D2210" s="10" t="str">
        <f>_xlfn.XLOOKUP(Table5[[#This Row],[Order_Date]],Table8[Date],Table8[Date_Key],"Not Found")</f>
        <v>DK-623</v>
      </c>
      <c r="E2210" s="10" t="str">
        <f>_xlfn.XLOOKUP(R2210,Table4[Region],Table4[Region_Key])</f>
        <v>RK-01</v>
      </c>
      <c r="F2210" s="10" t="str">
        <f>_xlfn.XLOOKUP(S2210,Table6[Sales_Channel],Table6[Channel_Key])</f>
        <v>CK-02</v>
      </c>
      <c r="G2210" s="10" t="str">
        <f>_xlfn.XLOOKUP(T2210,Table7[Gender_Category],Table7[Gender_Key])</f>
        <v>GK-02</v>
      </c>
      <c r="H2210" s="10">
        <f>Cleaned_Data[[#This Row],[Units_Sold]]</f>
        <v>2</v>
      </c>
      <c r="I2210" s="10">
        <f>Cleaned_Data[[#This Row],[MRP]]</f>
        <v>6110.0300000000007</v>
      </c>
      <c r="J2210" s="10">
        <f>Cleaned_Data[[#This Row],[Discount_Applied]]</f>
        <v>0</v>
      </c>
      <c r="K2210" s="10">
        <f>Cleaned_Data[[#This Row],[Revenue]]</f>
        <v>0</v>
      </c>
      <c r="L2210" s="10">
        <f>Cleaned_Data[[#This Row],[Profit]]</f>
        <v>3611.15</v>
      </c>
      <c r="M2210" s="10" t="str">
        <f>Cleaned_Data[[#This Row],[Product_Name]]</f>
        <v>Tiempo Legend</v>
      </c>
      <c r="N2210" s="10" t="str">
        <f>Cleaned_Data[[#This Row],[Product_Line]]</f>
        <v>Soccer</v>
      </c>
      <c r="O2210" s="10" t="str">
        <f>Cleaned_Data[[#This Row],[Size]]</f>
        <v>8</v>
      </c>
      <c r="P2210" s="10" t="str">
        <f t="shared" si="68"/>
        <v>Tiempo Legend|Soccer|8</v>
      </c>
      <c r="Q2210" s="11">
        <f>Cleaned_Data[[#This Row],[Order_Date]]</f>
        <v>45755</v>
      </c>
      <c r="R2210" s="10" t="str">
        <f>Cleaned_Data[[#This Row],[Region]]</f>
        <v>Bangalore</v>
      </c>
      <c r="S2210" s="10" t="str">
        <f>Cleaned_Data[[#This Row],[Sales_Channel]]</f>
        <v>Retail</v>
      </c>
      <c r="T2210" s="10" t="str">
        <f>Cleaned_Data[[#This Row],[Gender_Category]]</f>
        <v>Women</v>
      </c>
      <c r="U2210" t="str">
        <f t="shared" si="69"/>
        <v>DK-623</v>
      </c>
      <c r="V2210" s="10"/>
      <c r="W2210" s="10"/>
    </row>
    <row r="2211" spans="1:23" x14ac:dyDescent="0.3">
      <c r="A2211" s="10" t="s">
        <v>2530</v>
      </c>
      <c r="B2211" s="10">
        <f>Cleaned_Data[[#This Row],[Order_ID]]</f>
        <v>4314</v>
      </c>
      <c r="C2211" s="10" t="str">
        <f>_xlfn.XLOOKUP(P2211,Dim_Product!$E$2:$E$221,Dim_Product!$A$2:$A$221,"Not Found")</f>
        <v>PK-11</v>
      </c>
      <c r="D2211" s="10" t="str">
        <f>_xlfn.XLOOKUP(Table5[[#This Row],[Order_Date]],Table8[Date],Table8[Date_Key],"Not Found")</f>
        <v>DK-131</v>
      </c>
      <c r="E2211" s="10" t="str">
        <f>_xlfn.XLOOKUP(R2211,Table4[Region],Table4[Region_Key])</f>
        <v>RK-02</v>
      </c>
      <c r="F2211" s="10" t="str">
        <f>_xlfn.XLOOKUP(S2211,Table6[Sales_Channel],Table6[Channel_Key])</f>
        <v>CK-01</v>
      </c>
      <c r="G2211" s="10" t="str">
        <f>_xlfn.XLOOKUP(T2211,Table7[Gender_Category],Table7[Gender_Key])</f>
        <v>GK-01</v>
      </c>
      <c r="H2211" s="10">
        <f>Cleaned_Data[[#This Row],[Units_Sold]]</f>
        <v>4</v>
      </c>
      <c r="I2211" s="10">
        <f>Cleaned_Data[[#This Row],[MRP]]</f>
        <v>8823.8799999999992</v>
      </c>
      <c r="J2211" s="10">
        <f>Cleaned_Data[[#This Row],[Discount_Applied]]</f>
        <v>0</v>
      </c>
      <c r="K2211" s="10">
        <f>Cleaned_Data[[#This Row],[Revenue]]</f>
        <v>0</v>
      </c>
      <c r="L2211" s="10">
        <f>Cleaned_Data[[#This Row],[Profit]]</f>
        <v>573.58000000000004</v>
      </c>
      <c r="M2211" s="10" t="str">
        <f>Cleaned_Data[[#This Row],[Product_Name]]</f>
        <v>Blazer Mid</v>
      </c>
      <c r="N2211" s="10" t="str">
        <f>Cleaned_Data[[#This Row],[Product_Line]]</f>
        <v>Lifestyle</v>
      </c>
      <c r="O2211" s="10" t="str">
        <f>Cleaned_Data[[#This Row],[Size]]</f>
        <v>NA</v>
      </c>
      <c r="P2211" s="10" t="str">
        <f t="shared" si="68"/>
        <v>Blazer Mid|Lifestyle|NA</v>
      </c>
      <c r="Q2211" s="11">
        <f>Cleaned_Data[[#This Row],[Order_Date]]</f>
        <v>45263</v>
      </c>
      <c r="R2211" s="10" t="str">
        <f>Cleaned_Data[[#This Row],[Region]]</f>
        <v>Hyderabad</v>
      </c>
      <c r="S2211" s="10" t="str">
        <f>Cleaned_Data[[#This Row],[Sales_Channel]]</f>
        <v>Online</v>
      </c>
      <c r="T2211" s="10" t="str">
        <f>Cleaned_Data[[#This Row],[Gender_Category]]</f>
        <v>Kids</v>
      </c>
      <c r="U2211" t="str">
        <f t="shared" si="69"/>
        <v>DK-131</v>
      </c>
      <c r="V2211" s="10"/>
      <c r="W2211" s="10"/>
    </row>
    <row r="2212" spans="1:23" x14ac:dyDescent="0.3">
      <c r="A2212" s="10" t="s">
        <v>2531</v>
      </c>
      <c r="B2212" s="10">
        <f>Cleaned_Data[[#This Row],[Order_ID]]</f>
        <v>4315</v>
      </c>
      <c r="C2212" s="10" t="str">
        <f>_xlfn.XLOOKUP(P2212,Dim_Product!$E$2:$E$221,Dim_Product!$A$2:$A$221,"Not Found")</f>
        <v>PK-111</v>
      </c>
      <c r="D2212" s="10" t="str">
        <f>_xlfn.XLOOKUP(Table5[[#This Row],[Order_Date]],Table8[Date],Table8[Date_Key],"Not Found")</f>
        <v>Not Found</v>
      </c>
      <c r="E2212" s="10" t="str">
        <f>_xlfn.XLOOKUP(R2212,Table4[Region],Table4[Region_Key])</f>
        <v>RK-04</v>
      </c>
      <c r="F2212" s="10" t="str">
        <f>_xlfn.XLOOKUP(S2212,Table6[Sales_Channel],Table6[Channel_Key])</f>
        <v>CK-02</v>
      </c>
      <c r="G2212" s="10" t="str">
        <f>_xlfn.XLOOKUP(T2212,Table7[Gender_Category],Table7[Gender_Key])</f>
        <v>GK-02</v>
      </c>
      <c r="H2212" s="10">
        <f>Cleaned_Data[[#This Row],[Units_Sold]]</f>
        <v>4</v>
      </c>
      <c r="I2212" s="10">
        <f>Cleaned_Data[[#This Row],[MRP]]</f>
        <v>4080.51</v>
      </c>
      <c r="J2212" s="10">
        <f>Cleaned_Data[[#This Row],[Discount_Applied]]</f>
        <v>0</v>
      </c>
      <c r="K2212" s="10">
        <f>Cleaned_Data[[#This Row],[Revenue]]</f>
        <v>0</v>
      </c>
      <c r="L2212" s="10">
        <f>Cleaned_Data[[#This Row],[Profit]]</f>
        <v>3322.21</v>
      </c>
      <c r="M2212" s="10" t="str">
        <f>Cleaned_Data[[#This Row],[Product_Name]]</f>
        <v>Dunk Low</v>
      </c>
      <c r="N2212" s="10" t="str">
        <f>Cleaned_Data[[#This Row],[Product_Line]]</f>
        <v>Lifestyle</v>
      </c>
      <c r="O2212" s="10" t="str">
        <f>Cleaned_Data[[#This Row],[Size]]</f>
        <v>M</v>
      </c>
      <c r="P2212" s="10" t="str">
        <f t="shared" si="68"/>
        <v>Dunk Low|Lifestyle|M</v>
      </c>
      <c r="Q2212" s="11" t="str">
        <f>Cleaned_Data[[#This Row],[Order_Date]]</f>
        <v/>
      </c>
      <c r="R2212" s="10" t="str">
        <f>Cleaned_Data[[#This Row],[Region]]</f>
        <v>Pune</v>
      </c>
      <c r="S2212" s="10" t="str">
        <f>Cleaned_Data[[#This Row],[Sales_Channel]]</f>
        <v>Retail</v>
      </c>
      <c r="T2212" s="10" t="str">
        <f>Cleaned_Data[[#This Row],[Gender_Category]]</f>
        <v>Women</v>
      </c>
      <c r="U2212" t="str">
        <f t="shared" si="69"/>
        <v>Not Found</v>
      </c>
      <c r="V2212" s="10"/>
      <c r="W2212" s="10"/>
    </row>
    <row r="2213" spans="1:23" x14ac:dyDescent="0.3">
      <c r="A2213" s="10" t="s">
        <v>2532</v>
      </c>
      <c r="B2213" s="10">
        <f>Cleaned_Data[[#This Row],[Order_ID]]</f>
        <v>4316</v>
      </c>
      <c r="C2213" s="10" t="str">
        <f>_xlfn.XLOOKUP(P2213,Dim_Product!$E$2:$E$221,Dim_Product!$A$2:$A$221,"Not Found")</f>
        <v>PK-05</v>
      </c>
      <c r="D2213" s="10" t="str">
        <f>_xlfn.XLOOKUP(Table5[[#This Row],[Order_Date]],Table8[Date],Table8[Date_Key],"Not Found")</f>
        <v>DK-634</v>
      </c>
      <c r="E2213" s="10" t="str">
        <f>_xlfn.XLOOKUP(R2213,Table4[Region],Table4[Region_Key])</f>
        <v>RK-02</v>
      </c>
      <c r="F2213" s="10" t="str">
        <f>_xlfn.XLOOKUP(S2213,Table6[Sales_Channel],Table6[Channel_Key])</f>
        <v>CK-02</v>
      </c>
      <c r="G2213" s="10" t="str">
        <f>_xlfn.XLOOKUP(T2213,Table7[Gender_Category],Table7[Gender_Key])</f>
        <v>GK-03</v>
      </c>
      <c r="H2213" s="10">
        <f>Cleaned_Data[[#This Row],[Units_Sold]]</f>
        <v>2</v>
      </c>
      <c r="I2213" s="10">
        <f>Cleaned_Data[[#This Row],[MRP]]</f>
        <v>6110.0300000000007</v>
      </c>
      <c r="J2213" s="10">
        <f>Cleaned_Data[[#This Row],[Discount_Applied]]</f>
        <v>0</v>
      </c>
      <c r="K2213" s="10">
        <f>Cleaned_Data[[#This Row],[Revenue]]</f>
        <v>0</v>
      </c>
      <c r="L2213" s="10">
        <f>Cleaned_Data[[#This Row],[Profit]]</f>
        <v>405.43</v>
      </c>
      <c r="M2213" s="10" t="str">
        <f>Cleaned_Data[[#This Row],[Product_Name]]</f>
        <v>React Infinity</v>
      </c>
      <c r="N2213" s="10" t="str">
        <f>Cleaned_Data[[#This Row],[Product_Line]]</f>
        <v>Running</v>
      </c>
      <c r="O2213" s="10" t="str">
        <f>Cleaned_Data[[#This Row],[Size]]</f>
        <v>XL</v>
      </c>
      <c r="P2213" s="10" t="str">
        <f t="shared" si="68"/>
        <v>React Infinity|Running|XL</v>
      </c>
      <c r="Q2213" s="11">
        <f>Cleaned_Data[[#This Row],[Order_Date]]</f>
        <v>45766</v>
      </c>
      <c r="R2213" s="10" t="str">
        <f>Cleaned_Data[[#This Row],[Region]]</f>
        <v>Hyderabad</v>
      </c>
      <c r="S2213" s="10" t="str">
        <f>Cleaned_Data[[#This Row],[Sales_Channel]]</f>
        <v>Retail</v>
      </c>
      <c r="T2213" s="10" t="str">
        <f>Cleaned_Data[[#This Row],[Gender_Category]]</f>
        <v>Men</v>
      </c>
      <c r="U2213" t="str">
        <f t="shared" si="69"/>
        <v>DK-634</v>
      </c>
      <c r="V2213" s="10"/>
      <c r="W2213" s="10"/>
    </row>
    <row r="2214" spans="1:23" x14ac:dyDescent="0.3">
      <c r="A2214" s="10" t="s">
        <v>2533</v>
      </c>
      <c r="B2214" s="10">
        <f>Cleaned_Data[[#This Row],[Order_ID]]</f>
        <v>4317</v>
      </c>
      <c r="C2214" s="10" t="str">
        <f>_xlfn.XLOOKUP(P2214,Dim_Product!$E$2:$E$221,Dim_Product!$A$2:$A$221,"Not Found")</f>
        <v>PK-04</v>
      </c>
      <c r="D2214" s="10" t="str">
        <f>_xlfn.XLOOKUP(Table5[[#This Row],[Order_Date]],Table8[Date],Table8[Date_Key],"Not Found")</f>
        <v>DK-04</v>
      </c>
      <c r="E2214" s="10" t="str">
        <f>_xlfn.XLOOKUP(R2214,Table4[Region],Table4[Region_Key])</f>
        <v>RK-01</v>
      </c>
      <c r="F2214" s="10" t="str">
        <f>_xlfn.XLOOKUP(S2214,Table6[Sales_Channel],Table6[Channel_Key])</f>
        <v>CK-02</v>
      </c>
      <c r="G2214" s="10" t="str">
        <f>_xlfn.XLOOKUP(T2214,Table7[Gender_Category],Table7[Gender_Key])</f>
        <v>GK-01</v>
      </c>
      <c r="H2214" s="10">
        <f>Cleaned_Data[[#This Row],[Units_Sold]]</f>
        <v>2</v>
      </c>
      <c r="I2214" s="10">
        <f>Cleaned_Data[[#This Row],[MRP]]</f>
        <v>9623.5300000000007</v>
      </c>
      <c r="J2214" s="10">
        <f>Cleaned_Data[[#This Row],[Discount_Applied]]</f>
        <v>0</v>
      </c>
      <c r="K2214" s="10">
        <f>Cleaned_Data[[#This Row],[Revenue]]</f>
        <v>0</v>
      </c>
      <c r="L2214" s="10">
        <f>Cleaned_Data[[#This Row],[Profit]]</f>
        <v>-448.89</v>
      </c>
      <c r="M2214" s="10" t="str">
        <f>Cleaned_Data[[#This Row],[Product_Name]]</f>
        <v>Blazer Mid</v>
      </c>
      <c r="N2214" s="10" t="str">
        <f>Cleaned_Data[[#This Row],[Product_Line]]</f>
        <v>Lifestyle</v>
      </c>
      <c r="O2214" s="10" t="str">
        <f>Cleaned_Data[[#This Row],[Size]]</f>
        <v>L</v>
      </c>
      <c r="P2214" s="10" t="str">
        <f t="shared" si="68"/>
        <v>Blazer Mid|Lifestyle|L</v>
      </c>
      <c r="Q2214" s="11">
        <f>Cleaned_Data[[#This Row],[Order_Date]]</f>
        <v>45136</v>
      </c>
      <c r="R2214" s="10" t="str">
        <f>Cleaned_Data[[#This Row],[Region]]</f>
        <v>Bangalore</v>
      </c>
      <c r="S2214" s="10" t="str">
        <f>Cleaned_Data[[#This Row],[Sales_Channel]]</f>
        <v>Retail</v>
      </c>
      <c r="T2214" s="10" t="str">
        <f>Cleaned_Data[[#This Row],[Gender_Category]]</f>
        <v>Kids</v>
      </c>
      <c r="U2214" t="str">
        <f t="shared" si="69"/>
        <v>DK-04</v>
      </c>
      <c r="V2214" s="10"/>
      <c r="W2214" s="10"/>
    </row>
    <row r="2215" spans="1:23" x14ac:dyDescent="0.3">
      <c r="A2215" s="10" t="s">
        <v>2534</v>
      </c>
      <c r="B2215" s="10">
        <f>Cleaned_Data[[#This Row],[Order_ID]]</f>
        <v>4318</v>
      </c>
      <c r="C2215" s="10" t="str">
        <f>_xlfn.XLOOKUP(P2215,Dim_Product!$E$2:$E$221,Dim_Product!$A$2:$A$221,"Not Found")</f>
        <v>PK-107</v>
      </c>
      <c r="D2215" s="10" t="str">
        <f>_xlfn.XLOOKUP(Table5[[#This Row],[Order_Date]],Table8[Date],Table8[Date_Key],"Not Found")</f>
        <v>DK-306</v>
      </c>
      <c r="E2215" s="10" t="str">
        <f>_xlfn.XLOOKUP(R2215,Table4[Region],Table4[Region_Key])</f>
        <v>RK-06</v>
      </c>
      <c r="F2215" s="10" t="str">
        <f>_xlfn.XLOOKUP(S2215,Table6[Sales_Channel],Table6[Channel_Key])</f>
        <v>CK-02</v>
      </c>
      <c r="G2215" s="10" t="str">
        <f>_xlfn.XLOOKUP(T2215,Table7[Gender_Category],Table7[Gender_Key])</f>
        <v>GK-02</v>
      </c>
      <c r="H2215" s="10">
        <f>Cleaned_Data[[#This Row],[Units_Sold]]</f>
        <v>-1</v>
      </c>
      <c r="I2215" s="10">
        <f>Cleaned_Data[[#This Row],[MRP]]</f>
        <v>6110.0300000000007</v>
      </c>
      <c r="J2215" s="10">
        <f>Cleaned_Data[[#This Row],[Discount_Applied]]</f>
        <v>0</v>
      </c>
      <c r="K2215" s="10">
        <f>Cleaned_Data[[#This Row],[Revenue]]</f>
        <v>0</v>
      </c>
      <c r="L2215" s="10">
        <f>Cleaned_Data[[#This Row],[Profit]]</f>
        <v>883.91</v>
      </c>
      <c r="M2215" s="10" t="str">
        <f>Cleaned_Data[[#This Row],[Product_Name]]</f>
        <v>Kyrie Flytrap</v>
      </c>
      <c r="N2215" s="10" t="str">
        <f>Cleaned_Data[[#This Row],[Product_Line]]</f>
        <v>Basketball</v>
      </c>
      <c r="O2215" s="10" t="str">
        <f>Cleaned_Data[[#This Row],[Size]]</f>
        <v>11</v>
      </c>
      <c r="P2215" s="10" t="str">
        <f t="shared" si="68"/>
        <v>Kyrie Flytrap|Basketball|11</v>
      </c>
      <c r="Q2215" s="11">
        <f>Cleaned_Data[[#This Row],[Order_Date]]</f>
        <v>45438</v>
      </c>
      <c r="R2215" s="10" t="str">
        <f>Cleaned_Data[[#This Row],[Region]]</f>
        <v>Kolkata</v>
      </c>
      <c r="S2215" s="10" t="str">
        <f>Cleaned_Data[[#This Row],[Sales_Channel]]</f>
        <v>Retail</v>
      </c>
      <c r="T2215" s="10" t="str">
        <f>Cleaned_Data[[#This Row],[Gender_Category]]</f>
        <v>Women</v>
      </c>
      <c r="U2215" t="str">
        <f t="shared" si="69"/>
        <v>DK-306</v>
      </c>
      <c r="V2215" s="10"/>
      <c r="W2215" s="10"/>
    </row>
    <row r="2216" spans="1:23" x14ac:dyDescent="0.3">
      <c r="A2216" s="10" t="s">
        <v>2535</v>
      </c>
      <c r="B2216" s="10">
        <f>Cleaned_Data[[#This Row],[Order_ID]]</f>
        <v>4320</v>
      </c>
      <c r="C2216" s="10" t="str">
        <f>_xlfn.XLOOKUP(P2216,Dim_Product!$E$2:$E$221,Dim_Product!$A$2:$A$221,"Not Found")</f>
        <v>PK-102</v>
      </c>
      <c r="D2216" s="10" t="str">
        <f>_xlfn.XLOOKUP(Table5[[#This Row],[Order_Date]],Table8[Date],Table8[Date_Key],"Not Found")</f>
        <v>DK-472</v>
      </c>
      <c r="E2216" s="10" t="str">
        <f>_xlfn.XLOOKUP(R2216,Table4[Region],Table4[Region_Key])</f>
        <v>RK-05</v>
      </c>
      <c r="F2216" s="10" t="str">
        <f>_xlfn.XLOOKUP(S2216,Table6[Sales_Channel],Table6[Channel_Key])</f>
        <v>CK-01</v>
      </c>
      <c r="G2216" s="10" t="str">
        <f>_xlfn.XLOOKUP(T2216,Table7[Gender_Category],Table7[Gender_Key])</f>
        <v>GK-02</v>
      </c>
      <c r="H2216" s="10">
        <f>Cleaned_Data[[#This Row],[Units_Sold]]</f>
        <v>2</v>
      </c>
      <c r="I2216" s="10">
        <f>Cleaned_Data[[#This Row],[MRP]]</f>
        <v>6110.0300000000007</v>
      </c>
      <c r="J2216" s="10">
        <f>Cleaned_Data[[#This Row],[Discount_Applied]]</f>
        <v>0</v>
      </c>
      <c r="K2216" s="10">
        <f>Cleaned_Data[[#This Row],[Revenue]]</f>
        <v>0</v>
      </c>
      <c r="L2216" s="10">
        <f>Cleaned_Data[[#This Row],[Profit]]</f>
        <v>1848.29</v>
      </c>
      <c r="M2216" s="10" t="str">
        <f>Cleaned_Data[[#This Row],[Product_Name]]</f>
        <v>SuperRep Go</v>
      </c>
      <c r="N2216" s="10" t="str">
        <f>Cleaned_Data[[#This Row],[Product_Line]]</f>
        <v>Training</v>
      </c>
      <c r="O2216" s="10" t="str">
        <f>Cleaned_Data[[#This Row],[Size]]</f>
        <v>11</v>
      </c>
      <c r="P2216" s="10" t="str">
        <f t="shared" si="68"/>
        <v>SuperRep Go|Training|11</v>
      </c>
      <c r="Q2216" s="11">
        <f>Cleaned_Data[[#This Row],[Order_Date]]</f>
        <v>45604</v>
      </c>
      <c r="R2216" s="10" t="str">
        <f>Cleaned_Data[[#This Row],[Region]]</f>
        <v>Delhi</v>
      </c>
      <c r="S2216" s="10" t="str">
        <f>Cleaned_Data[[#This Row],[Sales_Channel]]</f>
        <v>Online</v>
      </c>
      <c r="T2216" s="10" t="str">
        <f>Cleaned_Data[[#This Row],[Gender_Category]]</f>
        <v>Women</v>
      </c>
      <c r="U2216" t="str">
        <f t="shared" si="69"/>
        <v>DK-472</v>
      </c>
      <c r="V2216" s="10"/>
      <c r="W2216" s="10"/>
    </row>
    <row r="2217" spans="1:23" x14ac:dyDescent="0.3">
      <c r="A2217" s="10" t="s">
        <v>2536</v>
      </c>
      <c r="B2217" s="10">
        <f>Cleaned_Data[[#This Row],[Order_ID]]</f>
        <v>4321</v>
      </c>
      <c r="C2217" s="10" t="str">
        <f>_xlfn.XLOOKUP(P2217,Dim_Product!$E$2:$E$221,Dim_Product!$A$2:$A$221,"Not Found")</f>
        <v>PK-61</v>
      </c>
      <c r="D2217" s="10" t="str">
        <f>_xlfn.XLOOKUP(Table5[[#This Row],[Order_Date]],Table8[Date],Table8[Date_Key],"Not Found")</f>
        <v>DK-719</v>
      </c>
      <c r="E2217" s="10" t="str">
        <f>_xlfn.XLOOKUP(R2217,Table4[Region],Table4[Region_Key])</f>
        <v>RK-03</v>
      </c>
      <c r="F2217" s="10" t="str">
        <f>_xlfn.XLOOKUP(S2217,Table6[Sales_Channel],Table6[Channel_Key])</f>
        <v>CK-01</v>
      </c>
      <c r="G2217" s="10" t="str">
        <f>_xlfn.XLOOKUP(T2217,Table7[Gender_Category],Table7[Gender_Key])</f>
        <v>GK-01</v>
      </c>
      <c r="H2217" s="10">
        <f>Cleaned_Data[[#This Row],[Units_Sold]]</f>
        <v>2</v>
      </c>
      <c r="I2217" s="10">
        <f>Cleaned_Data[[#This Row],[MRP]]</f>
        <v>6646.84</v>
      </c>
      <c r="J2217" s="10">
        <f>Cleaned_Data[[#This Row],[Discount_Applied]]</f>
        <v>0</v>
      </c>
      <c r="K2217" s="10">
        <f>Cleaned_Data[[#This Row],[Revenue]]</f>
        <v>0</v>
      </c>
      <c r="L2217" s="10">
        <f>Cleaned_Data[[#This Row],[Profit]]</f>
        <v>2210.19</v>
      </c>
      <c r="M2217" s="10" t="str">
        <f>Cleaned_Data[[#This Row],[Product_Name]]</f>
        <v>Free RN</v>
      </c>
      <c r="N2217" s="10" t="str">
        <f>Cleaned_Data[[#This Row],[Product_Line]]</f>
        <v>Running</v>
      </c>
      <c r="O2217" s="10" t="str">
        <f>Cleaned_Data[[#This Row],[Size]]</f>
        <v>XL</v>
      </c>
      <c r="P2217" s="10" t="str">
        <f t="shared" si="68"/>
        <v>Free RN|Running|XL</v>
      </c>
      <c r="Q2217" s="11">
        <f>Cleaned_Data[[#This Row],[Order_Date]]</f>
        <v>45851</v>
      </c>
      <c r="R2217" s="10" t="str">
        <f>Cleaned_Data[[#This Row],[Region]]</f>
        <v>Mumbai</v>
      </c>
      <c r="S2217" s="10" t="str">
        <f>Cleaned_Data[[#This Row],[Sales_Channel]]</f>
        <v>Online</v>
      </c>
      <c r="T2217" s="10" t="str">
        <f>Cleaned_Data[[#This Row],[Gender_Category]]</f>
        <v>Kids</v>
      </c>
      <c r="U2217" t="str">
        <f t="shared" si="69"/>
        <v>DK-719</v>
      </c>
      <c r="V2217" s="10"/>
      <c r="W2217" s="10"/>
    </row>
    <row r="2218" spans="1:23" x14ac:dyDescent="0.3">
      <c r="A2218" s="10" t="s">
        <v>2537</v>
      </c>
      <c r="B2218" s="10">
        <f>Cleaned_Data[[#This Row],[Order_ID]]</f>
        <v>4322</v>
      </c>
      <c r="C2218" s="10" t="str">
        <f>_xlfn.XLOOKUP(P2218,Dim_Product!$E$2:$E$221,Dim_Product!$A$2:$A$221,"Not Found")</f>
        <v>PK-20</v>
      </c>
      <c r="D2218" s="10" t="str">
        <f>_xlfn.XLOOKUP(Table5[[#This Row],[Order_Date]],Table8[Date],Table8[Date_Key],"Not Found")</f>
        <v>DK-579</v>
      </c>
      <c r="E2218" s="10" t="str">
        <f>_xlfn.XLOOKUP(R2218,Table4[Region],Table4[Region_Key])</f>
        <v>RK-03</v>
      </c>
      <c r="F2218" s="10" t="str">
        <f>_xlfn.XLOOKUP(S2218,Table6[Sales_Channel],Table6[Channel_Key])</f>
        <v>CK-01</v>
      </c>
      <c r="G2218" s="10" t="str">
        <f>_xlfn.XLOOKUP(T2218,Table7[Gender_Category],Table7[Gender_Key])</f>
        <v>GK-02</v>
      </c>
      <c r="H2218" s="10">
        <f>Cleaned_Data[[#This Row],[Units_Sold]]</f>
        <v>2</v>
      </c>
      <c r="I2218" s="10">
        <f>Cleaned_Data[[#This Row],[MRP]]</f>
        <v>6110.0300000000007</v>
      </c>
      <c r="J2218" s="10">
        <f>Cleaned_Data[[#This Row],[Discount_Applied]]</f>
        <v>0</v>
      </c>
      <c r="K2218" s="10">
        <f>Cleaned_Data[[#This Row],[Revenue]]</f>
        <v>0</v>
      </c>
      <c r="L2218" s="10">
        <f>Cleaned_Data[[#This Row],[Profit]]</f>
        <v>1939.05</v>
      </c>
      <c r="M2218" s="10" t="str">
        <f>Cleaned_Data[[#This Row],[Product_Name]]</f>
        <v>Waffle One</v>
      </c>
      <c r="N2218" s="10" t="str">
        <f>Cleaned_Data[[#This Row],[Product_Line]]</f>
        <v>Lifestyle</v>
      </c>
      <c r="O2218" s="10" t="str">
        <f>Cleaned_Data[[#This Row],[Size]]</f>
        <v>M</v>
      </c>
      <c r="P2218" s="10" t="str">
        <f t="shared" si="68"/>
        <v>Waffle One|Lifestyle|M</v>
      </c>
      <c r="Q2218" s="11">
        <f>Cleaned_Data[[#This Row],[Order_Date]]</f>
        <v>45711</v>
      </c>
      <c r="R2218" s="10" t="str">
        <f>Cleaned_Data[[#This Row],[Region]]</f>
        <v>Mumbai</v>
      </c>
      <c r="S2218" s="10" t="str">
        <f>Cleaned_Data[[#This Row],[Sales_Channel]]</f>
        <v>Online</v>
      </c>
      <c r="T2218" s="10" t="str">
        <f>Cleaned_Data[[#This Row],[Gender_Category]]</f>
        <v>Women</v>
      </c>
      <c r="U2218" t="str">
        <f t="shared" si="69"/>
        <v>DK-579</v>
      </c>
      <c r="V2218" s="10"/>
      <c r="W2218" s="10"/>
    </row>
    <row r="2219" spans="1:23" x14ac:dyDescent="0.3">
      <c r="A2219" s="10" t="s">
        <v>2538</v>
      </c>
      <c r="B2219" s="10">
        <f>Cleaned_Data[[#This Row],[Order_ID]]</f>
        <v>4323</v>
      </c>
      <c r="C2219" s="10" t="str">
        <f>_xlfn.XLOOKUP(P2219,Dim_Product!$E$2:$E$221,Dim_Product!$A$2:$A$221,"Not Found")</f>
        <v>PK-94</v>
      </c>
      <c r="D2219" s="10" t="str">
        <f>_xlfn.XLOOKUP(Table5[[#This Row],[Order_Date]],Table8[Date],Table8[Date_Key],"Not Found")</f>
        <v>DK-653</v>
      </c>
      <c r="E2219" s="10" t="str">
        <f>_xlfn.XLOOKUP(R2219,Table4[Region],Table4[Region_Key])</f>
        <v>RK-05</v>
      </c>
      <c r="F2219" s="10" t="str">
        <f>_xlfn.XLOOKUP(S2219,Table6[Sales_Channel],Table6[Channel_Key])</f>
        <v>CK-02</v>
      </c>
      <c r="G2219" s="10" t="str">
        <f>_xlfn.XLOOKUP(T2219,Table7[Gender_Category],Table7[Gender_Key])</f>
        <v>GK-03</v>
      </c>
      <c r="H2219" s="10">
        <f>Cleaned_Data[[#This Row],[Units_Sold]]</f>
        <v>2</v>
      </c>
      <c r="I2219" s="10">
        <f>Cleaned_Data[[#This Row],[MRP]]</f>
        <v>8526.42</v>
      </c>
      <c r="J2219" s="10">
        <f>Cleaned_Data[[#This Row],[Discount_Applied]]</f>
        <v>0</v>
      </c>
      <c r="K2219" s="10">
        <f>Cleaned_Data[[#This Row],[Revenue]]</f>
        <v>0</v>
      </c>
      <c r="L2219" s="10">
        <f>Cleaned_Data[[#This Row],[Profit]]</f>
        <v>3573.83</v>
      </c>
      <c r="M2219" s="10" t="str">
        <f>Cleaned_Data[[#This Row],[Product_Name]]</f>
        <v>Air Force 1</v>
      </c>
      <c r="N2219" s="10" t="str">
        <f>Cleaned_Data[[#This Row],[Product_Line]]</f>
        <v>Lifestyle</v>
      </c>
      <c r="O2219" s="10" t="str">
        <f>Cleaned_Data[[#This Row],[Size]]</f>
        <v>M</v>
      </c>
      <c r="P2219" s="10" t="str">
        <f t="shared" si="68"/>
        <v>Air Force 1|Lifestyle|M</v>
      </c>
      <c r="Q2219" s="11">
        <f>Cleaned_Data[[#This Row],[Order_Date]]</f>
        <v>45785</v>
      </c>
      <c r="R2219" s="10" t="str">
        <f>Cleaned_Data[[#This Row],[Region]]</f>
        <v>Delhi</v>
      </c>
      <c r="S2219" s="10" t="str">
        <f>Cleaned_Data[[#This Row],[Sales_Channel]]</f>
        <v>Retail</v>
      </c>
      <c r="T2219" s="10" t="str">
        <f>Cleaned_Data[[#This Row],[Gender_Category]]</f>
        <v>Men</v>
      </c>
      <c r="U2219" t="str">
        <f t="shared" si="69"/>
        <v>DK-653</v>
      </c>
      <c r="V2219" s="10"/>
      <c r="W2219" s="10"/>
    </row>
    <row r="2220" spans="1:23" x14ac:dyDescent="0.3">
      <c r="A2220" s="10" t="s">
        <v>2539</v>
      </c>
      <c r="B2220" s="10">
        <f>Cleaned_Data[[#This Row],[Order_ID]]</f>
        <v>4324</v>
      </c>
      <c r="C2220" s="10" t="str">
        <f>_xlfn.XLOOKUP(P2220,Dim_Product!$E$2:$E$221,Dim_Product!$A$2:$A$221,"Not Found")</f>
        <v>PK-206</v>
      </c>
      <c r="D2220" s="10" t="str">
        <f>_xlfn.XLOOKUP(Table5[[#This Row],[Order_Date]],Table8[Date],Table8[Date_Key],"Not Found")</f>
        <v>DK-567</v>
      </c>
      <c r="E2220" s="10" t="str">
        <f>_xlfn.XLOOKUP(R2220,Table4[Region],Table4[Region_Key])</f>
        <v>RK-03</v>
      </c>
      <c r="F2220" s="10" t="str">
        <f>_xlfn.XLOOKUP(S2220,Table6[Sales_Channel],Table6[Channel_Key])</f>
        <v>CK-02</v>
      </c>
      <c r="G2220" s="10" t="str">
        <f>_xlfn.XLOOKUP(T2220,Table7[Gender_Category],Table7[Gender_Key])</f>
        <v>GK-02</v>
      </c>
      <c r="H2220" s="10">
        <f>Cleaned_Data[[#This Row],[Units_Sold]]</f>
        <v>0</v>
      </c>
      <c r="I2220" s="10">
        <f>Cleaned_Data[[#This Row],[MRP]]</f>
        <v>6110.0300000000007</v>
      </c>
      <c r="J2220" s="10">
        <f>Cleaned_Data[[#This Row],[Discount_Applied]]</f>
        <v>0</v>
      </c>
      <c r="K2220" s="10">
        <f>Cleaned_Data[[#This Row],[Revenue]]</f>
        <v>0</v>
      </c>
      <c r="L2220" s="10">
        <f>Cleaned_Data[[#This Row],[Profit]]</f>
        <v>920.34</v>
      </c>
      <c r="M2220" s="10" t="str">
        <f>Cleaned_Data[[#This Row],[Product_Name]]</f>
        <v>Tiempo Legend</v>
      </c>
      <c r="N2220" s="10" t="str">
        <f>Cleaned_Data[[#This Row],[Product_Line]]</f>
        <v>Soccer</v>
      </c>
      <c r="O2220" s="10" t="str">
        <f>Cleaned_Data[[#This Row],[Size]]</f>
        <v>7</v>
      </c>
      <c r="P2220" s="10" t="str">
        <f t="shared" si="68"/>
        <v>Tiempo Legend|Soccer|7</v>
      </c>
      <c r="Q2220" s="11">
        <f>Cleaned_Data[[#This Row],[Order_Date]]</f>
        <v>45699</v>
      </c>
      <c r="R2220" s="10" t="str">
        <f>Cleaned_Data[[#This Row],[Region]]</f>
        <v>Mumbai</v>
      </c>
      <c r="S2220" s="10" t="str">
        <f>Cleaned_Data[[#This Row],[Sales_Channel]]</f>
        <v>Retail</v>
      </c>
      <c r="T2220" s="10" t="str">
        <f>Cleaned_Data[[#This Row],[Gender_Category]]</f>
        <v>Women</v>
      </c>
      <c r="U2220" t="str">
        <f t="shared" si="69"/>
        <v>DK-567</v>
      </c>
      <c r="V2220" s="10"/>
      <c r="W2220" s="10"/>
    </row>
    <row r="2221" spans="1:23" x14ac:dyDescent="0.3">
      <c r="A2221" s="10" t="s">
        <v>2540</v>
      </c>
      <c r="B2221" s="10">
        <f>Cleaned_Data[[#This Row],[Order_ID]]</f>
        <v>4325</v>
      </c>
      <c r="C2221" s="10" t="str">
        <f>_xlfn.XLOOKUP(P2221,Dim_Product!$E$2:$E$221,Dim_Product!$A$2:$A$221,"Not Found")</f>
        <v>PK-82</v>
      </c>
      <c r="D2221" s="10" t="str">
        <f>_xlfn.XLOOKUP(Table5[[#This Row],[Order_Date]],Table8[Date],Table8[Date_Key],"Not Found")</f>
        <v>Not Found</v>
      </c>
      <c r="E2221" s="10" t="str">
        <f>_xlfn.XLOOKUP(R2221,Table4[Region],Table4[Region_Key])</f>
        <v>RK-01</v>
      </c>
      <c r="F2221" s="10" t="str">
        <f>_xlfn.XLOOKUP(S2221,Table6[Sales_Channel],Table6[Channel_Key])</f>
        <v>CK-02</v>
      </c>
      <c r="G2221" s="10" t="str">
        <f>_xlfn.XLOOKUP(T2221,Table7[Gender_Category],Table7[Gender_Key])</f>
        <v>GK-03</v>
      </c>
      <c r="H2221" s="10">
        <f>Cleaned_Data[[#This Row],[Units_Sold]]</f>
        <v>2</v>
      </c>
      <c r="I2221" s="10">
        <f>Cleaned_Data[[#This Row],[MRP]]</f>
        <v>6110.0300000000007</v>
      </c>
      <c r="J2221" s="10">
        <f>Cleaned_Data[[#This Row],[Discount_Applied]]</f>
        <v>0</v>
      </c>
      <c r="K2221" s="10">
        <f>Cleaned_Data[[#This Row],[Revenue]]</f>
        <v>0</v>
      </c>
      <c r="L2221" s="10">
        <f>Cleaned_Data[[#This Row],[Profit]]</f>
        <v>-402.21</v>
      </c>
      <c r="M2221" s="10" t="str">
        <f>Cleaned_Data[[#This Row],[Product_Name]]</f>
        <v>Zoom Freak</v>
      </c>
      <c r="N2221" s="10" t="str">
        <f>Cleaned_Data[[#This Row],[Product_Line]]</f>
        <v>Basketball</v>
      </c>
      <c r="O2221" s="10" t="str">
        <f>Cleaned_Data[[#This Row],[Size]]</f>
        <v>L</v>
      </c>
      <c r="P2221" s="10" t="str">
        <f t="shared" si="68"/>
        <v>Zoom Freak|Basketball|L</v>
      </c>
      <c r="Q2221" s="11" t="str">
        <f>Cleaned_Data[[#This Row],[Order_Date]]</f>
        <v/>
      </c>
      <c r="R2221" s="10" t="str">
        <f>Cleaned_Data[[#This Row],[Region]]</f>
        <v>Bangalore</v>
      </c>
      <c r="S2221" s="10" t="str">
        <f>Cleaned_Data[[#This Row],[Sales_Channel]]</f>
        <v>Retail</v>
      </c>
      <c r="T2221" s="10" t="str">
        <f>Cleaned_Data[[#This Row],[Gender_Category]]</f>
        <v>Men</v>
      </c>
      <c r="U2221" t="str">
        <f t="shared" si="69"/>
        <v>Not Found</v>
      </c>
      <c r="V2221" s="10"/>
      <c r="W2221" s="10"/>
    </row>
    <row r="2222" spans="1:23" x14ac:dyDescent="0.3">
      <c r="A2222" s="10" t="s">
        <v>2541</v>
      </c>
      <c r="B2222" s="10">
        <f>Cleaned_Data[[#This Row],[Order_ID]]</f>
        <v>4326</v>
      </c>
      <c r="C2222" s="10" t="str">
        <f>_xlfn.XLOOKUP(P2222,Dim_Product!$E$2:$E$221,Dim_Product!$A$2:$A$221,"Not Found")</f>
        <v>PK-44</v>
      </c>
      <c r="D2222" s="10" t="str">
        <f>_xlfn.XLOOKUP(Table5[[#This Row],[Order_Date]],Table8[Date],Table8[Date_Key],"Not Found")</f>
        <v>DK-556</v>
      </c>
      <c r="E2222" s="10" t="str">
        <f>_xlfn.XLOOKUP(R2222,Table4[Region],Table4[Region_Key])</f>
        <v>RK-05</v>
      </c>
      <c r="F2222" s="10" t="str">
        <f>_xlfn.XLOOKUP(S2222,Table6[Sales_Channel],Table6[Channel_Key])</f>
        <v>CK-02</v>
      </c>
      <c r="G2222" s="10" t="str">
        <f>_xlfn.XLOOKUP(T2222,Table7[Gender_Category],Table7[Gender_Key])</f>
        <v>GK-02</v>
      </c>
      <c r="H2222" s="10">
        <f>Cleaned_Data[[#This Row],[Units_Sold]]</f>
        <v>0</v>
      </c>
      <c r="I2222" s="10">
        <f>Cleaned_Data[[#This Row],[MRP]]</f>
        <v>9604.84</v>
      </c>
      <c r="J2222" s="10">
        <f>Cleaned_Data[[#This Row],[Discount_Applied]]</f>
        <v>0.31</v>
      </c>
      <c r="K2222" s="10">
        <f>Cleaned_Data[[#This Row],[Revenue]]</f>
        <v>0</v>
      </c>
      <c r="L2222" s="10">
        <f>Cleaned_Data[[#This Row],[Profit]]</f>
        <v>-143.11000000000001</v>
      </c>
      <c r="M2222" s="10" t="str">
        <f>Cleaned_Data[[#This Row],[Product_Name]]</f>
        <v>Air Force 1</v>
      </c>
      <c r="N2222" s="10" t="str">
        <f>Cleaned_Data[[#This Row],[Product_Line]]</f>
        <v>Lifestyle</v>
      </c>
      <c r="O2222" s="10" t="str">
        <f>Cleaned_Data[[#This Row],[Size]]</f>
        <v>XL</v>
      </c>
      <c r="P2222" s="10" t="str">
        <f t="shared" si="68"/>
        <v>Air Force 1|Lifestyle|XL</v>
      </c>
      <c r="Q2222" s="11">
        <f>Cleaned_Data[[#This Row],[Order_Date]]</f>
        <v>45688</v>
      </c>
      <c r="R2222" s="10" t="str">
        <f>Cleaned_Data[[#This Row],[Region]]</f>
        <v>Delhi</v>
      </c>
      <c r="S2222" s="10" t="str">
        <f>Cleaned_Data[[#This Row],[Sales_Channel]]</f>
        <v>Retail</v>
      </c>
      <c r="T2222" s="10" t="str">
        <f>Cleaned_Data[[#This Row],[Gender_Category]]</f>
        <v>Women</v>
      </c>
      <c r="U2222" t="str">
        <f t="shared" si="69"/>
        <v>DK-556</v>
      </c>
      <c r="V2222" s="10"/>
      <c r="W2222" s="10"/>
    </row>
    <row r="2223" spans="1:23" x14ac:dyDescent="0.3">
      <c r="A2223" s="10" t="s">
        <v>2542</v>
      </c>
      <c r="B2223" s="10">
        <f>Cleaned_Data[[#This Row],[Order_ID]]</f>
        <v>4327</v>
      </c>
      <c r="C2223" s="10" t="str">
        <f>_xlfn.XLOOKUP(P2223,Dim_Product!$E$2:$E$221,Dim_Product!$A$2:$A$221,"Not Found")</f>
        <v>PK-12</v>
      </c>
      <c r="D2223" s="10" t="str">
        <f>_xlfn.XLOOKUP(Table5[[#This Row],[Order_Date]],Table8[Date],Table8[Date_Key],"Not Found")</f>
        <v>Not Found</v>
      </c>
      <c r="E2223" s="10" t="str">
        <f>_xlfn.XLOOKUP(R2223,Table4[Region],Table4[Region_Key])</f>
        <v>RK-04</v>
      </c>
      <c r="F2223" s="10" t="str">
        <f>_xlfn.XLOOKUP(S2223,Table6[Sales_Channel],Table6[Channel_Key])</f>
        <v>CK-02</v>
      </c>
      <c r="G2223" s="10" t="str">
        <f>_xlfn.XLOOKUP(T2223,Table7[Gender_Category],Table7[Gender_Key])</f>
        <v>GK-03</v>
      </c>
      <c r="H2223" s="10">
        <f>Cleaned_Data[[#This Row],[Units_Sold]]</f>
        <v>-1</v>
      </c>
      <c r="I2223" s="10">
        <f>Cleaned_Data[[#This Row],[MRP]]</f>
        <v>6348.4</v>
      </c>
      <c r="J2223" s="10">
        <f>Cleaned_Data[[#This Row],[Discount_Applied]]</f>
        <v>0</v>
      </c>
      <c r="K2223" s="10">
        <f>Cleaned_Data[[#This Row],[Revenue]]</f>
        <v>0</v>
      </c>
      <c r="L2223" s="10">
        <f>Cleaned_Data[[#This Row],[Profit]]</f>
        <v>1249.1500000000001</v>
      </c>
      <c r="M2223" s="10" t="str">
        <f>Cleaned_Data[[#This Row],[Product_Name]]</f>
        <v>SuperRep Go</v>
      </c>
      <c r="N2223" s="10" t="str">
        <f>Cleaned_Data[[#This Row],[Product_Line]]</f>
        <v>Training</v>
      </c>
      <c r="O2223" s="10" t="str">
        <f>Cleaned_Data[[#This Row],[Size]]</f>
        <v>NA</v>
      </c>
      <c r="P2223" s="10" t="str">
        <f t="shared" si="68"/>
        <v>SuperRep Go|Training|NA</v>
      </c>
      <c r="Q2223" s="11" t="str">
        <f>Cleaned_Data[[#This Row],[Order_Date]]</f>
        <v/>
      </c>
      <c r="R2223" s="10" t="str">
        <f>Cleaned_Data[[#This Row],[Region]]</f>
        <v>Pune</v>
      </c>
      <c r="S2223" s="10" t="str">
        <f>Cleaned_Data[[#This Row],[Sales_Channel]]</f>
        <v>Retail</v>
      </c>
      <c r="T2223" s="10" t="str">
        <f>Cleaned_Data[[#This Row],[Gender_Category]]</f>
        <v>Men</v>
      </c>
      <c r="U2223" t="str">
        <f t="shared" si="69"/>
        <v>Not Found</v>
      </c>
      <c r="V2223" s="10"/>
      <c r="W2223" s="10"/>
    </row>
    <row r="2224" spans="1:23" x14ac:dyDescent="0.3">
      <c r="A2224" s="10" t="s">
        <v>2543</v>
      </c>
      <c r="B2224" s="10">
        <f>Cleaned_Data[[#This Row],[Order_ID]]</f>
        <v>4328</v>
      </c>
      <c r="C2224" s="10" t="str">
        <f>_xlfn.XLOOKUP(P2224,Dim_Product!$E$2:$E$221,Dim_Product!$A$2:$A$221,"Not Found")</f>
        <v>PK-31</v>
      </c>
      <c r="D2224" s="10" t="str">
        <f>_xlfn.XLOOKUP(Table5[[#This Row],[Order_Date]],Table8[Date],Table8[Date_Key],"Not Found")</f>
        <v>Not Found</v>
      </c>
      <c r="E2224" s="10" t="str">
        <f>_xlfn.XLOOKUP(R2224,Table4[Region],Table4[Region_Key])</f>
        <v>RK-02</v>
      </c>
      <c r="F2224" s="10" t="str">
        <f>_xlfn.XLOOKUP(S2224,Table6[Sales_Channel],Table6[Channel_Key])</f>
        <v>CK-01</v>
      </c>
      <c r="G2224" s="10" t="str">
        <f>_xlfn.XLOOKUP(T2224,Table7[Gender_Category],Table7[Gender_Key])</f>
        <v>GK-03</v>
      </c>
      <c r="H2224" s="10">
        <f>Cleaned_Data[[#This Row],[Units_Sold]]</f>
        <v>2</v>
      </c>
      <c r="I2224" s="10">
        <f>Cleaned_Data[[#This Row],[MRP]]</f>
        <v>3943.71</v>
      </c>
      <c r="J2224" s="10">
        <f>Cleaned_Data[[#This Row],[Discount_Applied]]</f>
        <v>0</v>
      </c>
      <c r="K2224" s="10">
        <f>Cleaned_Data[[#This Row],[Revenue]]</f>
        <v>0</v>
      </c>
      <c r="L2224" s="10">
        <f>Cleaned_Data[[#This Row],[Profit]]</f>
        <v>2631.07</v>
      </c>
      <c r="M2224" s="10" t="str">
        <f>Cleaned_Data[[#This Row],[Product_Name]]</f>
        <v>Zoom Freak</v>
      </c>
      <c r="N2224" s="10" t="str">
        <f>Cleaned_Data[[#This Row],[Product_Line]]</f>
        <v>Basketball</v>
      </c>
      <c r="O2224" s="10" t="str">
        <f>Cleaned_Data[[#This Row],[Size]]</f>
        <v>NA</v>
      </c>
      <c r="P2224" s="10" t="str">
        <f t="shared" si="68"/>
        <v>Zoom Freak|Basketball|NA</v>
      </c>
      <c r="Q2224" s="11" t="str">
        <f>Cleaned_Data[[#This Row],[Order_Date]]</f>
        <v/>
      </c>
      <c r="R2224" s="10" t="str">
        <f>Cleaned_Data[[#This Row],[Region]]</f>
        <v>Hyderabad</v>
      </c>
      <c r="S2224" s="10" t="str">
        <f>Cleaned_Data[[#This Row],[Sales_Channel]]</f>
        <v>Online</v>
      </c>
      <c r="T2224" s="10" t="str">
        <f>Cleaned_Data[[#This Row],[Gender_Category]]</f>
        <v>Men</v>
      </c>
      <c r="U2224" t="str">
        <f t="shared" si="69"/>
        <v>Not Found</v>
      </c>
      <c r="V2224" s="10"/>
      <c r="W2224" s="10"/>
    </row>
    <row r="2225" spans="1:23" x14ac:dyDescent="0.3">
      <c r="A2225" s="10" t="s">
        <v>2544</v>
      </c>
      <c r="B2225" s="10">
        <f>Cleaned_Data[[#This Row],[Order_ID]]</f>
        <v>4330</v>
      </c>
      <c r="C2225" s="10" t="str">
        <f>_xlfn.XLOOKUP(P2225,Dim_Product!$E$2:$E$221,Dim_Product!$A$2:$A$221,"Not Found")</f>
        <v>PK-94</v>
      </c>
      <c r="D2225" s="10" t="str">
        <f>_xlfn.XLOOKUP(Table5[[#This Row],[Order_Date]],Table8[Date],Table8[Date_Key],"Not Found")</f>
        <v>DK-560</v>
      </c>
      <c r="E2225" s="10" t="str">
        <f>_xlfn.XLOOKUP(R2225,Table4[Region],Table4[Region_Key])</f>
        <v>RK-01</v>
      </c>
      <c r="F2225" s="10" t="str">
        <f>_xlfn.XLOOKUP(S2225,Table6[Sales_Channel],Table6[Channel_Key])</f>
        <v>CK-02</v>
      </c>
      <c r="G2225" s="10" t="str">
        <f>_xlfn.XLOOKUP(T2225,Table7[Gender_Category],Table7[Gender_Key])</f>
        <v>GK-01</v>
      </c>
      <c r="H2225" s="10">
        <f>Cleaned_Data[[#This Row],[Units_Sold]]</f>
        <v>1</v>
      </c>
      <c r="I2225" s="10">
        <f>Cleaned_Data[[#This Row],[MRP]]</f>
        <v>4087.76</v>
      </c>
      <c r="J2225" s="10">
        <f>Cleaned_Data[[#This Row],[Discount_Applied]]</f>
        <v>0</v>
      </c>
      <c r="K2225" s="10">
        <f>Cleaned_Data[[#This Row],[Revenue]]</f>
        <v>0</v>
      </c>
      <c r="L2225" s="10">
        <f>Cleaned_Data[[#This Row],[Profit]]</f>
        <v>-831.23</v>
      </c>
      <c r="M2225" s="10" t="str">
        <f>Cleaned_Data[[#This Row],[Product_Name]]</f>
        <v>Air Force 1</v>
      </c>
      <c r="N2225" s="10" t="str">
        <f>Cleaned_Data[[#This Row],[Product_Line]]</f>
        <v>Lifestyle</v>
      </c>
      <c r="O2225" s="10" t="str">
        <f>Cleaned_Data[[#This Row],[Size]]</f>
        <v>M</v>
      </c>
      <c r="P2225" s="10" t="str">
        <f t="shared" si="68"/>
        <v>Air Force 1|Lifestyle|M</v>
      </c>
      <c r="Q2225" s="11">
        <f>Cleaned_Data[[#This Row],[Order_Date]]</f>
        <v>45692</v>
      </c>
      <c r="R2225" s="10" t="str">
        <f>Cleaned_Data[[#This Row],[Region]]</f>
        <v>Bangalore</v>
      </c>
      <c r="S2225" s="10" t="str">
        <f>Cleaned_Data[[#This Row],[Sales_Channel]]</f>
        <v>Retail</v>
      </c>
      <c r="T2225" s="10" t="str">
        <f>Cleaned_Data[[#This Row],[Gender_Category]]</f>
        <v>Kids</v>
      </c>
      <c r="U2225" t="str">
        <f t="shared" si="69"/>
        <v>DK-560</v>
      </c>
      <c r="V2225" s="10"/>
      <c r="W2225" s="10"/>
    </row>
    <row r="2226" spans="1:23" x14ac:dyDescent="0.3">
      <c r="A2226" s="10" t="s">
        <v>2545</v>
      </c>
      <c r="B2226" s="10">
        <f>Cleaned_Data[[#This Row],[Order_ID]]</f>
        <v>4331</v>
      </c>
      <c r="C2226" s="10" t="str">
        <f>_xlfn.XLOOKUP(P2226,Dim_Product!$E$2:$E$221,Dim_Product!$A$2:$A$221,"Not Found")</f>
        <v>PK-12</v>
      </c>
      <c r="D2226" s="10" t="str">
        <f>_xlfn.XLOOKUP(Table5[[#This Row],[Order_Date]],Table8[Date],Table8[Date_Key],"Not Found")</f>
        <v>DK-443</v>
      </c>
      <c r="E2226" s="10" t="str">
        <f>_xlfn.XLOOKUP(R2226,Table4[Region],Table4[Region_Key])</f>
        <v>RK-06</v>
      </c>
      <c r="F2226" s="10" t="str">
        <f>_xlfn.XLOOKUP(S2226,Table6[Sales_Channel],Table6[Channel_Key])</f>
        <v>CK-02</v>
      </c>
      <c r="G2226" s="10" t="str">
        <f>_xlfn.XLOOKUP(T2226,Table7[Gender_Category],Table7[Gender_Key])</f>
        <v>GK-02</v>
      </c>
      <c r="H2226" s="10">
        <f>Cleaned_Data[[#This Row],[Units_Sold]]</f>
        <v>2</v>
      </c>
      <c r="I2226" s="10">
        <f>Cleaned_Data[[#This Row],[MRP]]</f>
        <v>4574.53</v>
      </c>
      <c r="J2226" s="10">
        <f>Cleaned_Data[[#This Row],[Discount_Applied]]</f>
        <v>0.04</v>
      </c>
      <c r="K2226" s="10">
        <f>Cleaned_Data[[#This Row],[Revenue]]</f>
        <v>8783.1</v>
      </c>
      <c r="L2226" s="10">
        <f>Cleaned_Data[[#This Row],[Profit]]</f>
        <v>3534.47</v>
      </c>
      <c r="M2226" s="10" t="str">
        <f>Cleaned_Data[[#This Row],[Product_Name]]</f>
        <v>SuperRep Go</v>
      </c>
      <c r="N2226" s="10" t="str">
        <f>Cleaned_Data[[#This Row],[Product_Line]]</f>
        <v>Training</v>
      </c>
      <c r="O2226" s="10" t="str">
        <f>Cleaned_Data[[#This Row],[Size]]</f>
        <v>NA</v>
      </c>
      <c r="P2226" s="10" t="str">
        <f t="shared" si="68"/>
        <v>SuperRep Go|Training|NA</v>
      </c>
      <c r="Q2226" s="11">
        <f>Cleaned_Data[[#This Row],[Order_Date]]</f>
        <v>45575</v>
      </c>
      <c r="R2226" s="10" t="str">
        <f>Cleaned_Data[[#This Row],[Region]]</f>
        <v>Kolkata</v>
      </c>
      <c r="S2226" s="10" t="str">
        <f>Cleaned_Data[[#This Row],[Sales_Channel]]</f>
        <v>Retail</v>
      </c>
      <c r="T2226" s="10" t="str">
        <f>Cleaned_Data[[#This Row],[Gender_Category]]</f>
        <v>Women</v>
      </c>
      <c r="U2226" t="str">
        <f t="shared" si="69"/>
        <v>DK-443</v>
      </c>
      <c r="V2226" s="10"/>
      <c r="W2226" s="10"/>
    </row>
    <row r="2227" spans="1:23" x14ac:dyDescent="0.3">
      <c r="A2227" s="10" t="s">
        <v>2546</v>
      </c>
      <c r="B2227" s="10">
        <f>Cleaned_Data[[#This Row],[Order_ID]]</f>
        <v>4332</v>
      </c>
      <c r="C2227" s="10" t="str">
        <f>_xlfn.XLOOKUP(P2227,Dim_Product!$E$2:$E$221,Dim_Product!$A$2:$A$221,"Not Found")</f>
        <v>PK-86</v>
      </c>
      <c r="D2227" s="10" t="str">
        <f>_xlfn.XLOOKUP(Table5[[#This Row],[Order_Date]],Table8[Date],Table8[Date_Key],"Not Found")</f>
        <v>DK-646</v>
      </c>
      <c r="E2227" s="10" t="str">
        <f>_xlfn.XLOOKUP(R2227,Table4[Region],Table4[Region_Key])</f>
        <v>RK-05</v>
      </c>
      <c r="F2227" s="10" t="str">
        <f>_xlfn.XLOOKUP(S2227,Table6[Sales_Channel],Table6[Channel_Key])</f>
        <v>CK-01</v>
      </c>
      <c r="G2227" s="10" t="str">
        <f>_xlfn.XLOOKUP(T2227,Table7[Gender_Category],Table7[Gender_Key])</f>
        <v>GK-02</v>
      </c>
      <c r="H2227" s="10">
        <f>Cleaned_Data[[#This Row],[Units_Sold]]</f>
        <v>2</v>
      </c>
      <c r="I2227" s="10">
        <f>Cleaned_Data[[#This Row],[MRP]]</f>
        <v>6110.0300000000007</v>
      </c>
      <c r="J2227" s="10">
        <f>Cleaned_Data[[#This Row],[Discount_Applied]]</f>
        <v>0.12</v>
      </c>
      <c r="K2227" s="10">
        <f>Cleaned_Data[[#This Row],[Revenue]]</f>
        <v>0</v>
      </c>
      <c r="L2227" s="10">
        <f>Cleaned_Data[[#This Row],[Profit]]</f>
        <v>2181.1</v>
      </c>
      <c r="M2227" s="10" t="str">
        <f>Cleaned_Data[[#This Row],[Product_Name]]</f>
        <v>Pegasus Turbo</v>
      </c>
      <c r="N2227" s="10" t="str">
        <f>Cleaned_Data[[#This Row],[Product_Line]]</f>
        <v>Running</v>
      </c>
      <c r="O2227" s="10" t="str">
        <f>Cleaned_Data[[#This Row],[Size]]</f>
        <v>NA</v>
      </c>
      <c r="P2227" s="10" t="str">
        <f t="shared" si="68"/>
        <v>Pegasus Turbo|Running|NA</v>
      </c>
      <c r="Q2227" s="11">
        <f>Cleaned_Data[[#This Row],[Order_Date]]</f>
        <v>45778</v>
      </c>
      <c r="R2227" s="10" t="str">
        <f>Cleaned_Data[[#This Row],[Region]]</f>
        <v>Delhi</v>
      </c>
      <c r="S2227" s="10" t="str">
        <f>Cleaned_Data[[#This Row],[Sales_Channel]]</f>
        <v>Online</v>
      </c>
      <c r="T2227" s="10" t="str">
        <f>Cleaned_Data[[#This Row],[Gender_Category]]</f>
        <v>Women</v>
      </c>
      <c r="U2227" t="str">
        <f t="shared" si="69"/>
        <v>DK-646</v>
      </c>
      <c r="V2227" s="10"/>
      <c r="W2227" s="10"/>
    </row>
    <row r="2228" spans="1:23" x14ac:dyDescent="0.3">
      <c r="A2228" s="10" t="s">
        <v>2547</v>
      </c>
      <c r="B2228" s="10">
        <f>Cleaned_Data[[#This Row],[Order_ID]]</f>
        <v>4333</v>
      </c>
      <c r="C2228" s="10" t="str">
        <f>_xlfn.XLOOKUP(P2228,Dim_Product!$E$2:$E$221,Dim_Product!$A$2:$A$221,"Not Found")</f>
        <v>PK-11</v>
      </c>
      <c r="D2228" s="10" t="str">
        <f>_xlfn.XLOOKUP(Table5[[#This Row],[Order_Date]],Table8[Date],Table8[Date_Key],"Not Found")</f>
        <v>DK-542</v>
      </c>
      <c r="E2228" s="10" t="str">
        <f>_xlfn.XLOOKUP(R2228,Table4[Region],Table4[Region_Key])</f>
        <v>RK-03</v>
      </c>
      <c r="F2228" s="10" t="str">
        <f>_xlfn.XLOOKUP(S2228,Table6[Sales_Channel],Table6[Channel_Key])</f>
        <v>CK-02</v>
      </c>
      <c r="G2228" s="10" t="str">
        <f>_xlfn.XLOOKUP(T2228,Table7[Gender_Category],Table7[Gender_Key])</f>
        <v>GK-03</v>
      </c>
      <c r="H2228" s="10">
        <f>Cleaned_Data[[#This Row],[Units_Sold]]</f>
        <v>2</v>
      </c>
      <c r="I2228" s="10">
        <f>Cleaned_Data[[#This Row],[MRP]]</f>
        <v>5179.28</v>
      </c>
      <c r="J2228" s="10">
        <f>Cleaned_Data[[#This Row],[Discount_Applied]]</f>
        <v>0</v>
      </c>
      <c r="K2228" s="10">
        <f>Cleaned_Data[[#This Row],[Revenue]]</f>
        <v>0</v>
      </c>
      <c r="L2228" s="10">
        <f>Cleaned_Data[[#This Row],[Profit]]</f>
        <v>3256.38</v>
      </c>
      <c r="M2228" s="10" t="str">
        <f>Cleaned_Data[[#This Row],[Product_Name]]</f>
        <v>Blazer Mid</v>
      </c>
      <c r="N2228" s="10" t="str">
        <f>Cleaned_Data[[#This Row],[Product_Line]]</f>
        <v>Lifestyle</v>
      </c>
      <c r="O2228" s="10" t="str">
        <f>Cleaned_Data[[#This Row],[Size]]</f>
        <v>NA</v>
      </c>
      <c r="P2228" s="10" t="str">
        <f t="shared" si="68"/>
        <v>Blazer Mid|Lifestyle|NA</v>
      </c>
      <c r="Q2228" s="11">
        <f>Cleaned_Data[[#This Row],[Order_Date]]</f>
        <v>45674</v>
      </c>
      <c r="R2228" s="10" t="str">
        <f>Cleaned_Data[[#This Row],[Region]]</f>
        <v>Mumbai</v>
      </c>
      <c r="S2228" s="10" t="str">
        <f>Cleaned_Data[[#This Row],[Sales_Channel]]</f>
        <v>Retail</v>
      </c>
      <c r="T2228" s="10" t="str">
        <f>Cleaned_Data[[#This Row],[Gender_Category]]</f>
        <v>Men</v>
      </c>
      <c r="U2228" t="str">
        <f t="shared" si="69"/>
        <v>DK-542</v>
      </c>
      <c r="V2228" s="10"/>
      <c r="W2228" s="10"/>
    </row>
    <row r="2229" spans="1:23" x14ac:dyDescent="0.3">
      <c r="A2229" s="10" t="s">
        <v>2548</v>
      </c>
      <c r="B2229" s="10">
        <f>Cleaned_Data[[#This Row],[Order_ID]]</f>
        <v>4334</v>
      </c>
      <c r="C2229" s="10" t="str">
        <f>_xlfn.XLOOKUP(P2229,Dim_Product!$E$2:$E$221,Dim_Product!$A$2:$A$221,"Not Found")</f>
        <v>PK-14</v>
      </c>
      <c r="D2229" s="10" t="str">
        <f>_xlfn.XLOOKUP(Table5[[#This Row],[Order_Date]],Table8[Date],Table8[Date_Key],"Not Found")</f>
        <v>DK-511</v>
      </c>
      <c r="E2229" s="10" t="str">
        <f>_xlfn.XLOOKUP(R2229,Table4[Region],Table4[Region_Key])</f>
        <v>RK-06</v>
      </c>
      <c r="F2229" s="10" t="str">
        <f>_xlfn.XLOOKUP(S2229,Table6[Sales_Channel],Table6[Channel_Key])</f>
        <v>CK-01</v>
      </c>
      <c r="G2229" s="10" t="str">
        <f>_xlfn.XLOOKUP(T2229,Table7[Gender_Category],Table7[Gender_Key])</f>
        <v>GK-01</v>
      </c>
      <c r="H2229" s="10">
        <f>Cleaned_Data[[#This Row],[Units_Sold]]</f>
        <v>2</v>
      </c>
      <c r="I2229" s="10">
        <f>Cleaned_Data[[#This Row],[MRP]]</f>
        <v>4393.46</v>
      </c>
      <c r="J2229" s="10">
        <f>Cleaned_Data[[#This Row],[Discount_Applied]]</f>
        <v>0</v>
      </c>
      <c r="K2229" s="10">
        <f>Cleaned_Data[[#This Row],[Revenue]]</f>
        <v>0</v>
      </c>
      <c r="L2229" s="10">
        <f>Cleaned_Data[[#This Row],[Profit]]</f>
        <v>2432.09</v>
      </c>
      <c r="M2229" s="10" t="str">
        <f>Cleaned_Data[[#This Row],[Product_Name]]</f>
        <v>Air Jordan</v>
      </c>
      <c r="N2229" s="10" t="str">
        <f>Cleaned_Data[[#This Row],[Product_Line]]</f>
        <v>Basketball</v>
      </c>
      <c r="O2229" s="10" t="str">
        <f>Cleaned_Data[[#This Row],[Size]]</f>
        <v>NA</v>
      </c>
      <c r="P2229" s="10" t="str">
        <f t="shared" si="68"/>
        <v>Air Jordan|Basketball|NA</v>
      </c>
      <c r="Q2229" s="11">
        <f>Cleaned_Data[[#This Row],[Order_Date]]</f>
        <v>45643</v>
      </c>
      <c r="R2229" s="10" t="str">
        <f>Cleaned_Data[[#This Row],[Region]]</f>
        <v>Kolkata</v>
      </c>
      <c r="S2229" s="10" t="str">
        <f>Cleaned_Data[[#This Row],[Sales_Channel]]</f>
        <v>Online</v>
      </c>
      <c r="T2229" s="10" t="str">
        <f>Cleaned_Data[[#This Row],[Gender_Category]]</f>
        <v>Kids</v>
      </c>
      <c r="U2229" t="str">
        <f t="shared" si="69"/>
        <v>DK-511</v>
      </c>
      <c r="V2229" s="10"/>
      <c r="W2229" s="10"/>
    </row>
    <row r="2230" spans="1:23" x14ac:dyDescent="0.3">
      <c r="A2230" s="10" t="s">
        <v>2549</v>
      </c>
      <c r="B2230" s="10">
        <f>Cleaned_Data[[#This Row],[Order_ID]]</f>
        <v>4335</v>
      </c>
      <c r="C2230" s="10" t="str">
        <f>_xlfn.XLOOKUP(P2230,Dim_Product!$E$2:$E$221,Dim_Product!$A$2:$A$221,"Not Found")</f>
        <v>PK-130</v>
      </c>
      <c r="D2230" s="10" t="str">
        <f>_xlfn.XLOOKUP(Table5[[#This Row],[Order_Date]],Table8[Date],Table8[Date_Key],"Not Found")</f>
        <v>DK-657</v>
      </c>
      <c r="E2230" s="10" t="str">
        <f>_xlfn.XLOOKUP(R2230,Table4[Region],Table4[Region_Key])</f>
        <v>RK-06</v>
      </c>
      <c r="F2230" s="10" t="str">
        <f>_xlfn.XLOOKUP(S2230,Table6[Sales_Channel],Table6[Channel_Key])</f>
        <v>CK-01</v>
      </c>
      <c r="G2230" s="10" t="str">
        <f>_xlfn.XLOOKUP(T2230,Table7[Gender_Category],Table7[Gender_Key])</f>
        <v>GK-01</v>
      </c>
      <c r="H2230" s="10">
        <f>Cleaned_Data[[#This Row],[Units_Sold]]</f>
        <v>2</v>
      </c>
      <c r="I2230" s="10">
        <f>Cleaned_Data[[#This Row],[MRP]]</f>
        <v>6110.0300000000007</v>
      </c>
      <c r="J2230" s="10">
        <f>Cleaned_Data[[#This Row],[Discount_Applied]]</f>
        <v>0</v>
      </c>
      <c r="K2230" s="10">
        <f>Cleaned_Data[[#This Row],[Revenue]]</f>
        <v>0</v>
      </c>
      <c r="L2230" s="10">
        <f>Cleaned_Data[[#This Row],[Profit]]</f>
        <v>133.01</v>
      </c>
      <c r="M2230" s="10" t="str">
        <f>Cleaned_Data[[#This Row],[Product_Name]]</f>
        <v>Air Zoom</v>
      </c>
      <c r="N2230" s="10" t="str">
        <f>Cleaned_Data[[#This Row],[Product_Line]]</f>
        <v>Running</v>
      </c>
      <c r="O2230" s="10" t="str">
        <f>Cleaned_Data[[#This Row],[Size]]</f>
        <v>NA</v>
      </c>
      <c r="P2230" s="10" t="str">
        <f t="shared" si="68"/>
        <v>Air Zoom|Running|NA</v>
      </c>
      <c r="Q2230" s="11">
        <f>Cleaned_Data[[#This Row],[Order_Date]]</f>
        <v>45789</v>
      </c>
      <c r="R2230" s="10" t="str">
        <f>Cleaned_Data[[#This Row],[Region]]</f>
        <v>Kolkata</v>
      </c>
      <c r="S2230" s="10" t="str">
        <f>Cleaned_Data[[#This Row],[Sales_Channel]]</f>
        <v>Online</v>
      </c>
      <c r="T2230" s="10" t="str">
        <f>Cleaned_Data[[#This Row],[Gender_Category]]</f>
        <v>Kids</v>
      </c>
      <c r="U2230" t="str">
        <f t="shared" si="69"/>
        <v>DK-657</v>
      </c>
      <c r="V2230" s="10"/>
      <c r="W2230" s="10"/>
    </row>
    <row r="2231" spans="1:23" x14ac:dyDescent="0.3">
      <c r="A2231" s="10" t="s">
        <v>2550</v>
      </c>
      <c r="B2231" s="10">
        <f>Cleaned_Data[[#This Row],[Order_ID]]</f>
        <v>4336</v>
      </c>
      <c r="C2231" s="10" t="str">
        <f>_xlfn.XLOOKUP(P2231,Dim_Product!$E$2:$E$221,Dim_Product!$A$2:$A$221,"Not Found")</f>
        <v>PK-27</v>
      </c>
      <c r="D2231" s="10" t="str">
        <f>_xlfn.XLOOKUP(Table5[[#This Row],[Order_Date]],Table8[Date],Table8[Date_Key],"Not Found")</f>
        <v>DK-696</v>
      </c>
      <c r="E2231" s="10" t="str">
        <f>_xlfn.XLOOKUP(R2231,Table4[Region],Table4[Region_Key])</f>
        <v>RK-04</v>
      </c>
      <c r="F2231" s="10" t="str">
        <f>_xlfn.XLOOKUP(S2231,Table6[Sales_Channel],Table6[Channel_Key])</f>
        <v>CK-02</v>
      </c>
      <c r="G2231" s="10" t="str">
        <f>_xlfn.XLOOKUP(T2231,Table7[Gender_Category],Table7[Gender_Key])</f>
        <v>GK-03</v>
      </c>
      <c r="H2231" s="10">
        <f>Cleaned_Data[[#This Row],[Units_Sold]]</f>
        <v>-1</v>
      </c>
      <c r="I2231" s="10">
        <f>Cleaned_Data[[#This Row],[MRP]]</f>
        <v>7120.57</v>
      </c>
      <c r="J2231" s="10">
        <f>Cleaned_Data[[#This Row],[Discount_Applied]]</f>
        <v>0.09</v>
      </c>
      <c r="K2231" s="10">
        <f>Cleaned_Data[[#This Row],[Revenue]]</f>
        <v>-6479.72</v>
      </c>
      <c r="L2231" s="10">
        <f>Cleaned_Data[[#This Row],[Profit]]</f>
        <v>1916.22</v>
      </c>
      <c r="M2231" s="10" t="str">
        <f>Cleaned_Data[[#This Row],[Product_Name]]</f>
        <v>Phantom GT</v>
      </c>
      <c r="N2231" s="10" t="str">
        <f>Cleaned_Data[[#This Row],[Product_Line]]</f>
        <v>Soccer</v>
      </c>
      <c r="O2231" s="10" t="str">
        <f>Cleaned_Data[[#This Row],[Size]]</f>
        <v>XL</v>
      </c>
      <c r="P2231" s="10" t="str">
        <f t="shared" si="68"/>
        <v>Phantom GT|Soccer|XL</v>
      </c>
      <c r="Q2231" s="11">
        <f>Cleaned_Data[[#This Row],[Order_Date]]</f>
        <v>45828</v>
      </c>
      <c r="R2231" s="10" t="str">
        <f>Cleaned_Data[[#This Row],[Region]]</f>
        <v>Pune</v>
      </c>
      <c r="S2231" s="10" t="str">
        <f>Cleaned_Data[[#This Row],[Sales_Channel]]</f>
        <v>Retail</v>
      </c>
      <c r="T2231" s="10" t="str">
        <f>Cleaned_Data[[#This Row],[Gender_Category]]</f>
        <v>Men</v>
      </c>
      <c r="U2231" t="str">
        <f t="shared" si="69"/>
        <v>DK-696</v>
      </c>
      <c r="V2231" s="10"/>
      <c r="W2231" s="10"/>
    </row>
    <row r="2232" spans="1:23" x14ac:dyDescent="0.3">
      <c r="A2232" s="10" t="s">
        <v>2551</v>
      </c>
      <c r="B2232" s="10">
        <f>Cleaned_Data[[#This Row],[Order_ID]]</f>
        <v>4337</v>
      </c>
      <c r="C2232" s="10" t="str">
        <f>_xlfn.XLOOKUP(P2232,Dim_Product!$E$2:$E$221,Dim_Product!$A$2:$A$221,"Not Found")</f>
        <v>PK-11</v>
      </c>
      <c r="D2232" s="10" t="str">
        <f>_xlfn.XLOOKUP(Table5[[#This Row],[Order_Date]],Table8[Date],Table8[Date_Key],"Not Found")</f>
        <v>DK-387</v>
      </c>
      <c r="E2232" s="10" t="str">
        <f>_xlfn.XLOOKUP(R2232,Table4[Region],Table4[Region_Key])</f>
        <v>RK-03</v>
      </c>
      <c r="F2232" s="10" t="str">
        <f>_xlfn.XLOOKUP(S2232,Table6[Sales_Channel],Table6[Channel_Key])</f>
        <v>CK-01</v>
      </c>
      <c r="G2232" s="10" t="str">
        <f>_xlfn.XLOOKUP(T2232,Table7[Gender_Category],Table7[Gender_Key])</f>
        <v>GK-02</v>
      </c>
      <c r="H2232" s="10">
        <f>Cleaned_Data[[#This Row],[Units_Sold]]</f>
        <v>2</v>
      </c>
      <c r="I2232" s="10">
        <f>Cleaned_Data[[#This Row],[MRP]]</f>
        <v>6110.0300000000007</v>
      </c>
      <c r="J2232" s="10">
        <f>Cleaned_Data[[#This Row],[Discount_Applied]]</f>
        <v>0</v>
      </c>
      <c r="K2232" s="10">
        <f>Cleaned_Data[[#This Row],[Revenue]]</f>
        <v>0</v>
      </c>
      <c r="L2232" s="10">
        <f>Cleaned_Data[[#This Row],[Profit]]</f>
        <v>2735.14</v>
      </c>
      <c r="M2232" s="10" t="str">
        <f>Cleaned_Data[[#This Row],[Product_Name]]</f>
        <v>Blazer Mid</v>
      </c>
      <c r="N2232" s="10" t="str">
        <f>Cleaned_Data[[#This Row],[Product_Line]]</f>
        <v>Lifestyle</v>
      </c>
      <c r="O2232" s="10" t="str">
        <f>Cleaned_Data[[#This Row],[Size]]</f>
        <v>NA</v>
      </c>
      <c r="P2232" s="10" t="str">
        <f t="shared" si="68"/>
        <v>Blazer Mid|Lifestyle|NA</v>
      </c>
      <c r="Q2232" s="11">
        <f>Cleaned_Data[[#This Row],[Order_Date]]</f>
        <v>45519</v>
      </c>
      <c r="R2232" s="10" t="str">
        <f>Cleaned_Data[[#This Row],[Region]]</f>
        <v>Mumbai</v>
      </c>
      <c r="S2232" s="10" t="str">
        <f>Cleaned_Data[[#This Row],[Sales_Channel]]</f>
        <v>Online</v>
      </c>
      <c r="T2232" s="10" t="str">
        <f>Cleaned_Data[[#This Row],[Gender_Category]]</f>
        <v>Women</v>
      </c>
      <c r="U2232" t="str">
        <f t="shared" si="69"/>
        <v>DK-387</v>
      </c>
      <c r="V2232" s="10"/>
      <c r="W2232" s="10"/>
    </row>
    <row r="2233" spans="1:23" x14ac:dyDescent="0.3">
      <c r="A2233" s="10" t="s">
        <v>2552</v>
      </c>
      <c r="B2233" s="10">
        <f>Cleaned_Data[[#This Row],[Order_ID]]</f>
        <v>4338</v>
      </c>
      <c r="C2233" s="10" t="str">
        <f>_xlfn.XLOOKUP(P2233,Dim_Product!$E$2:$E$221,Dim_Product!$A$2:$A$221,"Not Found")</f>
        <v>PK-90</v>
      </c>
      <c r="D2233" s="10" t="str">
        <f>_xlfn.XLOOKUP(Table5[[#This Row],[Order_Date]],Table8[Date],Table8[Date_Key],"Not Found")</f>
        <v>DK-167</v>
      </c>
      <c r="E2233" s="10" t="str">
        <f>_xlfn.XLOOKUP(R2233,Table4[Region],Table4[Region_Key])</f>
        <v>RK-04</v>
      </c>
      <c r="F2233" s="10" t="str">
        <f>_xlfn.XLOOKUP(S2233,Table6[Sales_Channel],Table6[Channel_Key])</f>
        <v>CK-01</v>
      </c>
      <c r="G2233" s="10" t="str">
        <f>_xlfn.XLOOKUP(T2233,Table7[Gender_Category],Table7[Gender_Key])</f>
        <v>GK-03</v>
      </c>
      <c r="H2233" s="10">
        <f>Cleaned_Data[[#This Row],[Units_Sold]]</f>
        <v>2</v>
      </c>
      <c r="I2233" s="10">
        <f>Cleaned_Data[[#This Row],[MRP]]</f>
        <v>6110.0300000000007</v>
      </c>
      <c r="J2233" s="10">
        <f>Cleaned_Data[[#This Row],[Discount_Applied]]</f>
        <v>0</v>
      </c>
      <c r="K2233" s="10">
        <f>Cleaned_Data[[#This Row],[Revenue]]</f>
        <v>0</v>
      </c>
      <c r="L2233" s="10">
        <f>Cleaned_Data[[#This Row],[Profit]]</f>
        <v>1586.94</v>
      </c>
      <c r="M2233" s="10" t="str">
        <f>Cleaned_Data[[#This Row],[Product_Name]]</f>
        <v>Air Zoom</v>
      </c>
      <c r="N2233" s="10" t="str">
        <f>Cleaned_Data[[#This Row],[Product_Line]]</f>
        <v>Running</v>
      </c>
      <c r="O2233" s="10" t="str">
        <f>Cleaned_Data[[#This Row],[Size]]</f>
        <v>XL</v>
      </c>
      <c r="P2233" s="10" t="str">
        <f t="shared" si="68"/>
        <v>Air Zoom|Running|XL</v>
      </c>
      <c r="Q2233" s="11">
        <f>Cleaned_Data[[#This Row],[Order_Date]]</f>
        <v>45299</v>
      </c>
      <c r="R2233" s="10" t="str">
        <f>Cleaned_Data[[#This Row],[Region]]</f>
        <v>Pune</v>
      </c>
      <c r="S2233" s="10" t="str">
        <f>Cleaned_Data[[#This Row],[Sales_Channel]]</f>
        <v>Online</v>
      </c>
      <c r="T2233" s="10" t="str">
        <f>Cleaned_Data[[#This Row],[Gender_Category]]</f>
        <v>Men</v>
      </c>
      <c r="U2233" t="str">
        <f t="shared" si="69"/>
        <v>DK-167</v>
      </c>
      <c r="V2233" s="10"/>
      <c r="W2233" s="10"/>
    </row>
    <row r="2234" spans="1:23" x14ac:dyDescent="0.3">
      <c r="A2234" s="10" t="s">
        <v>2553</v>
      </c>
      <c r="B2234" s="10">
        <f>Cleaned_Data[[#This Row],[Order_ID]]</f>
        <v>4339</v>
      </c>
      <c r="C2234" s="10" t="str">
        <f>_xlfn.XLOOKUP(P2234,Dim_Product!$E$2:$E$221,Dim_Product!$A$2:$A$221,"Not Found")</f>
        <v>PK-110</v>
      </c>
      <c r="D2234" s="10" t="str">
        <f>_xlfn.XLOOKUP(Table5[[#This Row],[Order_Date]],Table8[Date],Table8[Date_Key],"Not Found")</f>
        <v>Not Found</v>
      </c>
      <c r="E2234" s="10" t="str">
        <f>_xlfn.XLOOKUP(R2234,Table4[Region],Table4[Region_Key])</f>
        <v>RK-02</v>
      </c>
      <c r="F2234" s="10" t="str">
        <f>_xlfn.XLOOKUP(S2234,Table6[Sales_Channel],Table6[Channel_Key])</f>
        <v>CK-02</v>
      </c>
      <c r="G2234" s="10" t="str">
        <f>_xlfn.XLOOKUP(T2234,Table7[Gender_Category],Table7[Gender_Key])</f>
        <v>GK-02</v>
      </c>
      <c r="H2234" s="10">
        <f>Cleaned_Data[[#This Row],[Units_Sold]]</f>
        <v>2</v>
      </c>
      <c r="I2234" s="10">
        <f>Cleaned_Data[[#This Row],[MRP]]</f>
        <v>6110.0300000000007</v>
      </c>
      <c r="J2234" s="10">
        <f>Cleaned_Data[[#This Row],[Discount_Applied]]</f>
        <v>0.33</v>
      </c>
      <c r="K2234" s="10">
        <f>Cleaned_Data[[#This Row],[Revenue]]</f>
        <v>0</v>
      </c>
      <c r="L2234" s="10">
        <f>Cleaned_Data[[#This Row],[Profit]]</f>
        <v>2003</v>
      </c>
      <c r="M2234" s="10" t="str">
        <f>Cleaned_Data[[#This Row],[Product_Name]]</f>
        <v>Dunk Low</v>
      </c>
      <c r="N2234" s="10" t="str">
        <f>Cleaned_Data[[#This Row],[Product_Line]]</f>
        <v>Lifestyle</v>
      </c>
      <c r="O2234" s="10" t="str">
        <f>Cleaned_Data[[#This Row],[Size]]</f>
        <v>L</v>
      </c>
      <c r="P2234" s="10" t="str">
        <f t="shared" si="68"/>
        <v>Dunk Low|Lifestyle|L</v>
      </c>
      <c r="Q2234" s="11" t="str">
        <f>Cleaned_Data[[#This Row],[Order_Date]]</f>
        <v/>
      </c>
      <c r="R2234" s="10" t="str">
        <f>Cleaned_Data[[#This Row],[Region]]</f>
        <v>Hyderabad</v>
      </c>
      <c r="S2234" s="10" t="str">
        <f>Cleaned_Data[[#This Row],[Sales_Channel]]</f>
        <v>Retail</v>
      </c>
      <c r="T2234" s="10" t="str">
        <f>Cleaned_Data[[#This Row],[Gender_Category]]</f>
        <v>Women</v>
      </c>
      <c r="U2234" t="str">
        <f t="shared" si="69"/>
        <v>Not Found</v>
      </c>
      <c r="V2234" s="10"/>
      <c r="W2234" s="10"/>
    </row>
    <row r="2235" spans="1:23" x14ac:dyDescent="0.3">
      <c r="A2235" s="10" t="s">
        <v>2554</v>
      </c>
      <c r="B2235" s="10">
        <f>Cleaned_Data[[#This Row],[Order_ID]]</f>
        <v>4340</v>
      </c>
      <c r="C2235" s="10" t="str">
        <f>_xlfn.XLOOKUP(P2235,Dim_Product!$E$2:$E$221,Dim_Product!$A$2:$A$221,"Not Found")</f>
        <v>PK-216</v>
      </c>
      <c r="D2235" s="10" t="str">
        <f>_xlfn.XLOOKUP(Table5[[#This Row],[Order_Date]],Table8[Date],Table8[Date_Key],"Not Found")</f>
        <v>Not Found</v>
      </c>
      <c r="E2235" s="10" t="str">
        <f>_xlfn.XLOOKUP(R2235,Table4[Region],Table4[Region_Key])</f>
        <v>RK-01</v>
      </c>
      <c r="F2235" s="10" t="str">
        <f>_xlfn.XLOOKUP(S2235,Table6[Sales_Channel],Table6[Channel_Key])</f>
        <v>CK-02</v>
      </c>
      <c r="G2235" s="10" t="str">
        <f>_xlfn.XLOOKUP(T2235,Table7[Gender_Category],Table7[Gender_Key])</f>
        <v>GK-02</v>
      </c>
      <c r="H2235" s="10">
        <f>Cleaned_Data[[#This Row],[Units_Sold]]</f>
        <v>2</v>
      </c>
      <c r="I2235" s="10">
        <f>Cleaned_Data[[#This Row],[MRP]]</f>
        <v>3051.51</v>
      </c>
      <c r="J2235" s="10">
        <f>Cleaned_Data[[#This Row],[Discount_Applied]]</f>
        <v>0</v>
      </c>
      <c r="K2235" s="10">
        <f>Cleaned_Data[[#This Row],[Revenue]]</f>
        <v>0</v>
      </c>
      <c r="L2235" s="10">
        <f>Cleaned_Data[[#This Row],[Profit]]</f>
        <v>728.33</v>
      </c>
      <c r="M2235" s="10" t="str">
        <f>Cleaned_Data[[#This Row],[Product_Name]]</f>
        <v>ZoomX Invincible</v>
      </c>
      <c r="N2235" s="10" t="str">
        <f>Cleaned_Data[[#This Row],[Product_Line]]</f>
        <v>Training</v>
      </c>
      <c r="O2235" s="10" t="str">
        <f>Cleaned_Data[[#This Row],[Size]]</f>
        <v>6</v>
      </c>
      <c r="P2235" s="10" t="str">
        <f t="shared" si="68"/>
        <v>ZoomX Invincible|Training|6</v>
      </c>
      <c r="Q2235" s="11" t="str">
        <f>Cleaned_Data[[#This Row],[Order_Date]]</f>
        <v/>
      </c>
      <c r="R2235" s="10" t="str">
        <f>Cleaned_Data[[#This Row],[Region]]</f>
        <v>Bangalore</v>
      </c>
      <c r="S2235" s="10" t="str">
        <f>Cleaned_Data[[#This Row],[Sales_Channel]]</f>
        <v>Retail</v>
      </c>
      <c r="T2235" s="10" t="str">
        <f>Cleaned_Data[[#This Row],[Gender_Category]]</f>
        <v>Women</v>
      </c>
      <c r="U2235" t="str">
        <f t="shared" si="69"/>
        <v>Not Found</v>
      </c>
      <c r="V2235" s="10"/>
      <c r="W2235" s="10"/>
    </row>
    <row r="2236" spans="1:23" x14ac:dyDescent="0.3">
      <c r="A2236" s="10" t="s">
        <v>2555</v>
      </c>
      <c r="B2236" s="10">
        <f>Cleaned_Data[[#This Row],[Order_ID]]</f>
        <v>4341</v>
      </c>
      <c r="C2236" s="10" t="str">
        <f>_xlfn.XLOOKUP(P2236,Dim_Product!$E$2:$E$221,Dim_Product!$A$2:$A$221,"Not Found")</f>
        <v>PK-51</v>
      </c>
      <c r="D2236" s="10" t="str">
        <f>_xlfn.XLOOKUP(Table5[[#This Row],[Order_Date]],Table8[Date],Table8[Date_Key],"Not Found")</f>
        <v>Not Found</v>
      </c>
      <c r="E2236" s="10" t="str">
        <f>_xlfn.XLOOKUP(R2236,Table4[Region],Table4[Region_Key])</f>
        <v>RK-02</v>
      </c>
      <c r="F2236" s="10" t="str">
        <f>_xlfn.XLOOKUP(S2236,Table6[Sales_Channel],Table6[Channel_Key])</f>
        <v>CK-02</v>
      </c>
      <c r="G2236" s="10" t="str">
        <f>_xlfn.XLOOKUP(T2236,Table7[Gender_Category],Table7[Gender_Key])</f>
        <v>GK-01</v>
      </c>
      <c r="H2236" s="10">
        <f>Cleaned_Data[[#This Row],[Units_Sold]]</f>
        <v>2</v>
      </c>
      <c r="I2236" s="10">
        <f>Cleaned_Data[[#This Row],[MRP]]</f>
        <v>6110.0300000000007</v>
      </c>
      <c r="J2236" s="10">
        <f>Cleaned_Data[[#This Row],[Discount_Applied]]</f>
        <v>0</v>
      </c>
      <c r="K2236" s="10">
        <f>Cleaned_Data[[#This Row],[Revenue]]</f>
        <v>0</v>
      </c>
      <c r="L2236" s="10">
        <f>Cleaned_Data[[#This Row],[Profit]]</f>
        <v>-461.13</v>
      </c>
      <c r="M2236" s="10" t="str">
        <f>Cleaned_Data[[#This Row],[Product_Name]]</f>
        <v>Flex Trainer</v>
      </c>
      <c r="N2236" s="10" t="str">
        <f>Cleaned_Data[[#This Row],[Product_Line]]</f>
        <v>Training</v>
      </c>
      <c r="O2236" s="10" t="str">
        <f>Cleaned_Data[[#This Row],[Size]]</f>
        <v>NA</v>
      </c>
      <c r="P2236" s="10" t="str">
        <f t="shared" si="68"/>
        <v>Flex Trainer|Training|NA</v>
      </c>
      <c r="Q2236" s="11" t="str">
        <f>Cleaned_Data[[#This Row],[Order_Date]]</f>
        <v/>
      </c>
      <c r="R2236" s="10" t="str">
        <f>Cleaned_Data[[#This Row],[Region]]</f>
        <v>Hyderabad</v>
      </c>
      <c r="S2236" s="10" t="str">
        <f>Cleaned_Data[[#This Row],[Sales_Channel]]</f>
        <v>Retail</v>
      </c>
      <c r="T2236" s="10" t="str">
        <f>Cleaned_Data[[#This Row],[Gender_Category]]</f>
        <v>Kids</v>
      </c>
      <c r="U2236" t="str">
        <f t="shared" si="69"/>
        <v>Not Found</v>
      </c>
      <c r="V2236" s="10"/>
      <c r="W2236" s="10"/>
    </row>
    <row r="2237" spans="1:23" x14ac:dyDescent="0.3">
      <c r="A2237" s="10" t="s">
        <v>2556</v>
      </c>
      <c r="B2237" s="10">
        <f>Cleaned_Data[[#This Row],[Order_ID]]</f>
        <v>4343</v>
      </c>
      <c r="C2237" s="10" t="str">
        <f>_xlfn.XLOOKUP(P2237,Dim_Product!$E$2:$E$221,Dim_Product!$A$2:$A$221,"Not Found")</f>
        <v>PK-207</v>
      </c>
      <c r="D2237" s="10" t="str">
        <f>_xlfn.XLOOKUP(Table5[[#This Row],[Order_Date]],Table8[Date],Table8[Date_Key],"Not Found")</f>
        <v>DK-633</v>
      </c>
      <c r="E2237" s="10" t="str">
        <f>_xlfn.XLOOKUP(R2237,Table4[Region],Table4[Region_Key])</f>
        <v>RK-01</v>
      </c>
      <c r="F2237" s="10" t="str">
        <f>_xlfn.XLOOKUP(S2237,Table6[Sales_Channel],Table6[Channel_Key])</f>
        <v>CK-02</v>
      </c>
      <c r="G2237" s="10" t="str">
        <f>_xlfn.XLOOKUP(T2237,Table7[Gender_Category],Table7[Gender_Key])</f>
        <v>GK-01</v>
      </c>
      <c r="H2237" s="10">
        <f>Cleaned_Data[[#This Row],[Units_Sold]]</f>
        <v>2</v>
      </c>
      <c r="I2237" s="10">
        <f>Cleaned_Data[[#This Row],[MRP]]</f>
        <v>5890.69</v>
      </c>
      <c r="J2237" s="10">
        <f>Cleaned_Data[[#This Row],[Discount_Applied]]</f>
        <v>0</v>
      </c>
      <c r="K2237" s="10">
        <f>Cleaned_Data[[#This Row],[Revenue]]</f>
        <v>0</v>
      </c>
      <c r="L2237" s="10">
        <f>Cleaned_Data[[#This Row],[Profit]]</f>
        <v>1390.36</v>
      </c>
      <c r="M2237" s="10" t="str">
        <f>Cleaned_Data[[#This Row],[Product_Name]]</f>
        <v>Metcon 7</v>
      </c>
      <c r="N2237" s="10" t="str">
        <f>Cleaned_Data[[#This Row],[Product_Line]]</f>
        <v>Training</v>
      </c>
      <c r="O2237" s="10" t="str">
        <f>Cleaned_Data[[#This Row],[Size]]</f>
        <v>7</v>
      </c>
      <c r="P2237" s="10" t="str">
        <f t="shared" si="68"/>
        <v>Metcon 7|Training|7</v>
      </c>
      <c r="Q2237" s="11">
        <f>Cleaned_Data[[#This Row],[Order_Date]]</f>
        <v>45765</v>
      </c>
      <c r="R2237" s="10" t="str">
        <f>Cleaned_Data[[#This Row],[Region]]</f>
        <v>Bangalore</v>
      </c>
      <c r="S2237" s="10" t="str">
        <f>Cleaned_Data[[#This Row],[Sales_Channel]]</f>
        <v>Retail</v>
      </c>
      <c r="T2237" s="10" t="str">
        <f>Cleaned_Data[[#This Row],[Gender_Category]]</f>
        <v>Kids</v>
      </c>
      <c r="U2237" t="str">
        <f t="shared" si="69"/>
        <v>DK-633</v>
      </c>
      <c r="V2237" s="10"/>
      <c r="W2237" s="10"/>
    </row>
    <row r="2238" spans="1:23" x14ac:dyDescent="0.3">
      <c r="A2238" s="10" t="s">
        <v>2557</v>
      </c>
      <c r="B2238" s="10">
        <f>Cleaned_Data[[#This Row],[Order_ID]]</f>
        <v>4344</v>
      </c>
      <c r="C2238" s="10" t="str">
        <f>_xlfn.XLOOKUP(P2238,Dim_Product!$E$2:$E$221,Dim_Product!$A$2:$A$221,"Not Found")</f>
        <v>PK-156</v>
      </c>
      <c r="D2238" s="10" t="str">
        <f>_xlfn.XLOOKUP(Table5[[#This Row],[Order_Date]],Table8[Date],Table8[Date_Key],"Not Found")</f>
        <v>Not Found</v>
      </c>
      <c r="E2238" s="10" t="str">
        <f>_xlfn.XLOOKUP(R2238,Table4[Region],Table4[Region_Key])</f>
        <v>RK-05</v>
      </c>
      <c r="F2238" s="10" t="str">
        <f>_xlfn.XLOOKUP(S2238,Table6[Sales_Channel],Table6[Channel_Key])</f>
        <v>CK-01</v>
      </c>
      <c r="G2238" s="10" t="str">
        <f>_xlfn.XLOOKUP(T2238,Table7[Gender_Category],Table7[Gender_Key])</f>
        <v>GK-01</v>
      </c>
      <c r="H2238" s="10">
        <f>Cleaned_Data[[#This Row],[Units_Sold]]</f>
        <v>2</v>
      </c>
      <c r="I2238" s="10">
        <f>Cleaned_Data[[#This Row],[MRP]]</f>
        <v>6110.0300000000007</v>
      </c>
      <c r="J2238" s="10">
        <f>Cleaned_Data[[#This Row],[Discount_Applied]]</f>
        <v>0</v>
      </c>
      <c r="K2238" s="10">
        <f>Cleaned_Data[[#This Row],[Revenue]]</f>
        <v>0</v>
      </c>
      <c r="L2238" s="10">
        <f>Cleaned_Data[[#This Row],[Profit]]</f>
        <v>-467.18</v>
      </c>
      <c r="M2238" s="10" t="str">
        <f>Cleaned_Data[[#This Row],[Product_Name]]</f>
        <v>Premier III</v>
      </c>
      <c r="N2238" s="10" t="str">
        <f>Cleaned_Data[[#This Row],[Product_Line]]</f>
        <v>Soccer</v>
      </c>
      <c r="O2238" s="10" t="str">
        <f>Cleaned_Data[[#This Row],[Size]]</f>
        <v>8</v>
      </c>
      <c r="P2238" s="10" t="str">
        <f t="shared" si="68"/>
        <v>Premier III|Soccer|8</v>
      </c>
      <c r="Q2238" s="11" t="str">
        <f>Cleaned_Data[[#This Row],[Order_Date]]</f>
        <v/>
      </c>
      <c r="R2238" s="10" t="str">
        <f>Cleaned_Data[[#This Row],[Region]]</f>
        <v>Delhi</v>
      </c>
      <c r="S2238" s="10" t="str">
        <f>Cleaned_Data[[#This Row],[Sales_Channel]]</f>
        <v>Online</v>
      </c>
      <c r="T2238" s="10" t="str">
        <f>Cleaned_Data[[#This Row],[Gender_Category]]</f>
        <v>Kids</v>
      </c>
      <c r="U2238" t="str">
        <f t="shared" si="69"/>
        <v>Not Found</v>
      </c>
      <c r="V2238" s="10"/>
      <c r="W2238" s="10"/>
    </row>
    <row r="2239" spans="1:23" x14ac:dyDescent="0.3">
      <c r="A2239" s="10" t="s">
        <v>2558</v>
      </c>
      <c r="B2239" s="10">
        <f>Cleaned_Data[[#This Row],[Order_ID]]</f>
        <v>4345</v>
      </c>
      <c r="C2239" s="10" t="str">
        <f>_xlfn.XLOOKUP(P2239,Dim_Product!$E$2:$E$221,Dim_Product!$A$2:$A$221,"Not Found")</f>
        <v>PK-32</v>
      </c>
      <c r="D2239" s="10" t="str">
        <f>_xlfn.XLOOKUP(Table5[[#This Row],[Order_Date]],Table8[Date],Table8[Date_Key],"Not Found")</f>
        <v>DK-571</v>
      </c>
      <c r="E2239" s="10" t="str">
        <f>_xlfn.XLOOKUP(R2239,Table4[Region],Table4[Region_Key])</f>
        <v>RK-04</v>
      </c>
      <c r="F2239" s="10" t="str">
        <f>_xlfn.XLOOKUP(S2239,Table6[Sales_Channel],Table6[Channel_Key])</f>
        <v>CK-02</v>
      </c>
      <c r="G2239" s="10" t="str">
        <f>_xlfn.XLOOKUP(T2239,Table7[Gender_Category],Table7[Gender_Key])</f>
        <v>GK-01</v>
      </c>
      <c r="H2239" s="10">
        <f>Cleaned_Data[[#This Row],[Units_Sold]]</f>
        <v>2</v>
      </c>
      <c r="I2239" s="10">
        <f>Cleaned_Data[[#This Row],[MRP]]</f>
        <v>2282.8000000000002</v>
      </c>
      <c r="J2239" s="10">
        <f>Cleaned_Data[[#This Row],[Discount_Applied]]</f>
        <v>0.28000000000000003</v>
      </c>
      <c r="K2239" s="10">
        <f>Cleaned_Data[[#This Row],[Revenue]]</f>
        <v>0</v>
      </c>
      <c r="L2239" s="10">
        <f>Cleaned_Data[[#This Row],[Profit]]</f>
        <v>459.9</v>
      </c>
      <c r="M2239" s="10" t="str">
        <f>Cleaned_Data[[#This Row],[Product_Name]]</f>
        <v>Metcon 7</v>
      </c>
      <c r="N2239" s="10" t="str">
        <f>Cleaned_Data[[#This Row],[Product_Line]]</f>
        <v>Training</v>
      </c>
      <c r="O2239" s="10" t="str">
        <f>Cleaned_Data[[#This Row],[Size]]</f>
        <v>NA</v>
      </c>
      <c r="P2239" s="10" t="str">
        <f t="shared" si="68"/>
        <v>Metcon 7|Training|NA</v>
      </c>
      <c r="Q2239" s="11">
        <f>Cleaned_Data[[#This Row],[Order_Date]]</f>
        <v>45703</v>
      </c>
      <c r="R2239" s="10" t="str">
        <f>Cleaned_Data[[#This Row],[Region]]</f>
        <v>Pune</v>
      </c>
      <c r="S2239" s="10" t="str">
        <f>Cleaned_Data[[#This Row],[Sales_Channel]]</f>
        <v>Retail</v>
      </c>
      <c r="T2239" s="10" t="str">
        <f>Cleaned_Data[[#This Row],[Gender_Category]]</f>
        <v>Kids</v>
      </c>
      <c r="U2239" t="str">
        <f t="shared" si="69"/>
        <v>DK-571</v>
      </c>
      <c r="V2239" s="10"/>
      <c r="W2239" s="10"/>
    </row>
    <row r="2240" spans="1:23" x14ac:dyDescent="0.3">
      <c r="A2240" s="10" t="s">
        <v>2559</v>
      </c>
      <c r="B2240" s="10">
        <f>Cleaned_Data[[#This Row],[Order_ID]]</f>
        <v>4346</v>
      </c>
      <c r="C2240" s="10" t="str">
        <f>_xlfn.XLOOKUP(P2240,Dim_Product!$E$2:$E$221,Dim_Product!$A$2:$A$221,"Not Found")</f>
        <v>PK-81</v>
      </c>
      <c r="D2240" s="10" t="str">
        <f>_xlfn.XLOOKUP(Table5[[#This Row],[Order_Date]],Table8[Date],Table8[Date_Key],"Not Found")</f>
        <v>DK-508</v>
      </c>
      <c r="E2240" s="10" t="str">
        <f>_xlfn.XLOOKUP(R2240,Table4[Region],Table4[Region_Key])</f>
        <v>RK-03</v>
      </c>
      <c r="F2240" s="10" t="str">
        <f>_xlfn.XLOOKUP(S2240,Table6[Sales_Channel],Table6[Channel_Key])</f>
        <v>CK-01</v>
      </c>
      <c r="G2240" s="10" t="str">
        <f>_xlfn.XLOOKUP(T2240,Table7[Gender_Category],Table7[Gender_Key])</f>
        <v>GK-03</v>
      </c>
      <c r="H2240" s="10">
        <f>Cleaned_Data[[#This Row],[Units_Sold]]</f>
        <v>2</v>
      </c>
      <c r="I2240" s="10">
        <f>Cleaned_Data[[#This Row],[MRP]]</f>
        <v>6110.0300000000007</v>
      </c>
      <c r="J2240" s="10">
        <f>Cleaned_Data[[#This Row],[Discount_Applied]]</f>
        <v>0.71</v>
      </c>
      <c r="K2240" s="10">
        <f>Cleaned_Data[[#This Row],[Revenue]]</f>
        <v>0</v>
      </c>
      <c r="L2240" s="10">
        <f>Cleaned_Data[[#This Row],[Profit]]</f>
        <v>3222.9</v>
      </c>
      <c r="M2240" s="10" t="str">
        <f>Cleaned_Data[[#This Row],[Product_Name]]</f>
        <v>ZoomX Invincible</v>
      </c>
      <c r="N2240" s="10" t="str">
        <f>Cleaned_Data[[#This Row],[Product_Line]]</f>
        <v>Training</v>
      </c>
      <c r="O2240" s="10" t="str">
        <f>Cleaned_Data[[#This Row],[Size]]</f>
        <v>M</v>
      </c>
      <c r="P2240" s="10" t="str">
        <f t="shared" si="68"/>
        <v>ZoomX Invincible|Training|M</v>
      </c>
      <c r="Q2240" s="11">
        <f>Cleaned_Data[[#This Row],[Order_Date]]</f>
        <v>45640</v>
      </c>
      <c r="R2240" s="10" t="str">
        <f>Cleaned_Data[[#This Row],[Region]]</f>
        <v>Mumbai</v>
      </c>
      <c r="S2240" s="10" t="str">
        <f>Cleaned_Data[[#This Row],[Sales_Channel]]</f>
        <v>Online</v>
      </c>
      <c r="T2240" s="10" t="str">
        <f>Cleaned_Data[[#This Row],[Gender_Category]]</f>
        <v>Men</v>
      </c>
      <c r="U2240" t="str">
        <f t="shared" si="69"/>
        <v>DK-508</v>
      </c>
      <c r="V2240" s="10"/>
      <c r="W2240" s="10"/>
    </row>
    <row r="2241" spans="1:23" x14ac:dyDescent="0.3">
      <c r="A2241" s="10" t="s">
        <v>2560</v>
      </c>
      <c r="B2241" s="10">
        <f>Cleaned_Data[[#This Row],[Order_ID]]</f>
        <v>4347</v>
      </c>
      <c r="C2241" s="10" t="str">
        <f>_xlfn.XLOOKUP(P2241,Dim_Product!$E$2:$E$221,Dim_Product!$A$2:$A$221,"Not Found")</f>
        <v>PK-167</v>
      </c>
      <c r="D2241" s="10" t="str">
        <f>_xlfn.XLOOKUP(Table5[[#This Row],[Order_Date]],Table8[Date],Table8[Date_Key],"Not Found")</f>
        <v>DK-45</v>
      </c>
      <c r="E2241" s="10" t="str">
        <f>_xlfn.XLOOKUP(R2241,Table4[Region],Table4[Region_Key])</f>
        <v>RK-02</v>
      </c>
      <c r="F2241" s="10" t="str">
        <f>_xlfn.XLOOKUP(S2241,Table6[Sales_Channel],Table6[Channel_Key])</f>
        <v>CK-02</v>
      </c>
      <c r="G2241" s="10" t="str">
        <f>_xlfn.XLOOKUP(T2241,Table7[Gender_Category],Table7[Gender_Key])</f>
        <v>GK-03</v>
      </c>
      <c r="H2241" s="10">
        <f>Cleaned_Data[[#This Row],[Units_Sold]]</f>
        <v>-1</v>
      </c>
      <c r="I2241" s="10">
        <f>Cleaned_Data[[#This Row],[MRP]]</f>
        <v>9440.9500000000007</v>
      </c>
      <c r="J2241" s="10">
        <f>Cleaned_Data[[#This Row],[Discount_Applied]]</f>
        <v>0</v>
      </c>
      <c r="K2241" s="10">
        <f>Cleaned_Data[[#This Row],[Revenue]]</f>
        <v>0</v>
      </c>
      <c r="L2241" s="10">
        <f>Cleaned_Data[[#This Row],[Profit]]</f>
        <v>2945.56</v>
      </c>
      <c r="M2241" s="10" t="str">
        <f>Cleaned_Data[[#This Row],[Product_Name]]</f>
        <v>Dunk Low</v>
      </c>
      <c r="N2241" s="10" t="str">
        <f>Cleaned_Data[[#This Row],[Product_Line]]</f>
        <v>Lifestyle</v>
      </c>
      <c r="O2241" s="10" t="str">
        <f>Cleaned_Data[[#This Row],[Size]]</f>
        <v>12</v>
      </c>
      <c r="P2241" s="10" t="str">
        <f t="shared" si="68"/>
        <v>Dunk Low|Lifestyle|12</v>
      </c>
      <c r="Q2241" s="11">
        <f>Cleaned_Data[[#This Row],[Order_Date]]</f>
        <v>45177</v>
      </c>
      <c r="R2241" s="10" t="str">
        <f>Cleaned_Data[[#This Row],[Region]]</f>
        <v>Hyderabad</v>
      </c>
      <c r="S2241" s="10" t="str">
        <f>Cleaned_Data[[#This Row],[Sales_Channel]]</f>
        <v>Retail</v>
      </c>
      <c r="T2241" s="10" t="str">
        <f>Cleaned_Data[[#This Row],[Gender_Category]]</f>
        <v>Men</v>
      </c>
      <c r="U2241" t="str">
        <f t="shared" si="69"/>
        <v>DK-45</v>
      </c>
      <c r="V2241" s="10"/>
      <c r="W2241" s="10"/>
    </row>
    <row r="2242" spans="1:23" x14ac:dyDescent="0.3">
      <c r="A2242" s="10" t="s">
        <v>2561</v>
      </c>
      <c r="B2242" s="10">
        <f>Cleaned_Data[[#This Row],[Order_ID]]</f>
        <v>4348</v>
      </c>
      <c r="C2242" s="10" t="str">
        <f>_xlfn.XLOOKUP(P2242,Dim_Product!$E$2:$E$221,Dim_Product!$A$2:$A$221,"Not Found")</f>
        <v>PK-11</v>
      </c>
      <c r="D2242" s="10" t="str">
        <f>_xlfn.XLOOKUP(Table5[[#This Row],[Order_Date]],Table8[Date],Table8[Date_Key],"Not Found")</f>
        <v>DK-680</v>
      </c>
      <c r="E2242" s="10" t="str">
        <f>_xlfn.XLOOKUP(R2242,Table4[Region],Table4[Region_Key])</f>
        <v>RK-04</v>
      </c>
      <c r="F2242" s="10" t="str">
        <f>_xlfn.XLOOKUP(S2242,Table6[Sales_Channel],Table6[Channel_Key])</f>
        <v>CK-01</v>
      </c>
      <c r="G2242" s="10" t="str">
        <f>_xlfn.XLOOKUP(T2242,Table7[Gender_Category],Table7[Gender_Key])</f>
        <v>GK-02</v>
      </c>
      <c r="H2242" s="10">
        <f>Cleaned_Data[[#This Row],[Units_Sold]]</f>
        <v>2</v>
      </c>
      <c r="I2242" s="10">
        <f>Cleaned_Data[[#This Row],[MRP]]</f>
        <v>6110.0300000000007</v>
      </c>
      <c r="J2242" s="10">
        <f>Cleaned_Data[[#This Row],[Discount_Applied]]</f>
        <v>0</v>
      </c>
      <c r="K2242" s="10">
        <f>Cleaned_Data[[#This Row],[Revenue]]</f>
        <v>0</v>
      </c>
      <c r="L2242" s="10">
        <f>Cleaned_Data[[#This Row],[Profit]]</f>
        <v>25.44</v>
      </c>
      <c r="M2242" s="10" t="str">
        <f>Cleaned_Data[[#This Row],[Product_Name]]</f>
        <v>Blazer Mid</v>
      </c>
      <c r="N2242" s="10" t="str">
        <f>Cleaned_Data[[#This Row],[Product_Line]]</f>
        <v>Lifestyle</v>
      </c>
      <c r="O2242" s="10" t="str">
        <f>Cleaned_Data[[#This Row],[Size]]</f>
        <v>NA</v>
      </c>
      <c r="P2242" s="10" t="str">
        <f t="shared" si="68"/>
        <v>Blazer Mid|Lifestyle|NA</v>
      </c>
      <c r="Q2242" s="11">
        <f>Cleaned_Data[[#This Row],[Order_Date]]</f>
        <v>45812</v>
      </c>
      <c r="R2242" s="10" t="str">
        <f>Cleaned_Data[[#This Row],[Region]]</f>
        <v>Pune</v>
      </c>
      <c r="S2242" s="10" t="str">
        <f>Cleaned_Data[[#This Row],[Sales_Channel]]</f>
        <v>Online</v>
      </c>
      <c r="T2242" s="10" t="str">
        <f>Cleaned_Data[[#This Row],[Gender_Category]]</f>
        <v>Women</v>
      </c>
      <c r="U2242" t="str">
        <f t="shared" si="69"/>
        <v>DK-680</v>
      </c>
      <c r="V2242" s="10"/>
      <c r="W2242" s="10"/>
    </row>
    <row r="2243" spans="1:23" x14ac:dyDescent="0.3">
      <c r="A2243" s="10" t="s">
        <v>2562</v>
      </c>
      <c r="B2243" s="10">
        <f>Cleaned_Data[[#This Row],[Order_ID]]</f>
        <v>4349</v>
      </c>
      <c r="C2243" s="10" t="str">
        <f>_xlfn.XLOOKUP(P2243,Dim_Product!$E$2:$E$221,Dim_Product!$A$2:$A$221,"Not Found")</f>
        <v>PK-51</v>
      </c>
      <c r="D2243" s="10" t="str">
        <f>_xlfn.XLOOKUP(Table5[[#This Row],[Order_Date]],Table8[Date],Table8[Date_Key],"Not Found")</f>
        <v>DK-462</v>
      </c>
      <c r="E2243" s="10" t="str">
        <f>_xlfn.XLOOKUP(R2243,Table4[Region],Table4[Region_Key])</f>
        <v>RK-03</v>
      </c>
      <c r="F2243" s="10" t="str">
        <f>_xlfn.XLOOKUP(S2243,Table6[Sales_Channel],Table6[Channel_Key])</f>
        <v>CK-02</v>
      </c>
      <c r="G2243" s="10" t="str">
        <f>_xlfn.XLOOKUP(T2243,Table7[Gender_Category],Table7[Gender_Key])</f>
        <v>GK-02</v>
      </c>
      <c r="H2243" s="10">
        <f>Cleaned_Data[[#This Row],[Units_Sold]]</f>
        <v>2</v>
      </c>
      <c r="I2243" s="10">
        <f>Cleaned_Data[[#This Row],[MRP]]</f>
        <v>6110.0300000000007</v>
      </c>
      <c r="J2243" s="10">
        <f>Cleaned_Data[[#This Row],[Discount_Applied]]</f>
        <v>0</v>
      </c>
      <c r="K2243" s="10">
        <f>Cleaned_Data[[#This Row],[Revenue]]</f>
        <v>0</v>
      </c>
      <c r="L2243" s="10">
        <f>Cleaned_Data[[#This Row],[Profit]]</f>
        <v>1799.33</v>
      </c>
      <c r="M2243" s="10" t="str">
        <f>Cleaned_Data[[#This Row],[Product_Name]]</f>
        <v>Flex Trainer</v>
      </c>
      <c r="N2243" s="10" t="str">
        <f>Cleaned_Data[[#This Row],[Product_Line]]</f>
        <v>Training</v>
      </c>
      <c r="O2243" s="10" t="str">
        <f>Cleaned_Data[[#This Row],[Size]]</f>
        <v>NA</v>
      </c>
      <c r="P2243" s="10" t="str">
        <f t="shared" ref="P2243:P2306" si="70">TRIM(M2243)&amp;"|"&amp;TRIM(N2243)&amp;"|"&amp;TRIM(O2243)</f>
        <v>Flex Trainer|Training|NA</v>
      </c>
      <c r="Q2243" s="11">
        <f>Cleaned_Data[[#This Row],[Order_Date]]</f>
        <v>45594</v>
      </c>
      <c r="R2243" s="10" t="str">
        <f>Cleaned_Data[[#This Row],[Region]]</f>
        <v>Mumbai</v>
      </c>
      <c r="S2243" s="10" t="str">
        <f>Cleaned_Data[[#This Row],[Sales_Channel]]</f>
        <v>Retail</v>
      </c>
      <c r="T2243" s="10" t="str">
        <f>Cleaned_Data[[#This Row],[Gender_Category]]</f>
        <v>Women</v>
      </c>
      <c r="U2243" t="str">
        <f t="shared" ref="U2243:U2306" si="71">IF(D2243="",0,D2243)</f>
        <v>DK-462</v>
      </c>
      <c r="V2243" s="10"/>
      <c r="W2243" s="10"/>
    </row>
    <row r="2244" spans="1:23" x14ac:dyDescent="0.3">
      <c r="A2244" s="10" t="s">
        <v>2563</v>
      </c>
      <c r="B2244" s="10">
        <f>Cleaned_Data[[#This Row],[Order_ID]]</f>
        <v>4350</v>
      </c>
      <c r="C2244" s="10" t="str">
        <f>_xlfn.XLOOKUP(P2244,Dim_Product!$E$2:$E$221,Dim_Product!$A$2:$A$221,"Not Found")</f>
        <v>PK-122</v>
      </c>
      <c r="D2244" s="10" t="str">
        <f>_xlfn.XLOOKUP(Table5[[#This Row],[Order_Date]],Table8[Date],Table8[Date_Key],"Not Found")</f>
        <v>DK-534</v>
      </c>
      <c r="E2244" s="10" t="str">
        <f>_xlfn.XLOOKUP(R2244,Table4[Region],Table4[Region_Key])</f>
        <v>RK-05</v>
      </c>
      <c r="F2244" s="10" t="str">
        <f>_xlfn.XLOOKUP(S2244,Table6[Sales_Channel],Table6[Channel_Key])</f>
        <v>CK-01</v>
      </c>
      <c r="G2244" s="10" t="str">
        <f>_xlfn.XLOOKUP(T2244,Table7[Gender_Category],Table7[Gender_Key])</f>
        <v>GK-03</v>
      </c>
      <c r="H2244" s="10">
        <f>Cleaned_Data[[#This Row],[Units_Sold]]</f>
        <v>0</v>
      </c>
      <c r="I2244" s="10">
        <f>Cleaned_Data[[#This Row],[MRP]]</f>
        <v>6110.0300000000007</v>
      </c>
      <c r="J2244" s="10">
        <f>Cleaned_Data[[#This Row],[Discount_Applied]]</f>
        <v>0</v>
      </c>
      <c r="K2244" s="10">
        <f>Cleaned_Data[[#This Row],[Revenue]]</f>
        <v>0</v>
      </c>
      <c r="L2244" s="10">
        <f>Cleaned_Data[[#This Row],[Profit]]</f>
        <v>2515.85</v>
      </c>
      <c r="M2244" s="10" t="str">
        <f>Cleaned_Data[[#This Row],[Product_Name]]</f>
        <v>Phantom GT</v>
      </c>
      <c r="N2244" s="10" t="str">
        <f>Cleaned_Data[[#This Row],[Product_Line]]</f>
        <v>Soccer</v>
      </c>
      <c r="O2244" s="10" t="str">
        <f>Cleaned_Data[[#This Row],[Size]]</f>
        <v>M</v>
      </c>
      <c r="P2244" s="10" t="str">
        <f t="shared" si="70"/>
        <v>Phantom GT|Soccer|M</v>
      </c>
      <c r="Q2244" s="11">
        <f>Cleaned_Data[[#This Row],[Order_Date]]</f>
        <v>45666</v>
      </c>
      <c r="R2244" s="10" t="str">
        <f>Cleaned_Data[[#This Row],[Region]]</f>
        <v>Delhi</v>
      </c>
      <c r="S2244" s="10" t="str">
        <f>Cleaned_Data[[#This Row],[Sales_Channel]]</f>
        <v>Online</v>
      </c>
      <c r="T2244" s="10" t="str">
        <f>Cleaned_Data[[#This Row],[Gender_Category]]</f>
        <v>Men</v>
      </c>
      <c r="U2244" t="str">
        <f t="shared" si="71"/>
        <v>DK-534</v>
      </c>
      <c r="V2244" s="10"/>
      <c r="W2244" s="10"/>
    </row>
    <row r="2245" spans="1:23" x14ac:dyDescent="0.3">
      <c r="A2245" s="10" t="s">
        <v>2564</v>
      </c>
      <c r="B2245" s="10">
        <f>Cleaned_Data[[#This Row],[Order_ID]]</f>
        <v>4351</v>
      </c>
      <c r="C2245" s="10" t="str">
        <f>_xlfn.XLOOKUP(P2245,Dim_Product!$E$2:$E$221,Dim_Product!$A$2:$A$221,"Not Found")</f>
        <v>PK-08</v>
      </c>
      <c r="D2245" s="10" t="str">
        <f>_xlfn.XLOOKUP(Table5[[#This Row],[Order_Date]],Table8[Date],Table8[Date_Key],"Not Found")</f>
        <v>Not Found</v>
      </c>
      <c r="E2245" s="10" t="str">
        <f>_xlfn.XLOOKUP(R2245,Table4[Region],Table4[Region_Key])</f>
        <v>RK-04</v>
      </c>
      <c r="F2245" s="10" t="str">
        <f>_xlfn.XLOOKUP(S2245,Table6[Sales_Channel],Table6[Channel_Key])</f>
        <v>CK-01</v>
      </c>
      <c r="G2245" s="10" t="str">
        <f>_xlfn.XLOOKUP(T2245,Table7[Gender_Category],Table7[Gender_Key])</f>
        <v>GK-03</v>
      </c>
      <c r="H2245" s="10">
        <f>Cleaned_Data[[#This Row],[Units_Sold]]</f>
        <v>0</v>
      </c>
      <c r="I2245" s="10">
        <f>Cleaned_Data[[#This Row],[MRP]]</f>
        <v>6110.0300000000007</v>
      </c>
      <c r="J2245" s="10">
        <f>Cleaned_Data[[#This Row],[Discount_Applied]]</f>
        <v>0</v>
      </c>
      <c r="K2245" s="10">
        <f>Cleaned_Data[[#This Row],[Revenue]]</f>
        <v>0</v>
      </c>
      <c r="L2245" s="10">
        <f>Cleaned_Data[[#This Row],[Profit]]</f>
        <v>3303.1</v>
      </c>
      <c r="M2245" s="10" t="str">
        <f>Cleaned_Data[[#This Row],[Product_Name]]</f>
        <v>Mercurial Superfly</v>
      </c>
      <c r="N2245" s="10" t="str">
        <f>Cleaned_Data[[#This Row],[Product_Line]]</f>
        <v>Soccer</v>
      </c>
      <c r="O2245" s="10" t="str">
        <f>Cleaned_Data[[#This Row],[Size]]</f>
        <v>M</v>
      </c>
      <c r="P2245" s="10" t="str">
        <f t="shared" si="70"/>
        <v>Mercurial Superfly|Soccer|M</v>
      </c>
      <c r="Q2245" s="11" t="str">
        <f>Cleaned_Data[[#This Row],[Order_Date]]</f>
        <v/>
      </c>
      <c r="R2245" s="10" t="str">
        <f>Cleaned_Data[[#This Row],[Region]]</f>
        <v>Pune</v>
      </c>
      <c r="S2245" s="10" t="str">
        <f>Cleaned_Data[[#This Row],[Sales_Channel]]</f>
        <v>Online</v>
      </c>
      <c r="T2245" s="10" t="str">
        <f>Cleaned_Data[[#This Row],[Gender_Category]]</f>
        <v>Men</v>
      </c>
      <c r="U2245" t="str">
        <f t="shared" si="71"/>
        <v>Not Found</v>
      </c>
      <c r="V2245" s="10"/>
      <c r="W2245" s="10"/>
    </row>
    <row r="2246" spans="1:23" x14ac:dyDescent="0.3">
      <c r="A2246" s="10" t="s">
        <v>2565</v>
      </c>
      <c r="B2246" s="10">
        <f>Cleaned_Data[[#This Row],[Order_ID]]</f>
        <v>4352</v>
      </c>
      <c r="C2246" s="10" t="str">
        <f>_xlfn.XLOOKUP(P2246,Dim_Product!$E$2:$E$221,Dim_Product!$A$2:$A$221,"Not Found")</f>
        <v>PK-205</v>
      </c>
      <c r="D2246" s="10" t="str">
        <f>_xlfn.XLOOKUP(Table5[[#This Row],[Order_Date]],Table8[Date],Table8[Date_Key],"Not Found")</f>
        <v>Not Found</v>
      </c>
      <c r="E2246" s="10" t="str">
        <f>_xlfn.XLOOKUP(R2246,Table4[Region],Table4[Region_Key])</f>
        <v>RK-06</v>
      </c>
      <c r="F2246" s="10" t="str">
        <f>_xlfn.XLOOKUP(S2246,Table6[Sales_Channel],Table6[Channel_Key])</f>
        <v>CK-02</v>
      </c>
      <c r="G2246" s="10" t="str">
        <f>_xlfn.XLOOKUP(T2246,Table7[Gender_Category],Table7[Gender_Key])</f>
        <v>GK-03</v>
      </c>
      <c r="H2246" s="10">
        <f>Cleaned_Data[[#This Row],[Units_Sold]]</f>
        <v>-1</v>
      </c>
      <c r="I2246" s="10">
        <f>Cleaned_Data[[#This Row],[MRP]]</f>
        <v>9332.64</v>
      </c>
      <c r="J2246" s="10">
        <f>Cleaned_Data[[#This Row],[Discount_Applied]]</f>
        <v>0.56999999999999995</v>
      </c>
      <c r="K2246" s="10">
        <f>Cleaned_Data[[#This Row],[Revenue]]</f>
        <v>-4013.04</v>
      </c>
      <c r="L2246" s="10">
        <f>Cleaned_Data[[#This Row],[Profit]]</f>
        <v>-238.9</v>
      </c>
      <c r="M2246" s="10" t="str">
        <f>Cleaned_Data[[#This Row],[Product_Name]]</f>
        <v>Pegasus Turbo</v>
      </c>
      <c r="N2246" s="10" t="str">
        <f>Cleaned_Data[[#This Row],[Product_Line]]</f>
        <v>Running</v>
      </c>
      <c r="O2246" s="10" t="str">
        <f>Cleaned_Data[[#This Row],[Size]]</f>
        <v>9</v>
      </c>
      <c r="P2246" s="10" t="str">
        <f t="shared" si="70"/>
        <v>Pegasus Turbo|Running|9</v>
      </c>
      <c r="Q2246" s="11" t="str">
        <f>Cleaned_Data[[#This Row],[Order_Date]]</f>
        <v/>
      </c>
      <c r="R2246" s="10" t="str">
        <f>Cleaned_Data[[#This Row],[Region]]</f>
        <v>Kolkata</v>
      </c>
      <c r="S2246" s="10" t="str">
        <f>Cleaned_Data[[#This Row],[Sales_Channel]]</f>
        <v>Retail</v>
      </c>
      <c r="T2246" s="10" t="str">
        <f>Cleaned_Data[[#This Row],[Gender_Category]]</f>
        <v>Men</v>
      </c>
      <c r="U2246" t="str">
        <f t="shared" si="71"/>
        <v>Not Found</v>
      </c>
      <c r="V2246" s="10"/>
      <c r="W2246" s="10"/>
    </row>
    <row r="2247" spans="1:23" x14ac:dyDescent="0.3">
      <c r="A2247" s="10" t="s">
        <v>2566</v>
      </c>
      <c r="B2247" s="10">
        <f>Cleaned_Data[[#This Row],[Order_ID]]</f>
        <v>4353</v>
      </c>
      <c r="C2247" s="10" t="str">
        <f>_xlfn.XLOOKUP(P2247,Dim_Product!$E$2:$E$221,Dim_Product!$A$2:$A$221,"Not Found")</f>
        <v>PK-03</v>
      </c>
      <c r="D2247" s="10" t="str">
        <f>_xlfn.XLOOKUP(Table5[[#This Row],[Order_Date]],Table8[Date],Table8[Date_Key],"Not Found")</f>
        <v>DK-506</v>
      </c>
      <c r="E2247" s="10" t="str">
        <f>_xlfn.XLOOKUP(R2247,Table4[Region],Table4[Region_Key])</f>
        <v>RK-01</v>
      </c>
      <c r="F2247" s="10" t="str">
        <f>_xlfn.XLOOKUP(S2247,Table6[Sales_Channel],Table6[Channel_Key])</f>
        <v>CK-02</v>
      </c>
      <c r="G2247" s="10" t="str">
        <f>_xlfn.XLOOKUP(T2247,Table7[Gender_Category],Table7[Gender_Key])</f>
        <v>GK-03</v>
      </c>
      <c r="H2247" s="10">
        <f>Cleaned_Data[[#This Row],[Units_Sold]]</f>
        <v>-1</v>
      </c>
      <c r="I2247" s="10">
        <f>Cleaned_Data[[#This Row],[MRP]]</f>
        <v>6110.0300000000007</v>
      </c>
      <c r="J2247" s="10">
        <f>Cleaned_Data[[#This Row],[Discount_Applied]]</f>
        <v>0</v>
      </c>
      <c r="K2247" s="10">
        <f>Cleaned_Data[[#This Row],[Revenue]]</f>
        <v>0</v>
      </c>
      <c r="L2247" s="10">
        <f>Cleaned_Data[[#This Row],[Profit]]</f>
        <v>1665.83</v>
      </c>
      <c r="M2247" s="10" t="str">
        <f>Cleaned_Data[[#This Row],[Product_Name]]</f>
        <v>Premier III</v>
      </c>
      <c r="N2247" s="10" t="str">
        <f>Cleaned_Data[[#This Row],[Product_Line]]</f>
        <v>Soccer</v>
      </c>
      <c r="O2247" s="10" t="str">
        <f>Cleaned_Data[[#This Row],[Size]]</f>
        <v>M</v>
      </c>
      <c r="P2247" s="10" t="str">
        <f t="shared" si="70"/>
        <v>Premier III|Soccer|M</v>
      </c>
      <c r="Q2247" s="11">
        <f>Cleaned_Data[[#This Row],[Order_Date]]</f>
        <v>45638</v>
      </c>
      <c r="R2247" s="10" t="str">
        <f>Cleaned_Data[[#This Row],[Region]]</f>
        <v>Bangalore</v>
      </c>
      <c r="S2247" s="10" t="str">
        <f>Cleaned_Data[[#This Row],[Sales_Channel]]</f>
        <v>Retail</v>
      </c>
      <c r="T2247" s="10" t="str">
        <f>Cleaned_Data[[#This Row],[Gender_Category]]</f>
        <v>Men</v>
      </c>
      <c r="U2247" t="str">
        <f t="shared" si="71"/>
        <v>DK-506</v>
      </c>
      <c r="V2247" s="10"/>
      <c r="W2247" s="10"/>
    </row>
    <row r="2248" spans="1:23" x14ac:dyDescent="0.3">
      <c r="A2248" s="10" t="s">
        <v>2567</v>
      </c>
      <c r="B2248" s="10">
        <f>Cleaned_Data[[#This Row],[Order_ID]]</f>
        <v>4354</v>
      </c>
      <c r="C2248" s="10" t="str">
        <f>_xlfn.XLOOKUP(P2248,Dim_Product!$E$2:$E$221,Dim_Product!$A$2:$A$221,"Not Found")</f>
        <v>PK-28</v>
      </c>
      <c r="D2248" s="10" t="str">
        <f>_xlfn.XLOOKUP(Table5[[#This Row],[Order_Date]],Table8[Date],Table8[Date_Key],"Not Found")</f>
        <v>DK-535</v>
      </c>
      <c r="E2248" s="10" t="str">
        <f>_xlfn.XLOOKUP(R2248,Table4[Region],Table4[Region_Key])</f>
        <v>RK-06</v>
      </c>
      <c r="F2248" s="10" t="str">
        <f>_xlfn.XLOOKUP(S2248,Table6[Sales_Channel],Table6[Channel_Key])</f>
        <v>CK-02</v>
      </c>
      <c r="G2248" s="10" t="str">
        <f>_xlfn.XLOOKUP(T2248,Table7[Gender_Category],Table7[Gender_Key])</f>
        <v>GK-03</v>
      </c>
      <c r="H2248" s="10">
        <f>Cleaned_Data[[#This Row],[Units_Sold]]</f>
        <v>-1</v>
      </c>
      <c r="I2248" s="10">
        <f>Cleaned_Data[[#This Row],[MRP]]</f>
        <v>6908.65</v>
      </c>
      <c r="J2248" s="10">
        <f>Cleaned_Data[[#This Row],[Discount_Applied]]</f>
        <v>0</v>
      </c>
      <c r="K2248" s="10">
        <f>Cleaned_Data[[#This Row],[Revenue]]</f>
        <v>0</v>
      </c>
      <c r="L2248" s="10">
        <f>Cleaned_Data[[#This Row],[Profit]]</f>
        <v>720.09</v>
      </c>
      <c r="M2248" s="10" t="str">
        <f>Cleaned_Data[[#This Row],[Product_Name]]</f>
        <v>Premier III</v>
      </c>
      <c r="N2248" s="10" t="str">
        <f>Cleaned_Data[[#This Row],[Product_Line]]</f>
        <v>Soccer</v>
      </c>
      <c r="O2248" s="10" t="str">
        <f>Cleaned_Data[[#This Row],[Size]]</f>
        <v>NA</v>
      </c>
      <c r="P2248" s="10" t="str">
        <f t="shared" si="70"/>
        <v>Premier III|Soccer|NA</v>
      </c>
      <c r="Q2248" s="11">
        <f>Cleaned_Data[[#This Row],[Order_Date]]</f>
        <v>45667</v>
      </c>
      <c r="R2248" s="10" t="str">
        <f>Cleaned_Data[[#This Row],[Region]]</f>
        <v>Kolkata</v>
      </c>
      <c r="S2248" s="10" t="str">
        <f>Cleaned_Data[[#This Row],[Sales_Channel]]</f>
        <v>Retail</v>
      </c>
      <c r="T2248" s="10" t="str">
        <f>Cleaned_Data[[#This Row],[Gender_Category]]</f>
        <v>Men</v>
      </c>
      <c r="U2248" t="str">
        <f t="shared" si="71"/>
        <v>DK-535</v>
      </c>
      <c r="V2248" s="10"/>
      <c r="W2248" s="10"/>
    </row>
    <row r="2249" spans="1:23" x14ac:dyDescent="0.3">
      <c r="A2249" s="10" t="s">
        <v>2568</v>
      </c>
      <c r="B2249" s="10">
        <f>Cleaned_Data[[#This Row],[Order_ID]]</f>
        <v>4356</v>
      </c>
      <c r="C2249" s="10" t="str">
        <f>_xlfn.XLOOKUP(P2249,Dim_Product!$E$2:$E$221,Dim_Product!$A$2:$A$221,"Not Found")</f>
        <v>PK-122</v>
      </c>
      <c r="D2249" s="10" t="str">
        <f>_xlfn.XLOOKUP(Table5[[#This Row],[Order_Date]],Table8[Date],Table8[Date_Key],"Not Found")</f>
        <v>DK-582</v>
      </c>
      <c r="E2249" s="10" t="str">
        <f>_xlfn.XLOOKUP(R2249,Table4[Region],Table4[Region_Key])</f>
        <v>RK-05</v>
      </c>
      <c r="F2249" s="10" t="str">
        <f>_xlfn.XLOOKUP(S2249,Table6[Sales_Channel],Table6[Channel_Key])</f>
        <v>CK-01</v>
      </c>
      <c r="G2249" s="10" t="str">
        <f>_xlfn.XLOOKUP(T2249,Table7[Gender_Category],Table7[Gender_Key])</f>
        <v>GK-03</v>
      </c>
      <c r="H2249" s="10">
        <f>Cleaned_Data[[#This Row],[Units_Sold]]</f>
        <v>1</v>
      </c>
      <c r="I2249" s="10">
        <f>Cleaned_Data[[#This Row],[MRP]]</f>
        <v>9557.32</v>
      </c>
      <c r="J2249" s="10">
        <f>Cleaned_Data[[#This Row],[Discount_Applied]]</f>
        <v>0</v>
      </c>
      <c r="K2249" s="10">
        <f>Cleaned_Data[[#This Row],[Revenue]]</f>
        <v>0</v>
      </c>
      <c r="L2249" s="10">
        <f>Cleaned_Data[[#This Row],[Profit]]</f>
        <v>1465.63</v>
      </c>
      <c r="M2249" s="10" t="str">
        <f>Cleaned_Data[[#This Row],[Product_Name]]</f>
        <v>Phantom GT</v>
      </c>
      <c r="N2249" s="10" t="str">
        <f>Cleaned_Data[[#This Row],[Product_Line]]</f>
        <v>Soccer</v>
      </c>
      <c r="O2249" s="10" t="str">
        <f>Cleaned_Data[[#This Row],[Size]]</f>
        <v>M</v>
      </c>
      <c r="P2249" s="10" t="str">
        <f t="shared" si="70"/>
        <v>Phantom GT|Soccer|M</v>
      </c>
      <c r="Q2249" s="11">
        <f>Cleaned_Data[[#This Row],[Order_Date]]</f>
        <v>45714</v>
      </c>
      <c r="R2249" s="10" t="str">
        <f>Cleaned_Data[[#This Row],[Region]]</f>
        <v>Delhi</v>
      </c>
      <c r="S2249" s="10" t="str">
        <f>Cleaned_Data[[#This Row],[Sales_Channel]]</f>
        <v>Online</v>
      </c>
      <c r="T2249" s="10" t="str">
        <f>Cleaned_Data[[#This Row],[Gender_Category]]</f>
        <v>Men</v>
      </c>
      <c r="U2249" t="str">
        <f t="shared" si="71"/>
        <v>DK-582</v>
      </c>
      <c r="V2249" s="10"/>
      <c r="W2249" s="10"/>
    </row>
    <row r="2250" spans="1:23" x14ac:dyDescent="0.3">
      <c r="A2250" s="10" t="s">
        <v>2569</v>
      </c>
      <c r="B2250" s="10">
        <f>Cleaned_Data[[#This Row],[Order_ID]]</f>
        <v>4357</v>
      </c>
      <c r="C2250" s="10" t="str">
        <f>_xlfn.XLOOKUP(P2250,Dim_Product!$E$2:$E$221,Dim_Product!$A$2:$A$221,"Not Found")</f>
        <v>PK-196</v>
      </c>
      <c r="D2250" s="10" t="str">
        <f>_xlfn.XLOOKUP(Table5[[#This Row],[Order_Date]],Table8[Date],Table8[Date_Key],"Not Found")</f>
        <v>Not Found</v>
      </c>
      <c r="E2250" s="10" t="str">
        <f>_xlfn.XLOOKUP(R2250,Table4[Region],Table4[Region_Key])</f>
        <v>RK-04</v>
      </c>
      <c r="F2250" s="10" t="str">
        <f>_xlfn.XLOOKUP(S2250,Table6[Sales_Channel],Table6[Channel_Key])</f>
        <v>CK-01</v>
      </c>
      <c r="G2250" s="10" t="str">
        <f>_xlfn.XLOOKUP(T2250,Table7[Gender_Category],Table7[Gender_Key])</f>
        <v>GK-02</v>
      </c>
      <c r="H2250" s="10">
        <f>Cleaned_Data[[#This Row],[Units_Sold]]</f>
        <v>2</v>
      </c>
      <c r="I2250" s="10">
        <f>Cleaned_Data[[#This Row],[MRP]]</f>
        <v>7723.9</v>
      </c>
      <c r="J2250" s="10">
        <f>Cleaned_Data[[#This Row],[Discount_Applied]]</f>
        <v>0</v>
      </c>
      <c r="K2250" s="10">
        <f>Cleaned_Data[[#This Row],[Revenue]]</f>
        <v>0</v>
      </c>
      <c r="L2250" s="10">
        <f>Cleaned_Data[[#This Row],[Profit]]</f>
        <v>3626.91</v>
      </c>
      <c r="M2250" s="10" t="str">
        <f>Cleaned_Data[[#This Row],[Product_Name]]</f>
        <v>Air Force 1</v>
      </c>
      <c r="N2250" s="10" t="str">
        <f>Cleaned_Data[[#This Row],[Product_Line]]</f>
        <v>Lifestyle</v>
      </c>
      <c r="O2250" s="10" t="str">
        <f>Cleaned_Data[[#This Row],[Size]]</f>
        <v>6</v>
      </c>
      <c r="P2250" s="10" t="str">
        <f t="shared" si="70"/>
        <v>Air Force 1|Lifestyle|6</v>
      </c>
      <c r="Q2250" s="11" t="str">
        <f>Cleaned_Data[[#This Row],[Order_Date]]</f>
        <v/>
      </c>
      <c r="R2250" s="10" t="str">
        <f>Cleaned_Data[[#This Row],[Region]]</f>
        <v>Pune</v>
      </c>
      <c r="S2250" s="10" t="str">
        <f>Cleaned_Data[[#This Row],[Sales_Channel]]</f>
        <v>Online</v>
      </c>
      <c r="T2250" s="10" t="str">
        <f>Cleaned_Data[[#This Row],[Gender_Category]]</f>
        <v>Women</v>
      </c>
      <c r="U2250" t="str">
        <f t="shared" si="71"/>
        <v>Not Found</v>
      </c>
      <c r="V2250" s="10"/>
      <c r="W2250" s="10"/>
    </row>
    <row r="2251" spans="1:23" x14ac:dyDescent="0.3">
      <c r="A2251" s="10" t="s">
        <v>2570</v>
      </c>
      <c r="B2251" s="10">
        <f>Cleaned_Data[[#This Row],[Order_ID]]</f>
        <v>4358</v>
      </c>
      <c r="C2251" s="10" t="str">
        <f>_xlfn.XLOOKUP(P2251,Dim_Product!$E$2:$E$221,Dim_Product!$A$2:$A$221,"Not Found")</f>
        <v>PK-66</v>
      </c>
      <c r="D2251" s="10" t="str">
        <f>_xlfn.XLOOKUP(Table5[[#This Row],[Order_Date]],Table8[Date],Table8[Date_Key],"Not Found")</f>
        <v>DK-444</v>
      </c>
      <c r="E2251" s="10" t="str">
        <f>_xlfn.XLOOKUP(R2251,Table4[Region],Table4[Region_Key])</f>
        <v>RK-03</v>
      </c>
      <c r="F2251" s="10" t="str">
        <f>_xlfn.XLOOKUP(S2251,Table6[Sales_Channel],Table6[Channel_Key])</f>
        <v>CK-01</v>
      </c>
      <c r="G2251" s="10" t="str">
        <f>_xlfn.XLOOKUP(T2251,Table7[Gender_Category],Table7[Gender_Key])</f>
        <v>GK-01</v>
      </c>
      <c r="H2251" s="10">
        <f>Cleaned_Data[[#This Row],[Units_Sold]]</f>
        <v>2</v>
      </c>
      <c r="I2251" s="10">
        <f>Cleaned_Data[[#This Row],[MRP]]</f>
        <v>6110.0300000000007</v>
      </c>
      <c r="J2251" s="10">
        <f>Cleaned_Data[[#This Row],[Discount_Applied]]</f>
        <v>0.43</v>
      </c>
      <c r="K2251" s="10">
        <f>Cleaned_Data[[#This Row],[Revenue]]</f>
        <v>0</v>
      </c>
      <c r="L2251" s="10">
        <f>Cleaned_Data[[#This Row],[Profit]]</f>
        <v>2538.9699999999998</v>
      </c>
      <c r="M2251" s="10" t="str">
        <f>Cleaned_Data[[#This Row],[Product_Name]]</f>
        <v>LeBron 20</v>
      </c>
      <c r="N2251" s="10" t="str">
        <f>Cleaned_Data[[#This Row],[Product_Line]]</f>
        <v>Basketball</v>
      </c>
      <c r="O2251" s="10" t="str">
        <f>Cleaned_Data[[#This Row],[Size]]</f>
        <v>XL</v>
      </c>
      <c r="P2251" s="10" t="str">
        <f t="shared" si="70"/>
        <v>LeBron 20|Basketball|XL</v>
      </c>
      <c r="Q2251" s="11">
        <f>Cleaned_Data[[#This Row],[Order_Date]]</f>
        <v>45576</v>
      </c>
      <c r="R2251" s="10" t="str">
        <f>Cleaned_Data[[#This Row],[Region]]</f>
        <v>Mumbai</v>
      </c>
      <c r="S2251" s="10" t="str">
        <f>Cleaned_Data[[#This Row],[Sales_Channel]]</f>
        <v>Online</v>
      </c>
      <c r="T2251" s="10" t="str">
        <f>Cleaned_Data[[#This Row],[Gender_Category]]</f>
        <v>Kids</v>
      </c>
      <c r="U2251" t="str">
        <f t="shared" si="71"/>
        <v>DK-444</v>
      </c>
      <c r="V2251" s="10"/>
      <c r="W2251" s="10"/>
    </row>
    <row r="2252" spans="1:23" x14ac:dyDescent="0.3">
      <c r="A2252" s="10" t="s">
        <v>2571</v>
      </c>
      <c r="B2252" s="10">
        <f>Cleaned_Data[[#This Row],[Order_ID]]</f>
        <v>4359</v>
      </c>
      <c r="C2252" s="10" t="str">
        <f>_xlfn.XLOOKUP(P2252,Dim_Product!$E$2:$E$221,Dim_Product!$A$2:$A$221,"Not Found")</f>
        <v>PK-76</v>
      </c>
      <c r="D2252" s="10" t="str">
        <f>_xlfn.XLOOKUP(Table5[[#This Row],[Order_Date]],Table8[Date],Table8[Date_Key],"Not Found")</f>
        <v>DK-541</v>
      </c>
      <c r="E2252" s="10" t="str">
        <f>_xlfn.XLOOKUP(R2252,Table4[Region],Table4[Region_Key])</f>
        <v>RK-01</v>
      </c>
      <c r="F2252" s="10" t="str">
        <f>_xlfn.XLOOKUP(S2252,Table6[Sales_Channel],Table6[Channel_Key])</f>
        <v>CK-01</v>
      </c>
      <c r="G2252" s="10" t="str">
        <f>_xlfn.XLOOKUP(T2252,Table7[Gender_Category],Table7[Gender_Key])</f>
        <v>GK-01</v>
      </c>
      <c r="H2252" s="10">
        <f>Cleaned_Data[[#This Row],[Units_Sold]]</f>
        <v>2</v>
      </c>
      <c r="I2252" s="10">
        <f>Cleaned_Data[[#This Row],[MRP]]</f>
        <v>9336.51</v>
      </c>
      <c r="J2252" s="10">
        <f>Cleaned_Data[[#This Row],[Discount_Applied]]</f>
        <v>0</v>
      </c>
      <c r="K2252" s="10">
        <f>Cleaned_Data[[#This Row],[Revenue]]</f>
        <v>0</v>
      </c>
      <c r="L2252" s="10">
        <f>Cleaned_Data[[#This Row],[Profit]]</f>
        <v>92.73</v>
      </c>
      <c r="M2252" s="10" t="str">
        <f>Cleaned_Data[[#This Row],[Product_Name]]</f>
        <v>Pegasus Turbo</v>
      </c>
      <c r="N2252" s="10" t="str">
        <f>Cleaned_Data[[#This Row],[Product_Line]]</f>
        <v>Running</v>
      </c>
      <c r="O2252" s="10" t="str">
        <f>Cleaned_Data[[#This Row],[Size]]</f>
        <v>L</v>
      </c>
      <c r="P2252" s="10" t="str">
        <f t="shared" si="70"/>
        <v>Pegasus Turbo|Running|L</v>
      </c>
      <c r="Q2252" s="11">
        <f>Cleaned_Data[[#This Row],[Order_Date]]</f>
        <v>45673</v>
      </c>
      <c r="R2252" s="10" t="str">
        <f>Cleaned_Data[[#This Row],[Region]]</f>
        <v>Bangalore</v>
      </c>
      <c r="S2252" s="10" t="str">
        <f>Cleaned_Data[[#This Row],[Sales_Channel]]</f>
        <v>Online</v>
      </c>
      <c r="T2252" s="10" t="str">
        <f>Cleaned_Data[[#This Row],[Gender_Category]]</f>
        <v>Kids</v>
      </c>
      <c r="U2252" t="str">
        <f t="shared" si="71"/>
        <v>DK-541</v>
      </c>
      <c r="V2252" s="10"/>
      <c r="W2252" s="10"/>
    </row>
    <row r="2253" spans="1:23" x14ac:dyDescent="0.3">
      <c r="A2253" s="10" t="s">
        <v>2572</v>
      </c>
      <c r="B2253" s="10">
        <f>Cleaned_Data[[#This Row],[Order_ID]]</f>
        <v>4360</v>
      </c>
      <c r="C2253" s="10" t="str">
        <f>_xlfn.XLOOKUP(P2253,Dim_Product!$E$2:$E$221,Dim_Product!$A$2:$A$221,"Not Found")</f>
        <v>PK-86</v>
      </c>
      <c r="D2253" s="10" t="str">
        <f>_xlfn.XLOOKUP(Table5[[#This Row],[Order_Date]],Table8[Date],Table8[Date_Key],"Not Found")</f>
        <v>DK-166</v>
      </c>
      <c r="E2253" s="10" t="str">
        <f>_xlfn.XLOOKUP(R2253,Table4[Region],Table4[Region_Key])</f>
        <v>RK-02</v>
      </c>
      <c r="F2253" s="10" t="str">
        <f>_xlfn.XLOOKUP(S2253,Table6[Sales_Channel],Table6[Channel_Key])</f>
        <v>CK-01</v>
      </c>
      <c r="G2253" s="10" t="str">
        <f>_xlfn.XLOOKUP(T2253,Table7[Gender_Category],Table7[Gender_Key])</f>
        <v>GK-02</v>
      </c>
      <c r="H2253" s="10">
        <f>Cleaned_Data[[#This Row],[Units_Sold]]</f>
        <v>2</v>
      </c>
      <c r="I2253" s="10">
        <f>Cleaned_Data[[#This Row],[MRP]]</f>
        <v>2906.76</v>
      </c>
      <c r="J2253" s="10">
        <f>Cleaned_Data[[#This Row],[Discount_Applied]]</f>
        <v>0.3</v>
      </c>
      <c r="K2253" s="10">
        <f>Cleaned_Data[[#This Row],[Revenue]]</f>
        <v>0</v>
      </c>
      <c r="L2253" s="10">
        <f>Cleaned_Data[[#This Row],[Profit]]</f>
        <v>829.32</v>
      </c>
      <c r="M2253" s="10" t="str">
        <f>Cleaned_Data[[#This Row],[Product_Name]]</f>
        <v>Pegasus Turbo</v>
      </c>
      <c r="N2253" s="10" t="str">
        <f>Cleaned_Data[[#This Row],[Product_Line]]</f>
        <v>Running</v>
      </c>
      <c r="O2253" s="10" t="str">
        <f>Cleaned_Data[[#This Row],[Size]]</f>
        <v>NA</v>
      </c>
      <c r="P2253" s="10" t="str">
        <f t="shared" si="70"/>
        <v>Pegasus Turbo|Running|NA</v>
      </c>
      <c r="Q2253" s="11">
        <f>Cleaned_Data[[#This Row],[Order_Date]]</f>
        <v>45298</v>
      </c>
      <c r="R2253" s="10" t="str">
        <f>Cleaned_Data[[#This Row],[Region]]</f>
        <v>Hyderabad</v>
      </c>
      <c r="S2253" s="10" t="str">
        <f>Cleaned_Data[[#This Row],[Sales_Channel]]</f>
        <v>Online</v>
      </c>
      <c r="T2253" s="10" t="str">
        <f>Cleaned_Data[[#This Row],[Gender_Category]]</f>
        <v>Women</v>
      </c>
      <c r="U2253" t="str">
        <f t="shared" si="71"/>
        <v>DK-166</v>
      </c>
      <c r="V2253" s="10"/>
      <c r="W2253" s="10"/>
    </row>
    <row r="2254" spans="1:23" x14ac:dyDescent="0.3">
      <c r="A2254" s="10" t="s">
        <v>2573</v>
      </c>
      <c r="B2254" s="10">
        <f>Cleaned_Data[[#This Row],[Order_ID]]</f>
        <v>4361</v>
      </c>
      <c r="C2254" s="10" t="str">
        <f>_xlfn.XLOOKUP(P2254,Dim_Product!$E$2:$E$221,Dim_Product!$A$2:$A$221,"Not Found")</f>
        <v>PK-50</v>
      </c>
      <c r="D2254" s="10" t="str">
        <f>_xlfn.XLOOKUP(Table5[[#This Row],[Order_Date]],Table8[Date],Table8[Date_Key],"Not Found")</f>
        <v>DK-319</v>
      </c>
      <c r="E2254" s="10" t="str">
        <f>_xlfn.XLOOKUP(R2254,Table4[Region],Table4[Region_Key])</f>
        <v>RK-06</v>
      </c>
      <c r="F2254" s="10" t="str">
        <f>_xlfn.XLOOKUP(S2254,Table6[Sales_Channel],Table6[Channel_Key])</f>
        <v>CK-02</v>
      </c>
      <c r="G2254" s="10" t="str">
        <f>_xlfn.XLOOKUP(T2254,Table7[Gender_Category],Table7[Gender_Key])</f>
        <v>GK-01</v>
      </c>
      <c r="H2254" s="10">
        <f>Cleaned_Data[[#This Row],[Units_Sold]]</f>
        <v>2</v>
      </c>
      <c r="I2254" s="10">
        <f>Cleaned_Data[[#This Row],[MRP]]</f>
        <v>5294.22</v>
      </c>
      <c r="J2254" s="10">
        <f>Cleaned_Data[[#This Row],[Discount_Applied]]</f>
        <v>0</v>
      </c>
      <c r="K2254" s="10">
        <f>Cleaned_Data[[#This Row],[Revenue]]</f>
        <v>0</v>
      </c>
      <c r="L2254" s="10">
        <f>Cleaned_Data[[#This Row],[Profit]]</f>
        <v>-787.71</v>
      </c>
      <c r="M2254" s="10" t="str">
        <f>Cleaned_Data[[#This Row],[Product_Name]]</f>
        <v>Blazer Mid</v>
      </c>
      <c r="N2254" s="10" t="str">
        <f>Cleaned_Data[[#This Row],[Product_Line]]</f>
        <v>Lifestyle</v>
      </c>
      <c r="O2254" s="10" t="str">
        <f>Cleaned_Data[[#This Row],[Size]]</f>
        <v>M</v>
      </c>
      <c r="P2254" s="10" t="str">
        <f t="shared" si="70"/>
        <v>Blazer Mid|Lifestyle|M</v>
      </c>
      <c r="Q2254" s="11">
        <f>Cleaned_Data[[#This Row],[Order_Date]]</f>
        <v>45451</v>
      </c>
      <c r="R2254" s="10" t="str">
        <f>Cleaned_Data[[#This Row],[Region]]</f>
        <v>Kolkata</v>
      </c>
      <c r="S2254" s="10" t="str">
        <f>Cleaned_Data[[#This Row],[Sales_Channel]]</f>
        <v>Retail</v>
      </c>
      <c r="T2254" s="10" t="str">
        <f>Cleaned_Data[[#This Row],[Gender_Category]]</f>
        <v>Kids</v>
      </c>
      <c r="U2254" t="str">
        <f t="shared" si="71"/>
        <v>DK-319</v>
      </c>
      <c r="V2254" s="10"/>
      <c r="W2254" s="10"/>
    </row>
    <row r="2255" spans="1:23" x14ac:dyDescent="0.3">
      <c r="A2255" s="10" t="s">
        <v>2574</v>
      </c>
      <c r="B2255" s="10">
        <f>Cleaned_Data[[#This Row],[Order_ID]]</f>
        <v>4362</v>
      </c>
      <c r="C2255" s="10" t="str">
        <f>_xlfn.XLOOKUP(P2255,Dim_Product!$E$2:$E$221,Dim_Product!$A$2:$A$221,"Not Found")</f>
        <v>PK-51</v>
      </c>
      <c r="D2255" s="10" t="str">
        <f>_xlfn.XLOOKUP(Table5[[#This Row],[Order_Date]],Table8[Date],Table8[Date_Key],"Not Found")</f>
        <v>DK-379</v>
      </c>
      <c r="E2255" s="10" t="str">
        <f>_xlfn.XLOOKUP(R2255,Table4[Region],Table4[Region_Key])</f>
        <v>RK-06</v>
      </c>
      <c r="F2255" s="10" t="str">
        <f>_xlfn.XLOOKUP(S2255,Table6[Sales_Channel],Table6[Channel_Key])</f>
        <v>CK-01</v>
      </c>
      <c r="G2255" s="10" t="str">
        <f>_xlfn.XLOOKUP(T2255,Table7[Gender_Category],Table7[Gender_Key])</f>
        <v>GK-03</v>
      </c>
      <c r="H2255" s="10">
        <f>Cleaned_Data[[#This Row],[Units_Sold]]</f>
        <v>2</v>
      </c>
      <c r="I2255" s="10">
        <f>Cleaned_Data[[#This Row],[MRP]]</f>
        <v>6110.0300000000007</v>
      </c>
      <c r="J2255" s="10">
        <f>Cleaned_Data[[#This Row],[Discount_Applied]]</f>
        <v>0</v>
      </c>
      <c r="K2255" s="10">
        <f>Cleaned_Data[[#This Row],[Revenue]]</f>
        <v>0</v>
      </c>
      <c r="L2255" s="10">
        <f>Cleaned_Data[[#This Row],[Profit]]</f>
        <v>-81.22</v>
      </c>
      <c r="M2255" s="10" t="str">
        <f>Cleaned_Data[[#This Row],[Product_Name]]</f>
        <v>Flex Trainer</v>
      </c>
      <c r="N2255" s="10" t="str">
        <f>Cleaned_Data[[#This Row],[Product_Line]]</f>
        <v>Training</v>
      </c>
      <c r="O2255" s="10" t="str">
        <f>Cleaned_Data[[#This Row],[Size]]</f>
        <v>NA</v>
      </c>
      <c r="P2255" s="10" t="str">
        <f t="shared" si="70"/>
        <v>Flex Trainer|Training|NA</v>
      </c>
      <c r="Q2255" s="11">
        <f>Cleaned_Data[[#This Row],[Order_Date]]</f>
        <v>45511</v>
      </c>
      <c r="R2255" s="10" t="str">
        <f>Cleaned_Data[[#This Row],[Region]]</f>
        <v>Kolkata</v>
      </c>
      <c r="S2255" s="10" t="str">
        <f>Cleaned_Data[[#This Row],[Sales_Channel]]</f>
        <v>Online</v>
      </c>
      <c r="T2255" s="10" t="str">
        <f>Cleaned_Data[[#This Row],[Gender_Category]]</f>
        <v>Men</v>
      </c>
      <c r="U2255" t="str">
        <f t="shared" si="71"/>
        <v>DK-379</v>
      </c>
      <c r="V2255" s="10"/>
      <c r="W2255" s="10"/>
    </row>
    <row r="2256" spans="1:23" x14ac:dyDescent="0.3">
      <c r="A2256" s="10" t="s">
        <v>2575</v>
      </c>
      <c r="B2256" s="10">
        <f>Cleaned_Data[[#This Row],[Order_ID]]</f>
        <v>4363</v>
      </c>
      <c r="C2256" s="10" t="str">
        <f>_xlfn.XLOOKUP(P2256,Dim_Product!$E$2:$E$221,Dim_Product!$A$2:$A$221,"Not Found")</f>
        <v>PK-53</v>
      </c>
      <c r="D2256" s="10" t="str">
        <f>_xlfn.XLOOKUP(Table5[[#This Row],[Order_Date]],Table8[Date],Table8[Date_Key],"Not Found")</f>
        <v>Not Found</v>
      </c>
      <c r="E2256" s="10" t="str">
        <f>_xlfn.XLOOKUP(R2256,Table4[Region],Table4[Region_Key])</f>
        <v>RK-05</v>
      </c>
      <c r="F2256" s="10" t="str">
        <f>_xlfn.XLOOKUP(S2256,Table6[Sales_Channel],Table6[Channel_Key])</f>
        <v>CK-01</v>
      </c>
      <c r="G2256" s="10" t="str">
        <f>_xlfn.XLOOKUP(T2256,Table7[Gender_Category],Table7[Gender_Key])</f>
        <v>GK-01</v>
      </c>
      <c r="H2256" s="10">
        <f>Cleaned_Data[[#This Row],[Units_Sold]]</f>
        <v>2</v>
      </c>
      <c r="I2256" s="10">
        <f>Cleaned_Data[[#This Row],[MRP]]</f>
        <v>6110.0300000000007</v>
      </c>
      <c r="J2256" s="10">
        <f>Cleaned_Data[[#This Row],[Discount_Applied]]</f>
        <v>0.75</v>
      </c>
      <c r="K2256" s="10">
        <f>Cleaned_Data[[#This Row],[Revenue]]</f>
        <v>0</v>
      </c>
      <c r="L2256" s="10">
        <f>Cleaned_Data[[#This Row],[Profit]]</f>
        <v>-1071.83</v>
      </c>
      <c r="M2256" s="10" t="str">
        <f>Cleaned_Data[[#This Row],[Product_Name]]</f>
        <v>Air Jordan</v>
      </c>
      <c r="N2256" s="10" t="str">
        <f>Cleaned_Data[[#This Row],[Product_Line]]</f>
        <v>Basketball</v>
      </c>
      <c r="O2256" s="10" t="str">
        <f>Cleaned_Data[[#This Row],[Size]]</f>
        <v>L</v>
      </c>
      <c r="P2256" s="10" t="str">
        <f t="shared" si="70"/>
        <v>Air Jordan|Basketball|L</v>
      </c>
      <c r="Q2256" s="11" t="str">
        <f>Cleaned_Data[[#This Row],[Order_Date]]</f>
        <v/>
      </c>
      <c r="R2256" s="10" t="str">
        <f>Cleaned_Data[[#This Row],[Region]]</f>
        <v>Delhi</v>
      </c>
      <c r="S2256" s="10" t="str">
        <f>Cleaned_Data[[#This Row],[Sales_Channel]]</f>
        <v>Online</v>
      </c>
      <c r="T2256" s="10" t="str">
        <f>Cleaned_Data[[#This Row],[Gender_Category]]</f>
        <v>Kids</v>
      </c>
      <c r="U2256" t="str">
        <f t="shared" si="71"/>
        <v>Not Found</v>
      </c>
      <c r="V2256" s="10"/>
      <c r="W2256" s="10"/>
    </row>
    <row r="2257" spans="1:23" x14ac:dyDescent="0.3">
      <c r="A2257" s="10" t="s">
        <v>2576</v>
      </c>
      <c r="B2257" s="10">
        <f>Cleaned_Data[[#This Row],[Order_ID]]</f>
        <v>4364</v>
      </c>
      <c r="C2257" s="10" t="str">
        <f>_xlfn.XLOOKUP(P2257,Dim_Product!$E$2:$E$221,Dim_Product!$A$2:$A$221,"Not Found")</f>
        <v>PK-34</v>
      </c>
      <c r="D2257" s="10" t="str">
        <f>_xlfn.XLOOKUP(Table5[[#This Row],[Order_Date]],Table8[Date],Table8[Date_Key],"Not Found")</f>
        <v>Not Found</v>
      </c>
      <c r="E2257" s="10" t="str">
        <f>_xlfn.XLOOKUP(R2257,Table4[Region],Table4[Region_Key])</f>
        <v>RK-06</v>
      </c>
      <c r="F2257" s="10" t="str">
        <f>_xlfn.XLOOKUP(S2257,Table6[Sales_Channel],Table6[Channel_Key])</f>
        <v>CK-02</v>
      </c>
      <c r="G2257" s="10" t="str">
        <f>_xlfn.XLOOKUP(T2257,Table7[Gender_Category],Table7[Gender_Key])</f>
        <v>GK-01</v>
      </c>
      <c r="H2257" s="10">
        <f>Cleaned_Data[[#This Row],[Units_Sold]]</f>
        <v>2</v>
      </c>
      <c r="I2257" s="10">
        <f>Cleaned_Data[[#This Row],[MRP]]</f>
        <v>6290.99</v>
      </c>
      <c r="J2257" s="10">
        <f>Cleaned_Data[[#This Row],[Discount_Applied]]</f>
        <v>0</v>
      </c>
      <c r="K2257" s="10">
        <f>Cleaned_Data[[#This Row],[Revenue]]</f>
        <v>0</v>
      </c>
      <c r="L2257" s="10">
        <f>Cleaned_Data[[#This Row],[Profit]]</f>
        <v>1946.3</v>
      </c>
      <c r="M2257" s="10" t="str">
        <f>Cleaned_Data[[#This Row],[Product_Name]]</f>
        <v>Free RN</v>
      </c>
      <c r="N2257" s="10" t="str">
        <f>Cleaned_Data[[#This Row],[Product_Line]]</f>
        <v>Running</v>
      </c>
      <c r="O2257" s="10" t="str">
        <f>Cleaned_Data[[#This Row],[Size]]</f>
        <v>NA</v>
      </c>
      <c r="P2257" s="10" t="str">
        <f t="shared" si="70"/>
        <v>Free RN|Running|NA</v>
      </c>
      <c r="Q2257" s="11" t="str">
        <f>Cleaned_Data[[#This Row],[Order_Date]]</f>
        <v/>
      </c>
      <c r="R2257" s="10" t="str">
        <f>Cleaned_Data[[#This Row],[Region]]</f>
        <v>Kolkata</v>
      </c>
      <c r="S2257" s="10" t="str">
        <f>Cleaned_Data[[#This Row],[Sales_Channel]]</f>
        <v>Retail</v>
      </c>
      <c r="T2257" s="10" t="str">
        <f>Cleaned_Data[[#This Row],[Gender_Category]]</f>
        <v>Kids</v>
      </c>
      <c r="U2257" t="str">
        <f t="shared" si="71"/>
        <v>Not Found</v>
      </c>
      <c r="V2257" s="10"/>
      <c r="W2257" s="10"/>
    </row>
    <row r="2258" spans="1:23" x14ac:dyDescent="0.3">
      <c r="A2258" s="10" t="s">
        <v>2577</v>
      </c>
      <c r="B2258" s="10">
        <f>Cleaned_Data[[#This Row],[Order_ID]]</f>
        <v>4365</v>
      </c>
      <c r="C2258" s="10" t="str">
        <f>_xlfn.XLOOKUP(P2258,Dim_Product!$E$2:$E$221,Dim_Product!$A$2:$A$221,"Not Found")</f>
        <v>PK-82</v>
      </c>
      <c r="D2258" s="10" t="str">
        <f>_xlfn.XLOOKUP(Table5[[#This Row],[Order_Date]],Table8[Date],Table8[Date_Key],"Not Found")</f>
        <v>DK-512</v>
      </c>
      <c r="E2258" s="10" t="str">
        <f>_xlfn.XLOOKUP(R2258,Table4[Region],Table4[Region_Key])</f>
        <v>RK-06</v>
      </c>
      <c r="F2258" s="10" t="str">
        <f>_xlfn.XLOOKUP(S2258,Table6[Sales_Channel],Table6[Channel_Key])</f>
        <v>CK-01</v>
      </c>
      <c r="G2258" s="10" t="str">
        <f>_xlfn.XLOOKUP(T2258,Table7[Gender_Category],Table7[Gender_Key])</f>
        <v>GK-03</v>
      </c>
      <c r="H2258" s="10">
        <f>Cleaned_Data[[#This Row],[Units_Sold]]</f>
        <v>2</v>
      </c>
      <c r="I2258" s="10">
        <f>Cleaned_Data[[#This Row],[MRP]]</f>
        <v>7357.98</v>
      </c>
      <c r="J2258" s="10">
        <f>Cleaned_Data[[#This Row],[Discount_Applied]]</f>
        <v>0</v>
      </c>
      <c r="K2258" s="10">
        <f>Cleaned_Data[[#This Row],[Revenue]]</f>
        <v>0</v>
      </c>
      <c r="L2258" s="10">
        <f>Cleaned_Data[[#This Row],[Profit]]</f>
        <v>-86.8</v>
      </c>
      <c r="M2258" s="10" t="str">
        <f>Cleaned_Data[[#This Row],[Product_Name]]</f>
        <v>Zoom Freak</v>
      </c>
      <c r="N2258" s="10" t="str">
        <f>Cleaned_Data[[#This Row],[Product_Line]]</f>
        <v>Basketball</v>
      </c>
      <c r="O2258" s="10" t="str">
        <f>Cleaned_Data[[#This Row],[Size]]</f>
        <v>L</v>
      </c>
      <c r="P2258" s="10" t="str">
        <f t="shared" si="70"/>
        <v>Zoom Freak|Basketball|L</v>
      </c>
      <c r="Q2258" s="11">
        <f>Cleaned_Data[[#This Row],[Order_Date]]</f>
        <v>45644</v>
      </c>
      <c r="R2258" s="10" t="str">
        <f>Cleaned_Data[[#This Row],[Region]]</f>
        <v>Kolkata</v>
      </c>
      <c r="S2258" s="10" t="str">
        <f>Cleaned_Data[[#This Row],[Sales_Channel]]</f>
        <v>Online</v>
      </c>
      <c r="T2258" s="10" t="str">
        <f>Cleaned_Data[[#This Row],[Gender_Category]]</f>
        <v>Men</v>
      </c>
      <c r="U2258" t="str">
        <f t="shared" si="71"/>
        <v>DK-512</v>
      </c>
      <c r="V2258" s="10"/>
      <c r="W2258" s="10"/>
    </row>
    <row r="2259" spans="1:23" x14ac:dyDescent="0.3">
      <c r="A2259" s="10" t="s">
        <v>2578</v>
      </c>
      <c r="B2259" s="10">
        <f>Cleaned_Data[[#This Row],[Order_ID]]</f>
        <v>4366</v>
      </c>
      <c r="C2259" s="10" t="str">
        <f>_xlfn.XLOOKUP(P2259,Dim_Product!$E$2:$E$221,Dim_Product!$A$2:$A$221,"Not Found")</f>
        <v>PK-72</v>
      </c>
      <c r="D2259" s="10" t="str">
        <f>_xlfn.XLOOKUP(Table5[[#This Row],[Order_Date]],Table8[Date],Table8[Date_Key],"Not Found")</f>
        <v>DK-386</v>
      </c>
      <c r="E2259" s="10" t="str">
        <f>_xlfn.XLOOKUP(R2259,Table4[Region],Table4[Region_Key])</f>
        <v>RK-06</v>
      </c>
      <c r="F2259" s="10" t="str">
        <f>_xlfn.XLOOKUP(S2259,Table6[Sales_Channel],Table6[Channel_Key])</f>
        <v>CK-02</v>
      </c>
      <c r="G2259" s="10" t="str">
        <f>_xlfn.XLOOKUP(T2259,Table7[Gender_Category],Table7[Gender_Key])</f>
        <v>GK-01</v>
      </c>
      <c r="H2259" s="10">
        <f>Cleaned_Data[[#This Row],[Units_Sold]]</f>
        <v>2</v>
      </c>
      <c r="I2259" s="10">
        <f>Cleaned_Data[[#This Row],[MRP]]</f>
        <v>2572.92</v>
      </c>
      <c r="J2259" s="10">
        <f>Cleaned_Data[[#This Row],[Discount_Applied]]</f>
        <v>0</v>
      </c>
      <c r="K2259" s="10">
        <f>Cleaned_Data[[#This Row],[Revenue]]</f>
        <v>0</v>
      </c>
      <c r="L2259" s="10">
        <f>Cleaned_Data[[#This Row],[Profit]]</f>
        <v>714.82</v>
      </c>
      <c r="M2259" s="10" t="str">
        <f>Cleaned_Data[[#This Row],[Product_Name]]</f>
        <v>SuperRep Go</v>
      </c>
      <c r="N2259" s="10" t="str">
        <f>Cleaned_Data[[#This Row],[Product_Line]]</f>
        <v>Training</v>
      </c>
      <c r="O2259" s="10" t="str">
        <f>Cleaned_Data[[#This Row],[Size]]</f>
        <v>L</v>
      </c>
      <c r="P2259" s="10" t="str">
        <f t="shared" si="70"/>
        <v>SuperRep Go|Training|L</v>
      </c>
      <c r="Q2259" s="11">
        <f>Cleaned_Data[[#This Row],[Order_Date]]</f>
        <v>45518</v>
      </c>
      <c r="R2259" s="10" t="str">
        <f>Cleaned_Data[[#This Row],[Region]]</f>
        <v>Kolkata</v>
      </c>
      <c r="S2259" s="10" t="str">
        <f>Cleaned_Data[[#This Row],[Sales_Channel]]</f>
        <v>Retail</v>
      </c>
      <c r="T2259" s="10" t="str">
        <f>Cleaned_Data[[#This Row],[Gender_Category]]</f>
        <v>Kids</v>
      </c>
      <c r="U2259" t="str">
        <f t="shared" si="71"/>
        <v>DK-386</v>
      </c>
      <c r="V2259" s="10"/>
      <c r="W2259" s="10"/>
    </row>
    <row r="2260" spans="1:23" x14ac:dyDescent="0.3">
      <c r="A2260" s="10" t="s">
        <v>2579</v>
      </c>
      <c r="B2260" s="10">
        <f>Cleaned_Data[[#This Row],[Order_ID]]</f>
        <v>4367</v>
      </c>
      <c r="C2260" s="10" t="str">
        <f>_xlfn.XLOOKUP(P2260,Dim_Product!$E$2:$E$221,Dim_Product!$A$2:$A$221,"Not Found")</f>
        <v>PK-59</v>
      </c>
      <c r="D2260" s="10" t="str">
        <f>_xlfn.XLOOKUP(Table5[[#This Row],[Order_Date]],Table8[Date],Table8[Date_Key],"Not Found")</f>
        <v>DK-321</v>
      </c>
      <c r="E2260" s="10" t="str">
        <f>_xlfn.XLOOKUP(R2260,Table4[Region],Table4[Region_Key])</f>
        <v>RK-06</v>
      </c>
      <c r="F2260" s="10" t="str">
        <f>_xlfn.XLOOKUP(S2260,Table6[Sales_Channel],Table6[Channel_Key])</f>
        <v>CK-02</v>
      </c>
      <c r="G2260" s="10" t="str">
        <f>_xlfn.XLOOKUP(T2260,Table7[Gender_Category],Table7[Gender_Key])</f>
        <v>GK-01</v>
      </c>
      <c r="H2260" s="10">
        <f>Cleaned_Data[[#This Row],[Units_Sold]]</f>
        <v>2</v>
      </c>
      <c r="I2260" s="10">
        <f>Cleaned_Data[[#This Row],[MRP]]</f>
        <v>8832.85</v>
      </c>
      <c r="J2260" s="10">
        <f>Cleaned_Data[[#This Row],[Discount_Applied]]</f>
        <v>0</v>
      </c>
      <c r="K2260" s="10">
        <f>Cleaned_Data[[#This Row],[Revenue]]</f>
        <v>0</v>
      </c>
      <c r="L2260" s="10">
        <f>Cleaned_Data[[#This Row],[Profit]]</f>
        <v>-1073.49</v>
      </c>
      <c r="M2260" s="10" t="str">
        <f>Cleaned_Data[[#This Row],[Product_Name]]</f>
        <v>Kyrie Flytrap</v>
      </c>
      <c r="N2260" s="10" t="str">
        <f>Cleaned_Data[[#This Row],[Product_Line]]</f>
        <v>Basketball</v>
      </c>
      <c r="O2260" s="10" t="str">
        <f>Cleaned_Data[[#This Row],[Size]]</f>
        <v>NA</v>
      </c>
      <c r="P2260" s="10" t="str">
        <f t="shared" si="70"/>
        <v>Kyrie Flytrap|Basketball|NA</v>
      </c>
      <c r="Q2260" s="11">
        <f>Cleaned_Data[[#This Row],[Order_Date]]</f>
        <v>45453</v>
      </c>
      <c r="R2260" s="10" t="str">
        <f>Cleaned_Data[[#This Row],[Region]]</f>
        <v>Kolkata</v>
      </c>
      <c r="S2260" s="10" t="str">
        <f>Cleaned_Data[[#This Row],[Sales_Channel]]</f>
        <v>Retail</v>
      </c>
      <c r="T2260" s="10" t="str">
        <f>Cleaned_Data[[#This Row],[Gender_Category]]</f>
        <v>Kids</v>
      </c>
      <c r="U2260" t="str">
        <f t="shared" si="71"/>
        <v>DK-321</v>
      </c>
      <c r="V2260" s="10"/>
      <c r="W2260" s="10"/>
    </row>
    <row r="2261" spans="1:23" x14ac:dyDescent="0.3">
      <c r="A2261" s="10" t="s">
        <v>2580</v>
      </c>
      <c r="B2261" s="10">
        <f>Cleaned_Data[[#This Row],[Order_ID]]</f>
        <v>4368</v>
      </c>
      <c r="C2261" s="10" t="str">
        <f>_xlfn.XLOOKUP(P2261,Dim_Product!$E$2:$E$221,Dim_Product!$A$2:$A$221,"Not Found")</f>
        <v>PK-02</v>
      </c>
      <c r="D2261" s="10" t="str">
        <f>_xlfn.XLOOKUP(Table5[[#This Row],[Order_Date]],Table8[Date],Table8[Date_Key],"Not Found")</f>
        <v>DK-59</v>
      </c>
      <c r="E2261" s="10" t="str">
        <f>_xlfn.XLOOKUP(R2261,Table4[Region],Table4[Region_Key])</f>
        <v>RK-05</v>
      </c>
      <c r="F2261" s="10" t="str">
        <f>_xlfn.XLOOKUP(S2261,Table6[Sales_Channel],Table6[Channel_Key])</f>
        <v>CK-02</v>
      </c>
      <c r="G2261" s="10" t="str">
        <f>_xlfn.XLOOKUP(T2261,Table7[Gender_Category],Table7[Gender_Key])</f>
        <v>GK-02</v>
      </c>
      <c r="H2261" s="10">
        <f>Cleaned_Data[[#This Row],[Units_Sold]]</f>
        <v>3</v>
      </c>
      <c r="I2261" s="10">
        <f>Cleaned_Data[[#This Row],[MRP]]</f>
        <v>5481.64</v>
      </c>
      <c r="J2261" s="10">
        <f>Cleaned_Data[[#This Row],[Discount_Applied]]</f>
        <v>0</v>
      </c>
      <c r="K2261" s="10">
        <f>Cleaned_Data[[#This Row],[Revenue]]</f>
        <v>-2960.09</v>
      </c>
      <c r="L2261" s="10">
        <f>Cleaned_Data[[#This Row],[Profit]]</f>
        <v>2234.2800000000002</v>
      </c>
      <c r="M2261" s="10" t="str">
        <f>Cleaned_Data[[#This Row],[Product_Name]]</f>
        <v>Tiempo Legend</v>
      </c>
      <c r="N2261" s="10" t="str">
        <f>Cleaned_Data[[#This Row],[Product_Line]]</f>
        <v>Soccer</v>
      </c>
      <c r="O2261" s="10" t="str">
        <f>Cleaned_Data[[#This Row],[Size]]</f>
        <v>M</v>
      </c>
      <c r="P2261" s="10" t="str">
        <f t="shared" si="70"/>
        <v>Tiempo Legend|Soccer|M</v>
      </c>
      <c r="Q2261" s="11">
        <f>Cleaned_Data[[#This Row],[Order_Date]]</f>
        <v>45191</v>
      </c>
      <c r="R2261" s="10" t="str">
        <f>Cleaned_Data[[#This Row],[Region]]</f>
        <v>Delhi</v>
      </c>
      <c r="S2261" s="10" t="str">
        <f>Cleaned_Data[[#This Row],[Sales_Channel]]</f>
        <v>Retail</v>
      </c>
      <c r="T2261" s="10" t="str">
        <f>Cleaned_Data[[#This Row],[Gender_Category]]</f>
        <v>Women</v>
      </c>
      <c r="U2261" t="str">
        <f t="shared" si="71"/>
        <v>DK-59</v>
      </c>
      <c r="V2261" s="10"/>
      <c r="W2261" s="10"/>
    </row>
    <row r="2262" spans="1:23" x14ac:dyDescent="0.3">
      <c r="A2262" s="10" t="s">
        <v>2581</v>
      </c>
      <c r="B2262" s="10">
        <f>Cleaned_Data[[#This Row],[Order_ID]]</f>
        <v>4369</v>
      </c>
      <c r="C2262" s="10" t="str">
        <f>_xlfn.XLOOKUP(P2262,Dim_Product!$E$2:$E$221,Dim_Product!$A$2:$A$221,"Not Found")</f>
        <v>PK-72</v>
      </c>
      <c r="D2262" s="10" t="str">
        <f>_xlfn.XLOOKUP(Table5[[#This Row],[Order_Date]],Table8[Date],Table8[Date_Key],"Not Found")</f>
        <v>Not Found</v>
      </c>
      <c r="E2262" s="10" t="str">
        <f>_xlfn.XLOOKUP(R2262,Table4[Region],Table4[Region_Key])</f>
        <v>RK-02</v>
      </c>
      <c r="F2262" s="10" t="str">
        <f>_xlfn.XLOOKUP(S2262,Table6[Sales_Channel],Table6[Channel_Key])</f>
        <v>CK-01</v>
      </c>
      <c r="G2262" s="10" t="str">
        <f>_xlfn.XLOOKUP(T2262,Table7[Gender_Category],Table7[Gender_Key])</f>
        <v>GK-02</v>
      </c>
      <c r="H2262" s="10">
        <f>Cleaned_Data[[#This Row],[Units_Sold]]</f>
        <v>2</v>
      </c>
      <c r="I2262" s="10">
        <f>Cleaned_Data[[#This Row],[MRP]]</f>
        <v>6110.0300000000007</v>
      </c>
      <c r="J2262" s="10">
        <f>Cleaned_Data[[#This Row],[Discount_Applied]]</f>
        <v>0</v>
      </c>
      <c r="K2262" s="10">
        <f>Cleaned_Data[[#This Row],[Revenue]]</f>
        <v>0</v>
      </c>
      <c r="L2262" s="10">
        <f>Cleaned_Data[[#This Row],[Profit]]</f>
        <v>1525.91</v>
      </c>
      <c r="M2262" s="10" t="str">
        <f>Cleaned_Data[[#This Row],[Product_Name]]</f>
        <v>SuperRep Go</v>
      </c>
      <c r="N2262" s="10" t="str">
        <f>Cleaned_Data[[#This Row],[Product_Line]]</f>
        <v>Training</v>
      </c>
      <c r="O2262" s="10" t="str">
        <f>Cleaned_Data[[#This Row],[Size]]</f>
        <v>L</v>
      </c>
      <c r="P2262" s="10" t="str">
        <f t="shared" si="70"/>
        <v>SuperRep Go|Training|L</v>
      </c>
      <c r="Q2262" s="11" t="str">
        <f>Cleaned_Data[[#This Row],[Order_Date]]</f>
        <v/>
      </c>
      <c r="R2262" s="10" t="str">
        <f>Cleaned_Data[[#This Row],[Region]]</f>
        <v>Hyderabad</v>
      </c>
      <c r="S2262" s="10" t="str">
        <f>Cleaned_Data[[#This Row],[Sales_Channel]]</f>
        <v>Online</v>
      </c>
      <c r="T2262" s="10" t="str">
        <f>Cleaned_Data[[#This Row],[Gender_Category]]</f>
        <v>Women</v>
      </c>
      <c r="U2262" t="str">
        <f t="shared" si="71"/>
        <v>Not Found</v>
      </c>
      <c r="V2262" s="10"/>
      <c r="W2262" s="10"/>
    </row>
    <row r="2263" spans="1:23" x14ac:dyDescent="0.3">
      <c r="A2263" s="10" t="s">
        <v>2582</v>
      </c>
      <c r="B2263" s="10">
        <f>Cleaned_Data[[#This Row],[Order_ID]]</f>
        <v>4370</v>
      </c>
      <c r="C2263" s="10" t="str">
        <f>_xlfn.XLOOKUP(P2263,Dim_Product!$E$2:$E$221,Dim_Product!$A$2:$A$221,"Not Found")</f>
        <v>PK-76</v>
      </c>
      <c r="D2263" s="10" t="str">
        <f>_xlfn.XLOOKUP(Table5[[#This Row],[Order_Date]],Table8[Date],Table8[Date_Key],"Not Found")</f>
        <v>DK-19</v>
      </c>
      <c r="E2263" s="10" t="str">
        <f>_xlfn.XLOOKUP(R2263,Table4[Region],Table4[Region_Key])</f>
        <v>RK-03</v>
      </c>
      <c r="F2263" s="10" t="str">
        <f>_xlfn.XLOOKUP(S2263,Table6[Sales_Channel],Table6[Channel_Key])</f>
        <v>CK-02</v>
      </c>
      <c r="G2263" s="10" t="str">
        <f>_xlfn.XLOOKUP(T2263,Table7[Gender_Category],Table7[Gender_Key])</f>
        <v>GK-02</v>
      </c>
      <c r="H2263" s="10">
        <f>Cleaned_Data[[#This Row],[Units_Sold]]</f>
        <v>2</v>
      </c>
      <c r="I2263" s="10">
        <f>Cleaned_Data[[#This Row],[MRP]]</f>
        <v>5046.05</v>
      </c>
      <c r="J2263" s="10">
        <f>Cleaned_Data[[#This Row],[Discount_Applied]]</f>
        <v>0.38</v>
      </c>
      <c r="K2263" s="10">
        <f>Cleaned_Data[[#This Row],[Revenue]]</f>
        <v>6257.1</v>
      </c>
      <c r="L2263" s="10">
        <f>Cleaned_Data[[#This Row],[Profit]]</f>
        <v>2530.73</v>
      </c>
      <c r="M2263" s="10" t="str">
        <f>Cleaned_Data[[#This Row],[Product_Name]]</f>
        <v>Pegasus Turbo</v>
      </c>
      <c r="N2263" s="10" t="str">
        <f>Cleaned_Data[[#This Row],[Product_Line]]</f>
        <v>Running</v>
      </c>
      <c r="O2263" s="10" t="str">
        <f>Cleaned_Data[[#This Row],[Size]]</f>
        <v>L</v>
      </c>
      <c r="P2263" s="10" t="str">
        <f t="shared" si="70"/>
        <v>Pegasus Turbo|Running|L</v>
      </c>
      <c r="Q2263" s="11">
        <f>Cleaned_Data[[#This Row],[Order_Date]]</f>
        <v>45151</v>
      </c>
      <c r="R2263" s="10" t="str">
        <f>Cleaned_Data[[#This Row],[Region]]</f>
        <v>Mumbai</v>
      </c>
      <c r="S2263" s="10" t="str">
        <f>Cleaned_Data[[#This Row],[Sales_Channel]]</f>
        <v>Retail</v>
      </c>
      <c r="T2263" s="10" t="str">
        <f>Cleaned_Data[[#This Row],[Gender_Category]]</f>
        <v>Women</v>
      </c>
      <c r="U2263" t="str">
        <f t="shared" si="71"/>
        <v>DK-19</v>
      </c>
      <c r="V2263" s="10"/>
      <c r="W2263" s="10"/>
    </row>
    <row r="2264" spans="1:23" x14ac:dyDescent="0.3">
      <c r="A2264" s="10" t="s">
        <v>2583</v>
      </c>
      <c r="B2264" s="10">
        <f>Cleaned_Data[[#This Row],[Order_ID]]</f>
        <v>4371</v>
      </c>
      <c r="C2264" s="10" t="str">
        <f>_xlfn.XLOOKUP(P2264,Dim_Product!$E$2:$E$221,Dim_Product!$A$2:$A$221,"Not Found")</f>
        <v>PK-144</v>
      </c>
      <c r="D2264" s="10" t="str">
        <f>_xlfn.XLOOKUP(Table5[[#This Row],[Order_Date]],Table8[Date],Table8[Date_Key],"Not Found")</f>
        <v>DK-633</v>
      </c>
      <c r="E2264" s="10" t="str">
        <f>_xlfn.XLOOKUP(R2264,Table4[Region],Table4[Region_Key])</f>
        <v>RK-02</v>
      </c>
      <c r="F2264" s="10" t="str">
        <f>_xlfn.XLOOKUP(S2264,Table6[Sales_Channel],Table6[Channel_Key])</f>
        <v>CK-02</v>
      </c>
      <c r="G2264" s="10" t="str">
        <f>_xlfn.XLOOKUP(T2264,Table7[Gender_Category],Table7[Gender_Key])</f>
        <v>GK-03</v>
      </c>
      <c r="H2264" s="10">
        <f>Cleaned_Data[[#This Row],[Units_Sold]]</f>
        <v>0</v>
      </c>
      <c r="I2264" s="10">
        <f>Cleaned_Data[[#This Row],[MRP]]</f>
        <v>2042.87</v>
      </c>
      <c r="J2264" s="10">
        <f>Cleaned_Data[[#This Row],[Discount_Applied]]</f>
        <v>0</v>
      </c>
      <c r="K2264" s="10">
        <f>Cleaned_Data[[#This Row],[Revenue]]</f>
        <v>0</v>
      </c>
      <c r="L2264" s="10">
        <f>Cleaned_Data[[#This Row],[Profit]]</f>
        <v>510.02</v>
      </c>
      <c r="M2264" s="10" t="str">
        <f>Cleaned_Data[[#This Row],[Product_Name]]</f>
        <v>Blazer Mid</v>
      </c>
      <c r="N2264" s="10" t="str">
        <f>Cleaned_Data[[#This Row],[Product_Line]]</f>
        <v>Lifestyle</v>
      </c>
      <c r="O2264" s="10" t="str">
        <f>Cleaned_Data[[#This Row],[Size]]</f>
        <v>7</v>
      </c>
      <c r="P2264" s="10" t="str">
        <f t="shared" si="70"/>
        <v>Blazer Mid|Lifestyle|7</v>
      </c>
      <c r="Q2264" s="11">
        <f>Cleaned_Data[[#This Row],[Order_Date]]</f>
        <v>45765</v>
      </c>
      <c r="R2264" s="10" t="str">
        <f>Cleaned_Data[[#This Row],[Region]]</f>
        <v>Hyderabad</v>
      </c>
      <c r="S2264" s="10" t="str">
        <f>Cleaned_Data[[#This Row],[Sales_Channel]]</f>
        <v>Retail</v>
      </c>
      <c r="T2264" s="10" t="str">
        <f>Cleaned_Data[[#This Row],[Gender_Category]]</f>
        <v>Men</v>
      </c>
      <c r="U2264" t="str">
        <f t="shared" si="71"/>
        <v>DK-633</v>
      </c>
      <c r="V2264" s="10"/>
      <c r="W2264" s="10"/>
    </row>
    <row r="2265" spans="1:23" x14ac:dyDescent="0.3">
      <c r="A2265" s="10" t="s">
        <v>2584</v>
      </c>
      <c r="B2265" s="10">
        <f>Cleaned_Data[[#This Row],[Order_ID]]</f>
        <v>4373</v>
      </c>
      <c r="C2265" s="10" t="str">
        <f>_xlfn.XLOOKUP(P2265,Dim_Product!$E$2:$E$221,Dim_Product!$A$2:$A$221,"Not Found")</f>
        <v>PK-20</v>
      </c>
      <c r="D2265" s="10" t="str">
        <f>_xlfn.XLOOKUP(Table5[[#This Row],[Order_Date]],Table8[Date],Table8[Date_Key],"Not Found")</f>
        <v>DK-706</v>
      </c>
      <c r="E2265" s="10" t="str">
        <f>_xlfn.XLOOKUP(R2265,Table4[Region],Table4[Region_Key])</f>
        <v>RK-01</v>
      </c>
      <c r="F2265" s="10" t="str">
        <f>_xlfn.XLOOKUP(S2265,Table6[Sales_Channel],Table6[Channel_Key])</f>
        <v>CK-02</v>
      </c>
      <c r="G2265" s="10" t="str">
        <f>_xlfn.XLOOKUP(T2265,Table7[Gender_Category],Table7[Gender_Key])</f>
        <v>GK-03</v>
      </c>
      <c r="H2265" s="10">
        <f>Cleaned_Data[[#This Row],[Units_Sold]]</f>
        <v>2</v>
      </c>
      <c r="I2265" s="10">
        <f>Cleaned_Data[[#This Row],[MRP]]</f>
        <v>6110.0300000000007</v>
      </c>
      <c r="J2265" s="10">
        <f>Cleaned_Data[[#This Row],[Discount_Applied]]</f>
        <v>0</v>
      </c>
      <c r="K2265" s="10">
        <f>Cleaned_Data[[#This Row],[Revenue]]</f>
        <v>0</v>
      </c>
      <c r="L2265" s="10">
        <f>Cleaned_Data[[#This Row],[Profit]]</f>
        <v>396.99</v>
      </c>
      <c r="M2265" s="10" t="str">
        <f>Cleaned_Data[[#This Row],[Product_Name]]</f>
        <v>Waffle One</v>
      </c>
      <c r="N2265" s="10" t="str">
        <f>Cleaned_Data[[#This Row],[Product_Line]]</f>
        <v>Lifestyle</v>
      </c>
      <c r="O2265" s="10" t="str">
        <f>Cleaned_Data[[#This Row],[Size]]</f>
        <v>M</v>
      </c>
      <c r="P2265" s="10" t="str">
        <f t="shared" si="70"/>
        <v>Waffle One|Lifestyle|M</v>
      </c>
      <c r="Q2265" s="11">
        <f>Cleaned_Data[[#This Row],[Order_Date]]</f>
        <v>45838</v>
      </c>
      <c r="R2265" s="10" t="str">
        <f>Cleaned_Data[[#This Row],[Region]]</f>
        <v>Bangalore</v>
      </c>
      <c r="S2265" s="10" t="str">
        <f>Cleaned_Data[[#This Row],[Sales_Channel]]</f>
        <v>Retail</v>
      </c>
      <c r="T2265" s="10" t="str">
        <f>Cleaned_Data[[#This Row],[Gender_Category]]</f>
        <v>Men</v>
      </c>
      <c r="U2265" t="str">
        <f t="shared" si="71"/>
        <v>DK-706</v>
      </c>
      <c r="V2265" s="10"/>
      <c r="W2265" s="10"/>
    </row>
    <row r="2266" spans="1:23" x14ac:dyDescent="0.3">
      <c r="A2266" s="10" t="s">
        <v>2585</v>
      </c>
      <c r="B2266" s="10">
        <f>Cleaned_Data[[#This Row],[Order_ID]]</f>
        <v>4374</v>
      </c>
      <c r="C2266" s="10" t="str">
        <f>_xlfn.XLOOKUP(P2266,Dim_Product!$E$2:$E$221,Dim_Product!$A$2:$A$221,"Not Found")</f>
        <v>PK-24</v>
      </c>
      <c r="D2266" s="10" t="str">
        <f>_xlfn.XLOOKUP(Table5[[#This Row],[Order_Date]],Table8[Date],Table8[Date_Key],"Not Found")</f>
        <v>DK-170</v>
      </c>
      <c r="E2266" s="10" t="str">
        <f>_xlfn.XLOOKUP(R2266,Table4[Region],Table4[Region_Key])</f>
        <v>RK-04</v>
      </c>
      <c r="F2266" s="10" t="str">
        <f>_xlfn.XLOOKUP(S2266,Table6[Sales_Channel],Table6[Channel_Key])</f>
        <v>CK-02</v>
      </c>
      <c r="G2266" s="10" t="str">
        <f>_xlfn.XLOOKUP(T2266,Table7[Gender_Category],Table7[Gender_Key])</f>
        <v>GK-02</v>
      </c>
      <c r="H2266" s="10">
        <f>Cleaned_Data[[#This Row],[Units_Sold]]</f>
        <v>3</v>
      </c>
      <c r="I2266" s="10">
        <f>Cleaned_Data[[#This Row],[MRP]]</f>
        <v>6110.0300000000007</v>
      </c>
      <c r="J2266" s="10">
        <f>Cleaned_Data[[#This Row],[Discount_Applied]]</f>
        <v>0</v>
      </c>
      <c r="K2266" s="10">
        <f>Cleaned_Data[[#This Row],[Revenue]]</f>
        <v>0</v>
      </c>
      <c r="L2266" s="10">
        <f>Cleaned_Data[[#This Row],[Profit]]</f>
        <v>-1129.3800000000001</v>
      </c>
      <c r="M2266" s="10" t="str">
        <f>Cleaned_Data[[#This Row],[Product_Name]]</f>
        <v>Zoom Freak</v>
      </c>
      <c r="N2266" s="10" t="str">
        <f>Cleaned_Data[[#This Row],[Product_Line]]</f>
        <v>Basketball</v>
      </c>
      <c r="O2266" s="10" t="str">
        <f>Cleaned_Data[[#This Row],[Size]]</f>
        <v>XL</v>
      </c>
      <c r="P2266" s="10" t="str">
        <f t="shared" si="70"/>
        <v>Zoom Freak|Basketball|XL</v>
      </c>
      <c r="Q2266" s="11">
        <f>Cleaned_Data[[#This Row],[Order_Date]]</f>
        <v>45302</v>
      </c>
      <c r="R2266" s="10" t="str">
        <f>Cleaned_Data[[#This Row],[Region]]</f>
        <v>Pune</v>
      </c>
      <c r="S2266" s="10" t="str">
        <f>Cleaned_Data[[#This Row],[Sales_Channel]]</f>
        <v>Retail</v>
      </c>
      <c r="T2266" s="10" t="str">
        <f>Cleaned_Data[[#This Row],[Gender_Category]]</f>
        <v>Women</v>
      </c>
      <c r="U2266" t="str">
        <f t="shared" si="71"/>
        <v>DK-170</v>
      </c>
      <c r="V2266" s="10"/>
      <c r="W2266" s="10"/>
    </row>
    <row r="2267" spans="1:23" x14ac:dyDescent="0.3">
      <c r="A2267" s="10" t="s">
        <v>2586</v>
      </c>
      <c r="B2267" s="10">
        <f>Cleaned_Data[[#This Row],[Order_ID]]</f>
        <v>4375</v>
      </c>
      <c r="C2267" s="10" t="str">
        <f>_xlfn.XLOOKUP(P2267,Dim_Product!$E$2:$E$221,Dim_Product!$A$2:$A$221,"Not Found")</f>
        <v>PK-55</v>
      </c>
      <c r="D2267" s="10" t="str">
        <f>_xlfn.XLOOKUP(Table5[[#This Row],[Order_Date]],Table8[Date],Table8[Date_Key],"Not Found")</f>
        <v>DK-198</v>
      </c>
      <c r="E2267" s="10" t="str">
        <f>_xlfn.XLOOKUP(R2267,Table4[Region],Table4[Region_Key])</f>
        <v>RK-06</v>
      </c>
      <c r="F2267" s="10" t="str">
        <f>_xlfn.XLOOKUP(S2267,Table6[Sales_Channel],Table6[Channel_Key])</f>
        <v>CK-01</v>
      </c>
      <c r="G2267" s="10" t="str">
        <f>_xlfn.XLOOKUP(T2267,Table7[Gender_Category],Table7[Gender_Key])</f>
        <v>GK-02</v>
      </c>
      <c r="H2267" s="10">
        <f>Cleaned_Data[[#This Row],[Units_Sold]]</f>
        <v>-1</v>
      </c>
      <c r="I2267" s="10">
        <f>Cleaned_Data[[#This Row],[MRP]]</f>
        <v>6110.0300000000007</v>
      </c>
      <c r="J2267" s="10">
        <f>Cleaned_Data[[#This Row],[Discount_Applied]]</f>
        <v>0.45</v>
      </c>
      <c r="K2267" s="10">
        <f>Cleaned_Data[[#This Row],[Revenue]]</f>
        <v>0</v>
      </c>
      <c r="L2267" s="10">
        <f>Cleaned_Data[[#This Row],[Profit]]</f>
        <v>-693.38</v>
      </c>
      <c r="M2267" s="10" t="str">
        <f>Cleaned_Data[[#This Row],[Product_Name]]</f>
        <v>ZoomX Invincible</v>
      </c>
      <c r="N2267" s="10" t="str">
        <f>Cleaned_Data[[#This Row],[Product_Line]]</f>
        <v>Training</v>
      </c>
      <c r="O2267" s="10" t="str">
        <f>Cleaned_Data[[#This Row],[Size]]</f>
        <v>L</v>
      </c>
      <c r="P2267" s="10" t="str">
        <f t="shared" si="70"/>
        <v>ZoomX Invincible|Training|L</v>
      </c>
      <c r="Q2267" s="11">
        <f>Cleaned_Data[[#This Row],[Order_Date]]</f>
        <v>45330</v>
      </c>
      <c r="R2267" s="10" t="str">
        <f>Cleaned_Data[[#This Row],[Region]]</f>
        <v>Kolkata</v>
      </c>
      <c r="S2267" s="10" t="str">
        <f>Cleaned_Data[[#This Row],[Sales_Channel]]</f>
        <v>Online</v>
      </c>
      <c r="T2267" s="10" t="str">
        <f>Cleaned_Data[[#This Row],[Gender_Category]]</f>
        <v>Women</v>
      </c>
      <c r="U2267" t="str">
        <f t="shared" si="71"/>
        <v>DK-198</v>
      </c>
      <c r="V2267" s="10"/>
      <c r="W2267" s="10"/>
    </row>
    <row r="2268" spans="1:23" x14ac:dyDescent="0.3">
      <c r="A2268" s="10" t="s">
        <v>2587</v>
      </c>
      <c r="B2268" s="10">
        <f>Cleaned_Data[[#This Row],[Order_ID]]</f>
        <v>4376</v>
      </c>
      <c r="C2268" s="10" t="str">
        <f>_xlfn.XLOOKUP(P2268,Dim_Product!$E$2:$E$221,Dim_Product!$A$2:$A$221,"Not Found")</f>
        <v>PK-122</v>
      </c>
      <c r="D2268" s="10" t="str">
        <f>_xlfn.XLOOKUP(Table5[[#This Row],[Order_Date]],Table8[Date],Table8[Date_Key],"Not Found")</f>
        <v>DK-710</v>
      </c>
      <c r="E2268" s="10" t="str">
        <f>_xlfn.XLOOKUP(R2268,Table4[Region],Table4[Region_Key])</f>
        <v>RK-06</v>
      </c>
      <c r="F2268" s="10" t="str">
        <f>_xlfn.XLOOKUP(S2268,Table6[Sales_Channel],Table6[Channel_Key])</f>
        <v>CK-01</v>
      </c>
      <c r="G2268" s="10" t="str">
        <f>_xlfn.XLOOKUP(T2268,Table7[Gender_Category],Table7[Gender_Key])</f>
        <v>GK-03</v>
      </c>
      <c r="H2268" s="10">
        <f>Cleaned_Data[[#This Row],[Units_Sold]]</f>
        <v>2</v>
      </c>
      <c r="I2268" s="10">
        <f>Cleaned_Data[[#This Row],[MRP]]</f>
        <v>7651.93</v>
      </c>
      <c r="J2268" s="10">
        <f>Cleaned_Data[[#This Row],[Discount_Applied]]</f>
        <v>0</v>
      </c>
      <c r="K2268" s="10">
        <f>Cleaned_Data[[#This Row],[Revenue]]</f>
        <v>0</v>
      </c>
      <c r="L2268" s="10">
        <f>Cleaned_Data[[#This Row],[Profit]]</f>
        <v>546.84</v>
      </c>
      <c r="M2268" s="10" t="str">
        <f>Cleaned_Data[[#This Row],[Product_Name]]</f>
        <v>Phantom GT</v>
      </c>
      <c r="N2268" s="10" t="str">
        <f>Cleaned_Data[[#This Row],[Product_Line]]</f>
        <v>Soccer</v>
      </c>
      <c r="O2268" s="10" t="str">
        <f>Cleaned_Data[[#This Row],[Size]]</f>
        <v>M</v>
      </c>
      <c r="P2268" s="10" t="str">
        <f t="shared" si="70"/>
        <v>Phantom GT|Soccer|M</v>
      </c>
      <c r="Q2268" s="11">
        <f>Cleaned_Data[[#This Row],[Order_Date]]</f>
        <v>45842</v>
      </c>
      <c r="R2268" s="10" t="str">
        <f>Cleaned_Data[[#This Row],[Region]]</f>
        <v>Kolkata</v>
      </c>
      <c r="S2268" s="10" t="str">
        <f>Cleaned_Data[[#This Row],[Sales_Channel]]</f>
        <v>Online</v>
      </c>
      <c r="T2268" s="10" t="str">
        <f>Cleaned_Data[[#This Row],[Gender_Category]]</f>
        <v>Men</v>
      </c>
      <c r="U2268" t="str">
        <f t="shared" si="71"/>
        <v>DK-710</v>
      </c>
      <c r="V2268" s="10"/>
      <c r="W2268" s="10"/>
    </row>
    <row r="2269" spans="1:23" x14ac:dyDescent="0.3">
      <c r="A2269" s="10" t="s">
        <v>2588</v>
      </c>
      <c r="B2269" s="10">
        <f>Cleaned_Data[[#This Row],[Order_ID]]</f>
        <v>4377</v>
      </c>
      <c r="C2269" s="10" t="str">
        <f>_xlfn.XLOOKUP(P2269,Dim_Product!$E$2:$E$221,Dim_Product!$A$2:$A$221,"Not Found")</f>
        <v>PK-185</v>
      </c>
      <c r="D2269" s="10" t="str">
        <f>_xlfn.XLOOKUP(Table5[[#This Row],[Order_Date]],Table8[Date],Table8[Date_Key],"Not Found")</f>
        <v>Not Found</v>
      </c>
      <c r="E2269" s="10" t="str">
        <f>_xlfn.XLOOKUP(R2269,Table4[Region],Table4[Region_Key])</f>
        <v>RK-03</v>
      </c>
      <c r="F2269" s="10" t="str">
        <f>_xlfn.XLOOKUP(S2269,Table6[Sales_Channel],Table6[Channel_Key])</f>
        <v>CK-02</v>
      </c>
      <c r="G2269" s="10" t="str">
        <f>_xlfn.XLOOKUP(T2269,Table7[Gender_Category],Table7[Gender_Key])</f>
        <v>GK-02</v>
      </c>
      <c r="H2269" s="10">
        <f>Cleaned_Data[[#This Row],[Units_Sold]]</f>
        <v>2</v>
      </c>
      <c r="I2269" s="10">
        <f>Cleaned_Data[[#This Row],[MRP]]</f>
        <v>6110.0300000000007</v>
      </c>
      <c r="J2269" s="10">
        <f>Cleaned_Data[[#This Row],[Discount_Applied]]</f>
        <v>0.89</v>
      </c>
      <c r="K2269" s="10">
        <f>Cleaned_Data[[#This Row],[Revenue]]</f>
        <v>0</v>
      </c>
      <c r="L2269" s="10">
        <f>Cleaned_Data[[#This Row],[Profit]]</f>
        <v>2302.2199999999998</v>
      </c>
      <c r="M2269" s="10" t="str">
        <f>Cleaned_Data[[#This Row],[Product_Name]]</f>
        <v>Free RN</v>
      </c>
      <c r="N2269" s="10" t="str">
        <f>Cleaned_Data[[#This Row],[Product_Line]]</f>
        <v>Running</v>
      </c>
      <c r="O2269" s="10" t="str">
        <f>Cleaned_Data[[#This Row],[Size]]</f>
        <v>12</v>
      </c>
      <c r="P2269" s="10" t="str">
        <f t="shared" si="70"/>
        <v>Free RN|Running|12</v>
      </c>
      <c r="Q2269" s="11" t="str">
        <f>Cleaned_Data[[#This Row],[Order_Date]]</f>
        <v/>
      </c>
      <c r="R2269" s="10" t="str">
        <f>Cleaned_Data[[#This Row],[Region]]</f>
        <v>Mumbai</v>
      </c>
      <c r="S2269" s="10" t="str">
        <f>Cleaned_Data[[#This Row],[Sales_Channel]]</f>
        <v>Retail</v>
      </c>
      <c r="T2269" s="10" t="str">
        <f>Cleaned_Data[[#This Row],[Gender_Category]]</f>
        <v>Women</v>
      </c>
      <c r="U2269" t="str">
        <f t="shared" si="71"/>
        <v>Not Found</v>
      </c>
      <c r="V2269" s="10"/>
      <c r="W2269" s="10"/>
    </row>
    <row r="2270" spans="1:23" x14ac:dyDescent="0.3">
      <c r="A2270" s="10" t="s">
        <v>2589</v>
      </c>
      <c r="B2270" s="10">
        <f>Cleaned_Data[[#This Row],[Order_ID]]</f>
        <v>4378</v>
      </c>
      <c r="C2270" s="10" t="str">
        <f>_xlfn.XLOOKUP(P2270,Dim_Product!$E$2:$E$221,Dim_Product!$A$2:$A$221,"Not Found")</f>
        <v>PK-51</v>
      </c>
      <c r="D2270" s="10" t="str">
        <f>_xlfn.XLOOKUP(Table5[[#This Row],[Order_Date]],Table8[Date],Table8[Date_Key],"Not Found")</f>
        <v>Not Found</v>
      </c>
      <c r="E2270" s="10" t="str">
        <f>_xlfn.XLOOKUP(R2270,Table4[Region],Table4[Region_Key])</f>
        <v>RK-03</v>
      </c>
      <c r="F2270" s="10" t="str">
        <f>_xlfn.XLOOKUP(S2270,Table6[Sales_Channel],Table6[Channel_Key])</f>
        <v>CK-01</v>
      </c>
      <c r="G2270" s="10" t="str">
        <f>_xlfn.XLOOKUP(T2270,Table7[Gender_Category],Table7[Gender_Key])</f>
        <v>GK-03</v>
      </c>
      <c r="H2270" s="10">
        <f>Cleaned_Data[[#This Row],[Units_Sold]]</f>
        <v>4</v>
      </c>
      <c r="I2270" s="10">
        <f>Cleaned_Data[[#This Row],[MRP]]</f>
        <v>2620.09</v>
      </c>
      <c r="J2270" s="10">
        <f>Cleaned_Data[[#This Row],[Discount_Applied]]</f>
        <v>0</v>
      </c>
      <c r="K2270" s="10">
        <f>Cleaned_Data[[#This Row],[Revenue]]</f>
        <v>0</v>
      </c>
      <c r="L2270" s="10">
        <f>Cleaned_Data[[#This Row],[Profit]]</f>
        <v>263.16000000000003</v>
      </c>
      <c r="M2270" s="10" t="str">
        <f>Cleaned_Data[[#This Row],[Product_Name]]</f>
        <v>Flex Trainer</v>
      </c>
      <c r="N2270" s="10" t="str">
        <f>Cleaned_Data[[#This Row],[Product_Line]]</f>
        <v>Training</v>
      </c>
      <c r="O2270" s="10" t="str">
        <f>Cleaned_Data[[#This Row],[Size]]</f>
        <v>NA</v>
      </c>
      <c r="P2270" s="10" t="str">
        <f t="shared" si="70"/>
        <v>Flex Trainer|Training|NA</v>
      </c>
      <c r="Q2270" s="11" t="str">
        <f>Cleaned_Data[[#This Row],[Order_Date]]</f>
        <v/>
      </c>
      <c r="R2270" s="10" t="str">
        <f>Cleaned_Data[[#This Row],[Region]]</f>
        <v>Mumbai</v>
      </c>
      <c r="S2270" s="10" t="str">
        <f>Cleaned_Data[[#This Row],[Sales_Channel]]</f>
        <v>Online</v>
      </c>
      <c r="T2270" s="10" t="str">
        <f>Cleaned_Data[[#This Row],[Gender_Category]]</f>
        <v>Men</v>
      </c>
      <c r="U2270" t="str">
        <f t="shared" si="71"/>
        <v>Not Found</v>
      </c>
      <c r="V2270" s="10"/>
      <c r="W2270" s="10"/>
    </row>
    <row r="2271" spans="1:23" x14ac:dyDescent="0.3">
      <c r="A2271" s="10" t="s">
        <v>2590</v>
      </c>
      <c r="B2271" s="10">
        <f>Cleaned_Data[[#This Row],[Order_ID]]</f>
        <v>4379</v>
      </c>
      <c r="C2271" s="10" t="str">
        <f>_xlfn.XLOOKUP(P2271,Dim_Product!$E$2:$E$221,Dim_Product!$A$2:$A$221,"Not Found")</f>
        <v>PK-177</v>
      </c>
      <c r="D2271" s="10" t="str">
        <f>_xlfn.XLOOKUP(Table5[[#This Row],[Order_Date]],Table8[Date],Table8[Date_Key],"Not Found")</f>
        <v>Not Found</v>
      </c>
      <c r="E2271" s="10" t="str">
        <f>_xlfn.XLOOKUP(R2271,Table4[Region],Table4[Region_Key])</f>
        <v>RK-02</v>
      </c>
      <c r="F2271" s="10" t="str">
        <f>_xlfn.XLOOKUP(S2271,Table6[Sales_Channel],Table6[Channel_Key])</f>
        <v>CK-01</v>
      </c>
      <c r="G2271" s="10" t="str">
        <f>_xlfn.XLOOKUP(T2271,Table7[Gender_Category],Table7[Gender_Key])</f>
        <v>GK-02</v>
      </c>
      <c r="H2271" s="10">
        <f>Cleaned_Data[[#This Row],[Units_Sold]]</f>
        <v>3</v>
      </c>
      <c r="I2271" s="10">
        <f>Cleaned_Data[[#This Row],[MRP]]</f>
        <v>6110.0300000000007</v>
      </c>
      <c r="J2271" s="10">
        <f>Cleaned_Data[[#This Row],[Discount_Applied]]</f>
        <v>0</v>
      </c>
      <c r="K2271" s="10">
        <f>Cleaned_Data[[#This Row],[Revenue]]</f>
        <v>0</v>
      </c>
      <c r="L2271" s="10">
        <f>Cleaned_Data[[#This Row],[Profit]]</f>
        <v>974.37</v>
      </c>
      <c r="M2271" s="10" t="str">
        <f>Cleaned_Data[[#This Row],[Product_Name]]</f>
        <v>Air Force 1</v>
      </c>
      <c r="N2271" s="10" t="str">
        <f>Cleaned_Data[[#This Row],[Product_Line]]</f>
        <v>Lifestyle</v>
      </c>
      <c r="O2271" s="10" t="str">
        <f>Cleaned_Data[[#This Row],[Size]]</f>
        <v>9</v>
      </c>
      <c r="P2271" s="10" t="str">
        <f t="shared" si="70"/>
        <v>Air Force 1|Lifestyle|9</v>
      </c>
      <c r="Q2271" s="11" t="str">
        <f>Cleaned_Data[[#This Row],[Order_Date]]</f>
        <v/>
      </c>
      <c r="R2271" s="10" t="str">
        <f>Cleaned_Data[[#This Row],[Region]]</f>
        <v>Hyderabad</v>
      </c>
      <c r="S2271" s="10" t="str">
        <f>Cleaned_Data[[#This Row],[Sales_Channel]]</f>
        <v>Online</v>
      </c>
      <c r="T2271" s="10" t="str">
        <f>Cleaned_Data[[#This Row],[Gender_Category]]</f>
        <v>Women</v>
      </c>
      <c r="U2271" t="str">
        <f t="shared" si="71"/>
        <v>Not Found</v>
      </c>
      <c r="V2271" s="10"/>
      <c r="W2271" s="10"/>
    </row>
    <row r="2272" spans="1:23" x14ac:dyDescent="0.3">
      <c r="A2272" s="10" t="s">
        <v>2591</v>
      </c>
      <c r="B2272" s="10">
        <f>Cleaned_Data[[#This Row],[Order_ID]]</f>
        <v>4380</v>
      </c>
      <c r="C2272" s="10" t="str">
        <f>_xlfn.XLOOKUP(P2272,Dim_Product!$E$2:$E$221,Dim_Product!$A$2:$A$221,"Not Found")</f>
        <v>PK-122</v>
      </c>
      <c r="D2272" s="10" t="str">
        <f>_xlfn.XLOOKUP(Table5[[#This Row],[Order_Date]],Table8[Date],Table8[Date_Key],"Not Found")</f>
        <v>DK-526</v>
      </c>
      <c r="E2272" s="10" t="str">
        <f>_xlfn.XLOOKUP(R2272,Table4[Region],Table4[Region_Key])</f>
        <v>RK-04</v>
      </c>
      <c r="F2272" s="10" t="str">
        <f>_xlfn.XLOOKUP(S2272,Table6[Sales_Channel],Table6[Channel_Key])</f>
        <v>CK-01</v>
      </c>
      <c r="G2272" s="10" t="str">
        <f>_xlfn.XLOOKUP(T2272,Table7[Gender_Category],Table7[Gender_Key])</f>
        <v>GK-03</v>
      </c>
      <c r="H2272" s="10">
        <f>Cleaned_Data[[#This Row],[Units_Sold]]</f>
        <v>1</v>
      </c>
      <c r="I2272" s="10">
        <f>Cleaned_Data[[#This Row],[MRP]]</f>
        <v>6110.0300000000007</v>
      </c>
      <c r="J2272" s="10">
        <f>Cleaned_Data[[#This Row],[Discount_Applied]]</f>
        <v>0.56999999999999995</v>
      </c>
      <c r="K2272" s="10">
        <f>Cleaned_Data[[#This Row],[Revenue]]</f>
        <v>0</v>
      </c>
      <c r="L2272" s="10">
        <f>Cleaned_Data[[#This Row],[Profit]]</f>
        <v>3456.67</v>
      </c>
      <c r="M2272" s="10" t="str">
        <f>Cleaned_Data[[#This Row],[Product_Name]]</f>
        <v>Phantom GT</v>
      </c>
      <c r="N2272" s="10" t="str">
        <f>Cleaned_Data[[#This Row],[Product_Line]]</f>
        <v>Soccer</v>
      </c>
      <c r="O2272" s="10" t="str">
        <f>Cleaned_Data[[#This Row],[Size]]</f>
        <v>M</v>
      </c>
      <c r="P2272" s="10" t="str">
        <f t="shared" si="70"/>
        <v>Phantom GT|Soccer|M</v>
      </c>
      <c r="Q2272" s="11">
        <f>Cleaned_Data[[#This Row],[Order_Date]]</f>
        <v>45658</v>
      </c>
      <c r="R2272" s="10" t="str">
        <f>Cleaned_Data[[#This Row],[Region]]</f>
        <v>Pune</v>
      </c>
      <c r="S2272" s="10" t="str">
        <f>Cleaned_Data[[#This Row],[Sales_Channel]]</f>
        <v>Online</v>
      </c>
      <c r="T2272" s="10" t="str">
        <f>Cleaned_Data[[#This Row],[Gender_Category]]</f>
        <v>Men</v>
      </c>
      <c r="U2272" t="str">
        <f t="shared" si="71"/>
        <v>DK-526</v>
      </c>
      <c r="V2272" s="10"/>
      <c r="W2272" s="10"/>
    </row>
    <row r="2273" spans="1:23" x14ac:dyDescent="0.3">
      <c r="A2273" s="10" t="s">
        <v>2592</v>
      </c>
      <c r="B2273" s="10">
        <f>Cleaned_Data[[#This Row],[Order_ID]]</f>
        <v>4381</v>
      </c>
      <c r="C2273" s="10" t="str">
        <f>_xlfn.XLOOKUP(P2273,Dim_Product!$E$2:$E$221,Dim_Product!$A$2:$A$221,"Not Found")</f>
        <v>PK-70</v>
      </c>
      <c r="D2273" s="10" t="str">
        <f>_xlfn.XLOOKUP(Table5[[#This Row],[Order_Date]],Table8[Date],Table8[Date_Key],"Not Found")</f>
        <v>DK-538</v>
      </c>
      <c r="E2273" s="10" t="str">
        <f>_xlfn.XLOOKUP(R2273,Table4[Region],Table4[Region_Key])</f>
        <v>RK-04</v>
      </c>
      <c r="F2273" s="10" t="str">
        <f>_xlfn.XLOOKUP(S2273,Table6[Sales_Channel],Table6[Channel_Key])</f>
        <v>CK-02</v>
      </c>
      <c r="G2273" s="10" t="str">
        <f>_xlfn.XLOOKUP(T2273,Table7[Gender_Category],Table7[Gender_Key])</f>
        <v>GK-03</v>
      </c>
      <c r="H2273" s="10">
        <f>Cleaned_Data[[#This Row],[Units_Sold]]</f>
        <v>2</v>
      </c>
      <c r="I2273" s="10">
        <f>Cleaned_Data[[#This Row],[MRP]]</f>
        <v>2476.41</v>
      </c>
      <c r="J2273" s="10">
        <f>Cleaned_Data[[#This Row],[Discount_Applied]]</f>
        <v>0</v>
      </c>
      <c r="K2273" s="10">
        <f>Cleaned_Data[[#This Row],[Revenue]]</f>
        <v>0</v>
      </c>
      <c r="L2273" s="10">
        <f>Cleaned_Data[[#This Row],[Profit]]</f>
        <v>1189.49</v>
      </c>
      <c r="M2273" s="10" t="str">
        <f>Cleaned_Data[[#This Row],[Product_Name]]</f>
        <v>Flex Trainer</v>
      </c>
      <c r="N2273" s="10" t="str">
        <f>Cleaned_Data[[#This Row],[Product_Line]]</f>
        <v>Training</v>
      </c>
      <c r="O2273" s="10" t="str">
        <f>Cleaned_Data[[#This Row],[Size]]</f>
        <v>XL</v>
      </c>
      <c r="P2273" s="10" t="str">
        <f t="shared" si="70"/>
        <v>Flex Trainer|Training|XL</v>
      </c>
      <c r="Q2273" s="11">
        <f>Cleaned_Data[[#This Row],[Order_Date]]</f>
        <v>45670</v>
      </c>
      <c r="R2273" s="10" t="str">
        <f>Cleaned_Data[[#This Row],[Region]]</f>
        <v>Pune</v>
      </c>
      <c r="S2273" s="10" t="str">
        <f>Cleaned_Data[[#This Row],[Sales_Channel]]</f>
        <v>Retail</v>
      </c>
      <c r="T2273" s="10" t="str">
        <f>Cleaned_Data[[#This Row],[Gender_Category]]</f>
        <v>Men</v>
      </c>
      <c r="U2273" t="str">
        <f t="shared" si="71"/>
        <v>DK-538</v>
      </c>
      <c r="V2273" s="10"/>
      <c r="W2273" s="10"/>
    </row>
    <row r="2274" spans="1:23" x14ac:dyDescent="0.3">
      <c r="A2274" s="10" t="s">
        <v>2593</v>
      </c>
      <c r="B2274" s="10">
        <f>Cleaned_Data[[#This Row],[Order_ID]]</f>
        <v>4382</v>
      </c>
      <c r="C2274" s="10" t="str">
        <f>_xlfn.XLOOKUP(P2274,Dim_Product!$E$2:$E$221,Dim_Product!$A$2:$A$221,"Not Found")</f>
        <v>PK-75</v>
      </c>
      <c r="D2274" s="10" t="str">
        <f>_xlfn.XLOOKUP(Table5[[#This Row],[Order_Date]],Table8[Date],Table8[Date_Key],"Not Found")</f>
        <v>DK-699</v>
      </c>
      <c r="E2274" s="10" t="str">
        <f>_xlfn.XLOOKUP(R2274,Table4[Region],Table4[Region_Key])</f>
        <v>RK-02</v>
      </c>
      <c r="F2274" s="10" t="str">
        <f>_xlfn.XLOOKUP(S2274,Table6[Sales_Channel],Table6[Channel_Key])</f>
        <v>CK-02</v>
      </c>
      <c r="G2274" s="10" t="str">
        <f>_xlfn.XLOOKUP(T2274,Table7[Gender_Category],Table7[Gender_Key])</f>
        <v>GK-01</v>
      </c>
      <c r="H2274" s="10">
        <f>Cleaned_Data[[#This Row],[Units_Sold]]</f>
        <v>2</v>
      </c>
      <c r="I2274" s="10">
        <f>Cleaned_Data[[#This Row],[MRP]]</f>
        <v>6110.0300000000007</v>
      </c>
      <c r="J2274" s="10">
        <f>Cleaned_Data[[#This Row],[Discount_Applied]]</f>
        <v>0</v>
      </c>
      <c r="K2274" s="10">
        <f>Cleaned_Data[[#This Row],[Revenue]]</f>
        <v>0</v>
      </c>
      <c r="L2274" s="10">
        <f>Cleaned_Data[[#This Row],[Profit]]</f>
        <v>3659.71</v>
      </c>
      <c r="M2274" s="10" t="str">
        <f>Cleaned_Data[[#This Row],[Product_Name]]</f>
        <v>Mercurial Superfly</v>
      </c>
      <c r="N2274" s="10" t="str">
        <f>Cleaned_Data[[#This Row],[Product_Line]]</f>
        <v>Soccer</v>
      </c>
      <c r="O2274" s="10" t="str">
        <f>Cleaned_Data[[#This Row],[Size]]</f>
        <v>NA</v>
      </c>
      <c r="P2274" s="10" t="str">
        <f t="shared" si="70"/>
        <v>Mercurial Superfly|Soccer|NA</v>
      </c>
      <c r="Q2274" s="11">
        <f>Cleaned_Data[[#This Row],[Order_Date]]</f>
        <v>45831</v>
      </c>
      <c r="R2274" s="10" t="str">
        <f>Cleaned_Data[[#This Row],[Region]]</f>
        <v>Hyderabad</v>
      </c>
      <c r="S2274" s="10" t="str">
        <f>Cleaned_Data[[#This Row],[Sales_Channel]]</f>
        <v>Retail</v>
      </c>
      <c r="T2274" s="10" t="str">
        <f>Cleaned_Data[[#This Row],[Gender_Category]]</f>
        <v>Kids</v>
      </c>
      <c r="U2274" t="str">
        <f t="shared" si="71"/>
        <v>DK-699</v>
      </c>
      <c r="V2274" s="10"/>
      <c r="W2274" s="10"/>
    </row>
    <row r="2275" spans="1:23" x14ac:dyDescent="0.3">
      <c r="A2275" s="10" t="s">
        <v>2594</v>
      </c>
      <c r="B2275" s="10">
        <f>Cleaned_Data[[#This Row],[Order_ID]]</f>
        <v>4383</v>
      </c>
      <c r="C2275" s="10" t="str">
        <f>_xlfn.XLOOKUP(P2275,Dim_Product!$E$2:$E$221,Dim_Product!$A$2:$A$221,"Not Found")</f>
        <v>PK-84</v>
      </c>
      <c r="D2275" s="10" t="str">
        <f>_xlfn.XLOOKUP(Table5[[#This Row],[Order_Date]],Table8[Date],Table8[Date_Key],"Not Found")</f>
        <v>DK-545</v>
      </c>
      <c r="E2275" s="10" t="str">
        <f>_xlfn.XLOOKUP(R2275,Table4[Region],Table4[Region_Key])</f>
        <v>RK-05</v>
      </c>
      <c r="F2275" s="10" t="str">
        <f>_xlfn.XLOOKUP(S2275,Table6[Sales_Channel],Table6[Channel_Key])</f>
        <v>CK-02</v>
      </c>
      <c r="G2275" s="10" t="str">
        <f>_xlfn.XLOOKUP(T2275,Table7[Gender_Category],Table7[Gender_Key])</f>
        <v>GK-02</v>
      </c>
      <c r="H2275" s="10">
        <f>Cleaned_Data[[#This Row],[Units_Sold]]</f>
        <v>2</v>
      </c>
      <c r="I2275" s="10">
        <f>Cleaned_Data[[#This Row],[MRP]]</f>
        <v>6110.0300000000007</v>
      </c>
      <c r="J2275" s="10">
        <f>Cleaned_Data[[#This Row],[Discount_Applied]]</f>
        <v>0.16</v>
      </c>
      <c r="K2275" s="10">
        <f>Cleaned_Data[[#This Row],[Revenue]]</f>
        <v>0</v>
      </c>
      <c r="L2275" s="10">
        <f>Cleaned_Data[[#This Row],[Profit]]</f>
        <v>3378.64</v>
      </c>
      <c r="M2275" s="10" t="str">
        <f>Cleaned_Data[[#This Row],[Product_Name]]</f>
        <v>Tiempo Legend</v>
      </c>
      <c r="N2275" s="10" t="str">
        <f>Cleaned_Data[[#This Row],[Product_Line]]</f>
        <v>Soccer</v>
      </c>
      <c r="O2275" s="10" t="str">
        <f>Cleaned_Data[[#This Row],[Size]]</f>
        <v>NA</v>
      </c>
      <c r="P2275" s="10" t="str">
        <f t="shared" si="70"/>
        <v>Tiempo Legend|Soccer|NA</v>
      </c>
      <c r="Q2275" s="11">
        <f>Cleaned_Data[[#This Row],[Order_Date]]</f>
        <v>45677</v>
      </c>
      <c r="R2275" s="10" t="str">
        <f>Cleaned_Data[[#This Row],[Region]]</f>
        <v>Delhi</v>
      </c>
      <c r="S2275" s="10" t="str">
        <f>Cleaned_Data[[#This Row],[Sales_Channel]]</f>
        <v>Retail</v>
      </c>
      <c r="T2275" s="10" t="str">
        <f>Cleaned_Data[[#This Row],[Gender_Category]]</f>
        <v>Women</v>
      </c>
      <c r="U2275" t="str">
        <f t="shared" si="71"/>
        <v>DK-545</v>
      </c>
      <c r="V2275" s="10"/>
      <c r="W2275" s="10"/>
    </row>
    <row r="2276" spans="1:23" x14ac:dyDescent="0.3">
      <c r="A2276" s="10" t="s">
        <v>2595</v>
      </c>
      <c r="B2276" s="10">
        <f>Cleaned_Data[[#This Row],[Order_ID]]</f>
        <v>4384</v>
      </c>
      <c r="C2276" s="10" t="str">
        <f>_xlfn.XLOOKUP(P2276,Dim_Product!$E$2:$E$221,Dim_Product!$A$2:$A$221,"Not Found")</f>
        <v>PK-86</v>
      </c>
      <c r="D2276" s="10" t="str">
        <f>_xlfn.XLOOKUP(Table5[[#This Row],[Order_Date]],Table8[Date],Table8[Date_Key],"Not Found")</f>
        <v>DK-642</v>
      </c>
      <c r="E2276" s="10" t="str">
        <f>_xlfn.XLOOKUP(R2276,Table4[Region],Table4[Region_Key])</f>
        <v>RK-06</v>
      </c>
      <c r="F2276" s="10" t="str">
        <f>_xlfn.XLOOKUP(S2276,Table6[Sales_Channel],Table6[Channel_Key])</f>
        <v>CK-01</v>
      </c>
      <c r="G2276" s="10" t="str">
        <f>_xlfn.XLOOKUP(T2276,Table7[Gender_Category],Table7[Gender_Key])</f>
        <v>GK-02</v>
      </c>
      <c r="H2276" s="10">
        <f>Cleaned_Data[[#This Row],[Units_Sold]]</f>
        <v>2</v>
      </c>
      <c r="I2276" s="10">
        <f>Cleaned_Data[[#This Row],[MRP]]</f>
        <v>6110.0300000000007</v>
      </c>
      <c r="J2276" s="10">
        <f>Cleaned_Data[[#This Row],[Discount_Applied]]</f>
        <v>0.6</v>
      </c>
      <c r="K2276" s="10">
        <f>Cleaned_Data[[#This Row],[Revenue]]</f>
        <v>0</v>
      </c>
      <c r="L2276" s="10">
        <f>Cleaned_Data[[#This Row],[Profit]]</f>
        <v>3507.63</v>
      </c>
      <c r="M2276" s="10" t="str">
        <f>Cleaned_Data[[#This Row],[Product_Name]]</f>
        <v>Pegasus Turbo</v>
      </c>
      <c r="N2276" s="10" t="str">
        <f>Cleaned_Data[[#This Row],[Product_Line]]</f>
        <v>Running</v>
      </c>
      <c r="O2276" s="10" t="str">
        <f>Cleaned_Data[[#This Row],[Size]]</f>
        <v>NA</v>
      </c>
      <c r="P2276" s="10" t="str">
        <f t="shared" si="70"/>
        <v>Pegasus Turbo|Running|NA</v>
      </c>
      <c r="Q2276" s="11">
        <f>Cleaned_Data[[#This Row],[Order_Date]]</f>
        <v>45774</v>
      </c>
      <c r="R2276" s="10" t="str">
        <f>Cleaned_Data[[#This Row],[Region]]</f>
        <v>Kolkata</v>
      </c>
      <c r="S2276" s="10" t="str">
        <f>Cleaned_Data[[#This Row],[Sales_Channel]]</f>
        <v>Online</v>
      </c>
      <c r="T2276" s="10" t="str">
        <f>Cleaned_Data[[#This Row],[Gender_Category]]</f>
        <v>Women</v>
      </c>
      <c r="U2276" t="str">
        <f t="shared" si="71"/>
        <v>DK-642</v>
      </c>
      <c r="V2276" s="10"/>
      <c r="W2276" s="10"/>
    </row>
    <row r="2277" spans="1:23" x14ac:dyDescent="0.3">
      <c r="A2277" s="10" t="s">
        <v>2596</v>
      </c>
      <c r="B2277" s="10">
        <f>Cleaned_Data[[#This Row],[Order_ID]]</f>
        <v>4385</v>
      </c>
      <c r="C2277" s="10" t="str">
        <f>_xlfn.XLOOKUP(P2277,Dim_Product!$E$2:$E$221,Dim_Product!$A$2:$A$221,"Not Found")</f>
        <v>PK-36</v>
      </c>
      <c r="D2277" s="10" t="str">
        <f>_xlfn.XLOOKUP(Table5[[#This Row],[Order_Date]],Table8[Date],Table8[Date_Key],"Not Found")</f>
        <v>Not Found</v>
      </c>
      <c r="E2277" s="10" t="str">
        <f>_xlfn.XLOOKUP(R2277,Table4[Region],Table4[Region_Key])</f>
        <v>RK-06</v>
      </c>
      <c r="F2277" s="10" t="str">
        <f>_xlfn.XLOOKUP(S2277,Table6[Sales_Channel],Table6[Channel_Key])</f>
        <v>CK-02</v>
      </c>
      <c r="G2277" s="10" t="str">
        <f>_xlfn.XLOOKUP(T2277,Table7[Gender_Category],Table7[Gender_Key])</f>
        <v>GK-03</v>
      </c>
      <c r="H2277" s="10">
        <f>Cleaned_Data[[#This Row],[Units_Sold]]</f>
        <v>2</v>
      </c>
      <c r="I2277" s="10">
        <f>Cleaned_Data[[#This Row],[MRP]]</f>
        <v>9057.85</v>
      </c>
      <c r="J2277" s="10">
        <f>Cleaned_Data[[#This Row],[Discount_Applied]]</f>
        <v>0.84</v>
      </c>
      <c r="K2277" s="10">
        <f>Cleaned_Data[[#This Row],[Revenue]]</f>
        <v>0</v>
      </c>
      <c r="L2277" s="10">
        <f>Cleaned_Data[[#This Row],[Profit]]</f>
        <v>1767.32</v>
      </c>
      <c r="M2277" s="10" t="str">
        <f>Cleaned_Data[[#This Row],[Product_Name]]</f>
        <v>Kyrie Flytrap</v>
      </c>
      <c r="N2277" s="10" t="str">
        <f>Cleaned_Data[[#This Row],[Product_Line]]</f>
        <v>Basketball</v>
      </c>
      <c r="O2277" s="10" t="str">
        <f>Cleaned_Data[[#This Row],[Size]]</f>
        <v>L</v>
      </c>
      <c r="P2277" s="10" t="str">
        <f t="shared" si="70"/>
        <v>Kyrie Flytrap|Basketball|L</v>
      </c>
      <c r="Q2277" s="11" t="str">
        <f>Cleaned_Data[[#This Row],[Order_Date]]</f>
        <v/>
      </c>
      <c r="R2277" s="10" t="str">
        <f>Cleaned_Data[[#This Row],[Region]]</f>
        <v>Kolkata</v>
      </c>
      <c r="S2277" s="10" t="str">
        <f>Cleaned_Data[[#This Row],[Sales_Channel]]</f>
        <v>Retail</v>
      </c>
      <c r="T2277" s="10" t="str">
        <f>Cleaned_Data[[#This Row],[Gender_Category]]</f>
        <v>Men</v>
      </c>
      <c r="U2277" t="str">
        <f t="shared" si="71"/>
        <v>Not Found</v>
      </c>
      <c r="V2277" s="10"/>
      <c r="W2277" s="10"/>
    </row>
    <row r="2278" spans="1:23" x14ac:dyDescent="0.3">
      <c r="A2278" s="10" t="s">
        <v>2597</v>
      </c>
      <c r="B2278" s="10">
        <f>Cleaned_Data[[#This Row],[Order_ID]]</f>
        <v>4386</v>
      </c>
      <c r="C2278" s="10" t="str">
        <f>_xlfn.XLOOKUP(P2278,Dim_Product!$E$2:$E$221,Dim_Product!$A$2:$A$221,"Not Found")</f>
        <v>PK-31</v>
      </c>
      <c r="D2278" s="10" t="str">
        <f>_xlfn.XLOOKUP(Table5[[#This Row],[Order_Date]],Table8[Date],Table8[Date_Key],"Not Found")</f>
        <v>DK-561</v>
      </c>
      <c r="E2278" s="10" t="str">
        <f>_xlfn.XLOOKUP(R2278,Table4[Region],Table4[Region_Key])</f>
        <v>RK-01</v>
      </c>
      <c r="F2278" s="10" t="str">
        <f>_xlfn.XLOOKUP(S2278,Table6[Sales_Channel],Table6[Channel_Key])</f>
        <v>CK-01</v>
      </c>
      <c r="G2278" s="10" t="str">
        <f>_xlfn.XLOOKUP(T2278,Table7[Gender_Category],Table7[Gender_Key])</f>
        <v>GK-01</v>
      </c>
      <c r="H2278" s="10">
        <f>Cleaned_Data[[#This Row],[Units_Sold]]</f>
        <v>2</v>
      </c>
      <c r="I2278" s="10">
        <f>Cleaned_Data[[#This Row],[MRP]]</f>
        <v>3432.35</v>
      </c>
      <c r="J2278" s="10">
        <f>Cleaned_Data[[#This Row],[Discount_Applied]]</f>
        <v>0.34</v>
      </c>
      <c r="K2278" s="10">
        <f>Cleaned_Data[[#This Row],[Revenue]]</f>
        <v>4530.7</v>
      </c>
      <c r="L2278" s="10">
        <f>Cleaned_Data[[#This Row],[Profit]]</f>
        <v>2576.11</v>
      </c>
      <c r="M2278" s="10" t="str">
        <f>Cleaned_Data[[#This Row],[Product_Name]]</f>
        <v>Zoom Freak</v>
      </c>
      <c r="N2278" s="10" t="str">
        <f>Cleaned_Data[[#This Row],[Product_Line]]</f>
        <v>Basketball</v>
      </c>
      <c r="O2278" s="10" t="str">
        <f>Cleaned_Data[[#This Row],[Size]]</f>
        <v>NA</v>
      </c>
      <c r="P2278" s="10" t="str">
        <f t="shared" si="70"/>
        <v>Zoom Freak|Basketball|NA</v>
      </c>
      <c r="Q2278" s="11">
        <f>Cleaned_Data[[#This Row],[Order_Date]]</f>
        <v>45693</v>
      </c>
      <c r="R2278" s="10" t="str">
        <f>Cleaned_Data[[#This Row],[Region]]</f>
        <v>Bangalore</v>
      </c>
      <c r="S2278" s="10" t="str">
        <f>Cleaned_Data[[#This Row],[Sales_Channel]]</f>
        <v>Online</v>
      </c>
      <c r="T2278" s="10" t="str">
        <f>Cleaned_Data[[#This Row],[Gender_Category]]</f>
        <v>Kids</v>
      </c>
      <c r="U2278" t="str">
        <f t="shared" si="71"/>
        <v>DK-561</v>
      </c>
      <c r="V2278" s="10"/>
      <c r="W2278" s="10"/>
    </row>
    <row r="2279" spans="1:23" x14ac:dyDescent="0.3">
      <c r="A2279" s="10" t="s">
        <v>2598</v>
      </c>
      <c r="B2279" s="10">
        <f>Cleaned_Data[[#This Row],[Order_ID]]</f>
        <v>4387</v>
      </c>
      <c r="C2279" s="10" t="str">
        <f>_xlfn.XLOOKUP(P2279,Dim_Product!$E$2:$E$221,Dim_Product!$A$2:$A$221,"Not Found")</f>
        <v>PK-106</v>
      </c>
      <c r="D2279" s="10" t="str">
        <f>_xlfn.XLOOKUP(Table5[[#This Row],[Order_Date]],Table8[Date],Table8[Date_Key],"Not Found")</f>
        <v>DK-436</v>
      </c>
      <c r="E2279" s="10" t="str">
        <f>_xlfn.XLOOKUP(R2279,Table4[Region],Table4[Region_Key])</f>
        <v>RK-05</v>
      </c>
      <c r="F2279" s="10" t="str">
        <f>_xlfn.XLOOKUP(S2279,Table6[Sales_Channel],Table6[Channel_Key])</f>
        <v>CK-02</v>
      </c>
      <c r="G2279" s="10" t="str">
        <f>_xlfn.XLOOKUP(T2279,Table7[Gender_Category],Table7[Gender_Key])</f>
        <v>GK-02</v>
      </c>
      <c r="H2279" s="10">
        <f>Cleaned_Data[[#This Row],[Units_Sold]]</f>
        <v>4</v>
      </c>
      <c r="I2279" s="10">
        <f>Cleaned_Data[[#This Row],[MRP]]</f>
        <v>2616.9</v>
      </c>
      <c r="J2279" s="10">
        <f>Cleaned_Data[[#This Row],[Discount_Applied]]</f>
        <v>0</v>
      </c>
      <c r="K2279" s="10">
        <f>Cleaned_Data[[#This Row],[Revenue]]</f>
        <v>0</v>
      </c>
      <c r="L2279" s="10">
        <f>Cleaned_Data[[#This Row],[Profit]]</f>
        <v>3770.94</v>
      </c>
      <c r="M2279" s="10" t="str">
        <f>Cleaned_Data[[#This Row],[Product_Name]]</f>
        <v>Dunk Low</v>
      </c>
      <c r="N2279" s="10" t="str">
        <f>Cleaned_Data[[#This Row],[Product_Line]]</f>
        <v>Lifestyle</v>
      </c>
      <c r="O2279" s="10" t="str">
        <f>Cleaned_Data[[#This Row],[Size]]</f>
        <v>NA</v>
      </c>
      <c r="P2279" s="10" t="str">
        <f t="shared" si="70"/>
        <v>Dunk Low|Lifestyle|NA</v>
      </c>
      <c r="Q2279" s="11">
        <f>Cleaned_Data[[#This Row],[Order_Date]]</f>
        <v>45568</v>
      </c>
      <c r="R2279" s="10" t="str">
        <f>Cleaned_Data[[#This Row],[Region]]</f>
        <v>Delhi</v>
      </c>
      <c r="S2279" s="10" t="str">
        <f>Cleaned_Data[[#This Row],[Sales_Channel]]</f>
        <v>Retail</v>
      </c>
      <c r="T2279" s="10" t="str">
        <f>Cleaned_Data[[#This Row],[Gender_Category]]</f>
        <v>Women</v>
      </c>
      <c r="U2279" t="str">
        <f t="shared" si="71"/>
        <v>DK-436</v>
      </c>
      <c r="V2279" s="10"/>
      <c r="W2279" s="10"/>
    </row>
    <row r="2280" spans="1:23" x14ac:dyDescent="0.3">
      <c r="A2280" s="10" t="s">
        <v>2599</v>
      </c>
      <c r="B2280" s="10">
        <f>Cleaned_Data[[#This Row],[Order_ID]]</f>
        <v>4388</v>
      </c>
      <c r="C2280" s="10" t="str">
        <f>_xlfn.XLOOKUP(P2280,Dim_Product!$E$2:$E$221,Dim_Product!$A$2:$A$221,"Not Found")</f>
        <v>PK-81</v>
      </c>
      <c r="D2280" s="10" t="str">
        <f>_xlfn.XLOOKUP(Table5[[#This Row],[Order_Date]],Table8[Date],Table8[Date_Key],"Not Found")</f>
        <v>Not Found</v>
      </c>
      <c r="E2280" s="10" t="str">
        <f>_xlfn.XLOOKUP(R2280,Table4[Region],Table4[Region_Key])</f>
        <v>RK-01</v>
      </c>
      <c r="F2280" s="10" t="str">
        <f>_xlfn.XLOOKUP(S2280,Table6[Sales_Channel],Table6[Channel_Key])</f>
        <v>CK-02</v>
      </c>
      <c r="G2280" s="10" t="str">
        <f>_xlfn.XLOOKUP(T2280,Table7[Gender_Category],Table7[Gender_Key])</f>
        <v>GK-02</v>
      </c>
      <c r="H2280" s="10">
        <f>Cleaned_Data[[#This Row],[Units_Sold]]</f>
        <v>2</v>
      </c>
      <c r="I2280" s="10">
        <f>Cleaned_Data[[#This Row],[MRP]]</f>
        <v>6110.0300000000007</v>
      </c>
      <c r="J2280" s="10">
        <f>Cleaned_Data[[#This Row],[Discount_Applied]]</f>
        <v>0</v>
      </c>
      <c r="K2280" s="10">
        <f>Cleaned_Data[[#This Row],[Revenue]]</f>
        <v>0</v>
      </c>
      <c r="L2280" s="10">
        <f>Cleaned_Data[[#This Row],[Profit]]</f>
        <v>2186.94</v>
      </c>
      <c r="M2280" s="10" t="str">
        <f>Cleaned_Data[[#This Row],[Product_Name]]</f>
        <v>ZoomX Invincible</v>
      </c>
      <c r="N2280" s="10" t="str">
        <f>Cleaned_Data[[#This Row],[Product_Line]]</f>
        <v>Training</v>
      </c>
      <c r="O2280" s="10" t="str">
        <f>Cleaned_Data[[#This Row],[Size]]</f>
        <v>M</v>
      </c>
      <c r="P2280" s="10" t="str">
        <f t="shared" si="70"/>
        <v>ZoomX Invincible|Training|M</v>
      </c>
      <c r="Q2280" s="11" t="str">
        <f>Cleaned_Data[[#This Row],[Order_Date]]</f>
        <v/>
      </c>
      <c r="R2280" s="10" t="str">
        <f>Cleaned_Data[[#This Row],[Region]]</f>
        <v>Bangalore</v>
      </c>
      <c r="S2280" s="10" t="str">
        <f>Cleaned_Data[[#This Row],[Sales_Channel]]</f>
        <v>Retail</v>
      </c>
      <c r="T2280" s="10" t="str">
        <f>Cleaned_Data[[#This Row],[Gender_Category]]</f>
        <v>Women</v>
      </c>
      <c r="U2280" t="str">
        <f t="shared" si="71"/>
        <v>Not Found</v>
      </c>
      <c r="V2280" s="10"/>
      <c r="W2280" s="10"/>
    </row>
    <row r="2281" spans="1:23" x14ac:dyDescent="0.3">
      <c r="A2281" s="10" t="s">
        <v>2600</v>
      </c>
      <c r="B2281" s="10">
        <f>Cleaned_Data[[#This Row],[Order_ID]]</f>
        <v>4389</v>
      </c>
      <c r="C2281" s="10" t="str">
        <f>_xlfn.XLOOKUP(P2281,Dim_Product!$E$2:$E$221,Dim_Product!$A$2:$A$221,"Not Found")</f>
        <v>PK-68</v>
      </c>
      <c r="D2281" s="10" t="str">
        <f>_xlfn.XLOOKUP(Table5[[#This Row],[Order_Date]],Table8[Date],Table8[Date_Key],"Not Found")</f>
        <v>DK-645</v>
      </c>
      <c r="E2281" s="10" t="str">
        <f>_xlfn.XLOOKUP(R2281,Table4[Region],Table4[Region_Key])</f>
        <v>RK-06</v>
      </c>
      <c r="F2281" s="10" t="str">
        <f>_xlfn.XLOOKUP(S2281,Table6[Sales_Channel],Table6[Channel_Key])</f>
        <v>CK-01</v>
      </c>
      <c r="G2281" s="10" t="str">
        <f>_xlfn.XLOOKUP(T2281,Table7[Gender_Category],Table7[Gender_Key])</f>
        <v>GK-02</v>
      </c>
      <c r="H2281" s="10">
        <f>Cleaned_Data[[#This Row],[Units_Sold]]</f>
        <v>0</v>
      </c>
      <c r="I2281" s="10">
        <f>Cleaned_Data[[#This Row],[MRP]]</f>
        <v>9304.56</v>
      </c>
      <c r="J2281" s="10">
        <f>Cleaned_Data[[#This Row],[Discount_Applied]]</f>
        <v>0</v>
      </c>
      <c r="K2281" s="10">
        <f>Cleaned_Data[[#This Row],[Revenue]]</f>
        <v>0</v>
      </c>
      <c r="L2281" s="10">
        <f>Cleaned_Data[[#This Row],[Profit]]</f>
        <v>2773.13</v>
      </c>
      <c r="M2281" s="10" t="str">
        <f>Cleaned_Data[[#This Row],[Product_Name]]</f>
        <v>Zoom Freak</v>
      </c>
      <c r="N2281" s="10" t="str">
        <f>Cleaned_Data[[#This Row],[Product_Line]]</f>
        <v>Basketball</v>
      </c>
      <c r="O2281" s="10" t="str">
        <f>Cleaned_Data[[#This Row],[Size]]</f>
        <v>M</v>
      </c>
      <c r="P2281" s="10" t="str">
        <f t="shared" si="70"/>
        <v>Zoom Freak|Basketball|M</v>
      </c>
      <c r="Q2281" s="11">
        <f>Cleaned_Data[[#This Row],[Order_Date]]</f>
        <v>45777</v>
      </c>
      <c r="R2281" s="10" t="str">
        <f>Cleaned_Data[[#This Row],[Region]]</f>
        <v>Kolkata</v>
      </c>
      <c r="S2281" s="10" t="str">
        <f>Cleaned_Data[[#This Row],[Sales_Channel]]</f>
        <v>Online</v>
      </c>
      <c r="T2281" s="10" t="str">
        <f>Cleaned_Data[[#This Row],[Gender_Category]]</f>
        <v>Women</v>
      </c>
      <c r="U2281" t="str">
        <f t="shared" si="71"/>
        <v>DK-645</v>
      </c>
      <c r="V2281" s="10"/>
      <c r="W2281" s="10"/>
    </row>
    <row r="2282" spans="1:23" x14ac:dyDescent="0.3">
      <c r="A2282" s="10" t="s">
        <v>2601</v>
      </c>
      <c r="B2282" s="10">
        <f>Cleaned_Data[[#This Row],[Order_ID]]</f>
        <v>4390</v>
      </c>
      <c r="C2282" s="10" t="str">
        <f>_xlfn.XLOOKUP(P2282,Dim_Product!$E$2:$E$221,Dim_Product!$A$2:$A$221,"Not Found")</f>
        <v>PK-09</v>
      </c>
      <c r="D2282" s="10" t="str">
        <f>_xlfn.XLOOKUP(Table5[[#This Row],[Order_Date]],Table8[Date],Table8[Date_Key],"Not Found")</f>
        <v>DK-383</v>
      </c>
      <c r="E2282" s="10" t="str">
        <f>_xlfn.XLOOKUP(R2282,Table4[Region],Table4[Region_Key])</f>
        <v>RK-01</v>
      </c>
      <c r="F2282" s="10" t="str">
        <f>_xlfn.XLOOKUP(S2282,Table6[Sales_Channel],Table6[Channel_Key])</f>
        <v>CK-01</v>
      </c>
      <c r="G2282" s="10" t="str">
        <f>_xlfn.XLOOKUP(T2282,Table7[Gender_Category],Table7[Gender_Key])</f>
        <v>GK-01</v>
      </c>
      <c r="H2282" s="10">
        <f>Cleaned_Data[[#This Row],[Units_Sold]]</f>
        <v>2</v>
      </c>
      <c r="I2282" s="10">
        <f>Cleaned_Data[[#This Row],[MRP]]</f>
        <v>6110.0300000000007</v>
      </c>
      <c r="J2282" s="10">
        <f>Cleaned_Data[[#This Row],[Discount_Applied]]</f>
        <v>0</v>
      </c>
      <c r="K2282" s="10">
        <f>Cleaned_Data[[#This Row],[Revenue]]</f>
        <v>0</v>
      </c>
      <c r="L2282" s="10">
        <f>Cleaned_Data[[#This Row],[Profit]]</f>
        <v>848.64</v>
      </c>
      <c r="M2282" s="10" t="str">
        <f>Cleaned_Data[[#This Row],[Product_Name]]</f>
        <v>Waffle One</v>
      </c>
      <c r="N2282" s="10" t="str">
        <f>Cleaned_Data[[#This Row],[Product_Line]]</f>
        <v>Lifestyle</v>
      </c>
      <c r="O2282" s="10" t="str">
        <f>Cleaned_Data[[#This Row],[Size]]</f>
        <v>L</v>
      </c>
      <c r="P2282" s="10" t="str">
        <f t="shared" si="70"/>
        <v>Waffle One|Lifestyle|L</v>
      </c>
      <c r="Q2282" s="11">
        <f>Cleaned_Data[[#This Row],[Order_Date]]</f>
        <v>45515</v>
      </c>
      <c r="R2282" s="10" t="str">
        <f>Cleaned_Data[[#This Row],[Region]]</f>
        <v>Bangalore</v>
      </c>
      <c r="S2282" s="10" t="str">
        <f>Cleaned_Data[[#This Row],[Sales_Channel]]</f>
        <v>Online</v>
      </c>
      <c r="T2282" s="10" t="str">
        <f>Cleaned_Data[[#This Row],[Gender_Category]]</f>
        <v>Kids</v>
      </c>
      <c r="U2282" t="str">
        <f t="shared" si="71"/>
        <v>DK-383</v>
      </c>
      <c r="V2282" s="10"/>
      <c r="W2282" s="10"/>
    </row>
    <row r="2283" spans="1:23" x14ac:dyDescent="0.3">
      <c r="A2283" s="10" t="s">
        <v>2602</v>
      </c>
      <c r="B2283" s="10">
        <f>Cleaned_Data[[#This Row],[Order_ID]]</f>
        <v>4391</v>
      </c>
      <c r="C2283" s="10" t="str">
        <f>_xlfn.XLOOKUP(P2283,Dim_Product!$E$2:$E$221,Dim_Product!$A$2:$A$221,"Not Found")</f>
        <v>PK-212</v>
      </c>
      <c r="D2283" s="10" t="str">
        <f>_xlfn.XLOOKUP(Table5[[#This Row],[Order_Date]],Table8[Date],Table8[Date_Key],"Not Found")</f>
        <v>Not Found</v>
      </c>
      <c r="E2283" s="10" t="str">
        <f>_xlfn.XLOOKUP(R2283,Table4[Region],Table4[Region_Key])</f>
        <v>RK-04</v>
      </c>
      <c r="F2283" s="10" t="str">
        <f>_xlfn.XLOOKUP(S2283,Table6[Sales_Channel],Table6[Channel_Key])</f>
        <v>CK-02</v>
      </c>
      <c r="G2283" s="10" t="str">
        <f>_xlfn.XLOOKUP(T2283,Table7[Gender_Category],Table7[Gender_Key])</f>
        <v>GK-02</v>
      </c>
      <c r="H2283" s="10">
        <f>Cleaned_Data[[#This Row],[Units_Sold]]</f>
        <v>2</v>
      </c>
      <c r="I2283" s="10">
        <f>Cleaned_Data[[#This Row],[MRP]]</f>
        <v>9569.18</v>
      </c>
      <c r="J2283" s="10">
        <f>Cleaned_Data[[#This Row],[Discount_Applied]]</f>
        <v>0</v>
      </c>
      <c r="K2283" s="10">
        <f>Cleaned_Data[[#This Row],[Revenue]]</f>
        <v>0</v>
      </c>
      <c r="L2283" s="10">
        <f>Cleaned_Data[[#This Row],[Profit]]</f>
        <v>2446.09</v>
      </c>
      <c r="M2283" s="10" t="str">
        <f>Cleaned_Data[[#This Row],[Product_Name]]</f>
        <v>Dunk Low</v>
      </c>
      <c r="N2283" s="10" t="str">
        <f>Cleaned_Data[[#This Row],[Product_Line]]</f>
        <v>Lifestyle</v>
      </c>
      <c r="O2283" s="10" t="str">
        <f>Cleaned_Data[[#This Row],[Size]]</f>
        <v>9</v>
      </c>
      <c r="P2283" s="10" t="str">
        <f t="shared" si="70"/>
        <v>Dunk Low|Lifestyle|9</v>
      </c>
      <c r="Q2283" s="11" t="str">
        <f>Cleaned_Data[[#This Row],[Order_Date]]</f>
        <v/>
      </c>
      <c r="R2283" s="10" t="str">
        <f>Cleaned_Data[[#This Row],[Region]]</f>
        <v>Pune</v>
      </c>
      <c r="S2283" s="10" t="str">
        <f>Cleaned_Data[[#This Row],[Sales_Channel]]</f>
        <v>Retail</v>
      </c>
      <c r="T2283" s="10" t="str">
        <f>Cleaned_Data[[#This Row],[Gender_Category]]</f>
        <v>Women</v>
      </c>
      <c r="U2283" t="str">
        <f t="shared" si="71"/>
        <v>Not Found</v>
      </c>
      <c r="V2283" s="10"/>
      <c r="W2283" s="10"/>
    </row>
    <row r="2284" spans="1:23" x14ac:dyDescent="0.3">
      <c r="A2284" s="10" t="s">
        <v>2603</v>
      </c>
      <c r="B2284" s="10">
        <f>Cleaned_Data[[#This Row],[Order_ID]]</f>
        <v>4392</v>
      </c>
      <c r="C2284" s="10" t="str">
        <f>_xlfn.XLOOKUP(P2284,Dim_Product!$E$2:$E$221,Dim_Product!$A$2:$A$221,"Not Found")</f>
        <v>PK-32</v>
      </c>
      <c r="D2284" s="10" t="str">
        <f>_xlfn.XLOOKUP(Table5[[#This Row],[Order_Date]],Table8[Date],Table8[Date_Key],"Not Found")</f>
        <v>DK-604</v>
      </c>
      <c r="E2284" s="10" t="str">
        <f>_xlfn.XLOOKUP(R2284,Table4[Region],Table4[Region_Key])</f>
        <v>RK-01</v>
      </c>
      <c r="F2284" s="10" t="str">
        <f>_xlfn.XLOOKUP(S2284,Table6[Sales_Channel],Table6[Channel_Key])</f>
        <v>CK-02</v>
      </c>
      <c r="G2284" s="10" t="str">
        <f>_xlfn.XLOOKUP(T2284,Table7[Gender_Category],Table7[Gender_Key])</f>
        <v>GK-01</v>
      </c>
      <c r="H2284" s="10">
        <f>Cleaned_Data[[#This Row],[Units_Sold]]</f>
        <v>2</v>
      </c>
      <c r="I2284" s="10">
        <f>Cleaned_Data[[#This Row],[MRP]]</f>
        <v>6110.0300000000007</v>
      </c>
      <c r="J2284" s="10">
        <f>Cleaned_Data[[#This Row],[Discount_Applied]]</f>
        <v>0</v>
      </c>
      <c r="K2284" s="10">
        <f>Cleaned_Data[[#This Row],[Revenue]]</f>
        <v>0</v>
      </c>
      <c r="L2284" s="10">
        <f>Cleaned_Data[[#This Row],[Profit]]</f>
        <v>1619.78</v>
      </c>
      <c r="M2284" s="10" t="str">
        <f>Cleaned_Data[[#This Row],[Product_Name]]</f>
        <v>Metcon 7</v>
      </c>
      <c r="N2284" s="10" t="str">
        <f>Cleaned_Data[[#This Row],[Product_Line]]</f>
        <v>Training</v>
      </c>
      <c r="O2284" s="10" t="str">
        <f>Cleaned_Data[[#This Row],[Size]]</f>
        <v>NA</v>
      </c>
      <c r="P2284" s="10" t="str">
        <f t="shared" si="70"/>
        <v>Metcon 7|Training|NA</v>
      </c>
      <c r="Q2284" s="11">
        <f>Cleaned_Data[[#This Row],[Order_Date]]</f>
        <v>45736</v>
      </c>
      <c r="R2284" s="10" t="str">
        <f>Cleaned_Data[[#This Row],[Region]]</f>
        <v>Bangalore</v>
      </c>
      <c r="S2284" s="10" t="str">
        <f>Cleaned_Data[[#This Row],[Sales_Channel]]</f>
        <v>Retail</v>
      </c>
      <c r="T2284" s="10" t="str">
        <f>Cleaned_Data[[#This Row],[Gender_Category]]</f>
        <v>Kids</v>
      </c>
      <c r="U2284" t="str">
        <f t="shared" si="71"/>
        <v>DK-604</v>
      </c>
      <c r="V2284" s="10"/>
      <c r="W2284" s="10"/>
    </row>
    <row r="2285" spans="1:23" x14ac:dyDescent="0.3">
      <c r="A2285" s="10" t="s">
        <v>2604</v>
      </c>
      <c r="B2285" s="10">
        <f>Cleaned_Data[[#This Row],[Order_ID]]</f>
        <v>4393</v>
      </c>
      <c r="C2285" s="10" t="str">
        <f>_xlfn.XLOOKUP(P2285,Dim_Product!$E$2:$E$221,Dim_Product!$A$2:$A$221,"Not Found")</f>
        <v>PK-36</v>
      </c>
      <c r="D2285" s="10" t="str">
        <f>_xlfn.XLOOKUP(Table5[[#This Row],[Order_Date]],Table8[Date],Table8[Date_Key],"Not Found")</f>
        <v>DK-582</v>
      </c>
      <c r="E2285" s="10" t="str">
        <f>_xlfn.XLOOKUP(R2285,Table4[Region],Table4[Region_Key])</f>
        <v>RK-06</v>
      </c>
      <c r="F2285" s="10" t="str">
        <f>_xlfn.XLOOKUP(S2285,Table6[Sales_Channel],Table6[Channel_Key])</f>
        <v>CK-02</v>
      </c>
      <c r="G2285" s="10" t="str">
        <f>_xlfn.XLOOKUP(T2285,Table7[Gender_Category],Table7[Gender_Key])</f>
        <v>GK-02</v>
      </c>
      <c r="H2285" s="10">
        <f>Cleaned_Data[[#This Row],[Units_Sold]]</f>
        <v>2</v>
      </c>
      <c r="I2285" s="10">
        <f>Cleaned_Data[[#This Row],[MRP]]</f>
        <v>6110.0300000000007</v>
      </c>
      <c r="J2285" s="10">
        <f>Cleaned_Data[[#This Row],[Discount_Applied]]</f>
        <v>0</v>
      </c>
      <c r="K2285" s="10">
        <f>Cleaned_Data[[#This Row],[Revenue]]</f>
        <v>0</v>
      </c>
      <c r="L2285" s="10">
        <f>Cleaned_Data[[#This Row],[Profit]]</f>
        <v>-41.67</v>
      </c>
      <c r="M2285" s="10" t="str">
        <f>Cleaned_Data[[#This Row],[Product_Name]]</f>
        <v>Kyrie Flytrap</v>
      </c>
      <c r="N2285" s="10" t="str">
        <f>Cleaned_Data[[#This Row],[Product_Line]]</f>
        <v>Basketball</v>
      </c>
      <c r="O2285" s="10" t="str">
        <f>Cleaned_Data[[#This Row],[Size]]</f>
        <v>L</v>
      </c>
      <c r="P2285" s="10" t="str">
        <f t="shared" si="70"/>
        <v>Kyrie Flytrap|Basketball|L</v>
      </c>
      <c r="Q2285" s="11">
        <f>Cleaned_Data[[#This Row],[Order_Date]]</f>
        <v>45714</v>
      </c>
      <c r="R2285" s="10" t="str">
        <f>Cleaned_Data[[#This Row],[Region]]</f>
        <v>Kolkata</v>
      </c>
      <c r="S2285" s="10" t="str">
        <f>Cleaned_Data[[#This Row],[Sales_Channel]]</f>
        <v>Retail</v>
      </c>
      <c r="T2285" s="10" t="str">
        <f>Cleaned_Data[[#This Row],[Gender_Category]]</f>
        <v>Women</v>
      </c>
      <c r="U2285" t="str">
        <f t="shared" si="71"/>
        <v>DK-582</v>
      </c>
      <c r="V2285" s="10"/>
      <c r="W2285" s="10"/>
    </row>
    <row r="2286" spans="1:23" x14ac:dyDescent="0.3">
      <c r="A2286" s="10" t="s">
        <v>2605</v>
      </c>
      <c r="B2286" s="10">
        <f>Cleaned_Data[[#This Row],[Order_ID]]</f>
        <v>4394</v>
      </c>
      <c r="C2286" s="10" t="str">
        <f>_xlfn.XLOOKUP(P2286,Dim_Product!$E$2:$E$221,Dim_Product!$A$2:$A$221,"Not Found")</f>
        <v>PK-55</v>
      </c>
      <c r="D2286" s="10" t="str">
        <f>_xlfn.XLOOKUP(Table5[[#This Row],[Order_Date]],Table8[Date],Table8[Date_Key],"Not Found")</f>
        <v>DK-295</v>
      </c>
      <c r="E2286" s="10" t="str">
        <f>_xlfn.XLOOKUP(R2286,Table4[Region],Table4[Region_Key])</f>
        <v>RK-01</v>
      </c>
      <c r="F2286" s="10" t="str">
        <f>_xlfn.XLOOKUP(S2286,Table6[Sales_Channel],Table6[Channel_Key])</f>
        <v>CK-02</v>
      </c>
      <c r="G2286" s="10" t="str">
        <f>_xlfn.XLOOKUP(T2286,Table7[Gender_Category],Table7[Gender_Key])</f>
        <v>GK-02</v>
      </c>
      <c r="H2286" s="10">
        <f>Cleaned_Data[[#This Row],[Units_Sold]]</f>
        <v>2</v>
      </c>
      <c r="I2286" s="10">
        <f>Cleaned_Data[[#This Row],[MRP]]</f>
        <v>8873.61</v>
      </c>
      <c r="J2286" s="10">
        <f>Cleaned_Data[[#This Row],[Discount_Applied]]</f>
        <v>0.81</v>
      </c>
      <c r="K2286" s="10">
        <f>Cleaned_Data[[#This Row],[Revenue]]</f>
        <v>0</v>
      </c>
      <c r="L2286" s="10">
        <f>Cleaned_Data[[#This Row],[Profit]]</f>
        <v>1663.56</v>
      </c>
      <c r="M2286" s="10" t="str">
        <f>Cleaned_Data[[#This Row],[Product_Name]]</f>
        <v>ZoomX Invincible</v>
      </c>
      <c r="N2286" s="10" t="str">
        <f>Cleaned_Data[[#This Row],[Product_Line]]</f>
        <v>Training</v>
      </c>
      <c r="O2286" s="10" t="str">
        <f>Cleaned_Data[[#This Row],[Size]]</f>
        <v>L</v>
      </c>
      <c r="P2286" s="10" t="str">
        <f t="shared" si="70"/>
        <v>ZoomX Invincible|Training|L</v>
      </c>
      <c r="Q2286" s="11">
        <f>Cleaned_Data[[#This Row],[Order_Date]]</f>
        <v>45427</v>
      </c>
      <c r="R2286" s="10" t="str">
        <f>Cleaned_Data[[#This Row],[Region]]</f>
        <v>Bangalore</v>
      </c>
      <c r="S2286" s="10" t="str">
        <f>Cleaned_Data[[#This Row],[Sales_Channel]]</f>
        <v>Retail</v>
      </c>
      <c r="T2286" s="10" t="str">
        <f>Cleaned_Data[[#This Row],[Gender_Category]]</f>
        <v>Women</v>
      </c>
      <c r="U2286" t="str">
        <f t="shared" si="71"/>
        <v>DK-295</v>
      </c>
      <c r="V2286" s="10"/>
      <c r="W2286" s="10"/>
    </row>
    <row r="2287" spans="1:23" x14ac:dyDescent="0.3">
      <c r="A2287" s="10" t="s">
        <v>2606</v>
      </c>
      <c r="B2287" s="10">
        <f>Cleaned_Data[[#This Row],[Order_ID]]</f>
        <v>4395</v>
      </c>
      <c r="C2287" s="10" t="str">
        <f>_xlfn.XLOOKUP(P2287,Dim_Product!$E$2:$E$221,Dim_Product!$A$2:$A$221,"Not Found")</f>
        <v>PK-114</v>
      </c>
      <c r="D2287" s="10" t="str">
        <f>_xlfn.XLOOKUP(Table5[[#This Row],[Order_Date]],Table8[Date],Table8[Date_Key],"Not Found")</f>
        <v>DK-492</v>
      </c>
      <c r="E2287" s="10" t="str">
        <f>_xlfn.XLOOKUP(R2287,Table4[Region],Table4[Region_Key])</f>
        <v>RK-03</v>
      </c>
      <c r="F2287" s="10" t="str">
        <f>_xlfn.XLOOKUP(S2287,Table6[Sales_Channel],Table6[Channel_Key])</f>
        <v>CK-01</v>
      </c>
      <c r="G2287" s="10" t="str">
        <f>_xlfn.XLOOKUP(T2287,Table7[Gender_Category],Table7[Gender_Key])</f>
        <v>GK-01</v>
      </c>
      <c r="H2287" s="10">
        <f>Cleaned_Data[[#This Row],[Units_Sold]]</f>
        <v>2</v>
      </c>
      <c r="I2287" s="10">
        <f>Cleaned_Data[[#This Row],[MRP]]</f>
        <v>5282.31</v>
      </c>
      <c r="J2287" s="10">
        <f>Cleaned_Data[[#This Row],[Discount_Applied]]</f>
        <v>0</v>
      </c>
      <c r="K2287" s="10">
        <f>Cleaned_Data[[#This Row],[Revenue]]</f>
        <v>0</v>
      </c>
      <c r="L2287" s="10">
        <f>Cleaned_Data[[#This Row],[Profit]]</f>
        <v>3365.61</v>
      </c>
      <c r="M2287" s="10" t="str">
        <f>Cleaned_Data[[#This Row],[Product_Name]]</f>
        <v>Air Zoom</v>
      </c>
      <c r="N2287" s="10" t="str">
        <f>Cleaned_Data[[#This Row],[Product_Line]]</f>
        <v>Running</v>
      </c>
      <c r="O2287" s="10" t="str">
        <f>Cleaned_Data[[#This Row],[Size]]</f>
        <v>M</v>
      </c>
      <c r="P2287" s="10" t="str">
        <f t="shared" si="70"/>
        <v>Air Zoom|Running|M</v>
      </c>
      <c r="Q2287" s="11">
        <f>Cleaned_Data[[#This Row],[Order_Date]]</f>
        <v>45624</v>
      </c>
      <c r="R2287" s="10" t="str">
        <f>Cleaned_Data[[#This Row],[Region]]</f>
        <v>Mumbai</v>
      </c>
      <c r="S2287" s="10" t="str">
        <f>Cleaned_Data[[#This Row],[Sales_Channel]]</f>
        <v>Online</v>
      </c>
      <c r="T2287" s="10" t="str">
        <f>Cleaned_Data[[#This Row],[Gender_Category]]</f>
        <v>Kids</v>
      </c>
      <c r="U2287" t="str">
        <f t="shared" si="71"/>
        <v>DK-492</v>
      </c>
      <c r="V2287" s="10"/>
      <c r="W2287" s="10"/>
    </row>
    <row r="2288" spans="1:23" x14ac:dyDescent="0.3">
      <c r="A2288" s="10" t="s">
        <v>2607</v>
      </c>
      <c r="B2288" s="10">
        <f>Cleaned_Data[[#This Row],[Order_ID]]</f>
        <v>4396</v>
      </c>
      <c r="C2288" s="10" t="str">
        <f>_xlfn.XLOOKUP(P2288,Dim_Product!$E$2:$E$221,Dim_Product!$A$2:$A$221,"Not Found")</f>
        <v>PK-47</v>
      </c>
      <c r="D2288" s="10" t="str">
        <f>_xlfn.XLOOKUP(Table5[[#This Row],[Order_Date]],Table8[Date],Table8[Date_Key],"Not Found")</f>
        <v>DK-684</v>
      </c>
      <c r="E2288" s="10" t="str">
        <f>_xlfn.XLOOKUP(R2288,Table4[Region],Table4[Region_Key])</f>
        <v>RK-04</v>
      </c>
      <c r="F2288" s="10" t="str">
        <f>_xlfn.XLOOKUP(S2288,Table6[Sales_Channel],Table6[Channel_Key])</f>
        <v>CK-01</v>
      </c>
      <c r="G2288" s="10" t="str">
        <f>_xlfn.XLOOKUP(T2288,Table7[Gender_Category],Table7[Gender_Key])</f>
        <v>GK-01</v>
      </c>
      <c r="H2288" s="10">
        <f>Cleaned_Data[[#This Row],[Units_Sold]]</f>
        <v>2</v>
      </c>
      <c r="I2288" s="10">
        <f>Cleaned_Data[[#This Row],[MRP]]</f>
        <v>2392.41</v>
      </c>
      <c r="J2288" s="10">
        <f>Cleaned_Data[[#This Row],[Discount_Applied]]</f>
        <v>0</v>
      </c>
      <c r="K2288" s="10">
        <f>Cleaned_Data[[#This Row],[Revenue]]</f>
        <v>0</v>
      </c>
      <c r="L2288" s="10">
        <f>Cleaned_Data[[#This Row],[Profit]]</f>
        <v>1592.95</v>
      </c>
      <c r="M2288" s="10" t="str">
        <f>Cleaned_Data[[#This Row],[Product_Name]]</f>
        <v>Phantom GT</v>
      </c>
      <c r="N2288" s="10" t="str">
        <f>Cleaned_Data[[#This Row],[Product_Line]]</f>
        <v>Soccer</v>
      </c>
      <c r="O2288" s="10" t="str">
        <f>Cleaned_Data[[#This Row],[Size]]</f>
        <v>NA</v>
      </c>
      <c r="P2288" s="10" t="str">
        <f t="shared" si="70"/>
        <v>Phantom GT|Soccer|NA</v>
      </c>
      <c r="Q2288" s="11">
        <f>Cleaned_Data[[#This Row],[Order_Date]]</f>
        <v>45816</v>
      </c>
      <c r="R2288" s="10" t="str">
        <f>Cleaned_Data[[#This Row],[Region]]</f>
        <v>Pune</v>
      </c>
      <c r="S2288" s="10" t="str">
        <f>Cleaned_Data[[#This Row],[Sales_Channel]]</f>
        <v>Online</v>
      </c>
      <c r="T2288" s="10" t="str">
        <f>Cleaned_Data[[#This Row],[Gender_Category]]</f>
        <v>Kids</v>
      </c>
      <c r="U2288" t="str">
        <f t="shared" si="71"/>
        <v>DK-684</v>
      </c>
      <c r="V2288" s="10"/>
      <c r="W2288" s="10"/>
    </row>
    <row r="2289" spans="1:23" x14ac:dyDescent="0.3">
      <c r="A2289" s="10" t="s">
        <v>2608</v>
      </c>
      <c r="B2289" s="10">
        <f>Cleaned_Data[[#This Row],[Order_ID]]</f>
        <v>4397</v>
      </c>
      <c r="C2289" s="10" t="str">
        <f>_xlfn.XLOOKUP(P2289,Dim_Product!$E$2:$E$221,Dim_Product!$A$2:$A$221,"Not Found")</f>
        <v>PK-121</v>
      </c>
      <c r="D2289" s="10" t="str">
        <f>_xlfn.XLOOKUP(Table5[[#This Row],[Order_Date]],Table8[Date],Table8[Date_Key],"Not Found")</f>
        <v>Not Found</v>
      </c>
      <c r="E2289" s="10" t="str">
        <f>_xlfn.XLOOKUP(R2289,Table4[Region],Table4[Region_Key])</f>
        <v>RK-05</v>
      </c>
      <c r="F2289" s="10" t="str">
        <f>_xlfn.XLOOKUP(S2289,Table6[Sales_Channel],Table6[Channel_Key])</f>
        <v>CK-02</v>
      </c>
      <c r="G2289" s="10" t="str">
        <f>_xlfn.XLOOKUP(T2289,Table7[Gender_Category],Table7[Gender_Key])</f>
        <v>GK-03</v>
      </c>
      <c r="H2289" s="10">
        <f>Cleaned_Data[[#This Row],[Units_Sold]]</f>
        <v>-1</v>
      </c>
      <c r="I2289" s="10">
        <f>Cleaned_Data[[#This Row],[MRP]]</f>
        <v>6110.0300000000007</v>
      </c>
      <c r="J2289" s="10">
        <f>Cleaned_Data[[#This Row],[Discount_Applied]]</f>
        <v>0</v>
      </c>
      <c r="K2289" s="10">
        <f>Cleaned_Data[[#This Row],[Revenue]]</f>
        <v>0</v>
      </c>
      <c r="L2289" s="10">
        <f>Cleaned_Data[[#This Row],[Profit]]</f>
        <v>-671.54</v>
      </c>
      <c r="M2289" s="10" t="str">
        <f>Cleaned_Data[[#This Row],[Product_Name]]</f>
        <v>React Infinity</v>
      </c>
      <c r="N2289" s="10" t="str">
        <f>Cleaned_Data[[#This Row],[Product_Line]]</f>
        <v>Running</v>
      </c>
      <c r="O2289" s="10" t="str">
        <f>Cleaned_Data[[#This Row],[Size]]</f>
        <v>9</v>
      </c>
      <c r="P2289" s="10" t="str">
        <f t="shared" si="70"/>
        <v>React Infinity|Running|9</v>
      </c>
      <c r="Q2289" s="11" t="str">
        <f>Cleaned_Data[[#This Row],[Order_Date]]</f>
        <v/>
      </c>
      <c r="R2289" s="10" t="str">
        <f>Cleaned_Data[[#This Row],[Region]]</f>
        <v>Delhi</v>
      </c>
      <c r="S2289" s="10" t="str">
        <f>Cleaned_Data[[#This Row],[Sales_Channel]]</f>
        <v>Retail</v>
      </c>
      <c r="T2289" s="10" t="str">
        <f>Cleaned_Data[[#This Row],[Gender_Category]]</f>
        <v>Men</v>
      </c>
      <c r="U2289" t="str">
        <f t="shared" si="71"/>
        <v>Not Found</v>
      </c>
      <c r="V2289" s="10"/>
      <c r="W2289" s="10"/>
    </row>
    <row r="2290" spans="1:23" x14ac:dyDescent="0.3">
      <c r="A2290" s="10" t="s">
        <v>2609</v>
      </c>
      <c r="B2290" s="10">
        <f>Cleaned_Data[[#This Row],[Order_ID]]</f>
        <v>4398</v>
      </c>
      <c r="C2290" s="10" t="str">
        <f>_xlfn.XLOOKUP(P2290,Dim_Product!$E$2:$E$221,Dim_Product!$A$2:$A$221,"Not Found")</f>
        <v>PK-37</v>
      </c>
      <c r="D2290" s="10" t="str">
        <f>_xlfn.XLOOKUP(Table5[[#This Row],[Order_Date]],Table8[Date],Table8[Date_Key],"Not Found")</f>
        <v>DK-427</v>
      </c>
      <c r="E2290" s="10" t="str">
        <f>_xlfn.XLOOKUP(R2290,Table4[Region],Table4[Region_Key])</f>
        <v>RK-05</v>
      </c>
      <c r="F2290" s="10" t="str">
        <f>_xlfn.XLOOKUP(S2290,Table6[Sales_Channel],Table6[Channel_Key])</f>
        <v>CK-01</v>
      </c>
      <c r="G2290" s="10" t="str">
        <f>_xlfn.XLOOKUP(T2290,Table7[Gender_Category],Table7[Gender_Key])</f>
        <v>GK-03</v>
      </c>
      <c r="H2290" s="10">
        <f>Cleaned_Data[[#This Row],[Units_Sold]]</f>
        <v>2</v>
      </c>
      <c r="I2290" s="10">
        <f>Cleaned_Data[[#This Row],[MRP]]</f>
        <v>6110.0300000000007</v>
      </c>
      <c r="J2290" s="10">
        <f>Cleaned_Data[[#This Row],[Discount_Applied]]</f>
        <v>0</v>
      </c>
      <c r="K2290" s="10">
        <f>Cleaned_Data[[#This Row],[Revenue]]</f>
        <v>0</v>
      </c>
      <c r="L2290" s="10">
        <f>Cleaned_Data[[#This Row],[Profit]]</f>
        <v>1971.9</v>
      </c>
      <c r="M2290" s="10" t="str">
        <f>Cleaned_Data[[#This Row],[Product_Name]]</f>
        <v>Premier III</v>
      </c>
      <c r="N2290" s="10" t="str">
        <f>Cleaned_Data[[#This Row],[Product_Line]]</f>
        <v>Soccer</v>
      </c>
      <c r="O2290" s="10" t="str">
        <f>Cleaned_Data[[#This Row],[Size]]</f>
        <v>XL</v>
      </c>
      <c r="P2290" s="10" t="str">
        <f t="shared" si="70"/>
        <v>Premier III|Soccer|XL</v>
      </c>
      <c r="Q2290" s="11">
        <f>Cleaned_Data[[#This Row],[Order_Date]]</f>
        <v>45559</v>
      </c>
      <c r="R2290" s="10" t="str">
        <f>Cleaned_Data[[#This Row],[Region]]</f>
        <v>Delhi</v>
      </c>
      <c r="S2290" s="10" t="str">
        <f>Cleaned_Data[[#This Row],[Sales_Channel]]</f>
        <v>Online</v>
      </c>
      <c r="T2290" s="10" t="str">
        <f>Cleaned_Data[[#This Row],[Gender_Category]]</f>
        <v>Men</v>
      </c>
      <c r="U2290" t="str">
        <f t="shared" si="71"/>
        <v>DK-427</v>
      </c>
      <c r="V2290" s="10"/>
      <c r="W2290" s="10"/>
    </row>
    <row r="2291" spans="1:23" x14ac:dyDescent="0.3">
      <c r="A2291" s="10" t="s">
        <v>2610</v>
      </c>
      <c r="B2291" s="10">
        <f>Cleaned_Data[[#This Row],[Order_ID]]</f>
        <v>4399</v>
      </c>
      <c r="C2291" s="10" t="str">
        <f>_xlfn.XLOOKUP(P2291,Dim_Product!$E$2:$E$221,Dim_Product!$A$2:$A$221,"Not Found")</f>
        <v>PK-53</v>
      </c>
      <c r="D2291" s="10" t="str">
        <f>_xlfn.XLOOKUP(Table5[[#This Row],[Order_Date]],Table8[Date],Table8[Date_Key],"Not Found")</f>
        <v>Not Found</v>
      </c>
      <c r="E2291" s="10" t="str">
        <f>_xlfn.XLOOKUP(R2291,Table4[Region],Table4[Region_Key])</f>
        <v>RK-01</v>
      </c>
      <c r="F2291" s="10" t="str">
        <f>_xlfn.XLOOKUP(S2291,Table6[Sales_Channel],Table6[Channel_Key])</f>
        <v>CK-01</v>
      </c>
      <c r="G2291" s="10" t="str">
        <f>_xlfn.XLOOKUP(T2291,Table7[Gender_Category],Table7[Gender_Key])</f>
        <v>GK-03</v>
      </c>
      <c r="H2291" s="10">
        <f>Cleaned_Data[[#This Row],[Units_Sold]]</f>
        <v>2</v>
      </c>
      <c r="I2291" s="10">
        <f>Cleaned_Data[[#This Row],[MRP]]</f>
        <v>7607.91</v>
      </c>
      <c r="J2291" s="10">
        <f>Cleaned_Data[[#This Row],[Discount_Applied]]</f>
        <v>0</v>
      </c>
      <c r="K2291" s="10">
        <f>Cleaned_Data[[#This Row],[Revenue]]</f>
        <v>0</v>
      </c>
      <c r="L2291" s="10">
        <f>Cleaned_Data[[#This Row],[Profit]]</f>
        <v>-161.85</v>
      </c>
      <c r="M2291" s="10" t="str">
        <f>Cleaned_Data[[#This Row],[Product_Name]]</f>
        <v>Air Jordan</v>
      </c>
      <c r="N2291" s="10" t="str">
        <f>Cleaned_Data[[#This Row],[Product_Line]]</f>
        <v>Basketball</v>
      </c>
      <c r="O2291" s="10" t="str">
        <f>Cleaned_Data[[#This Row],[Size]]</f>
        <v>L</v>
      </c>
      <c r="P2291" s="10" t="str">
        <f t="shared" si="70"/>
        <v>Air Jordan|Basketball|L</v>
      </c>
      <c r="Q2291" s="11" t="str">
        <f>Cleaned_Data[[#This Row],[Order_Date]]</f>
        <v/>
      </c>
      <c r="R2291" s="10" t="str">
        <f>Cleaned_Data[[#This Row],[Region]]</f>
        <v>Bangalore</v>
      </c>
      <c r="S2291" s="10" t="str">
        <f>Cleaned_Data[[#This Row],[Sales_Channel]]</f>
        <v>Online</v>
      </c>
      <c r="T2291" s="10" t="str">
        <f>Cleaned_Data[[#This Row],[Gender_Category]]</f>
        <v>Men</v>
      </c>
      <c r="U2291" t="str">
        <f t="shared" si="71"/>
        <v>Not Found</v>
      </c>
      <c r="V2291" s="10"/>
      <c r="W2291" s="10"/>
    </row>
    <row r="2292" spans="1:23" x14ac:dyDescent="0.3">
      <c r="A2292" s="10" t="s">
        <v>2611</v>
      </c>
      <c r="B2292" s="10">
        <f>Cleaned_Data[[#This Row],[Order_ID]]</f>
        <v>4400</v>
      </c>
      <c r="C2292" s="10" t="str">
        <f>_xlfn.XLOOKUP(P2292,Dim_Product!$E$2:$E$221,Dim_Product!$A$2:$A$221,"Not Found")</f>
        <v>PK-94</v>
      </c>
      <c r="D2292" s="10" t="str">
        <f>_xlfn.XLOOKUP(Table5[[#This Row],[Order_Date]],Table8[Date],Table8[Date_Key],"Not Found")</f>
        <v>DK-550</v>
      </c>
      <c r="E2292" s="10" t="str">
        <f>_xlfn.XLOOKUP(R2292,Table4[Region],Table4[Region_Key])</f>
        <v>RK-06</v>
      </c>
      <c r="F2292" s="10" t="str">
        <f>_xlfn.XLOOKUP(S2292,Table6[Sales_Channel],Table6[Channel_Key])</f>
        <v>CK-02</v>
      </c>
      <c r="G2292" s="10" t="str">
        <f>_xlfn.XLOOKUP(T2292,Table7[Gender_Category],Table7[Gender_Key])</f>
        <v>GK-02</v>
      </c>
      <c r="H2292" s="10">
        <f>Cleaned_Data[[#This Row],[Units_Sold]]</f>
        <v>4</v>
      </c>
      <c r="I2292" s="10">
        <f>Cleaned_Data[[#This Row],[MRP]]</f>
        <v>7798.57</v>
      </c>
      <c r="J2292" s="10">
        <f>Cleaned_Data[[#This Row],[Discount_Applied]]</f>
        <v>0.28000000000000003</v>
      </c>
      <c r="K2292" s="10">
        <f>Cleaned_Data[[#This Row],[Revenue]]</f>
        <v>22459.88</v>
      </c>
      <c r="L2292" s="10">
        <f>Cleaned_Data[[#This Row],[Profit]]</f>
        <v>1334.4</v>
      </c>
      <c r="M2292" s="10" t="str">
        <f>Cleaned_Data[[#This Row],[Product_Name]]</f>
        <v>Air Force 1</v>
      </c>
      <c r="N2292" s="10" t="str">
        <f>Cleaned_Data[[#This Row],[Product_Line]]</f>
        <v>Lifestyle</v>
      </c>
      <c r="O2292" s="10" t="str">
        <f>Cleaned_Data[[#This Row],[Size]]</f>
        <v>M</v>
      </c>
      <c r="P2292" s="10" t="str">
        <f t="shared" si="70"/>
        <v>Air Force 1|Lifestyle|M</v>
      </c>
      <c r="Q2292" s="11">
        <f>Cleaned_Data[[#This Row],[Order_Date]]</f>
        <v>45682</v>
      </c>
      <c r="R2292" s="10" t="str">
        <f>Cleaned_Data[[#This Row],[Region]]</f>
        <v>Kolkata</v>
      </c>
      <c r="S2292" s="10" t="str">
        <f>Cleaned_Data[[#This Row],[Sales_Channel]]</f>
        <v>Retail</v>
      </c>
      <c r="T2292" s="10" t="str">
        <f>Cleaned_Data[[#This Row],[Gender_Category]]</f>
        <v>Women</v>
      </c>
      <c r="U2292" t="str">
        <f t="shared" si="71"/>
        <v>DK-550</v>
      </c>
      <c r="V2292" s="10"/>
      <c r="W2292" s="10"/>
    </row>
    <row r="2293" spans="1:23" x14ac:dyDescent="0.3">
      <c r="A2293" s="10" t="s">
        <v>2612</v>
      </c>
      <c r="B2293" s="10">
        <f>Cleaned_Data[[#This Row],[Order_ID]]</f>
        <v>4401</v>
      </c>
      <c r="C2293" s="10" t="str">
        <f>_xlfn.XLOOKUP(P2293,Dim_Product!$E$2:$E$221,Dim_Product!$A$2:$A$221,"Not Found")</f>
        <v>PK-23</v>
      </c>
      <c r="D2293" s="10" t="str">
        <f>_xlfn.XLOOKUP(Table5[[#This Row],[Order_Date]],Table8[Date],Table8[Date_Key],"Not Found")</f>
        <v>Not Found</v>
      </c>
      <c r="E2293" s="10" t="str">
        <f>_xlfn.XLOOKUP(R2293,Table4[Region],Table4[Region_Key])</f>
        <v>RK-06</v>
      </c>
      <c r="F2293" s="10" t="str">
        <f>_xlfn.XLOOKUP(S2293,Table6[Sales_Channel],Table6[Channel_Key])</f>
        <v>CK-02</v>
      </c>
      <c r="G2293" s="10" t="str">
        <f>_xlfn.XLOOKUP(T2293,Table7[Gender_Category],Table7[Gender_Key])</f>
        <v>GK-03</v>
      </c>
      <c r="H2293" s="10">
        <f>Cleaned_Data[[#This Row],[Units_Sold]]</f>
        <v>2</v>
      </c>
      <c r="I2293" s="10">
        <f>Cleaned_Data[[#This Row],[MRP]]</f>
        <v>6110.0300000000007</v>
      </c>
      <c r="J2293" s="10">
        <f>Cleaned_Data[[#This Row],[Discount_Applied]]</f>
        <v>0</v>
      </c>
      <c r="K2293" s="10">
        <f>Cleaned_Data[[#This Row],[Revenue]]</f>
        <v>0</v>
      </c>
      <c r="L2293" s="10">
        <f>Cleaned_Data[[#This Row],[Profit]]</f>
        <v>3410.82</v>
      </c>
      <c r="M2293" s="10" t="str">
        <f>Cleaned_Data[[#This Row],[Product_Name]]</f>
        <v>Blazer Mid</v>
      </c>
      <c r="N2293" s="10" t="str">
        <f>Cleaned_Data[[#This Row],[Product_Line]]</f>
        <v>Lifestyle</v>
      </c>
      <c r="O2293" s="10" t="str">
        <f>Cleaned_Data[[#This Row],[Size]]</f>
        <v>XL</v>
      </c>
      <c r="P2293" s="10" t="str">
        <f t="shared" si="70"/>
        <v>Blazer Mid|Lifestyle|XL</v>
      </c>
      <c r="Q2293" s="11" t="str">
        <f>Cleaned_Data[[#This Row],[Order_Date]]</f>
        <v/>
      </c>
      <c r="R2293" s="10" t="str">
        <f>Cleaned_Data[[#This Row],[Region]]</f>
        <v>Kolkata</v>
      </c>
      <c r="S2293" s="10" t="str">
        <f>Cleaned_Data[[#This Row],[Sales_Channel]]</f>
        <v>Retail</v>
      </c>
      <c r="T2293" s="10" t="str">
        <f>Cleaned_Data[[#This Row],[Gender_Category]]</f>
        <v>Men</v>
      </c>
      <c r="U2293" t="str">
        <f t="shared" si="71"/>
        <v>Not Found</v>
      </c>
      <c r="V2293" s="10"/>
      <c r="W2293" s="10"/>
    </row>
    <row r="2294" spans="1:23" x14ac:dyDescent="0.3">
      <c r="A2294" s="10" t="s">
        <v>2613</v>
      </c>
      <c r="B2294" s="10">
        <f>Cleaned_Data[[#This Row],[Order_ID]]</f>
        <v>4402</v>
      </c>
      <c r="C2294" s="10" t="str">
        <f>_xlfn.XLOOKUP(P2294,Dim_Product!$E$2:$E$221,Dim_Product!$A$2:$A$221,"Not Found")</f>
        <v>PK-28</v>
      </c>
      <c r="D2294" s="10" t="str">
        <f>_xlfn.XLOOKUP(Table5[[#This Row],[Order_Date]],Table8[Date],Table8[Date_Key],"Not Found")</f>
        <v>DK-488</v>
      </c>
      <c r="E2294" s="10" t="str">
        <f>_xlfn.XLOOKUP(R2294,Table4[Region],Table4[Region_Key])</f>
        <v>RK-03</v>
      </c>
      <c r="F2294" s="10" t="str">
        <f>_xlfn.XLOOKUP(S2294,Table6[Sales_Channel],Table6[Channel_Key])</f>
        <v>CK-01</v>
      </c>
      <c r="G2294" s="10" t="str">
        <f>_xlfn.XLOOKUP(T2294,Table7[Gender_Category],Table7[Gender_Key])</f>
        <v>GK-02</v>
      </c>
      <c r="H2294" s="10">
        <f>Cleaned_Data[[#This Row],[Units_Sold]]</f>
        <v>1</v>
      </c>
      <c r="I2294" s="10">
        <f>Cleaned_Data[[#This Row],[MRP]]</f>
        <v>6110.0300000000007</v>
      </c>
      <c r="J2294" s="10">
        <f>Cleaned_Data[[#This Row],[Discount_Applied]]</f>
        <v>0.38</v>
      </c>
      <c r="K2294" s="10">
        <f>Cleaned_Data[[#This Row],[Revenue]]</f>
        <v>0</v>
      </c>
      <c r="L2294" s="10">
        <f>Cleaned_Data[[#This Row],[Profit]]</f>
        <v>2429.5700000000002</v>
      </c>
      <c r="M2294" s="10" t="str">
        <f>Cleaned_Data[[#This Row],[Product_Name]]</f>
        <v>Premier III</v>
      </c>
      <c r="N2294" s="10" t="str">
        <f>Cleaned_Data[[#This Row],[Product_Line]]</f>
        <v>Soccer</v>
      </c>
      <c r="O2294" s="10" t="str">
        <f>Cleaned_Data[[#This Row],[Size]]</f>
        <v>NA</v>
      </c>
      <c r="P2294" s="10" t="str">
        <f t="shared" si="70"/>
        <v>Premier III|Soccer|NA</v>
      </c>
      <c r="Q2294" s="11">
        <f>Cleaned_Data[[#This Row],[Order_Date]]</f>
        <v>45620</v>
      </c>
      <c r="R2294" s="10" t="str">
        <f>Cleaned_Data[[#This Row],[Region]]</f>
        <v>Mumbai</v>
      </c>
      <c r="S2294" s="10" t="str">
        <f>Cleaned_Data[[#This Row],[Sales_Channel]]</f>
        <v>Online</v>
      </c>
      <c r="T2294" s="10" t="str">
        <f>Cleaned_Data[[#This Row],[Gender_Category]]</f>
        <v>Women</v>
      </c>
      <c r="U2294" t="str">
        <f t="shared" si="71"/>
        <v>DK-488</v>
      </c>
      <c r="V2294" s="10"/>
      <c r="W2294" s="10"/>
    </row>
    <row r="2295" spans="1:23" x14ac:dyDescent="0.3">
      <c r="A2295" s="10" t="s">
        <v>2614</v>
      </c>
      <c r="B2295" s="10">
        <f>Cleaned_Data[[#This Row],[Order_ID]]</f>
        <v>4403</v>
      </c>
      <c r="C2295" s="10" t="str">
        <f>_xlfn.XLOOKUP(P2295,Dim_Product!$E$2:$E$221,Dim_Product!$A$2:$A$221,"Not Found")</f>
        <v>PK-36</v>
      </c>
      <c r="D2295" s="10" t="str">
        <f>_xlfn.XLOOKUP(Table5[[#This Row],[Order_Date]],Table8[Date],Table8[Date_Key],"Not Found")</f>
        <v>DK-604</v>
      </c>
      <c r="E2295" s="10" t="str">
        <f>_xlfn.XLOOKUP(R2295,Table4[Region],Table4[Region_Key])</f>
        <v>RK-04</v>
      </c>
      <c r="F2295" s="10" t="str">
        <f>_xlfn.XLOOKUP(S2295,Table6[Sales_Channel],Table6[Channel_Key])</f>
        <v>CK-01</v>
      </c>
      <c r="G2295" s="10" t="str">
        <f>_xlfn.XLOOKUP(T2295,Table7[Gender_Category],Table7[Gender_Key])</f>
        <v>GK-01</v>
      </c>
      <c r="H2295" s="10">
        <f>Cleaned_Data[[#This Row],[Units_Sold]]</f>
        <v>0</v>
      </c>
      <c r="I2295" s="10">
        <f>Cleaned_Data[[#This Row],[MRP]]</f>
        <v>3086.75</v>
      </c>
      <c r="J2295" s="10">
        <f>Cleaned_Data[[#This Row],[Discount_Applied]]</f>
        <v>0</v>
      </c>
      <c r="K2295" s="10">
        <f>Cleaned_Data[[#This Row],[Revenue]]</f>
        <v>0</v>
      </c>
      <c r="L2295" s="10">
        <f>Cleaned_Data[[#This Row],[Profit]]</f>
        <v>-681.62</v>
      </c>
      <c r="M2295" s="10" t="str">
        <f>Cleaned_Data[[#This Row],[Product_Name]]</f>
        <v>Kyrie Flytrap</v>
      </c>
      <c r="N2295" s="10" t="str">
        <f>Cleaned_Data[[#This Row],[Product_Line]]</f>
        <v>Basketball</v>
      </c>
      <c r="O2295" s="10" t="str">
        <f>Cleaned_Data[[#This Row],[Size]]</f>
        <v>L</v>
      </c>
      <c r="P2295" s="10" t="str">
        <f t="shared" si="70"/>
        <v>Kyrie Flytrap|Basketball|L</v>
      </c>
      <c r="Q2295" s="11">
        <f>Cleaned_Data[[#This Row],[Order_Date]]</f>
        <v>45736</v>
      </c>
      <c r="R2295" s="10" t="str">
        <f>Cleaned_Data[[#This Row],[Region]]</f>
        <v>Pune</v>
      </c>
      <c r="S2295" s="10" t="str">
        <f>Cleaned_Data[[#This Row],[Sales_Channel]]</f>
        <v>Online</v>
      </c>
      <c r="T2295" s="10" t="str">
        <f>Cleaned_Data[[#This Row],[Gender_Category]]</f>
        <v>Kids</v>
      </c>
      <c r="U2295" t="str">
        <f t="shared" si="71"/>
        <v>DK-604</v>
      </c>
      <c r="V2295" s="10"/>
      <c r="W2295" s="10"/>
    </row>
    <row r="2296" spans="1:23" x14ac:dyDescent="0.3">
      <c r="A2296" s="10" t="s">
        <v>2615</v>
      </c>
      <c r="B2296" s="10">
        <f>Cleaned_Data[[#This Row],[Order_ID]]</f>
        <v>4404</v>
      </c>
      <c r="C2296" s="10" t="str">
        <f>_xlfn.XLOOKUP(P2296,Dim_Product!$E$2:$E$221,Dim_Product!$A$2:$A$221,"Not Found")</f>
        <v>PK-116</v>
      </c>
      <c r="D2296" s="10" t="str">
        <f>_xlfn.XLOOKUP(Table5[[#This Row],[Order_Date]],Table8[Date],Table8[Date_Key],"Not Found")</f>
        <v>DK-541</v>
      </c>
      <c r="E2296" s="10" t="str">
        <f>_xlfn.XLOOKUP(R2296,Table4[Region],Table4[Region_Key])</f>
        <v>RK-02</v>
      </c>
      <c r="F2296" s="10" t="str">
        <f>_xlfn.XLOOKUP(S2296,Table6[Sales_Channel],Table6[Channel_Key])</f>
        <v>CK-02</v>
      </c>
      <c r="G2296" s="10" t="str">
        <f>_xlfn.XLOOKUP(T2296,Table7[Gender_Category],Table7[Gender_Key])</f>
        <v>GK-02</v>
      </c>
      <c r="H2296" s="10">
        <f>Cleaned_Data[[#This Row],[Units_Sold]]</f>
        <v>2</v>
      </c>
      <c r="I2296" s="10">
        <f>Cleaned_Data[[#This Row],[MRP]]</f>
        <v>6110.0300000000007</v>
      </c>
      <c r="J2296" s="10">
        <f>Cleaned_Data[[#This Row],[Discount_Applied]]</f>
        <v>0</v>
      </c>
      <c r="K2296" s="10">
        <f>Cleaned_Data[[#This Row],[Revenue]]</f>
        <v>0</v>
      </c>
      <c r="L2296" s="10">
        <f>Cleaned_Data[[#This Row],[Profit]]</f>
        <v>2129.29</v>
      </c>
      <c r="M2296" s="10" t="str">
        <f>Cleaned_Data[[#This Row],[Product_Name]]</f>
        <v>Free RN</v>
      </c>
      <c r="N2296" s="10" t="str">
        <f>Cleaned_Data[[#This Row],[Product_Line]]</f>
        <v>Running</v>
      </c>
      <c r="O2296" s="10" t="str">
        <f>Cleaned_Data[[#This Row],[Size]]</f>
        <v>M</v>
      </c>
      <c r="P2296" s="10" t="str">
        <f t="shared" si="70"/>
        <v>Free RN|Running|M</v>
      </c>
      <c r="Q2296" s="11">
        <f>Cleaned_Data[[#This Row],[Order_Date]]</f>
        <v>45673</v>
      </c>
      <c r="R2296" s="10" t="str">
        <f>Cleaned_Data[[#This Row],[Region]]</f>
        <v>Hyderabad</v>
      </c>
      <c r="S2296" s="10" t="str">
        <f>Cleaned_Data[[#This Row],[Sales_Channel]]</f>
        <v>Retail</v>
      </c>
      <c r="T2296" s="10" t="str">
        <f>Cleaned_Data[[#This Row],[Gender_Category]]</f>
        <v>Women</v>
      </c>
      <c r="U2296" t="str">
        <f t="shared" si="71"/>
        <v>DK-541</v>
      </c>
      <c r="V2296" s="10"/>
      <c r="W2296" s="10"/>
    </row>
    <row r="2297" spans="1:23" x14ac:dyDescent="0.3">
      <c r="A2297" s="10" t="s">
        <v>2616</v>
      </c>
      <c r="B2297" s="10">
        <f>Cleaned_Data[[#This Row],[Order_ID]]</f>
        <v>4405</v>
      </c>
      <c r="C2297" s="10" t="str">
        <f>_xlfn.XLOOKUP(P2297,Dim_Product!$E$2:$E$221,Dim_Product!$A$2:$A$221,"Not Found")</f>
        <v>PK-70</v>
      </c>
      <c r="D2297" s="10" t="str">
        <f>_xlfn.XLOOKUP(Table5[[#This Row],[Order_Date]],Table8[Date],Table8[Date_Key],"Not Found")</f>
        <v>DK-599</v>
      </c>
      <c r="E2297" s="10" t="str">
        <f>_xlfn.XLOOKUP(R2297,Table4[Region],Table4[Region_Key])</f>
        <v>RK-04</v>
      </c>
      <c r="F2297" s="10" t="str">
        <f>_xlfn.XLOOKUP(S2297,Table6[Sales_Channel],Table6[Channel_Key])</f>
        <v>CK-02</v>
      </c>
      <c r="G2297" s="10" t="str">
        <f>_xlfn.XLOOKUP(T2297,Table7[Gender_Category],Table7[Gender_Key])</f>
        <v>GK-02</v>
      </c>
      <c r="H2297" s="10">
        <f>Cleaned_Data[[#This Row],[Units_Sold]]</f>
        <v>-1</v>
      </c>
      <c r="I2297" s="10">
        <f>Cleaned_Data[[#This Row],[MRP]]</f>
        <v>6110.0300000000007</v>
      </c>
      <c r="J2297" s="10">
        <f>Cleaned_Data[[#This Row],[Discount_Applied]]</f>
        <v>0</v>
      </c>
      <c r="K2297" s="10">
        <f>Cleaned_Data[[#This Row],[Revenue]]</f>
        <v>0</v>
      </c>
      <c r="L2297" s="10">
        <f>Cleaned_Data[[#This Row],[Profit]]</f>
        <v>3373.28</v>
      </c>
      <c r="M2297" s="10" t="str">
        <f>Cleaned_Data[[#This Row],[Product_Name]]</f>
        <v>Flex Trainer</v>
      </c>
      <c r="N2297" s="10" t="str">
        <f>Cleaned_Data[[#This Row],[Product_Line]]</f>
        <v>Training</v>
      </c>
      <c r="O2297" s="10" t="str">
        <f>Cleaned_Data[[#This Row],[Size]]</f>
        <v>XL</v>
      </c>
      <c r="P2297" s="10" t="str">
        <f t="shared" si="70"/>
        <v>Flex Trainer|Training|XL</v>
      </c>
      <c r="Q2297" s="11">
        <f>Cleaned_Data[[#This Row],[Order_Date]]</f>
        <v>45731</v>
      </c>
      <c r="R2297" s="10" t="str">
        <f>Cleaned_Data[[#This Row],[Region]]</f>
        <v>Pune</v>
      </c>
      <c r="S2297" s="10" t="str">
        <f>Cleaned_Data[[#This Row],[Sales_Channel]]</f>
        <v>Retail</v>
      </c>
      <c r="T2297" s="10" t="str">
        <f>Cleaned_Data[[#This Row],[Gender_Category]]</f>
        <v>Women</v>
      </c>
      <c r="U2297" t="str">
        <f t="shared" si="71"/>
        <v>DK-599</v>
      </c>
      <c r="V2297" s="10"/>
      <c r="W2297" s="10"/>
    </row>
    <row r="2298" spans="1:23" x14ac:dyDescent="0.3">
      <c r="A2298" s="10" t="s">
        <v>2617</v>
      </c>
      <c r="B2298" s="10">
        <f>Cleaned_Data[[#This Row],[Order_ID]]</f>
        <v>4406</v>
      </c>
      <c r="C2298" s="10" t="str">
        <f>_xlfn.XLOOKUP(P2298,Dim_Product!$E$2:$E$221,Dim_Product!$A$2:$A$221,"Not Found")</f>
        <v>PK-59</v>
      </c>
      <c r="D2298" s="10" t="str">
        <f>_xlfn.XLOOKUP(Table5[[#This Row],[Order_Date]],Table8[Date],Table8[Date_Key],"Not Found")</f>
        <v>Not Found</v>
      </c>
      <c r="E2298" s="10" t="str">
        <f>_xlfn.XLOOKUP(R2298,Table4[Region],Table4[Region_Key])</f>
        <v>RK-06</v>
      </c>
      <c r="F2298" s="10" t="str">
        <f>_xlfn.XLOOKUP(S2298,Table6[Sales_Channel],Table6[Channel_Key])</f>
        <v>CK-01</v>
      </c>
      <c r="G2298" s="10" t="str">
        <f>_xlfn.XLOOKUP(T2298,Table7[Gender_Category],Table7[Gender_Key])</f>
        <v>GK-02</v>
      </c>
      <c r="H2298" s="10">
        <f>Cleaned_Data[[#This Row],[Units_Sold]]</f>
        <v>2</v>
      </c>
      <c r="I2298" s="10">
        <f>Cleaned_Data[[#This Row],[MRP]]</f>
        <v>4079.94</v>
      </c>
      <c r="J2298" s="10">
        <f>Cleaned_Data[[#This Row],[Discount_Applied]]</f>
        <v>0</v>
      </c>
      <c r="K2298" s="10">
        <f>Cleaned_Data[[#This Row],[Revenue]]</f>
        <v>0</v>
      </c>
      <c r="L2298" s="10">
        <f>Cleaned_Data[[#This Row],[Profit]]</f>
        <v>3276.97</v>
      </c>
      <c r="M2298" s="10" t="str">
        <f>Cleaned_Data[[#This Row],[Product_Name]]</f>
        <v>Kyrie Flytrap</v>
      </c>
      <c r="N2298" s="10" t="str">
        <f>Cleaned_Data[[#This Row],[Product_Line]]</f>
        <v>Basketball</v>
      </c>
      <c r="O2298" s="10" t="str">
        <f>Cleaned_Data[[#This Row],[Size]]</f>
        <v>NA</v>
      </c>
      <c r="P2298" s="10" t="str">
        <f t="shared" si="70"/>
        <v>Kyrie Flytrap|Basketball|NA</v>
      </c>
      <c r="Q2298" s="11" t="str">
        <f>Cleaned_Data[[#This Row],[Order_Date]]</f>
        <v/>
      </c>
      <c r="R2298" s="10" t="str">
        <f>Cleaned_Data[[#This Row],[Region]]</f>
        <v>Kolkata</v>
      </c>
      <c r="S2298" s="10" t="str">
        <f>Cleaned_Data[[#This Row],[Sales_Channel]]</f>
        <v>Online</v>
      </c>
      <c r="T2298" s="10" t="str">
        <f>Cleaned_Data[[#This Row],[Gender_Category]]</f>
        <v>Women</v>
      </c>
      <c r="U2298" t="str">
        <f t="shared" si="71"/>
        <v>Not Found</v>
      </c>
      <c r="V2298" s="10"/>
      <c r="W2298" s="10"/>
    </row>
    <row r="2299" spans="1:23" x14ac:dyDescent="0.3">
      <c r="A2299" s="10" t="s">
        <v>2618</v>
      </c>
      <c r="B2299" s="10">
        <f>Cleaned_Data[[#This Row],[Order_ID]]</f>
        <v>4407</v>
      </c>
      <c r="C2299" s="10" t="str">
        <f>_xlfn.XLOOKUP(P2299,Dim_Product!$E$2:$E$221,Dim_Product!$A$2:$A$221,"Not Found")</f>
        <v>PK-20</v>
      </c>
      <c r="D2299" s="10" t="str">
        <f>_xlfn.XLOOKUP(Table5[[#This Row],[Order_Date]],Table8[Date],Table8[Date_Key],"Not Found")</f>
        <v>DK-590</v>
      </c>
      <c r="E2299" s="10" t="str">
        <f>_xlfn.XLOOKUP(R2299,Table4[Region],Table4[Region_Key])</f>
        <v>RK-03</v>
      </c>
      <c r="F2299" s="10" t="str">
        <f>_xlfn.XLOOKUP(S2299,Table6[Sales_Channel],Table6[Channel_Key])</f>
        <v>CK-01</v>
      </c>
      <c r="G2299" s="10" t="str">
        <f>_xlfn.XLOOKUP(T2299,Table7[Gender_Category],Table7[Gender_Key])</f>
        <v>GK-01</v>
      </c>
      <c r="H2299" s="10">
        <f>Cleaned_Data[[#This Row],[Units_Sold]]</f>
        <v>2</v>
      </c>
      <c r="I2299" s="10">
        <f>Cleaned_Data[[#This Row],[MRP]]</f>
        <v>6110.0300000000007</v>
      </c>
      <c r="J2299" s="10">
        <f>Cleaned_Data[[#This Row],[Discount_Applied]]</f>
        <v>0</v>
      </c>
      <c r="K2299" s="10">
        <f>Cleaned_Data[[#This Row],[Revenue]]</f>
        <v>0</v>
      </c>
      <c r="L2299" s="10">
        <f>Cleaned_Data[[#This Row],[Profit]]</f>
        <v>3172.6</v>
      </c>
      <c r="M2299" s="10" t="str">
        <f>Cleaned_Data[[#This Row],[Product_Name]]</f>
        <v>Waffle One</v>
      </c>
      <c r="N2299" s="10" t="str">
        <f>Cleaned_Data[[#This Row],[Product_Line]]</f>
        <v>Lifestyle</v>
      </c>
      <c r="O2299" s="10" t="str">
        <f>Cleaned_Data[[#This Row],[Size]]</f>
        <v>M</v>
      </c>
      <c r="P2299" s="10" t="str">
        <f t="shared" si="70"/>
        <v>Waffle One|Lifestyle|M</v>
      </c>
      <c r="Q2299" s="11">
        <f>Cleaned_Data[[#This Row],[Order_Date]]</f>
        <v>45722</v>
      </c>
      <c r="R2299" s="10" t="str">
        <f>Cleaned_Data[[#This Row],[Region]]</f>
        <v>Mumbai</v>
      </c>
      <c r="S2299" s="10" t="str">
        <f>Cleaned_Data[[#This Row],[Sales_Channel]]</f>
        <v>Online</v>
      </c>
      <c r="T2299" s="10" t="str">
        <f>Cleaned_Data[[#This Row],[Gender_Category]]</f>
        <v>Kids</v>
      </c>
      <c r="U2299" t="str">
        <f t="shared" si="71"/>
        <v>DK-590</v>
      </c>
      <c r="V2299" s="10"/>
      <c r="W2299" s="10"/>
    </row>
    <row r="2300" spans="1:23" x14ac:dyDescent="0.3">
      <c r="A2300" s="10" t="s">
        <v>2619</v>
      </c>
      <c r="B2300" s="10">
        <f>Cleaned_Data[[#This Row],[Order_ID]]</f>
        <v>4408</v>
      </c>
      <c r="C2300" s="10" t="str">
        <f>_xlfn.XLOOKUP(P2300,Dim_Product!$E$2:$E$221,Dim_Product!$A$2:$A$221,"Not Found")</f>
        <v>PK-80</v>
      </c>
      <c r="D2300" s="10" t="str">
        <f>_xlfn.XLOOKUP(Table5[[#This Row],[Order_Date]],Table8[Date],Table8[Date_Key],"Not Found")</f>
        <v>DK-385</v>
      </c>
      <c r="E2300" s="10" t="str">
        <f>_xlfn.XLOOKUP(R2300,Table4[Region],Table4[Region_Key])</f>
        <v>RK-01</v>
      </c>
      <c r="F2300" s="10" t="str">
        <f>_xlfn.XLOOKUP(S2300,Table6[Sales_Channel],Table6[Channel_Key])</f>
        <v>CK-01</v>
      </c>
      <c r="G2300" s="10" t="str">
        <f>_xlfn.XLOOKUP(T2300,Table7[Gender_Category],Table7[Gender_Key])</f>
        <v>GK-01</v>
      </c>
      <c r="H2300" s="10">
        <f>Cleaned_Data[[#This Row],[Units_Sold]]</f>
        <v>1</v>
      </c>
      <c r="I2300" s="10">
        <f>Cleaned_Data[[#This Row],[MRP]]</f>
        <v>3409.83</v>
      </c>
      <c r="J2300" s="10">
        <f>Cleaned_Data[[#This Row],[Discount_Applied]]</f>
        <v>0</v>
      </c>
      <c r="K2300" s="10">
        <f>Cleaned_Data[[#This Row],[Revenue]]</f>
        <v>0</v>
      </c>
      <c r="L2300" s="10">
        <f>Cleaned_Data[[#This Row],[Profit]]</f>
        <v>1822</v>
      </c>
      <c r="M2300" s="10" t="str">
        <f>Cleaned_Data[[#This Row],[Product_Name]]</f>
        <v>Metcon 7</v>
      </c>
      <c r="N2300" s="10" t="str">
        <f>Cleaned_Data[[#This Row],[Product_Line]]</f>
        <v>Training</v>
      </c>
      <c r="O2300" s="10" t="str">
        <f>Cleaned_Data[[#This Row],[Size]]</f>
        <v>XL</v>
      </c>
      <c r="P2300" s="10" t="str">
        <f t="shared" si="70"/>
        <v>Metcon 7|Training|XL</v>
      </c>
      <c r="Q2300" s="11">
        <f>Cleaned_Data[[#This Row],[Order_Date]]</f>
        <v>45517</v>
      </c>
      <c r="R2300" s="10" t="str">
        <f>Cleaned_Data[[#This Row],[Region]]</f>
        <v>Bangalore</v>
      </c>
      <c r="S2300" s="10" t="str">
        <f>Cleaned_Data[[#This Row],[Sales_Channel]]</f>
        <v>Online</v>
      </c>
      <c r="T2300" s="10" t="str">
        <f>Cleaned_Data[[#This Row],[Gender_Category]]</f>
        <v>Kids</v>
      </c>
      <c r="U2300" t="str">
        <f t="shared" si="71"/>
        <v>DK-385</v>
      </c>
      <c r="V2300" s="10"/>
      <c r="W2300" s="10"/>
    </row>
    <row r="2301" spans="1:23" x14ac:dyDescent="0.3">
      <c r="A2301" s="10" t="s">
        <v>2620</v>
      </c>
      <c r="B2301" s="10">
        <f>Cleaned_Data[[#This Row],[Order_ID]]</f>
        <v>4409</v>
      </c>
      <c r="C2301" s="10" t="str">
        <f>_xlfn.XLOOKUP(P2301,Dim_Product!$E$2:$E$221,Dim_Product!$A$2:$A$221,"Not Found")</f>
        <v>PK-10</v>
      </c>
      <c r="D2301" s="10" t="str">
        <f>_xlfn.XLOOKUP(Table5[[#This Row],[Order_Date]],Table8[Date],Table8[Date_Key],"Not Found")</f>
        <v>DK-690</v>
      </c>
      <c r="E2301" s="10" t="str">
        <f>_xlfn.XLOOKUP(R2301,Table4[Region],Table4[Region_Key])</f>
        <v>RK-01</v>
      </c>
      <c r="F2301" s="10" t="str">
        <f>_xlfn.XLOOKUP(S2301,Table6[Sales_Channel],Table6[Channel_Key])</f>
        <v>CK-02</v>
      </c>
      <c r="G2301" s="10" t="str">
        <f>_xlfn.XLOOKUP(T2301,Table7[Gender_Category],Table7[Gender_Key])</f>
        <v>GK-01</v>
      </c>
      <c r="H2301" s="10">
        <f>Cleaned_Data[[#This Row],[Units_Sold]]</f>
        <v>2</v>
      </c>
      <c r="I2301" s="10">
        <f>Cleaned_Data[[#This Row],[MRP]]</f>
        <v>6110.0300000000007</v>
      </c>
      <c r="J2301" s="10">
        <f>Cleaned_Data[[#This Row],[Discount_Applied]]</f>
        <v>0.01</v>
      </c>
      <c r="K2301" s="10">
        <f>Cleaned_Data[[#This Row],[Revenue]]</f>
        <v>0</v>
      </c>
      <c r="L2301" s="10">
        <f>Cleaned_Data[[#This Row],[Profit]]</f>
        <v>2707.33</v>
      </c>
      <c r="M2301" s="10" t="str">
        <f>Cleaned_Data[[#This Row],[Product_Name]]</f>
        <v>Flex Trainer</v>
      </c>
      <c r="N2301" s="10" t="str">
        <f>Cleaned_Data[[#This Row],[Product_Line]]</f>
        <v>Training</v>
      </c>
      <c r="O2301" s="10" t="str">
        <f>Cleaned_Data[[#This Row],[Size]]</f>
        <v>L</v>
      </c>
      <c r="P2301" s="10" t="str">
        <f t="shared" si="70"/>
        <v>Flex Trainer|Training|L</v>
      </c>
      <c r="Q2301" s="11">
        <f>Cleaned_Data[[#This Row],[Order_Date]]</f>
        <v>45822</v>
      </c>
      <c r="R2301" s="10" t="str">
        <f>Cleaned_Data[[#This Row],[Region]]</f>
        <v>Bangalore</v>
      </c>
      <c r="S2301" s="10" t="str">
        <f>Cleaned_Data[[#This Row],[Sales_Channel]]</f>
        <v>Retail</v>
      </c>
      <c r="T2301" s="10" t="str">
        <f>Cleaned_Data[[#This Row],[Gender_Category]]</f>
        <v>Kids</v>
      </c>
      <c r="U2301" t="str">
        <f t="shared" si="71"/>
        <v>DK-690</v>
      </c>
      <c r="V2301" s="10"/>
      <c r="W2301" s="10"/>
    </row>
    <row r="2302" spans="1:23" x14ac:dyDescent="0.3">
      <c r="A2302" s="10" t="s">
        <v>2621</v>
      </c>
      <c r="B2302" s="10">
        <f>Cleaned_Data[[#This Row],[Order_ID]]</f>
        <v>4410</v>
      </c>
      <c r="C2302" s="10" t="str">
        <f>_xlfn.XLOOKUP(P2302,Dim_Product!$E$2:$E$221,Dim_Product!$A$2:$A$221,"Not Found")</f>
        <v>PK-99</v>
      </c>
      <c r="D2302" s="10" t="str">
        <f>_xlfn.XLOOKUP(Table5[[#This Row],[Order_Date]],Table8[Date],Table8[Date_Key],"Not Found")</f>
        <v>DK-521</v>
      </c>
      <c r="E2302" s="10" t="str">
        <f>_xlfn.XLOOKUP(R2302,Table4[Region],Table4[Region_Key])</f>
        <v>RK-03</v>
      </c>
      <c r="F2302" s="10" t="str">
        <f>_xlfn.XLOOKUP(S2302,Table6[Sales_Channel],Table6[Channel_Key])</f>
        <v>CK-02</v>
      </c>
      <c r="G2302" s="10" t="str">
        <f>_xlfn.XLOOKUP(T2302,Table7[Gender_Category],Table7[Gender_Key])</f>
        <v>GK-03</v>
      </c>
      <c r="H2302" s="10">
        <f>Cleaned_Data[[#This Row],[Units_Sold]]</f>
        <v>-1</v>
      </c>
      <c r="I2302" s="10">
        <f>Cleaned_Data[[#This Row],[MRP]]</f>
        <v>5967.57</v>
      </c>
      <c r="J2302" s="10">
        <f>Cleaned_Data[[#This Row],[Discount_Applied]]</f>
        <v>0</v>
      </c>
      <c r="K2302" s="10">
        <f>Cleaned_Data[[#This Row],[Revenue]]</f>
        <v>596.76</v>
      </c>
      <c r="L2302" s="10">
        <f>Cleaned_Data[[#This Row],[Profit]]</f>
        <v>-1011.68</v>
      </c>
      <c r="M2302" s="10" t="str">
        <f>Cleaned_Data[[#This Row],[Product_Name]]</f>
        <v>Kyrie Flytrap</v>
      </c>
      <c r="N2302" s="10" t="str">
        <f>Cleaned_Data[[#This Row],[Product_Line]]</f>
        <v>Basketball</v>
      </c>
      <c r="O2302" s="10" t="str">
        <f>Cleaned_Data[[#This Row],[Size]]</f>
        <v>XL</v>
      </c>
      <c r="P2302" s="10" t="str">
        <f t="shared" si="70"/>
        <v>Kyrie Flytrap|Basketball|XL</v>
      </c>
      <c r="Q2302" s="11">
        <f>Cleaned_Data[[#This Row],[Order_Date]]</f>
        <v>45653</v>
      </c>
      <c r="R2302" s="10" t="str">
        <f>Cleaned_Data[[#This Row],[Region]]</f>
        <v>Mumbai</v>
      </c>
      <c r="S2302" s="10" t="str">
        <f>Cleaned_Data[[#This Row],[Sales_Channel]]</f>
        <v>Retail</v>
      </c>
      <c r="T2302" s="10" t="str">
        <f>Cleaned_Data[[#This Row],[Gender_Category]]</f>
        <v>Men</v>
      </c>
      <c r="U2302" t="str">
        <f t="shared" si="71"/>
        <v>DK-521</v>
      </c>
      <c r="V2302" s="10"/>
      <c r="W2302" s="10"/>
    </row>
    <row r="2303" spans="1:23" x14ac:dyDescent="0.3">
      <c r="A2303" s="10" t="s">
        <v>2622</v>
      </c>
      <c r="B2303" s="10">
        <f>Cleaned_Data[[#This Row],[Order_ID]]</f>
        <v>4411</v>
      </c>
      <c r="C2303" s="10" t="str">
        <f>_xlfn.XLOOKUP(P2303,Dim_Product!$E$2:$E$221,Dim_Product!$A$2:$A$221,"Not Found")</f>
        <v>PK-94</v>
      </c>
      <c r="D2303" s="10" t="str">
        <f>_xlfn.XLOOKUP(Table5[[#This Row],[Order_Date]],Table8[Date],Table8[Date_Key],"Not Found")</f>
        <v>DK-164</v>
      </c>
      <c r="E2303" s="10" t="str">
        <f>_xlfn.XLOOKUP(R2303,Table4[Region],Table4[Region_Key])</f>
        <v>RK-02</v>
      </c>
      <c r="F2303" s="10" t="str">
        <f>_xlfn.XLOOKUP(S2303,Table6[Sales_Channel],Table6[Channel_Key])</f>
        <v>CK-02</v>
      </c>
      <c r="G2303" s="10" t="str">
        <f>_xlfn.XLOOKUP(T2303,Table7[Gender_Category],Table7[Gender_Key])</f>
        <v>GK-01</v>
      </c>
      <c r="H2303" s="10">
        <f>Cleaned_Data[[#This Row],[Units_Sold]]</f>
        <v>2</v>
      </c>
      <c r="I2303" s="10">
        <f>Cleaned_Data[[#This Row],[MRP]]</f>
        <v>6110.0300000000007</v>
      </c>
      <c r="J2303" s="10">
        <f>Cleaned_Data[[#This Row],[Discount_Applied]]</f>
        <v>0</v>
      </c>
      <c r="K2303" s="10">
        <f>Cleaned_Data[[#This Row],[Revenue]]</f>
        <v>0</v>
      </c>
      <c r="L2303" s="10">
        <f>Cleaned_Data[[#This Row],[Profit]]</f>
        <v>3130.26</v>
      </c>
      <c r="M2303" s="10" t="str">
        <f>Cleaned_Data[[#This Row],[Product_Name]]</f>
        <v>Air Force 1</v>
      </c>
      <c r="N2303" s="10" t="str">
        <f>Cleaned_Data[[#This Row],[Product_Line]]</f>
        <v>Lifestyle</v>
      </c>
      <c r="O2303" s="10" t="str">
        <f>Cleaned_Data[[#This Row],[Size]]</f>
        <v>M</v>
      </c>
      <c r="P2303" s="10" t="str">
        <f t="shared" si="70"/>
        <v>Air Force 1|Lifestyle|M</v>
      </c>
      <c r="Q2303" s="11">
        <f>Cleaned_Data[[#This Row],[Order_Date]]</f>
        <v>45296</v>
      </c>
      <c r="R2303" s="10" t="str">
        <f>Cleaned_Data[[#This Row],[Region]]</f>
        <v>Hyderabad</v>
      </c>
      <c r="S2303" s="10" t="str">
        <f>Cleaned_Data[[#This Row],[Sales_Channel]]</f>
        <v>Retail</v>
      </c>
      <c r="T2303" s="10" t="str">
        <f>Cleaned_Data[[#This Row],[Gender_Category]]</f>
        <v>Kids</v>
      </c>
      <c r="U2303" t="str">
        <f t="shared" si="71"/>
        <v>DK-164</v>
      </c>
      <c r="V2303" s="10"/>
      <c r="W2303" s="10"/>
    </row>
    <row r="2304" spans="1:23" x14ac:dyDescent="0.3">
      <c r="A2304" s="10" t="s">
        <v>2623</v>
      </c>
      <c r="B2304" s="10">
        <f>Cleaned_Data[[#This Row],[Order_ID]]</f>
        <v>4412</v>
      </c>
      <c r="C2304" s="10" t="str">
        <f>_xlfn.XLOOKUP(P2304,Dim_Product!$E$2:$E$221,Dim_Product!$A$2:$A$221,"Not Found")</f>
        <v>PK-23</v>
      </c>
      <c r="D2304" s="10" t="str">
        <f>_xlfn.XLOOKUP(Table5[[#This Row],[Order_Date]],Table8[Date],Table8[Date_Key],"Not Found")</f>
        <v>DK-679</v>
      </c>
      <c r="E2304" s="10" t="str">
        <f>_xlfn.XLOOKUP(R2304,Table4[Region],Table4[Region_Key])</f>
        <v>RK-06</v>
      </c>
      <c r="F2304" s="10" t="str">
        <f>_xlfn.XLOOKUP(S2304,Table6[Sales_Channel],Table6[Channel_Key])</f>
        <v>CK-01</v>
      </c>
      <c r="G2304" s="10" t="str">
        <f>_xlfn.XLOOKUP(T2304,Table7[Gender_Category],Table7[Gender_Key])</f>
        <v>GK-01</v>
      </c>
      <c r="H2304" s="10">
        <f>Cleaned_Data[[#This Row],[Units_Sold]]</f>
        <v>1</v>
      </c>
      <c r="I2304" s="10">
        <f>Cleaned_Data[[#This Row],[MRP]]</f>
        <v>6110.0300000000007</v>
      </c>
      <c r="J2304" s="10">
        <f>Cleaned_Data[[#This Row],[Discount_Applied]]</f>
        <v>0</v>
      </c>
      <c r="K2304" s="10">
        <f>Cleaned_Data[[#This Row],[Revenue]]</f>
        <v>0</v>
      </c>
      <c r="L2304" s="10">
        <f>Cleaned_Data[[#This Row],[Profit]]</f>
        <v>3452.75</v>
      </c>
      <c r="M2304" s="10" t="str">
        <f>Cleaned_Data[[#This Row],[Product_Name]]</f>
        <v>Blazer Mid</v>
      </c>
      <c r="N2304" s="10" t="str">
        <f>Cleaned_Data[[#This Row],[Product_Line]]</f>
        <v>Lifestyle</v>
      </c>
      <c r="O2304" s="10" t="str">
        <f>Cleaned_Data[[#This Row],[Size]]</f>
        <v>XL</v>
      </c>
      <c r="P2304" s="10" t="str">
        <f t="shared" si="70"/>
        <v>Blazer Mid|Lifestyle|XL</v>
      </c>
      <c r="Q2304" s="11">
        <f>Cleaned_Data[[#This Row],[Order_Date]]</f>
        <v>45811</v>
      </c>
      <c r="R2304" s="10" t="str">
        <f>Cleaned_Data[[#This Row],[Region]]</f>
        <v>Kolkata</v>
      </c>
      <c r="S2304" s="10" t="str">
        <f>Cleaned_Data[[#This Row],[Sales_Channel]]</f>
        <v>Online</v>
      </c>
      <c r="T2304" s="10" t="str">
        <f>Cleaned_Data[[#This Row],[Gender_Category]]</f>
        <v>Kids</v>
      </c>
      <c r="U2304" t="str">
        <f t="shared" si="71"/>
        <v>DK-679</v>
      </c>
      <c r="V2304" s="10"/>
      <c r="W2304" s="10"/>
    </row>
    <row r="2305" spans="1:23" x14ac:dyDescent="0.3">
      <c r="A2305" s="10" t="s">
        <v>2624</v>
      </c>
      <c r="B2305" s="10">
        <f>Cleaned_Data[[#This Row],[Order_ID]]</f>
        <v>4413</v>
      </c>
      <c r="C2305" s="10" t="str">
        <f>_xlfn.XLOOKUP(P2305,Dim_Product!$E$2:$E$221,Dim_Product!$A$2:$A$221,"Not Found")</f>
        <v>PK-116</v>
      </c>
      <c r="D2305" s="10" t="str">
        <f>_xlfn.XLOOKUP(Table5[[#This Row],[Order_Date]],Table8[Date],Table8[Date_Key],"Not Found")</f>
        <v>DK-362</v>
      </c>
      <c r="E2305" s="10" t="str">
        <f>_xlfn.XLOOKUP(R2305,Table4[Region],Table4[Region_Key])</f>
        <v>RK-02</v>
      </c>
      <c r="F2305" s="10" t="str">
        <f>_xlfn.XLOOKUP(S2305,Table6[Sales_Channel],Table6[Channel_Key])</f>
        <v>CK-02</v>
      </c>
      <c r="G2305" s="10" t="str">
        <f>_xlfn.XLOOKUP(T2305,Table7[Gender_Category],Table7[Gender_Key])</f>
        <v>GK-03</v>
      </c>
      <c r="H2305" s="10">
        <f>Cleaned_Data[[#This Row],[Units_Sold]]</f>
        <v>2</v>
      </c>
      <c r="I2305" s="10">
        <f>Cleaned_Data[[#This Row],[MRP]]</f>
        <v>6110.0300000000007</v>
      </c>
      <c r="J2305" s="10">
        <f>Cleaned_Data[[#This Row],[Discount_Applied]]</f>
        <v>0</v>
      </c>
      <c r="K2305" s="10">
        <f>Cleaned_Data[[#This Row],[Revenue]]</f>
        <v>0</v>
      </c>
      <c r="L2305" s="10">
        <f>Cleaned_Data[[#This Row],[Profit]]</f>
        <v>2790.67</v>
      </c>
      <c r="M2305" s="10" t="str">
        <f>Cleaned_Data[[#This Row],[Product_Name]]</f>
        <v>Free RN</v>
      </c>
      <c r="N2305" s="10" t="str">
        <f>Cleaned_Data[[#This Row],[Product_Line]]</f>
        <v>Running</v>
      </c>
      <c r="O2305" s="10" t="str">
        <f>Cleaned_Data[[#This Row],[Size]]</f>
        <v>M</v>
      </c>
      <c r="P2305" s="10" t="str">
        <f t="shared" si="70"/>
        <v>Free RN|Running|M</v>
      </c>
      <c r="Q2305" s="11">
        <f>Cleaned_Data[[#This Row],[Order_Date]]</f>
        <v>45494</v>
      </c>
      <c r="R2305" s="10" t="str">
        <f>Cleaned_Data[[#This Row],[Region]]</f>
        <v>Hyderabad</v>
      </c>
      <c r="S2305" s="10" t="str">
        <f>Cleaned_Data[[#This Row],[Sales_Channel]]</f>
        <v>Retail</v>
      </c>
      <c r="T2305" s="10" t="str">
        <f>Cleaned_Data[[#This Row],[Gender_Category]]</f>
        <v>Men</v>
      </c>
      <c r="U2305" t="str">
        <f t="shared" si="71"/>
        <v>DK-362</v>
      </c>
      <c r="V2305" s="10"/>
      <c r="W2305" s="10"/>
    </row>
    <row r="2306" spans="1:23" x14ac:dyDescent="0.3">
      <c r="A2306" s="10" t="s">
        <v>2625</v>
      </c>
      <c r="B2306" s="10">
        <f>Cleaned_Data[[#This Row],[Order_ID]]</f>
        <v>4414</v>
      </c>
      <c r="C2306" s="10" t="str">
        <f>_xlfn.XLOOKUP(P2306,Dim_Product!$E$2:$E$221,Dim_Product!$A$2:$A$221,"Not Found")</f>
        <v>PK-205</v>
      </c>
      <c r="D2306" s="10" t="str">
        <f>_xlfn.XLOOKUP(Table5[[#This Row],[Order_Date]],Table8[Date],Table8[Date_Key],"Not Found")</f>
        <v>DK-348</v>
      </c>
      <c r="E2306" s="10" t="str">
        <f>_xlfn.XLOOKUP(R2306,Table4[Region],Table4[Region_Key])</f>
        <v>RK-02</v>
      </c>
      <c r="F2306" s="10" t="str">
        <f>_xlfn.XLOOKUP(S2306,Table6[Sales_Channel],Table6[Channel_Key])</f>
        <v>CK-02</v>
      </c>
      <c r="G2306" s="10" t="str">
        <f>_xlfn.XLOOKUP(T2306,Table7[Gender_Category],Table7[Gender_Key])</f>
        <v>GK-01</v>
      </c>
      <c r="H2306" s="10">
        <f>Cleaned_Data[[#This Row],[Units_Sold]]</f>
        <v>2</v>
      </c>
      <c r="I2306" s="10">
        <f>Cleaned_Data[[#This Row],[MRP]]</f>
        <v>6110.0300000000007</v>
      </c>
      <c r="J2306" s="10">
        <f>Cleaned_Data[[#This Row],[Discount_Applied]]</f>
        <v>0.32</v>
      </c>
      <c r="K2306" s="10">
        <f>Cleaned_Data[[#This Row],[Revenue]]</f>
        <v>0</v>
      </c>
      <c r="L2306" s="10">
        <f>Cleaned_Data[[#This Row],[Profit]]</f>
        <v>3503.26</v>
      </c>
      <c r="M2306" s="10" t="str">
        <f>Cleaned_Data[[#This Row],[Product_Name]]</f>
        <v>Pegasus Turbo</v>
      </c>
      <c r="N2306" s="10" t="str">
        <f>Cleaned_Data[[#This Row],[Product_Line]]</f>
        <v>Running</v>
      </c>
      <c r="O2306" s="10" t="str">
        <f>Cleaned_Data[[#This Row],[Size]]</f>
        <v>9</v>
      </c>
      <c r="P2306" s="10" t="str">
        <f t="shared" si="70"/>
        <v>Pegasus Turbo|Running|9</v>
      </c>
      <c r="Q2306" s="11">
        <f>Cleaned_Data[[#This Row],[Order_Date]]</f>
        <v>45480</v>
      </c>
      <c r="R2306" s="10" t="str">
        <f>Cleaned_Data[[#This Row],[Region]]</f>
        <v>Hyderabad</v>
      </c>
      <c r="S2306" s="10" t="str">
        <f>Cleaned_Data[[#This Row],[Sales_Channel]]</f>
        <v>Retail</v>
      </c>
      <c r="T2306" s="10" t="str">
        <f>Cleaned_Data[[#This Row],[Gender_Category]]</f>
        <v>Kids</v>
      </c>
      <c r="U2306" t="str">
        <f t="shared" si="71"/>
        <v>DK-348</v>
      </c>
      <c r="V2306" s="10"/>
      <c r="W2306" s="10"/>
    </row>
    <row r="2307" spans="1:23" x14ac:dyDescent="0.3">
      <c r="A2307" s="10" t="s">
        <v>2626</v>
      </c>
      <c r="B2307" s="10">
        <f>Cleaned_Data[[#This Row],[Order_ID]]</f>
        <v>4415</v>
      </c>
      <c r="C2307" s="10" t="str">
        <f>_xlfn.XLOOKUP(P2307,Dim_Product!$E$2:$E$221,Dim_Product!$A$2:$A$221,"Not Found")</f>
        <v>PK-185</v>
      </c>
      <c r="D2307" s="10" t="str">
        <f>_xlfn.XLOOKUP(Table5[[#This Row],[Order_Date]],Table8[Date],Table8[Date_Key],"Not Found")</f>
        <v>DK-501</v>
      </c>
      <c r="E2307" s="10" t="str">
        <f>_xlfn.XLOOKUP(R2307,Table4[Region],Table4[Region_Key])</f>
        <v>RK-04</v>
      </c>
      <c r="F2307" s="10" t="str">
        <f>_xlfn.XLOOKUP(S2307,Table6[Sales_Channel],Table6[Channel_Key])</f>
        <v>CK-02</v>
      </c>
      <c r="G2307" s="10" t="str">
        <f>_xlfn.XLOOKUP(T2307,Table7[Gender_Category],Table7[Gender_Key])</f>
        <v>GK-01</v>
      </c>
      <c r="H2307" s="10">
        <f>Cleaned_Data[[#This Row],[Units_Sold]]</f>
        <v>2</v>
      </c>
      <c r="I2307" s="10">
        <f>Cleaned_Data[[#This Row],[MRP]]</f>
        <v>3671.95</v>
      </c>
      <c r="J2307" s="10">
        <f>Cleaned_Data[[#This Row],[Discount_Applied]]</f>
        <v>0</v>
      </c>
      <c r="K2307" s="10">
        <f>Cleaned_Data[[#This Row],[Revenue]]</f>
        <v>0</v>
      </c>
      <c r="L2307" s="10">
        <f>Cleaned_Data[[#This Row],[Profit]]</f>
        <v>2797.91</v>
      </c>
      <c r="M2307" s="10" t="str">
        <f>Cleaned_Data[[#This Row],[Product_Name]]</f>
        <v>Free RN</v>
      </c>
      <c r="N2307" s="10" t="str">
        <f>Cleaned_Data[[#This Row],[Product_Line]]</f>
        <v>Running</v>
      </c>
      <c r="O2307" s="10" t="str">
        <f>Cleaned_Data[[#This Row],[Size]]</f>
        <v>12</v>
      </c>
      <c r="P2307" s="10" t="str">
        <f t="shared" ref="P2307:P2370" si="72">TRIM(M2307)&amp;"|"&amp;TRIM(N2307)&amp;"|"&amp;TRIM(O2307)</f>
        <v>Free RN|Running|12</v>
      </c>
      <c r="Q2307" s="11">
        <f>Cleaned_Data[[#This Row],[Order_Date]]</f>
        <v>45633</v>
      </c>
      <c r="R2307" s="10" t="str">
        <f>Cleaned_Data[[#This Row],[Region]]</f>
        <v>Pune</v>
      </c>
      <c r="S2307" s="10" t="str">
        <f>Cleaned_Data[[#This Row],[Sales_Channel]]</f>
        <v>Retail</v>
      </c>
      <c r="T2307" s="10" t="str">
        <f>Cleaned_Data[[#This Row],[Gender_Category]]</f>
        <v>Kids</v>
      </c>
      <c r="U2307" t="str">
        <f t="shared" ref="U2307:U2370" si="73">IF(D2307="",0,D2307)</f>
        <v>DK-501</v>
      </c>
      <c r="V2307" s="10"/>
      <c r="W2307" s="10"/>
    </row>
    <row r="2308" spans="1:23" x14ac:dyDescent="0.3">
      <c r="A2308" s="10" t="s">
        <v>2627</v>
      </c>
      <c r="B2308" s="10">
        <f>Cleaned_Data[[#This Row],[Order_ID]]</f>
        <v>4416</v>
      </c>
      <c r="C2308" s="10" t="str">
        <f>_xlfn.XLOOKUP(P2308,Dim_Product!$E$2:$E$221,Dim_Product!$A$2:$A$221,"Not Found")</f>
        <v>PK-31</v>
      </c>
      <c r="D2308" s="10" t="str">
        <f>_xlfn.XLOOKUP(Table5[[#This Row],[Order_Date]],Table8[Date],Table8[Date_Key],"Not Found")</f>
        <v>DK-424</v>
      </c>
      <c r="E2308" s="10" t="str">
        <f>_xlfn.XLOOKUP(R2308,Table4[Region],Table4[Region_Key])</f>
        <v>RK-03</v>
      </c>
      <c r="F2308" s="10" t="str">
        <f>_xlfn.XLOOKUP(S2308,Table6[Sales_Channel],Table6[Channel_Key])</f>
        <v>CK-02</v>
      </c>
      <c r="G2308" s="10" t="str">
        <f>_xlfn.XLOOKUP(T2308,Table7[Gender_Category],Table7[Gender_Key])</f>
        <v>GK-02</v>
      </c>
      <c r="H2308" s="10">
        <f>Cleaned_Data[[#This Row],[Units_Sold]]</f>
        <v>2</v>
      </c>
      <c r="I2308" s="10">
        <f>Cleaned_Data[[#This Row],[MRP]]</f>
        <v>2365.6</v>
      </c>
      <c r="J2308" s="10">
        <f>Cleaned_Data[[#This Row],[Discount_Applied]]</f>
        <v>0</v>
      </c>
      <c r="K2308" s="10">
        <f>Cleaned_Data[[#This Row],[Revenue]]</f>
        <v>0</v>
      </c>
      <c r="L2308" s="10">
        <f>Cleaned_Data[[#This Row],[Profit]]</f>
        <v>-178.54</v>
      </c>
      <c r="M2308" s="10" t="str">
        <f>Cleaned_Data[[#This Row],[Product_Name]]</f>
        <v>Zoom Freak</v>
      </c>
      <c r="N2308" s="10" t="str">
        <f>Cleaned_Data[[#This Row],[Product_Line]]</f>
        <v>Basketball</v>
      </c>
      <c r="O2308" s="10" t="str">
        <f>Cleaned_Data[[#This Row],[Size]]</f>
        <v>NA</v>
      </c>
      <c r="P2308" s="10" t="str">
        <f t="shared" si="72"/>
        <v>Zoom Freak|Basketball|NA</v>
      </c>
      <c r="Q2308" s="11">
        <f>Cleaned_Data[[#This Row],[Order_Date]]</f>
        <v>45556</v>
      </c>
      <c r="R2308" s="10" t="str">
        <f>Cleaned_Data[[#This Row],[Region]]</f>
        <v>Mumbai</v>
      </c>
      <c r="S2308" s="10" t="str">
        <f>Cleaned_Data[[#This Row],[Sales_Channel]]</f>
        <v>Retail</v>
      </c>
      <c r="T2308" s="10" t="str">
        <f>Cleaned_Data[[#This Row],[Gender_Category]]</f>
        <v>Women</v>
      </c>
      <c r="U2308" t="str">
        <f t="shared" si="73"/>
        <v>DK-424</v>
      </c>
      <c r="V2308" s="10"/>
      <c r="W2308" s="10"/>
    </row>
    <row r="2309" spans="1:23" x14ac:dyDescent="0.3">
      <c r="A2309" s="10" t="s">
        <v>2628</v>
      </c>
      <c r="B2309" s="10">
        <f>Cleaned_Data[[#This Row],[Order_ID]]</f>
        <v>4417</v>
      </c>
      <c r="C2309" s="10" t="str">
        <f>_xlfn.XLOOKUP(P2309,Dim_Product!$E$2:$E$221,Dim_Product!$A$2:$A$221,"Not Found")</f>
        <v>PK-18</v>
      </c>
      <c r="D2309" s="10" t="str">
        <f>_xlfn.XLOOKUP(Table5[[#This Row],[Order_Date]],Table8[Date],Table8[Date_Key],"Not Found")</f>
        <v>Not Found</v>
      </c>
      <c r="E2309" s="10" t="str">
        <f>_xlfn.XLOOKUP(R2309,Table4[Region],Table4[Region_Key])</f>
        <v>RK-02</v>
      </c>
      <c r="F2309" s="10" t="str">
        <f>_xlfn.XLOOKUP(S2309,Table6[Sales_Channel],Table6[Channel_Key])</f>
        <v>CK-02</v>
      </c>
      <c r="G2309" s="10" t="str">
        <f>_xlfn.XLOOKUP(T2309,Table7[Gender_Category],Table7[Gender_Key])</f>
        <v>GK-02</v>
      </c>
      <c r="H2309" s="10">
        <f>Cleaned_Data[[#This Row],[Units_Sold]]</f>
        <v>2</v>
      </c>
      <c r="I2309" s="10">
        <f>Cleaned_Data[[#This Row],[MRP]]</f>
        <v>6110.0300000000007</v>
      </c>
      <c r="J2309" s="10">
        <f>Cleaned_Data[[#This Row],[Discount_Applied]]</f>
        <v>0.83</v>
      </c>
      <c r="K2309" s="10">
        <f>Cleaned_Data[[#This Row],[Revenue]]</f>
        <v>0</v>
      </c>
      <c r="L2309" s="10">
        <f>Cleaned_Data[[#This Row],[Profit]]</f>
        <v>2668.14</v>
      </c>
      <c r="M2309" s="10" t="str">
        <f>Cleaned_Data[[#This Row],[Product_Name]]</f>
        <v>Tiempo Legend</v>
      </c>
      <c r="N2309" s="10" t="str">
        <f>Cleaned_Data[[#This Row],[Product_Line]]</f>
        <v>Soccer</v>
      </c>
      <c r="O2309" s="10" t="str">
        <f>Cleaned_Data[[#This Row],[Size]]</f>
        <v>L</v>
      </c>
      <c r="P2309" s="10" t="str">
        <f t="shared" si="72"/>
        <v>Tiempo Legend|Soccer|L</v>
      </c>
      <c r="Q2309" s="11" t="str">
        <f>Cleaned_Data[[#This Row],[Order_Date]]</f>
        <v/>
      </c>
      <c r="R2309" s="10" t="str">
        <f>Cleaned_Data[[#This Row],[Region]]</f>
        <v>Hyderabad</v>
      </c>
      <c r="S2309" s="10" t="str">
        <f>Cleaned_Data[[#This Row],[Sales_Channel]]</f>
        <v>Retail</v>
      </c>
      <c r="T2309" s="10" t="str">
        <f>Cleaned_Data[[#This Row],[Gender_Category]]</f>
        <v>Women</v>
      </c>
      <c r="U2309" t="str">
        <f t="shared" si="73"/>
        <v>Not Found</v>
      </c>
      <c r="V2309" s="10"/>
      <c r="W2309" s="10"/>
    </row>
    <row r="2310" spans="1:23" x14ac:dyDescent="0.3">
      <c r="A2310" s="10" t="s">
        <v>2629</v>
      </c>
      <c r="B2310" s="10">
        <f>Cleaned_Data[[#This Row],[Order_ID]]</f>
        <v>4418</v>
      </c>
      <c r="C2310" s="10" t="str">
        <f>_xlfn.XLOOKUP(P2310,Dim_Product!$E$2:$E$221,Dim_Product!$A$2:$A$221,"Not Found")</f>
        <v>PK-80</v>
      </c>
      <c r="D2310" s="10" t="str">
        <f>_xlfn.XLOOKUP(Table5[[#This Row],[Order_Date]],Table8[Date],Table8[Date_Key],"Not Found")</f>
        <v>DK-681</v>
      </c>
      <c r="E2310" s="10" t="str">
        <f>_xlfn.XLOOKUP(R2310,Table4[Region],Table4[Region_Key])</f>
        <v>RK-06</v>
      </c>
      <c r="F2310" s="10" t="str">
        <f>_xlfn.XLOOKUP(S2310,Table6[Sales_Channel],Table6[Channel_Key])</f>
        <v>CK-01</v>
      </c>
      <c r="G2310" s="10" t="str">
        <f>_xlfn.XLOOKUP(T2310,Table7[Gender_Category],Table7[Gender_Key])</f>
        <v>GK-02</v>
      </c>
      <c r="H2310" s="10">
        <f>Cleaned_Data[[#This Row],[Units_Sold]]</f>
        <v>2</v>
      </c>
      <c r="I2310" s="10">
        <f>Cleaned_Data[[#This Row],[MRP]]</f>
        <v>3139.93</v>
      </c>
      <c r="J2310" s="10">
        <f>Cleaned_Data[[#This Row],[Discount_Applied]]</f>
        <v>0.46</v>
      </c>
      <c r="K2310" s="10">
        <f>Cleaned_Data[[#This Row],[Revenue]]</f>
        <v>3391.12</v>
      </c>
      <c r="L2310" s="10">
        <f>Cleaned_Data[[#This Row],[Profit]]</f>
        <v>3548.13</v>
      </c>
      <c r="M2310" s="10" t="str">
        <f>Cleaned_Data[[#This Row],[Product_Name]]</f>
        <v>Metcon 7</v>
      </c>
      <c r="N2310" s="10" t="str">
        <f>Cleaned_Data[[#This Row],[Product_Line]]</f>
        <v>Training</v>
      </c>
      <c r="O2310" s="10" t="str">
        <f>Cleaned_Data[[#This Row],[Size]]</f>
        <v>XL</v>
      </c>
      <c r="P2310" s="10" t="str">
        <f t="shared" si="72"/>
        <v>Metcon 7|Training|XL</v>
      </c>
      <c r="Q2310" s="11">
        <f>Cleaned_Data[[#This Row],[Order_Date]]</f>
        <v>45813</v>
      </c>
      <c r="R2310" s="10" t="str">
        <f>Cleaned_Data[[#This Row],[Region]]</f>
        <v>Kolkata</v>
      </c>
      <c r="S2310" s="10" t="str">
        <f>Cleaned_Data[[#This Row],[Sales_Channel]]</f>
        <v>Online</v>
      </c>
      <c r="T2310" s="10" t="str">
        <f>Cleaned_Data[[#This Row],[Gender_Category]]</f>
        <v>Women</v>
      </c>
      <c r="U2310" t="str">
        <f t="shared" si="73"/>
        <v>DK-681</v>
      </c>
      <c r="V2310" s="10"/>
      <c r="W2310" s="10"/>
    </row>
    <row r="2311" spans="1:23" x14ac:dyDescent="0.3">
      <c r="A2311" s="10" t="s">
        <v>2630</v>
      </c>
      <c r="B2311" s="10">
        <f>Cleaned_Data[[#This Row],[Order_ID]]</f>
        <v>4419</v>
      </c>
      <c r="C2311" s="10" t="str">
        <f>_xlfn.XLOOKUP(P2311,Dim_Product!$E$2:$E$221,Dim_Product!$A$2:$A$221,"Not Found")</f>
        <v>PK-109</v>
      </c>
      <c r="D2311" s="10" t="str">
        <f>_xlfn.XLOOKUP(Table5[[#This Row],[Order_Date]],Table8[Date],Table8[Date_Key],"Not Found")</f>
        <v>DK-694</v>
      </c>
      <c r="E2311" s="10" t="str">
        <f>_xlfn.XLOOKUP(R2311,Table4[Region],Table4[Region_Key])</f>
        <v>RK-01</v>
      </c>
      <c r="F2311" s="10" t="str">
        <f>_xlfn.XLOOKUP(S2311,Table6[Sales_Channel],Table6[Channel_Key])</f>
        <v>CK-01</v>
      </c>
      <c r="G2311" s="10" t="str">
        <f>_xlfn.XLOOKUP(T2311,Table7[Gender_Category],Table7[Gender_Key])</f>
        <v>GK-01</v>
      </c>
      <c r="H2311" s="10">
        <f>Cleaned_Data[[#This Row],[Units_Sold]]</f>
        <v>2</v>
      </c>
      <c r="I2311" s="10">
        <f>Cleaned_Data[[#This Row],[MRP]]</f>
        <v>6110.0300000000007</v>
      </c>
      <c r="J2311" s="10">
        <f>Cleaned_Data[[#This Row],[Discount_Applied]]</f>
        <v>0</v>
      </c>
      <c r="K2311" s="10">
        <f>Cleaned_Data[[#This Row],[Revenue]]</f>
        <v>0</v>
      </c>
      <c r="L2311" s="10">
        <f>Cleaned_Data[[#This Row],[Profit]]</f>
        <v>61.45</v>
      </c>
      <c r="M2311" s="10" t="str">
        <f>Cleaned_Data[[#This Row],[Product_Name]]</f>
        <v>Flex Trainer</v>
      </c>
      <c r="N2311" s="10" t="str">
        <f>Cleaned_Data[[#This Row],[Product_Line]]</f>
        <v>Training</v>
      </c>
      <c r="O2311" s="10" t="str">
        <f>Cleaned_Data[[#This Row],[Size]]</f>
        <v>9</v>
      </c>
      <c r="P2311" s="10" t="str">
        <f t="shared" si="72"/>
        <v>Flex Trainer|Training|9</v>
      </c>
      <c r="Q2311" s="11">
        <f>Cleaned_Data[[#This Row],[Order_Date]]</f>
        <v>45826</v>
      </c>
      <c r="R2311" s="10" t="str">
        <f>Cleaned_Data[[#This Row],[Region]]</f>
        <v>Bangalore</v>
      </c>
      <c r="S2311" s="10" t="str">
        <f>Cleaned_Data[[#This Row],[Sales_Channel]]</f>
        <v>Online</v>
      </c>
      <c r="T2311" s="10" t="str">
        <f>Cleaned_Data[[#This Row],[Gender_Category]]</f>
        <v>Kids</v>
      </c>
      <c r="U2311" t="str">
        <f t="shared" si="73"/>
        <v>DK-694</v>
      </c>
      <c r="V2311" s="10"/>
      <c r="W2311" s="10"/>
    </row>
    <row r="2312" spans="1:23" x14ac:dyDescent="0.3">
      <c r="A2312" s="10" t="s">
        <v>2631</v>
      </c>
      <c r="B2312" s="10">
        <f>Cleaned_Data[[#This Row],[Order_ID]]</f>
        <v>4420</v>
      </c>
      <c r="C2312" s="10" t="str">
        <f>_xlfn.XLOOKUP(P2312,Dim_Product!$E$2:$E$221,Dim_Product!$A$2:$A$221,"Not Found")</f>
        <v>PK-04</v>
      </c>
      <c r="D2312" s="10" t="str">
        <f>_xlfn.XLOOKUP(Table5[[#This Row],[Order_Date]],Table8[Date],Table8[Date_Key],"Not Found")</f>
        <v>DK-693</v>
      </c>
      <c r="E2312" s="10" t="str">
        <f>_xlfn.XLOOKUP(R2312,Table4[Region],Table4[Region_Key])</f>
        <v>RK-04</v>
      </c>
      <c r="F2312" s="10" t="str">
        <f>_xlfn.XLOOKUP(S2312,Table6[Sales_Channel],Table6[Channel_Key])</f>
        <v>CK-02</v>
      </c>
      <c r="G2312" s="10" t="str">
        <f>_xlfn.XLOOKUP(T2312,Table7[Gender_Category],Table7[Gender_Key])</f>
        <v>GK-02</v>
      </c>
      <c r="H2312" s="10">
        <f>Cleaned_Data[[#This Row],[Units_Sold]]</f>
        <v>4</v>
      </c>
      <c r="I2312" s="10">
        <f>Cleaned_Data[[#This Row],[MRP]]</f>
        <v>4904.79</v>
      </c>
      <c r="J2312" s="10">
        <f>Cleaned_Data[[#This Row],[Discount_Applied]]</f>
        <v>0</v>
      </c>
      <c r="K2312" s="10">
        <f>Cleaned_Data[[#This Row],[Revenue]]</f>
        <v>-3727.64</v>
      </c>
      <c r="L2312" s="10">
        <f>Cleaned_Data[[#This Row],[Profit]]</f>
        <v>2633.82</v>
      </c>
      <c r="M2312" s="10" t="str">
        <f>Cleaned_Data[[#This Row],[Product_Name]]</f>
        <v>Blazer Mid</v>
      </c>
      <c r="N2312" s="10" t="str">
        <f>Cleaned_Data[[#This Row],[Product_Line]]</f>
        <v>Lifestyle</v>
      </c>
      <c r="O2312" s="10" t="str">
        <f>Cleaned_Data[[#This Row],[Size]]</f>
        <v>L</v>
      </c>
      <c r="P2312" s="10" t="str">
        <f t="shared" si="72"/>
        <v>Blazer Mid|Lifestyle|L</v>
      </c>
      <c r="Q2312" s="11">
        <f>Cleaned_Data[[#This Row],[Order_Date]]</f>
        <v>45825</v>
      </c>
      <c r="R2312" s="10" t="str">
        <f>Cleaned_Data[[#This Row],[Region]]</f>
        <v>Pune</v>
      </c>
      <c r="S2312" s="10" t="str">
        <f>Cleaned_Data[[#This Row],[Sales_Channel]]</f>
        <v>Retail</v>
      </c>
      <c r="T2312" s="10" t="str">
        <f>Cleaned_Data[[#This Row],[Gender_Category]]</f>
        <v>Women</v>
      </c>
      <c r="U2312" t="str">
        <f t="shared" si="73"/>
        <v>DK-693</v>
      </c>
      <c r="V2312" s="10"/>
      <c r="W2312" s="10"/>
    </row>
    <row r="2313" spans="1:23" x14ac:dyDescent="0.3">
      <c r="A2313" s="10" t="s">
        <v>2632</v>
      </c>
      <c r="B2313" s="10">
        <f>Cleaned_Data[[#This Row],[Order_ID]]</f>
        <v>4421</v>
      </c>
      <c r="C2313" s="10" t="str">
        <f>_xlfn.XLOOKUP(P2313,Dim_Product!$E$2:$E$221,Dim_Product!$A$2:$A$221,"Not Found")</f>
        <v>PK-05</v>
      </c>
      <c r="D2313" s="10" t="str">
        <f>_xlfn.XLOOKUP(Table5[[#This Row],[Order_Date]],Table8[Date],Table8[Date_Key],"Not Found")</f>
        <v>DK-22</v>
      </c>
      <c r="E2313" s="10" t="str">
        <f>_xlfn.XLOOKUP(R2313,Table4[Region],Table4[Region_Key])</f>
        <v>RK-03</v>
      </c>
      <c r="F2313" s="10" t="str">
        <f>_xlfn.XLOOKUP(S2313,Table6[Sales_Channel],Table6[Channel_Key])</f>
        <v>CK-01</v>
      </c>
      <c r="G2313" s="10" t="str">
        <f>_xlfn.XLOOKUP(T2313,Table7[Gender_Category],Table7[Gender_Key])</f>
        <v>GK-02</v>
      </c>
      <c r="H2313" s="10">
        <f>Cleaned_Data[[#This Row],[Units_Sold]]</f>
        <v>2</v>
      </c>
      <c r="I2313" s="10">
        <f>Cleaned_Data[[#This Row],[MRP]]</f>
        <v>6110.0300000000007</v>
      </c>
      <c r="J2313" s="10">
        <f>Cleaned_Data[[#This Row],[Discount_Applied]]</f>
        <v>0</v>
      </c>
      <c r="K2313" s="10">
        <f>Cleaned_Data[[#This Row],[Revenue]]</f>
        <v>0</v>
      </c>
      <c r="L2313" s="10">
        <f>Cleaned_Data[[#This Row],[Profit]]</f>
        <v>3005.03</v>
      </c>
      <c r="M2313" s="10" t="str">
        <f>Cleaned_Data[[#This Row],[Product_Name]]</f>
        <v>React Infinity</v>
      </c>
      <c r="N2313" s="10" t="str">
        <f>Cleaned_Data[[#This Row],[Product_Line]]</f>
        <v>Running</v>
      </c>
      <c r="O2313" s="10" t="str">
        <f>Cleaned_Data[[#This Row],[Size]]</f>
        <v>XL</v>
      </c>
      <c r="P2313" s="10" t="str">
        <f t="shared" si="72"/>
        <v>React Infinity|Running|XL</v>
      </c>
      <c r="Q2313" s="11">
        <f>Cleaned_Data[[#This Row],[Order_Date]]</f>
        <v>45154</v>
      </c>
      <c r="R2313" s="10" t="str">
        <f>Cleaned_Data[[#This Row],[Region]]</f>
        <v>Mumbai</v>
      </c>
      <c r="S2313" s="10" t="str">
        <f>Cleaned_Data[[#This Row],[Sales_Channel]]</f>
        <v>Online</v>
      </c>
      <c r="T2313" s="10" t="str">
        <f>Cleaned_Data[[#This Row],[Gender_Category]]</f>
        <v>Women</v>
      </c>
      <c r="U2313" t="str">
        <f t="shared" si="73"/>
        <v>DK-22</v>
      </c>
      <c r="V2313" s="10"/>
      <c r="W2313" s="10"/>
    </row>
    <row r="2314" spans="1:23" x14ac:dyDescent="0.3">
      <c r="A2314" s="10" t="s">
        <v>2633</v>
      </c>
      <c r="B2314" s="10">
        <f>Cleaned_Data[[#This Row],[Order_ID]]</f>
        <v>4422</v>
      </c>
      <c r="C2314" s="10" t="str">
        <f>_xlfn.XLOOKUP(P2314,Dim_Product!$E$2:$E$221,Dim_Product!$A$2:$A$221,"Not Found")</f>
        <v>PK-89</v>
      </c>
      <c r="D2314" s="10" t="str">
        <f>_xlfn.XLOOKUP(Table5[[#This Row],[Order_Date]],Table8[Date],Table8[Date_Key],"Not Found")</f>
        <v>Not Found</v>
      </c>
      <c r="E2314" s="10" t="str">
        <f>_xlfn.XLOOKUP(R2314,Table4[Region],Table4[Region_Key])</f>
        <v>RK-05</v>
      </c>
      <c r="F2314" s="10" t="str">
        <f>_xlfn.XLOOKUP(S2314,Table6[Sales_Channel],Table6[Channel_Key])</f>
        <v>CK-01</v>
      </c>
      <c r="G2314" s="10" t="str">
        <f>_xlfn.XLOOKUP(T2314,Table7[Gender_Category],Table7[Gender_Key])</f>
        <v>GK-03</v>
      </c>
      <c r="H2314" s="10">
        <f>Cleaned_Data[[#This Row],[Units_Sold]]</f>
        <v>2</v>
      </c>
      <c r="I2314" s="10">
        <f>Cleaned_Data[[#This Row],[MRP]]</f>
        <v>6110.0300000000007</v>
      </c>
      <c r="J2314" s="10">
        <f>Cleaned_Data[[#This Row],[Discount_Applied]]</f>
        <v>0.43</v>
      </c>
      <c r="K2314" s="10">
        <f>Cleaned_Data[[#This Row],[Revenue]]</f>
        <v>0</v>
      </c>
      <c r="L2314" s="10">
        <f>Cleaned_Data[[#This Row],[Profit]]</f>
        <v>1143.45</v>
      </c>
      <c r="M2314" s="10" t="str">
        <f>Cleaned_Data[[#This Row],[Product_Name]]</f>
        <v>React Infinity</v>
      </c>
      <c r="N2314" s="10" t="str">
        <f>Cleaned_Data[[#This Row],[Product_Line]]</f>
        <v>Running</v>
      </c>
      <c r="O2314" s="10" t="str">
        <f>Cleaned_Data[[#This Row],[Size]]</f>
        <v>NA</v>
      </c>
      <c r="P2314" s="10" t="str">
        <f t="shared" si="72"/>
        <v>React Infinity|Running|NA</v>
      </c>
      <c r="Q2314" s="11" t="str">
        <f>Cleaned_Data[[#This Row],[Order_Date]]</f>
        <v/>
      </c>
      <c r="R2314" s="10" t="str">
        <f>Cleaned_Data[[#This Row],[Region]]</f>
        <v>Delhi</v>
      </c>
      <c r="S2314" s="10" t="str">
        <f>Cleaned_Data[[#This Row],[Sales_Channel]]</f>
        <v>Online</v>
      </c>
      <c r="T2314" s="10" t="str">
        <f>Cleaned_Data[[#This Row],[Gender_Category]]</f>
        <v>Men</v>
      </c>
      <c r="U2314" t="str">
        <f t="shared" si="73"/>
        <v>Not Found</v>
      </c>
      <c r="V2314" s="10"/>
      <c r="W2314" s="10"/>
    </row>
    <row r="2315" spans="1:23" x14ac:dyDescent="0.3">
      <c r="A2315" s="10" t="s">
        <v>2634</v>
      </c>
      <c r="B2315" s="10">
        <f>Cleaned_Data[[#This Row],[Order_ID]]</f>
        <v>4423</v>
      </c>
      <c r="C2315" s="10" t="str">
        <f>_xlfn.XLOOKUP(P2315,Dim_Product!$E$2:$E$221,Dim_Product!$A$2:$A$221,"Not Found")</f>
        <v>PK-135</v>
      </c>
      <c r="D2315" s="10" t="str">
        <f>_xlfn.XLOOKUP(Table5[[#This Row],[Order_Date]],Table8[Date],Table8[Date_Key],"Not Found")</f>
        <v>Not Found</v>
      </c>
      <c r="E2315" s="10" t="str">
        <f>_xlfn.XLOOKUP(R2315,Table4[Region],Table4[Region_Key])</f>
        <v>RK-04</v>
      </c>
      <c r="F2315" s="10" t="str">
        <f>_xlfn.XLOOKUP(S2315,Table6[Sales_Channel],Table6[Channel_Key])</f>
        <v>CK-02</v>
      </c>
      <c r="G2315" s="10" t="str">
        <f>_xlfn.XLOOKUP(T2315,Table7[Gender_Category],Table7[Gender_Key])</f>
        <v>GK-03</v>
      </c>
      <c r="H2315" s="10">
        <f>Cleaned_Data[[#This Row],[Units_Sold]]</f>
        <v>1</v>
      </c>
      <c r="I2315" s="10">
        <f>Cleaned_Data[[#This Row],[MRP]]</f>
        <v>5381.5</v>
      </c>
      <c r="J2315" s="10">
        <f>Cleaned_Data[[#This Row],[Discount_Applied]]</f>
        <v>0</v>
      </c>
      <c r="K2315" s="10">
        <f>Cleaned_Data[[#This Row],[Revenue]]</f>
        <v>0</v>
      </c>
      <c r="L2315" s="10">
        <f>Cleaned_Data[[#This Row],[Profit]]</f>
        <v>57.84</v>
      </c>
      <c r="M2315" s="10" t="str">
        <f>Cleaned_Data[[#This Row],[Product_Name]]</f>
        <v>Free RN</v>
      </c>
      <c r="N2315" s="10" t="str">
        <f>Cleaned_Data[[#This Row],[Product_Line]]</f>
        <v>Running</v>
      </c>
      <c r="O2315" s="10" t="str">
        <f>Cleaned_Data[[#This Row],[Size]]</f>
        <v>6</v>
      </c>
      <c r="P2315" s="10" t="str">
        <f t="shared" si="72"/>
        <v>Free RN|Running|6</v>
      </c>
      <c r="Q2315" s="11" t="str">
        <f>Cleaned_Data[[#This Row],[Order_Date]]</f>
        <v/>
      </c>
      <c r="R2315" s="10" t="str">
        <f>Cleaned_Data[[#This Row],[Region]]</f>
        <v>Pune</v>
      </c>
      <c r="S2315" s="10" t="str">
        <f>Cleaned_Data[[#This Row],[Sales_Channel]]</f>
        <v>Retail</v>
      </c>
      <c r="T2315" s="10" t="str">
        <f>Cleaned_Data[[#This Row],[Gender_Category]]</f>
        <v>Men</v>
      </c>
      <c r="U2315" t="str">
        <f t="shared" si="73"/>
        <v>Not Found</v>
      </c>
      <c r="V2315" s="10"/>
      <c r="W2315" s="10"/>
    </row>
    <row r="2316" spans="1:23" x14ac:dyDescent="0.3">
      <c r="A2316" s="10" t="s">
        <v>2635</v>
      </c>
      <c r="B2316" s="10">
        <f>Cleaned_Data[[#This Row],[Order_ID]]</f>
        <v>4425</v>
      </c>
      <c r="C2316" s="10" t="str">
        <f>_xlfn.XLOOKUP(P2316,Dim_Product!$E$2:$E$221,Dim_Product!$A$2:$A$221,"Not Found")</f>
        <v>PK-42</v>
      </c>
      <c r="D2316" s="10" t="str">
        <f>_xlfn.XLOOKUP(Table5[[#This Row],[Order_Date]],Table8[Date],Table8[Date_Key],"Not Found")</f>
        <v>DK-728</v>
      </c>
      <c r="E2316" s="10" t="str">
        <f>_xlfn.XLOOKUP(R2316,Table4[Region],Table4[Region_Key])</f>
        <v>RK-05</v>
      </c>
      <c r="F2316" s="10" t="str">
        <f>_xlfn.XLOOKUP(S2316,Table6[Sales_Channel],Table6[Channel_Key])</f>
        <v>CK-02</v>
      </c>
      <c r="G2316" s="10" t="str">
        <f>_xlfn.XLOOKUP(T2316,Table7[Gender_Category],Table7[Gender_Key])</f>
        <v>GK-02</v>
      </c>
      <c r="H2316" s="10">
        <f>Cleaned_Data[[#This Row],[Units_Sold]]</f>
        <v>0</v>
      </c>
      <c r="I2316" s="10">
        <f>Cleaned_Data[[#This Row],[MRP]]</f>
        <v>4034.25</v>
      </c>
      <c r="J2316" s="10">
        <f>Cleaned_Data[[#This Row],[Discount_Applied]]</f>
        <v>0</v>
      </c>
      <c r="K2316" s="10">
        <f>Cleaned_Data[[#This Row],[Revenue]]</f>
        <v>0</v>
      </c>
      <c r="L2316" s="10">
        <f>Cleaned_Data[[#This Row],[Profit]]</f>
        <v>363.8</v>
      </c>
      <c r="M2316" s="10" t="str">
        <f>Cleaned_Data[[#This Row],[Product_Name]]</f>
        <v>Air Zoom</v>
      </c>
      <c r="N2316" s="10" t="str">
        <f>Cleaned_Data[[#This Row],[Product_Line]]</f>
        <v>Running</v>
      </c>
      <c r="O2316" s="10" t="str">
        <f>Cleaned_Data[[#This Row],[Size]]</f>
        <v>L</v>
      </c>
      <c r="P2316" s="10" t="str">
        <f t="shared" si="72"/>
        <v>Air Zoom|Running|L</v>
      </c>
      <c r="Q2316" s="11">
        <f>Cleaned_Data[[#This Row],[Order_Date]]</f>
        <v>45860</v>
      </c>
      <c r="R2316" s="10" t="str">
        <f>Cleaned_Data[[#This Row],[Region]]</f>
        <v>Delhi</v>
      </c>
      <c r="S2316" s="10" t="str">
        <f>Cleaned_Data[[#This Row],[Sales_Channel]]</f>
        <v>Retail</v>
      </c>
      <c r="T2316" s="10" t="str">
        <f>Cleaned_Data[[#This Row],[Gender_Category]]</f>
        <v>Women</v>
      </c>
      <c r="U2316" t="str">
        <f t="shared" si="73"/>
        <v>DK-728</v>
      </c>
      <c r="V2316" s="10"/>
      <c r="W2316" s="10"/>
    </row>
    <row r="2317" spans="1:23" x14ac:dyDescent="0.3">
      <c r="A2317" s="10" t="s">
        <v>2636</v>
      </c>
      <c r="B2317" s="10">
        <f>Cleaned_Data[[#This Row],[Order_ID]]</f>
        <v>4426</v>
      </c>
      <c r="C2317" s="10" t="str">
        <f>_xlfn.XLOOKUP(P2317,Dim_Product!$E$2:$E$221,Dim_Product!$A$2:$A$221,"Not Found")</f>
        <v>PK-50</v>
      </c>
      <c r="D2317" s="10" t="str">
        <f>_xlfn.XLOOKUP(Table5[[#This Row],[Order_Date]],Table8[Date],Table8[Date_Key],"Not Found")</f>
        <v>DK-223</v>
      </c>
      <c r="E2317" s="10" t="str">
        <f>_xlfn.XLOOKUP(R2317,Table4[Region],Table4[Region_Key])</f>
        <v>RK-04</v>
      </c>
      <c r="F2317" s="10" t="str">
        <f>_xlfn.XLOOKUP(S2317,Table6[Sales_Channel],Table6[Channel_Key])</f>
        <v>CK-01</v>
      </c>
      <c r="G2317" s="10" t="str">
        <f>_xlfn.XLOOKUP(T2317,Table7[Gender_Category],Table7[Gender_Key])</f>
        <v>GK-03</v>
      </c>
      <c r="H2317" s="10">
        <f>Cleaned_Data[[#This Row],[Units_Sold]]</f>
        <v>1</v>
      </c>
      <c r="I2317" s="10">
        <f>Cleaned_Data[[#This Row],[MRP]]</f>
        <v>6110.0300000000007</v>
      </c>
      <c r="J2317" s="10">
        <f>Cleaned_Data[[#This Row],[Discount_Applied]]</f>
        <v>0</v>
      </c>
      <c r="K2317" s="10">
        <f>Cleaned_Data[[#This Row],[Revenue]]</f>
        <v>0</v>
      </c>
      <c r="L2317" s="10">
        <f>Cleaned_Data[[#This Row],[Profit]]</f>
        <v>2133.39</v>
      </c>
      <c r="M2317" s="10" t="str">
        <f>Cleaned_Data[[#This Row],[Product_Name]]</f>
        <v>Blazer Mid</v>
      </c>
      <c r="N2317" s="10" t="str">
        <f>Cleaned_Data[[#This Row],[Product_Line]]</f>
        <v>Lifestyle</v>
      </c>
      <c r="O2317" s="10" t="str">
        <f>Cleaned_Data[[#This Row],[Size]]</f>
        <v>M</v>
      </c>
      <c r="P2317" s="10" t="str">
        <f t="shared" si="72"/>
        <v>Blazer Mid|Lifestyle|M</v>
      </c>
      <c r="Q2317" s="11">
        <f>Cleaned_Data[[#This Row],[Order_Date]]</f>
        <v>45355</v>
      </c>
      <c r="R2317" s="10" t="str">
        <f>Cleaned_Data[[#This Row],[Region]]</f>
        <v>Pune</v>
      </c>
      <c r="S2317" s="10" t="str">
        <f>Cleaned_Data[[#This Row],[Sales_Channel]]</f>
        <v>Online</v>
      </c>
      <c r="T2317" s="10" t="str">
        <f>Cleaned_Data[[#This Row],[Gender_Category]]</f>
        <v>Men</v>
      </c>
      <c r="U2317" t="str">
        <f t="shared" si="73"/>
        <v>DK-223</v>
      </c>
      <c r="V2317" s="10"/>
      <c r="W2317" s="10"/>
    </row>
    <row r="2318" spans="1:23" x14ac:dyDescent="0.3">
      <c r="A2318" s="10" t="s">
        <v>2637</v>
      </c>
      <c r="B2318" s="10">
        <f>Cleaned_Data[[#This Row],[Order_ID]]</f>
        <v>4427</v>
      </c>
      <c r="C2318" s="10" t="str">
        <f>_xlfn.XLOOKUP(P2318,Dim_Product!$E$2:$E$221,Dim_Product!$A$2:$A$221,"Not Found")</f>
        <v>PK-106</v>
      </c>
      <c r="D2318" s="10" t="str">
        <f>_xlfn.XLOOKUP(Table5[[#This Row],[Order_Date]],Table8[Date],Table8[Date_Key],"Not Found")</f>
        <v>DK-163</v>
      </c>
      <c r="E2318" s="10" t="str">
        <f>_xlfn.XLOOKUP(R2318,Table4[Region],Table4[Region_Key])</f>
        <v>RK-04</v>
      </c>
      <c r="F2318" s="10" t="str">
        <f>_xlfn.XLOOKUP(S2318,Table6[Sales_Channel],Table6[Channel_Key])</f>
        <v>CK-02</v>
      </c>
      <c r="G2318" s="10" t="str">
        <f>_xlfn.XLOOKUP(T2318,Table7[Gender_Category],Table7[Gender_Key])</f>
        <v>GK-02</v>
      </c>
      <c r="H2318" s="10">
        <f>Cleaned_Data[[#This Row],[Units_Sold]]</f>
        <v>2</v>
      </c>
      <c r="I2318" s="10">
        <f>Cleaned_Data[[#This Row],[MRP]]</f>
        <v>8546.9</v>
      </c>
      <c r="J2318" s="10">
        <f>Cleaned_Data[[#This Row],[Discount_Applied]]</f>
        <v>0</v>
      </c>
      <c r="K2318" s="10">
        <f>Cleaned_Data[[#This Row],[Revenue]]</f>
        <v>0</v>
      </c>
      <c r="L2318" s="10">
        <f>Cleaned_Data[[#This Row],[Profit]]</f>
        <v>-357.43</v>
      </c>
      <c r="M2318" s="10" t="str">
        <f>Cleaned_Data[[#This Row],[Product_Name]]</f>
        <v>Dunk Low</v>
      </c>
      <c r="N2318" s="10" t="str">
        <f>Cleaned_Data[[#This Row],[Product_Line]]</f>
        <v>Lifestyle</v>
      </c>
      <c r="O2318" s="10" t="str">
        <f>Cleaned_Data[[#This Row],[Size]]</f>
        <v>NA</v>
      </c>
      <c r="P2318" s="10" t="str">
        <f t="shared" si="72"/>
        <v>Dunk Low|Lifestyle|NA</v>
      </c>
      <c r="Q2318" s="11">
        <f>Cleaned_Data[[#This Row],[Order_Date]]</f>
        <v>45295</v>
      </c>
      <c r="R2318" s="10" t="str">
        <f>Cleaned_Data[[#This Row],[Region]]</f>
        <v>Pune</v>
      </c>
      <c r="S2318" s="10" t="str">
        <f>Cleaned_Data[[#This Row],[Sales_Channel]]</f>
        <v>Retail</v>
      </c>
      <c r="T2318" s="10" t="str">
        <f>Cleaned_Data[[#This Row],[Gender_Category]]</f>
        <v>Women</v>
      </c>
      <c r="U2318" t="str">
        <f t="shared" si="73"/>
        <v>DK-163</v>
      </c>
      <c r="V2318" s="10"/>
      <c r="W2318" s="10"/>
    </row>
    <row r="2319" spans="1:23" x14ac:dyDescent="0.3">
      <c r="A2319" s="10" t="s">
        <v>2638</v>
      </c>
      <c r="B2319" s="10">
        <f>Cleaned_Data[[#This Row],[Order_ID]]</f>
        <v>4428</v>
      </c>
      <c r="C2319" s="10" t="str">
        <f>_xlfn.XLOOKUP(P2319,Dim_Product!$E$2:$E$221,Dim_Product!$A$2:$A$221,"Not Found")</f>
        <v>PK-69</v>
      </c>
      <c r="D2319" s="10" t="str">
        <f>_xlfn.XLOOKUP(Table5[[#This Row],[Order_Date]],Table8[Date],Table8[Date_Key],"Not Found")</f>
        <v>DK-448</v>
      </c>
      <c r="E2319" s="10" t="str">
        <f>_xlfn.XLOOKUP(R2319,Table4[Region],Table4[Region_Key])</f>
        <v>RK-02</v>
      </c>
      <c r="F2319" s="10" t="str">
        <f>_xlfn.XLOOKUP(S2319,Table6[Sales_Channel],Table6[Channel_Key])</f>
        <v>CK-01</v>
      </c>
      <c r="G2319" s="10" t="str">
        <f>_xlfn.XLOOKUP(T2319,Table7[Gender_Category],Table7[Gender_Key])</f>
        <v>GK-01</v>
      </c>
      <c r="H2319" s="10">
        <f>Cleaned_Data[[#This Row],[Units_Sold]]</f>
        <v>2</v>
      </c>
      <c r="I2319" s="10">
        <f>Cleaned_Data[[#This Row],[MRP]]</f>
        <v>6110.0300000000007</v>
      </c>
      <c r="J2319" s="10">
        <f>Cleaned_Data[[#This Row],[Discount_Applied]]</f>
        <v>0</v>
      </c>
      <c r="K2319" s="10">
        <f>Cleaned_Data[[#This Row],[Revenue]]</f>
        <v>0</v>
      </c>
      <c r="L2319" s="10">
        <f>Cleaned_Data[[#This Row],[Profit]]</f>
        <v>2700.85</v>
      </c>
      <c r="M2319" s="10" t="str">
        <f>Cleaned_Data[[#This Row],[Product_Name]]</f>
        <v>Waffle One</v>
      </c>
      <c r="N2319" s="10" t="str">
        <f>Cleaned_Data[[#This Row],[Product_Line]]</f>
        <v>Lifestyle</v>
      </c>
      <c r="O2319" s="10" t="str">
        <f>Cleaned_Data[[#This Row],[Size]]</f>
        <v>NA</v>
      </c>
      <c r="P2319" s="10" t="str">
        <f t="shared" si="72"/>
        <v>Waffle One|Lifestyle|NA</v>
      </c>
      <c r="Q2319" s="11">
        <f>Cleaned_Data[[#This Row],[Order_Date]]</f>
        <v>45580</v>
      </c>
      <c r="R2319" s="10" t="str">
        <f>Cleaned_Data[[#This Row],[Region]]</f>
        <v>Hyderabad</v>
      </c>
      <c r="S2319" s="10" t="str">
        <f>Cleaned_Data[[#This Row],[Sales_Channel]]</f>
        <v>Online</v>
      </c>
      <c r="T2319" s="10" t="str">
        <f>Cleaned_Data[[#This Row],[Gender_Category]]</f>
        <v>Kids</v>
      </c>
      <c r="U2319" t="str">
        <f t="shared" si="73"/>
        <v>DK-448</v>
      </c>
      <c r="V2319" s="10"/>
      <c r="W2319" s="10"/>
    </row>
    <row r="2320" spans="1:23" x14ac:dyDescent="0.3">
      <c r="A2320" s="10" t="s">
        <v>2639</v>
      </c>
      <c r="B2320" s="10">
        <f>Cleaned_Data[[#This Row],[Order_ID]]</f>
        <v>4429</v>
      </c>
      <c r="C2320" s="10" t="str">
        <f>_xlfn.XLOOKUP(P2320,Dim_Product!$E$2:$E$221,Dim_Product!$A$2:$A$221,"Not Found")</f>
        <v>PK-37</v>
      </c>
      <c r="D2320" s="10" t="str">
        <f>_xlfn.XLOOKUP(Table5[[#This Row],[Order_Date]],Table8[Date],Table8[Date_Key],"Not Found")</f>
        <v>DK-449</v>
      </c>
      <c r="E2320" s="10" t="str">
        <f>_xlfn.XLOOKUP(R2320,Table4[Region],Table4[Region_Key])</f>
        <v>RK-06</v>
      </c>
      <c r="F2320" s="10" t="str">
        <f>_xlfn.XLOOKUP(S2320,Table6[Sales_Channel],Table6[Channel_Key])</f>
        <v>CK-02</v>
      </c>
      <c r="G2320" s="10" t="str">
        <f>_xlfn.XLOOKUP(T2320,Table7[Gender_Category],Table7[Gender_Key])</f>
        <v>GK-01</v>
      </c>
      <c r="H2320" s="10">
        <f>Cleaned_Data[[#This Row],[Units_Sold]]</f>
        <v>2</v>
      </c>
      <c r="I2320" s="10">
        <f>Cleaned_Data[[#This Row],[MRP]]</f>
        <v>6110.0300000000007</v>
      </c>
      <c r="J2320" s="10">
        <f>Cleaned_Data[[#This Row],[Discount_Applied]]</f>
        <v>0.49</v>
      </c>
      <c r="K2320" s="10">
        <f>Cleaned_Data[[#This Row],[Revenue]]</f>
        <v>0</v>
      </c>
      <c r="L2320" s="10">
        <f>Cleaned_Data[[#This Row],[Profit]]</f>
        <v>3905.15</v>
      </c>
      <c r="M2320" s="10" t="str">
        <f>Cleaned_Data[[#This Row],[Product_Name]]</f>
        <v>Premier III</v>
      </c>
      <c r="N2320" s="10" t="str">
        <f>Cleaned_Data[[#This Row],[Product_Line]]</f>
        <v>Soccer</v>
      </c>
      <c r="O2320" s="10" t="str">
        <f>Cleaned_Data[[#This Row],[Size]]</f>
        <v>XL</v>
      </c>
      <c r="P2320" s="10" t="str">
        <f t="shared" si="72"/>
        <v>Premier III|Soccer|XL</v>
      </c>
      <c r="Q2320" s="11">
        <f>Cleaned_Data[[#This Row],[Order_Date]]</f>
        <v>45581</v>
      </c>
      <c r="R2320" s="10" t="str">
        <f>Cleaned_Data[[#This Row],[Region]]</f>
        <v>Kolkata</v>
      </c>
      <c r="S2320" s="10" t="str">
        <f>Cleaned_Data[[#This Row],[Sales_Channel]]</f>
        <v>Retail</v>
      </c>
      <c r="T2320" s="10" t="str">
        <f>Cleaned_Data[[#This Row],[Gender_Category]]</f>
        <v>Kids</v>
      </c>
      <c r="U2320" t="str">
        <f t="shared" si="73"/>
        <v>DK-449</v>
      </c>
      <c r="V2320" s="10"/>
      <c r="W2320" s="10"/>
    </row>
    <row r="2321" spans="1:23" x14ac:dyDescent="0.3">
      <c r="A2321" s="10" t="s">
        <v>2640</v>
      </c>
      <c r="B2321" s="10">
        <f>Cleaned_Data[[#This Row],[Order_ID]]</f>
        <v>4430</v>
      </c>
      <c r="C2321" s="10" t="str">
        <f>_xlfn.XLOOKUP(P2321,Dim_Product!$E$2:$E$221,Dim_Product!$A$2:$A$221,"Not Found")</f>
        <v>PK-36</v>
      </c>
      <c r="D2321" s="10" t="str">
        <f>_xlfn.XLOOKUP(Table5[[#This Row],[Order_Date]],Table8[Date],Table8[Date_Key],"Not Found")</f>
        <v>DK-478</v>
      </c>
      <c r="E2321" s="10" t="str">
        <f>_xlfn.XLOOKUP(R2321,Table4[Region],Table4[Region_Key])</f>
        <v>RK-01</v>
      </c>
      <c r="F2321" s="10" t="str">
        <f>_xlfn.XLOOKUP(S2321,Table6[Sales_Channel],Table6[Channel_Key])</f>
        <v>CK-02</v>
      </c>
      <c r="G2321" s="10" t="str">
        <f>_xlfn.XLOOKUP(T2321,Table7[Gender_Category],Table7[Gender_Key])</f>
        <v>GK-01</v>
      </c>
      <c r="H2321" s="10">
        <f>Cleaned_Data[[#This Row],[Units_Sold]]</f>
        <v>2</v>
      </c>
      <c r="I2321" s="10">
        <f>Cleaned_Data[[#This Row],[MRP]]</f>
        <v>6110.0300000000007</v>
      </c>
      <c r="J2321" s="10">
        <f>Cleaned_Data[[#This Row],[Discount_Applied]]</f>
        <v>0.15</v>
      </c>
      <c r="K2321" s="10">
        <f>Cleaned_Data[[#This Row],[Revenue]]</f>
        <v>0</v>
      </c>
      <c r="L2321" s="10">
        <f>Cleaned_Data[[#This Row],[Profit]]</f>
        <v>3590.87</v>
      </c>
      <c r="M2321" s="10" t="str">
        <f>Cleaned_Data[[#This Row],[Product_Name]]</f>
        <v>Kyrie Flytrap</v>
      </c>
      <c r="N2321" s="10" t="str">
        <f>Cleaned_Data[[#This Row],[Product_Line]]</f>
        <v>Basketball</v>
      </c>
      <c r="O2321" s="10" t="str">
        <f>Cleaned_Data[[#This Row],[Size]]</f>
        <v>L</v>
      </c>
      <c r="P2321" s="10" t="str">
        <f t="shared" si="72"/>
        <v>Kyrie Flytrap|Basketball|L</v>
      </c>
      <c r="Q2321" s="11">
        <f>Cleaned_Data[[#This Row],[Order_Date]]</f>
        <v>45610</v>
      </c>
      <c r="R2321" s="10" t="str">
        <f>Cleaned_Data[[#This Row],[Region]]</f>
        <v>Bangalore</v>
      </c>
      <c r="S2321" s="10" t="str">
        <f>Cleaned_Data[[#This Row],[Sales_Channel]]</f>
        <v>Retail</v>
      </c>
      <c r="T2321" s="10" t="str">
        <f>Cleaned_Data[[#This Row],[Gender_Category]]</f>
        <v>Kids</v>
      </c>
      <c r="U2321" t="str">
        <f t="shared" si="73"/>
        <v>DK-478</v>
      </c>
      <c r="V2321" s="10"/>
      <c r="W2321" s="10"/>
    </row>
    <row r="2322" spans="1:23" x14ac:dyDescent="0.3">
      <c r="A2322" s="10" t="s">
        <v>2641</v>
      </c>
      <c r="B2322" s="10">
        <f>Cleaned_Data[[#This Row],[Order_ID]]</f>
        <v>4431</v>
      </c>
      <c r="C2322" s="10" t="str">
        <f>_xlfn.XLOOKUP(P2322,Dim_Product!$E$2:$E$221,Dim_Product!$A$2:$A$221,"Not Found")</f>
        <v>PK-80</v>
      </c>
      <c r="D2322" s="10" t="str">
        <f>_xlfn.XLOOKUP(Table5[[#This Row],[Order_Date]],Table8[Date],Table8[Date_Key],"Not Found")</f>
        <v>DK-430</v>
      </c>
      <c r="E2322" s="10" t="str">
        <f>_xlfn.XLOOKUP(R2322,Table4[Region],Table4[Region_Key])</f>
        <v>RK-01</v>
      </c>
      <c r="F2322" s="10" t="str">
        <f>_xlfn.XLOOKUP(S2322,Table6[Sales_Channel],Table6[Channel_Key])</f>
        <v>CK-01</v>
      </c>
      <c r="G2322" s="10" t="str">
        <f>_xlfn.XLOOKUP(T2322,Table7[Gender_Category],Table7[Gender_Key])</f>
        <v>GK-01</v>
      </c>
      <c r="H2322" s="10">
        <f>Cleaned_Data[[#This Row],[Units_Sold]]</f>
        <v>2</v>
      </c>
      <c r="I2322" s="10">
        <f>Cleaned_Data[[#This Row],[MRP]]</f>
        <v>6110.0300000000007</v>
      </c>
      <c r="J2322" s="10">
        <f>Cleaned_Data[[#This Row],[Discount_Applied]]</f>
        <v>0</v>
      </c>
      <c r="K2322" s="10">
        <f>Cleaned_Data[[#This Row],[Revenue]]</f>
        <v>0</v>
      </c>
      <c r="L2322" s="10">
        <f>Cleaned_Data[[#This Row],[Profit]]</f>
        <v>-537.53</v>
      </c>
      <c r="M2322" s="10" t="str">
        <f>Cleaned_Data[[#This Row],[Product_Name]]</f>
        <v>Metcon 7</v>
      </c>
      <c r="N2322" s="10" t="str">
        <f>Cleaned_Data[[#This Row],[Product_Line]]</f>
        <v>Training</v>
      </c>
      <c r="O2322" s="10" t="str">
        <f>Cleaned_Data[[#This Row],[Size]]</f>
        <v>XL</v>
      </c>
      <c r="P2322" s="10" t="str">
        <f t="shared" si="72"/>
        <v>Metcon 7|Training|XL</v>
      </c>
      <c r="Q2322" s="11">
        <f>Cleaned_Data[[#This Row],[Order_Date]]</f>
        <v>45562</v>
      </c>
      <c r="R2322" s="10" t="str">
        <f>Cleaned_Data[[#This Row],[Region]]</f>
        <v>Bangalore</v>
      </c>
      <c r="S2322" s="10" t="str">
        <f>Cleaned_Data[[#This Row],[Sales_Channel]]</f>
        <v>Online</v>
      </c>
      <c r="T2322" s="10" t="str">
        <f>Cleaned_Data[[#This Row],[Gender_Category]]</f>
        <v>Kids</v>
      </c>
      <c r="U2322" t="str">
        <f t="shared" si="73"/>
        <v>DK-430</v>
      </c>
      <c r="V2322" s="10"/>
      <c r="W2322" s="10"/>
    </row>
    <row r="2323" spans="1:23" x14ac:dyDescent="0.3">
      <c r="A2323" s="10" t="s">
        <v>2642</v>
      </c>
      <c r="B2323" s="10">
        <f>Cleaned_Data[[#This Row],[Order_ID]]</f>
        <v>4432</v>
      </c>
      <c r="C2323" s="10" t="str">
        <f>_xlfn.XLOOKUP(P2323,Dim_Product!$E$2:$E$221,Dim_Product!$A$2:$A$221,"Not Found")</f>
        <v>PK-41</v>
      </c>
      <c r="D2323" s="10" t="str">
        <f>_xlfn.XLOOKUP(Table5[[#This Row],[Order_Date]],Table8[Date],Table8[Date_Key],"Not Found")</f>
        <v>DK-174</v>
      </c>
      <c r="E2323" s="10" t="str">
        <f>_xlfn.XLOOKUP(R2323,Table4[Region],Table4[Region_Key])</f>
        <v>RK-02</v>
      </c>
      <c r="F2323" s="10" t="str">
        <f>_xlfn.XLOOKUP(S2323,Table6[Sales_Channel],Table6[Channel_Key])</f>
        <v>CK-02</v>
      </c>
      <c r="G2323" s="10" t="str">
        <f>_xlfn.XLOOKUP(T2323,Table7[Gender_Category],Table7[Gender_Key])</f>
        <v>GK-03</v>
      </c>
      <c r="H2323" s="10">
        <f>Cleaned_Data[[#This Row],[Units_Sold]]</f>
        <v>2</v>
      </c>
      <c r="I2323" s="10">
        <f>Cleaned_Data[[#This Row],[MRP]]</f>
        <v>6378.45</v>
      </c>
      <c r="J2323" s="10">
        <f>Cleaned_Data[[#This Row],[Discount_Applied]]</f>
        <v>0</v>
      </c>
      <c r="K2323" s="10">
        <f>Cleaned_Data[[#This Row],[Revenue]]</f>
        <v>0</v>
      </c>
      <c r="L2323" s="10">
        <f>Cleaned_Data[[#This Row],[Profit]]</f>
        <v>2573.36</v>
      </c>
      <c r="M2323" s="10" t="str">
        <f>Cleaned_Data[[#This Row],[Product_Name]]</f>
        <v>Air Jordan</v>
      </c>
      <c r="N2323" s="10" t="str">
        <f>Cleaned_Data[[#This Row],[Product_Line]]</f>
        <v>Basketball</v>
      </c>
      <c r="O2323" s="10" t="str">
        <f>Cleaned_Data[[#This Row],[Size]]</f>
        <v>XL</v>
      </c>
      <c r="P2323" s="10" t="str">
        <f t="shared" si="72"/>
        <v>Air Jordan|Basketball|XL</v>
      </c>
      <c r="Q2323" s="11">
        <f>Cleaned_Data[[#This Row],[Order_Date]]</f>
        <v>45306</v>
      </c>
      <c r="R2323" s="10" t="str">
        <f>Cleaned_Data[[#This Row],[Region]]</f>
        <v>Hyderabad</v>
      </c>
      <c r="S2323" s="10" t="str">
        <f>Cleaned_Data[[#This Row],[Sales_Channel]]</f>
        <v>Retail</v>
      </c>
      <c r="T2323" s="10" t="str">
        <f>Cleaned_Data[[#This Row],[Gender_Category]]</f>
        <v>Men</v>
      </c>
      <c r="U2323" t="str">
        <f t="shared" si="73"/>
        <v>DK-174</v>
      </c>
      <c r="V2323" s="10"/>
      <c r="W2323" s="10"/>
    </row>
    <row r="2324" spans="1:23" x14ac:dyDescent="0.3">
      <c r="A2324" s="10" t="s">
        <v>2643</v>
      </c>
      <c r="B2324" s="10">
        <f>Cleaned_Data[[#This Row],[Order_ID]]</f>
        <v>4433</v>
      </c>
      <c r="C2324" s="10" t="str">
        <f>_xlfn.XLOOKUP(P2324,Dim_Product!$E$2:$E$221,Dim_Product!$A$2:$A$221,"Not Found")</f>
        <v>PK-122</v>
      </c>
      <c r="D2324" s="10" t="str">
        <f>_xlfn.XLOOKUP(Table5[[#This Row],[Order_Date]],Table8[Date],Table8[Date_Key],"Not Found")</f>
        <v>DK-545</v>
      </c>
      <c r="E2324" s="10" t="str">
        <f>_xlfn.XLOOKUP(R2324,Table4[Region],Table4[Region_Key])</f>
        <v>RK-02</v>
      </c>
      <c r="F2324" s="10" t="str">
        <f>_xlfn.XLOOKUP(S2324,Table6[Sales_Channel],Table6[Channel_Key])</f>
        <v>CK-02</v>
      </c>
      <c r="G2324" s="10" t="str">
        <f>_xlfn.XLOOKUP(T2324,Table7[Gender_Category],Table7[Gender_Key])</f>
        <v>GK-03</v>
      </c>
      <c r="H2324" s="10">
        <f>Cleaned_Data[[#This Row],[Units_Sold]]</f>
        <v>4</v>
      </c>
      <c r="I2324" s="10">
        <f>Cleaned_Data[[#This Row],[MRP]]</f>
        <v>4840.5</v>
      </c>
      <c r="J2324" s="10">
        <f>Cleaned_Data[[#This Row],[Discount_Applied]]</f>
        <v>0</v>
      </c>
      <c r="K2324" s="10">
        <f>Cleaned_Data[[#This Row],[Revenue]]</f>
        <v>0</v>
      </c>
      <c r="L2324" s="10">
        <f>Cleaned_Data[[#This Row],[Profit]]</f>
        <v>3226.65</v>
      </c>
      <c r="M2324" s="10" t="str">
        <f>Cleaned_Data[[#This Row],[Product_Name]]</f>
        <v>Phantom GT</v>
      </c>
      <c r="N2324" s="10" t="str">
        <f>Cleaned_Data[[#This Row],[Product_Line]]</f>
        <v>Soccer</v>
      </c>
      <c r="O2324" s="10" t="str">
        <f>Cleaned_Data[[#This Row],[Size]]</f>
        <v>M</v>
      </c>
      <c r="P2324" s="10" t="str">
        <f t="shared" si="72"/>
        <v>Phantom GT|Soccer|M</v>
      </c>
      <c r="Q2324" s="11">
        <f>Cleaned_Data[[#This Row],[Order_Date]]</f>
        <v>45677</v>
      </c>
      <c r="R2324" s="10" t="str">
        <f>Cleaned_Data[[#This Row],[Region]]</f>
        <v>Hyderabad</v>
      </c>
      <c r="S2324" s="10" t="str">
        <f>Cleaned_Data[[#This Row],[Sales_Channel]]</f>
        <v>Retail</v>
      </c>
      <c r="T2324" s="10" t="str">
        <f>Cleaned_Data[[#This Row],[Gender_Category]]</f>
        <v>Men</v>
      </c>
      <c r="U2324" t="str">
        <f t="shared" si="73"/>
        <v>DK-545</v>
      </c>
      <c r="V2324" s="10"/>
      <c r="W2324" s="10"/>
    </row>
    <row r="2325" spans="1:23" x14ac:dyDescent="0.3">
      <c r="A2325" s="10" t="s">
        <v>2644</v>
      </c>
      <c r="B2325" s="10">
        <f>Cleaned_Data[[#This Row],[Order_ID]]</f>
        <v>4434</v>
      </c>
      <c r="C2325" s="10" t="str">
        <f>_xlfn.XLOOKUP(P2325,Dim_Product!$E$2:$E$221,Dim_Product!$A$2:$A$221,"Not Found")</f>
        <v>PK-82</v>
      </c>
      <c r="D2325" s="10" t="str">
        <f>_xlfn.XLOOKUP(Table5[[#This Row],[Order_Date]],Table8[Date],Table8[Date_Key],"Not Found")</f>
        <v>DK-459</v>
      </c>
      <c r="E2325" s="10" t="str">
        <f>_xlfn.XLOOKUP(R2325,Table4[Region],Table4[Region_Key])</f>
        <v>RK-02</v>
      </c>
      <c r="F2325" s="10" t="str">
        <f>_xlfn.XLOOKUP(S2325,Table6[Sales_Channel],Table6[Channel_Key])</f>
        <v>CK-01</v>
      </c>
      <c r="G2325" s="10" t="str">
        <f>_xlfn.XLOOKUP(T2325,Table7[Gender_Category],Table7[Gender_Key])</f>
        <v>GK-03</v>
      </c>
      <c r="H2325" s="10">
        <f>Cleaned_Data[[#This Row],[Units_Sold]]</f>
        <v>3</v>
      </c>
      <c r="I2325" s="10">
        <f>Cleaned_Data[[#This Row],[MRP]]</f>
        <v>3844.82</v>
      </c>
      <c r="J2325" s="10">
        <f>Cleaned_Data[[#This Row],[Discount_Applied]]</f>
        <v>0</v>
      </c>
      <c r="K2325" s="10">
        <f>Cleaned_Data[[#This Row],[Revenue]]</f>
        <v>0</v>
      </c>
      <c r="L2325" s="10">
        <f>Cleaned_Data[[#This Row],[Profit]]</f>
        <v>-289.83</v>
      </c>
      <c r="M2325" s="10" t="str">
        <f>Cleaned_Data[[#This Row],[Product_Name]]</f>
        <v>Zoom Freak</v>
      </c>
      <c r="N2325" s="10" t="str">
        <f>Cleaned_Data[[#This Row],[Product_Line]]</f>
        <v>Basketball</v>
      </c>
      <c r="O2325" s="10" t="str">
        <f>Cleaned_Data[[#This Row],[Size]]</f>
        <v>L</v>
      </c>
      <c r="P2325" s="10" t="str">
        <f t="shared" si="72"/>
        <v>Zoom Freak|Basketball|L</v>
      </c>
      <c r="Q2325" s="11">
        <f>Cleaned_Data[[#This Row],[Order_Date]]</f>
        <v>45591</v>
      </c>
      <c r="R2325" s="10" t="str">
        <f>Cleaned_Data[[#This Row],[Region]]</f>
        <v>Hyderabad</v>
      </c>
      <c r="S2325" s="10" t="str">
        <f>Cleaned_Data[[#This Row],[Sales_Channel]]</f>
        <v>Online</v>
      </c>
      <c r="T2325" s="10" t="str">
        <f>Cleaned_Data[[#This Row],[Gender_Category]]</f>
        <v>Men</v>
      </c>
      <c r="U2325" t="str">
        <f t="shared" si="73"/>
        <v>DK-459</v>
      </c>
      <c r="V2325" s="10"/>
      <c r="W2325" s="10"/>
    </row>
    <row r="2326" spans="1:23" x14ac:dyDescent="0.3">
      <c r="A2326" s="10" t="s">
        <v>2645</v>
      </c>
      <c r="B2326" s="10">
        <f>Cleaned_Data[[#This Row],[Order_ID]]</f>
        <v>4435</v>
      </c>
      <c r="C2326" s="10" t="str">
        <f>_xlfn.XLOOKUP(P2326,Dim_Product!$E$2:$E$221,Dim_Product!$A$2:$A$221,"Not Found")</f>
        <v>PK-06</v>
      </c>
      <c r="D2326" s="10" t="str">
        <f>_xlfn.XLOOKUP(Table5[[#This Row],[Order_Date]],Table8[Date],Table8[Date_Key],"Not Found")</f>
        <v>Not Found</v>
      </c>
      <c r="E2326" s="10" t="str">
        <f>_xlfn.XLOOKUP(R2326,Table4[Region],Table4[Region_Key])</f>
        <v>RK-02</v>
      </c>
      <c r="F2326" s="10" t="str">
        <f>_xlfn.XLOOKUP(S2326,Table6[Sales_Channel],Table6[Channel_Key])</f>
        <v>CK-01</v>
      </c>
      <c r="G2326" s="10" t="str">
        <f>_xlfn.XLOOKUP(T2326,Table7[Gender_Category],Table7[Gender_Key])</f>
        <v>GK-02</v>
      </c>
      <c r="H2326" s="10">
        <f>Cleaned_Data[[#This Row],[Units_Sold]]</f>
        <v>2</v>
      </c>
      <c r="I2326" s="10">
        <f>Cleaned_Data[[#This Row],[MRP]]</f>
        <v>6110.0300000000007</v>
      </c>
      <c r="J2326" s="10">
        <f>Cleaned_Data[[#This Row],[Discount_Applied]]</f>
        <v>0</v>
      </c>
      <c r="K2326" s="10">
        <f>Cleaned_Data[[#This Row],[Revenue]]</f>
        <v>0</v>
      </c>
      <c r="L2326" s="10">
        <f>Cleaned_Data[[#This Row],[Profit]]</f>
        <v>2607.5700000000002</v>
      </c>
      <c r="M2326" s="10" t="str">
        <f>Cleaned_Data[[#This Row],[Product_Name]]</f>
        <v>Flex Trainer</v>
      </c>
      <c r="N2326" s="10" t="str">
        <f>Cleaned_Data[[#This Row],[Product_Line]]</f>
        <v>Training</v>
      </c>
      <c r="O2326" s="10" t="str">
        <f>Cleaned_Data[[#This Row],[Size]]</f>
        <v>M</v>
      </c>
      <c r="P2326" s="10" t="str">
        <f t="shared" si="72"/>
        <v>Flex Trainer|Training|M</v>
      </c>
      <c r="Q2326" s="11" t="str">
        <f>Cleaned_Data[[#This Row],[Order_Date]]</f>
        <v/>
      </c>
      <c r="R2326" s="10" t="str">
        <f>Cleaned_Data[[#This Row],[Region]]</f>
        <v>Hyderabad</v>
      </c>
      <c r="S2326" s="10" t="str">
        <f>Cleaned_Data[[#This Row],[Sales_Channel]]</f>
        <v>Online</v>
      </c>
      <c r="T2326" s="10" t="str">
        <f>Cleaned_Data[[#This Row],[Gender_Category]]</f>
        <v>Women</v>
      </c>
      <c r="U2326" t="str">
        <f t="shared" si="73"/>
        <v>Not Found</v>
      </c>
      <c r="V2326" s="10"/>
      <c r="W2326" s="10"/>
    </row>
    <row r="2327" spans="1:23" x14ac:dyDescent="0.3">
      <c r="A2327" s="10" t="s">
        <v>2646</v>
      </c>
      <c r="B2327" s="10">
        <f>Cleaned_Data[[#This Row],[Order_ID]]</f>
        <v>4436</v>
      </c>
      <c r="C2327" s="10" t="str">
        <f>_xlfn.XLOOKUP(P2327,Dim_Product!$E$2:$E$221,Dim_Product!$A$2:$A$221,"Not Found")</f>
        <v>PK-01</v>
      </c>
      <c r="D2327" s="10" t="str">
        <f>_xlfn.XLOOKUP(Table5[[#This Row],[Order_Date]],Table8[Date],Table8[Date_Key],"Not Found")</f>
        <v>DK-540</v>
      </c>
      <c r="E2327" s="10" t="str">
        <f>_xlfn.XLOOKUP(R2327,Table4[Region],Table4[Region_Key])</f>
        <v>RK-04</v>
      </c>
      <c r="F2327" s="10" t="str">
        <f>_xlfn.XLOOKUP(S2327,Table6[Sales_Channel],Table6[Channel_Key])</f>
        <v>CK-01</v>
      </c>
      <c r="G2327" s="10" t="str">
        <f>_xlfn.XLOOKUP(T2327,Table7[Gender_Category],Table7[Gender_Key])</f>
        <v>GK-03</v>
      </c>
      <c r="H2327" s="10">
        <f>Cleaned_Data[[#This Row],[Units_Sold]]</f>
        <v>4</v>
      </c>
      <c r="I2327" s="10">
        <f>Cleaned_Data[[#This Row],[MRP]]</f>
        <v>2720.7</v>
      </c>
      <c r="J2327" s="10">
        <f>Cleaned_Data[[#This Row],[Discount_Applied]]</f>
        <v>0</v>
      </c>
      <c r="K2327" s="10">
        <f>Cleaned_Data[[#This Row],[Revenue]]</f>
        <v>0</v>
      </c>
      <c r="L2327" s="10">
        <f>Cleaned_Data[[#This Row],[Profit]]</f>
        <v>-818.53</v>
      </c>
      <c r="M2327" s="10" t="str">
        <f>Cleaned_Data[[#This Row],[Product_Name]]</f>
        <v>SuperRep Go</v>
      </c>
      <c r="N2327" s="10" t="str">
        <f>Cleaned_Data[[#This Row],[Product_Line]]</f>
        <v>Training</v>
      </c>
      <c r="O2327" s="10" t="str">
        <f>Cleaned_Data[[#This Row],[Size]]</f>
        <v>M</v>
      </c>
      <c r="P2327" s="10" t="str">
        <f t="shared" si="72"/>
        <v>SuperRep Go|Training|M</v>
      </c>
      <c r="Q2327" s="11">
        <f>Cleaned_Data[[#This Row],[Order_Date]]</f>
        <v>45672</v>
      </c>
      <c r="R2327" s="10" t="str">
        <f>Cleaned_Data[[#This Row],[Region]]</f>
        <v>Pune</v>
      </c>
      <c r="S2327" s="10" t="str">
        <f>Cleaned_Data[[#This Row],[Sales_Channel]]</f>
        <v>Online</v>
      </c>
      <c r="T2327" s="10" t="str">
        <f>Cleaned_Data[[#This Row],[Gender_Category]]</f>
        <v>Men</v>
      </c>
      <c r="U2327" t="str">
        <f t="shared" si="73"/>
        <v>DK-540</v>
      </c>
      <c r="V2327" s="10"/>
      <c r="W2327" s="10"/>
    </row>
    <row r="2328" spans="1:23" x14ac:dyDescent="0.3">
      <c r="A2328" s="10" t="s">
        <v>2647</v>
      </c>
      <c r="B2328" s="10">
        <f>Cleaned_Data[[#This Row],[Order_ID]]</f>
        <v>4437</v>
      </c>
      <c r="C2328" s="10" t="str">
        <f>_xlfn.XLOOKUP(P2328,Dim_Product!$E$2:$E$221,Dim_Product!$A$2:$A$221,"Not Found")</f>
        <v>PK-99</v>
      </c>
      <c r="D2328" s="10" t="str">
        <f>_xlfn.XLOOKUP(Table5[[#This Row],[Order_Date]],Table8[Date],Table8[Date_Key],"Not Found")</f>
        <v>DK-317</v>
      </c>
      <c r="E2328" s="10" t="str">
        <f>_xlfn.XLOOKUP(R2328,Table4[Region],Table4[Region_Key])</f>
        <v>RK-02</v>
      </c>
      <c r="F2328" s="10" t="str">
        <f>_xlfn.XLOOKUP(S2328,Table6[Sales_Channel],Table6[Channel_Key])</f>
        <v>CK-02</v>
      </c>
      <c r="G2328" s="10" t="str">
        <f>_xlfn.XLOOKUP(T2328,Table7[Gender_Category],Table7[Gender_Key])</f>
        <v>GK-03</v>
      </c>
      <c r="H2328" s="10">
        <f>Cleaned_Data[[#This Row],[Units_Sold]]</f>
        <v>2</v>
      </c>
      <c r="I2328" s="10">
        <f>Cleaned_Data[[#This Row],[MRP]]</f>
        <v>6110.0300000000007</v>
      </c>
      <c r="J2328" s="10">
        <f>Cleaned_Data[[#This Row],[Discount_Applied]]</f>
        <v>0</v>
      </c>
      <c r="K2328" s="10">
        <f>Cleaned_Data[[#This Row],[Revenue]]</f>
        <v>0</v>
      </c>
      <c r="L2328" s="10">
        <f>Cleaned_Data[[#This Row],[Profit]]</f>
        <v>3972.33</v>
      </c>
      <c r="M2328" s="10" t="str">
        <f>Cleaned_Data[[#This Row],[Product_Name]]</f>
        <v>Kyrie Flytrap</v>
      </c>
      <c r="N2328" s="10" t="str">
        <f>Cleaned_Data[[#This Row],[Product_Line]]</f>
        <v>Basketball</v>
      </c>
      <c r="O2328" s="10" t="str">
        <f>Cleaned_Data[[#This Row],[Size]]</f>
        <v>XL</v>
      </c>
      <c r="P2328" s="10" t="str">
        <f t="shared" si="72"/>
        <v>Kyrie Flytrap|Basketball|XL</v>
      </c>
      <c r="Q2328" s="11">
        <f>Cleaned_Data[[#This Row],[Order_Date]]</f>
        <v>45449</v>
      </c>
      <c r="R2328" s="10" t="str">
        <f>Cleaned_Data[[#This Row],[Region]]</f>
        <v>Hyderabad</v>
      </c>
      <c r="S2328" s="10" t="str">
        <f>Cleaned_Data[[#This Row],[Sales_Channel]]</f>
        <v>Retail</v>
      </c>
      <c r="T2328" s="10" t="str">
        <f>Cleaned_Data[[#This Row],[Gender_Category]]</f>
        <v>Men</v>
      </c>
      <c r="U2328" t="str">
        <f t="shared" si="73"/>
        <v>DK-317</v>
      </c>
      <c r="V2328" s="10"/>
      <c r="W2328" s="10"/>
    </row>
    <row r="2329" spans="1:23" x14ac:dyDescent="0.3">
      <c r="A2329" s="10" t="s">
        <v>2648</v>
      </c>
      <c r="B2329" s="10">
        <f>Cleaned_Data[[#This Row],[Order_ID]]</f>
        <v>4438</v>
      </c>
      <c r="C2329" s="10" t="str">
        <f>_xlfn.XLOOKUP(P2329,Dim_Product!$E$2:$E$221,Dim_Product!$A$2:$A$221,"Not Found")</f>
        <v>PK-31</v>
      </c>
      <c r="D2329" s="10" t="str">
        <f>_xlfn.XLOOKUP(Table5[[#This Row],[Order_Date]],Table8[Date],Table8[Date_Key],"Not Found")</f>
        <v>DK-509</v>
      </c>
      <c r="E2329" s="10" t="str">
        <f>_xlfn.XLOOKUP(R2329,Table4[Region],Table4[Region_Key])</f>
        <v>RK-05</v>
      </c>
      <c r="F2329" s="10" t="str">
        <f>_xlfn.XLOOKUP(S2329,Table6[Sales_Channel],Table6[Channel_Key])</f>
        <v>CK-02</v>
      </c>
      <c r="G2329" s="10" t="str">
        <f>_xlfn.XLOOKUP(T2329,Table7[Gender_Category],Table7[Gender_Key])</f>
        <v>GK-03</v>
      </c>
      <c r="H2329" s="10">
        <f>Cleaned_Data[[#This Row],[Units_Sold]]</f>
        <v>3</v>
      </c>
      <c r="I2329" s="10">
        <f>Cleaned_Data[[#This Row],[MRP]]</f>
        <v>6110.0300000000007</v>
      </c>
      <c r="J2329" s="10">
        <f>Cleaned_Data[[#This Row],[Discount_Applied]]</f>
        <v>0</v>
      </c>
      <c r="K2329" s="10">
        <f>Cleaned_Data[[#This Row],[Revenue]]</f>
        <v>0</v>
      </c>
      <c r="L2329" s="10">
        <f>Cleaned_Data[[#This Row],[Profit]]</f>
        <v>-735.65</v>
      </c>
      <c r="M2329" s="10" t="str">
        <f>Cleaned_Data[[#This Row],[Product_Name]]</f>
        <v>Zoom Freak</v>
      </c>
      <c r="N2329" s="10" t="str">
        <f>Cleaned_Data[[#This Row],[Product_Line]]</f>
        <v>Basketball</v>
      </c>
      <c r="O2329" s="10" t="str">
        <f>Cleaned_Data[[#This Row],[Size]]</f>
        <v>NA</v>
      </c>
      <c r="P2329" s="10" t="str">
        <f t="shared" si="72"/>
        <v>Zoom Freak|Basketball|NA</v>
      </c>
      <c r="Q2329" s="11">
        <f>Cleaned_Data[[#This Row],[Order_Date]]</f>
        <v>45641</v>
      </c>
      <c r="R2329" s="10" t="str">
        <f>Cleaned_Data[[#This Row],[Region]]</f>
        <v>Delhi</v>
      </c>
      <c r="S2329" s="10" t="str">
        <f>Cleaned_Data[[#This Row],[Sales_Channel]]</f>
        <v>Retail</v>
      </c>
      <c r="T2329" s="10" t="str">
        <f>Cleaned_Data[[#This Row],[Gender_Category]]</f>
        <v>Men</v>
      </c>
      <c r="U2329" t="str">
        <f t="shared" si="73"/>
        <v>DK-509</v>
      </c>
      <c r="V2329" s="10"/>
      <c r="W2329" s="10"/>
    </row>
    <row r="2330" spans="1:23" x14ac:dyDescent="0.3">
      <c r="A2330" s="10" t="s">
        <v>2649</v>
      </c>
      <c r="B2330" s="10">
        <f>Cleaned_Data[[#This Row],[Order_ID]]</f>
        <v>4439</v>
      </c>
      <c r="C2330" s="10" t="str">
        <f>_xlfn.XLOOKUP(P2330,Dim_Product!$E$2:$E$221,Dim_Product!$A$2:$A$221,"Not Found")</f>
        <v>PK-106</v>
      </c>
      <c r="D2330" s="10" t="str">
        <f>_xlfn.XLOOKUP(Table5[[#This Row],[Order_Date]],Table8[Date],Table8[Date_Key],"Not Found")</f>
        <v>DK-644</v>
      </c>
      <c r="E2330" s="10" t="str">
        <f>_xlfn.XLOOKUP(R2330,Table4[Region],Table4[Region_Key])</f>
        <v>RK-02</v>
      </c>
      <c r="F2330" s="10" t="str">
        <f>_xlfn.XLOOKUP(S2330,Table6[Sales_Channel],Table6[Channel_Key])</f>
        <v>CK-02</v>
      </c>
      <c r="G2330" s="10" t="str">
        <f>_xlfn.XLOOKUP(T2330,Table7[Gender_Category],Table7[Gender_Key])</f>
        <v>GK-02</v>
      </c>
      <c r="H2330" s="10">
        <f>Cleaned_Data[[#This Row],[Units_Sold]]</f>
        <v>0</v>
      </c>
      <c r="I2330" s="10">
        <f>Cleaned_Data[[#This Row],[MRP]]</f>
        <v>6110.0300000000007</v>
      </c>
      <c r="J2330" s="10">
        <f>Cleaned_Data[[#This Row],[Discount_Applied]]</f>
        <v>0</v>
      </c>
      <c r="K2330" s="10">
        <f>Cleaned_Data[[#This Row],[Revenue]]</f>
        <v>0</v>
      </c>
      <c r="L2330" s="10">
        <f>Cleaned_Data[[#This Row],[Profit]]</f>
        <v>-324.47000000000003</v>
      </c>
      <c r="M2330" s="10" t="str">
        <f>Cleaned_Data[[#This Row],[Product_Name]]</f>
        <v>Dunk Low</v>
      </c>
      <c r="N2330" s="10" t="str">
        <f>Cleaned_Data[[#This Row],[Product_Line]]</f>
        <v>Lifestyle</v>
      </c>
      <c r="O2330" s="10" t="str">
        <f>Cleaned_Data[[#This Row],[Size]]</f>
        <v>NA</v>
      </c>
      <c r="P2330" s="10" t="str">
        <f t="shared" si="72"/>
        <v>Dunk Low|Lifestyle|NA</v>
      </c>
      <c r="Q2330" s="11">
        <f>Cleaned_Data[[#This Row],[Order_Date]]</f>
        <v>45776</v>
      </c>
      <c r="R2330" s="10" t="str">
        <f>Cleaned_Data[[#This Row],[Region]]</f>
        <v>Hyderabad</v>
      </c>
      <c r="S2330" s="10" t="str">
        <f>Cleaned_Data[[#This Row],[Sales_Channel]]</f>
        <v>Retail</v>
      </c>
      <c r="T2330" s="10" t="str">
        <f>Cleaned_Data[[#This Row],[Gender_Category]]</f>
        <v>Women</v>
      </c>
      <c r="U2330" t="str">
        <f t="shared" si="73"/>
        <v>DK-644</v>
      </c>
      <c r="V2330" s="10"/>
      <c r="W2330" s="10"/>
    </row>
    <row r="2331" spans="1:23" x14ac:dyDescent="0.3">
      <c r="A2331" s="10" t="s">
        <v>2650</v>
      </c>
      <c r="B2331" s="10">
        <f>Cleaned_Data[[#This Row],[Order_ID]]</f>
        <v>4440</v>
      </c>
      <c r="C2331" s="10" t="str">
        <f>_xlfn.XLOOKUP(P2331,Dim_Product!$E$2:$E$221,Dim_Product!$A$2:$A$221,"Not Found")</f>
        <v>PK-24</v>
      </c>
      <c r="D2331" s="10" t="str">
        <f>_xlfn.XLOOKUP(Table5[[#This Row],[Order_Date]],Table8[Date],Table8[Date_Key],"Not Found")</f>
        <v>DK-388</v>
      </c>
      <c r="E2331" s="10" t="str">
        <f>_xlfn.XLOOKUP(R2331,Table4[Region],Table4[Region_Key])</f>
        <v>RK-03</v>
      </c>
      <c r="F2331" s="10" t="str">
        <f>_xlfn.XLOOKUP(S2331,Table6[Sales_Channel],Table6[Channel_Key])</f>
        <v>CK-01</v>
      </c>
      <c r="G2331" s="10" t="str">
        <f>_xlfn.XLOOKUP(T2331,Table7[Gender_Category],Table7[Gender_Key])</f>
        <v>GK-03</v>
      </c>
      <c r="H2331" s="10">
        <f>Cleaned_Data[[#This Row],[Units_Sold]]</f>
        <v>2</v>
      </c>
      <c r="I2331" s="10">
        <f>Cleaned_Data[[#This Row],[MRP]]</f>
        <v>6172.36</v>
      </c>
      <c r="J2331" s="10">
        <f>Cleaned_Data[[#This Row],[Discount_Applied]]</f>
        <v>0</v>
      </c>
      <c r="K2331" s="10">
        <f>Cleaned_Data[[#This Row],[Revenue]]</f>
        <v>0</v>
      </c>
      <c r="L2331" s="10">
        <f>Cleaned_Data[[#This Row],[Profit]]</f>
        <v>-551.75</v>
      </c>
      <c r="M2331" s="10" t="str">
        <f>Cleaned_Data[[#This Row],[Product_Name]]</f>
        <v>Zoom Freak</v>
      </c>
      <c r="N2331" s="10" t="str">
        <f>Cleaned_Data[[#This Row],[Product_Line]]</f>
        <v>Basketball</v>
      </c>
      <c r="O2331" s="10" t="str">
        <f>Cleaned_Data[[#This Row],[Size]]</f>
        <v>XL</v>
      </c>
      <c r="P2331" s="10" t="str">
        <f t="shared" si="72"/>
        <v>Zoom Freak|Basketball|XL</v>
      </c>
      <c r="Q2331" s="11">
        <f>Cleaned_Data[[#This Row],[Order_Date]]</f>
        <v>45520</v>
      </c>
      <c r="R2331" s="10" t="str">
        <f>Cleaned_Data[[#This Row],[Region]]</f>
        <v>Mumbai</v>
      </c>
      <c r="S2331" s="10" t="str">
        <f>Cleaned_Data[[#This Row],[Sales_Channel]]</f>
        <v>Online</v>
      </c>
      <c r="T2331" s="10" t="str">
        <f>Cleaned_Data[[#This Row],[Gender_Category]]</f>
        <v>Men</v>
      </c>
      <c r="U2331" t="str">
        <f t="shared" si="73"/>
        <v>DK-388</v>
      </c>
      <c r="V2331" s="10"/>
      <c r="W2331" s="10"/>
    </row>
    <row r="2332" spans="1:23" x14ac:dyDescent="0.3">
      <c r="A2332" s="10" t="s">
        <v>2651</v>
      </c>
      <c r="B2332" s="10">
        <f>Cleaned_Data[[#This Row],[Order_ID]]</f>
        <v>4441</v>
      </c>
      <c r="C2332" s="10" t="str">
        <f>_xlfn.XLOOKUP(P2332,Dim_Product!$E$2:$E$221,Dim_Product!$A$2:$A$221,"Not Found")</f>
        <v>PK-100</v>
      </c>
      <c r="D2332" s="10" t="str">
        <f>_xlfn.XLOOKUP(Table5[[#This Row],[Order_Date]],Table8[Date],Table8[Date_Key],"Not Found")</f>
        <v>DK-723</v>
      </c>
      <c r="E2332" s="10" t="str">
        <f>_xlfn.XLOOKUP(R2332,Table4[Region],Table4[Region_Key])</f>
        <v>RK-06</v>
      </c>
      <c r="F2332" s="10" t="str">
        <f>_xlfn.XLOOKUP(S2332,Table6[Sales_Channel],Table6[Channel_Key])</f>
        <v>CK-02</v>
      </c>
      <c r="G2332" s="10" t="str">
        <f>_xlfn.XLOOKUP(T2332,Table7[Gender_Category],Table7[Gender_Key])</f>
        <v>GK-01</v>
      </c>
      <c r="H2332" s="10">
        <f>Cleaned_Data[[#This Row],[Units_Sold]]</f>
        <v>3</v>
      </c>
      <c r="I2332" s="10">
        <f>Cleaned_Data[[#This Row],[MRP]]</f>
        <v>6110.0300000000007</v>
      </c>
      <c r="J2332" s="10">
        <f>Cleaned_Data[[#This Row],[Discount_Applied]]</f>
        <v>0</v>
      </c>
      <c r="K2332" s="10">
        <f>Cleaned_Data[[#This Row],[Revenue]]</f>
        <v>0</v>
      </c>
      <c r="L2332" s="10">
        <f>Cleaned_Data[[#This Row],[Profit]]</f>
        <v>2036.39</v>
      </c>
      <c r="M2332" s="10" t="str">
        <f>Cleaned_Data[[#This Row],[Product_Name]]</f>
        <v>Premier III</v>
      </c>
      <c r="N2332" s="10" t="str">
        <f>Cleaned_Data[[#This Row],[Product_Line]]</f>
        <v>Soccer</v>
      </c>
      <c r="O2332" s="10" t="str">
        <f>Cleaned_Data[[#This Row],[Size]]</f>
        <v>L</v>
      </c>
      <c r="P2332" s="10" t="str">
        <f t="shared" si="72"/>
        <v>Premier III|Soccer|L</v>
      </c>
      <c r="Q2332" s="11">
        <f>Cleaned_Data[[#This Row],[Order_Date]]</f>
        <v>45855</v>
      </c>
      <c r="R2332" s="10" t="str">
        <f>Cleaned_Data[[#This Row],[Region]]</f>
        <v>Kolkata</v>
      </c>
      <c r="S2332" s="10" t="str">
        <f>Cleaned_Data[[#This Row],[Sales_Channel]]</f>
        <v>Retail</v>
      </c>
      <c r="T2332" s="10" t="str">
        <f>Cleaned_Data[[#This Row],[Gender_Category]]</f>
        <v>Kids</v>
      </c>
      <c r="U2332" t="str">
        <f t="shared" si="73"/>
        <v>DK-723</v>
      </c>
      <c r="V2332" s="10"/>
      <c r="W2332" s="10"/>
    </row>
    <row r="2333" spans="1:23" x14ac:dyDescent="0.3">
      <c r="A2333" s="10" t="s">
        <v>2652</v>
      </c>
      <c r="B2333" s="10">
        <f>Cleaned_Data[[#This Row],[Order_ID]]</f>
        <v>4442</v>
      </c>
      <c r="C2333" s="10" t="str">
        <f>_xlfn.XLOOKUP(P2333,Dim_Product!$E$2:$E$221,Dim_Product!$A$2:$A$221,"Not Found")</f>
        <v>PK-95</v>
      </c>
      <c r="D2333" s="10" t="str">
        <f>_xlfn.XLOOKUP(Table5[[#This Row],[Order_Date]],Table8[Date],Table8[Date_Key],"Not Found")</f>
        <v>DK-528</v>
      </c>
      <c r="E2333" s="10" t="str">
        <f>_xlfn.XLOOKUP(R2333,Table4[Region],Table4[Region_Key])</f>
        <v>RK-02</v>
      </c>
      <c r="F2333" s="10" t="str">
        <f>_xlfn.XLOOKUP(S2333,Table6[Sales_Channel],Table6[Channel_Key])</f>
        <v>CK-02</v>
      </c>
      <c r="G2333" s="10" t="str">
        <f>_xlfn.XLOOKUP(T2333,Table7[Gender_Category],Table7[Gender_Key])</f>
        <v>GK-02</v>
      </c>
      <c r="H2333" s="10">
        <f>Cleaned_Data[[#This Row],[Units_Sold]]</f>
        <v>2</v>
      </c>
      <c r="I2333" s="10">
        <f>Cleaned_Data[[#This Row],[MRP]]</f>
        <v>6110.0300000000007</v>
      </c>
      <c r="J2333" s="10">
        <f>Cleaned_Data[[#This Row],[Discount_Applied]]</f>
        <v>0</v>
      </c>
      <c r="K2333" s="10">
        <f>Cleaned_Data[[#This Row],[Revenue]]</f>
        <v>0</v>
      </c>
      <c r="L2333" s="10">
        <f>Cleaned_Data[[#This Row],[Profit]]</f>
        <v>1366.18</v>
      </c>
      <c r="M2333" s="10" t="str">
        <f>Cleaned_Data[[#This Row],[Product_Name]]</f>
        <v>Phantom GT</v>
      </c>
      <c r="N2333" s="10" t="str">
        <f>Cleaned_Data[[#This Row],[Product_Line]]</f>
        <v>Soccer</v>
      </c>
      <c r="O2333" s="10" t="str">
        <f>Cleaned_Data[[#This Row],[Size]]</f>
        <v>L</v>
      </c>
      <c r="P2333" s="10" t="str">
        <f t="shared" si="72"/>
        <v>Phantom GT|Soccer|L</v>
      </c>
      <c r="Q2333" s="11">
        <f>Cleaned_Data[[#This Row],[Order_Date]]</f>
        <v>45660</v>
      </c>
      <c r="R2333" s="10" t="str">
        <f>Cleaned_Data[[#This Row],[Region]]</f>
        <v>Hyderabad</v>
      </c>
      <c r="S2333" s="10" t="str">
        <f>Cleaned_Data[[#This Row],[Sales_Channel]]</f>
        <v>Retail</v>
      </c>
      <c r="T2333" s="10" t="str">
        <f>Cleaned_Data[[#This Row],[Gender_Category]]</f>
        <v>Women</v>
      </c>
      <c r="U2333" t="str">
        <f t="shared" si="73"/>
        <v>DK-528</v>
      </c>
      <c r="V2333" s="10"/>
      <c r="W2333" s="10"/>
    </row>
    <row r="2334" spans="1:23" x14ac:dyDescent="0.3">
      <c r="A2334" s="10" t="s">
        <v>2653</v>
      </c>
      <c r="B2334" s="10">
        <f>Cleaned_Data[[#This Row],[Order_ID]]</f>
        <v>4443</v>
      </c>
      <c r="C2334" s="10" t="str">
        <f>_xlfn.XLOOKUP(P2334,Dim_Product!$E$2:$E$221,Dim_Product!$A$2:$A$221,"Not Found")</f>
        <v>PK-212</v>
      </c>
      <c r="D2334" s="10" t="str">
        <f>_xlfn.XLOOKUP(Table5[[#This Row],[Order_Date]],Table8[Date],Table8[Date_Key],"Not Found")</f>
        <v>DK-427</v>
      </c>
      <c r="E2334" s="10" t="str">
        <f>_xlfn.XLOOKUP(R2334,Table4[Region],Table4[Region_Key])</f>
        <v>RK-02</v>
      </c>
      <c r="F2334" s="10" t="str">
        <f>_xlfn.XLOOKUP(S2334,Table6[Sales_Channel],Table6[Channel_Key])</f>
        <v>CK-02</v>
      </c>
      <c r="G2334" s="10" t="str">
        <f>_xlfn.XLOOKUP(T2334,Table7[Gender_Category],Table7[Gender_Key])</f>
        <v>GK-03</v>
      </c>
      <c r="H2334" s="10">
        <f>Cleaned_Data[[#This Row],[Units_Sold]]</f>
        <v>3</v>
      </c>
      <c r="I2334" s="10">
        <f>Cleaned_Data[[#This Row],[MRP]]</f>
        <v>7953</v>
      </c>
      <c r="J2334" s="10">
        <f>Cleaned_Data[[#This Row],[Discount_Applied]]</f>
        <v>0</v>
      </c>
      <c r="K2334" s="10">
        <f>Cleaned_Data[[#This Row],[Revenue]]</f>
        <v>-5010.3900000000003</v>
      </c>
      <c r="L2334" s="10">
        <f>Cleaned_Data[[#This Row],[Profit]]</f>
        <v>-665.22</v>
      </c>
      <c r="M2334" s="10" t="str">
        <f>Cleaned_Data[[#This Row],[Product_Name]]</f>
        <v>Dunk Low</v>
      </c>
      <c r="N2334" s="10" t="str">
        <f>Cleaned_Data[[#This Row],[Product_Line]]</f>
        <v>Lifestyle</v>
      </c>
      <c r="O2334" s="10" t="str">
        <f>Cleaned_Data[[#This Row],[Size]]</f>
        <v>9</v>
      </c>
      <c r="P2334" s="10" t="str">
        <f t="shared" si="72"/>
        <v>Dunk Low|Lifestyle|9</v>
      </c>
      <c r="Q2334" s="11">
        <f>Cleaned_Data[[#This Row],[Order_Date]]</f>
        <v>45559</v>
      </c>
      <c r="R2334" s="10" t="str">
        <f>Cleaned_Data[[#This Row],[Region]]</f>
        <v>Hyderabad</v>
      </c>
      <c r="S2334" s="10" t="str">
        <f>Cleaned_Data[[#This Row],[Sales_Channel]]</f>
        <v>Retail</v>
      </c>
      <c r="T2334" s="10" t="str">
        <f>Cleaned_Data[[#This Row],[Gender_Category]]</f>
        <v>Men</v>
      </c>
      <c r="U2334" t="str">
        <f t="shared" si="73"/>
        <v>DK-427</v>
      </c>
      <c r="V2334" s="10"/>
      <c r="W2334" s="10"/>
    </row>
    <row r="2335" spans="1:23" x14ac:dyDescent="0.3">
      <c r="A2335" s="10" t="s">
        <v>2654</v>
      </c>
      <c r="B2335" s="10">
        <f>Cleaned_Data[[#This Row],[Order_ID]]</f>
        <v>4444</v>
      </c>
      <c r="C2335" s="10" t="str">
        <f>_xlfn.XLOOKUP(P2335,Dim_Product!$E$2:$E$221,Dim_Product!$A$2:$A$221,"Not Found")</f>
        <v>PK-201</v>
      </c>
      <c r="D2335" s="10" t="str">
        <f>_xlfn.XLOOKUP(Table5[[#This Row],[Order_Date]],Table8[Date],Table8[Date_Key],"Not Found")</f>
        <v>DK-680</v>
      </c>
      <c r="E2335" s="10" t="str">
        <f>_xlfn.XLOOKUP(R2335,Table4[Region],Table4[Region_Key])</f>
        <v>RK-06</v>
      </c>
      <c r="F2335" s="10" t="str">
        <f>_xlfn.XLOOKUP(S2335,Table6[Sales_Channel],Table6[Channel_Key])</f>
        <v>CK-01</v>
      </c>
      <c r="G2335" s="10" t="str">
        <f>_xlfn.XLOOKUP(T2335,Table7[Gender_Category],Table7[Gender_Key])</f>
        <v>GK-03</v>
      </c>
      <c r="H2335" s="10">
        <f>Cleaned_Data[[#This Row],[Units_Sold]]</f>
        <v>4</v>
      </c>
      <c r="I2335" s="10">
        <f>Cleaned_Data[[#This Row],[MRP]]</f>
        <v>6110.0300000000007</v>
      </c>
      <c r="J2335" s="10">
        <f>Cleaned_Data[[#This Row],[Discount_Applied]]</f>
        <v>0.36</v>
      </c>
      <c r="K2335" s="10">
        <f>Cleaned_Data[[#This Row],[Revenue]]</f>
        <v>0</v>
      </c>
      <c r="L2335" s="10">
        <f>Cleaned_Data[[#This Row],[Profit]]</f>
        <v>243.39</v>
      </c>
      <c r="M2335" s="10" t="str">
        <f>Cleaned_Data[[#This Row],[Product_Name]]</f>
        <v>React Infinity</v>
      </c>
      <c r="N2335" s="10" t="str">
        <f>Cleaned_Data[[#This Row],[Product_Line]]</f>
        <v>Running</v>
      </c>
      <c r="O2335" s="10" t="str">
        <f>Cleaned_Data[[#This Row],[Size]]</f>
        <v>7</v>
      </c>
      <c r="P2335" s="10" t="str">
        <f t="shared" si="72"/>
        <v>React Infinity|Running|7</v>
      </c>
      <c r="Q2335" s="11">
        <f>Cleaned_Data[[#This Row],[Order_Date]]</f>
        <v>45812</v>
      </c>
      <c r="R2335" s="10" t="str">
        <f>Cleaned_Data[[#This Row],[Region]]</f>
        <v>Kolkata</v>
      </c>
      <c r="S2335" s="10" t="str">
        <f>Cleaned_Data[[#This Row],[Sales_Channel]]</f>
        <v>Online</v>
      </c>
      <c r="T2335" s="10" t="str">
        <f>Cleaned_Data[[#This Row],[Gender_Category]]</f>
        <v>Men</v>
      </c>
      <c r="U2335" t="str">
        <f t="shared" si="73"/>
        <v>DK-680</v>
      </c>
      <c r="V2335" s="10"/>
      <c r="W2335" s="10"/>
    </row>
    <row r="2336" spans="1:23" x14ac:dyDescent="0.3">
      <c r="A2336" s="10" t="s">
        <v>2655</v>
      </c>
      <c r="B2336" s="10">
        <f>Cleaned_Data[[#This Row],[Order_ID]]</f>
        <v>4445</v>
      </c>
      <c r="C2336" s="10" t="str">
        <f>_xlfn.XLOOKUP(P2336,Dim_Product!$E$2:$E$221,Dim_Product!$A$2:$A$221,"Not Found")</f>
        <v>PK-80</v>
      </c>
      <c r="D2336" s="10" t="str">
        <f>_xlfn.XLOOKUP(Table5[[#This Row],[Order_Date]],Table8[Date],Table8[Date_Key],"Not Found")</f>
        <v>DK-384</v>
      </c>
      <c r="E2336" s="10" t="str">
        <f>_xlfn.XLOOKUP(R2336,Table4[Region],Table4[Region_Key])</f>
        <v>RK-03</v>
      </c>
      <c r="F2336" s="10" t="str">
        <f>_xlfn.XLOOKUP(S2336,Table6[Sales_Channel],Table6[Channel_Key])</f>
        <v>CK-02</v>
      </c>
      <c r="G2336" s="10" t="str">
        <f>_xlfn.XLOOKUP(T2336,Table7[Gender_Category],Table7[Gender_Key])</f>
        <v>GK-02</v>
      </c>
      <c r="H2336" s="10">
        <f>Cleaned_Data[[#This Row],[Units_Sold]]</f>
        <v>1</v>
      </c>
      <c r="I2336" s="10">
        <f>Cleaned_Data[[#This Row],[MRP]]</f>
        <v>5915.27</v>
      </c>
      <c r="J2336" s="10">
        <f>Cleaned_Data[[#This Row],[Discount_Applied]]</f>
        <v>0.12</v>
      </c>
      <c r="K2336" s="10">
        <f>Cleaned_Data[[#This Row],[Revenue]]</f>
        <v>5205.4399999999996</v>
      </c>
      <c r="L2336" s="10">
        <f>Cleaned_Data[[#This Row],[Profit]]</f>
        <v>3456.95</v>
      </c>
      <c r="M2336" s="10" t="str">
        <f>Cleaned_Data[[#This Row],[Product_Name]]</f>
        <v>Metcon 7</v>
      </c>
      <c r="N2336" s="10" t="str">
        <f>Cleaned_Data[[#This Row],[Product_Line]]</f>
        <v>Training</v>
      </c>
      <c r="O2336" s="10" t="str">
        <f>Cleaned_Data[[#This Row],[Size]]</f>
        <v>XL</v>
      </c>
      <c r="P2336" s="10" t="str">
        <f t="shared" si="72"/>
        <v>Metcon 7|Training|XL</v>
      </c>
      <c r="Q2336" s="11">
        <f>Cleaned_Data[[#This Row],[Order_Date]]</f>
        <v>45516</v>
      </c>
      <c r="R2336" s="10" t="str">
        <f>Cleaned_Data[[#This Row],[Region]]</f>
        <v>Mumbai</v>
      </c>
      <c r="S2336" s="10" t="str">
        <f>Cleaned_Data[[#This Row],[Sales_Channel]]</f>
        <v>Retail</v>
      </c>
      <c r="T2336" s="10" t="str">
        <f>Cleaned_Data[[#This Row],[Gender_Category]]</f>
        <v>Women</v>
      </c>
      <c r="U2336" t="str">
        <f t="shared" si="73"/>
        <v>DK-384</v>
      </c>
      <c r="V2336" s="10"/>
      <c r="W2336" s="10"/>
    </row>
    <row r="2337" spans="1:23" x14ac:dyDescent="0.3">
      <c r="A2337" s="10" t="s">
        <v>2656</v>
      </c>
      <c r="B2337" s="10">
        <f>Cleaned_Data[[#This Row],[Order_ID]]</f>
        <v>4446</v>
      </c>
      <c r="C2337" s="10" t="str">
        <f>_xlfn.XLOOKUP(P2337,Dim_Product!$E$2:$E$221,Dim_Product!$A$2:$A$221,"Not Found")</f>
        <v>PK-08</v>
      </c>
      <c r="D2337" s="10" t="str">
        <f>_xlfn.XLOOKUP(Table5[[#This Row],[Order_Date]],Table8[Date],Table8[Date_Key],"Not Found")</f>
        <v>DK-706</v>
      </c>
      <c r="E2337" s="10" t="str">
        <f>_xlfn.XLOOKUP(R2337,Table4[Region],Table4[Region_Key])</f>
        <v>RK-04</v>
      </c>
      <c r="F2337" s="10" t="str">
        <f>_xlfn.XLOOKUP(S2337,Table6[Sales_Channel],Table6[Channel_Key])</f>
        <v>CK-02</v>
      </c>
      <c r="G2337" s="10" t="str">
        <f>_xlfn.XLOOKUP(T2337,Table7[Gender_Category],Table7[Gender_Key])</f>
        <v>GK-03</v>
      </c>
      <c r="H2337" s="10">
        <f>Cleaned_Data[[#This Row],[Units_Sold]]</f>
        <v>2</v>
      </c>
      <c r="I2337" s="10">
        <f>Cleaned_Data[[#This Row],[MRP]]</f>
        <v>3469.31</v>
      </c>
      <c r="J2337" s="10">
        <f>Cleaned_Data[[#This Row],[Discount_Applied]]</f>
        <v>0.28000000000000003</v>
      </c>
      <c r="K2337" s="10">
        <f>Cleaned_Data[[#This Row],[Revenue]]</f>
        <v>4995.8100000000004</v>
      </c>
      <c r="L2337" s="10">
        <f>Cleaned_Data[[#This Row],[Profit]]</f>
        <v>2671.58</v>
      </c>
      <c r="M2337" s="10" t="str">
        <f>Cleaned_Data[[#This Row],[Product_Name]]</f>
        <v>Mercurial Superfly</v>
      </c>
      <c r="N2337" s="10" t="str">
        <f>Cleaned_Data[[#This Row],[Product_Line]]</f>
        <v>Soccer</v>
      </c>
      <c r="O2337" s="10" t="str">
        <f>Cleaned_Data[[#This Row],[Size]]</f>
        <v>M</v>
      </c>
      <c r="P2337" s="10" t="str">
        <f t="shared" si="72"/>
        <v>Mercurial Superfly|Soccer|M</v>
      </c>
      <c r="Q2337" s="11">
        <f>Cleaned_Data[[#This Row],[Order_Date]]</f>
        <v>45838</v>
      </c>
      <c r="R2337" s="10" t="str">
        <f>Cleaned_Data[[#This Row],[Region]]</f>
        <v>Pune</v>
      </c>
      <c r="S2337" s="10" t="str">
        <f>Cleaned_Data[[#This Row],[Sales_Channel]]</f>
        <v>Retail</v>
      </c>
      <c r="T2337" s="10" t="str">
        <f>Cleaned_Data[[#This Row],[Gender_Category]]</f>
        <v>Men</v>
      </c>
      <c r="U2337" t="str">
        <f t="shared" si="73"/>
        <v>DK-706</v>
      </c>
      <c r="V2337" s="10"/>
      <c r="W2337" s="10"/>
    </row>
    <row r="2338" spans="1:23" x14ac:dyDescent="0.3">
      <c r="A2338" s="10" t="s">
        <v>2657</v>
      </c>
      <c r="B2338" s="10">
        <f>Cleaned_Data[[#This Row],[Order_ID]]</f>
        <v>4447</v>
      </c>
      <c r="C2338" s="10" t="str">
        <f>_xlfn.XLOOKUP(P2338,Dim_Product!$E$2:$E$221,Dim_Product!$A$2:$A$221,"Not Found")</f>
        <v>PK-61</v>
      </c>
      <c r="D2338" s="10" t="str">
        <f>_xlfn.XLOOKUP(Table5[[#This Row],[Order_Date]],Table8[Date],Table8[Date_Key],"Not Found")</f>
        <v>Not Found</v>
      </c>
      <c r="E2338" s="10" t="str">
        <f>_xlfn.XLOOKUP(R2338,Table4[Region],Table4[Region_Key])</f>
        <v>RK-05</v>
      </c>
      <c r="F2338" s="10" t="str">
        <f>_xlfn.XLOOKUP(S2338,Table6[Sales_Channel],Table6[Channel_Key])</f>
        <v>CK-02</v>
      </c>
      <c r="G2338" s="10" t="str">
        <f>_xlfn.XLOOKUP(T2338,Table7[Gender_Category],Table7[Gender_Key])</f>
        <v>GK-01</v>
      </c>
      <c r="H2338" s="10">
        <f>Cleaned_Data[[#This Row],[Units_Sold]]</f>
        <v>0</v>
      </c>
      <c r="I2338" s="10">
        <f>Cleaned_Data[[#This Row],[MRP]]</f>
        <v>6110.0300000000007</v>
      </c>
      <c r="J2338" s="10">
        <f>Cleaned_Data[[#This Row],[Discount_Applied]]</f>
        <v>0</v>
      </c>
      <c r="K2338" s="10">
        <f>Cleaned_Data[[#This Row],[Revenue]]</f>
        <v>0</v>
      </c>
      <c r="L2338" s="10">
        <f>Cleaned_Data[[#This Row],[Profit]]</f>
        <v>1574.91</v>
      </c>
      <c r="M2338" s="10" t="str">
        <f>Cleaned_Data[[#This Row],[Product_Name]]</f>
        <v>Free RN</v>
      </c>
      <c r="N2338" s="10" t="str">
        <f>Cleaned_Data[[#This Row],[Product_Line]]</f>
        <v>Running</v>
      </c>
      <c r="O2338" s="10" t="str">
        <f>Cleaned_Data[[#This Row],[Size]]</f>
        <v>XL</v>
      </c>
      <c r="P2338" s="10" t="str">
        <f t="shared" si="72"/>
        <v>Free RN|Running|XL</v>
      </c>
      <c r="Q2338" s="11" t="str">
        <f>Cleaned_Data[[#This Row],[Order_Date]]</f>
        <v/>
      </c>
      <c r="R2338" s="10" t="str">
        <f>Cleaned_Data[[#This Row],[Region]]</f>
        <v>Delhi</v>
      </c>
      <c r="S2338" s="10" t="str">
        <f>Cleaned_Data[[#This Row],[Sales_Channel]]</f>
        <v>Retail</v>
      </c>
      <c r="T2338" s="10" t="str">
        <f>Cleaned_Data[[#This Row],[Gender_Category]]</f>
        <v>Kids</v>
      </c>
      <c r="U2338" t="str">
        <f t="shared" si="73"/>
        <v>Not Found</v>
      </c>
      <c r="V2338" s="10"/>
      <c r="W2338" s="10"/>
    </row>
    <row r="2339" spans="1:23" x14ac:dyDescent="0.3">
      <c r="A2339" s="10" t="s">
        <v>2658</v>
      </c>
      <c r="B2339" s="10">
        <f>Cleaned_Data[[#This Row],[Order_ID]]</f>
        <v>4449</v>
      </c>
      <c r="C2339" s="10" t="str">
        <f>_xlfn.XLOOKUP(P2339,Dim_Product!$E$2:$E$221,Dim_Product!$A$2:$A$221,"Not Found")</f>
        <v>PK-177</v>
      </c>
      <c r="D2339" s="10" t="str">
        <f>_xlfn.XLOOKUP(Table5[[#This Row],[Order_Date]],Table8[Date],Table8[Date_Key],"Not Found")</f>
        <v>Not Found</v>
      </c>
      <c r="E2339" s="10" t="str">
        <f>_xlfn.XLOOKUP(R2339,Table4[Region],Table4[Region_Key])</f>
        <v>RK-06</v>
      </c>
      <c r="F2339" s="10" t="str">
        <f>_xlfn.XLOOKUP(S2339,Table6[Sales_Channel],Table6[Channel_Key])</f>
        <v>CK-02</v>
      </c>
      <c r="G2339" s="10" t="str">
        <f>_xlfn.XLOOKUP(T2339,Table7[Gender_Category],Table7[Gender_Key])</f>
        <v>GK-03</v>
      </c>
      <c r="H2339" s="10">
        <f>Cleaned_Data[[#This Row],[Units_Sold]]</f>
        <v>0</v>
      </c>
      <c r="I2339" s="10">
        <f>Cleaned_Data[[#This Row],[MRP]]</f>
        <v>5053.29</v>
      </c>
      <c r="J2339" s="10">
        <f>Cleaned_Data[[#This Row],[Discount_Applied]]</f>
        <v>0</v>
      </c>
      <c r="K2339" s="10">
        <f>Cleaned_Data[[#This Row],[Revenue]]</f>
        <v>0</v>
      </c>
      <c r="L2339" s="10">
        <f>Cleaned_Data[[#This Row],[Profit]]</f>
        <v>3206.34</v>
      </c>
      <c r="M2339" s="10" t="str">
        <f>Cleaned_Data[[#This Row],[Product_Name]]</f>
        <v>Air Force 1</v>
      </c>
      <c r="N2339" s="10" t="str">
        <f>Cleaned_Data[[#This Row],[Product_Line]]</f>
        <v>Lifestyle</v>
      </c>
      <c r="O2339" s="10" t="str">
        <f>Cleaned_Data[[#This Row],[Size]]</f>
        <v>9</v>
      </c>
      <c r="P2339" s="10" t="str">
        <f t="shared" si="72"/>
        <v>Air Force 1|Lifestyle|9</v>
      </c>
      <c r="Q2339" s="11" t="str">
        <f>Cleaned_Data[[#This Row],[Order_Date]]</f>
        <v/>
      </c>
      <c r="R2339" s="10" t="str">
        <f>Cleaned_Data[[#This Row],[Region]]</f>
        <v>Kolkata</v>
      </c>
      <c r="S2339" s="10" t="str">
        <f>Cleaned_Data[[#This Row],[Sales_Channel]]</f>
        <v>Retail</v>
      </c>
      <c r="T2339" s="10" t="str">
        <f>Cleaned_Data[[#This Row],[Gender_Category]]</f>
        <v>Men</v>
      </c>
      <c r="U2339" t="str">
        <f t="shared" si="73"/>
        <v>Not Found</v>
      </c>
      <c r="V2339" s="10"/>
      <c r="W2339" s="10"/>
    </row>
    <row r="2340" spans="1:23" x14ac:dyDescent="0.3">
      <c r="A2340" s="10" t="s">
        <v>2659</v>
      </c>
      <c r="B2340" s="10">
        <f>Cleaned_Data[[#This Row],[Order_ID]]</f>
        <v>4450</v>
      </c>
      <c r="C2340" s="10" t="str">
        <f>_xlfn.XLOOKUP(P2340,Dim_Product!$E$2:$E$221,Dim_Product!$A$2:$A$221,"Not Found")</f>
        <v>PK-145</v>
      </c>
      <c r="D2340" s="10" t="str">
        <f>_xlfn.XLOOKUP(Table5[[#This Row],[Order_Date]],Table8[Date],Table8[Date_Key],"Not Found")</f>
        <v>Not Found</v>
      </c>
      <c r="E2340" s="10" t="str">
        <f>_xlfn.XLOOKUP(R2340,Table4[Region],Table4[Region_Key])</f>
        <v>RK-03</v>
      </c>
      <c r="F2340" s="10" t="str">
        <f>_xlfn.XLOOKUP(S2340,Table6[Sales_Channel],Table6[Channel_Key])</f>
        <v>CK-02</v>
      </c>
      <c r="G2340" s="10" t="str">
        <f>_xlfn.XLOOKUP(T2340,Table7[Gender_Category],Table7[Gender_Key])</f>
        <v>GK-03</v>
      </c>
      <c r="H2340" s="10">
        <f>Cleaned_Data[[#This Row],[Units_Sold]]</f>
        <v>1</v>
      </c>
      <c r="I2340" s="10">
        <f>Cleaned_Data[[#This Row],[MRP]]</f>
        <v>4745.4799999999996</v>
      </c>
      <c r="J2340" s="10">
        <f>Cleaned_Data[[#This Row],[Discount_Applied]]</f>
        <v>0</v>
      </c>
      <c r="K2340" s="10">
        <f>Cleaned_Data[[#This Row],[Revenue]]</f>
        <v>0</v>
      </c>
      <c r="L2340" s="10">
        <f>Cleaned_Data[[#This Row],[Profit]]</f>
        <v>174.49</v>
      </c>
      <c r="M2340" s="10" t="str">
        <f>Cleaned_Data[[#This Row],[Product_Name]]</f>
        <v>Air Force 1</v>
      </c>
      <c r="N2340" s="10" t="str">
        <f>Cleaned_Data[[#This Row],[Product_Line]]</f>
        <v>Lifestyle</v>
      </c>
      <c r="O2340" s="10" t="str">
        <f>Cleaned_Data[[#This Row],[Size]]</f>
        <v>NA</v>
      </c>
      <c r="P2340" s="10" t="str">
        <f t="shared" si="72"/>
        <v>Air Force 1|Lifestyle|NA</v>
      </c>
      <c r="Q2340" s="11" t="str">
        <f>Cleaned_Data[[#This Row],[Order_Date]]</f>
        <v/>
      </c>
      <c r="R2340" s="10" t="str">
        <f>Cleaned_Data[[#This Row],[Region]]</f>
        <v>Mumbai</v>
      </c>
      <c r="S2340" s="10" t="str">
        <f>Cleaned_Data[[#This Row],[Sales_Channel]]</f>
        <v>Retail</v>
      </c>
      <c r="T2340" s="10" t="str">
        <f>Cleaned_Data[[#This Row],[Gender_Category]]</f>
        <v>Men</v>
      </c>
      <c r="U2340" t="str">
        <f t="shared" si="73"/>
        <v>Not Found</v>
      </c>
      <c r="V2340" s="10"/>
      <c r="W2340" s="10"/>
    </row>
    <row r="2341" spans="1:23" x14ac:dyDescent="0.3">
      <c r="A2341" s="10" t="s">
        <v>2660</v>
      </c>
      <c r="B2341" s="10">
        <f>Cleaned_Data[[#This Row],[Order_ID]]</f>
        <v>4451</v>
      </c>
      <c r="C2341" s="10" t="str">
        <f>_xlfn.XLOOKUP(P2341,Dim_Product!$E$2:$E$221,Dim_Product!$A$2:$A$221,"Not Found")</f>
        <v>PK-106</v>
      </c>
      <c r="D2341" s="10" t="str">
        <f>_xlfn.XLOOKUP(Table5[[#This Row],[Order_Date]],Table8[Date],Table8[Date_Key],"Not Found")</f>
        <v>DK-485</v>
      </c>
      <c r="E2341" s="10" t="str">
        <f>_xlfn.XLOOKUP(R2341,Table4[Region],Table4[Region_Key])</f>
        <v>RK-04</v>
      </c>
      <c r="F2341" s="10" t="str">
        <f>_xlfn.XLOOKUP(S2341,Table6[Sales_Channel],Table6[Channel_Key])</f>
        <v>CK-01</v>
      </c>
      <c r="G2341" s="10" t="str">
        <f>_xlfn.XLOOKUP(T2341,Table7[Gender_Category],Table7[Gender_Key])</f>
        <v>GK-02</v>
      </c>
      <c r="H2341" s="10">
        <f>Cleaned_Data[[#This Row],[Units_Sold]]</f>
        <v>0</v>
      </c>
      <c r="I2341" s="10">
        <f>Cleaned_Data[[#This Row],[MRP]]</f>
        <v>2049.73</v>
      </c>
      <c r="J2341" s="10">
        <f>Cleaned_Data[[#This Row],[Discount_Applied]]</f>
        <v>0</v>
      </c>
      <c r="K2341" s="10">
        <f>Cleaned_Data[[#This Row],[Revenue]]</f>
        <v>0</v>
      </c>
      <c r="L2341" s="10">
        <f>Cleaned_Data[[#This Row],[Profit]]</f>
        <v>2543.16</v>
      </c>
      <c r="M2341" s="10" t="str">
        <f>Cleaned_Data[[#This Row],[Product_Name]]</f>
        <v>Dunk Low</v>
      </c>
      <c r="N2341" s="10" t="str">
        <f>Cleaned_Data[[#This Row],[Product_Line]]</f>
        <v>Lifestyle</v>
      </c>
      <c r="O2341" s="10" t="str">
        <f>Cleaned_Data[[#This Row],[Size]]</f>
        <v>NA</v>
      </c>
      <c r="P2341" s="10" t="str">
        <f t="shared" si="72"/>
        <v>Dunk Low|Lifestyle|NA</v>
      </c>
      <c r="Q2341" s="11">
        <f>Cleaned_Data[[#This Row],[Order_Date]]</f>
        <v>45617</v>
      </c>
      <c r="R2341" s="10" t="str">
        <f>Cleaned_Data[[#This Row],[Region]]</f>
        <v>Pune</v>
      </c>
      <c r="S2341" s="10" t="str">
        <f>Cleaned_Data[[#This Row],[Sales_Channel]]</f>
        <v>Online</v>
      </c>
      <c r="T2341" s="10" t="str">
        <f>Cleaned_Data[[#This Row],[Gender_Category]]</f>
        <v>Women</v>
      </c>
      <c r="U2341" t="str">
        <f t="shared" si="73"/>
        <v>DK-485</v>
      </c>
      <c r="V2341" s="10"/>
      <c r="W2341" s="10"/>
    </row>
    <row r="2342" spans="1:23" x14ac:dyDescent="0.3">
      <c r="A2342" s="10" t="s">
        <v>2661</v>
      </c>
      <c r="B2342" s="10">
        <f>Cleaned_Data[[#This Row],[Order_ID]]</f>
        <v>4452</v>
      </c>
      <c r="C2342" s="10" t="str">
        <f>_xlfn.XLOOKUP(P2342,Dim_Product!$E$2:$E$221,Dim_Product!$A$2:$A$221,"Not Found")</f>
        <v>PK-50</v>
      </c>
      <c r="D2342" s="10" t="str">
        <f>_xlfn.XLOOKUP(Table5[[#This Row],[Order_Date]],Table8[Date],Table8[Date_Key],"Not Found")</f>
        <v>Not Found</v>
      </c>
      <c r="E2342" s="10" t="str">
        <f>_xlfn.XLOOKUP(R2342,Table4[Region],Table4[Region_Key])</f>
        <v>RK-01</v>
      </c>
      <c r="F2342" s="10" t="str">
        <f>_xlfn.XLOOKUP(S2342,Table6[Sales_Channel],Table6[Channel_Key])</f>
        <v>CK-01</v>
      </c>
      <c r="G2342" s="10" t="str">
        <f>_xlfn.XLOOKUP(T2342,Table7[Gender_Category],Table7[Gender_Key])</f>
        <v>GK-02</v>
      </c>
      <c r="H2342" s="10">
        <f>Cleaned_Data[[#This Row],[Units_Sold]]</f>
        <v>1</v>
      </c>
      <c r="I2342" s="10">
        <f>Cleaned_Data[[#This Row],[MRP]]</f>
        <v>6110.0300000000007</v>
      </c>
      <c r="J2342" s="10">
        <f>Cleaned_Data[[#This Row],[Discount_Applied]]</f>
        <v>0</v>
      </c>
      <c r="K2342" s="10">
        <f>Cleaned_Data[[#This Row],[Revenue]]</f>
        <v>0</v>
      </c>
      <c r="L2342" s="10">
        <f>Cleaned_Data[[#This Row],[Profit]]</f>
        <v>-86.63</v>
      </c>
      <c r="M2342" s="10" t="str">
        <f>Cleaned_Data[[#This Row],[Product_Name]]</f>
        <v>Blazer Mid</v>
      </c>
      <c r="N2342" s="10" t="str">
        <f>Cleaned_Data[[#This Row],[Product_Line]]</f>
        <v>Lifestyle</v>
      </c>
      <c r="O2342" s="10" t="str">
        <f>Cleaned_Data[[#This Row],[Size]]</f>
        <v>M</v>
      </c>
      <c r="P2342" s="10" t="str">
        <f t="shared" si="72"/>
        <v>Blazer Mid|Lifestyle|M</v>
      </c>
      <c r="Q2342" s="11" t="str">
        <f>Cleaned_Data[[#This Row],[Order_Date]]</f>
        <v/>
      </c>
      <c r="R2342" s="10" t="str">
        <f>Cleaned_Data[[#This Row],[Region]]</f>
        <v>Bangalore</v>
      </c>
      <c r="S2342" s="10" t="str">
        <f>Cleaned_Data[[#This Row],[Sales_Channel]]</f>
        <v>Online</v>
      </c>
      <c r="T2342" s="10" t="str">
        <f>Cleaned_Data[[#This Row],[Gender_Category]]</f>
        <v>Women</v>
      </c>
      <c r="U2342" t="str">
        <f t="shared" si="73"/>
        <v>Not Found</v>
      </c>
      <c r="V2342" s="10"/>
      <c r="W2342" s="10"/>
    </row>
    <row r="2343" spans="1:23" x14ac:dyDescent="0.3">
      <c r="A2343" s="10" t="s">
        <v>2662</v>
      </c>
      <c r="B2343" s="10">
        <f>Cleaned_Data[[#This Row],[Order_ID]]</f>
        <v>4453</v>
      </c>
      <c r="C2343" s="10" t="str">
        <f>_xlfn.XLOOKUP(P2343,Dim_Product!$E$2:$E$221,Dim_Product!$A$2:$A$221,"Not Found")</f>
        <v>PK-70</v>
      </c>
      <c r="D2343" s="10" t="str">
        <f>_xlfn.XLOOKUP(Table5[[#This Row],[Order_Date]],Table8[Date],Table8[Date_Key],"Not Found")</f>
        <v>Not Found</v>
      </c>
      <c r="E2343" s="10" t="str">
        <f>_xlfn.XLOOKUP(R2343,Table4[Region],Table4[Region_Key])</f>
        <v>RK-01</v>
      </c>
      <c r="F2343" s="10" t="str">
        <f>_xlfn.XLOOKUP(S2343,Table6[Sales_Channel],Table6[Channel_Key])</f>
        <v>CK-02</v>
      </c>
      <c r="G2343" s="10" t="str">
        <f>_xlfn.XLOOKUP(T2343,Table7[Gender_Category],Table7[Gender_Key])</f>
        <v>GK-03</v>
      </c>
      <c r="H2343" s="10">
        <f>Cleaned_Data[[#This Row],[Units_Sold]]</f>
        <v>1</v>
      </c>
      <c r="I2343" s="10">
        <f>Cleaned_Data[[#This Row],[MRP]]</f>
        <v>6110.0300000000007</v>
      </c>
      <c r="J2343" s="10">
        <f>Cleaned_Data[[#This Row],[Discount_Applied]]</f>
        <v>0</v>
      </c>
      <c r="K2343" s="10">
        <f>Cleaned_Data[[#This Row],[Revenue]]</f>
        <v>0</v>
      </c>
      <c r="L2343" s="10">
        <f>Cleaned_Data[[#This Row],[Profit]]</f>
        <v>2814.75</v>
      </c>
      <c r="M2343" s="10" t="str">
        <f>Cleaned_Data[[#This Row],[Product_Name]]</f>
        <v>Flex Trainer</v>
      </c>
      <c r="N2343" s="10" t="str">
        <f>Cleaned_Data[[#This Row],[Product_Line]]</f>
        <v>Training</v>
      </c>
      <c r="O2343" s="10" t="str">
        <f>Cleaned_Data[[#This Row],[Size]]</f>
        <v>XL</v>
      </c>
      <c r="P2343" s="10" t="str">
        <f t="shared" si="72"/>
        <v>Flex Trainer|Training|XL</v>
      </c>
      <c r="Q2343" s="11" t="str">
        <f>Cleaned_Data[[#This Row],[Order_Date]]</f>
        <v/>
      </c>
      <c r="R2343" s="10" t="str">
        <f>Cleaned_Data[[#This Row],[Region]]</f>
        <v>Bangalore</v>
      </c>
      <c r="S2343" s="10" t="str">
        <f>Cleaned_Data[[#This Row],[Sales_Channel]]</f>
        <v>Retail</v>
      </c>
      <c r="T2343" s="10" t="str">
        <f>Cleaned_Data[[#This Row],[Gender_Category]]</f>
        <v>Men</v>
      </c>
      <c r="U2343" t="str">
        <f t="shared" si="73"/>
        <v>Not Found</v>
      </c>
      <c r="V2343" s="10"/>
      <c r="W2343" s="10"/>
    </row>
    <row r="2344" spans="1:23" x14ac:dyDescent="0.3">
      <c r="A2344" s="10" t="s">
        <v>2663</v>
      </c>
      <c r="B2344" s="10">
        <f>Cleaned_Data[[#This Row],[Order_ID]]</f>
        <v>4454</v>
      </c>
      <c r="C2344" s="10" t="str">
        <f>_xlfn.XLOOKUP(P2344,Dim_Product!$E$2:$E$221,Dim_Product!$A$2:$A$221,"Not Found")</f>
        <v>PK-118</v>
      </c>
      <c r="D2344" s="10" t="str">
        <f>_xlfn.XLOOKUP(Table5[[#This Row],[Order_Date]],Table8[Date],Table8[Date_Key],"Not Found")</f>
        <v>DK-120</v>
      </c>
      <c r="E2344" s="10" t="str">
        <f>_xlfn.XLOOKUP(R2344,Table4[Region],Table4[Region_Key])</f>
        <v>RK-05</v>
      </c>
      <c r="F2344" s="10" t="str">
        <f>_xlfn.XLOOKUP(S2344,Table6[Sales_Channel],Table6[Channel_Key])</f>
        <v>CK-02</v>
      </c>
      <c r="G2344" s="10" t="str">
        <f>_xlfn.XLOOKUP(T2344,Table7[Gender_Category],Table7[Gender_Key])</f>
        <v>GK-01</v>
      </c>
      <c r="H2344" s="10">
        <f>Cleaned_Data[[#This Row],[Units_Sold]]</f>
        <v>2</v>
      </c>
      <c r="I2344" s="10">
        <f>Cleaned_Data[[#This Row],[MRP]]</f>
        <v>2915.54</v>
      </c>
      <c r="J2344" s="10">
        <f>Cleaned_Data[[#This Row],[Discount_Applied]]</f>
        <v>0</v>
      </c>
      <c r="K2344" s="10">
        <f>Cleaned_Data[[#This Row],[Revenue]]</f>
        <v>0</v>
      </c>
      <c r="L2344" s="10">
        <f>Cleaned_Data[[#This Row],[Profit]]</f>
        <v>-1188.6400000000001</v>
      </c>
      <c r="M2344" s="10" t="str">
        <f>Cleaned_Data[[#This Row],[Product_Name]]</f>
        <v>Pegasus Turbo</v>
      </c>
      <c r="N2344" s="10" t="str">
        <f>Cleaned_Data[[#This Row],[Product_Line]]</f>
        <v>Running</v>
      </c>
      <c r="O2344" s="10" t="str">
        <f>Cleaned_Data[[#This Row],[Size]]</f>
        <v>M</v>
      </c>
      <c r="P2344" s="10" t="str">
        <f t="shared" si="72"/>
        <v>Pegasus Turbo|Running|M</v>
      </c>
      <c r="Q2344" s="11">
        <f>Cleaned_Data[[#This Row],[Order_Date]]</f>
        <v>45252</v>
      </c>
      <c r="R2344" s="10" t="str">
        <f>Cleaned_Data[[#This Row],[Region]]</f>
        <v>Delhi</v>
      </c>
      <c r="S2344" s="10" t="str">
        <f>Cleaned_Data[[#This Row],[Sales_Channel]]</f>
        <v>Retail</v>
      </c>
      <c r="T2344" s="10" t="str">
        <f>Cleaned_Data[[#This Row],[Gender_Category]]</f>
        <v>Kids</v>
      </c>
      <c r="U2344" t="str">
        <f t="shared" si="73"/>
        <v>DK-120</v>
      </c>
      <c r="V2344" s="10"/>
      <c r="W2344" s="10"/>
    </row>
    <row r="2345" spans="1:23" x14ac:dyDescent="0.3">
      <c r="A2345" s="10" t="s">
        <v>2664</v>
      </c>
      <c r="B2345" s="10">
        <f>Cleaned_Data[[#This Row],[Order_ID]]</f>
        <v>4455</v>
      </c>
      <c r="C2345" s="10" t="str">
        <f>_xlfn.XLOOKUP(P2345,Dim_Product!$E$2:$E$221,Dim_Product!$A$2:$A$221,"Not Found")</f>
        <v>PK-138</v>
      </c>
      <c r="D2345" s="10" t="str">
        <f>_xlfn.XLOOKUP(Table5[[#This Row],[Order_Date]],Table8[Date],Table8[Date_Key],"Not Found")</f>
        <v>Not Found</v>
      </c>
      <c r="E2345" s="10" t="str">
        <f>_xlfn.XLOOKUP(R2345,Table4[Region],Table4[Region_Key])</f>
        <v>RK-03</v>
      </c>
      <c r="F2345" s="10" t="str">
        <f>_xlfn.XLOOKUP(S2345,Table6[Sales_Channel],Table6[Channel_Key])</f>
        <v>CK-01</v>
      </c>
      <c r="G2345" s="10" t="str">
        <f>_xlfn.XLOOKUP(T2345,Table7[Gender_Category],Table7[Gender_Key])</f>
        <v>GK-02</v>
      </c>
      <c r="H2345" s="10">
        <f>Cleaned_Data[[#This Row],[Units_Sold]]</f>
        <v>3</v>
      </c>
      <c r="I2345" s="10">
        <f>Cleaned_Data[[#This Row],[MRP]]</f>
        <v>8629.75</v>
      </c>
      <c r="J2345" s="10">
        <f>Cleaned_Data[[#This Row],[Discount_Applied]]</f>
        <v>0</v>
      </c>
      <c r="K2345" s="10">
        <f>Cleaned_Data[[#This Row],[Revenue]]</f>
        <v>0</v>
      </c>
      <c r="L2345" s="10">
        <f>Cleaned_Data[[#This Row],[Profit]]</f>
        <v>2417.15</v>
      </c>
      <c r="M2345" s="10" t="str">
        <f>Cleaned_Data[[#This Row],[Product_Name]]</f>
        <v>Kyrie Flytrap</v>
      </c>
      <c r="N2345" s="10" t="str">
        <f>Cleaned_Data[[#This Row],[Product_Line]]</f>
        <v>Basketball</v>
      </c>
      <c r="O2345" s="10" t="str">
        <f>Cleaned_Data[[#This Row],[Size]]</f>
        <v>12</v>
      </c>
      <c r="P2345" s="10" t="str">
        <f t="shared" si="72"/>
        <v>Kyrie Flytrap|Basketball|12</v>
      </c>
      <c r="Q2345" s="11" t="str">
        <f>Cleaned_Data[[#This Row],[Order_Date]]</f>
        <v/>
      </c>
      <c r="R2345" s="10" t="str">
        <f>Cleaned_Data[[#This Row],[Region]]</f>
        <v>Mumbai</v>
      </c>
      <c r="S2345" s="10" t="str">
        <f>Cleaned_Data[[#This Row],[Sales_Channel]]</f>
        <v>Online</v>
      </c>
      <c r="T2345" s="10" t="str">
        <f>Cleaned_Data[[#This Row],[Gender_Category]]</f>
        <v>Women</v>
      </c>
      <c r="U2345" t="str">
        <f t="shared" si="73"/>
        <v>Not Found</v>
      </c>
      <c r="V2345" s="10"/>
      <c r="W2345" s="10"/>
    </row>
    <row r="2346" spans="1:23" x14ac:dyDescent="0.3">
      <c r="A2346" s="10" t="s">
        <v>2665</v>
      </c>
      <c r="B2346" s="10">
        <f>Cleaned_Data[[#This Row],[Order_ID]]</f>
        <v>4456</v>
      </c>
      <c r="C2346" s="10" t="str">
        <f>_xlfn.XLOOKUP(P2346,Dim_Product!$E$2:$E$221,Dim_Product!$A$2:$A$221,"Not Found")</f>
        <v>PK-99</v>
      </c>
      <c r="D2346" s="10" t="str">
        <f>_xlfn.XLOOKUP(Table5[[#This Row],[Order_Date]],Table8[Date],Table8[Date_Key],"Not Found")</f>
        <v>DK-177</v>
      </c>
      <c r="E2346" s="10" t="str">
        <f>_xlfn.XLOOKUP(R2346,Table4[Region],Table4[Region_Key])</f>
        <v>RK-02</v>
      </c>
      <c r="F2346" s="10" t="str">
        <f>_xlfn.XLOOKUP(S2346,Table6[Sales_Channel],Table6[Channel_Key])</f>
        <v>CK-02</v>
      </c>
      <c r="G2346" s="10" t="str">
        <f>_xlfn.XLOOKUP(T2346,Table7[Gender_Category],Table7[Gender_Key])</f>
        <v>GK-02</v>
      </c>
      <c r="H2346" s="10">
        <f>Cleaned_Data[[#This Row],[Units_Sold]]</f>
        <v>1</v>
      </c>
      <c r="I2346" s="10">
        <f>Cleaned_Data[[#This Row],[MRP]]</f>
        <v>6110.0300000000007</v>
      </c>
      <c r="J2346" s="10">
        <f>Cleaned_Data[[#This Row],[Discount_Applied]]</f>
        <v>0.32</v>
      </c>
      <c r="K2346" s="10">
        <f>Cleaned_Data[[#This Row],[Revenue]]</f>
        <v>0</v>
      </c>
      <c r="L2346" s="10">
        <f>Cleaned_Data[[#This Row],[Profit]]</f>
        <v>450.51</v>
      </c>
      <c r="M2346" s="10" t="str">
        <f>Cleaned_Data[[#This Row],[Product_Name]]</f>
        <v>Kyrie Flytrap</v>
      </c>
      <c r="N2346" s="10" t="str">
        <f>Cleaned_Data[[#This Row],[Product_Line]]</f>
        <v>Basketball</v>
      </c>
      <c r="O2346" s="10" t="str">
        <f>Cleaned_Data[[#This Row],[Size]]</f>
        <v>XL</v>
      </c>
      <c r="P2346" s="10" t="str">
        <f t="shared" si="72"/>
        <v>Kyrie Flytrap|Basketball|XL</v>
      </c>
      <c r="Q2346" s="11">
        <f>Cleaned_Data[[#This Row],[Order_Date]]</f>
        <v>45309</v>
      </c>
      <c r="R2346" s="10" t="str">
        <f>Cleaned_Data[[#This Row],[Region]]</f>
        <v>Hyderabad</v>
      </c>
      <c r="S2346" s="10" t="str">
        <f>Cleaned_Data[[#This Row],[Sales_Channel]]</f>
        <v>Retail</v>
      </c>
      <c r="T2346" s="10" t="str">
        <f>Cleaned_Data[[#This Row],[Gender_Category]]</f>
        <v>Women</v>
      </c>
      <c r="U2346" t="str">
        <f t="shared" si="73"/>
        <v>DK-177</v>
      </c>
      <c r="V2346" s="10"/>
      <c r="W2346" s="10"/>
    </row>
    <row r="2347" spans="1:23" x14ac:dyDescent="0.3">
      <c r="A2347" s="10" t="s">
        <v>2666</v>
      </c>
      <c r="B2347" s="10">
        <f>Cleaned_Data[[#This Row],[Order_ID]]</f>
        <v>4458</v>
      </c>
      <c r="C2347" s="10" t="str">
        <f>_xlfn.XLOOKUP(P2347,Dim_Product!$E$2:$E$221,Dim_Product!$A$2:$A$221,"Not Found")</f>
        <v>PK-100</v>
      </c>
      <c r="D2347" s="10" t="str">
        <f>_xlfn.XLOOKUP(Table5[[#This Row],[Order_Date]],Table8[Date],Table8[Date_Key],"Not Found")</f>
        <v>DK-493</v>
      </c>
      <c r="E2347" s="10" t="str">
        <f>_xlfn.XLOOKUP(R2347,Table4[Region],Table4[Region_Key])</f>
        <v>RK-03</v>
      </c>
      <c r="F2347" s="10" t="str">
        <f>_xlfn.XLOOKUP(S2347,Table6[Sales_Channel],Table6[Channel_Key])</f>
        <v>CK-02</v>
      </c>
      <c r="G2347" s="10" t="str">
        <f>_xlfn.XLOOKUP(T2347,Table7[Gender_Category],Table7[Gender_Key])</f>
        <v>GK-01</v>
      </c>
      <c r="H2347" s="10">
        <f>Cleaned_Data[[#This Row],[Units_Sold]]</f>
        <v>2</v>
      </c>
      <c r="I2347" s="10">
        <f>Cleaned_Data[[#This Row],[MRP]]</f>
        <v>6500.77</v>
      </c>
      <c r="J2347" s="10">
        <f>Cleaned_Data[[#This Row],[Discount_Applied]]</f>
        <v>0.22</v>
      </c>
      <c r="K2347" s="10">
        <f>Cleaned_Data[[#This Row],[Revenue]]</f>
        <v>0</v>
      </c>
      <c r="L2347" s="10">
        <f>Cleaned_Data[[#This Row],[Profit]]</f>
        <v>870.08</v>
      </c>
      <c r="M2347" s="10" t="str">
        <f>Cleaned_Data[[#This Row],[Product_Name]]</f>
        <v>Premier III</v>
      </c>
      <c r="N2347" s="10" t="str">
        <f>Cleaned_Data[[#This Row],[Product_Line]]</f>
        <v>Soccer</v>
      </c>
      <c r="O2347" s="10" t="str">
        <f>Cleaned_Data[[#This Row],[Size]]</f>
        <v>L</v>
      </c>
      <c r="P2347" s="10" t="str">
        <f t="shared" si="72"/>
        <v>Premier III|Soccer|L</v>
      </c>
      <c r="Q2347" s="11">
        <f>Cleaned_Data[[#This Row],[Order_Date]]</f>
        <v>45625</v>
      </c>
      <c r="R2347" s="10" t="str">
        <f>Cleaned_Data[[#This Row],[Region]]</f>
        <v>Mumbai</v>
      </c>
      <c r="S2347" s="10" t="str">
        <f>Cleaned_Data[[#This Row],[Sales_Channel]]</f>
        <v>Retail</v>
      </c>
      <c r="T2347" s="10" t="str">
        <f>Cleaned_Data[[#This Row],[Gender_Category]]</f>
        <v>Kids</v>
      </c>
      <c r="U2347" t="str">
        <f t="shared" si="73"/>
        <v>DK-493</v>
      </c>
      <c r="V2347" s="10"/>
      <c r="W2347" s="10"/>
    </row>
    <row r="2348" spans="1:23" x14ac:dyDescent="0.3">
      <c r="A2348" s="10" t="s">
        <v>2667</v>
      </c>
      <c r="B2348" s="10">
        <f>Cleaned_Data[[#This Row],[Order_ID]]</f>
        <v>4459</v>
      </c>
      <c r="C2348" s="10" t="str">
        <f>_xlfn.XLOOKUP(P2348,Dim_Product!$E$2:$E$221,Dim_Product!$A$2:$A$221,"Not Found")</f>
        <v>PK-12</v>
      </c>
      <c r="D2348" s="10" t="str">
        <f>_xlfn.XLOOKUP(Table5[[#This Row],[Order_Date]],Table8[Date],Table8[Date_Key],"Not Found")</f>
        <v>DK-649</v>
      </c>
      <c r="E2348" s="10" t="str">
        <f>_xlfn.XLOOKUP(R2348,Table4[Region],Table4[Region_Key])</f>
        <v>RK-06</v>
      </c>
      <c r="F2348" s="10" t="str">
        <f>_xlfn.XLOOKUP(S2348,Table6[Sales_Channel],Table6[Channel_Key])</f>
        <v>CK-01</v>
      </c>
      <c r="G2348" s="10" t="str">
        <f>_xlfn.XLOOKUP(T2348,Table7[Gender_Category],Table7[Gender_Key])</f>
        <v>GK-03</v>
      </c>
      <c r="H2348" s="10">
        <f>Cleaned_Data[[#This Row],[Units_Sold]]</f>
        <v>-1</v>
      </c>
      <c r="I2348" s="10">
        <f>Cleaned_Data[[#This Row],[MRP]]</f>
        <v>6110.0300000000007</v>
      </c>
      <c r="J2348" s="10">
        <f>Cleaned_Data[[#This Row],[Discount_Applied]]</f>
        <v>0.59</v>
      </c>
      <c r="K2348" s="10">
        <f>Cleaned_Data[[#This Row],[Revenue]]</f>
        <v>0</v>
      </c>
      <c r="L2348" s="10">
        <f>Cleaned_Data[[#This Row],[Profit]]</f>
        <v>3055.56</v>
      </c>
      <c r="M2348" s="10" t="str">
        <f>Cleaned_Data[[#This Row],[Product_Name]]</f>
        <v>SuperRep Go</v>
      </c>
      <c r="N2348" s="10" t="str">
        <f>Cleaned_Data[[#This Row],[Product_Line]]</f>
        <v>Training</v>
      </c>
      <c r="O2348" s="10" t="str">
        <f>Cleaned_Data[[#This Row],[Size]]</f>
        <v>NA</v>
      </c>
      <c r="P2348" s="10" t="str">
        <f t="shared" si="72"/>
        <v>SuperRep Go|Training|NA</v>
      </c>
      <c r="Q2348" s="11">
        <f>Cleaned_Data[[#This Row],[Order_Date]]</f>
        <v>45781</v>
      </c>
      <c r="R2348" s="10" t="str">
        <f>Cleaned_Data[[#This Row],[Region]]</f>
        <v>Kolkata</v>
      </c>
      <c r="S2348" s="10" t="str">
        <f>Cleaned_Data[[#This Row],[Sales_Channel]]</f>
        <v>Online</v>
      </c>
      <c r="T2348" s="10" t="str">
        <f>Cleaned_Data[[#This Row],[Gender_Category]]</f>
        <v>Men</v>
      </c>
      <c r="U2348" t="str">
        <f t="shared" si="73"/>
        <v>DK-649</v>
      </c>
      <c r="V2348" s="10"/>
      <c r="W2348" s="10"/>
    </row>
    <row r="2349" spans="1:23" x14ac:dyDescent="0.3">
      <c r="A2349" s="10" t="s">
        <v>2668</v>
      </c>
      <c r="B2349" s="10">
        <f>Cleaned_Data[[#This Row],[Order_ID]]</f>
        <v>4460</v>
      </c>
      <c r="C2349" s="10" t="str">
        <f>_xlfn.XLOOKUP(P2349,Dim_Product!$E$2:$E$221,Dim_Product!$A$2:$A$221,"Not Found")</f>
        <v>PK-02</v>
      </c>
      <c r="D2349" s="10" t="str">
        <f>_xlfn.XLOOKUP(Table5[[#This Row],[Order_Date]],Table8[Date],Table8[Date_Key],"Not Found")</f>
        <v>DK-594</v>
      </c>
      <c r="E2349" s="10" t="str">
        <f>_xlfn.XLOOKUP(R2349,Table4[Region],Table4[Region_Key])</f>
        <v>RK-02</v>
      </c>
      <c r="F2349" s="10" t="str">
        <f>_xlfn.XLOOKUP(S2349,Table6[Sales_Channel],Table6[Channel_Key])</f>
        <v>CK-01</v>
      </c>
      <c r="G2349" s="10" t="str">
        <f>_xlfn.XLOOKUP(T2349,Table7[Gender_Category],Table7[Gender_Key])</f>
        <v>GK-02</v>
      </c>
      <c r="H2349" s="10">
        <f>Cleaned_Data[[#This Row],[Units_Sold]]</f>
        <v>-1</v>
      </c>
      <c r="I2349" s="10">
        <f>Cleaned_Data[[#This Row],[MRP]]</f>
        <v>9682.2000000000007</v>
      </c>
      <c r="J2349" s="10">
        <f>Cleaned_Data[[#This Row],[Discount_Applied]]</f>
        <v>0</v>
      </c>
      <c r="K2349" s="10">
        <f>Cleaned_Data[[#This Row],[Revenue]]</f>
        <v>0</v>
      </c>
      <c r="L2349" s="10">
        <f>Cleaned_Data[[#This Row],[Profit]]</f>
        <v>570.41999999999996</v>
      </c>
      <c r="M2349" s="10" t="str">
        <f>Cleaned_Data[[#This Row],[Product_Name]]</f>
        <v>Tiempo Legend</v>
      </c>
      <c r="N2349" s="10" t="str">
        <f>Cleaned_Data[[#This Row],[Product_Line]]</f>
        <v>Soccer</v>
      </c>
      <c r="O2349" s="10" t="str">
        <f>Cleaned_Data[[#This Row],[Size]]</f>
        <v>M</v>
      </c>
      <c r="P2349" s="10" t="str">
        <f t="shared" si="72"/>
        <v>Tiempo Legend|Soccer|M</v>
      </c>
      <c r="Q2349" s="11">
        <f>Cleaned_Data[[#This Row],[Order_Date]]</f>
        <v>45726</v>
      </c>
      <c r="R2349" s="10" t="str">
        <f>Cleaned_Data[[#This Row],[Region]]</f>
        <v>Hyderabad</v>
      </c>
      <c r="S2349" s="10" t="str">
        <f>Cleaned_Data[[#This Row],[Sales_Channel]]</f>
        <v>Online</v>
      </c>
      <c r="T2349" s="10" t="str">
        <f>Cleaned_Data[[#This Row],[Gender_Category]]</f>
        <v>Women</v>
      </c>
      <c r="U2349" t="str">
        <f t="shared" si="73"/>
        <v>DK-594</v>
      </c>
      <c r="V2349" s="10"/>
      <c r="W2349" s="10"/>
    </row>
    <row r="2350" spans="1:23" x14ac:dyDescent="0.3">
      <c r="A2350" s="10" t="s">
        <v>2669</v>
      </c>
      <c r="B2350" s="10">
        <f>Cleaned_Data[[#This Row],[Order_ID]]</f>
        <v>4461</v>
      </c>
      <c r="C2350" s="10" t="str">
        <f>_xlfn.XLOOKUP(P2350,Dim_Product!$E$2:$E$221,Dim_Product!$A$2:$A$221,"Not Found")</f>
        <v>PK-96</v>
      </c>
      <c r="D2350" s="10" t="str">
        <f>_xlfn.XLOOKUP(Table5[[#This Row],[Order_Date]],Table8[Date],Table8[Date_Key],"Not Found")</f>
        <v>DK-62</v>
      </c>
      <c r="E2350" s="10" t="str">
        <f>_xlfn.XLOOKUP(R2350,Table4[Region],Table4[Region_Key])</f>
        <v>RK-02</v>
      </c>
      <c r="F2350" s="10" t="str">
        <f>_xlfn.XLOOKUP(S2350,Table6[Sales_Channel],Table6[Channel_Key])</f>
        <v>CK-02</v>
      </c>
      <c r="G2350" s="10" t="str">
        <f>_xlfn.XLOOKUP(T2350,Table7[Gender_Category],Table7[Gender_Key])</f>
        <v>GK-01</v>
      </c>
      <c r="H2350" s="10">
        <f>Cleaned_Data[[#This Row],[Units_Sold]]</f>
        <v>2</v>
      </c>
      <c r="I2350" s="10">
        <f>Cleaned_Data[[#This Row],[MRP]]</f>
        <v>6110.0300000000007</v>
      </c>
      <c r="J2350" s="10">
        <f>Cleaned_Data[[#This Row],[Discount_Applied]]</f>
        <v>0</v>
      </c>
      <c r="K2350" s="10">
        <f>Cleaned_Data[[#This Row],[Revenue]]</f>
        <v>0</v>
      </c>
      <c r="L2350" s="10">
        <f>Cleaned_Data[[#This Row],[Profit]]</f>
        <v>1800.98</v>
      </c>
      <c r="M2350" s="10" t="str">
        <f>Cleaned_Data[[#This Row],[Product_Name]]</f>
        <v>Waffle One</v>
      </c>
      <c r="N2350" s="10" t="str">
        <f>Cleaned_Data[[#This Row],[Product_Line]]</f>
        <v>Lifestyle</v>
      </c>
      <c r="O2350" s="10" t="str">
        <f>Cleaned_Data[[#This Row],[Size]]</f>
        <v>XL</v>
      </c>
      <c r="P2350" s="10" t="str">
        <f t="shared" si="72"/>
        <v>Waffle One|Lifestyle|XL</v>
      </c>
      <c r="Q2350" s="11">
        <f>Cleaned_Data[[#This Row],[Order_Date]]</f>
        <v>45194</v>
      </c>
      <c r="R2350" s="10" t="str">
        <f>Cleaned_Data[[#This Row],[Region]]</f>
        <v>Hyderabad</v>
      </c>
      <c r="S2350" s="10" t="str">
        <f>Cleaned_Data[[#This Row],[Sales_Channel]]</f>
        <v>Retail</v>
      </c>
      <c r="T2350" s="10" t="str">
        <f>Cleaned_Data[[#This Row],[Gender_Category]]</f>
        <v>Kids</v>
      </c>
      <c r="U2350" t="str">
        <f t="shared" si="73"/>
        <v>DK-62</v>
      </c>
      <c r="V2350" s="10"/>
      <c r="W2350" s="10"/>
    </row>
    <row r="2351" spans="1:23" x14ac:dyDescent="0.3">
      <c r="A2351" s="10" t="s">
        <v>2670</v>
      </c>
      <c r="B2351" s="10">
        <f>Cleaned_Data[[#This Row],[Order_ID]]</f>
        <v>4462</v>
      </c>
      <c r="C2351" s="10" t="str">
        <f>_xlfn.XLOOKUP(P2351,Dim_Product!$E$2:$E$221,Dim_Product!$A$2:$A$221,"Not Found")</f>
        <v>PK-46</v>
      </c>
      <c r="D2351" s="10" t="str">
        <f>_xlfn.XLOOKUP(Table5[[#This Row],[Order_Date]],Table8[Date],Table8[Date_Key],"Not Found")</f>
        <v>Not Found</v>
      </c>
      <c r="E2351" s="10" t="str">
        <f>_xlfn.XLOOKUP(R2351,Table4[Region],Table4[Region_Key])</f>
        <v>RK-04</v>
      </c>
      <c r="F2351" s="10" t="str">
        <f>_xlfn.XLOOKUP(S2351,Table6[Sales_Channel],Table6[Channel_Key])</f>
        <v>CK-02</v>
      </c>
      <c r="G2351" s="10" t="str">
        <f>_xlfn.XLOOKUP(T2351,Table7[Gender_Category],Table7[Gender_Key])</f>
        <v>GK-01</v>
      </c>
      <c r="H2351" s="10">
        <f>Cleaned_Data[[#This Row],[Units_Sold]]</f>
        <v>2</v>
      </c>
      <c r="I2351" s="10">
        <f>Cleaned_Data[[#This Row],[MRP]]</f>
        <v>6110.0300000000007</v>
      </c>
      <c r="J2351" s="10">
        <f>Cleaned_Data[[#This Row],[Discount_Applied]]</f>
        <v>0</v>
      </c>
      <c r="K2351" s="10">
        <f>Cleaned_Data[[#This Row],[Revenue]]</f>
        <v>0</v>
      </c>
      <c r="L2351" s="10">
        <f>Cleaned_Data[[#This Row],[Profit]]</f>
        <v>2280.52</v>
      </c>
      <c r="M2351" s="10" t="str">
        <f>Cleaned_Data[[#This Row],[Product_Name]]</f>
        <v>React Infinity</v>
      </c>
      <c r="N2351" s="10" t="str">
        <f>Cleaned_Data[[#This Row],[Product_Line]]</f>
        <v>Running</v>
      </c>
      <c r="O2351" s="10" t="str">
        <f>Cleaned_Data[[#This Row],[Size]]</f>
        <v>L</v>
      </c>
      <c r="P2351" s="10" t="str">
        <f t="shared" si="72"/>
        <v>React Infinity|Running|L</v>
      </c>
      <c r="Q2351" s="11" t="str">
        <f>Cleaned_Data[[#This Row],[Order_Date]]</f>
        <v/>
      </c>
      <c r="R2351" s="10" t="str">
        <f>Cleaned_Data[[#This Row],[Region]]</f>
        <v>Pune</v>
      </c>
      <c r="S2351" s="10" t="str">
        <f>Cleaned_Data[[#This Row],[Sales_Channel]]</f>
        <v>Retail</v>
      </c>
      <c r="T2351" s="10" t="str">
        <f>Cleaned_Data[[#This Row],[Gender_Category]]</f>
        <v>Kids</v>
      </c>
      <c r="U2351" t="str">
        <f t="shared" si="73"/>
        <v>Not Found</v>
      </c>
      <c r="V2351" s="10"/>
      <c r="W2351" s="10"/>
    </row>
    <row r="2352" spans="1:23" x14ac:dyDescent="0.3">
      <c r="A2352" s="10" t="s">
        <v>2671</v>
      </c>
      <c r="B2352" s="10">
        <f>Cleaned_Data[[#This Row],[Order_ID]]</f>
        <v>4463</v>
      </c>
      <c r="C2352" s="10" t="str">
        <f>_xlfn.XLOOKUP(P2352,Dim_Product!$E$2:$E$221,Dim_Product!$A$2:$A$221,"Not Found")</f>
        <v>PK-07</v>
      </c>
      <c r="D2352" s="10" t="str">
        <f>_xlfn.XLOOKUP(Table5[[#This Row],[Order_Date]],Table8[Date],Table8[Date_Key],"Not Found")</f>
        <v>DK-310</v>
      </c>
      <c r="E2352" s="10" t="str">
        <f>_xlfn.XLOOKUP(R2352,Table4[Region],Table4[Region_Key])</f>
        <v>RK-04</v>
      </c>
      <c r="F2352" s="10" t="str">
        <f>_xlfn.XLOOKUP(S2352,Table6[Sales_Channel],Table6[Channel_Key])</f>
        <v>CK-02</v>
      </c>
      <c r="G2352" s="10" t="str">
        <f>_xlfn.XLOOKUP(T2352,Table7[Gender_Category],Table7[Gender_Key])</f>
        <v>GK-03</v>
      </c>
      <c r="H2352" s="10">
        <f>Cleaned_Data[[#This Row],[Units_Sold]]</f>
        <v>3</v>
      </c>
      <c r="I2352" s="10">
        <f>Cleaned_Data[[#This Row],[MRP]]</f>
        <v>8317.5300000000007</v>
      </c>
      <c r="J2352" s="10">
        <f>Cleaned_Data[[#This Row],[Discount_Applied]]</f>
        <v>0.6</v>
      </c>
      <c r="K2352" s="10">
        <f>Cleaned_Data[[#This Row],[Revenue]]</f>
        <v>9981.0400000000009</v>
      </c>
      <c r="L2352" s="10">
        <f>Cleaned_Data[[#This Row],[Profit]]</f>
        <v>1821.65</v>
      </c>
      <c r="M2352" s="10" t="str">
        <f>Cleaned_Data[[#This Row],[Product_Name]]</f>
        <v>Premier III</v>
      </c>
      <c r="N2352" s="10" t="str">
        <f>Cleaned_Data[[#This Row],[Product_Line]]</f>
        <v>Soccer</v>
      </c>
      <c r="O2352" s="10" t="str">
        <f>Cleaned_Data[[#This Row],[Size]]</f>
        <v>11</v>
      </c>
      <c r="P2352" s="10" t="str">
        <f t="shared" si="72"/>
        <v>Premier III|Soccer|11</v>
      </c>
      <c r="Q2352" s="11">
        <f>Cleaned_Data[[#This Row],[Order_Date]]</f>
        <v>45442</v>
      </c>
      <c r="R2352" s="10" t="str">
        <f>Cleaned_Data[[#This Row],[Region]]</f>
        <v>Pune</v>
      </c>
      <c r="S2352" s="10" t="str">
        <f>Cleaned_Data[[#This Row],[Sales_Channel]]</f>
        <v>Retail</v>
      </c>
      <c r="T2352" s="10" t="str">
        <f>Cleaned_Data[[#This Row],[Gender_Category]]</f>
        <v>Men</v>
      </c>
      <c r="U2352" t="str">
        <f t="shared" si="73"/>
        <v>DK-310</v>
      </c>
      <c r="V2352" s="10"/>
      <c r="W2352" s="10"/>
    </row>
    <row r="2353" spans="1:23" x14ac:dyDescent="0.3">
      <c r="A2353" s="10" t="s">
        <v>2672</v>
      </c>
      <c r="B2353" s="10">
        <f>Cleaned_Data[[#This Row],[Order_ID]]</f>
        <v>4464</v>
      </c>
      <c r="C2353" s="10" t="str">
        <f>_xlfn.XLOOKUP(P2353,Dim_Product!$E$2:$E$221,Dim_Product!$A$2:$A$221,"Not Found")</f>
        <v>PK-59</v>
      </c>
      <c r="D2353" s="10" t="str">
        <f>_xlfn.XLOOKUP(Table5[[#This Row],[Order_Date]],Table8[Date],Table8[Date_Key],"Not Found")</f>
        <v>DK-391</v>
      </c>
      <c r="E2353" s="10" t="str">
        <f>_xlfn.XLOOKUP(R2353,Table4[Region],Table4[Region_Key])</f>
        <v>RK-03</v>
      </c>
      <c r="F2353" s="10" t="str">
        <f>_xlfn.XLOOKUP(S2353,Table6[Sales_Channel],Table6[Channel_Key])</f>
        <v>CK-01</v>
      </c>
      <c r="G2353" s="10" t="str">
        <f>_xlfn.XLOOKUP(T2353,Table7[Gender_Category],Table7[Gender_Key])</f>
        <v>GK-01</v>
      </c>
      <c r="H2353" s="10">
        <f>Cleaned_Data[[#This Row],[Units_Sold]]</f>
        <v>2</v>
      </c>
      <c r="I2353" s="10">
        <f>Cleaned_Data[[#This Row],[MRP]]</f>
        <v>4917.28</v>
      </c>
      <c r="J2353" s="10">
        <f>Cleaned_Data[[#This Row],[Discount_Applied]]</f>
        <v>0.82</v>
      </c>
      <c r="K2353" s="10">
        <f>Cleaned_Data[[#This Row],[Revenue]]</f>
        <v>0</v>
      </c>
      <c r="L2353" s="10">
        <f>Cleaned_Data[[#This Row],[Profit]]</f>
        <v>2769.22</v>
      </c>
      <c r="M2353" s="10" t="str">
        <f>Cleaned_Data[[#This Row],[Product_Name]]</f>
        <v>Kyrie Flytrap</v>
      </c>
      <c r="N2353" s="10" t="str">
        <f>Cleaned_Data[[#This Row],[Product_Line]]</f>
        <v>Basketball</v>
      </c>
      <c r="O2353" s="10" t="str">
        <f>Cleaned_Data[[#This Row],[Size]]</f>
        <v>NA</v>
      </c>
      <c r="P2353" s="10" t="str">
        <f t="shared" si="72"/>
        <v>Kyrie Flytrap|Basketball|NA</v>
      </c>
      <c r="Q2353" s="11">
        <f>Cleaned_Data[[#This Row],[Order_Date]]</f>
        <v>45523</v>
      </c>
      <c r="R2353" s="10" t="str">
        <f>Cleaned_Data[[#This Row],[Region]]</f>
        <v>Mumbai</v>
      </c>
      <c r="S2353" s="10" t="str">
        <f>Cleaned_Data[[#This Row],[Sales_Channel]]</f>
        <v>Online</v>
      </c>
      <c r="T2353" s="10" t="str">
        <f>Cleaned_Data[[#This Row],[Gender_Category]]</f>
        <v>Kids</v>
      </c>
      <c r="U2353" t="str">
        <f t="shared" si="73"/>
        <v>DK-391</v>
      </c>
      <c r="V2353" s="10"/>
      <c r="W2353" s="10"/>
    </row>
    <row r="2354" spans="1:23" x14ac:dyDescent="0.3">
      <c r="A2354" s="10" t="s">
        <v>2673</v>
      </c>
      <c r="B2354" s="10">
        <f>Cleaned_Data[[#This Row],[Order_ID]]</f>
        <v>4466</v>
      </c>
      <c r="C2354" s="10" t="str">
        <f>_xlfn.XLOOKUP(P2354,Dim_Product!$E$2:$E$221,Dim_Product!$A$2:$A$221,"Not Found")</f>
        <v>PK-75</v>
      </c>
      <c r="D2354" s="10" t="str">
        <f>_xlfn.XLOOKUP(Table5[[#This Row],[Order_Date]],Table8[Date],Table8[Date_Key],"Not Found")</f>
        <v>DK-535</v>
      </c>
      <c r="E2354" s="10" t="str">
        <f>_xlfn.XLOOKUP(R2354,Table4[Region],Table4[Region_Key])</f>
        <v>RK-03</v>
      </c>
      <c r="F2354" s="10" t="str">
        <f>_xlfn.XLOOKUP(S2354,Table6[Sales_Channel],Table6[Channel_Key])</f>
        <v>CK-02</v>
      </c>
      <c r="G2354" s="10" t="str">
        <f>_xlfn.XLOOKUP(T2354,Table7[Gender_Category],Table7[Gender_Key])</f>
        <v>GK-01</v>
      </c>
      <c r="H2354" s="10">
        <f>Cleaned_Data[[#This Row],[Units_Sold]]</f>
        <v>2</v>
      </c>
      <c r="I2354" s="10">
        <f>Cleaned_Data[[#This Row],[MRP]]</f>
        <v>4743.16</v>
      </c>
      <c r="J2354" s="10">
        <f>Cleaned_Data[[#This Row],[Discount_Applied]]</f>
        <v>0</v>
      </c>
      <c r="K2354" s="10">
        <f>Cleaned_Data[[#This Row],[Revenue]]</f>
        <v>0</v>
      </c>
      <c r="L2354" s="10">
        <f>Cleaned_Data[[#This Row],[Profit]]</f>
        <v>3480.06</v>
      </c>
      <c r="M2354" s="10" t="str">
        <f>Cleaned_Data[[#This Row],[Product_Name]]</f>
        <v>Mercurial Superfly</v>
      </c>
      <c r="N2354" s="10" t="str">
        <f>Cleaned_Data[[#This Row],[Product_Line]]</f>
        <v>Soccer</v>
      </c>
      <c r="O2354" s="10" t="str">
        <f>Cleaned_Data[[#This Row],[Size]]</f>
        <v>NA</v>
      </c>
      <c r="P2354" s="10" t="str">
        <f t="shared" si="72"/>
        <v>Mercurial Superfly|Soccer|NA</v>
      </c>
      <c r="Q2354" s="11">
        <f>Cleaned_Data[[#This Row],[Order_Date]]</f>
        <v>45667</v>
      </c>
      <c r="R2354" s="10" t="str">
        <f>Cleaned_Data[[#This Row],[Region]]</f>
        <v>Mumbai</v>
      </c>
      <c r="S2354" s="10" t="str">
        <f>Cleaned_Data[[#This Row],[Sales_Channel]]</f>
        <v>Retail</v>
      </c>
      <c r="T2354" s="10" t="str">
        <f>Cleaned_Data[[#This Row],[Gender_Category]]</f>
        <v>Kids</v>
      </c>
      <c r="U2354" t="str">
        <f t="shared" si="73"/>
        <v>DK-535</v>
      </c>
      <c r="V2354" s="10"/>
      <c r="W2354" s="10"/>
    </row>
    <row r="2355" spans="1:23" x14ac:dyDescent="0.3">
      <c r="A2355" s="10" t="s">
        <v>2674</v>
      </c>
      <c r="B2355" s="10">
        <f>Cleaned_Data[[#This Row],[Order_ID]]</f>
        <v>4467</v>
      </c>
      <c r="C2355" s="10" t="str">
        <f>_xlfn.XLOOKUP(P2355,Dim_Product!$E$2:$E$221,Dim_Product!$A$2:$A$221,"Not Found")</f>
        <v>PK-44</v>
      </c>
      <c r="D2355" s="10" t="str">
        <f>_xlfn.XLOOKUP(Table5[[#This Row],[Order_Date]],Table8[Date],Table8[Date_Key],"Not Found")</f>
        <v>Not Found</v>
      </c>
      <c r="E2355" s="10" t="str">
        <f>_xlfn.XLOOKUP(R2355,Table4[Region],Table4[Region_Key])</f>
        <v>RK-06</v>
      </c>
      <c r="F2355" s="10" t="str">
        <f>_xlfn.XLOOKUP(S2355,Table6[Sales_Channel],Table6[Channel_Key])</f>
        <v>CK-02</v>
      </c>
      <c r="G2355" s="10" t="str">
        <f>_xlfn.XLOOKUP(T2355,Table7[Gender_Category],Table7[Gender_Key])</f>
        <v>GK-01</v>
      </c>
      <c r="H2355" s="10">
        <f>Cleaned_Data[[#This Row],[Units_Sold]]</f>
        <v>2</v>
      </c>
      <c r="I2355" s="10">
        <f>Cleaned_Data[[#This Row],[MRP]]</f>
        <v>3918.43</v>
      </c>
      <c r="J2355" s="10">
        <f>Cleaned_Data[[#This Row],[Discount_Applied]]</f>
        <v>0</v>
      </c>
      <c r="K2355" s="10">
        <f>Cleaned_Data[[#This Row],[Revenue]]</f>
        <v>0</v>
      </c>
      <c r="L2355" s="10">
        <f>Cleaned_Data[[#This Row],[Profit]]</f>
        <v>2820.24</v>
      </c>
      <c r="M2355" s="10" t="str">
        <f>Cleaned_Data[[#This Row],[Product_Name]]</f>
        <v>Air Force 1</v>
      </c>
      <c r="N2355" s="10" t="str">
        <f>Cleaned_Data[[#This Row],[Product_Line]]</f>
        <v>Lifestyle</v>
      </c>
      <c r="O2355" s="10" t="str">
        <f>Cleaned_Data[[#This Row],[Size]]</f>
        <v>XL</v>
      </c>
      <c r="P2355" s="10" t="str">
        <f t="shared" si="72"/>
        <v>Air Force 1|Lifestyle|XL</v>
      </c>
      <c r="Q2355" s="11" t="str">
        <f>Cleaned_Data[[#This Row],[Order_Date]]</f>
        <v/>
      </c>
      <c r="R2355" s="10" t="str">
        <f>Cleaned_Data[[#This Row],[Region]]</f>
        <v>Kolkata</v>
      </c>
      <c r="S2355" s="10" t="str">
        <f>Cleaned_Data[[#This Row],[Sales_Channel]]</f>
        <v>Retail</v>
      </c>
      <c r="T2355" s="10" t="str">
        <f>Cleaned_Data[[#This Row],[Gender_Category]]</f>
        <v>Kids</v>
      </c>
      <c r="U2355" t="str">
        <f t="shared" si="73"/>
        <v>Not Found</v>
      </c>
      <c r="V2355" s="10"/>
      <c r="W2355" s="10"/>
    </row>
    <row r="2356" spans="1:23" x14ac:dyDescent="0.3">
      <c r="A2356" s="10" t="s">
        <v>2675</v>
      </c>
      <c r="B2356" s="10">
        <f>Cleaned_Data[[#This Row],[Order_ID]]</f>
        <v>4468</v>
      </c>
      <c r="C2356" s="10" t="str">
        <f>_xlfn.XLOOKUP(P2356,Dim_Product!$E$2:$E$221,Dim_Product!$A$2:$A$221,"Not Found")</f>
        <v>PK-37</v>
      </c>
      <c r="D2356" s="10" t="str">
        <f>_xlfn.XLOOKUP(Table5[[#This Row],[Order_Date]],Table8[Date],Table8[Date_Key],"Not Found")</f>
        <v>DK-592</v>
      </c>
      <c r="E2356" s="10" t="str">
        <f>_xlfn.XLOOKUP(R2356,Table4[Region],Table4[Region_Key])</f>
        <v>RK-03</v>
      </c>
      <c r="F2356" s="10" t="str">
        <f>_xlfn.XLOOKUP(S2356,Table6[Sales_Channel],Table6[Channel_Key])</f>
        <v>CK-01</v>
      </c>
      <c r="G2356" s="10" t="str">
        <f>_xlfn.XLOOKUP(T2356,Table7[Gender_Category],Table7[Gender_Key])</f>
        <v>GK-03</v>
      </c>
      <c r="H2356" s="10">
        <f>Cleaned_Data[[#This Row],[Units_Sold]]</f>
        <v>3</v>
      </c>
      <c r="I2356" s="10">
        <f>Cleaned_Data[[#This Row],[MRP]]</f>
        <v>6077.13</v>
      </c>
      <c r="J2356" s="10">
        <f>Cleaned_Data[[#This Row],[Discount_Applied]]</f>
        <v>0</v>
      </c>
      <c r="K2356" s="10">
        <f>Cleaned_Data[[#This Row],[Revenue]]</f>
        <v>-2370.08</v>
      </c>
      <c r="L2356" s="10">
        <f>Cleaned_Data[[#This Row],[Profit]]</f>
        <v>3173.31</v>
      </c>
      <c r="M2356" s="10" t="str">
        <f>Cleaned_Data[[#This Row],[Product_Name]]</f>
        <v>Premier III</v>
      </c>
      <c r="N2356" s="10" t="str">
        <f>Cleaned_Data[[#This Row],[Product_Line]]</f>
        <v>Soccer</v>
      </c>
      <c r="O2356" s="10" t="str">
        <f>Cleaned_Data[[#This Row],[Size]]</f>
        <v>XL</v>
      </c>
      <c r="P2356" s="10" t="str">
        <f t="shared" si="72"/>
        <v>Premier III|Soccer|XL</v>
      </c>
      <c r="Q2356" s="11">
        <f>Cleaned_Data[[#This Row],[Order_Date]]</f>
        <v>45724</v>
      </c>
      <c r="R2356" s="10" t="str">
        <f>Cleaned_Data[[#This Row],[Region]]</f>
        <v>Mumbai</v>
      </c>
      <c r="S2356" s="10" t="str">
        <f>Cleaned_Data[[#This Row],[Sales_Channel]]</f>
        <v>Online</v>
      </c>
      <c r="T2356" s="10" t="str">
        <f>Cleaned_Data[[#This Row],[Gender_Category]]</f>
        <v>Men</v>
      </c>
      <c r="U2356" t="str">
        <f t="shared" si="73"/>
        <v>DK-592</v>
      </c>
      <c r="V2356" s="10"/>
      <c r="W2356" s="10"/>
    </row>
    <row r="2357" spans="1:23" x14ac:dyDescent="0.3">
      <c r="A2357" s="10" t="s">
        <v>2676</v>
      </c>
      <c r="B2357" s="10">
        <f>Cleaned_Data[[#This Row],[Order_ID]]</f>
        <v>4469</v>
      </c>
      <c r="C2357" s="10" t="str">
        <f>_xlfn.XLOOKUP(P2357,Dim_Product!$E$2:$E$221,Dim_Product!$A$2:$A$221,"Not Found")</f>
        <v>PK-87</v>
      </c>
      <c r="D2357" s="10" t="str">
        <f>_xlfn.XLOOKUP(Table5[[#This Row],[Order_Date]],Table8[Date],Table8[Date_Key],"Not Found")</f>
        <v>Not Found</v>
      </c>
      <c r="E2357" s="10" t="str">
        <f>_xlfn.XLOOKUP(R2357,Table4[Region],Table4[Region_Key])</f>
        <v>RK-01</v>
      </c>
      <c r="F2357" s="10" t="str">
        <f>_xlfn.XLOOKUP(S2357,Table6[Sales_Channel],Table6[Channel_Key])</f>
        <v>CK-02</v>
      </c>
      <c r="G2357" s="10" t="str">
        <f>_xlfn.XLOOKUP(T2357,Table7[Gender_Category],Table7[Gender_Key])</f>
        <v>GK-01</v>
      </c>
      <c r="H2357" s="10">
        <f>Cleaned_Data[[#This Row],[Units_Sold]]</f>
        <v>2</v>
      </c>
      <c r="I2357" s="10">
        <f>Cleaned_Data[[#This Row],[MRP]]</f>
        <v>6110.0300000000007</v>
      </c>
      <c r="J2357" s="10">
        <f>Cleaned_Data[[#This Row],[Discount_Applied]]</f>
        <v>0</v>
      </c>
      <c r="K2357" s="10">
        <f>Cleaned_Data[[#This Row],[Revenue]]</f>
        <v>0</v>
      </c>
      <c r="L2357" s="10">
        <f>Cleaned_Data[[#This Row],[Profit]]</f>
        <v>3626.93</v>
      </c>
      <c r="M2357" s="10" t="str">
        <f>Cleaned_Data[[#This Row],[Product_Name]]</f>
        <v>LeBron 20</v>
      </c>
      <c r="N2357" s="10" t="str">
        <f>Cleaned_Data[[#This Row],[Product_Line]]</f>
        <v>Basketball</v>
      </c>
      <c r="O2357" s="10" t="str">
        <f>Cleaned_Data[[#This Row],[Size]]</f>
        <v>M</v>
      </c>
      <c r="P2357" s="10" t="str">
        <f t="shared" si="72"/>
        <v>LeBron 20|Basketball|M</v>
      </c>
      <c r="Q2357" s="11" t="str">
        <f>Cleaned_Data[[#This Row],[Order_Date]]</f>
        <v/>
      </c>
      <c r="R2357" s="10" t="str">
        <f>Cleaned_Data[[#This Row],[Region]]</f>
        <v>Bangalore</v>
      </c>
      <c r="S2357" s="10" t="str">
        <f>Cleaned_Data[[#This Row],[Sales_Channel]]</f>
        <v>Retail</v>
      </c>
      <c r="T2357" s="10" t="str">
        <f>Cleaned_Data[[#This Row],[Gender_Category]]</f>
        <v>Kids</v>
      </c>
      <c r="U2357" t="str">
        <f t="shared" si="73"/>
        <v>Not Found</v>
      </c>
      <c r="V2357" s="10"/>
      <c r="W2357" s="10"/>
    </row>
    <row r="2358" spans="1:23" x14ac:dyDescent="0.3">
      <c r="A2358" s="10" t="s">
        <v>2677</v>
      </c>
      <c r="B2358" s="10">
        <f>Cleaned_Data[[#This Row],[Order_ID]]</f>
        <v>4470</v>
      </c>
      <c r="C2358" s="10" t="str">
        <f>_xlfn.XLOOKUP(P2358,Dim_Product!$E$2:$E$221,Dim_Product!$A$2:$A$221,"Not Found")</f>
        <v>PK-36</v>
      </c>
      <c r="D2358" s="10" t="str">
        <f>_xlfn.XLOOKUP(Table5[[#This Row],[Order_Date]],Table8[Date],Table8[Date_Key],"Not Found")</f>
        <v>Not Found</v>
      </c>
      <c r="E2358" s="10" t="str">
        <f>_xlfn.XLOOKUP(R2358,Table4[Region],Table4[Region_Key])</f>
        <v>RK-01</v>
      </c>
      <c r="F2358" s="10" t="str">
        <f>_xlfn.XLOOKUP(S2358,Table6[Sales_Channel],Table6[Channel_Key])</f>
        <v>CK-01</v>
      </c>
      <c r="G2358" s="10" t="str">
        <f>_xlfn.XLOOKUP(T2358,Table7[Gender_Category],Table7[Gender_Key])</f>
        <v>GK-02</v>
      </c>
      <c r="H2358" s="10">
        <f>Cleaned_Data[[#This Row],[Units_Sold]]</f>
        <v>2</v>
      </c>
      <c r="I2358" s="10">
        <f>Cleaned_Data[[#This Row],[MRP]]</f>
        <v>6110.0300000000007</v>
      </c>
      <c r="J2358" s="10">
        <f>Cleaned_Data[[#This Row],[Discount_Applied]]</f>
        <v>0</v>
      </c>
      <c r="K2358" s="10">
        <f>Cleaned_Data[[#This Row],[Revenue]]</f>
        <v>0</v>
      </c>
      <c r="L2358" s="10">
        <f>Cleaned_Data[[#This Row],[Profit]]</f>
        <v>3144.4</v>
      </c>
      <c r="M2358" s="10" t="str">
        <f>Cleaned_Data[[#This Row],[Product_Name]]</f>
        <v>Kyrie Flytrap</v>
      </c>
      <c r="N2358" s="10" t="str">
        <f>Cleaned_Data[[#This Row],[Product_Line]]</f>
        <v>Basketball</v>
      </c>
      <c r="O2358" s="10" t="str">
        <f>Cleaned_Data[[#This Row],[Size]]</f>
        <v>L</v>
      </c>
      <c r="P2358" s="10" t="str">
        <f t="shared" si="72"/>
        <v>Kyrie Flytrap|Basketball|L</v>
      </c>
      <c r="Q2358" s="11" t="str">
        <f>Cleaned_Data[[#This Row],[Order_Date]]</f>
        <v/>
      </c>
      <c r="R2358" s="10" t="str">
        <f>Cleaned_Data[[#This Row],[Region]]</f>
        <v>Bangalore</v>
      </c>
      <c r="S2358" s="10" t="str">
        <f>Cleaned_Data[[#This Row],[Sales_Channel]]</f>
        <v>Online</v>
      </c>
      <c r="T2358" s="10" t="str">
        <f>Cleaned_Data[[#This Row],[Gender_Category]]</f>
        <v>Women</v>
      </c>
      <c r="U2358" t="str">
        <f t="shared" si="73"/>
        <v>Not Found</v>
      </c>
      <c r="V2358" s="10"/>
      <c r="W2358" s="10"/>
    </row>
    <row r="2359" spans="1:23" x14ac:dyDescent="0.3">
      <c r="A2359" s="10" t="s">
        <v>2678</v>
      </c>
      <c r="B2359" s="10">
        <f>Cleaned_Data[[#This Row],[Order_ID]]</f>
        <v>4471</v>
      </c>
      <c r="C2359" s="10" t="str">
        <f>_xlfn.XLOOKUP(P2359,Dim_Product!$E$2:$E$221,Dim_Product!$A$2:$A$221,"Not Found")</f>
        <v>PK-31</v>
      </c>
      <c r="D2359" s="10" t="str">
        <f>_xlfn.XLOOKUP(Table5[[#This Row],[Order_Date]],Table8[Date],Table8[Date_Key],"Not Found")</f>
        <v>DK-552</v>
      </c>
      <c r="E2359" s="10" t="str">
        <f>_xlfn.XLOOKUP(R2359,Table4[Region],Table4[Region_Key])</f>
        <v>RK-03</v>
      </c>
      <c r="F2359" s="10" t="str">
        <f>_xlfn.XLOOKUP(S2359,Table6[Sales_Channel],Table6[Channel_Key])</f>
        <v>CK-01</v>
      </c>
      <c r="G2359" s="10" t="str">
        <f>_xlfn.XLOOKUP(T2359,Table7[Gender_Category],Table7[Gender_Key])</f>
        <v>GK-01</v>
      </c>
      <c r="H2359" s="10">
        <f>Cleaned_Data[[#This Row],[Units_Sold]]</f>
        <v>2</v>
      </c>
      <c r="I2359" s="10">
        <f>Cleaned_Data[[#This Row],[MRP]]</f>
        <v>2184.9499999999998</v>
      </c>
      <c r="J2359" s="10">
        <f>Cleaned_Data[[#This Row],[Discount_Applied]]</f>
        <v>0</v>
      </c>
      <c r="K2359" s="10">
        <f>Cleaned_Data[[#This Row],[Revenue]]</f>
        <v>0</v>
      </c>
      <c r="L2359" s="10">
        <f>Cleaned_Data[[#This Row],[Profit]]</f>
        <v>3303.4</v>
      </c>
      <c r="M2359" s="10" t="str">
        <f>Cleaned_Data[[#This Row],[Product_Name]]</f>
        <v>Zoom Freak</v>
      </c>
      <c r="N2359" s="10" t="str">
        <f>Cleaned_Data[[#This Row],[Product_Line]]</f>
        <v>Basketball</v>
      </c>
      <c r="O2359" s="10" t="str">
        <f>Cleaned_Data[[#This Row],[Size]]</f>
        <v>NA</v>
      </c>
      <c r="P2359" s="10" t="str">
        <f t="shared" si="72"/>
        <v>Zoom Freak|Basketball|NA</v>
      </c>
      <c r="Q2359" s="11">
        <f>Cleaned_Data[[#This Row],[Order_Date]]</f>
        <v>45684</v>
      </c>
      <c r="R2359" s="10" t="str">
        <f>Cleaned_Data[[#This Row],[Region]]</f>
        <v>Mumbai</v>
      </c>
      <c r="S2359" s="10" t="str">
        <f>Cleaned_Data[[#This Row],[Sales_Channel]]</f>
        <v>Online</v>
      </c>
      <c r="T2359" s="10" t="str">
        <f>Cleaned_Data[[#This Row],[Gender_Category]]</f>
        <v>Kids</v>
      </c>
      <c r="U2359" t="str">
        <f t="shared" si="73"/>
        <v>DK-552</v>
      </c>
      <c r="V2359" s="10"/>
      <c r="W2359" s="10"/>
    </row>
    <row r="2360" spans="1:23" x14ac:dyDescent="0.3">
      <c r="A2360" s="10" t="s">
        <v>2679</v>
      </c>
      <c r="B2360" s="10">
        <f>Cleaned_Data[[#This Row],[Order_ID]]</f>
        <v>4472</v>
      </c>
      <c r="C2360" s="10" t="str">
        <f>_xlfn.XLOOKUP(P2360,Dim_Product!$E$2:$E$221,Dim_Product!$A$2:$A$221,"Not Found")</f>
        <v>PK-56</v>
      </c>
      <c r="D2360" s="10" t="str">
        <f>_xlfn.XLOOKUP(Table5[[#This Row],[Order_Date]],Table8[Date],Table8[Date_Key],"Not Found")</f>
        <v>DK-451</v>
      </c>
      <c r="E2360" s="10" t="str">
        <f>_xlfn.XLOOKUP(R2360,Table4[Region],Table4[Region_Key])</f>
        <v>RK-02</v>
      </c>
      <c r="F2360" s="10" t="str">
        <f>_xlfn.XLOOKUP(S2360,Table6[Sales_Channel],Table6[Channel_Key])</f>
        <v>CK-01</v>
      </c>
      <c r="G2360" s="10" t="str">
        <f>_xlfn.XLOOKUP(T2360,Table7[Gender_Category],Table7[Gender_Key])</f>
        <v>GK-02</v>
      </c>
      <c r="H2360" s="10">
        <f>Cleaned_Data[[#This Row],[Units_Sold]]</f>
        <v>2</v>
      </c>
      <c r="I2360" s="10">
        <f>Cleaned_Data[[#This Row],[MRP]]</f>
        <v>6833.94</v>
      </c>
      <c r="J2360" s="10">
        <f>Cleaned_Data[[#This Row],[Discount_Applied]]</f>
        <v>0</v>
      </c>
      <c r="K2360" s="10">
        <f>Cleaned_Data[[#This Row],[Revenue]]</f>
        <v>0</v>
      </c>
      <c r="L2360" s="10">
        <f>Cleaned_Data[[#This Row],[Profit]]</f>
        <v>-151.52000000000001</v>
      </c>
      <c r="M2360" s="10" t="str">
        <f>Cleaned_Data[[#This Row],[Product_Name]]</f>
        <v>LeBron 20</v>
      </c>
      <c r="N2360" s="10" t="str">
        <f>Cleaned_Data[[#This Row],[Product_Line]]</f>
        <v>Basketball</v>
      </c>
      <c r="O2360" s="10" t="str">
        <f>Cleaned_Data[[#This Row],[Size]]</f>
        <v>NA</v>
      </c>
      <c r="P2360" s="10" t="str">
        <f t="shared" si="72"/>
        <v>LeBron 20|Basketball|NA</v>
      </c>
      <c r="Q2360" s="11">
        <f>Cleaned_Data[[#This Row],[Order_Date]]</f>
        <v>45583</v>
      </c>
      <c r="R2360" s="10" t="str">
        <f>Cleaned_Data[[#This Row],[Region]]</f>
        <v>Hyderabad</v>
      </c>
      <c r="S2360" s="10" t="str">
        <f>Cleaned_Data[[#This Row],[Sales_Channel]]</f>
        <v>Online</v>
      </c>
      <c r="T2360" s="10" t="str">
        <f>Cleaned_Data[[#This Row],[Gender_Category]]</f>
        <v>Women</v>
      </c>
      <c r="U2360" t="str">
        <f t="shared" si="73"/>
        <v>DK-451</v>
      </c>
      <c r="V2360" s="10"/>
      <c r="W2360" s="10"/>
    </row>
    <row r="2361" spans="1:23" x14ac:dyDescent="0.3">
      <c r="A2361" s="10" t="s">
        <v>2680</v>
      </c>
      <c r="B2361" s="10">
        <f>Cleaned_Data[[#This Row],[Order_ID]]</f>
        <v>4473</v>
      </c>
      <c r="C2361" s="10" t="str">
        <f>_xlfn.XLOOKUP(P2361,Dim_Product!$E$2:$E$221,Dim_Product!$A$2:$A$221,"Not Found")</f>
        <v>PK-217</v>
      </c>
      <c r="D2361" s="10" t="str">
        <f>_xlfn.XLOOKUP(Table5[[#This Row],[Order_Date]],Table8[Date],Table8[Date_Key],"Not Found")</f>
        <v>DK-579</v>
      </c>
      <c r="E2361" s="10" t="str">
        <f>_xlfn.XLOOKUP(R2361,Table4[Region],Table4[Region_Key])</f>
        <v>RK-06</v>
      </c>
      <c r="F2361" s="10" t="str">
        <f>_xlfn.XLOOKUP(S2361,Table6[Sales_Channel],Table6[Channel_Key])</f>
        <v>CK-01</v>
      </c>
      <c r="G2361" s="10" t="str">
        <f>_xlfn.XLOOKUP(T2361,Table7[Gender_Category],Table7[Gender_Key])</f>
        <v>GK-01</v>
      </c>
      <c r="H2361" s="10">
        <f>Cleaned_Data[[#This Row],[Units_Sold]]</f>
        <v>2</v>
      </c>
      <c r="I2361" s="10">
        <f>Cleaned_Data[[#This Row],[MRP]]</f>
        <v>6110.0300000000007</v>
      </c>
      <c r="J2361" s="10">
        <f>Cleaned_Data[[#This Row],[Discount_Applied]]</f>
        <v>0</v>
      </c>
      <c r="K2361" s="10">
        <f>Cleaned_Data[[#This Row],[Revenue]]</f>
        <v>0</v>
      </c>
      <c r="L2361" s="10">
        <f>Cleaned_Data[[#This Row],[Profit]]</f>
        <v>1011.74</v>
      </c>
      <c r="M2361" s="10" t="str">
        <f>Cleaned_Data[[#This Row],[Product_Name]]</f>
        <v>Waffle One</v>
      </c>
      <c r="N2361" s="10" t="str">
        <f>Cleaned_Data[[#This Row],[Product_Line]]</f>
        <v>Lifestyle</v>
      </c>
      <c r="O2361" s="10" t="str">
        <f>Cleaned_Data[[#This Row],[Size]]</f>
        <v>12</v>
      </c>
      <c r="P2361" s="10" t="str">
        <f t="shared" si="72"/>
        <v>Waffle One|Lifestyle|12</v>
      </c>
      <c r="Q2361" s="11">
        <f>Cleaned_Data[[#This Row],[Order_Date]]</f>
        <v>45711</v>
      </c>
      <c r="R2361" s="10" t="str">
        <f>Cleaned_Data[[#This Row],[Region]]</f>
        <v>Kolkata</v>
      </c>
      <c r="S2361" s="10" t="str">
        <f>Cleaned_Data[[#This Row],[Sales_Channel]]</f>
        <v>Online</v>
      </c>
      <c r="T2361" s="10" t="str">
        <f>Cleaned_Data[[#This Row],[Gender_Category]]</f>
        <v>Kids</v>
      </c>
      <c r="U2361" t="str">
        <f t="shared" si="73"/>
        <v>DK-579</v>
      </c>
      <c r="V2361" s="10"/>
      <c r="W2361" s="10"/>
    </row>
    <row r="2362" spans="1:23" x14ac:dyDescent="0.3">
      <c r="A2362" s="10" t="s">
        <v>2681</v>
      </c>
      <c r="B2362" s="10">
        <f>Cleaned_Data[[#This Row],[Order_ID]]</f>
        <v>4474</v>
      </c>
      <c r="C2362" s="10" t="str">
        <f>_xlfn.XLOOKUP(P2362,Dim_Product!$E$2:$E$221,Dim_Product!$A$2:$A$221,"Not Found")</f>
        <v>PK-44</v>
      </c>
      <c r="D2362" s="10" t="str">
        <f>_xlfn.XLOOKUP(Table5[[#This Row],[Order_Date]],Table8[Date],Table8[Date_Key],"Not Found")</f>
        <v>DK-427</v>
      </c>
      <c r="E2362" s="10" t="str">
        <f>_xlfn.XLOOKUP(R2362,Table4[Region],Table4[Region_Key])</f>
        <v>RK-03</v>
      </c>
      <c r="F2362" s="10" t="str">
        <f>_xlfn.XLOOKUP(S2362,Table6[Sales_Channel],Table6[Channel_Key])</f>
        <v>CK-01</v>
      </c>
      <c r="G2362" s="10" t="str">
        <f>_xlfn.XLOOKUP(T2362,Table7[Gender_Category],Table7[Gender_Key])</f>
        <v>GK-02</v>
      </c>
      <c r="H2362" s="10">
        <f>Cleaned_Data[[#This Row],[Units_Sold]]</f>
        <v>2</v>
      </c>
      <c r="I2362" s="10">
        <f>Cleaned_Data[[#This Row],[MRP]]</f>
        <v>8130.71</v>
      </c>
      <c r="J2362" s="10">
        <f>Cleaned_Data[[#This Row],[Discount_Applied]]</f>
        <v>0</v>
      </c>
      <c r="K2362" s="10">
        <f>Cleaned_Data[[#This Row],[Revenue]]</f>
        <v>0</v>
      </c>
      <c r="L2362" s="10">
        <f>Cleaned_Data[[#This Row],[Profit]]</f>
        <v>3536.87</v>
      </c>
      <c r="M2362" s="10" t="str">
        <f>Cleaned_Data[[#This Row],[Product_Name]]</f>
        <v>Air Force 1</v>
      </c>
      <c r="N2362" s="10" t="str">
        <f>Cleaned_Data[[#This Row],[Product_Line]]</f>
        <v>Lifestyle</v>
      </c>
      <c r="O2362" s="10" t="str">
        <f>Cleaned_Data[[#This Row],[Size]]</f>
        <v>XL</v>
      </c>
      <c r="P2362" s="10" t="str">
        <f t="shared" si="72"/>
        <v>Air Force 1|Lifestyle|XL</v>
      </c>
      <c r="Q2362" s="11">
        <f>Cleaned_Data[[#This Row],[Order_Date]]</f>
        <v>45559</v>
      </c>
      <c r="R2362" s="10" t="str">
        <f>Cleaned_Data[[#This Row],[Region]]</f>
        <v>Mumbai</v>
      </c>
      <c r="S2362" s="10" t="str">
        <f>Cleaned_Data[[#This Row],[Sales_Channel]]</f>
        <v>Online</v>
      </c>
      <c r="T2362" s="10" t="str">
        <f>Cleaned_Data[[#This Row],[Gender_Category]]</f>
        <v>Women</v>
      </c>
      <c r="U2362" t="str">
        <f t="shared" si="73"/>
        <v>DK-427</v>
      </c>
      <c r="V2362" s="10"/>
      <c r="W2362" s="10"/>
    </row>
    <row r="2363" spans="1:23" x14ac:dyDescent="0.3">
      <c r="A2363" s="10" t="s">
        <v>2682</v>
      </c>
      <c r="B2363" s="10">
        <f>Cleaned_Data[[#This Row],[Order_ID]]</f>
        <v>4475</v>
      </c>
      <c r="C2363" s="10" t="str">
        <f>_xlfn.XLOOKUP(P2363,Dim_Product!$E$2:$E$221,Dim_Product!$A$2:$A$221,"Not Found")</f>
        <v>PK-02</v>
      </c>
      <c r="D2363" s="10" t="str">
        <f>_xlfn.XLOOKUP(Table5[[#This Row],[Order_Date]],Table8[Date],Table8[Date_Key],"Not Found")</f>
        <v>DK-397</v>
      </c>
      <c r="E2363" s="10" t="str">
        <f>_xlfn.XLOOKUP(R2363,Table4[Region],Table4[Region_Key])</f>
        <v>RK-02</v>
      </c>
      <c r="F2363" s="10" t="str">
        <f>_xlfn.XLOOKUP(S2363,Table6[Sales_Channel],Table6[Channel_Key])</f>
        <v>CK-01</v>
      </c>
      <c r="G2363" s="10" t="str">
        <f>_xlfn.XLOOKUP(T2363,Table7[Gender_Category],Table7[Gender_Key])</f>
        <v>GK-01</v>
      </c>
      <c r="H2363" s="10">
        <f>Cleaned_Data[[#This Row],[Units_Sold]]</f>
        <v>2</v>
      </c>
      <c r="I2363" s="10">
        <f>Cleaned_Data[[#This Row],[MRP]]</f>
        <v>6110.0300000000007</v>
      </c>
      <c r="J2363" s="10">
        <f>Cleaned_Data[[#This Row],[Discount_Applied]]</f>
        <v>0</v>
      </c>
      <c r="K2363" s="10">
        <f>Cleaned_Data[[#This Row],[Revenue]]</f>
        <v>0</v>
      </c>
      <c r="L2363" s="10">
        <f>Cleaned_Data[[#This Row],[Profit]]</f>
        <v>1487.03</v>
      </c>
      <c r="M2363" s="10" t="str">
        <f>Cleaned_Data[[#This Row],[Product_Name]]</f>
        <v>Tiempo Legend</v>
      </c>
      <c r="N2363" s="10" t="str">
        <f>Cleaned_Data[[#This Row],[Product_Line]]</f>
        <v>Soccer</v>
      </c>
      <c r="O2363" s="10" t="str">
        <f>Cleaned_Data[[#This Row],[Size]]</f>
        <v>M</v>
      </c>
      <c r="P2363" s="10" t="str">
        <f t="shared" si="72"/>
        <v>Tiempo Legend|Soccer|M</v>
      </c>
      <c r="Q2363" s="11">
        <f>Cleaned_Data[[#This Row],[Order_Date]]</f>
        <v>45529</v>
      </c>
      <c r="R2363" s="10" t="str">
        <f>Cleaned_Data[[#This Row],[Region]]</f>
        <v>Hyderabad</v>
      </c>
      <c r="S2363" s="10" t="str">
        <f>Cleaned_Data[[#This Row],[Sales_Channel]]</f>
        <v>Online</v>
      </c>
      <c r="T2363" s="10" t="str">
        <f>Cleaned_Data[[#This Row],[Gender_Category]]</f>
        <v>Kids</v>
      </c>
      <c r="U2363" t="str">
        <f t="shared" si="73"/>
        <v>DK-397</v>
      </c>
      <c r="V2363" s="10"/>
      <c r="W2363" s="10"/>
    </row>
    <row r="2364" spans="1:23" x14ac:dyDescent="0.3">
      <c r="A2364" s="10" t="s">
        <v>2683</v>
      </c>
      <c r="B2364" s="10">
        <f>Cleaned_Data[[#This Row],[Order_ID]]</f>
        <v>4476</v>
      </c>
      <c r="C2364" s="10" t="str">
        <f>_xlfn.XLOOKUP(P2364,Dim_Product!$E$2:$E$221,Dim_Product!$A$2:$A$221,"Not Found")</f>
        <v>PK-09</v>
      </c>
      <c r="D2364" s="10" t="str">
        <f>_xlfn.XLOOKUP(Table5[[#This Row],[Order_Date]],Table8[Date],Table8[Date_Key],"Not Found")</f>
        <v>DK-714</v>
      </c>
      <c r="E2364" s="10" t="str">
        <f>_xlfn.XLOOKUP(R2364,Table4[Region],Table4[Region_Key])</f>
        <v>RK-01</v>
      </c>
      <c r="F2364" s="10" t="str">
        <f>_xlfn.XLOOKUP(S2364,Table6[Sales_Channel],Table6[Channel_Key])</f>
        <v>CK-01</v>
      </c>
      <c r="G2364" s="10" t="str">
        <f>_xlfn.XLOOKUP(T2364,Table7[Gender_Category],Table7[Gender_Key])</f>
        <v>GK-02</v>
      </c>
      <c r="H2364" s="10">
        <f>Cleaned_Data[[#This Row],[Units_Sold]]</f>
        <v>2</v>
      </c>
      <c r="I2364" s="10">
        <f>Cleaned_Data[[#This Row],[MRP]]</f>
        <v>4495.47</v>
      </c>
      <c r="J2364" s="10">
        <f>Cleaned_Data[[#This Row],[Discount_Applied]]</f>
        <v>0</v>
      </c>
      <c r="K2364" s="10">
        <f>Cleaned_Data[[#This Row],[Revenue]]</f>
        <v>0</v>
      </c>
      <c r="L2364" s="10">
        <f>Cleaned_Data[[#This Row],[Profit]]</f>
        <v>560.20000000000005</v>
      </c>
      <c r="M2364" s="10" t="str">
        <f>Cleaned_Data[[#This Row],[Product_Name]]</f>
        <v>Waffle One</v>
      </c>
      <c r="N2364" s="10" t="str">
        <f>Cleaned_Data[[#This Row],[Product_Line]]</f>
        <v>Lifestyle</v>
      </c>
      <c r="O2364" s="10" t="str">
        <f>Cleaned_Data[[#This Row],[Size]]</f>
        <v>L</v>
      </c>
      <c r="P2364" s="10" t="str">
        <f t="shared" si="72"/>
        <v>Waffle One|Lifestyle|L</v>
      </c>
      <c r="Q2364" s="11">
        <f>Cleaned_Data[[#This Row],[Order_Date]]</f>
        <v>45846</v>
      </c>
      <c r="R2364" s="10" t="str">
        <f>Cleaned_Data[[#This Row],[Region]]</f>
        <v>Bangalore</v>
      </c>
      <c r="S2364" s="10" t="str">
        <f>Cleaned_Data[[#This Row],[Sales_Channel]]</f>
        <v>Online</v>
      </c>
      <c r="T2364" s="10" t="str">
        <f>Cleaned_Data[[#This Row],[Gender_Category]]</f>
        <v>Women</v>
      </c>
      <c r="U2364" t="str">
        <f t="shared" si="73"/>
        <v>DK-714</v>
      </c>
      <c r="V2364" s="10"/>
      <c r="W2364" s="10"/>
    </row>
    <row r="2365" spans="1:23" x14ac:dyDescent="0.3">
      <c r="A2365" s="10" t="s">
        <v>2684</v>
      </c>
      <c r="B2365" s="10">
        <f>Cleaned_Data[[#This Row],[Order_ID]]</f>
        <v>4477</v>
      </c>
      <c r="C2365" s="10" t="str">
        <f>_xlfn.XLOOKUP(P2365,Dim_Product!$E$2:$E$221,Dim_Product!$A$2:$A$221,"Not Found")</f>
        <v>PK-203</v>
      </c>
      <c r="D2365" s="10" t="str">
        <f>_xlfn.XLOOKUP(Table5[[#This Row],[Order_Date]],Table8[Date],Table8[Date_Key],"Not Found")</f>
        <v>DK-488</v>
      </c>
      <c r="E2365" s="10" t="str">
        <f>_xlfn.XLOOKUP(R2365,Table4[Region],Table4[Region_Key])</f>
        <v>RK-05</v>
      </c>
      <c r="F2365" s="10" t="str">
        <f>_xlfn.XLOOKUP(S2365,Table6[Sales_Channel],Table6[Channel_Key])</f>
        <v>CK-01</v>
      </c>
      <c r="G2365" s="10" t="str">
        <f>_xlfn.XLOOKUP(T2365,Table7[Gender_Category],Table7[Gender_Key])</f>
        <v>GK-03</v>
      </c>
      <c r="H2365" s="10">
        <f>Cleaned_Data[[#This Row],[Units_Sold]]</f>
        <v>2</v>
      </c>
      <c r="I2365" s="10">
        <f>Cleaned_Data[[#This Row],[MRP]]</f>
        <v>6110.0300000000007</v>
      </c>
      <c r="J2365" s="10">
        <f>Cleaned_Data[[#This Row],[Discount_Applied]]</f>
        <v>0</v>
      </c>
      <c r="K2365" s="10">
        <f>Cleaned_Data[[#This Row],[Revenue]]</f>
        <v>0</v>
      </c>
      <c r="L2365" s="10">
        <f>Cleaned_Data[[#This Row],[Profit]]</f>
        <v>-838.22</v>
      </c>
      <c r="M2365" s="10" t="str">
        <f>Cleaned_Data[[#This Row],[Product_Name]]</f>
        <v>Pegasus Turbo</v>
      </c>
      <c r="N2365" s="10" t="str">
        <f>Cleaned_Data[[#This Row],[Product_Line]]</f>
        <v>Running</v>
      </c>
      <c r="O2365" s="10" t="str">
        <f>Cleaned_Data[[#This Row],[Size]]</f>
        <v>6</v>
      </c>
      <c r="P2365" s="10" t="str">
        <f t="shared" si="72"/>
        <v>Pegasus Turbo|Running|6</v>
      </c>
      <c r="Q2365" s="11">
        <f>Cleaned_Data[[#This Row],[Order_Date]]</f>
        <v>45620</v>
      </c>
      <c r="R2365" s="10" t="str">
        <f>Cleaned_Data[[#This Row],[Region]]</f>
        <v>Delhi</v>
      </c>
      <c r="S2365" s="10" t="str">
        <f>Cleaned_Data[[#This Row],[Sales_Channel]]</f>
        <v>Online</v>
      </c>
      <c r="T2365" s="10" t="str">
        <f>Cleaned_Data[[#This Row],[Gender_Category]]</f>
        <v>Men</v>
      </c>
      <c r="U2365" t="str">
        <f t="shared" si="73"/>
        <v>DK-488</v>
      </c>
      <c r="V2365" s="10"/>
      <c r="W2365" s="10"/>
    </row>
    <row r="2366" spans="1:23" x14ac:dyDescent="0.3">
      <c r="A2366" s="10" t="s">
        <v>2685</v>
      </c>
      <c r="B2366" s="10">
        <f>Cleaned_Data[[#This Row],[Order_ID]]</f>
        <v>4478</v>
      </c>
      <c r="C2366" s="10" t="str">
        <f>_xlfn.XLOOKUP(P2366,Dim_Product!$E$2:$E$221,Dim_Product!$A$2:$A$221,"Not Found")</f>
        <v>PK-145</v>
      </c>
      <c r="D2366" s="10" t="str">
        <f>_xlfn.XLOOKUP(Table5[[#This Row],[Order_Date]],Table8[Date],Table8[Date_Key],"Not Found")</f>
        <v>Not Found</v>
      </c>
      <c r="E2366" s="10" t="str">
        <f>_xlfn.XLOOKUP(R2366,Table4[Region],Table4[Region_Key])</f>
        <v>RK-06</v>
      </c>
      <c r="F2366" s="10" t="str">
        <f>_xlfn.XLOOKUP(S2366,Table6[Sales_Channel],Table6[Channel_Key])</f>
        <v>CK-02</v>
      </c>
      <c r="G2366" s="10" t="str">
        <f>_xlfn.XLOOKUP(T2366,Table7[Gender_Category],Table7[Gender_Key])</f>
        <v>GK-02</v>
      </c>
      <c r="H2366" s="10">
        <f>Cleaned_Data[[#This Row],[Units_Sold]]</f>
        <v>4</v>
      </c>
      <c r="I2366" s="10">
        <f>Cleaned_Data[[#This Row],[MRP]]</f>
        <v>7748.38</v>
      </c>
      <c r="J2366" s="10">
        <f>Cleaned_Data[[#This Row],[Discount_Applied]]</f>
        <v>0</v>
      </c>
      <c r="K2366" s="10">
        <f>Cleaned_Data[[#This Row],[Revenue]]</f>
        <v>0</v>
      </c>
      <c r="L2366" s="10">
        <f>Cleaned_Data[[#This Row],[Profit]]</f>
        <v>3416.84</v>
      </c>
      <c r="M2366" s="10" t="str">
        <f>Cleaned_Data[[#This Row],[Product_Name]]</f>
        <v>Air Force 1</v>
      </c>
      <c r="N2366" s="10" t="str">
        <f>Cleaned_Data[[#This Row],[Product_Line]]</f>
        <v>Lifestyle</v>
      </c>
      <c r="O2366" s="10" t="str">
        <f>Cleaned_Data[[#This Row],[Size]]</f>
        <v>NA</v>
      </c>
      <c r="P2366" s="10" t="str">
        <f t="shared" si="72"/>
        <v>Air Force 1|Lifestyle|NA</v>
      </c>
      <c r="Q2366" s="11" t="str">
        <f>Cleaned_Data[[#This Row],[Order_Date]]</f>
        <v/>
      </c>
      <c r="R2366" s="10" t="str">
        <f>Cleaned_Data[[#This Row],[Region]]</f>
        <v>Kolkata</v>
      </c>
      <c r="S2366" s="10" t="str">
        <f>Cleaned_Data[[#This Row],[Sales_Channel]]</f>
        <v>Retail</v>
      </c>
      <c r="T2366" s="10" t="str">
        <f>Cleaned_Data[[#This Row],[Gender_Category]]</f>
        <v>Women</v>
      </c>
      <c r="U2366" t="str">
        <f t="shared" si="73"/>
        <v>Not Found</v>
      </c>
      <c r="V2366" s="10"/>
      <c r="W2366" s="10"/>
    </row>
    <row r="2367" spans="1:23" x14ac:dyDescent="0.3">
      <c r="A2367" s="10" t="s">
        <v>2686</v>
      </c>
      <c r="B2367" s="10">
        <f>Cleaned_Data[[#This Row],[Order_ID]]</f>
        <v>4479</v>
      </c>
      <c r="C2367" s="10" t="str">
        <f>_xlfn.XLOOKUP(P2367,Dim_Product!$E$2:$E$221,Dim_Product!$A$2:$A$221,"Not Found")</f>
        <v>PK-145</v>
      </c>
      <c r="D2367" s="10" t="str">
        <f>_xlfn.XLOOKUP(Table5[[#This Row],[Order_Date]],Table8[Date],Table8[Date_Key],"Not Found")</f>
        <v>DK-435</v>
      </c>
      <c r="E2367" s="10" t="str">
        <f>_xlfn.XLOOKUP(R2367,Table4[Region],Table4[Region_Key])</f>
        <v>RK-06</v>
      </c>
      <c r="F2367" s="10" t="str">
        <f>_xlfn.XLOOKUP(S2367,Table6[Sales_Channel],Table6[Channel_Key])</f>
        <v>CK-01</v>
      </c>
      <c r="G2367" s="10" t="str">
        <f>_xlfn.XLOOKUP(T2367,Table7[Gender_Category],Table7[Gender_Key])</f>
        <v>GK-01</v>
      </c>
      <c r="H2367" s="10">
        <f>Cleaned_Data[[#This Row],[Units_Sold]]</f>
        <v>2</v>
      </c>
      <c r="I2367" s="10">
        <f>Cleaned_Data[[#This Row],[MRP]]</f>
        <v>7530.67</v>
      </c>
      <c r="J2367" s="10">
        <f>Cleaned_Data[[#This Row],[Discount_Applied]]</f>
        <v>0</v>
      </c>
      <c r="K2367" s="10">
        <f>Cleaned_Data[[#This Row],[Revenue]]</f>
        <v>0</v>
      </c>
      <c r="L2367" s="10">
        <f>Cleaned_Data[[#This Row],[Profit]]</f>
        <v>3209.42</v>
      </c>
      <c r="M2367" s="10" t="str">
        <f>Cleaned_Data[[#This Row],[Product_Name]]</f>
        <v>Air Force 1</v>
      </c>
      <c r="N2367" s="10" t="str">
        <f>Cleaned_Data[[#This Row],[Product_Line]]</f>
        <v>Lifestyle</v>
      </c>
      <c r="O2367" s="10" t="str">
        <f>Cleaned_Data[[#This Row],[Size]]</f>
        <v>NA</v>
      </c>
      <c r="P2367" s="10" t="str">
        <f t="shared" si="72"/>
        <v>Air Force 1|Lifestyle|NA</v>
      </c>
      <c r="Q2367" s="11">
        <f>Cleaned_Data[[#This Row],[Order_Date]]</f>
        <v>45567</v>
      </c>
      <c r="R2367" s="10" t="str">
        <f>Cleaned_Data[[#This Row],[Region]]</f>
        <v>Kolkata</v>
      </c>
      <c r="S2367" s="10" t="str">
        <f>Cleaned_Data[[#This Row],[Sales_Channel]]</f>
        <v>Online</v>
      </c>
      <c r="T2367" s="10" t="str">
        <f>Cleaned_Data[[#This Row],[Gender_Category]]</f>
        <v>Kids</v>
      </c>
      <c r="U2367" t="str">
        <f t="shared" si="73"/>
        <v>DK-435</v>
      </c>
      <c r="V2367" s="10"/>
      <c r="W2367" s="10"/>
    </row>
    <row r="2368" spans="1:23" x14ac:dyDescent="0.3">
      <c r="A2368" s="10" t="s">
        <v>2687</v>
      </c>
      <c r="B2368" s="10">
        <f>Cleaned_Data[[#This Row],[Order_ID]]</f>
        <v>4480</v>
      </c>
      <c r="C2368" s="10" t="str">
        <f>_xlfn.XLOOKUP(P2368,Dim_Product!$E$2:$E$221,Dim_Product!$A$2:$A$221,"Not Found")</f>
        <v>PK-101</v>
      </c>
      <c r="D2368" s="10" t="str">
        <f>_xlfn.XLOOKUP(Table5[[#This Row],[Order_Date]],Table8[Date],Table8[Date_Key],"Not Found")</f>
        <v>DK-572</v>
      </c>
      <c r="E2368" s="10" t="str">
        <f>_xlfn.XLOOKUP(R2368,Table4[Region],Table4[Region_Key])</f>
        <v>RK-02</v>
      </c>
      <c r="F2368" s="10" t="str">
        <f>_xlfn.XLOOKUP(S2368,Table6[Sales_Channel],Table6[Channel_Key])</f>
        <v>CK-02</v>
      </c>
      <c r="G2368" s="10" t="str">
        <f>_xlfn.XLOOKUP(T2368,Table7[Gender_Category],Table7[Gender_Key])</f>
        <v>GK-03</v>
      </c>
      <c r="H2368" s="10">
        <f>Cleaned_Data[[#This Row],[Units_Sold]]</f>
        <v>2</v>
      </c>
      <c r="I2368" s="10">
        <f>Cleaned_Data[[#This Row],[MRP]]</f>
        <v>6110.0300000000007</v>
      </c>
      <c r="J2368" s="10">
        <f>Cleaned_Data[[#This Row],[Discount_Applied]]</f>
        <v>0.61</v>
      </c>
      <c r="K2368" s="10">
        <f>Cleaned_Data[[#This Row],[Revenue]]</f>
        <v>0</v>
      </c>
      <c r="L2368" s="10">
        <f>Cleaned_Data[[#This Row],[Profit]]</f>
        <v>1920.5</v>
      </c>
      <c r="M2368" s="10" t="str">
        <f>Cleaned_Data[[#This Row],[Product_Name]]</f>
        <v>SuperRep Go</v>
      </c>
      <c r="N2368" s="10" t="str">
        <f>Cleaned_Data[[#This Row],[Product_Line]]</f>
        <v>Training</v>
      </c>
      <c r="O2368" s="10" t="str">
        <f>Cleaned_Data[[#This Row],[Size]]</f>
        <v>7</v>
      </c>
      <c r="P2368" s="10" t="str">
        <f t="shared" si="72"/>
        <v>SuperRep Go|Training|7</v>
      </c>
      <c r="Q2368" s="11">
        <f>Cleaned_Data[[#This Row],[Order_Date]]</f>
        <v>45704</v>
      </c>
      <c r="R2368" s="10" t="str">
        <f>Cleaned_Data[[#This Row],[Region]]</f>
        <v>Hyderabad</v>
      </c>
      <c r="S2368" s="10" t="str">
        <f>Cleaned_Data[[#This Row],[Sales_Channel]]</f>
        <v>Retail</v>
      </c>
      <c r="T2368" s="10" t="str">
        <f>Cleaned_Data[[#This Row],[Gender_Category]]</f>
        <v>Men</v>
      </c>
      <c r="U2368" t="str">
        <f t="shared" si="73"/>
        <v>DK-572</v>
      </c>
      <c r="V2368" s="10"/>
      <c r="W2368" s="10"/>
    </row>
    <row r="2369" spans="1:23" x14ac:dyDescent="0.3">
      <c r="A2369" s="10" t="s">
        <v>2688</v>
      </c>
      <c r="B2369" s="10">
        <f>Cleaned_Data[[#This Row],[Order_ID]]</f>
        <v>4481</v>
      </c>
      <c r="C2369" s="10" t="str">
        <f>_xlfn.XLOOKUP(P2369,Dim_Product!$E$2:$E$221,Dim_Product!$A$2:$A$221,"Not Found")</f>
        <v>PK-60</v>
      </c>
      <c r="D2369" s="10" t="str">
        <f>_xlfn.XLOOKUP(Table5[[#This Row],[Order_Date]],Table8[Date],Table8[Date_Key],"Not Found")</f>
        <v>DK-167</v>
      </c>
      <c r="E2369" s="10" t="str">
        <f>_xlfn.XLOOKUP(R2369,Table4[Region],Table4[Region_Key])</f>
        <v>RK-05</v>
      </c>
      <c r="F2369" s="10" t="str">
        <f>_xlfn.XLOOKUP(S2369,Table6[Sales_Channel],Table6[Channel_Key])</f>
        <v>CK-02</v>
      </c>
      <c r="G2369" s="10" t="str">
        <f>_xlfn.XLOOKUP(T2369,Table7[Gender_Category],Table7[Gender_Key])</f>
        <v>GK-03</v>
      </c>
      <c r="H2369" s="10">
        <f>Cleaned_Data[[#This Row],[Units_Sold]]</f>
        <v>2</v>
      </c>
      <c r="I2369" s="10">
        <f>Cleaned_Data[[#This Row],[MRP]]</f>
        <v>8504.98</v>
      </c>
      <c r="J2369" s="10">
        <f>Cleaned_Data[[#This Row],[Discount_Applied]]</f>
        <v>0.88</v>
      </c>
      <c r="K2369" s="10">
        <f>Cleaned_Data[[#This Row],[Revenue]]</f>
        <v>0</v>
      </c>
      <c r="L2369" s="10">
        <f>Cleaned_Data[[#This Row],[Profit]]</f>
        <v>1227.48</v>
      </c>
      <c r="M2369" s="10" t="str">
        <f>Cleaned_Data[[#This Row],[Product_Name]]</f>
        <v>Mercurial Superfly</v>
      </c>
      <c r="N2369" s="10" t="str">
        <f>Cleaned_Data[[#This Row],[Product_Line]]</f>
        <v>Soccer</v>
      </c>
      <c r="O2369" s="10" t="str">
        <f>Cleaned_Data[[#This Row],[Size]]</f>
        <v>L</v>
      </c>
      <c r="P2369" s="10" t="str">
        <f t="shared" si="72"/>
        <v>Mercurial Superfly|Soccer|L</v>
      </c>
      <c r="Q2369" s="11">
        <f>Cleaned_Data[[#This Row],[Order_Date]]</f>
        <v>45299</v>
      </c>
      <c r="R2369" s="10" t="str">
        <f>Cleaned_Data[[#This Row],[Region]]</f>
        <v>Delhi</v>
      </c>
      <c r="S2369" s="10" t="str">
        <f>Cleaned_Data[[#This Row],[Sales_Channel]]</f>
        <v>Retail</v>
      </c>
      <c r="T2369" s="10" t="str">
        <f>Cleaned_Data[[#This Row],[Gender_Category]]</f>
        <v>Men</v>
      </c>
      <c r="U2369" t="str">
        <f t="shared" si="73"/>
        <v>DK-167</v>
      </c>
      <c r="V2369" s="10"/>
      <c r="W2369" s="10"/>
    </row>
    <row r="2370" spans="1:23" x14ac:dyDescent="0.3">
      <c r="A2370" s="10" t="s">
        <v>2689</v>
      </c>
      <c r="B2370" s="10">
        <f>Cleaned_Data[[#This Row],[Order_ID]]</f>
        <v>4482</v>
      </c>
      <c r="C2370" s="10" t="str">
        <f>_xlfn.XLOOKUP(P2370,Dim_Product!$E$2:$E$221,Dim_Product!$A$2:$A$221,"Not Found")</f>
        <v>PK-95</v>
      </c>
      <c r="D2370" s="10" t="str">
        <f>_xlfn.XLOOKUP(Table5[[#This Row],[Order_Date]],Table8[Date],Table8[Date_Key],"Not Found")</f>
        <v>DK-445</v>
      </c>
      <c r="E2370" s="10" t="str">
        <f>_xlfn.XLOOKUP(R2370,Table4[Region],Table4[Region_Key])</f>
        <v>RK-03</v>
      </c>
      <c r="F2370" s="10" t="str">
        <f>_xlfn.XLOOKUP(S2370,Table6[Sales_Channel],Table6[Channel_Key])</f>
        <v>CK-01</v>
      </c>
      <c r="G2370" s="10" t="str">
        <f>_xlfn.XLOOKUP(T2370,Table7[Gender_Category],Table7[Gender_Key])</f>
        <v>GK-01</v>
      </c>
      <c r="H2370" s="10">
        <f>Cleaned_Data[[#This Row],[Units_Sold]]</f>
        <v>2</v>
      </c>
      <c r="I2370" s="10">
        <f>Cleaned_Data[[#This Row],[MRP]]</f>
        <v>6110.0300000000007</v>
      </c>
      <c r="J2370" s="10">
        <f>Cleaned_Data[[#This Row],[Discount_Applied]]</f>
        <v>0</v>
      </c>
      <c r="K2370" s="10">
        <f>Cleaned_Data[[#This Row],[Revenue]]</f>
        <v>0</v>
      </c>
      <c r="L2370" s="10">
        <f>Cleaned_Data[[#This Row],[Profit]]</f>
        <v>-742.03</v>
      </c>
      <c r="M2370" s="10" t="str">
        <f>Cleaned_Data[[#This Row],[Product_Name]]</f>
        <v>Phantom GT</v>
      </c>
      <c r="N2370" s="10" t="str">
        <f>Cleaned_Data[[#This Row],[Product_Line]]</f>
        <v>Soccer</v>
      </c>
      <c r="O2370" s="10" t="str">
        <f>Cleaned_Data[[#This Row],[Size]]</f>
        <v>L</v>
      </c>
      <c r="P2370" s="10" t="str">
        <f t="shared" si="72"/>
        <v>Phantom GT|Soccer|L</v>
      </c>
      <c r="Q2370" s="11">
        <f>Cleaned_Data[[#This Row],[Order_Date]]</f>
        <v>45577</v>
      </c>
      <c r="R2370" s="10" t="str">
        <f>Cleaned_Data[[#This Row],[Region]]</f>
        <v>Mumbai</v>
      </c>
      <c r="S2370" s="10" t="str">
        <f>Cleaned_Data[[#This Row],[Sales_Channel]]</f>
        <v>Online</v>
      </c>
      <c r="T2370" s="10" t="str">
        <f>Cleaned_Data[[#This Row],[Gender_Category]]</f>
        <v>Kids</v>
      </c>
      <c r="U2370" t="str">
        <f t="shared" si="73"/>
        <v>DK-445</v>
      </c>
      <c r="V2370" s="10"/>
      <c r="W2370" s="10"/>
    </row>
    <row r="2371" spans="1:23" x14ac:dyDescent="0.3">
      <c r="A2371" s="10" t="s">
        <v>2690</v>
      </c>
      <c r="B2371" s="10">
        <f>Cleaned_Data[[#This Row],[Order_ID]]</f>
        <v>4483</v>
      </c>
      <c r="C2371" s="10" t="str">
        <f>_xlfn.XLOOKUP(P2371,Dim_Product!$E$2:$E$221,Dim_Product!$A$2:$A$221,"Not Found")</f>
        <v>PK-50</v>
      </c>
      <c r="D2371" s="10" t="str">
        <f>_xlfn.XLOOKUP(Table5[[#This Row],[Order_Date]],Table8[Date],Table8[Date_Key],"Not Found")</f>
        <v>Not Found</v>
      </c>
      <c r="E2371" s="10" t="str">
        <f>_xlfn.XLOOKUP(R2371,Table4[Region],Table4[Region_Key])</f>
        <v>RK-02</v>
      </c>
      <c r="F2371" s="10" t="str">
        <f>_xlfn.XLOOKUP(S2371,Table6[Sales_Channel],Table6[Channel_Key])</f>
        <v>CK-01</v>
      </c>
      <c r="G2371" s="10" t="str">
        <f>_xlfn.XLOOKUP(T2371,Table7[Gender_Category],Table7[Gender_Key])</f>
        <v>GK-01</v>
      </c>
      <c r="H2371" s="10">
        <f>Cleaned_Data[[#This Row],[Units_Sold]]</f>
        <v>2</v>
      </c>
      <c r="I2371" s="10">
        <f>Cleaned_Data[[#This Row],[MRP]]</f>
        <v>2844.04</v>
      </c>
      <c r="J2371" s="10">
        <f>Cleaned_Data[[#This Row],[Discount_Applied]]</f>
        <v>0.12</v>
      </c>
      <c r="K2371" s="10">
        <f>Cleaned_Data[[#This Row],[Revenue]]</f>
        <v>0</v>
      </c>
      <c r="L2371" s="10">
        <f>Cleaned_Data[[#This Row],[Profit]]</f>
        <v>-1026.8599999999999</v>
      </c>
      <c r="M2371" s="10" t="str">
        <f>Cleaned_Data[[#This Row],[Product_Name]]</f>
        <v>Blazer Mid</v>
      </c>
      <c r="N2371" s="10" t="str">
        <f>Cleaned_Data[[#This Row],[Product_Line]]</f>
        <v>Lifestyle</v>
      </c>
      <c r="O2371" s="10" t="str">
        <f>Cleaned_Data[[#This Row],[Size]]</f>
        <v>M</v>
      </c>
      <c r="P2371" s="10" t="str">
        <f t="shared" ref="P2371:P2387" si="74">TRIM(M2371)&amp;"|"&amp;TRIM(N2371)&amp;"|"&amp;TRIM(O2371)</f>
        <v>Blazer Mid|Lifestyle|M</v>
      </c>
      <c r="Q2371" s="11" t="str">
        <f>Cleaned_Data[[#This Row],[Order_Date]]</f>
        <v/>
      </c>
      <c r="R2371" s="10" t="str">
        <f>Cleaned_Data[[#This Row],[Region]]</f>
        <v>Hyderabad</v>
      </c>
      <c r="S2371" s="10" t="str">
        <f>Cleaned_Data[[#This Row],[Sales_Channel]]</f>
        <v>Online</v>
      </c>
      <c r="T2371" s="10" t="str">
        <f>Cleaned_Data[[#This Row],[Gender_Category]]</f>
        <v>Kids</v>
      </c>
      <c r="U2371" t="str">
        <f t="shared" ref="U2371:U2387" si="75">IF(D2371="",0,D2371)</f>
        <v>Not Found</v>
      </c>
      <c r="V2371" s="10"/>
      <c r="W2371" s="10"/>
    </row>
    <row r="2372" spans="1:23" x14ac:dyDescent="0.3">
      <c r="A2372" s="10" t="s">
        <v>2691</v>
      </c>
      <c r="B2372" s="10">
        <f>Cleaned_Data[[#This Row],[Order_ID]]</f>
        <v>4484</v>
      </c>
      <c r="C2372" s="10" t="str">
        <f>_xlfn.XLOOKUP(P2372,Dim_Product!$E$2:$E$221,Dim_Product!$A$2:$A$221,"Not Found")</f>
        <v>PK-180</v>
      </c>
      <c r="D2372" s="10" t="str">
        <f>_xlfn.XLOOKUP(Table5[[#This Row],[Order_Date]],Table8[Date],Table8[Date_Key],"Not Found")</f>
        <v>DK-446</v>
      </c>
      <c r="E2372" s="10" t="str">
        <f>_xlfn.XLOOKUP(R2372,Table4[Region],Table4[Region_Key])</f>
        <v>RK-02</v>
      </c>
      <c r="F2372" s="10" t="str">
        <f>_xlfn.XLOOKUP(S2372,Table6[Sales_Channel],Table6[Channel_Key])</f>
        <v>CK-02</v>
      </c>
      <c r="G2372" s="10" t="str">
        <f>_xlfn.XLOOKUP(T2372,Table7[Gender_Category],Table7[Gender_Key])</f>
        <v>GK-03</v>
      </c>
      <c r="H2372" s="10">
        <f>Cleaned_Data[[#This Row],[Units_Sold]]</f>
        <v>3</v>
      </c>
      <c r="I2372" s="10">
        <f>Cleaned_Data[[#This Row],[MRP]]</f>
        <v>5981.92</v>
      </c>
      <c r="J2372" s="10">
        <f>Cleaned_Data[[#This Row],[Discount_Applied]]</f>
        <v>0.8</v>
      </c>
      <c r="K2372" s="10">
        <f>Cleaned_Data[[#This Row],[Revenue]]</f>
        <v>3589.15</v>
      </c>
      <c r="L2372" s="10">
        <f>Cleaned_Data[[#This Row],[Profit]]</f>
        <v>-751.05</v>
      </c>
      <c r="M2372" s="10" t="str">
        <f>Cleaned_Data[[#This Row],[Product_Name]]</f>
        <v>Air Jordan</v>
      </c>
      <c r="N2372" s="10" t="str">
        <f>Cleaned_Data[[#This Row],[Product_Line]]</f>
        <v>Basketball</v>
      </c>
      <c r="O2372" s="10" t="str">
        <f>Cleaned_Data[[#This Row],[Size]]</f>
        <v>11</v>
      </c>
      <c r="P2372" s="10" t="str">
        <f t="shared" si="74"/>
        <v>Air Jordan|Basketball|11</v>
      </c>
      <c r="Q2372" s="11">
        <f>Cleaned_Data[[#This Row],[Order_Date]]</f>
        <v>45578</v>
      </c>
      <c r="R2372" s="10" t="str">
        <f>Cleaned_Data[[#This Row],[Region]]</f>
        <v>Hyderabad</v>
      </c>
      <c r="S2372" s="10" t="str">
        <f>Cleaned_Data[[#This Row],[Sales_Channel]]</f>
        <v>Retail</v>
      </c>
      <c r="T2372" s="10" t="str">
        <f>Cleaned_Data[[#This Row],[Gender_Category]]</f>
        <v>Men</v>
      </c>
      <c r="U2372" t="str">
        <f t="shared" si="75"/>
        <v>DK-446</v>
      </c>
      <c r="V2372" s="10"/>
      <c r="W2372" s="10"/>
    </row>
    <row r="2373" spans="1:23" x14ac:dyDescent="0.3">
      <c r="A2373" s="10" t="s">
        <v>2692</v>
      </c>
      <c r="B2373" s="10">
        <f>Cleaned_Data[[#This Row],[Order_ID]]</f>
        <v>4485</v>
      </c>
      <c r="C2373" s="10" t="str">
        <f>_xlfn.XLOOKUP(P2373,Dim_Product!$E$2:$E$221,Dim_Product!$A$2:$A$221,"Not Found")</f>
        <v>PK-10</v>
      </c>
      <c r="D2373" s="10" t="str">
        <f>_xlfn.XLOOKUP(Table5[[#This Row],[Order_Date]],Table8[Date],Table8[Date_Key],"Not Found")</f>
        <v>DK-486</v>
      </c>
      <c r="E2373" s="10" t="str">
        <f>_xlfn.XLOOKUP(R2373,Table4[Region],Table4[Region_Key])</f>
        <v>RK-04</v>
      </c>
      <c r="F2373" s="10" t="str">
        <f>_xlfn.XLOOKUP(S2373,Table6[Sales_Channel],Table6[Channel_Key])</f>
        <v>CK-02</v>
      </c>
      <c r="G2373" s="10" t="str">
        <f>_xlfn.XLOOKUP(T2373,Table7[Gender_Category],Table7[Gender_Key])</f>
        <v>GK-03</v>
      </c>
      <c r="H2373" s="10">
        <f>Cleaned_Data[[#This Row],[Units_Sold]]</f>
        <v>2</v>
      </c>
      <c r="I2373" s="10">
        <f>Cleaned_Data[[#This Row],[MRP]]</f>
        <v>6110.0300000000007</v>
      </c>
      <c r="J2373" s="10">
        <f>Cleaned_Data[[#This Row],[Discount_Applied]]</f>
        <v>0.78</v>
      </c>
      <c r="K2373" s="10">
        <f>Cleaned_Data[[#This Row],[Revenue]]</f>
        <v>0</v>
      </c>
      <c r="L2373" s="10">
        <f>Cleaned_Data[[#This Row],[Profit]]</f>
        <v>-367.25</v>
      </c>
      <c r="M2373" s="10" t="str">
        <f>Cleaned_Data[[#This Row],[Product_Name]]</f>
        <v>Flex Trainer</v>
      </c>
      <c r="N2373" s="10" t="str">
        <f>Cleaned_Data[[#This Row],[Product_Line]]</f>
        <v>Training</v>
      </c>
      <c r="O2373" s="10" t="str">
        <f>Cleaned_Data[[#This Row],[Size]]</f>
        <v>L</v>
      </c>
      <c r="P2373" s="10" t="str">
        <f t="shared" si="74"/>
        <v>Flex Trainer|Training|L</v>
      </c>
      <c r="Q2373" s="11">
        <f>Cleaned_Data[[#This Row],[Order_Date]]</f>
        <v>45618</v>
      </c>
      <c r="R2373" s="10" t="str">
        <f>Cleaned_Data[[#This Row],[Region]]</f>
        <v>Pune</v>
      </c>
      <c r="S2373" s="10" t="str">
        <f>Cleaned_Data[[#This Row],[Sales_Channel]]</f>
        <v>Retail</v>
      </c>
      <c r="T2373" s="10" t="str">
        <f>Cleaned_Data[[#This Row],[Gender_Category]]</f>
        <v>Men</v>
      </c>
      <c r="U2373" t="str">
        <f t="shared" si="75"/>
        <v>DK-486</v>
      </c>
      <c r="V2373" s="10"/>
      <c r="W2373" s="10"/>
    </row>
    <row r="2374" spans="1:23" x14ac:dyDescent="0.3">
      <c r="A2374" s="10" t="s">
        <v>2693</v>
      </c>
      <c r="B2374" s="10">
        <f>Cleaned_Data[[#This Row],[Order_ID]]</f>
        <v>4486</v>
      </c>
      <c r="C2374" s="10" t="str">
        <f>_xlfn.XLOOKUP(P2374,Dim_Product!$E$2:$E$221,Dim_Product!$A$2:$A$221,"Not Found")</f>
        <v>PK-70</v>
      </c>
      <c r="D2374" s="10" t="str">
        <f>_xlfn.XLOOKUP(Table5[[#This Row],[Order_Date]],Table8[Date],Table8[Date_Key],"Not Found")</f>
        <v>Not Found</v>
      </c>
      <c r="E2374" s="10" t="str">
        <f>_xlfn.XLOOKUP(R2374,Table4[Region],Table4[Region_Key])</f>
        <v>RK-01</v>
      </c>
      <c r="F2374" s="10" t="str">
        <f>_xlfn.XLOOKUP(S2374,Table6[Sales_Channel],Table6[Channel_Key])</f>
        <v>CK-01</v>
      </c>
      <c r="G2374" s="10" t="str">
        <f>_xlfn.XLOOKUP(T2374,Table7[Gender_Category],Table7[Gender_Key])</f>
        <v>GK-02</v>
      </c>
      <c r="H2374" s="10">
        <f>Cleaned_Data[[#This Row],[Units_Sold]]</f>
        <v>2</v>
      </c>
      <c r="I2374" s="10">
        <f>Cleaned_Data[[#This Row],[MRP]]</f>
        <v>6110.0300000000007</v>
      </c>
      <c r="J2374" s="10">
        <f>Cleaned_Data[[#This Row],[Discount_Applied]]</f>
        <v>0</v>
      </c>
      <c r="K2374" s="10">
        <f>Cleaned_Data[[#This Row],[Revenue]]</f>
        <v>0</v>
      </c>
      <c r="L2374" s="10">
        <f>Cleaned_Data[[#This Row],[Profit]]</f>
        <v>3338.79</v>
      </c>
      <c r="M2374" s="10" t="str">
        <f>Cleaned_Data[[#This Row],[Product_Name]]</f>
        <v>Flex Trainer</v>
      </c>
      <c r="N2374" s="10" t="str">
        <f>Cleaned_Data[[#This Row],[Product_Line]]</f>
        <v>Training</v>
      </c>
      <c r="O2374" s="10" t="str">
        <f>Cleaned_Data[[#This Row],[Size]]</f>
        <v>XL</v>
      </c>
      <c r="P2374" s="10" t="str">
        <f t="shared" si="74"/>
        <v>Flex Trainer|Training|XL</v>
      </c>
      <c r="Q2374" s="11" t="str">
        <f>Cleaned_Data[[#This Row],[Order_Date]]</f>
        <v/>
      </c>
      <c r="R2374" s="10" t="str">
        <f>Cleaned_Data[[#This Row],[Region]]</f>
        <v>Bangalore</v>
      </c>
      <c r="S2374" s="10" t="str">
        <f>Cleaned_Data[[#This Row],[Sales_Channel]]</f>
        <v>Online</v>
      </c>
      <c r="T2374" s="10" t="str">
        <f>Cleaned_Data[[#This Row],[Gender_Category]]</f>
        <v>Women</v>
      </c>
      <c r="U2374" t="str">
        <f t="shared" si="75"/>
        <v>Not Found</v>
      </c>
      <c r="V2374" s="10"/>
      <c r="W2374" s="10"/>
    </row>
    <row r="2375" spans="1:23" x14ac:dyDescent="0.3">
      <c r="A2375" s="10" t="s">
        <v>2694</v>
      </c>
      <c r="B2375" s="10">
        <f>Cleaned_Data[[#This Row],[Order_ID]]</f>
        <v>4487</v>
      </c>
      <c r="C2375" s="10" t="str">
        <f>_xlfn.XLOOKUP(P2375,Dim_Product!$E$2:$E$221,Dim_Product!$A$2:$A$221,"Not Found")</f>
        <v>PK-119</v>
      </c>
      <c r="D2375" s="10" t="str">
        <f>_xlfn.XLOOKUP(Table5[[#This Row],[Order_Date]],Table8[Date],Table8[Date_Key],"Not Found")</f>
        <v>DK-373</v>
      </c>
      <c r="E2375" s="10" t="str">
        <f>_xlfn.XLOOKUP(R2375,Table4[Region],Table4[Region_Key])</f>
        <v>RK-04</v>
      </c>
      <c r="F2375" s="10" t="str">
        <f>_xlfn.XLOOKUP(S2375,Table6[Sales_Channel],Table6[Channel_Key])</f>
        <v>CK-02</v>
      </c>
      <c r="G2375" s="10" t="str">
        <f>_xlfn.XLOOKUP(T2375,Table7[Gender_Category],Table7[Gender_Key])</f>
        <v>GK-03</v>
      </c>
      <c r="H2375" s="10">
        <f>Cleaned_Data[[#This Row],[Units_Sold]]</f>
        <v>2</v>
      </c>
      <c r="I2375" s="10">
        <f>Cleaned_Data[[#This Row],[MRP]]</f>
        <v>9009.7099999999991</v>
      </c>
      <c r="J2375" s="10">
        <f>Cleaned_Data[[#This Row],[Discount_Applied]]</f>
        <v>0.4</v>
      </c>
      <c r="K2375" s="10">
        <f>Cleaned_Data[[#This Row],[Revenue]]</f>
        <v>0</v>
      </c>
      <c r="L2375" s="10">
        <f>Cleaned_Data[[#This Row],[Profit]]</f>
        <v>-996.86</v>
      </c>
      <c r="M2375" s="10" t="str">
        <f>Cleaned_Data[[#This Row],[Product_Name]]</f>
        <v>Air Force 1</v>
      </c>
      <c r="N2375" s="10" t="str">
        <f>Cleaned_Data[[#This Row],[Product_Line]]</f>
        <v>Lifestyle</v>
      </c>
      <c r="O2375" s="10" t="str">
        <f>Cleaned_Data[[#This Row],[Size]]</f>
        <v>L</v>
      </c>
      <c r="P2375" s="10" t="str">
        <f t="shared" si="74"/>
        <v>Air Force 1|Lifestyle|L</v>
      </c>
      <c r="Q2375" s="11">
        <f>Cleaned_Data[[#This Row],[Order_Date]]</f>
        <v>45505</v>
      </c>
      <c r="R2375" s="10" t="str">
        <f>Cleaned_Data[[#This Row],[Region]]</f>
        <v>Pune</v>
      </c>
      <c r="S2375" s="10" t="str">
        <f>Cleaned_Data[[#This Row],[Sales_Channel]]</f>
        <v>Retail</v>
      </c>
      <c r="T2375" s="10" t="str">
        <f>Cleaned_Data[[#This Row],[Gender_Category]]</f>
        <v>Men</v>
      </c>
      <c r="U2375" t="str">
        <f t="shared" si="75"/>
        <v>DK-373</v>
      </c>
      <c r="V2375" s="10"/>
      <c r="W2375" s="10"/>
    </row>
    <row r="2376" spans="1:23" x14ac:dyDescent="0.3">
      <c r="A2376" s="10" t="s">
        <v>2695</v>
      </c>
      <c r="B2376" s="10">
        <f>Cleaned_Data[[#This Row],[Order_ID]]</f>
        <v>4488</v>
      </c>
      <c r="C2376" s="10" t="str">
        <f>_xlfn.XLOOKUP(P2376,Dim_Product!$E$2:$E$221,Dim_Product!$A$2:$A$221,"Not Found")</f>
        <v>PK-178</v>
      </c>
      <c r="D2376" s="10" t="str">
        <f>_xlfn.XLOOKUP(Table5[[#This Row],[Order_Date]],Table8[Date],Table8[Date_Key],"Not Found")</f>
        <v>DK-483</v>
      </c>
      <c r="E2376" s="10" t="str">
        <f>_xlfn.XLOOKUP(R2376,Table4[Region],Table4[Region_Key])</f>
        <v>RK-04</v>
      </c>
      <c r="F2376" s="10" t="str">
        <f>_xlfn.XLOOKUP(S2376,Table6[Sales_Channel],Table6[Channel_Key])</f>
        <v>CK-02</v>
      </c>
      <c r="G2376" s="10" t="str">
        <f>_xlfn.XLOOKUP(T2376,Table7[Gender_Category],Table7[Gender_Key])</f>
        <v>GK-02</v>
      </c>
      <c r="H2376" s="10">
        <f>Cleaned_Data[[#This Row],[Units_Sold]]</f>
        <v>2</v>
      </c>
      <c r="I2376" s="10">
        <f>Cleaned_Data[[#This Row],[MRP]]</f>
        <v>6110.0300000000007</v>
      </c>
      <c r="J2376" s="10">
        <f>Cleaned_Data[[#This Row],[Discount_Applied]]</f>
        <v>0</v>
      </c>
      <c r="K2376" s="10">
        <f>Cleaned_Data[[#This Row],[Revenue]]</f>
        <v>0</v>
      </c>
      <c r="L2376" s="10">
        <f>Cleaned_Data[[#This Row],[Profit]]</f>
        <v>3045.38</v>
      </c>
      <c r="M2376" s="10" t="str">
        <f>Cleaned_Data[[#This Row],[Product_Name]]</f>
        <v>Flex Trainer</v>
      </c>
      <c r="N2376" s="10" t="str">
        <f>Cleaned_Data[[#This Row],[Product_Line]]</f>
        <v>Training</v>
      </c>
      <c r="O2376" s="10" t="str">
        <f>Cleaned_Data[[#This Row],[Size]]</f>
        <v>8</v>
      </c>
      <c r="P2376" s="10" t="str">
        <f t="shared" si="74"/>
        <v>Flex Trainer|Training|8</v>
      </c>
      <c r="Q2376" s="11">
        <f>Cleaned_Data[[#This Row],[Order_Date]]</f>
        <v>45615</v>
      </c>
      <c r="R2376" s="10" t="str">
        <f>Cleaned_Data[[#This Row],[Region]]</f>
        <v>Pune</v>
      </c>
      <c r="S2376" s="10" t="str">
        <f>Cleaned_Data[[#This Row],[Sales_Channel]]</f>
        <v>Retail</v>
      </c>
      <c r="T2376" s="10" t="str">
        <f>Cleaned_Data[[#This Row],[Gender_Category]]</f>
        <v>Women</v>
      </c>
      <c r="U2376" t="str">
        <f t="shared" si="75"/>
        <v>DK-483</v>
      </c>
      <c r="V2376" s="10"/>
      <c r="W2376" s="10"/>
    </row>
    <row r="2377" spans="1:23" x14ac:dyDescent="0.3">
      <c r="A2377" s="10" t="s">
        <v>2696</v>
      </c>
      <c r="B2377" s="10">
        <f>Cleaned_Data[[#This Row],[Order_ID]]</f>
        <v>4489</v>
      </c>
      <c r="C2377" s="10" t="str">
        <f>_xlfn.XLOOKUP(P2377,Dim_Product!$E$2:$E$221,Dim_Product!$A$2:$A$221,"Not Found")</f>
        <v>PK-151</v>
      </c>
      <c r="D2377" s="10" t="str">
        <f>_xlfn.XLOOKUP(Table5[[#This Row],[Order_Date]],Table8[Date],Table8[Date_Key],"Not Found")</f>
        <v>DK-688</v>
      </c>
      <c r="E2377" s="10" t="str">
        <f>_xlfn.XLOOKUP(R2377,Table4[Region],Table4[Region_Key])</f>
        <v>RK-01</v>
      </c>
      <c r="F2377" s="10" t="str">
        <f>_xlfn.XLOOKUP(S2377,Table6[Sales_Channel],Table6[Channel_Key])</f>
        <v>CK-02</v>
      </c>
      <c r="G2377" s="10" t="str">
        <f>_xlfn.XLOOKUP(T2377,Table7[Gender_Category],Table7[Gender_Key])</f>
        <v>GK-01</v>
      </c>
      <c r="H2377" s="10">
        <f>Cleaned_Data[[#This Row],[Units_Sold]]</f>
        <v>3</v>
      </c>
      <c r="I2377" s="10">
        <f>Cleaned_Data[[#This Row],[MRP]]</f>
        <v>6110.0300000000007</v>
      </c>
      <c r="J2377" s="10">
        <f>Cleaned_Data[[#This Row],[Discount_Applied]]</f>
        <v>0</v>
      </c>
      <c r="K2377" s="10">
        <f>Cleaned_Data[[#This Row],[Revenue]]</f>
        <v>0</v>
      </c>
      <c r="L2377" s="10">
        <f>Cleaned_Data[[#This Row],[Profit]]</f>
        <v>1890.99</v>
      </c>
      <c r="M2377" s="10" t="str">
        <f>Cleaned_Data[[#This Row],[Product_Name]]</f>
        <v>Blazer Mid</v>
      </c>
      <c r="N2377" s="10" t="str">
        <f>Cleaned_Data[[#This Row],[Product_Line]]</f>
        <v>Lifestyle</v>
      </c>
      <c r="O2377" s="10" t="str">
        <f>Cleaned_Data[[#This Row],[Size]]</f>
        <v>9</v>
      </c>
      <c r="P2377" s="10" t="str">
        <f t="shared" si="74"/>
        <v>Blazer Mid|Lifestyle|9</v>
      </c>
      <c r="Q2377" s="11">
        <f>Cleaned_Data[[#This Row],[Order_Date]]</f>
        <v>45820</v>
      </c>
      <c r="R2377" s="10" t="str">
        <f>Cleaned_Data[[#This Row],[Region]]</f>
        <v>Bangalore</v>
      </c>
      <c r="S2377" s="10" t="str">
        <f>Cleaned_Data[[#This Row],[Sales_Channel]]</f>
        <v>Retail</v>
      </c>
      <c r="T2377" s="10" t="str">
        <f>Cleaned_Data[[#This Row],[Gender_Category]]</f>
        <v>Kids</v>
      </c>
      <c r="U2377" t="str">
        <f t="shared" si="75"/>
        <v>DK-688</v>
      </c>
      <c r="V2377" s="10"/>
      <c r="W2377" s="10"/>
    </row>
    <row r="2378" spans="1:23" x14ac:dyDescent="0.3">
      <c r="A2378" s="10" t="s">
        <v>2697</v>
      </c>
      <c r="B2378" s="10">
        <f>Cleaned_Data[[#This Row],[Order_ID]]</f>
        <v>4490</v>
      </c>
      <c r="C2378" s="10" t="str">
        <f>_xlfn.XLOOKUP(P2378,Dim_Product!$E$2:$E$221,Dim_Product!$A$2:$A$221,"Not Found")</f>
        <v>PK-77</v>
      </c>
      <c r="D2378" s="10" t="str">
        <f>_xlfn.XLOOKUP(Table5[[#This Row],[Order_Date]],Table8[Date],Table8[Date_Key],"Not Found")</f>
        <v>DK-377</v>
      </c>
      <c r="E2378" s="10" t="str">
        <f>_xlfn.XLOOKUP(R2378,Table4[Region],Table4[Region_Key])</f>
        <v>RK-06</v>
      </c>
      <c r="F2378" s="10" t="str">
        <f>_xlfn.XLOOKUP(S2378,Table6[Sales_Channel],Table6[Channel_Key])</f>
        <v>CK-01</v>
      </c>
      <c r="G2378" s="10" t="str">
        <f>_xlfn.XLOOKUP(T2378,Table7[Gender_Category],Table7[Gender_Key])</f>
        <v>GK-02</v>
      </c>
      <c r="H2378" s="10">
        <f>Cleaned_Data[[#This Row],[Units_Sold]]</f>
        <v>0</v>
      </c>
      <c r="I2378" s="10">
        <f>Cleaned_Data[[#This Row],[MRP]]</f>
        <v>6110.0300000000007</v>
      </c>
      <c r="J2378" s="10">
        <f>Cleaned_Data[[#This Row],[Discount_Applied]]</f>
        <v>0</v>
      </c>
      <c r="K2378" s="10">
        <f>Cleaned_Data[[#This Row],[Revenue]]</f>
        <v>0</v>
      </c>
      <c r="L2378" s="10">
        <f>Cleaned_Data[[#This Row],[Profit]]</f>
        <v>-1173.8399999999999</v>
      </c>
      <c r="M2378" s="10" t="str">
        <f>Cleaned_Data[[#This Row],[Product_Name]]</f>
        <v>Metcon 7</v>
      </c>
      <c r="N2378" s="10" t="str">
        <f>Cleaned_Data[[#This Row],[Product_Line]]</f>
        <v>Training</v>
      </c>
      <c r="O2378" s="10" t="str">
        <f>Cleaned_Data[[#This Row],[Size]]</f>
        <v>L</v>
      </c>
      <c r="P2378" s="10" t="str">
        <f t="shared" si="74"/>
        <v>Metcon 7|Training|L</v>
      </c>
      <c r="Q2378" s="11">
        <f>Cleaned_Data[[#This Row],[Order_Date]]</f>
        <v>45509</v>
      </c>
      <c r="R2378" s="10" t="str">
        <f>Cleaned_Data[[#This Row],[Region]]</f>
        <v>Kolkata</v>
      </c>
      <c r="S2378" s="10" t="str">
        <f>Cleaned_Data[[#This Row],[Sales_Channel]]</f>
        <v>Online</v>
      </c>
      <c r="T2378" s="10" t="str">
        <f>Cleaned_Data[[#This Row],[Gender_Category]]</f>
        <v>Women</v>
      </c>
      <c r="U2378" t="str">
        <f t="shared" si="75"/>
        <v>DK-377</v>
      </c>
      <c r="V2378" s="10"/>
      <c r="W2378" s="10"/>
    </row>
    <row r="2379" spans="1:23" x14ac:dyDescent="0.3">
      <c r="A2379" s="10" t="s">
        <v>2698</v>
      </c>
      <c r="B2379" s="10">
        <f>Cleaned_Data[[#This Row],[Order_ID]]</f>
        <v>4491</v>
      </c>
      <c r="C2379" s="10" t="str">
        <f>_xlfn.XLOOKUP(P2379,Dim_Product!$E$2:$E$221,Dim_Product!$A$2:$A$221,"Not Found")</f>
        <v>PK-118</v>
      </c>
      <c r="D2379" s="10" t="str">
        <f>_xlfn.XLOOKUP(Table5[[#This Row],[Order_Date]],Table8[Date],Table8[Date_Key],"Not Found")</f>
        <v>DK-501</v>
      </c>
      <c r="E2379" s="10" t="str">
        <f>_xlfn.XLOOKUP(R2379,Table4[Region],Table4[Region_Key])</f>
        <v>RK-06</v>
      </c>
      <c r="F2379" s="10" t="str">
        <f>_xlfn.XLOOKUP(S2379,Table6[Sales_Channel],Table6[Channel_Key])</f>
        <v>CK-01</v>
      </c>
      <c r="G2379" s="10" t="str">
        <f>_xlfn.XLOOKUP(T2379,Table7[Gender_Category],Table7[Gender_Key])</f>
        <v>GK-02</v>
      </c>
      <c r="H2379" s="10">
        <f>Cleaned_Data[[#This Row],[Units_Sold]]</f>
        <v>0</v>
      </c>
      <c r="I2379" s="10">
        <f>Cleaned_Data[[#This Row],[MRP]]</f>
        <v>6110.0300000000007</v>
      </c>
      <c r="J2379" s="10">
        <f>Cleaned_Data[[#This Row],[Discount_Applied]]</f>
        <v>0</v>
      </c>
      <c r="K2379" s="10">
        <f>Cleaned_Data[[#This Row],[Revenue]]</f>
        <v>0</v>
      </c>
      <c r="L2379" s="10">
        <f>Cleaned_Data[[#This Row],[Profit]]</f>
        <v>3066.85</v>
      </c>
      <c r="M2379" s="10" t="str">
        <f>Cleaned_Data[[#This Row],[Product_Name]]</f>
        <v>Pegasus Turbo</v>
      </c>
      <c r="N2379" s="10" t="str">
        <f>Cleaned_Data[[#This Row],[Product_Line]]</f>
        <v>Running</v>
      </c>
      <c r="O2379" s="10" t="str">
        <f>Cleaned_Data[[#This Row],[Size]]</f>
        <v>M</v>
      </c>
      <c r="P2379" s="10" t="str">
        <f t="shared" si="74"/>
        <v>Pegasus Turbo|Running|M</v>
      </c>
      <c r="Q2379" s="11">
        <f>Cleaned_Data[[#This Row],[Order_Date]]</f>
        <v>45633</v>
      </c>
      <c r="R2379" s="10" t="str">
        <f>Cleaned_Data[[#This Row],[Region]]</f>
        <v>Kolkata</v>
      </c>
      <c r="S2379" s="10" t="str">
        <f>Cleaned_Data[[#This Row],[Sales_Channel]]</f>
        <v>Online</v>
      </c>
      <c r="T2379" s="10" t="str">
        <f>Cleaned_Data[[#This Row],[Gender_Category]]</f>
        <v>Women</v>
      </c>
      <c r="U2379" t="str">
        <f t="shared" si="75"/>
        <v>DK-501</v>
      </c>
      <c r="V2379" s="10"/>
      <c r="W2379" s="10"/>
    </row>
    <row r="2380" spans="1:23" x14ac:dyDescent="0.3">
      <c r="A2380" s="10" t="s">
        <v>2699</v>
      </c>
      <c r="B2380" s="10">
        <f>Cleaned_Data[[#This Row],[Order_ID]]</f>
        <v>4492</v>
      </c>
      <c r="C2380" s="10" t="str">
        <f>_xlfn.XLOOKUP(P2380,Dim_Product!$E$2:$E$221,Dim_Product!$A$2:$A$221,"Not Found")</f>
        <v>PK-94</v>
      </c>
      <c r="D2380" s="10" t="str">
        <f>_xlfn.XLOOKUP(Table5[[#This Row],[Order_Date]],Table8[Date],Table8[Date_Key],"Not Found")</f>
        <v>DK-401</v>
      </c>
      <c r="E2380" s="10" t="str">
        <f>_xlfn.XLOOKUP(R2380,Table4[Region],Table4[Region_Key])</f>
        <v>RK-03</v>
      </c>
      <c r="F2380" s="10" t="str">
        <f>_xlfn.XLOOKUP(S2380,Table6[Sales_Channel],Table6[Channel_Key])</f>
        <v>CK-02</v>
      </c>
      <c r="G2380" s="10" t="str">
        <f>_xlfn.XLOOKUP(T2380,Table7[Gender_Category],Table7[Gender_Key])</f>
        <v>GK-03</v>
      </c>
      <c r="H2380" s="10">
        <f>Cleaned_Data[[#This Row],[Units_Sold]]</f>
        <v>2</v>
      </c>
      <c r="I2380" s="10">
        <f>Cleaned_Data[[#This Row],[MRP]]</f>
        <v>6110.0300000000007</v>
      </c>
      <c r="J2380" s="10">
        <f>Cleaned_Data[[#This Row],[Discount_Applied]]</f>
        <v>0</v>
      </c>
      <c r="K2380" s="10">
        <f>Cleaned_Data[[#This Row],[Revenue]]</f>
        <v>0</v>
      </c>
      <c r="L2380" s="10">
        <f>Cleaned_Data[[#This Row],[Profit]]</f>
        <v>2397.23</v>
      </c>
      <c r="M2380" s="10" t="str">
        <f>Cleaned_Data[[#This Row],[Product_Name]]</f>
        <v>Air Force 1</v>
      </c>
      <c r="N2380" s="10" t="str">
        <f>Cleaned_Data[[#This Row],[Product_Line]]</f>
        <v>Lifestyle</v>
      </c>
      <c r="O2380" s="10" t="str">
        <f>Cleaned_Data[[#This Row],[Size]]</f>
        <v>M</v>
      </c>
      <c r="P2380" s="10" t="str">
        <f t="shared" si="74"/>
        <v>Air Force 1|Lifestyle|M</v>
      </c>
      <c r="Q2380" s="11">
        <f>Cleaned_Data[[#This Row],[Order_Date]]</f>
        <v>45533</v>
      </c>
      <c r="R2380" s="10" t="str">
        <f>Cleaned_Data[[#This Row],[Region]]</f>
        <v>Mumbai</v>
      </c>
      <c r="S2380" s="10" t="str">
        <f>Cleaned_Data[[#This Row],[Sales_Channel]]</f>
        <v>Retail</v>
      </c>
      <c r="T2380" s="10" t="str">
        <f>Cleaned_Data[[#This Row],[Gender_Category]]</f>
        <v>Men</v>
      </c>
      <c r="U2380" t="str">
        <f t="shared" si="75"/>
        <v>DK-401</v>
      </c>
      <c r="V2380" s="10"/>
      <c r="W2380" s="10"/>
    </row>
    <row r="2381" spans="1:23" x14ac:dyDescent="0.3">
      <c r="A2381" s="10" t="s">
        <v>2700</v>
      </c>
      <c r="B2381" s="10">
        <f>Cleaned_Data[[#This Row],[Order_ID]]</f>
        <v>4493</v>
      </c>
      <c r="C2381" s="10" t="str">
        <f>_xlfn.XLOOKUP(P2381,Dim_Product!$E$2:$E$221,Dim_Product!$A$2:$A$221,"Not Found")</f>
        <v>PK-23</v>
      </c>
      <c r="D2381" s="10" t="str">
        <f>_xlfn.XLOOKUP(Table5[[#This Row],[Order_Date]],Table8[Date],Table8[Date_Key],"Not Found")</f>
        <v>Not Found</v>
      </c>
      <c r="E2381" s="10" t="str">
        <f>_xlfn.XLOOKUP(R2381,Table4[Region],Table4[Region_Key])</f>
        <v>RK-03</v>
      </c>
      <c r="F2381" s="10" t="str">
        <f>_xlfn.XLOOKUP(S2381,Table6[Sales_Channel],Table6[Channel_Key])</f>
        <v>CK-01</v>
      </c>
      <c r="G2381" s="10" t="str">
        <f>_xlfn.XLOOKUP(T2381,Table7[Gender_Category],Table7[Gender_Key])</f>
        <v>GK-02</v>
      </c>
      <c r="H2381" s="10">
        <f>Cleaned_Data[[#This Row],[Units_Sold]]</f>
        <v>4</v>
      </c>
      <c r="I2381" s="10">
        <f>Cleaned_Data[[#This Row],[MRP]]</f>
        <v>6110.0300000000007</v>
      </c>
      <c r="J2381" s="10">
        <f>Cleaned_Data[[#This Row],[Discount_Applied]]</f>
        <v>0</v>
      </c>
      <c r="K2381" s="10">
        <f>Cleaned_Data[[#This Row],[Revenue]]</f>
        <v>0</v>
      </c>
      <c r="L2381" s="10">
        <f>Cleaned_Data[[#This Row],[Profit]]</f>
        <v>321.24</v>
      </c>
      <c r="M2381" s="10" t="str">
        <f>Cleaned_Data[[#This Row],[Product_Name]]</f>
        <v>Blazer Mid</v>
      </c>
      <c r="N2381" s="10" t="str">
        <f>Cleaned_Data[[#This Row],[Product_Line]]</f>
        <v>Lifestyle</v>
      </c>
      <c r="O2381" s="10" t="str">
        <f>Cleaned_Data[[#This Row],[Size]]</f>
        <v>XL</v>
      </c>
      <c r="P2381" s="10" t="str">
        <f t="shared" si="74"/>
        <v>Blazer Mid|Lifestyle|XL</v>
      </c>
      <c r="Q2381" s="11" t="str">
        <f>Cleaned_Data[[#This Row],[Order_Date]]</f>
        <v/>
      </c>
      <c r="R2381" s="10" t="str">
        <f>Cleaned_Data[[#This Row],[Region]]</f>
        <v>Mumbai</v>
      </c>
      <c r="S2381" s="10" t="str">
        <f>Cleaned_Data[[#This Row],[Sales_Channel]]</f>
        <v>Online</v>
      </c>
      <c r="T2381" s="10" t="str">
        <f>Cleaned_Data[[#This Row],[Gender_Category]]</f>
        <v>Women</v>
      </c>
      <c r="U2381" t="str">
        <f t="shared" si="75"/>
        <v>Not Found</v>
      </c>
      <c r="V2381" s="10"/>
      <c r="W2381" s="10"/>
    </row>
    <row r="2382" spans="1:23" x14ac:dyDescent="0.3">
      <c r="A2382" s="10" t="s">
        <v>2701</v>
      </c>
      <c r="B2382" s="10">
        <f>Cleaned_Data[[#This Row],[Order_ID]]</f>
        <v>4494</v>
      </c>
      <c r="C2382" s="10" t="str">
        <f>_xlfn.XLOOKUP(P2382,Dim_Product!$E$2:$E$221,Dim_Product!$A$2:$A$221,"Not Found")</f>
        <v>PK-55</v>
      </c>
      <c r="D2382" s="10" t="str">
        <f>_xlfn.XLOOKUP(Table5[[#This Row],[Order_Date]],Table8[Date],Table8[Date_Key],"Not Found")</f>
        <v>Not Found</v>
      </c>
      <c r="E2382" s="10" t="str">
        <f>_xlfn.XLOOKUP(R2382,Table4[Region],Table4[Region_Key])</f>
        <v>RK-06</v>
      </c>
      <c r="F2382" s="10" t="str">
        <f>_xlfn.XLOOKUP(S2382,Table6[Sales_Channel],Table6[Channel_Key])</f>
        <v>CK-01</v>
      </c>
      <c r="G2382" s="10" t="str">
        <f>_xlfn.XLOOKUP(T2382,Table7[Gender_Category],Table7[Gender_Key])</f>
        <v>GK-02</v>
      </c>
      <c r="H2382" s="10">
        <f>Cleaned_Data[[#This Row],[Units_Sold]]</f>
        <v>2</v>
      </c>
      <c r="I2382" s="10">
        <f>Cleaned_Data[[#This Row],[MRP]]</f>
        <v>6110.0300000000007</v>
      </c>
      <c r="J2382" s="10">
        <f>Cleaned_Data[[#This Row],[Discount_Applied]]</f>
        <v>0</v>
      </c>
      <c r="K2382" s="10">
        <f>Cleaned_Data[[#This Row],[Revenue]]</f>
        <v>0</v>
      </c>
      <c r="L2382" s="10">
        <f>Cleaned_Data[[#This Row],[Profit]]</f>
        <v>1357.29</v>
      </c>
      <c r="M2382" s="10" t="str">
        <f>Cleaned_Data[[#This Row],[Product_Name]]</f>
        <v>ZoomX Invincible</v>
      </c>
      <c r="N2382" s="10" t="str">
        <f>Cleaned_Data[[#This Row],[Product_Line]]</f>
        <v>Training</v>
      </c>
      <c r="O2382" s="10" t="str">
        <f>Cleaned_Data[[#This Row],[Size]]</f>
        <v>L</v>
      </c>
      <c r="P2382" s="10" t="str">
        <f t="shared" si="74"/>
        <v>ZoomX Invincible|Training|L</v>
      </c>
      <c r="Q2382" s="11" t="str">
        <f>Cleaned_Data[[#This Row],[Order_Date]]</f>
        <v/>
      </c>
      <c r="R2382" s="10" t="str">
        <f>Cleaned_Data[[#This Row],[Region]]</f>
        <v>Kolkata</v>
      </c>
      <c r="S2382" s="10" t="str">
        <f>Cleaned_Data[[#This Row],[Sales_Channel]]</f>
        <v>Online</v>
      </c>
      <c r="T2382" s="10" t="str">
        <f>Cleaned_Data[[#This Row],[Gender_Category]]</f>
        <v>Women</v>
      </c>
      <c r="U2382" t="str">
        <f t="shared" si="75"/>
        <v>Not Found</v>
      </c>
      <c r="V2382" s="10"/>
      <c r="W2382" s="10"/>
    </row>
    <row r="2383" spans="1:23" x14ac:dyDescent="0.3">
      <c r="A2383" s="10" t="s">
        <v>2702</v>
      </c>
      <c r="B2383" s="10">
        <f>Cleaned_Data[[#This Row],[Order_ID]]</f>
        <v>4495</v>
      </c>
      <c r="C2383" s="10" t="str">
        <f>_xlfn.XLOOKUP(P2383,Dim_Product!$E$2:$E$221,Dim_Product!$A$2:$A$221,"Not Found")</f>
        <v>PK-99</v>
      </c>
      <c r="D2383" s="10" t="str">
        <f>_xlfn.XLOOKUP(Table5[[#This Row],[Order_Date]],Table8[Date],Table8[Date_Key],"Not Found")</f>
        <v>Not Found</v>
      </c>
      <c r="E2383" s="10" t="str">
        <f>_xlfn.XLOOKUP(R2383,Table4[Region],Table4[Region_Key])</f>
        <v>RK-04</v>
      </c>
      <c r="F2383" s="10" t="str">
        <f>_xlfn.XLOOKUP(S2383,Table6[Sales_Channel],Table6[Channel_Key])</f>
        <v>CK-01</v>
      </c>
      <c r="G2383" s="10" t="str">
        <f>_xlfn.XLOOKUP(T2383,Table7[Gender_Category],Table7[Gender_Key])</f>
        <v>GK-01</v>
      </c>
      <c r="H2383" s="10">
        <f>Cleaned_Data[[#This Row],[Units_Sold]]</f>
        <v>3</v>
      </c>
      <c r="I2383" s="10">
        <f>Cleaned_Data[[#This Row],[MRP]]</f>
        <v>6110.0300000000007</v>
      </c>
      <c r="J2383" s="10">
        <f>Cleaned_Data[[#This Row],[Discount_Applied]]</f>
        <v>0</v>
      </c>
      <c r="K2383" s="10">
        <f>Cleaned_Data[[#This Row],[Revenue]]</f>
        <v>0</v>
      </c>
      <c r="L2383" s="10">
        <f>Cleaned_Data[[#This Row],[Profit]]</f>
        <v>2.97</v>
      </c>
      <c r="M2383" s="10" t="str">
        <f>Cleaned_Data[[#This Row],[Product_Name]]</f>
        <v>Kyrie Flytrap</v>
      </c>
      <c r="N2383" s="10" t="str">
        <f>Cleaned_Data[[#This Row],[Product_Line]]</f>
        <v>Basketball</v>
      </c>
      <c r="O2383" s="10" t="str">
        <f>Cleaned_Data[[#This Row],[Size]]</f>
        <v>XL</v>
      </c>
      <c r="P2383" s="10" t="str">
        <f t="shared" si="74"/>
        <v>Kyrie Flytrap|Basketball|XL</v>
      </c>
      <c r="Q2383" s="11" t="str">
        <f>Cleaned_Data[[#This Row],[Order_Date]]</f>
        <v/>
      </c>
      <c r="R2383" s="10" t="str">
        <f>Cleaned_Data[[#This Row],[Region]]</f>
        <v>Pune</v>
      </c>
      <c r="S2383" s="10" t="str">
        <f>Cleaned_Data[[#This Row],[Sales_Channel]]</f>
        <v>Online</v>
      </c>
      <c r="T2383" s="10" t="str">
        <f>Cleaned_Data[[#This Row],[Gender_Category]]</f>
        <v>Kids</v>
      </c>
      <c r="U2383" t="str">
        <f t="shared" si="75"/>
        <v>Not Found</v>
      </c>
      <c r="V2383" s="10"/>
      <c r="W2383" s="10"/>
    </row>
    <row r="2384" spans="1:23" x14ac:dyDescent="0.3">
      <c r="A2384" s="10" t="s">
        <v>2703</v>
      </c>
      <c r="B2384" s="10">
        <f>Cleaned_Data[[#This Row],[Order_ID]]</f>
        <v>4496</v>
      </c>
      <c r="C2384" s="10" t="str">
        <f>_xlfn.XLOOKUP(P2384,Dim_Product!$E$2:$E$221,Dim_Product!$A$2:$A$221,"Not Found")</f>
        <v>PK-36</v>
      </c>
      <c r="D2384" s="10" t="str">
        <f>_xlfn.XLOOKUP(Table5[[#This Row],[Order_Date]],Table8[Date],Table8[Date_Key],"Not Found")</f>
        <v>DK-488</v>
      </c>
      <c r="E2384" s="10" t="str">
        <f>_xlfn.XLOOKUP(R2384,Table4[Region],Table4[Region_Key])</f>
        <v>RK-02</v>
      </c>
      <c r="F2384" s="10" t="str">
        <f>_xlfn.XLOOKUP(S2384,Table6[Sales_Channel],Table6[Channel_Key])</f>
        <v>CK-01</v>
      </c>
      <c r="G2384" s="10" t="str">
        <f>_xlfn.XLOOKUP(T2384,Table7[Gender_Category],Table7[Gender_Key])</f>
        <v>GK-03</v>
      </c>
      <c r="H2384" s="10">
        <f>Cleaned_Data[[#This Row],[Units_Sold]]</f>
        <v>-1</v>
      </c>
      <c r="I2384" s="10">
        <f>Cleaned_Data[[#This Row],[MRP]]</f>
        <v>6110.0300000000007</v>
      </c>
      <c r="J2384" s="10">
        <f>Cleaned_Data[[#This Row],[Discount_Applied]]</f>
        <v>0</v>
      </c>
      <c r="K2384" s="10">
        <f>Cleaned_Data[[#This Row],[Revenue]]</f>
        <v>0</v>
      </c>
      <c r="L2384" s="10">
        <f>Cleaned_Data[[#This Row],[Profit]]</f>
        <v>-487.36</v>
      </c>
      <c r="M2384" s="10" t="str">
        <f>Cleaned_Data[[#This Row],[Product_Name]]</f>
        <v>Kyrie Flytrap</v>
      </c>
      <c r="N2384" s="10" t="str">
        <f>Cleaned_Data[[#This Row],[Product_Line]]</f>
        <v>Basketball</v>
      </c>
      <c r="O2384" s="10" t="str">
        <f>Cleaned_Data[[#This Row],[Size]]</f>
        <v>L</v>
      </c>
      <c r="P2384" s="10" t="str">
        <f t="shared" si="74"/>
        <v>Kyrie Flytrap|Basketball|L</v>
      </c>
      <c r="Q2384" s="11">
        <f>Cleaned_Data[[#This Row],[Order_Date]]</f>
        <v>45620</v>
      </c>
      <c r="R2384" s="10" t="str">
        <f>Cleaned_Data[[#This Row],[Region]]</f>
        <v>Hyderabad</v>
      </c>
      <c r="S2384" s="10" t="str">
        <f>Cleaned_Data[[#This Row],[Sales_Channel]]</f>
        <v>Online</v>
      </c>
      <c r="T2384" s="10" t="str">
        <f>Cleaned_Data[[#This Row],[Gender_Category]]</f>
        <v>Men</v>
      </c>
      <c r="U2384" t="str">
        <f t="shared" si="75"/>
        <v>DK-488</v>
      </c>
      <c r="V2384" s="10"/>
      <c r="W2384" s="10"/>
    </row>
    <row r="2385" spans="1:23" x14ac:dyDescent="0.3">
      <c r="A2385" s="10" t="s">
        <v>2704</v>
      </c>
      <c r="B2385" s="10">
        <f>Cleaned_Data[[#This Row],[Order_ID]]</f>
        <v>4497</v>
      </c>
      <c r="C2385" s="10" t="str">
        <f>_xlfn.XLOOKUP(P2385,Dim_Product!$E$2:$E$221,Dim_Product!$A$2:$A$221,"Not Found")</f>
        <v>PK-206</v>
      </c>
      <c r="D2385" s="10" t="str">
        <f>_xlfn.XLOOKUP(Table5[[#This Row],[Order_Date]],Table8[Date],Table8[Date_Key],"Not Found")</f>
        <v>DK-518</v>
      </c>
      <c r="E2385" s="10" t="str">
        <f>_xlfn.XLOOKUP(R2385,Table4[Region],Table4[Region_Key])</f>
        <v>RK-01</v>
      </c>
      <c r="F2385" s="10" t="str">
        <f>_xlfn.XLOOKUP(S2385,Table6[Sales_Channel],Table6[Channel_Key])</f>
        <v>CK-02</v>
      </c>
      <c r="G2385" s="10" t="str">
        <f>_xlfn.XLOOKUP(T2385,Table7[Gender_Category],Table7[Gender_Key])</f>
        <v>GK-03</v>
      </c>
      <c r="H2385" s="10">
        <f>Cleaned_Data[[#This Row],[Units_Sold]]</f>
        <v>2</v>
      </c>
      <c r="I2385" s="10">
        <f>Cleaned_Data[[#This Row],[MRP]]</f>
        <v>6647.6</v>
      </c>
      <c r="J2385" s="10">
        <f>Cleaned_Data[[#This Row],[Discount_Applied]]</f>
        <v>0.52</v>
      </c>
      <c r="K2385" s="10">
        <f>Cleaned_Data[[#This Row],[Revenue]]</f>
        <v>0</v>
      </c>
      <c r="L2385" s="10">
        <f>Cleaned_Data[[#This Row],[Profit]]</f>
        <v>-918.14</v>
      </c>
      <c r="M2385" s="10" t="str">
        <f>Cleaned_Data[[#This Row],[Product_Name]]</f>
        <v>Tiempo Legend</v>
      </c>
      <c r="N2385" s="10" t="str">
        <f>Cleaned_Data[[#This Row],[Product_Line]]</f>
        <v>Soccer</v>
      </c>
      <c r="O2385" s="10" t="str">
        <f>Cleaned_Data[[#This Row],[Size]]</f>
        <v>7</v>
      </c>
      <c r="P2385" s="10" t="str">
        <f t="shared" si="74"/>
        <v>Tiempo Legend|Soccer|7</v>
      </c>
      <c r="Q2385" s="11">
        <f>Cleaned_Data[[#This Row],[Order_Date]]</f>
        <v>45650</v>
      </c>
      <c r="R2385" s="10" t="str">
        <f>Cleaned_Data[[#This Row],[Region]]</f>
        <v>Bangalore</v>
      </c>
      <c r="S2385" s="10" t="str">
        <f>Cleaned_Data[[#This Row],[Sales_Channel]]</f>
        <v>Retail</v>
      </c>
      <c r="T2385" s="10" t="str">
        <f>Cleaned_Data[[#This Row],[Gender_Category]]</f>
        <v>Men</v>
      </c>
      <c r="U2385" t="str">
        <f t="shared" si="75"/>
        <v>DK-518</v>
      </c>
      <c r="V2385" s="10"/>
      <c r="W2385" s="10"/>
    </row>
    <row r="2386" spans="1:23" x14ac:dyDescent="0.3">
      <c r="A2386" s="10" t="s">
        <v>2705</v>
      </c>
      <c r="B2386" s="10">
        <f>Cleaned_Data[[#This Row],[Order_ID]]</f>
        <v>4498</v>
      </c>
      <c r="C2386" s="10" t="str">
        <f>_xlfn.XLOOKUP(P2386,Dim_Product!$E$2:$E$221,Dim_Product!$A$2:$A$221,"Not Found")</f>
        <v>PK-112</v>
      </c>
      <c r="D2386" s="10" t="str">
        <f>_xlfn.XLOOKUP(Table5[[#This Row],[Order_Date]],Table8[Date],Table8[Date_Key],"Not Found")</f>
        <v>DK-326</v>
      </c>
      <c r="E2386" s="10" t="str">
        <f>_xlfn.XLOOKUP(R2386,Table4[Region],Table4[Region_Key])</f>
        <v>RK-03</v>
      </c>
      <c r="F2386" s="10" t="str">
        <f>_xlfn.XLOOKUP(S2386,Table6[Sales_Channel],Table6[Channel_Key])</f>
        <v>CK-01</v>
      </c>
      <c r="G2386" s="10" t="str">
        <f>_xlfn.XLOOKUP(T2386,Table7[Gender_Category],Table7[Gender_Key])</f>
        <v>GK-02</v>
      </c>
      <c r="H2386" s="10">
        <f>Cleaned_Data[[#This Row],[Units_Sold]]</f>
        <v>4</v>
      </c>
      <c r="I2386" s="10">
        <f>Cleaned_Data[[#This Row],[MRP]]</f>
        <v>5358.7</v>
      </c>
      <c r="J2386" s="10">
        <f>Cleaned_Data[[#This Row],[Discount_Applied]]</f>
        <v>0</v>
      </c>
      <c r="K2386" s="10">
        <f>Cleaned_Data[[#This Row],[Revenue]]</f>
        <v>0</v>
      </c>
      <c r="L2386" s="10">
        <f>Cleaned_Data[[#This Row],[Profit]]</f>
        <v>3352.29</v>
      </c>
      <c r="M2386" s="10" t="str">
        <f>Cleaned_Data[[#This Row],[Product_Name]]</f>
        <v>ZoomX Invincible</v>
      </c>
      <c r="N2386" s="10" t="str">
        <f>Cleaned_Data[[#This Row],[Product_Line]]</f>
        <v>Training</v>
      </c>
      <c r="O2386" s="10" t="str">
        <f>Cleaned_Data[[#This Row],[Size]]</f>
        <v>NA</v>
      </c>
      <c r="P2386" s="10" t="str">
        <f t="shared" si="74"/>
        <v>ZoomX Invincible|Training|NA</v>
      </c>
      <c r="Q2386" s="11">
        <f>Cleaned_Data[[#This Row],[Order_Date]]</f>
        <v>45458</v>
      </c>
      <c r="R2386" s="10" t="str">
        <f>Cleaned_Data[[#This Row],[Region]]</f>
        <v>Mumbai</v>
      </c>
      <c r="S2386" s="10" t="str">
        <f>Cleaned_Data[[#This Row],[Sales_Channel]]</f>
        <v>Online</v>
      </c>
      <c r="T2386" s="10" t="str">
        <f>Cleaned_Data[[#This Row],[Gender_Category]]</f>
        <v>Women</v>
      </c>
      <c r="U2386" t="str">
        <f t="shared" si="75"/>
        <v>DK-326</v>
      </c>
      <c r="V2386" s="10"/>
      <c r="W2386" s="10"/>
    </row>
    <row r="2387" spans="1:23" x14ac:dyDescent="0.3">
      <c r="A2387" s="10" t="s">
        <v>2706</v>
      </c>
      <c r="B2387" s="10">
        <f>Cleaned_Data[[#This Row],[Order_ID]]</f>
        <v>4499</v>
      </c>
      <c r="C2387" s="10" t="str">
        <f>_xlfn.XLOOKUP(P2387,Dim_Product!$E$2:$E$221,Dim_Product!$A$2:$A$221,"Not Found")</f>
        <v>PK-114</v>
      </c>
      <c r="D2387" s="10" t="str">
        <f>_xlfn.XLOOKUP(Table5[[#This Row],[Order_Date]],Table8[Date],Table8[Date_Key],"Not Found")</f>
        <v>DK-141</v>
      </c>
      <c r="E2387" s="10" t="str">
        <f>_xlfn.XLOOKUP(R2387,Table4[Region],Table4[Region_Key])</f>
        <v>RK-03</v>
      </c>
      <c r="F2387" s="10" t="str">
        <f>_xlfn.XLOOKUP(S2387,Table6[Sales_Channel],Table6[Channel_Key])</f>
        <v>CK-02</v>
      </c>
      <c r="G2387" s="10" t="str">
        <f>_xlfn.XLOOKUP(T2387,Table7[Gender_Category],Table7[Gender_Key])</f>
        <v>GK-02</v>
      </c>
      <c r="H2387" s="10">
        <f>Cleaned_Data[[#This Row],[Units_Sold]]</f>
        <v>2</v>
      </c>
      <c r="I2387" s="10">
        <f>Cleaned_Data[[#This Row],[MRP]]</f>
        <v>5550.99</v>
      </c>
      <c r="J2387" s="10">
        <f>Cleaned_Data[[#This Row],[Discount_Applied]]</f>
        <v>0</v>
      </c>
      <c r="K2387" s="10">
        <f>Cleaned_Data[[#This Row],[Revenue]]</f>
        <v>0</v>
      </c>
      <c r="L2387" s="10">
        <f>Cleaned_Data[[#This Row],[Profit]]</f>
        <v>2453.5700000000002</v>
      </c>
      <c r="M2387" s="10" t="str">
        <f>Cleaned_Data[[#This Row],[Product_Name]]</f>
        <v>Air Zoom</v>
      </c>
      <c r="N2387" s="10" t="str">
        <f>Cleaned_Data[[#This Row],[Product_Line]]</f>
        <v>Running</v>
      </c>
      <c r="O2387" s="10" t="str">
        <f>Cleaned_Data[[#This Row],[Size]]</f>
        <v>M</v>
      </c>
      <c r="P2387" s="10" t="str">
        <f t="shared" si="74"/>
        <v>Air Zoom|Running|M</v>
      </c>
      <c r="Q2387" s="11">
        <f>Cleaned_Data[[#This Row],[Order_Date]]</f>
        <v>45273</v>
      </c>
      <c r="R2387" s="10" t="str">
        <f>Cleaned_Data[[#This Row],[Region]]</f>
        <v>Mumbai</v>
      </c>
      <c r="S2387" s="10" t="str">
        <f>Cleaned_Data[[#This Row],[Sales_Channel]]</f>
        <v>Retail</v>
      </c>
      <c r="T2387" s="10" t="str">
        <f>Cleaned_Data[[#This Row],[Gender_Category]]</f>
        <v>Women</v>
      </c>
      <c r="U2387" t="str">
        <f t="shared" si="75"/>
        <v>DK-141</v>
      </c>
      <c r="V2387" s="10"/>
      <c r="W2387" s="10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70F4-A069-4AE9-9985-B067B6D3CC6B}">
  <dimension ref="A1:E218"/>
  <sheetViews>
    <sheetView workbookViewId="0">
      <selection activeCell="A2" sqref="A2"/>
    </sheetView>
  </sheetViews>
  <sheetFormatPr defaultRowHeight="14.4" x14ac:dyDescent="0.3"/>
  <cols>
    <col min="1" max="1" width="13.6640625" customWidth="1"/>
    <col min="2" max="2" width="16" bestFit="1" customWidth="1"/>
    <col min="3" max="3" width="14.33203125" bestFit="1" customWidth="1"/>
    <col min="4" max="4" width="6.44140625" bestFit="1" customWidth="1"/>
    <col min="5" max="5" width="25.88671875" bestFit="1" customWidth="1"/>
  </cols>
  <sheetData>
    <row r="1" spans="1:5" x14ac:dyDescent="0.3">
      <c r="A1" s="5" t="s">
        <v>76</v>
      </c>
      <c r="B1" s="5" t="s">
        <v>3</v>
      </c>
      <c r="C1" s="5" t="s">
        <v>2</v>
      </c>
      <c r="D1" s="5" t="s">
        <v>4</v>
      </c>
      <c r="E1" s="5" t="s">
        <v>325</v>
      </c>
    </row>
    <row r="2" spans="1:5" x14ac:dyDescent="0.3">
      <c r="A2" t="s">
        <v>84</v>
      </c>
      <c r="B2" t="s">
        <v>15</v>
      </c>
      <c r="C2" t="s">
        <v>14</v>
      </c>
      <c r="D2" t="str">
        <f>IF(Nike_Sales_Uncleaned!E2="","NA",IF(OR(Nike_Sales_Uncleaned!E2=0,Nike_Sales_Uncleaned!E2=-1),"NA",UPPER(Nike_Sales_Uncleaned!E2)))</f>
        <v>M</v>
      </c>
      <c r="E2" t="str">
        <f t="shared" ref="E2:E65" si="0">TRIM(B2)&amp;"|"&amp;TRIM(C2)&amp;"|"&amp;TRIM(D2)</f>
        <v>SuperRep Go|Training|M</v>
      </c>
    </row>
    <row r="3" spans="1:5" x14ac:dyDescent="0.3">
      <c r="A3" t="s">
        <v>85</v>
      </c>
      <c r="B3" t="s">
        <v>21</v>
      </c>
      <c r="C3" t="s">
        <v>20</v>
      </c>
      <c r="D3" t="str">
        <f>IF(Nike_Sales_Uncleaned!E3="","NA",IF(OR(Nike_Sales_Uncleaned!E3=0,Nike_Sales_Uncleaned!E3=-1),"NA",UPPER(Nike_Sales_Uncleaned!E3)))</f>
        <v>M</v>
      </c>
      <c r="E3" t="str">
        <f t="shared" si="0"/>
        <v>Tiempo Legend|Soccer|M</v>
      </c>
    </row>
    <row r="4" spans="1:5" x14ac:dyDescent="0.3">
      <c r="A4" t="s">
        <v>86</v>
      </c>
      <c r="B4" t="s">
        <v>24</v>
      </c>
      <c r="C4" t="s">
        <v>20</v>
      </c>
      <c r="D4" t="str">
        <f>IF(Nike_Sales_Uncleaned!E4="","NA",IF(OR(Nike_Sales_Uncleaned!E4=0,Nike_Sales_Uncleaned!E4=-1),"NA",UPPER(Nike_Sales_Uncleaned!E4)))</f>
        <v>M</v>
      </c>
      <c r="E4" t="str">
        <f t="shared" si="0"/>
        <v>Premier III|Soccer|M</v>
      </c>
    </row>
    <row r="5" spans="1:5" x14ac:dyDescent="0.3">
      <c r="A5" t="s">
        <v>87</v>
      </c>
      <c r="B5" t="s">
        <v>27</v>
      </c>
      <c r="C5" t="s">
        <v>26</v>
      </c>
      <c r="D5" t="str">
        <f>IF(Nike_Sales_Uncleaned!E5="","NA",IF(OR(Nike_Sales_Uncleaned!E5=0,Nike_Sales_Uncleaned!E5=-1),"NA",UPPER(Nike_Sales_Uncleaned!E5)))</f>
        <v>L</v>
      </c>
      <c r="E5" t="str">
        <f t="shared" si="0"/>
        <v>Blazer Mid|Lifestyle|L</v>
      </c>
    </row>
    <row r="6" spans="1:5" x14ac:dyDescent="0.3">
      <c r="A6" t="s">
        <v>88</v>
      </c>
      <c r="B6" t="s">
        <v>31</v>
      </c>
      <c r="C6" t="s">
        <v>30</v>
      </c>
      <c r="D6" t="str">
        <f>IF(Nike_Sales_Uncleaned!E6="","NA",IF(OR(Nike_Sales_Uncleaned!E6=0,Nike_Sales_Uncleaned!E6=-1),"NA",UPPER(Nike_Sales_Uncleaned!E6)))</f>
        <v>XL</v>
      </c>
      <c r="E6" t="str">
        <f t="shared" si="0"/>
        <v>React Infinity|Running|XL</v>
      </c>
    </row>
    <row r="7" spans="1:5" x14ac:dyDescent="0.3">
      <c r="A7" t="s">
        <v>89</v>
      </c>
      <c r="B7" t="s">
        <v>34</v>
      </c>
      <c r="C7" t="s">
        <v>14</v>
      </c>
      <c r="D7" t="str">
        <f>IF(Nike_Sales_Uncleaned!E7="","NA",IF(OR(Nike_Sales_Uncleaned!E7=0,Nike_Sales_Uncleaned!E7=-1),"NA",UPPER(Nike_Sales_Uncleaned!E7)))</f>
        <v>M</v>
      </c>
      <c r="E7" t="str">
        <f t="shared" si="0"/>
        <v>Flex Trainer|Training|M</v>
      </c>
    </row>
    <row r="8" spans="1:5" x14ac:dyDescent="0.3">
      <c r="A8" t="s">
        <v>90</v>
      </c>
      <c r="B8" t="s">
        <v>24</v>
      </c>
      <c r="C8" t="s">
        <v>20</v>
      </c>
      <c r="D8" t="str">
        <f>IF(Nike_Sales_Uncleaned!E10="","NA",IF(OR(Nike_Sales_Uncleaned!E10=0,Nike_Sales_Uncleaned!E10=-1),"NA",UPPER(Nike_Sales_Uncleaned!E10)))</f>
        <v>11</v>
      </c>
      <c r="E8" t="str">
        <f t="shared" si="0"/>
        <v>Premier III|Soccer|11</v>
      </c>
    </row>
    <row r="9" spans="1:5" x14ac:dyDescent="0.3">
      <c r="A9" t="s">
        <v>91</v>
      </c>
      <c r="B9" t="s">
        <v>39</v>
      </c>
      <c r="C9" t="s">
        <v>20</v>
      </c>
      <c r="D9" t="str">
        <f>IF(Nike_Sales_Uncleaned!E11="","NA",IF(OR(Nike_Sales_Uncleaned!E11=0,Nike_Sales_Uncleaned!E11=-1),"NA",UPPER(Nike_Sales_Uncleaned!E11)))</f>
        <v>M</v>
      </c>
      <c r="E9" t="str">
        <f t="shared" si="0"/>
        <v>Mercurial Superfly|Soccer|M</v>
      </c>
    </row>
    <row r="10" spans="1:5" x14ac:dyDescent="0.3">
      <c r="A10" t="s">
        <v>92</v>
      </c>
      <c r="B10" t="s">
        <v>40</v>
      </c>
      <c r="C10" t="s">
        <v>26</v>
      </c>
      <c r="D10" t="str">
        <f>IF(Nike_Sales_Uncleaned!E12="","NA",IF(OR(Nike_Sales_Uncleaned!E12=0,Nike_Sales_Uncleaned!E12=-1),"NA",UPPER(Nike_Sales_Uncleaned!E12)))</f>
        <v>L</v>
      </c>
      <c r="E10" t="str">
        <f t="shared" si="0"/>
        <v>Waffle One|Lifestyle|L</v>
      </c>
    </row>
    <row r="11" spans="1:5" x14ac:dyDescent="0.3">
      <c r="A11" t="s">
        <v>93</v>
      </c>
      <c r="B11" t="s">
        <v>34</v>
      </c>
      <c r="C11" t="s">
        <v>14</v>
      </c>
      <c r="D11" t="str">
        <f>IF(Nike_Sales_Uncleaned!E13="","NA",IF(OR(Nike_Sales_Uncleaned!E13=0,Nike_Sales_Uncleaned!E13=-1),"NA",UPPER(Nike_Sales_Uncleaned!E13)))</f>
        <v>L</v>
      </c>
      <c r="E11" t="str">
        <f t="shared" si="0"/>
        <v>Flex Trainer|Training|L</v>
      </c>
    </row>
    <row r="12" spans="1:5" x14ac:dyDescent="0.3">
      <c r="A12" t="s">
        <v>94</v>
      </c>
      <c r="B12" t="s">
        <v>27</v>
      </c>
      <c r="C12" t="s">
        <v>26</v>
      </c>
      <c r="D12" t="str">
        <f>IF(Nike_Sales_Uncleaned!E14="","NA",IF(OR(Nike_Sales_Uncleaned!E14=0,Nike_Sales_Uncleaned!E14=-1),"NA",UPPER(Nike_Sales_Uncleaned!E14)))</f>
        <v>NA</v>
      </c>
      <c r="E12" t="str">
        <f t="shared" si="0"/>
        <v>Blazer Mid|Lifestyle|NA</v>
      </c>
    </row>
    <row r="13" spans="1:5" x14ac:dyDescent="0.3">
      <c r="A13" t="s">
        <v>95</v>
      </c>
      <c r="B13" t="s">
        <v>15</v>
      </c>
      <c r="C13" t="s">
        <v>14</v>
      </c>
      <c r="D13" t="str">
        <f>IF(Nike_Sales_Uncleaned!E15="","NA",IF(OR(Nike_Sales_Uncleaned!E15=0,Nike_Sales_Uncleaned!E15=-1),"NA",UPPER(Nike_Sales_Uncleaned!E15)))</f>
        <v>NA</v>
      </c>
      <c r="E13" t="str">
        <f t="shared" si="0"/>
        <v>SuperRep Go|Training|NA</v>
      </c>
    </row>
    <row r="14" spans="1:5" x14ac:dyDescent="0.3">
      <c r="A14" t="s">
        <v>96</v>
      </c>
      <c r="B14" t="s">
        <v>31</v>
      </c>
      <c r="C14" t="s">
        <v>30</v>
      </c>
      <c r="D14" t="str">
        <f>IF(Nike_Sales_Uncleaned!E16="","NA",IF(OR(Nike_Sales_Uncleaned!E16=0,Nike_Sales_Uncleaned!E16=-1),"NA",UPPER(Nike_Sales_Uncleaned!E16)))</f>
        <v>11</v>
      </c>
      <c r="E14" t="str">
        <f t="shared" si="0"/>
        <v>React Infinity|Running|11</v>
      </c>
    </row>
    <row r="15" spans="1:5" x14ac:dyDescent="0.3">
      <c r="A15" t="s">
        <v>97</v>
      </c>
      <c r="B15" t="s">
        <v>44</v>
      </c>
      <c r="C15" t="s">
        <v>43</v>
      </c>
      <c r="D15" t="str">
        <f>IF(Nike_Sales_Uncleaned!E17="","NA",IF(OR(Nike_Sales_Uncleaned!E17=0,Nike_Sales_Uncleaned!E17=-1),"NA",UPPER(Nike_Sales_Uncleaned!E17)))</f>
        <v>NA</v>
      </c>
      <c r="E15" t="str">
        <f t="shared" si="0"/>
        <v>Air Jordan|Basketball|NA</v>
      </c>
    </row>
    <row r="16" spans="1:5" x14ac:dyDescent="0.3">
      <c r="A16" t="s">
        <v>98</v>
      </c>
      <c r="B16" t="s">
        <v>44</v>
      </c>
      <c r="C16" t="s">
        <v>43</v>
      </c>
      <c r="D16" t="str">
        <f>IF(Nike_Sales_Uncleaned!E18="","NA",IF(OR(Nike_Sales_Uncleaned!E18=0,Nike_Sales_Uncleaned!E18=-1),"NA",UPPER(Nike_Sales_Uncleaned!E18)))</f>
        <v>M</v>
      </c>
      <c r="E16" t="str">
        <f t="shared" si="0"/>
        <v>Air Jordan|Basketball|M</v>
      </c>
    </row>
    <row r="17" spans="1:5" x14ac:dyDescent="0.3">
      <c r="A17" t="s">
        <v>99</v>
      </c>
      <c r="B17" t="s">
        <v>44</v>
      </c>
      <c r="C17" t="s">
        <v>43</v>
      </c>
      <c r="D17" t="str">
        <f>IF(Nike_Sales_Uncleaned!E19="","NA",IF(OR(Nike_Sales_Uncleaned!E19=0,Nike_Sales_Uncleaned!E19=-1),"NA",UPPER(Nike_Sales_Uncleaned!E19)))</f>
        <v>9</v>
      </c>
      <c r="E17" t="str">
        <f t="shared" si="0"/>
        <v>Air Jordan|Basketball|9</v>
      </c>
    </row>
    <row r="18" spans="1:5" x14ac:dyDescent="0.3">
      <c r="A18" t="s">
        <v>100</v>
      </c>
      <c r="B18" t="s">
        <v>48</v>
      </c>
      <c r="C18" t="s">
        <v>30</v>
      </c>
      <c r="D18" t="str">
        <f>IF(Nike_Sales_Uncleaned!E21="","NA",IF(OR(Nike_Sales_Uncleaned!E21=0,Nike_Sales_Uncleaned!E21=-1),"NA",UPPER(Nike_Sales_Uncleaned!E21)))</f>
        <v>6</v>
      </c>
      <c r="E18" t="str">
        <f t="shared" si="0"/>
        <v>Air Zoom|Running|6</v>
      </c>
    </row>
    <row r="19" spans="1:5" x14ac:dyDescent="0.3">
      <c r="A19" t="s">
        <v>101</v>
      </c>
      <c r="B19" t="s">
        <v>21</v>
      </c>
      <c r="C19" t="s">
        <v>20</v>
      </c>
      <c r="D19" t="str">
        <f>IF(Nike_Sales_Uncleaned!E22="","NA",IF(OR(Nike_Sales_Uncleaned!E22=0,Nike_Sales_Uncleaned!E22=-1),"NA",UPPER(Nike_Sales_Uncleaned!E22)))</f>
        <v>L</v>
      </c>
      <c r="E19" t="str">
        <f t="shared" si="0"/>
        <v>Tiempo Legend|Soccer|L</v>
      </c>
    </row>
    <row r="20" spans="1:5" x14ac:dyDescent="0.3">
      <c r="A20" t="s">
        <v>102</v>
      </c>
      <c r="B20" t="s">
        <v>50</v>
      </c>
      <c r="C20" t="s">
        <v>30</v>
      </c>
      <c r="D20" t="str">
        <f>IF(Nike_Sales_Uncleaned!E23="","NA",IF(OR(Nike_Sales_Uncleaned!E23=0,Nike_Sales_Uncleaned!E23=-1),"NA",UPPER(Nike_Sales_Uncleaned!E23)))</f>
        <v>L</v>
      </c>
      <c r="E20" t="str">
        <f t="shared" si="0"/>
        <v>Free RN|Running|L</v>
      </c>
    </row>
    <row r="21" spans="1:5" x14ac:dyDescent="0.3">
      <c r="A21" t="s">
        <v>103</v>
      </c>
      <c r="B21" t="s">
        <v>40</v>
      </c>
      <c r="C21" t="s">
        <v>26</v>
      </c>
      <c r="D21" t="str">
        <f>IF(Nike_Sales_Uncleaned!E25="","NA",IF(OR(Nike_Sales_Uncleaned!E25=0,Nike_Sales_Uncleaned!E25=-1),"NA",UPPER(Nike_Sales_Uncleaned!E25)))</f>
        <v>M</v>
      </c>
      <c r="E21" t="str">
        <f t="shared" si="0"/>
        <v>Waffle One|Lifestyle|M</v>
      </c>
    </row>
    <row r="22" spans="1:5" x14ac:dyDescent="0.3">
      <c r="A22" t="s">
        <v>104</v>
      </c>
      <c r="B22" t="s">
        <v>15</v>
      </c>
      <c r="C22" t="s">
        <v>14</v>
      </c>
      <c r="D22" t="str">
        <f>IF(Nike_Sales_Uncleaned!E26="","NA",IF(OR(Nike_Sales_Uncleaned!E26=0,Nike_Sales_Uncleaned!E26=-1),"NA",UPPER(Nike_Sales_Uncleaned!E26)))</f>
        <v>XL</v>
      </c>
      <c r="E22" t="str">
        <f t="shared" si="0"/>
        <v>SuperRep Go|Training|XL</v>
      </c>
    </row>
    <row r="23" spans="1:5" x14ac:dyDescent="0.3">
      <c r="A23" t="s">
        <v>105</v>
      </c>
      <c r="B23" t="s">
        <v>51</v>
      </c>
      <c r="C23" t="s">
        <v>43</v>
      </c>
      <c r="D23" t="str">
        <f>IF(Nike_Sales_Uncleaned!E27="","NA",IF(OR(Nike_Sales_Uncleaned!E27=0,Nike_Sales_Uncleaned!E27=-1),"NA",UPPER(Nike_Sales_Uncleaned!E27)))</f>
        <v>M</v>
      </c>
      <c r="E23" t="str">
        <f t="shared" si="0"/>
        <v>Kyrie Flytrap|Basketball|M</v>
      </c>
    </row>
    <row r="24" spans="1:5" x14ac:dyDescent="0.3">
      <c r="A24" t="s">
        <v>106</v>
      </c>
      <c r="B24" t="s">
        <v>27</v>
      </c>
      <c r="C24" t="s">
        <v>26</v>
      </c>
      <c r="D24" t="str">
        <f>IF(Nike_Sales_Uncleaned!E28="","NA",IF(OR(Nike_Sales_Uncleaned!E28=0,Nike_Sales_Uncleaned!E28=-1),"NA",UPPER(Nike_Sales_Uncleaned!E28)))</f>
        <v>XL</v>
      </c>
      <c r="E24" t="str">
        <f t="shared" si="0"/>
        <v>Blazer Mid|Lifestyle|XL</v>
      </c>
    </row>
    <row r="25" spans="1:5" x14ac:dyDescent="0.3">
      <c r="A25" t="s">
        <v>107</v>
      </c>
      <c r="B25" t="s">
        <v>52</v>
      </c>
      <c r="C25" t="s">
        <v>43</v>
      </c>
      <c r="D25" t="str">
        <f>IF(Nike_Sales_Uncleaned!E29="","NA",IF(OR(Nike_Sales_Uncleaned!E29=0,Nike_Sales_Uncleaned!E29=-1),"NA",UPPER(Nike_Sales_Uncleaned!E29)))</f>
        <v>XL</v>
      </c>
      <c r="E25" t="str">
        <f t="shared" si="0"/>
        <v>Zoom Freak|Basketball|XL</v>
      </c>
    </row>
    <row r="26" spans="1:5" x14ac:dyDescent="0.3">
      <c r="A26" t="s">
        <v>108</v>
      </c>
      <c r="B26" t="s">
        <v>34</v>
      </c>
      <c r="C26" t="s">
        <v>14</v>
      </c>
      <c r="D26" t="str">
        <f>IF(Nike_Sales_Uncleaned!E30="","NA",IF(OR(Nike_Sales_Uncleaned!E30=0,Nike_Sales_Uncleaned!E30=-1),"NA",UPPER(Nike_Sales_Uncleaned!E30)))</f>
        <v>12</v>
      </c>
      <c r="E26" t="str">
        <f t="shared" si="0"/>
        <v>Flex Trainer|Training|12</v>
      </c>
    </row>
    <row r="27" spans="1:5" x14ac:dyDescent="0.3">
      <c r="A27" t="s">
        <v>109</v>
      </c>
      <c r="B27" t="s">
        <v>54</v>
      </c>
      <c r="C27" t="s">
        <v>14</v>
      </c>
      <c r="D27" t="str">
        <f>IF(Nike_Sales_Uncleaned!E31="","NA",IF(OR(Nike_Sales_Uncleaned!E31=0,Nike_Sales_Uncleaned!E31=-1),"NA",UPPER(Nike_Sales_Uncleaned!E31)))</f>
        <v>12</v>
      </c>
      <c r="E27" t="str">
        <f t="shared" si="0"/>
        <v>ZoomX Invincible|Training|12</v>
      </c>
    </row>
    <row r="28" spans="1:5" x14ac:dyDescent="0.3">
      <c r="A28" t="s">
        <v>110</v>
      </c>
      <c r="B28" t="s">
        <v>55</v>
      </c>
      <c r="C28" t="s">
        <v>20</v>
      </c>
      <c r="D28" t="str">
        <f>IF(Nike_Sales_Uncleaned!E32="","NA",IF(OR(Nike_Sales_Uncleaned!E32=0,Nike_Sales_Uncleaned!E32=-1),"NA",UPPER(Nike_Sales_Uncleaned!E32)))</f>
        <v>XL</v>
      </c>
      <c r="E28" t="str">
        <f t="shared" si="0"/>
        <v>Phantom GT|Soccer|XL</v>
      </c>
    </row>
    <row r="29" spans="1:5" x14ac:dyDescent="0.3">
      <c r="A29" t="s">
        <v>111</v>
      </c>
      <c r="B29" t="s">
        <v>24</v>
      </c>
      <c r="C29" t="s">
        <v>20</v>
      </c>
      <c r="D29" t="str">
        <f>IF(Nike_Sales_Uncleaned!E33="","NA",IF(OR(Nike_Sales_Uncleaned!E33=0,Nike_Sales_Uncleaned!E33=-1),"NA",UPPER(Nike_Sales_Uncleaned!E33)))</f>
        <v>NA</v>
      </c>
      <c r="E29" t="str">
        <f t="shared" si="0"/>
        <v>Premier III|Soccer|NA</v>
      </c>
    </row>
    <row r="30" spans="1:5" x14ac:dyDescent="0.3">
      <c r="A30" t="s">
        <v>112</v>
      </c>
      <c r="B30" t="s">
        <v>39</v>
      </c>
      <c r="C30" t="s">
        <v>20</v>
      </c>
      <c r="D30" t="str">
        <f>IF(Nike_Sales_Uncleaned!E35="","NA",IF(OR(Nike_Sales_Uncleaned!E35=0,Nike_Sales_Uncleaned!E35=-1),"NA",UPPER(Nike_Sales_Uncleaned!E35)))</f>
        <v>XL</v>
      </c>
      <c r="E30" t="str">
        <f t="shared" si="0"/>
        <v>Mercurial Superfly|Soccer|XL</v>
      </c>
    </row>
    <row r="31" spans="1:5" x14ac:dyDescent="0.3">
      <c r="A31" t="s">
        <v>113</v>
      </c>
      <c r="B31" t="s">
        <v>44</v>
      </c>
      <c r="C31" t="s">
        <v>43</v>
      </c>
      <c r="D31" t="str">
        <f>IF(Nike_Sales_Uncleaned!E36="","NA",IF(OR(Nike_Sales_Uncleaned!E36=0,Nike_Sales_Uncleaned!E36=-1),"NA",UPPER(Nike_Sales_Uncleaned!E36)))</f>
        <v>6</v>
      </c>
      <c r="E31" t="str">
        <f t="shared" si="0"/>
        <v>Air Jordan|Basketball|6</v>
      </c>
    </row>
    <row r="32" spans="1:5" x14ac:dyDescent="0.3">
      <c r="A32" t="s">
        <v>114</v>
      </c>
      <c r="B32" t="s">
        <v>52</v>
      </c>
      <c r="C32" t="s">
        <v>43</v>
      </c>
      <c r="D32" t="str">
        <f>IF(Nike_Sales_Uncleaned!E37="","NA",IF(OR(Nike_Sales_Uncleaned!E37=0,Nike_Sales_Uncleaned!E37=-1),"NA",UPPER(Nike_Sales_Uncleaned!E37)))</f>
        <v>NA</v>
      </c>
      <c r="E32" t="str">
        <f t="shared" si="0"/>
        <v>Zoom Freak|Basketball|NA</v>
      </c>
    </row>
    <row r="33" spans="1:5" x14ac:dyDescent="0.3">
      <c r="A33" t="s">
        <v>115</v>
      </c>
      <c r="B33" t="s">
        <v>47</v>
      </c>
      <c r="C33" t="s">
        <v>14</v>
      </c>
      <c r="D33" t="str">
        <f>IF(Nike_Sales_Uncleaned!E38="","NA",IF(OR(Nike_Sales_Uncleaned!E38=0,Nike_Sales_Uncleaned!E38=-1),"NA",UPPER(Nike_Sales_Uncleaned!E38)))</f>
        <v>NA</v>
      </c>
      <c r="E33" t="str">
        <f t="shared" si="0"/>
        <v>Metcon 7|Training|NA</v>
      </c>
    </row>
    <row r="34" spans="1:5" x14ac:dyDescent="0.3">
      <c r="A34" t="s">
        <v>116</v>
      </c>
      <c r="B34" t="s">
        <v>56</v>
      </c>
      <c r="C34" t="s">
        <v>30</v>
      </c>
      <c r="D34" t="str">
        <f>IF(Nike_Sales_Uncleaned!E39="","NA",IF(OR(Nike_Sales_Uncleaned!E39=0,Nike_Sales_Uncleaned!E39=-1),"NA",UPPER(Nike_Sales_Uncleaned!E39)))</f>
        <v>7</v>
      </c>
      <c r="E34" t="str">
        <f t="shared" si="0"/>
        <v>Pegasus Turbo|Running|7</v>
      </c>
    </row>
    <row r="35" spans="1:5" x14ac:dyDescent="0.3">
      <c r="A35" t="s">
        <v>117</v>
      </c>
      <c r="B35" t="s">
        <v>50</v>
      </c>
      <c r="C35" t="s">
        <v>30</v>
      </c>
      <c r="D35" t="str">
        <f>IF(Nike_Sales_Uncleaned!E40="","NA",IF(OR(Nike_Sales_Uncleaned!E40=0,Nike_Sales_Uncleaned!E40=-1),"NA",UPPER(Nike_Sales_Uncleaned!E40)))</f>
        <v>NA</v>
      </c>
      <c r="E35" t="str">
        <f t="shared" si="0"/>
        <v>Free RN|Running|NA</v>
      </c>
    </row>
    <row r="36" spans="1:5" x14ac:dyDescent="0.3">
      <c r="A36" t="s">
        <v>118</v>
      </c>
      <c r="B36" t="s">
        <v>21</v>
      </c>
      <c r="C36" t="s">
        <v>20</v>
      </c>
      <c r="D36" t="str">
        <f>IF(Nike_Sales_Uncleaned!E43="","NA",IF(OR(Nike_Sales_Uncleaned!E43=0,Nike_Sales_Uncleaned!E43=-1),"NA",UPPER(Nike_Sales_Uncleaned!E43)))</f>
        <v>12</v>
      </c>
      <c r="E36" t="str">
        <f t="shared" si="0"/>
        <v>Tiempo Legend|Soccer|12</v>
      </c>
    </row>
    <row r="37" spans="1:5" x14ac:dyDescent="0.3">
      <c r="A37" t="s">
        <v>119</v>
      </c>
      <c r="B37" t="s">
        <v>51</v>
      </c>
      <c r="C37" t="s">
        <v>43</v>
      </c>
      <c r="D37" t="str">
        <f>IF(Nike_Sales_Uncleaned!E44="","NA",IF(OR(Nike_Sales_Uncleaned!E44=0,Nike_Sales_Uncleaned!E44=-1),"NA",UPPER(Nike_Sales_Uncleaned!E44)))</f>
        <v>L</v>
      </c>
      <c r="E37" t="str">
        <f t="shared" si="0"/>
        <v>Kyrie Flytrap|Basketball|L</v>
      </c>
    </row>
    <row r="38" spans="1:5" x14ac:dyDescent="0.3">
      <c r="A38" t="s">
        <v>120</v>
      </c>
      <c r="B38" t="s">
        <v>24</v>
      </c>
      <c r="C38" t="s">
        <v>20</v>
      </c>
      <c r="D38" t="str">
        <f>IF(Nike_Sales_Uncleaned!E45="","NA",IF(OR(Nike_Sales_Uncleaned!E45=0,Nike_Sales_Uncleaned!E45=-1),"NA",UPPER(Nike_Sales_Uncleaned!E45)))</f>
        <v>XL</v>
      </c>
      <c r="E38" t="str">
        <f t="shared" si="0"/>
        <v>Premier III|Soccer|XL</v>
      </c>
    </row>
    <row r="39" spans="1:5" x14ac:dyDescent="0.3">
      <c r="A39" t="s">
        <v>121</v>
      </c>
      <c r="B39" t="s">
        <v>58</v>
      </c>
      <c r="C39" t="s">
        <v>26</v>
      </c>
      <c r="D39" t="str">
        <f>IF(Nike_Sales_Uncleaned!E47="","NA",IF(OR(Nike_Sales_Uncleaned!E47=0,Nike_Sales_Uncleaned!E47=-1),"NA",UPPER(Nike_Sales_Uncleaned!E47)))</f>
        <v>XL</v>
      </c>
      <c r="E39" t="str">
        <f t="shared" si="0"/>
        <v>Dunk Low|Lifestyle|XL</v>
      </c>
    </row>
    <row r="40" spans="1:5" x14ac:dyDescent="0.3">
      <c r="A40" t="s">
        <v>122</v>
      </c>
      <c r="B40" t="s">
        <v>48</v>
      </c>
      <c r="C40" t="s">
        <v>30</v>
      </c>
      <c r="D40" t="str">
        <f>IF(Nike_Sales_Uncleaned!E48="","NA",IF(OR(Nike_Sales_Uncleaned!E48=0,Nike_Sales_Uncleaned!E48=-1),"NA",UPPER(Nike_Sales_Uncleaned!E48)))</f>
        <v>12</v>
      </c>
      <c r="E40" t="str">
        <f t="shared" si="0"/>
        <v>Air Zoom|Running|12</v>
      </c>
    </row>
    <row r="41" spans="1:5" x14ac:dyDescent="0.3">
      <c r="A41" t="s">
        <v>123</v>
      </c>
      <c r="B41" t="s">
        <v>15</v>
      </c>
      <c r="C41" t="s">
        <v>14</v>
      </c>
      <c r="D41" t="str">
        <f>IF(Nike_Sales_Uncleaned!E49="","NA",IF(OR(Nike_Sales_Uncleaned!E49=0,Nike_Sales_Uncleaned!E49=-1),"NA",UPPER(Nike_Sales_Uncleaned!E49)))</f>
        <v>10</v>
      </c>
      <c r="E41" t="str">
        <f t="shared" si="0"/>
        <v>SuperRep Go|Training|10</v>
      </c>
    </row>
    <row r="42" spans="1:5" x14ac:dyDescent="0.3">
      <c r="A42" t="s">
        <v>124</v>
      </c>
      <c r="B42" t="s">
        <v>44</v>
      </c>
      <c r="C42" t="s">
        <v>43</v>
      </c>
      <c r="D42" t="str">
        <f>IF(Nike_Sales_Uncleaned!E50="","NA",IF(OR(Nike_Sales_Uncleaned!E50=0,Nike_Sales_Uncleaned!E50=-1),"NA",UPPER(Nike_Sales_Uncleaned!E50)))</f>
        <v>XL</v>
      </c>
      <c r="E42" t="str">
        <f t="shared" si="0"/>
        <v>Air Jordan|Basketball|XL</v>
      </c>
    </row>
    <row r="43" spans="1:5" x14ac:dyDescent="0.3">
      <c r="A43" t="s">
        <v>125</v>
      </c>
      <c r="B43" t="s">
        <v>48</v>
      </c>
      <c r="C43" t="s">
        <v>30</v>
      </c>
      <c r="D43" t="str">
        <f>IF(Nike_Sales_Uncleaned!E52="","NA",IF(OR(Nike_Sales_Uncleaned!E52=0,Nike_Sales_Uncleaned!E52=-1),"NA",UPPER(Nike_Sales_Uncleaned!E52)))</f>
        <v>L</v>
      </c>
      <c r="E43" t="str">
        <f t="shared" si="0"/>
        <v>Air Zoom|Running|L</v>
      </c>
    </row>
    <row r="44" spans="1:5" x14ac:dyDescent="0.3">
      <c r="A44" t="s">
        <v>126</v>
      </c>
      <c r="B44" t="s">
        <v>34</v>
      </c>
      <c r="C44" t="s">
        <v>14</v>
      </c>
      <c r="D44" t="str">
        <f>IF(Nike_Sales_Uncleaned!E54="","NA",IF(OR(Nike_Sales_Uncleaned!E54=0,Nike_Sales_Uncleaned!E54=-1),"NA",UPPER(Nike_Sales_Uncleaned!E54)))</f>
        <v>10</v>
      </c>
      <c r="E44" t="str">
        <f t="shared" si="0"/>
        <v>Flex Trainer|Training|10</v>
      </c>
    </row>
    <row r="45" spans="1:5" x14ac:dyDescent="0.3">
      <c r="A45" t="s">
        <v>127</v>
      </c>
      <c r="B45" t="s">
        <v>60</v>
      </c>
      <c r="C45" t="s">
        <v>26</v>
      </c>
      <c r="D45" t="str">
        <f>IF(Nike_Sales_Uncleaned!E55="","NA",IF(OR(Nike_Sales_Uncleaned!E55=0,Nike_Sales_Uncleaned!E55=-1),"NA",UPPER(Nike_Sales_Uncleaned!E55)))</f>
        <v>XL</v>
      </c>
      <c r="E45" t="str">
        <f t="shared" si="0"/>
        <v>Air Force 1|Lifestyle|XL</v>
      </c>
    </row>
    <row r="46" spans="1:5" x14ac:dyDescent="0.3">
      <c r="A46" t="s">
        <v>128</v>
      </c>
      <c r="B46" t="s">
        <v>34</v>
      </c>
      <c r="C46" t="s">
        <v>14</v>
      </c>
      <c r="D46" t="str">
        <f>IF(Nike_Sales_Uncleaned!E56="","NA",IF(OR(Nike_Sales_Uncleaned!E56=0,Nike_Sales_Uncleaned!E56=-1),"NA",UPPER(Nike_Sales_Uncleaned!E56)))</f>
        <v>11</v>
      </c>
      <c r="E46" t="str">
        <f t="shared" si="0"/>
        <v>Flex Trainer|Training|11</v>
      </c>
    </row>
    <row r="47" spans="1:5" x14ac:dyDescent="0.3">
      <c r="A47" t="s">
        <v>129</v>
      </c>
      <c r="B47" t="s">
        <v>31</v>
      </c>
      <c r="C47" t="s">
        <v>30</v>
      </c>
      <c r="D47" t="str">
        <f>IF(Nike_Sales_Uncleaned!E58="","NA",IF(OR(Nike_Sales_Uncleaned!E58=0,Nike_Sales_Uncleaned!E58=-1),"NA",UPPER(Nike_Sales_Uncleaned!E58)))</f>
        <v>L</v>
      </c>
      <c r="E47" t="str">
        <f t="shared" si="0"/>
        <v>React Infinity|Running|L</v>
      </c>
    </row>
    <row r="48" spans="1:5" x14ac:dyDescent="0.3">
      <c r="A48" t="s">
        <v>130</v>
      </c>
      <c r="B48" t="s">
        <v>55</v>
      </c>
      <c r="C48" t="s">
        <v>20</v>
      </c>
      <c r="D48" t="str">
        <f>IF(Nike_Sales_Uncleaned!E61="","NA",IF(OR(Nike_Sales_Uncleaned!E61=0,Nike_Sales_Uncleaned!E61=-1),"NA",UPPER(Nike_Sales_Uncleaned!E61)))</f>
        <v>NA</v>
      </c>
      <c r="E48" t="str">
        <f t="shared" si="0"/>
        <v>Phantom GT|Soccer|NA</v>
      </c>
    </row>
    <row r="49" spans="1:5" x14ac:dyDescent="0.3">
      <c r="A49" t="s">
        <v>131</v>
      </c>
      <c r="B49" t="s">
        <v>61</v>
      </c>
      <c r="C49" t="s">
        <v>43</v>
      </c>
      <c r="D49" t="str">
        <f>IF(Nike_Sales_Uncleaned!E63="","NA",IF(OR(Nike_Sales_Uncleaned!E63=0,Nike_Sales_Uncleaned!E63=-1),"NA",UPPER(Nike_Sales_Uncleaned!E63)))</f>
        <v>L</v>
      </c>
      <c r="E49" t="str">
        <f t="shared" si="0"/>
        <v>LeBron 20|Basketball|L</v>
      </c>
    </row>
    <row r="50" spans="1:5" x14ac:dyDescent="0.3">
      <c r="A50" t="s">
        <v>132</v>
      </c>
      <c r="B50" t="s">
        <v>40</v>
      </c>
      <c r="C50" t="s">
        <v>26</v>
      </c>
      <c r="D50" t="str">
        <f>IF(Nike_Sales_Uncleaned!E67="","NA",IF(OR(Nike_Sales_Uncleaned!E67=0,Nike_Sales_Uncleaned!E67=-1),"NA",UPPER(Nike_Sales_Uncleaned!E67)))</f>
        <v>10</v>
      </c>
      <c r="E50" t="str">
        <f t="shared" si="0"/>
        <v>Waffle One|Lifestyle|10</v>
      </c>
    </row>
    <row r="51" spans="1:5" x14ac:dyDescent="0.3">
      <c r="A51" t="s">
        <v>133</v>
      </c>
      <c r="B51" t="s">
        <v>27</v>
      </c>
      <c r="C51" t="s">
        <v>26</v>
      </c>
      <c r="D51" t="str">
        <f>IF(Nike_Sales_Uncleaned!E73="","NA",IF(OR(Nike_Sales_Uncleaned!E73=0,Nike_Sales_Uncleaned!E73=-1),"NA",UPPER(Nike_Sales_Uncleaned!E73)))</f>
        <v>M</v>
      </c>
      <c r="E51" t="str">
        <f t="shared" si="0"/>
        <v>Blazer Mid|Lifestyle|M</v>
      </c>
    </row>
    <row r="52" spans="1:5" x14ac:dyDescent="0.3">
      <c r="A52" t="s">
        <v>134</v>
      </c>
      <c r="B52" t="s">
        <v>34</v>
      </c>
      <c r="C52" t="s">
        <v>14</v>
      </c>
      <c r="D52" t="str">
        <f>IF(Nike_Sales_Uncleaned!E74="","NA",IF(OR(Nike_Sales_Uncleaned!E74=0,Nike_Sales_Uncleaned!E74=-1),"NA",UPPER(Nike_Sales_Uncleaned!E74)))</f>
        <v>NA</v>
      </c>
      <c r="E52" t="str">
        <f t="shared" si="0"/>
        <v>Flex Trainer|Training|NA</v>
      </c>
    </row>
    <row r="53" spans="1:5" x14ac:dyDescent="0.3">
      <c r="A53" t="s">
        <v>135</v>
      </c>
      <c r="B53" t="s">
        <v>27</v>
      </c>
      <c r="C53" t="s">
        <v>26</v>
      </c>
      <c r="D53" t="str">
        <f>IF(Nike_Sales_Uncleaned!E75="","NA",IF(OR(Nike_Sales_Uncleaned!E75=0,Nike_Sales_Uncleaned!E75=-1),"NA",UPPER(Nike_Sales_Uncleaned!E75)))</f>
        <v>12</v>
      </c>
      <c r="E53" t="str">
        <f t="shared" si="0"/>
        <v>Blazer Mid|Lifestyle|12</v>
      </c>
    </row>
    <row r="54" spans="1:5" x14ac:dyDescent="0.3">
      <c r="A54" t="s">
        <v>136</v>
      </c>
      <c r="B54" t="s">
        <v>44</v>
      </c>
      <c r="C54" t="s">
        <v>43</v>
      </c>
      <c r="D54" t="str">
        <f>IF(Nike_Sales_Uncleaned!E77="","NA",IF(OR(Nike_Sales_Uncleaned!E77=0,Nike_Sales_Uncleaned!E77=-1),"NA",UPPER(Nike_Sales_Uncleaned!E77)))</f>
        <v>L</v>
      </c>
      <c r="E54" t="str">
        <f t="shared" si="0"/>
        <v>Air Jordan|Basketball|L</v>
      </c>
    </row>
    <row r="55" spans="1:5" x14ac:dyDescent="0.3">
      <c r="A55" t="s">
        <v>137</v>
      </c>
      <c r="B55" t="s">
        <v>54</v>
      </c>
      <c r="C55" t="s">
        <v>14</v>
      </c>
      <c r="D55" t="str">
        <f>IF(Nike_Sales_Uncleaned!E78="","NA",IF(OR(Nike_Sales_Uncleaned!E78=0,Nike_Sales_Uncleaned!E78=-1),"NA",UPPER(Nike_Sales_Uncleaned!E78)))</f>
        <v>11</v>
      </c>
      <c r="E55" t="str">
        <f t="shared" si="0"/>
        <v>ZoomX Invincible|Training|11</v>
      </c>
    </row>
    <row r="56" spans="1:5" x14ac:dyDescent="0.3">
      <c r="A56" t="s">
        <v>138</v>
      </c>
      <c r="B56" t="s">
        <v>54</v>
      </c>
      <c r="C56" t="s">
        <v>14</v>
      </c>
      <c r="D56" t="str">
        <f>IF(Nike_Sales_Uncleaned!E79="","NA",IF(OR(Nike_Sales_Uncleaned!E79=0,Nike_Sales_Uncleaned!E79=-1),"NA",UPPER(Nike_Sales_Uncleaned!E79)))</f>
        <v>L</v>
      </c>
      <c r="E56" t="str">
        <f t="shared" si="0"/>
        <v>ZoomX Invincible|Training|L</v>
      </c>
    </row>
    <row r="57" spans="1:5" x14ac:dyDescent="0.3">
      <c r="A57" t="s">
        <v>139</v>
      </c>
      <c r="B57" t="s">
        <v>61</v>
      </c>
      <c r="C57" t="s">
        <v>43</v>
      </c>
      <c r="D57" t="str">
        <f>IF(Nike_Sales_Uncleaned!E80="","NA",IF(OR(Nike_Sales_Uncleaned!E80=0,Nike_Sales_Uncleaned!E80=-1),"NA",UPPER(Nike_Sales_Uncleaned!E80)))</f>
        <v>NA</v>
      </c>
      <c r="E57" t="str">
        <f t="shared" si="0"/>
        <v>LeBron 20|Basketball|NA</v>
      </c>
    </row>
    <row r="58" spans="1:5" x14ac:dyDescent="0.3">
      <c r="A58" t="s">
        <v>140</v>
      </c>
      <c r="B58" t="s">
        <v>56</v>
      </c>
      <c r="C58" t="s">
        <v>30</v>
      </c>
      <c r="D58" t="str">
        <f>IF(Nike_Sales_Uncleaned!E81="","NA",IF(OR(Nike_Sales_Uncleaned!E81=0,Nike_Sales_Uncleaned!E81=-1),"NA",UPPER(Nike_Sales_Uncleaned!E81)))</f>
        <v>XL</v>
      </c>
      <c r="E58" t="str">
        <f t="shared" si="0"/>
        <v>Pegasus Turbo|Running|XL</v>
      </c>
    </row>
    <row r="59" spans="1:5" x14ac:dyDescent="0.3">
      <c r="A59" t="s">
        <v>141</v>
      </c>
      <c r="B59" t="s">
        <v>47</v>
      </c>
      <c r="C59" t="s">
        <v>14</v>
      </c>
      <c r="D59" t="str">
        <f>IF(Nike_Sales_Uncleaned!E86="","NA",IF(OR(Nike_Sales_Uncleaned!E86=0,Nike_Sales_Uncleaned!E86=-1),"NA",UPPER(Nike_Sales_Uncleaned!E86)))</f>
        <v>M</v>
      </c>
      <c r="E59" t="str">
        <f t="shared" si="0"/>
        <v>Metcon 7|Training|M</v>
      </c>
    </row>
    <row r="60" spans="1:5" x14ac:dyDescent="0.3">
      <c r="A60" t="s">
        <v>142</v>
      </c>
      <c r="B60" t="s">
        <v>51</v>
      </c>
      <c r="C60" t="s">
        <v>43</v>
      </c>
      <c r="D60" t="str">
        <f>IF(Nike_Sales_Uncleaned!E87="","NA",IF(OR(Nike_Sales_Uncleaned!E87=0,Nike_Sales_Uncleaned!E87=-1),"NA",UPPER(Nike_Sales_Uncleaned!E87)))</f>
        <v>NA</v>
      </c>
      <c r="E60" t="str">
        <f t="shared" si="0"/>
        <v>Kyrie Flytrap|Basketball|NA</v>
      </c>
    </row>
    <row r="61" spans="1:5" x14ac:dyDescent="0.3">
      <c r="A61" t="s">
        <v>143</v>
      </c>
      <c r="B61" t="s">
        <v>39</v>
      </c>
      <c r="C61" t="s">
        <v>20</v>
      </c>
      <c r="D61" t="str">
        <f>IF(Nike_Sales_Uncleaned!E88="","NA",IF(OR(Nike_Sales_Uncleaned!E88=0,Nike_Sales_Uncleaned!E88=-1),"NA",UPPER(Nike_Sales_Uncleaned!E88)))</f>
        <v>L</v>
      </c>
      <c r="E61" t="str">
        <f t="shared" si="0"/>
        <v>Mercurial Superfly|Soccer|L</v>
      </c>
    </row>
    <row r="62" spans="1:5" x14ac:dyDescent="0.3">
      <c r="A62" t="s">
        <v>144</v>
      </c>
      <c r="B62" t="s">
        <v>50</v>
      </c>
      <c r="C62" t="s">
        <v>30</v>
      </c>
      <c r="D62" t="str">
        <f>IF(Nike_Sales_Uncleaned!E90="","NA",IF(OR(Nike_Sales_Uncleaned!E90=0,Nike_Sales_Uncleaned!E90=-1),"NA",UPPER(Nike_Sales_Uncleaned!E90)))</f>
        <v>XL</v>
      </c>
      <c r="E62" t="str">
        <f t="shared" si="0"/>
        <v>Free RN|Running|XL</v>
      </c>
    </row>
    <row r="63" spans="1:5" x14ac:dyDescent="0.3">
      <c r="A63" t="s">
        <v>145</v>
      </c>
      <c r="B63" t="s">
        <v>58</v>
      </c>
      <c r="C63" t="s">
        <v>26</v>
      </c>
      <c r="D63" t="str">
        <f>IF(Nike_Sales_Uncleaned!E92="","NA",IF(OR(Nike_Sales_Uncleaned!E92=0,Nike_Sales_Uncleaned!E92=-1),"NA",UPPER(Nike_Sales_Uncleaned!E92)))</f>
        <v>8</v>
      </c>
      <c r="E63" t="str">
        <f t="shared" si="0"/>
        <v>Dunk Low|Lifestyle|8</v>
      </c>
    </row>
    <row r="64" spans="1:5" x14ac:dyDescent="0.3">
      <c r="A64" t="s">
        <v>146</v>
      </c>
      <c r="B64" t="s">
        <v>48</v>
      </c>
      <c r="C64" t="s">
        <v>30</v>
      </c>
      <c r="D64" t="str">
        <f>IF(Nike_Sales_Uncleaned!E93="","NA",IF(OR(Nike_Sales_Uncleaned!E93=0,Nike_Sales_Uncleaned!E93=-1),"NA",UPPER(Nike_Sales_Uncleaned!E93)))</f>
        <v>11</v>
      </c>
      <c r="E64" t="str">
        <f t="shared" si="0"/>
        <v>Air Zoom|Running|11</v>
      </c>
    </row>
    <row r="65" spans="1:5" x14ac:dyDescent="0.3">
      <c r="A65" t="s">
        <v>147</v>
      </c>
      <c r="B65" t="s">
        <v>54</v>
      </c>
      <c r="C65" t="s">
        <v>14</v>
      </c>
      <c r="D65" t="str">
        <f>IF(Nike_Sales_Uncleaned!E99="","NA",IF(OR(Nike_Sales_Uncleaned!E99=0,Nike_Sales_Uncleaned!E99=-1),"NA",UPPER(Nike_Sales_Uncleaned!E99)))</f>
        <v>XL</v>
      </c>
      <c r="E65" t="str">
        <f t="shared" si="0"/>
        <v>ZoomX Invincible|Training|XL</v>
      </c>
    </row>
    <row r="66" spans="1:5" x14ac:dyDescent="0.3">
      <c r="A66" t="s">
        <v>148</v>
      </c>
      <c r="B66" t="s">
        <v>55</v>
      </c>
      <c r="C66" t="s">
        <v>20</v>
      </c>
      <c r="D66" t="str">
        <f>IF(Nike_Sales_Uncleaned!E102="","NA",IF(OR(Nike_Sales_Uncleaned!E102=0,Nike_Sales_Uncleaned!E102=-1),"NA",UPPER(Nike_Sales_Uncleaned!E102)))</f>
        <v>8</v>
      </c>
      <c r="E66" t="str">
        <f t="shared" ref="E66:E129" si="1">TRIM(B66)&amp;"|"&amp;TRIM(C66)&amp;"|"&amp;TRIM(D66)</f>
        <v>Phantom GT|Soccer|8</v>
      </c>
    </row>
    <row r="67" spans="1:5" x14ac:dyDescent="0.3">
      <c r="A67" t="s">
        <v>149</v>
      </c>
      <c r="B67" t="s">
        <v>61</v>
      </c>
      <c r="C67" t="s">
        <v>43</v>
      </c>
      <c r="D67" t="str">
        <f>IF(Nike_Sales_Uncleaned!E105="","NA",IF(OR(Nike_Sales_Uncleaned!E105=0,Nike_Sales_Uncleaned!E105=-1),"NA",UPPER(Nike_Sales_Uncleaned!E105)))</f>
        <v>XL</v>
      </c>
      <c r="E67" t="str">
        <f t="shared" si="1"/>
        <v>LeBron 20|Basketball|XL</v>
      </c>
    </row>
    <row r="68" spans="1:5" x14ac:dyDescent="0.3">
      <c r="A68" t="s">
        <v>150</v>
      </c>
      <c r="B68" t="s">
        <v>31</v>
      </c>
      <c r="C68" t="s">
        <v>30</v>
      </c>
      <c r="D68" t="str">
        <f>IF(Nike_Sales_Uncleaned!E109="","NA",IF(OR(Nike_Sales_Uncleaned!E109=0,Nike_Sales_Uncleaned!E109=-1),"NA",UPPER(Nike_Sales_Uncleaned!E109)))</f>
        <v>M</v>
      </c>
      <c r="E68" t="str">
        <f t="shared" si="1"/>
        <v>React Infinity|Running|M</v>
      </c>
    </row>
    <row r="69" spans="1:5" x14ac:dyDescent="0.3">
      <c r="A69" t="s">
        <v>151</v>
      </c>
      <c r="B69" t="s">
        <v>52</v>
      </c>
      <c r="C69" t="s">
        <v>43</v>
      </c>
      <c r="D69" t="str">
        <f>IF(Nike_Sales_Uncleaned!E111="","NA",IF(OR(Nike_Sales_Uncleaned!E111=0,Nike_Sales_Uncleaned!E111=-1),"NA",UPPER(Nike_Sales_Uncleaned!E111)))</f>
        <v>M</v>
      </c>
      <c r="E69" t="str">
        <f t="shared" si="1"/>
        <v>Zoom Freak|Basketball|M</v>
      </c>
    </row>
    <row r="70" spans="1:5" x14ac:dyDescent="0.3">
      <c r="A70" t="s">
        <v>152</v>
      </c>
      <c r="B70" t="s">
        <v>40</v>
      </c>
      <c r="C70" t="s">
        <v>26</v>
      </c>
      <c r="D70" t="str">
        <f>IF(Nike_Sales_Uncleaned!E113="","NA",IF(OR(Nike_Sales_Uncleaned!E113=0,Nike_Sales_Uncleaned!E113=-1),"NA",UPPER(Nike_Sales_Uncleaned!E113)))</f>
        <v>NA</v>
      </c>
      <c r="E70" t="str">
        <f t="shared" si="1"/>
        <v>Waffle One|Lifestyle|NA</v>
      </c>
    </row>
    <row r="71" spans="1:5" x14ac:dyDescent="0.3">
      <c r="A71" t="s">
        <v>153</v>
      </c>
      <c r="B71" t="s">
        <v>34</v>
      </c>
      <c r="C71" t="s">
        <v>14</v>
      </c>
      <c r="D71" t="str">
        <f>IF(Nike_Sales_Uncleaned!E116="","NA",IF(OR(Nike_Sales_Uncleaned!E116=0,Nike_Sales_Uncleaned!E116=-1),"NA",UPPER(Nike_Sales_Uncleaned!E116)))</f>
        <v>XL</v>
      </c>
      <c r="E71" t="str">
        <f t="shared" si="1"/>
        <v>Flex Trainer|Training|XL</v>
      </c>
    </row>
    <row r="72" spans="1:5" x14ac:dyDescent="0.3">
      <c r="A72" t="s">
        <v>154</v>
      </c>
      <c r="B72" t="s">
        <v>55</v>
      </c>
      <c r="C72" t="s">
        <v>20</v>
      </c>
      <c r="D72" t="str">
        <f>IF(Nike_Sales_Uncleaned!E117="","NA",IF(OR(Nike_Sales_Uncleaned!E117=0,Nike_Sales_Uncleaned!E117=-1),"NA",UPPER(Nike_Sales_Uncleaned!E117)))</f>
        <v>6</v>
      </c>
      <c r="E72" t="str">
        <f t="shared" si="1"/>
        <v>Phantom GT|Soccer|6</v>
      </c>
    </row>
    <row r="73" spans="1:5" x14ac:dyDescent="0.3">
      <c r="A73" t="s">
        <v>155</v>
      </c>
      <c r="B73" t="s">
        <v>15</v>
      </c>
      <c r="C73" t="s">
        <v>14</v>
      </c>
      <c r="D73" t="str">
        <f>IF(Nike_Sales_Uncleaned!E119="","NA",IF(OR(Nike_Sales_Uncleaned!E119=0,Nike_Sales_Uncleaned!E119=-1),"NA",UPPER(Nike_Sales_Uncleaned!E119)))</f>
        <v>L</v>
      </c>
      <c r="E73" t="str">
        <f t="shared" si="1"/>
        <v>SuperRep Go|Training|L</v>
      </c>
    </row>
    <row r="74" spans="1:5" x14ac:dyDescent="0.3">
      <c r="A74" t="s">
        <v>156</v>
      </c>
      <c r="B74" t="s">
        <v>47</v>
      </c>
      <c r="C74" t="s">
        <v>14</v>
      </c>
      <c r="D74" t="str">
        <f>IF(Nike_Sales_Uncleaned!E121="","NA",IF(OR(Nike_Sales_Uncleaned!E121=0,Nike_Sales_Uncleaned!E121=-1),"NA",UPPER(Nike_Sales_Uncleaned!E121)))</f>
        <v>11</v>
      </c>
      <c r="E74" t="str">
        <f t="shared" si="1"/>
        <v>Metcon 7|Training|11</v>
      </c>
    </row>
    <row r="75" spans="1:5" x14ac:dyDescent="0.3">
      <c r="A75" t="s">
        <v>157</v>
      </c>
      <c r="B75" t="s">
        <v>55</v>
      </c>
      <c r="C75" t="s">
        <v>20</v>
      </c>
      <c r="D75" t="str">
        <f>IF(Nike_Sales_Uncleaned!E122="","NA",IF(OR(Nike_Sales_Uncleaned!E122=0,Nike_Sales_Uncleaned!E122=-1),"NA",UPPER(Nike_Sales_Uncleaned!E122)))</f>
        <v>12</v>
      </c>
      <c r="E75" t="str">
        <f t="shared" si="1"/>
        <v>Phantom GT|Soccer|12</v>
      </c>
    </row>
    <row r="76" spans="1:5" x14ac:dyDescent="0.3">
      <c r="A76" t="s">
        <v>158</v>
      </c>
      <c r="B76" t="s">
        <v>39</v>
      </c>
      <c r="C76" t="s">
        <v>20</v>
      </c>
      <c r="D76" t="str">
        <f>IF(Nike_Sales_Uncleaned!E124="","NA",IF(OR(Nike_Sales_Uncleaned!E124=0,Nike_Sales_Uncleaned!E124=-1),"NA",UPPER(Nike_Sales_Uncleaned!E124)))</f>
        <v>NA</v>
      </c>
      <c r="E76" t="str">
        <f t="shared" si="1"/>
        <v>Mercurial Superfly|Soccer|NA</v>
      </c>
    </row>
    <row r="77" spans="1:5" x14ac:dyDescent="0.3">
      <c r="A77" t="s">
        <v>159</v>
      </c>
      <c r="B77" t="s">
        <v>56</v>
      </c>
      <c r="C77" t="s">
        <v>30</v>
      </c>
      <c r="D77" t="str">
        <f>IF(Nike_Sales_Uncleaned!E128="","NA",IF(OR(Nike_Sales_Uncleaned!E128=0,Nike_Sales_Uncleaned!E128=-1),"NA",UPPER(Nike_Sales_Uncleaned!E128)))</f>
        <v>L</v>
      </c>
      <c r="E77" t="str">
        <f t="shared" si="1"/>
        <v>Pegasus Turbo|Running|L</v>
      </c>
    </row>
    <row r="78" spans="1:5" x14ac:dyDescent="0.3">
      <c r="A78" t="s">
        <v>160</v>
      </c>
      <c r="B78" t="s">
        <v>47</v>
      </c>
      <c r="C78" t="s">
        <v>14</v>
      </c>
      <c r="D78" t="str">
        <f>IF(Nike_Sales_Uncleaned!E129="","NA",IF(OR(Nike_Sales_Uncleaned!E129=0,Nike_Sales_Uncleaned!E129=-1),"NA",UPPER(Nike_Sales_Uncleaned!E129)))</f>
        <v>L</v>
      </c>
      <c r="E78" t="str">
        <f t="shared" si="1"/>
        <v>Metcon 7|Training|L</v>
      </c>
    </row>
    <row r="79" spans="1:5" x14ac:dyDescent="0.3">
      <c r="A79" t="s">
        <v>161</v>
      </c>
      <c r="B79" t="s">
        <v>52</v>
      </c>
      <c r="C79" t="s">
        <v>43</v>
      </c>
      <c r="D79" t="str">
        <f>IF(Nike_Sales_Uncleaned!E131="","NA",IF(OR(Nike_Sales_Uncleaned!E131=0,Nike_Sales_Uncleaned!E131=-1),"NA",UPPER(Nike_Sales_Uncleaned!E131)))</f>
        <v>9</v>
      </c>
      <c r="E79" t="str">
        <f t="shared" si="1"/>
        <v>Zoom Freak|Basketball|9</v>
      </c>
    </row>
    <row r="80" spans="1:5" x14ac:dyDescent="0.3">
      <c r="A80" t="s">
        <v>162</v>
      </c>
      <c r="B80" t="s">
        <v>24</v>
      </c>
      <c r="C80" t="s">
        <v>20</v>
      </c>
      <c r="D80" t="str">
        <f>IF(Nike_Sales_Uncleaned!E132="","NA",IF(OR(Nike_Sales_Uncleaned!E132=0,Nike_Sales_Uncleaned!E132=-1),"NA",UPPER(Nike_Sales_Uncleaned!E132)))</f>
        <v>10</v>
      </c>
      <c r="E80" t="str">
        <f t="shared" si="1"/>
        <v>Premier III|Soccer|10</v>
      </c>
    </row>
    <row r="81" spans="1:5" x14ac:dyDescent="0.3">
      <c r="A81" t="s">
        <v>163</v>
      </c>
      <c r="B81" t="s">
        <v>47</v>
      </c>
      <c r="C81" t="s">
        <v>14</v>
      </c>
      <c r="D81" t="str">
        <f>IF(Nike_Sales_Uncleaned!E135="","NA",IF(OR(Nike_Sales_Uncleaned!E135=0,Nike_Sales_Uncleaned!E135=-1),"NA",UPPER(Nike_Sales_Uncleaned!E135)))</f>
        <v>XL</v>
      </c>
      <c r="E81" t="str">
        <f t="shared" si="1"/>
        <v>Metcon 7|Training|XL</v>
      </c>
    </row>
    <row r="82" spans="1:5" x14ac:dyDescent="0.3">
      <c r="A82" t="s">
        <v>164</v>
      </c>
      <c r="B82" t="s">
        <v>54</v>
      </c>
      <c r="C82" t="s">
        <v>14</v>
      </c>
      <c r="D82" t="str">
        <f>IF(Nike_Sales_Uncleaned!E136="","NA",IF(OR(Nike_Sales_Uncleaned!E136=0,Nike_Sales_Uncleaned!E136=-1),"NA",UPPER(Nike_Sales_Uncleaned!E136)))</f>
        <v>M</v>
      </c>
      <c r="E82" t="str">
        <f t="shared" si="1"/>
        <v>ZoomX Invincible|Training|M</v>
      </c>
    </row>
    <row r="83" spans="1:5" x14ac:dyDescent="0.3">
      <c r="A83" t="s">
        <v>165</v>
      </c>
      <c r="B83" t="s">
        <v>52</v>
      </c>
      <c r="C83" t="s">
        <v>43</v>
      </c>
      <c r="D83" t="str">
        <f>IF(Nike_Sales_Uncleaned!E137="","NA",IF(OR(Nike_Sales_Uncleaned!E137=0,Nike_Sales_Uncleaned!E137=-1),"NA",UPPER(Nike_Sales_Uncleaned!E137)))</f>
        <v>L</v>
      </c>
      <c r="E83" t="str">
        <f t="shared" si="1"/>
        <v>Zoom Freak|Basketball|L</v>
      </c>
    </row>
    <row r="84" spans="1:5" x14ac:dyDescent="0.3">
      <c r="A84" t="s">
        <v>166</v>
      </c>
      <c r="B84" t="s">
        <v>56</v>
      </c>
      <c r="C84" t="s">
        <v>30</v>
      </c>
      <c r="D84" t="str">
        <f>IF(Nike_Sales_Uncleaned!E140="","NA",IF(OR(Nike_Sales_Uncleaned!E140=0,Nike_Sales_Uncleaned!E140=-1),"NA",UPPER(Nike_Sales_Uncleaned!E140)))</f>
        <v>11</v>
      </c>
      <c r="E84" t="str">
        <f t="shared" si="1"/>
        <v>Pegasus Turbo|Running|11</v>
      </c>
    </row>
    <row r="85" spans="1:5" x14ac:dyDescent="0.3">
      <c r="A85" t="s">
        <v>167</v>
      </c>
      <c r="B85" t="s">
        <v>21</v>
      </c>
      <c r="C85" t="s">
        <v>20</v>
      </c>
      <c r="D85" t="str">
        <f>IF(Nike_Sales_Uncleaned!E143="","NA",IF(OR(Nike_Sales_Uncleaned!E143=0,Nike_Sales_Uncleaned!E143=-1),"NA",UPPER(Nike_Sales_Uncleaned!E143)))</f>
        <v>NA</v>
      </c>
      <c r="E85" t="str">
        <f t="shared" si="1"/>
        <v>Tiempo Legend|Soccer|NA</v>
      </c>
    </row>
    <row r="86" spans="1:5" x14ac:dyDescent="0.3">
      <c r="A86" t="s">
        <v>168</v>
      </c>
      <c r="B86" t="s">
        <v>27</v>
      </c>
      <c r="C86" t="s">
        <v>26</v>
      </c>
      <c r="D86" t="str">
        <f>IF(Nike_Sales_Uncleaned!E147="","NA",IF(OR(Nike_Sales_Uncleaned!E147=0,Nike_Sales_Uncleaned!E147=-1),"NA",UPPER(Nike_Sales_Uncleaned!E147)))</f>
        <v>6</v>
      </c>
      <c r="E86" t="str">
        <f t="shared" si="1"/>
        <v>Blazer Mid|Lifestyle|6</v>
      </c>
    </row>
    <row r="87" spans="1:5" x14ac:dyDescent="0.3">
      <c r="A87" t="s">
        <v>169</v>
      </c>
      <c r="B87" t="s">
        <v>56</v>
      </c>
      <c r="C87" t="s">
        <v>30</v>
      </c>
      <c r="D87" t="str">
        <f>IF(Nike_Sales_Uncleaned!E151="","NA",IF(OR(Nike_Sales_Uncleaned!E151=0,Nike_Sales_Uncleaned!E151=-1),"NA",UPPER(Nike_Sales_Uncleaned!E151)))</f>
        <v>NA</v>
      </c>
      <c r="E87" t="str">
        <f t="shared" si="1"/>
        <v>Pegasus Turbo|Running|NA</v>
      </c>
    </row>
    <row r="88" spans="1:5" x14ac:dyDescent="0.3">
      <c r="A88" t="s">
        <v>170</v>
      </c>
      <c r="B88" t="s">
        <v>61</v>
      </c>
      <c r="C88" t="s">
        <v>43</v>
      </c>
      <c r="D88" t="str">
        <f>IF(Nike_Sales_Uncleaned!E152="","NA",IF(OR(Nike_Sales_Uncleaned!E152=0,Nike_Sales_Uncleaned!E152=-1),"NA",UPPER(Nike_Sales_Uncleaned!E152)))</f>
        <v>M</v>
      </c>
      <c r="E88" t="str">
        <f t="shared" si="1"/>
        <v>LeBron 20|Basketball|M</v>
      </c>
    </row>
    <row r="89" spans="1:5" x14ac:dyDescent="0.3">
      <c r="A89" t="s">
        <v>171</v>
      </c>
      <c r="B89" t="s">
        <v>50</v>
      </c>
      <c r="C89" t="s">
        <v>30</v>
      </c>
      <c r="D89" t="str">
        <f>IF(Nike_Sales_Uncleaned!E154="","NA",IF(OR(Nike_Sales_Uncleaned!E154=0,Nike_Sales_Uncleaned!E154=-1),"NA",UPPER(Nike_Sales_Uncleaned!E154)))</f>
        <v>8</v>
      </c>
      <c r="E89" t="str">
        <f t="shared" si="1"/>
        <v>Free RN|Running|8</v>
      </c>
    </row>
    <row r="90" spans="1:5" x14ac:dyDescent="0.3">
      <c r="A90" t="s">
        <v>172</v>
      </c>
      <c r="B90" t="s">
        <v>31</v>
      </c>
      <c r="C90" t="s">
        <v>30</v>
      </c>
      <c r="D90" t="str">
        <f>IF(Nike_Sales_Uncleaned!E155="","NA",IF(OR(Nike_Sales_Uncleaned!E155=0,Nike_Sales_Uncleaned!E155=-1),"NA",UPPER(Nike_Sales_Uncleaned!E155)))</f>
        <v>NA</v>
      </c>
      <c r="E90" t="str">
        <f t="shared" si="1"/>
        <v>React Infinity|Running|NA</v>
      </c>
    </row>
    <row r="91" spans="1:5" x14ac:dyDescent="0.3">
      <c r="A91" t="s">
        <v>173</v>
      </c>
      <c r="B91" t="s">
        <v>48</v>
      </c>
      <c r="C91" t="s">
        <v>30</v>
      </c>
      <c r="D91" t="str">
        <f>IF(Nike_Sales_Uncleaned!E162="","NA",IF(OR(Nike_Sales_Uncleaned!E162=0,Nike_Sales_Uncleaned!E162=-1),"NA",UPPER(Nike_Sales_Uncleaned!E162)))</f>
        <v>XL</v>
      </c>
      <c r="E91" t="str">
        <f t="shared" si="1"/>
        <v>Air Zoom|Running|XL</v>
      </c>
    </row>
    <row r="92" spans="1:5" x14ac:dyDescent="0.3">
      <c r="A92" t="s">
        <v>174</v>
      </c>
      <c r="B92" t="s">
        <v>27</v>
      </c>
      <c r="C92" t="s">
        <v>26</v>
      </c>
      <c r="D92" t="str">
        <f>IF(Nike_Sales_Uncleaned!E164="","NA",IF(OR(Nike_Sales_Uncleaned!E164=0,Nike_Sales_Uncleaned!E164=-1),"NA",UPPER(Nike_Sales_Uncleaned!E164)))</f>
        <v>8</v>
      </c>
      <c r="E92" t="str">
        <f t="shared" si="1"/>
        <v>Blazer Mid|Lifestyle|8</v>
      </c>
    </row>
    <row r="93" spans="1:5" x14ac:dyDescent="0.3">
      <c r="A93" t="s">
        <v>175</v>
      </c>
      <c r="B93" t="s">
        <v>58</v>
      </c>
      <c r="C93" t="s">
        <v>26</v>
      </c>
      <c r="D93" t="str">
        <f>IF(Nike_Sales_Uncleaned!E165="","NA",IF(OR(Nike_Sales_Uncleaned!E165=0,Nike_Sales_Uncleaned!E165=-1),"NA",UPPER(Nike_Sales_Uncleaned!E165)))</f>
        <v>7</v>
      </c>
      <c r="E93" t="str">
        <f t="shared" si="1"/>
        <v>Dunk Low|Lifestyle|7</v>
      </c>
    </row>
    <row r="94" spans="1:5" x14ac:dyDescent="0.3">
      <c r="A94" t="s">
        <v>176</v>
      </c>
      <c r="B94" t="s">
        <v>39</v>
      </c>
      <c r="C94" t="s">
        <v>20</v>
      </c>
      <c r="D94" t="str">
        <f>IF(Nike_Sales_Uncleaned!E166="","NA",IF(OR(Nike_Sales_Uncleaned!E166=0,Nike_Sales_Uncleaned!E166=-1),"NA",UPPER(Nike_Sales_Uncleaned!E166)))</f>
        <v>8</v>
      </c>
      <c r="E94" t="str">
        <f t="shared" si="1"/>
        <v>Mercurial Superfly|Soccer|8</v>
      </c>
    </row>
    <row r="95" spans="1:5" x14ac:dyDescent="0.3">
      <c r="A95" t="s">
        <v>177</v>
      </c>
      <c r="B95" t="s">
        <v>60</v>
      </c>
      <c r="C95" t="s">
        <v>26</v>
      </c>
      <c r="D95" t="str">
        <f>IF(Nike_Sales_Uncleaned!E168="","NA",IF(OR(Nike_Sales_Uncleaned!E168=0,Nike_Sales_Uncleaned!E168=-1),"NA",UPPER(Nike_Sales_Uncleaned!E168)))</f>
        <v>M</v>
      </c>
      <c r="E95" t="str">
        <f t="shared" si="1"/>
        <v>Air Force 1|Lifestyle|M</v>
      </c>
    </row>
    <row r="96" spans="1:5" x14ac:dyDescent="0.3">
      <c r="A96" t="s">
        <v>178</v>
      </c>
      <c r="B96" t="s">
        <v>55</v>
      </c>
      <c r="C96" t="s">
        <v>20</v>
      </c>
      <c r="D96" t="str">
        <f>IF(Nike_Sales_Uncleaned!E176="","NA",IF(OR(Nike_Sales_Uncleaned!E176=0,Nike_Sales_Uncleaned!E176=-1),"NA",UPPER(Nike_Sales_Uncleaned!E176)))</f>
        <v>L</v>
      </c>
      <c r="E96" t="str">
        <f t="shared" si="1"/>
        <v>Phantom GT|Soccer|L</v>
      </c>
    </row>
    <row r="97" spans="1:5" x14ac:dyDescent="0.3">
      <c r="A97" t="s">
        <v>179</v>
      </c>
      <c r="B97" t="s">
        <v>40</v>
      </c>
      <c r="C97" t="s">
        <v>26</v>
      </c>
      <c r="D97" t="str">
        <f>IF(Nike_Sales_Uncleaned!E179="","NA",IF(OR(Nike_Sales_Uncleaned!E179=0,Nike_Sales_Uncleaned!E179=-1),"NA",UPPER(Nike_Sales_Uncleaned!E179)))</f>
        <v>XL</v>
      </c>
      <c r="E97" t="str">
        <f t="shared" si="1"/>
        <v>Waffle One|Lifestyle|XL</v>
      </c>
    </row>
    <row r="98" spans="1:5" x14ac:dyDescent="0.3">
      <c r="A98" t="s">
        <v>180</v>
      </c>
      <c r="B98" t="s">
        <v>52</v>
      </c>
      <c r="C98" t="s">
        <v>43</v>
      </c>
      <c r="D98" t="str">
        <f>IF(Nike_Sales_Uncleaned!E184="","NA",IF(OR(Nike_Sales_Uncleaned!E184=0,Nike_Sales_Uncleaned!E184=-1),"NA",UPPER(Nike_Sales_Uncleaned!E184)))</f>
        <v>11</v>
      </c>
      <c r="E98" t="str">
        <f t="shared" si="1"/>
        <v>Zoom Freak|Basketball|11</v>
      </c>
    </row>
    <row r="99" spans="1:5" x14ac:dyDescent="0.3">
      <c r="A99" t="s">
        <v>181</v>
      </c>
      <c r="B99" t="s">
        <v>60</v>
      </c>
      <c r="C99" t="s">
        <v>26</v>
      </c>
      <c r="D99" t="str">
        <f>IF(Nike_Sales_Uncleaned!E193="","NA",IF(OR(Nike_Sales_Uncleaned!E193=0,Nike_Sales_Uncleaned!E193=-1),"NA",UPPER(Nike_Sales_Uncleaned!E193)))</f>
        <v>8</v>
      </c>
      <c r="E99" t="str">
        <f t="shared" si="1"/>
        <v>Air Force 1|Lifestyle|8</v>
      </c>
    </row>
    <row r="100" spans="1:5" x14ac:dyDescent="0.3">
      <c r="A100" t="s">
        <v>182</v>
      </c>
      <c r="B100" t="s">
        <v>51</v>
      </c>
      <c r="C100" t="s">
        <v>43</v>
      </c>
      <c r="D100" t="str">
        <f>IF(Nike_Sales_Uncleaned!E194="","NA",IF(OR(Nike_Sales_Uncleaned!E194=0,Nike_Sales_Uncleaned!E194=-1),"NA",UPPER(Nike_Sales_Uncleaned!E194)))</f>
        <v>XL</v>
      </c>
      <c r="E100" t="str">
        <f t="shared" si="1"/>
        <v>Kyrie Flytrap|Basketball|XL</v>
      </c>
    </row>
    <row r="101" spans="1:5" x14ac:dyDescent="0.3">
      <c r="A101" t="s">
        <v>183</v>
      </c>
      <c r="B101" t="s">
        <v>24</v>
      </c>
      <c r="C101" t="s">
        <v>20</v>
      </c>
      <c r="D101" t="str">
        <f>IF(Nike_Sales_Uncleaned!E198="","NA",IF(OR(Nike_Sales_Uncleaned!E198=0,Nike_Sales_Uncleaned!E198=-1),"NA",UPPER(Nike_Sales_Uncleaned!E198)))</f>
        <v>L</v>
      </c>
      <c r="E101" t="str">
        <f t="shared" si="1"/>
        <v>Premier III|Soccer|L</v>
      </c>
    </row>
    <row r="102" spans="1:5" x14ac:dyDescent="0.3">
      <c r="A102" t="s">
        <v>184</v>
      </c>
      <c r="B102" t="s">
        <v>15</v>
      </c>
      <c r="C102" t="s">
        <v>14</v>
      </c>
      <c r="D102" t="str">
        <f>IF(Nike_Sales_Uncleaned!E200="","NA",IF(OR(Nike_Sales_Uncleaned!E200=0,Nike_Sales_Uncleaned!E200=-1),"NA",UPPER(Nike_Sales_Uncleaned!E200)))</f>
        <v>7</v>
      </c>
      <c r="E102" t="str">
        <f t="shared" si="1"/>
        <v>SuperRep Go|Training|7</v>
      </c>
    </row>
    <row r="103" spans="1:5" x14ac:dyDescent="0.3">
      <c r="A103" t="s">
        <v>185</v>
      </c>
      <c r="B103" t="s">
        <v>15</v>
      </c>
      <c r="C103" t="s">
        <v>14</v>
      </c>
      <c r="D103" t="str">
        <f>IF(Nike_Sales_Uncleaned!E203="","NA",IF(OR(Nike_Sales_Uncleaned!E203=0,Nike_Sales_Uncleaned!E203=-1),"NA",UPPER(Nike_Sales_Uncleaned!E203)))</f>
        <v>11</v>
      </c>
      <c r="E103" t="str">
        <f t="shared" si="1"/>
        <v>SuperRep Go|Training|11</v>
      </c>
    </row>
    <row r="104" spans="1:5" x14ac:dyDescent="0.3">
      <c r="A104" t="s">
        <v>186</v>
      </c>
      <c r="B104" t="s">
        <v>61</v>
      </c>
      <c r="C104" t="s">
        <v>43</v>
      </c>
      <c r="D104" t="str">
        <f>IF(Nike_Sales_Uncleaned!E206="","NA",IF(OR(Nike_Sales_Uncleaned!E206=0,Nike_Sales_Uncleaned!E206=-1),"NA",UPPER(Nike_Sales_Uncleaned!E206)))</f>
        <v>7</v>
      </c>
      <c r="E104" t="str">
        <f t="shared" si="1"/>
        <v>LeBron 20|Basketball|7</v>
      </c>
    </row>
    <row r="105" spans="1:5" x14ac:dyDescent="0.3">
      <c r="A105" t="s">
        <v>187</v>
      </c>
      <c r="B105" t="s">
        <v>48</v>
      </c>
      <c r="C105" t="s">
        <v>30</v>
      </c>
      <c r="D105" t="str">
        <f>IF(Nike_Sales_Uncleaned!E215="","NA",IF(OR(Nike_Sales_Uncleaned!E215=0,Nike_Sales_Uncleaned!E215=-1),"NA",UPPER(Nike_Sales_Uncleaned!E215)))</f>
        <v>9</v>
      </c>
      <c r="E105" t="str">
        <f t="shared" si="1"/>
        <v>Air Zoom|Running|9</v>
      </c>
    </row>
    <row r="106" spans="1:5" x14ac:dyDescent="0.3">
      <c r="A106" t="s">
        <v>188</v>
      </c>
      <c r="B106" t="s">
        <v>24</v>
      </c>
      <c r="C106" t="s">
        <v>20</v>
      </c>
      <c r="D106" t="str">
        <f>IF(Nike_Sales_Uncleaned!E220="","NA",IF(OR(Nike_Sales_Uncleaned!E220=0,Nike_Sales_Uncleaned!E220=-1),"NA",UPPER(Nike_Sales_Uncleaned!E220)))</f>
        <v>6</v>
      </c>
      <c r="E106" t="str">
        <f t="shared" si="1"/>
        <v>Premier III|Soccer|6</v>
      </c>
    </row>
    <row r="107" spans="1:5" x14ac:dyDescent="0.3">
      <c r="A107" t="s">
        <v>189</v>
      </c>
      <c r="B107" t="s">
        <v>58</v>
      </c>
      <c r="C107" t="s">
        <v>26</v>
      </c>
      <c r="D107" t="str">
        <f>IF(Nike_Sales_Uncleaned!E226="","NA",IF(OR(Nike_Sales_Uncleaned!E226=0,Nike_Sales_Uncleaned!E226=-1),"NA",UPPER(Nike_Sales_Uncleaned!E226)))</f>
        <v>NA</v>
      </c>
      <c r="E107" t="str">
        <f t="shared" si="1"/>
        <v>Dunk Low|Lifestyle|NA</v>
      </c>
    </row>
    <row r="108" spans="1:5" x14ac:dyDescent="0.3">
      <c r="A108" t="s">
        <v>190</v>
      </c>
      <c r="B108" t="s">
        <v>51</v>
      </c>
      <c r="C108" t="s">
        <v>43</v>
      </c>
      <c r="D108" t="str">
        <f>IF(Nike_Sales_Uncleaned!E227="","NA",IF(OR(Nike_Sales_Uncleaned!E227=0,Nike_Sales_Uncleaned!E227=-1),"NA",UPPER(Nike_Sales_Uncleaned!E227)))</f>
        <v>11</v>
      </c>
      <c r="E108" t="str">
        <f t="shared" si="1"/>
        <v>Kyrie Flytrap|Basketball|11</v>
      </c>
    </row>
    <row r="109" spans="1:5" x14ac:dyDescent="0.3">
      <c r="A109" t="s">
        <v>191</v>
      </c>
      <c r="B109" t="s">
        <v>58</v>
      </c>
      <c r="C109" t="s">
        <v>26</v>
      </c>
      <c r="D109" t="str">
        <f>IF(Nike_Sales_Uncleaned!E232="","NA",IF(OR(Nike_Sales_Uncleaned!E232=0,Nike_Sales_Uncleaned!E232=-1),"NA",UPPER(Nike_Sales_Uncleaned!E232)))</f>
        <v>10</v>
      </c>
      <c r="E109" t="str">
        <f t="shared" si="1"/>
        <v>Dunk Low|Lifestyle|10</v>
      </c>
    </row>
    <row r="110" spans="1:5" x14ac:dyDescent="0.3">
      <c r="A110" t="s">
        <v>192</v>
      </c>
      <c r="B110" t="s">
        <v>34</v>
      </c>
      <c r="C110" t="s">
        <v>14</v>
      </c>
      <c r="D110" t="str">
        <f>IF(Nike_Sales_Uncleaned!E233="","NA",IF(OR(Nike_Sales_Uncleaned!E233=0,Nike_Sales_Uncleaned!E233=-1),"NA",UPPER(Nike_Sales_Uncleaned!E233)))</f>
        <v>9</v>
      </c>
      <c r="E110" t="str">
        <f t="shared" si="1"/>
        <v>Flex Trainer|Training|9</v>
      </c>
    </row>
    <row r="111" spans="1:5" x14ac:dyDescent="0.3">
      <c r="A111" t="s">
        <v>193</v>
      </c>
      <c r="B111" t="s">
        <v>58</v>
      </c>
      <c r="C111" t="s">
        <v>26</v>
      </c>
      <c r="D111" t="str">
        <f>IF(Nike_Sales_Uncleaned!E260="","NA",IF(OR(Nike_Sales_Uncleaned!E260=0,Nike_Sales_Uncleaned!E260=-1),"NA",UPPER(Nike_Sales_Uncleaned!E260)))</f>
        <v>L</v>
      </c>
      <c r="E111" t="str">
        <f t="shared" si="1"/>
        <v>Dunk Low|Lifestyle|L</v>
      </c>
    </row>
    <row r="112" spans="1:5" x14ac:dyDescent="0.3">
      <c r="A112" t="s">
        <v>194</v>
      </c>
      <c r="B112" t="s">
        <v>58</v>
      </c>
      <c r="C112" t="s">
        <v>26</v>
      </c>
      <c r="D112" t="str">
        <f>IF(Nike_Sales_Uncleaned!E262="","NA",IF(OR(Nike_Sales_Uncleaned!E262=0,Nike_Sales_Uncleaned!E262=-1),"NA",UPPER(Nike_Sales_Uncleaned!E262)))</f>
        <v>M</v>
      </c>
      <c r="E112" t="str">
        <f t="shared" si="1"/>
        <v>Dunk Low|Lifestyle|M</v>
      </c>
    </row>
    <row r="113" spans="1:5" x14ac:dyDescent="0.3">
      <c r="A113" t="s">
        <v>195</v>
      </c>
      <c r="B113" t="s">
        <v>54</v>
      </c>
      <c r="C113" t="s">
        <v>14</v>
      </c>
      <c r="D113" t="str">
        <f>IF(Nike_Sales_Uncleaned!E263="","NA",IF(OR(Nike_Sales_Uncleaned!E263=0,Nike_Sales_Uncleaned!E263=-1),"NA",UPPER(Nike_Sales_Uncleaned!E263)))</f>
        <v>NA</v>
      </c>
      <c r="E113" t="str">
        <f t="shared" si="1"/>
        <v>ZoomX Invincible|Training|NA</v>
      </c>
    </row>
    <row r="114" spans="1:5" x14ac:dyDescent="0.3">
      <c r="A114" t="s">
        <v>196</v>
      </c>
      <c r="B114" t="s">
        <v>24</v>
      </c>
      <c r="C114" t="s">
        <v>20</v>
      </c>
      <c r="D114" t="str">
        <f>IF(Nike_Sales_Uncleaned!E267="","NA",IF(OR(Nike_Sales_Uncleaned!E267=0,Nike_Sales_Uncleaned!E267=-1),"NA",UPPER(Nike_Sales_Uncleaned!E267)))</f>
        <v>7</v>
      </c>
      <c r="E114" t="str">
        <f t="shared" si="1"/>
        <v>Premier III|Soccer|7</v>
      </c>
    </row>
    <row r="115" spans="1:5" x14ac:dyDescent="0.3">
      <c r="A115" t="s">
        <v>197</v>
      </c>
      <c r="B115" t="s">
        <v>48</v>
      </c>
      <c r="C115" t="s">
        <v>30</v>
      </c>
      <c r="D115" t="str">
        <f>IF(Nike_Sales_Uncleaned!E269="","NA",IF(OR(Nike_Sales_Uncleaned!E269=0,Nike_Sales_Uncleaned!E269=-1),"NA",UPPER(Nike_Sales_Uncleaned!E269)))</f>
        <v>M</v>
      </c>
      <c r="E115" t="str">
        <f t="shared" si="1"/>
        <v>Air Zoom|Running|M</v>
      </c>
    </row>
    <row r="116" spans="1:5" x14ac:dyDescent="0.3">
      <c r="A116" t="s">
        <v>198</v>
      </c>
      <c r="B116" t="s">
        <v>40</v>
      </c>
      <c r="C116" t="s">
        <v>26</v>
      </c>
      <c r="D116" t="str">
        <f>IF(Nike_Sales_Uncleaned!E273="","NA",IF(OR(Nike_Sales_Uncleaned!E273=0,Nike_Sales_Uncleaned!E273=-1),"NA",UPPER(Nike_Sales_Uncleaned!E273)))</f>
        <v>9</v>
      </c>
      <c r="E116" t="str">
        <f t="shared" si="1"/>
        <v>Waffle One|Lifestyle|9</v>
      </c>
    </row>
    <row r="117" spans="1:5" x14ac:dyDescent="0.3">
      <c r="A117" t="s">
        <v>199</v>
      </c>
      <c r="B117" t="s">
        <v>50</v>
      </c>
      <c r="C117" t="s">
        <v>30</v>
      </c>
      <c r="D117" t="str">
        <f>IF(Nike_Sales_Uncleaned!E275="","NA",IF(OR(Nike_Sales_Uncleaned!E275=0,Nike_Sales_Uncleaned!E275=-1),"NA",UPPER(Nike_Sales_Uncleaned!E275)))</f>
        <v>M</v>
      </c>
      <c r="E117" t="str">
        <f t="shared" si="1"/>
        <v>Free RN|Running|M</v>
      </c>
    </row>
    <row r="118" spans="1:5" x14ac:dyDescent="0.3">
      <c r="A118" t="s">
        <v>200</v>
      </c>
      <c r="B118" t="s">
        <v>47</v>
      </c>
      <c r="C118" t="s">
        <v>14</v>
      </c>
      <c r="D118" t="str">
        <f>IF(Nike_Sales_Uncleaned!E276="","NA",IF(OR(Nike_Sales_Uncleaned!E276=0,Nike_Sales_Uncleaned!E276=-1),"NA",UPPER(Nike_Sales_Uncleaned!E276)))</f>
        <v>6</v>
      </c>
      <c r="E118" t="str">
        <f t="shared" si="1"/>
        <v>Metcon 7|Training|6</v>
      </c>
    </row>
    <row r="119" spans="1:5" x14ac:dyDescent="0.3">
      <c r="A119" t="s">
        <v>201</v>
      </c>
      <c r="B119" t="s">
        <v>56</v>
      </c>
      <c r="C119" t="s">
        <v>30</v>
      </c>
      <c r="D119" t="str">
        <f>IF(Nike_Sales_Uncleaned!E277="","NA",IF(OR(Nike_Sales_Uncleaned!E277=0,Nike_Sales_Uncleaned!E277=-1),"NA",UPPER(Nike_Sales_Uncleaned!E277)))</f>
        <v>M</v>
      </c>
      <c r="E119" t="str">
        <f t="shared" si="1"/>
        <v>Pegasus Turbo|Running|M</v>
      </c>
    </row>
    <row r="120" spans="1:5" x14ac:dyDescent="0.3">
      <c r="A120" t="s">
        <v>202</v>
      </c>
      <c r="B120" t="s">
        <v>60</v>
      </c>
      <c r="C120" t="s">
        <v>26</v>
      </c>
      <c r="D120" t="str">
        <f>IF(Nike_Sales_Uncleaned!E278="","NA",IF(OR(Nike_Sales_Uncleaned!E278=0,Nike_Sales_Uncleaned!E278=-1),"NA",UPPER(Nike_Sales_Uncleaned!E278)))</f>
        <v>L</v>
      </c>
      <c r="E120" t="str">
        <f t="shared" si="1"/>
        <v>Air Force 1|Lifestyle|L</v>
      </c>
    </row>
    <row r="121" spans="1:5" x14ac:dyDescent="0.3">
      <c r="A121" t="s">
        <v>203</v>
      </c>
      <c r="B121" t="s">
        <v>39</v>
      </c>
      <c r="C121" t="s">
        <v>20</v>
      </c>
      <c r="D121" t="str">
        <f>IF(Nike_Sales_Uncleaned!E285="","NA",IF(OR(Nike_Sales_Uncleaned!E285=0,Nike_Sales_Uncleaned!E285=-1),"NA",UPPER(Nike_Sales_Uncleaned!E285)))</f>
        <v>10</v>
      </c>
      <c r="E121" t="str">
        <f t="shared" si="1"/>
        <v>Mercurial Superfly|Soccer|10</v>
      </c>
    </row>
    <row r="122" spans="1:5" x14ac:dyDescent="0.3">
      <c r="A122" t="s">
        <v>204</v>
      </c>
      <c r="B122" t="s">
        <v>31</v>
      </c>
      <c r="C122" t="s">
        <v>30</v>
      </c>
      <c r="D122" t="str">
        <f>IF(Nike_Sales_Uncleaned!E289="","NA",IF(OR(Nike_Sales_Uncleaned!E289=0,Nike_Sales_Uncleaned!E289=-1),"NA",UPPER(Nike_Sales_Uncleaned!E289)))</f>
        <v>9</v>
      </c>
      <c r="E122" t="str">
        <f t="shared" si="1"/>
        <v>React Infinity|Running|9</v>
      </c>
    </row>
    <row r="123" spans="1:5" x14ac:dyDescent="0.3">
      <c r="A123" t="s">
        <v>205</v>
      </c>
      <c r="B123" t="s">
        <v>55</v>
      </c>
      <c r="C123" t="s">
        <v>20</v>
      </c>
      <c r="D123" t="str">
        <f>IF(Nike_Sales_Uncleaned!E318="","NA",IF(OR(Nike_Sales_Uncleaned!E318=0,Nike_Sales_Uncleaned!E318=-1),"NA",UPPER(Nike_Sales_Uncleaned!E318)))</f>
        <v>M</v>
      </c>
      <c r="E123" t="str">
        <f t="shared" si="1"/>
        <v>Phantom GT|Soccer|M</v>
      </c>
    </row>
    <row r="124" spans="1:5" x14ac:dyDescent="0.3">
      <c r="A124" t="s">
        <v>206</v>
      </c>
      <c r="B124" t="s">
        <v>55</v>
      </c>
      <c r="C124" t="s">
        <v>20</v>
      </c>
      <c r="D124" t="str">
        <f>IF(Nike_Sales_Uncleaned!E320="","NA",IF(OR(Nike_Sales_Uncleaned!E320=0,Nike_Sales_Uncleaned!E320=-1),"NA",UPPER(Nike_Sales_Uncleaned!E320)))</f>
        <v>11</v>
      </c>
      <c r="E124" t="str">
        <f t="shared" si="1"/>
        <v>Phantom GT|Soccer|11</v>
      </c>
    </row>
    <row r="125" spans="1:5" x14ac:dyDescent="0.3">
      <c r="A125" t="s">
        <v>207</v>
      </c>
      <c r="B125" t="s">
        <v>40</v>
      </c>
      <c r="C125" t="s">
        <v>26</v>
      </c>
      <c r="D125" t="str">
        <f>IF(Nike_Sales_Uncleaned!E330="","NA",IF(OR(Nike_Sales_Uncleaned!E330=0,Nike_Sales_Uncleaned!E330=-1),"NA",UPPER(Nike_Sales_Uncleaned!E330)))</f>
        <v>6</v>
      </c>
      <c r="E125" t="str">
        <f t="shared" si="1"/>
        <v>Waffle One|Lifestyle|6</v>
      </c>
    </row>
    <row r="126" spans="1:5" x14ac:dyDescent="0.3">
      <c r="A126" t="s">
        <v>208</v>
      </c>
      <c r="B126" t="s">
        <v>50</v>
      </c>
      <c r="C126" t="s">
        <v>30</v>
      </c>
      <c r="D126" t="str">
        <f>IF(Nike_Sales_Uncleaned!E342="","NA",IF(OR(Nike_Sales_Uncleaned!E342=0,Nike_Sales_Uncleaned!E342=-1),"NA",UPPER(Nike_Sales_Uncleaned!E342)))</f>
        <v>7</v>
      </c>
      <c r="E126" t="str">
        <f t="shared" si="1"/>
        <v>Free RN|Running|7</v>
      </c>
    </row>
    <row r="127" spans="1:5" x14ac:dyDescent="0.3">
      <c r="A127" t="s">
        <v>209</v>
      </c>
      <c r="B127" t="s">
        <v>40</v>
      </c>
      <c r="C127" t="s">
        <v>26</v>
      </c>
      <c r="D127" t="str">
        <f>IF(Nike_Sales_Uncleaned!E343="","NA",IF(OR(Nike_Sales_Uncleaned!E343=0,Nike_Sales_Uncleaned!E343=-1),"NA",UPPER(Nike_Sales_Uncleaned!E343)))</f>
        <v>11</v>
      </c>
      <c r="E127" t="str">
        <f t="shared" si="1"/>
        <v>Waffle One|Lifestyle|11</v>
      </c>
    </row>
    <row r="128" spans="1:5" x14ac:dyDescent="0.3">
      <c r="A128" t="s">
        <v>210</v>
      </c>
      <c r="B128" t="s">
        <v>54</v>
      </c>
      <c r="C128" t="s">
        <v>14</v>
      </c>
      <c r="D128" t="str">
        <f>IF(Nike_Sales_Uncleaned!E346="","NA",IF(OR(Nike_Sales_Uncleaned!E346=0,Nike_Sales_Uncleaned!E346=-1),"NA",UPPER(Nike_Sales_Uncleaned!E346)))</f>
        <v>10</v>
      </c>
      <c r="E128" t="str">
        <f t="shared" si="1"/>
        <v>ZoomX Invincible|Training|10</v>
      </c>
    </row>
    <row r="129" spans="1:5" x14ac:dyDescent="0.3">
      <c r="A129" t="s">
        <v>211</v>
      </c>
      <c r="B129" t="s">
        <v>55</v>
      </c>
      <c r="C129" t="s">
        <v>20</v>
      </c>
      <c r="D129" t="str">
        <f>IF(Nike_Sales_Uncleaned!E348="","NA",IF(OR(Nike_Sales_Uncleaned!E348=0,Nike_Sales_Uncleaned!E348=-1),"NA",UPPER(Nike_Sales_Uncleaned!E348)))</f>
        <v>7</v>
      </c>
      <c r="E129" t="str">
        <f t="shared" si="1"/>
        <v>Phantom GT|Soccer|7</v>
      </c>
    </row>
    <row r="130" spans="1:5" x14ac:dyDescent="0.3">
      <c r="A130" t="s">
        <v>212</v>
      </c>
      <c r="B130" t="s">
        <v>21</v>
      </c>
      <c r="C130" t="s">
        <v>20</v>
      </c>
      <c r="D130" t="str">
        <f>IF(Nike_Sales_Uncleaned!E351="","NA",IF(OR(Nike_Sales_Uncleaned!E351=0,Nike_Sales_Uncleaned!E351=-1),"NA",UPPER(Nike_Sales_Uncleaned!E351)))</f>
        <v>10</v>
      </c>
      <c r="E130" t="str">
        <f t="shared" ref="E130:E193" si="2">TRIM(B130)&amp;"|"&amp;TRIM(C130)&amp;"|"&amp;TRIM(D130)</f>
        <v>Tiempo Legend|Soccer|10</v>
      </c>
    </row>
    <row r="131" spans="1:5" x14ac:dyDescent="0.3">
      <c r="A131" t="s">
        <v>213</v>
      </c>
      <c r="B131" t="s">
        <v>48</v>
      </c>
      <c r="C131" t="s">
        <v>30</v>
      </c>
      <c r="D131" t="str">
        <f>IF(Nike_Sales_Uncleaned!E352="","NA",IF(OR(Nike_Sales_Uncleaned!E352=0,Nike_Sales_Uncleaned!E352=-1),"NA",UPPER(Nike_Sales_Uncleaned!E352)))</f>
        <v>NA</v>
      </c>
      <c r="E131" t="str">
        <f t="shared" si="2"/>
        <v>Air Zoom|Running|NA</v>
      </c>
    </row>
    <row r="132" spans="1:5" x14ac:dyDescent="0.3">
      <c r="A132" t="s">
        <v>214</v>
      </c>
      <c r="B132" t="s">
        <v>61</v>
      </c>
      <c r="C132" t="s">
        <v>43</v>
      </c>
      <c r="D132" t="str">
        <f>IF(Nike_Sales_Uncleaned!E353="","NA",IF(OR(Nike_Sales_Uncleaned!E353=0,Nike_Sales_Uncleaned!E353=-1),"NA",UPPER(Nike_Sales_Uncleaned!E353)))</f>
        <v>11</v>
      </c>
      <c r="E132" t="str">
        <f t="shared" si="2"/>
        <v>LeBron 20|Basketball|11</v>
      </c>
    </row>
    <row r="133" spans="1:5" x14ac:dyDescent="0.3">
      <c r="A133" t="s">
        <v>215</v>
      </c>
      <c r="B133" t="s">
        <v>54</v>
      </c>
      <c r="C133" t="s">
        <v>14</v>
      </c>
      <c r="D133" t="str">
        <f>IF(Nike_Sales_Uncleaned!E355="","NA",IF(OR(Nike_Sales_Uncleaned!E355=0,Nike_Sales_Uncleaned!E355=-1),"NA",UPPER(Nike_Sales_Uncleaned!E355)))</f>
        <v>9</v>
      </c>
      <c r="E133" t="str">
        <f t="shared" si="2"/>
        <v>ZoomX Invincible|Training|9</v>
      </c>
    </row>
    <row r="134" spans="1:5" x14ac:dyDescent="0.3">
      <c r="A134" t="s">
        <v>216</v>
      </c>
      <c r="B134" t="s">
        <v>31</v>
      </c>
      <c r="C134" t="s">
        <v>30</v>
      </c>
      <c r="D134" t="str">
        <f>IF(Nike_Sales_Uncleaned!E367="","NA",IF(OR(Nike_Sales_Uncleaned!E367=0,Nike_Sales_Uncleaned!E367=-1),"NA",UPPER(Nike_Sales_Uncleaned!E367)))</f>
        <v>10</v>
      </c>
      <c r="E134" t="str">
        <f t="shared" si="2"/>
        <v>React Infinity|Running|10</v>
      </c>
    </row>
    <row r="135" spans="1:5" x14ac:dyDescent="0.3">
      <c r="A135" t="s">
        <v>217</v>
      </c>
      <c r="B135" t="s">
        <v>51</v>
      </c>
      <c r="C135" t="s">
        <v>43</v>
      </c>
      <c r="D135" t="str">
        <f>IF(Nike_Sales_Uncleaned!E407="","NA",IF(OR(Nike_Sales_Uncleaned!E407=0,Nike_Sales_Uncleaned!E407=-1),"NA",UPPER(Nike_Sales_Uncleaned!E407)))</f>
        <v>6</v>
      </c>
      <c r="E135" t="str">
        <f t="shared" si="2"/>
        <v>Kyrie Flytrap|Basketball|6</v>
      </c>
    </row>
    <row r="136" spans="1:5" x14ac:dyDescent="0.3">
      <c r="A136" t="s">
        <v>218</v>
      </c>
      <c r="B136" t="s">
        <v>50</v>
      </c>
      <c r="C136" t="s">
        <v>30</v>
      </c>
      <c r="D136" t="str">
        <f>IF(Nike_Sales_Uncleaned!E409="","NA",IF(OR(Nike_Sales_Uncleaned!E409=0,Nike_Sales_Uncleaned!E409=-1),"NA",UPPER(Nike_Sales_Uncleaned!E409)))</f>
        <v>6</v>
      </c>
      <c r="E136" t="str">
        <f t="shared" si="2"/>
        <v>Free RN|Running|6</v>
      </c>
    </row>
    <row r="137" spans="1:5" x14ac:dyDescent="0.3">
      <c r="A137" t="s">
        <v>219</v>
      </c>
      <c r="B137" t="s">
        <v>39</v>
      </c>
      <c r="C137" t="s">
        <v>20</v>
      </c>
      <c r="D137" t="str">
        <f>IF(Nike_Sales_Uncleaned!E418="","NA",IF(OR(Nike_Sales_Uncleaned!E418=0,Nike_Sales_Uncleaned!E418=-1),"NA",UPPER(Nike_Sales_Uncleaned!E418)))</f>
        <v>9</v>
      </c>
      <c r="E137" t="str">
        <f t="shared" si="2"/>
        <v>Mercurial Superfly|Soccer|9</v>
      </c>
    </row>
    <row r="138" spans="1:5" x14ac:dyDescent="0.3">
      <c r="A138" t="s">
        <v>220</v>
      </c>
      <c r="B138" t="s">
        <v>44</v>
      </c>
      <c r="C138" t="s">
        <v>43</v>
      </c>
      <c r="D138" t="str">
        <f>IF(Nike_Sales_Uncleaned!E426="","NA",IF(OR(Nike_Sales_Uncleaned!E426=0,Nike_Sales_Uncleaned!E426=-1),"NA",UPPER(Nike_Sales_Uncleaned!E426)))</f>
        <v>10</v>
      </c>
      <c r="E138" t="str">
        <f t="shared" si="2"/>
        <v>Air Jordan|Basketball|10</v>
      </c>
    </row>
    <row r="139" spans="1:5" x14ac:dyDescent="0.3">
      <c r="A139" t="s">
        <v>221</v>
      </c>
      <c r="B139" t="s">
        <v>51</v>
      </c>
      <c r="C139" t="s">
        <v>43</v>
      </c>
      <c r="D139" t="str">
        <f>IF(Nike_Sales_Uncleaned!E430="","NA",IF(OR(Nike_Sales_Uncleaned!E430=0,Nike_Sales_Uncleaned!E430=-1),"NA",UPPER(Nike_Sales_Uncleaned!E430)))</f>
        <v>12</v>
      </c>
      <c r="E139" t="str">
        <f t="shared" si="2"/>
        <v>Kyrie Flytrap|Basketball|12</v>
      </c>
    </row>
    <row r="140" spans="1:5" x14ac:dyDescent="0.3">
      <c r="A140" t="s">
        <v>222</v>
      </c>
      <c r="B140" t="s">
        <v>61</v>
      </c>
      <c r="C140" t="s">
        <v>43</v>
      </c>
      <c r="D140" t="str">
        <f>IF(Nike_Sales_Uncleaned!E438="","NA",IF(OR(Nike_Sales_Uncleaned!E438=0,Nike_Sales_Uncleaned!E438=-1),"NA",UPPER(Nike_Sales_Uncleaned!E438)))</f>
        <v>8</v>
      </c>
      <c r="E140" t="str">
        <f t="shared" si="2"/>
        <v>LeBron 20|Basketball|8</v>
      </c>
    </row>
    <row r="141" spans="1:5" x14ac:dyDescent="0.3">
      <c r="A141" t="s">
        <v>223</v>
      </c>
      <c r="B141" t="s">
        <v>47</v>
      </c>
      <c r="C141" t="s">
        <v>14</v>
      </c>
      <c r="D141" t="str">
        <f>IF(Nike_Sales_Uncleaned!E440="","NA",IF(OR(Nike_Sales_Uncleaned!E440=0,Nike_Sales_Uncleaned!E440=-1),"NA",UPPER(Nike_Sales_Uncleaned!E440)))</f>
        <v>8</v>
      </c>
      <c r="E141" t="str">
        <f t="shared" si="2"/>
        <v>Metcon 7|Training|8</v>
      </c>
    </row>
    <row r="142" spans="1:5" x14ac:dyDescent="0.3">
      <c r="A142" t="s">
        <v>224</v>
      </c>
      <c r="B142" t="s">
        <v>44</v>
      </c>
      <c r="C142" t="s">
        <v>43</v>
      </c>
      <c r="D142" t="str">
        <f>IF(Nike_Sales_Uncleaned!E452="","NA",IF(OR(Nike_Sales_Uncleaned!E452=0,Nike_Sales_Uncleaned!E452=-1),"NA",UPPER(Nike_Sales_Uncleaned!E452)))</f>
        <v>12</v>
      </c>
      <c r="E142" t="str">
        <f t="shared" si="2"/>
        <v>Air Jordan|Basketball|12</v>
      </c>
    </row>
    <row r="143" spans="1:5" x14ac:dyDescent="0.3">
      <c r="A143" t="s">
        <v>225</v>
      </c>
      <c r="B143" t="s">
        <v>21</v>
      </c>
      <c r="C143" t="s">
        <v>20</v>
      </c>
      <c r="D143" t="str">
        <f>IF(Nike_Sales_Uncleaned!E456="","NA",IF(OR(Nike_Sales_Uncleaned!E456=0,Nike_Sales_Uncleaned!E456=-1),"NA",UPPER(Nike_Sales_Uncleaned!E456)))</f>
        <v>XL</v>
      </c>
      <c r="E143" t="str">
        <f t="shared" si="2"/>
        <v>Tiempo Legend|Soccer|XL</v>
      </c>
    </row>
    <row r="144" spans="1:5" x14ac:dyDescent="0.3">
      <c r="A144" t="s">
        <v>226</v>
      </c>
      <c r="B144" t="s">
        <v>52</v>
      </c>
      <c r="C144" t="s">
        <v>43</v>
      </c>
      <c r="D144" t="str">
        <f>IF(Nike_Sales_Uncleaned!E464="","NA",IF(OR(Nike_Sales_Uncleaned!E464=0,Nike_Sales_Uncleaned!E464=-1),"NA",UPPER(Nike_Sales_Uncleaned!E464)))</f>
        <v>8</v>
      </c>
      <c r="E144" t="str">
        <f t="shared" si="2"/>
        <v>Zoom Freak|Basketball|8</v>
      </c>
    </row>
    <row r="145" spans="1:5" x14ac:dyDescent="0.3">
      <c r="A145" t="s">
        <v>227</v>
      </c>
      <c r="B145" t="s">
        <v>27</v>
      </c>
      <c r="C145" t="s">
        <v>26</v>
      </c>
      <c r="D145" t="str">
        <f>IF(Nike_Sales_Uncleaned!E467="","NA",IF(OR(Nike_Sales_Uncleaned!E467=0,Nike_Sales_Uncleaned!E467=-1),"NA",UPPER(Nike_Sales_Uncleaned!E467)))</f>
        <v>7</v>
      </c>
      <c r="E145" t="str">
        <f t="shared" si="2"/>
        <v>Blazer Mid|Lifestyle|7</v>
      </c>
    </row>
    <row r="146" spans="1:5" x14ac:dyDescent="0.3">
      <c r="A146" t="s">
        <v>228</v>
      </c>
      <c r="B146" t="s">
        <v>60</v>
      </c>
      <c r="C146" t="s">
        <v>26</v>
      </c>
      <c r="D146" t="str">
        <f>IF(Nike_Sales_Uncleaned!E491="","NA",IF(OR(Nike_Sales_Uncleaned!E491=0,Nike_Sales_Uncleaned!E491=-1),"NA",UPPER(Nike_Sales_Uncleaned!E491)))</f>
        <v>NA</v>
      </c>
      <c r="E146" t="str">
        <f t="shared" si="2"/>
        <v>Air Force 1|Lifestyle|NA</v>
      </c>
    </row>
    <row r="147" spans="1:5" x14ac:dyDescent="0.3">
      <c r="A147" t="s">
        <v>229</v>
      </c>
      <c r="B147" t="s">
        <v>50</v>
      </c>
      <c r="C147" t="s">
        <v>30</v>
      </c>
      <c r="D147" t="str">
        <f>IF(Nike_Sales_Uncleaned!E507="","NA",IF(OR(Nike_Sales_Uncleaned!E507=0,Nike_Sales_Uncleaned!E507=-1),"NA",UPPER(Nike_Sales_Uncleaned!E507)))</f>
        <v>9</v>
      </c>
      <c r="E147" t="str">
        <f t="shared" si="2"/>
        <v>Free RN|Running|9</v>
      </c>
    </row>
    <row r="148" spans="1:5" x14ac:dyDescent="0.3">
      <c r="A148" t="s">
        <v>230</v>
      </c>
      <c r="B148" t="s">
        <v>60</v>
      </c>
      <c r="C148" t="s">
        <v>26</v>
      </c>
      <c r="D148" t="str">
        <f>IF(Nike_Sales_Uncleaned!E519="","NA",IF(OR(Nike_Sales_Uncleaned!E519=0,Nike_Sales_Uncleaned!E519=-1),"NA",UPPER(Nike_Sales_Uncleaned!E519)))</f>
        <v>7</v>
      </c>
      <c r="E148" t="str">
        <f t="shared" si="2"/>
        <v>Air Force 1|Lifestyle|7</v>
      </c>
    </row>
    <row r="149" spans="1:5" x14ac:dyDescent="0.3">
      <c r="A149" t="s">
        <v>231</v>
      </c>
      <c r="B149" t="s">
        <v>51</v>
      </c>
      <c r="C149" t="s">
        <v>43</v>
      </c>
      <c r="D149" t="str">
        <f>IF(Nike_Sales_Uncleaned!E557="","NA",IF(OR(Nike_Sales_Uncleaned!E557=0,Nike_Sales_Uncleaned!E557=-1),"NA",UPPER(Nike_Sales_Uncleaned!E557)))</f>
        <v>7</v>
      </c>
      <c r="E149" t="str">
        <f t="shared" si="2"/>
        <v>Kyrie Flytrap|Basketball|7</v>
      </c>
    </row>
    <row r="150" spans="1:5" x14ac:dyDescent="0.3">
      <c r="A150" t="s">
        <v>232</v>
      </c>
      <c r="B150" t="s">
        <v>60</v>
      </c>
      <c r="C150" t="s">
        <v>26</v>
      </c>
      <c r="D150" t="str">
        <f>IF(Nike_Sales_Uncleaned!E558="","NA",IF(OR(Nike_Sales_Uncleaned!E558=0,Nike_Sales_Uncleaned!E558=-1),"NA",UPPER(Nike_Sales_Uncleaned!E558)))</f>
        <v>10</v>
      </c>
      <c r="E150" t="str">
        <f t="shared" si="2"/>
        <v>Air Force 1|Lifestyle|10</v>
      </c>
    </row>
    <row r="151" spans="1:5" x14ac:dyDescent="0.3">
      <c r="A151" t="s">
        <v>233</v>
      </c>
      <c r="B151" t="s">
        <v>56</v>
      </c>
      <c r="C151" t="s">
        <v>30</v>
      </c>
      <c r="D151" t="str">
        <f>IF(Nike_Sales_Uncleaned!E578="","NA",IF(OR(Nike_Sales_Uncleaned!E578=0,Nike_Sales_Uncleaned!E578=-1),"NA",UPPER(Nike_Sales_Uncleaned!E578)))</f>
        <v>10</v>
      </c>
      <c r="E151" t="str">
        <f t="shared" si="2"/>
        <v>Pegasus Turbo|Running|10</v>
      </c>
    </row>
    <row r="152" spans="1:5" x14ac:dyDescent="0.3">
      <c r="A152" t="s">
        <v>234</v>
      </c>
      <c r="B152" t="s">
        <v>27</v>
      </c>
      <c r="C152" t="s">
        <v>26</v>
      </c>
      <c r="D152" t="str">
        <f>IF(Nike_Sales_Uncleaned!E580="","NA",IF(OR(Nike_Sales_Uncleaned!E580=0,Nike_Sales_Uncleaned!E580=-1),"NA",UPPER(Nike_Sales_Uncleaned!E580)))</f>
        <v>9</v>
      </c>
      <c r="E152" t="str">
        <f t="shared" si="2"/>
        <v>Blazer Mid|Lifestyle|9</v>
      </c>
    </row>
    <row r="153" spans="1:5" x14ac:dyDescent="0.3">
      <c r="A153" t="s">
        <v>235</v>
      </c>
      <c r="B153" t="s">
        <v>50</v>
      </c>
      <c r="C153" t="s">
        <v>30</v>
      </c>
      <c r="D153" t="str">
        <f>IF(Nike_Sales_Uncleaned!E583="","NA",IF(OR(Nike_Sales_Uncleaned!E583=0,Nike_Sales_Uncleaned!E583=-1),"NA",UPPER(Nike_Sales_Uncleaned!E583)))</f>
        <v>10</v>
      </c>
      <c r="E153" t="str">
        <f t="shared" si="2"/>
        <v>Free RN|Running|10</v>
      </c>
    </row>
    <row r="154" spans="1:5" x14ac:dyDescent="0.3">
      <c r="A154" t="s">
        <v>236</v>
      </c>
      <c r="B154" t="s">
        <v>31</v>
      </c>
      <c r="C154" t="s">
        <v>30</v>
      </c>
      <c r="D154" t="str">
        <f>IF(Nike_Sales_Uncleaned!E589="","NA",IF(OR(Nike_Sales_Uncleaned!E589=0,Nike_Sales_Uncleaned!E589=-1),"NA",UPPER(Nike_Sales_Uncleaned!E589)))</f>
        <v>6</v>
      </c>
      <c r="E154" t="str">
        <f t="shared" si="2"/>
        <v>React Infinity|Running|6</v>
      </c>
    </row>
    <row r="155" spans="1:5" x14ac:dyDescent="0.3">
      <c r="A155" t="s">
        <v>237</v>
      </c>
      <c r="B155" t="s">
        <v>40</v>
      </c>
      <c r="C155" t="s">
        <v>26</v>
      </c>
      <c r="D155" t="str">
        <f>IF(Nike_Sales_Uncleaned!E615="","NA",IF(OR(Nike_Sales_Uncleaned!E615=0,Nike_Sales_Uncleaned!E615=-1),"NA",UPPER(Nike_Sales_Uncleaned!E615)))</f>
        <v>7</v>
      </c>
      <c r="E155" t="str">
        <f t="shared" si="2"/>
        <v>Waffle One|Lifestyle|7</v>
      </c>
    </row>
    <row r="156" spans="1:5" x14ac:dyDescent="0.3">
      <c r="A156" t="s">
        <v>238</v>
      </c>
      <c r="B156" t="s">
        <v>48</v>
      </c>
      <c r="C156" t="s">
        <v>30</v>
      </c>
      <c r="D156" t="str">
        <f>IF(Nike_Sales_Uncleaned!E628="","NA",IF(OR(Nike_Sales_Uncleaned!E628=0,Nike_Sales_Uncleaned!E628=-1),"NA",UPPER(Nike_Sales_Uncleaned!E628)))</f>
        <v>7</v>
      </c>
      <c r="E156" t="str">
        <f t="shared" si="2"/>
        <v>Air Zoom|Running|7</v>
      </c>
    </row>
    <row r="157" spans="1:5" x14ac:dyDescent="0.3">
      <c r="A157" t="s">
        <v>239</v>
      </c>
      <c r="B157" t="s">
        <v>24</v>
      </c>
      <c r="C157" t="s">
        <v>20</v>
      </c>
      <c r="D157" t="str">
        <f>IF(Nike_Sales_Uncleaned!E640="","NA",IF(OR(Nike_Sales_Uncleaned!E640=0,Nike_Sales_Uncleaned!E640=-1),"NA",UPPER(Nike_Sales_Uncleaned!E640)))</f>
        <v>8</v>
      </c>
      <c r="E157" t="str">
        <f t="shared" si="2"/>
        <v>Premier III|Soccer|8</v>
      </c>
    </row>
    <row r="158" spans="1:5" x14ac:dyDescent="0.3">
      <c r="A158" t="s">
        <v>240</v>
      </c>
      <c r="B158" t="s">
        <v>24</v>
      </c>
      <c r="C158" t="s">
        <v>20</v>
      </c>
      <c r="D158" t="str">
        <f>IF(Nike_Sales_Uncleaned!E677="","NA",IF(OR(Nike_Sales_Uncleaned!E677=0,Nike_Sales_Uncleaned!E677=-1),"NA",UPPER(Nike_Sales_Uncleaned!E677)))</f>
        <v>12</v>
      </c>
      <c r="E158" t="str">
        <f t="shared" si="2"/>
        <v>Premier III|Soccer|12</v>
      </c>
    </row>
    <row r="159" spans="1:5" x14ac:dyDescent="0.3">
      <c r="A159" t="s">
        <v>241</v>
      </c>
      <c r="B159" t="s">
        <v>48</v>
      </c>
      <c r="C159" t="s">
        <v>30</v>
      </c>
      <c r="D159" t="str">
        <f>IF(Nike_Sales_Uncleaned!E678="","NA",IF(OR(Nike_Sales_Uncleaned!E678=0,Nike_Sales_Uncleaned!E678=-1),"NA",UPPER(Nike_Sales_Uncleaned!E678)))</f>
        <v>10</v>
      </c>
      <c r="E159" t="str">
        <f t="shared" si="2"/>
        <v>Air Zoom|Running|10</v>
      </c>
    </row>
    <row r="160" spans="1:5" x14ac:dyDescent="0.3">
      <c r="A160" t="s">
        <v>242</v>
      </c>
      <c r="B160" t="s">
        <v>56</v>
      </c>
      <c r="C160" t="s">
        <v>30</v>
      </c>
      <c r="D160" t="str">
        <f>IF(Nike_Sales_Uncleaned!E683="","NA",IF(OR(Nike_Sales_Uncleaned!E683=0,Nike_Sales_Uncleaned!E683=-1),"NA",UPPER(Nike_Sales_Uncleaned!E683)))</f>
        <v>8</v>
      </c>
      <c r="E160" t="str">
        <f t="shared" si="2"/>
        <v>Pegasus Turbo|Running|8</v>
      </c>
    </row>
    <row r="161" spans="1:5" x14ac:dyDescent="0.3">
      <c r="A161" t="s">
        <v>243</v>
      </c>
      <c r="B161" t="s">
        <v>40</v>
      </c>
      <c r="C161" t="s">
        <v>26</v>
      </c>
      <c r="D161" t="str">
        <f>IF(Nike_Sales_Uncleaned!E689="","NA",IF(OR(Nike_Sales_Uncleaned!E689=0,Nike_Sales_Uncleaned!E689=-1),"NA",UPPER(Nike_Sales_Uncleaned!E689)))</f>
        <v>8</v>
      </c>
      <c r="E161" t="str">
        <f t="shared" si="2"/>
        <v>Waffle One|Lifestyle|8</v>
      </c>
    </row>
    <row r="162" spans="1:5" x14ac:dyDescent="0.3">
      <c r="A162" t="s">
        <v>244</v>
      </c>
      <c r="B162" t="s">
        <v>39</v>
      </c>
      <c r="C162" t="s">
        <v>20</v>
      </c>
      <c r="D162" t="str">
        <f>IF(Nike_Sales_Uncleaned!E713="","NA",IF(OR(Nike_Sales_Uncleaned!E713=0,Nike_Sales_Uncleaned!E713=-1),"NA",UPPER(Nike_Sales_Uncleaned!E713)))</f>
        <v>7</v>
      </c>
      <c r="E162" t="str">
        <f t="shared" si="2"/>
        <v>Mercurial Superfly|Soccer|7</v>
      </c>
    </row>
    <row r="163" spans="1:5" x14ac:dyDescent="0.3">
      <c r="A163" t="s">
        <v>245</v>
      </c>
      <c r="B163" t="s">
        <v>55</v>
      </c>
      <c r="C163" t="s">
        <v>20</v>
      </c>
      <c r="D163" t="str">
        <f>IF(Nike_Sales_Uncleaned!E765="","NA",IF(OR(Nike_Sales_Uncleaned!E765=0,Nike_Sales_Uncleaned!E765=-1),"NA",UPPER(Nike_Sales_Uncleaned!E765)))</f>
        <v>10</v>
      </c>
      <c r="E163" t="str">
        <f t="shared" si="2"/>
        <v>Phantom GT|Soccer|10</v>
      </c>
    </row>
    <row r="164" spans="1:5" x14ac:dyDescent="0.3">
      <c r="A164" t="s">
        <v>246</v>
      </c>
      <c r="B164" t="s">
        <v>21</v>
      </c>
      <c r="C164" t="s">
        <v>20</v>
      </c>
      <c r="D164" t="str">
        <f>IF(Nike_Sales_Uncleaned!E772="","NA",IF(OR(Nike_Sales_Uncleaned!E772=0,Nike_Sales_Uncleaned!E772=-1),"NA",UPPER(Nike_Sales_Uncleaned!E772)))</f>
        <v>9</v>
      </c>
      <c r="E164" t="str">
        <f t="shared" si="2"/>
        <v>Tiempo Legend|Soccer|9</v>
      </c>
    </row>
    <row r="165" spans="1:5" x14ac:dyDescent="0.3">
      <c r="A165" t="s">
        <v>247</v>
      </c>
      <c r="B165" t="s">
        <v>52</v>
      </c>
      <c r="C165" t="s">
        <v>43</v>
      </c>
      <c r="D165" t="str">
        <f>IF(Nike_Sales_Uncleaned!E774="","NA",IF(OR(Nike_Sales_Uncleaned!E774=0,Nike_Sales_Uncleaned!E774=-1),"NA",UPPER(Nike_Sales_Uncleaned!E774)))</f>
        <v>12</v>
      </c>
      <c r="E165" t="str">
        <f t="shared" si="2"/>
        <v>Zoom Freak|Basketball|12</v>
      </c>
    </row>
    <row r="166" spans="1:5" x14ac:dyDescent="0.3">
      <c r="A166" t="s">
        <v>248</v>
      </c>
      <c r="B166" t="s">
        <v>47</v>
      </c>
      <c r="C166" t="s">
        <v>14</v>
      </c>
      <c r="D166" t="str">
        <f>IF(Nike_Sales_Uncleaned!E783="","NA",IF(OR(Nike_Sales_Uncleaned!E783=0,Nike_Sales_Uncleaned!E783=-1),"NA",UPPER(Nike_Sales_Uncleaned!E783)))</f>
        <v>12</v>
      </c>
      <c r="E166" t="str">
        <f t="shared" si="2"/>
        <v>Metcon 7|Training|12</v>
      </c>
    </row>
    <row r="167" spans="1:5" x14ac:dyDescent="0.3">
      <c r="A167" t="s">
        <v>249</v>
      </c>
      <c r="B167" t="s">
        <v>54</v>
      </c>
      <c r="C167" t="s">
        <v>14</v>
      </c>
      <c r="D167" t="str">
        <f>IF(Nike_Sales_Uncleaned!E784="","NA",IF(OR(Nike_Sales_Uncleaned!E784=0,Nike_Sales_Uncleaned!E784=-1),"NA",UPPER(Nike_Sales_Uncleaned!E784)))</f>
        <v>8</v>
      </c>
      <c r="E167" t="str">
        <f t="shared" si="2"/>
        <v>ZoomX Invincible|Training|8</v>
      </c>
    </row>
    <row r="168" spans="1:5" x14ac:dyDescent="0.3">
      <c r="A168" t="s">
        <v>250</v>
      </c>
      <c r="B168" t="s">
        <v>58</v>
      </c>
      <c r="C168" t="s">
        <v>26</v>
      </c>
      <c r="D168" t="str">
        <f>IF(Nike_Sales_Uncleaned!E798="","NA",IF(OR(Nike_Sales_Uncleaned!E798=0,Nike_Sales_Uncleaned!E798=-1),"NA",UPPER(Nike_Sales_Uncleaned!E798)))</f>
        <v>12</v>
      </c>
      <c r="E168" t="str">
        <f t="shared" si="2"/>
        <v>Dunk Low|Lifestyle|12</v>
      </c>
    </row>
    <row r="169" spans="1:5" x14ac:dyDescent="0.3">
      <c r="A169" t="s">
        <v>251</v>
      </c>
      <c r="B169" t="s">
        <v>31</v>
      </c>
      <c r="C169" t="s">
        <v>30</v>
      </c>
      <c r="D169" t="str">
        <f>IF(Nike_Sales_Uncleaned!E803="","NA",IF(OR(Nike_Sales_Uncleaned!E803=0,Nike_Sales_Uncleaned!E803=-1),"NA",UPPER(Nike_Sales_Uncleaned!E803)))</f>
        <v>8</v>
      </c>
      <c r="E169" t="str">
        <f t="shared" si="2"/>
        <v>React Infinity|Running|8</v>
      </c>
    </row>
    <row r="170" spans="1:5" x14ac:dyDescent="0.3">
      <c r="A170" t="s">
        <v>252</v>
      </c>
      <c r="B170" t="s">
        <v>24</v>
      </c>
      <c r="C170" t="s">
        <v>20</v>
      </c>
      <c r="D170" t="str">
        <f>IF(Nike_Sales_Uncleaned!E821="","NA",IF(OR(Nike_Sales_Uncleaned!E821=0,Nike_Sales_Uncleaned!E821=-1),"NA",UPPER(Nike_Sales_Uncleaned!E821)))</f>
        <v>9</v>
      </c>
      <c r="E170" t="str">
        <f t="shared" si="2"/>
        <v>Premier III|Soccer|9</v>
      </c>
    </row>
    <row r="171" spans="1:5" x14ac:dyDescent="0.3">
      <c r="A171" t="s">
        <v>253</v>
      </c>
      <c r="B171" t="s">
        <v>27</v>
      </c>
      <c r="C171" t="s">
        <v>26</v>
      </c>
      <c r="D171" t="str">
        <f>IF(Nike_Sales_Uncleaned!E824="","NA",IF(OR(Nike_Sales_Uncleaned!E824=0,Nike_Sales_Uncleaned!E824=-1),"NA",UPPER(Nike_Sales_Uncleaned!E824)))</f>
        <v>11</v>
      </c>
      <c r="E171" t="str">
        <f t="shared" si="2"/>
        <v>Blazer Mid|Lifestyle|11</v>
      </c>
    </row>
    <row r="172" spans="1:5" x14ac:dyDescent="0.3">
      <c r="A172" t="s">
        <v>254</v>
      </c>
      <c r="B172" t="s">
        <v>15</v>
      </c>
      <c r="C172" t="s">
        <v>14</v>
      </c>
      <c r="D172" t="str">
        <f>IF(Nike_Sales_Uncleaned!E845="","NA",IF(OR(Nike_Sales_Uncleaned!E845=0,Nike_Sales_Uncleaned!E845=-1),"NA",UPPER(Nike_Sales_Uncleaned!E845)))</f>
        <v>12</v>
      </c>
      <c r="E172" t="str">
        <f t="shared" si="2"/>
        <v>SuperRep Go|Training|12</v>
      </c>
    </row>
    <row r="173" spans="1:5" x14ac:dyDescent="0.3">
      <c r="A173" t="s">
        <v>255</v>
      </c>
      <c r="B173" t="s">
        <v>55</v>
      </c>
      <c r="C173" t="s">
        <v>20</v>
      </c>
      <c r="D173" t="str">
        <f>IF(Nike_Sales_Uncleaned!E864="","NA",IF(OR(Nike_Sales_Uncleaned!E864=0,Nike_Sales_Uncleaned!E864=-1),"NA",UPPER(Nike_Sales_Uncleaned!E864)))</f>
        <v>9</v>
      </c>
      <c r="E173" t="str">
        <f t="shared" si="2"/>
        <v>Phantom GT|Soccer|9</v>
      </c>
    </row>
    <row r="174" spans="1:5" x14ac:dyDescent="0.3">
      <c r="A174" t="s">
        <v>256</v>
      </c>
      <c r="B174" t="s">
        <v>39</v>
      </c>
      <c r="C174" t="s">
        <v>20</v>
      </c>
      <c r="D174" t="str">
        <f>IF(Nike_Sales_Uncleaned!E869="","NA",IF(OR(Nike_Sales_Uncleaned!E869=0,Nike_Sales_Uncleaned!E869=-1),"NA",UPPER(Nike_Sales_Uncleaned!E869)))</f>
        <v>11</v>
      </c>
      <c r="E174" t="str">
        <f t="shared" si="2"/>
        <v>Mercurial Superfly|Soccer|11</v>
      </c>
    </row>
    <row r="175" spans="1:5" x14ac:dyDescent="0.3">
      <c r="A175" t="s">
        <v>257</v>
      </c>
      <c r="B175" t="s">
        <v>47</v>
      </c>
      <c r="C175" t="s">
        <v>14</v>
      </c>
      <c r="D175" t="str">
        <f>IF(Nike_Sales_Uncleaned!E884="","NA",IF(OR(Nike_Sales_Uncleaned!E884=0,Nike_Sales_Uncleaned!E884=-1),"NA",UPPER(Nike_Sales_Uncleaned!E884)))</f>
        <v>9</v>
      </c>
      <c r="E175" t="str">
        <f t="shared" si="2"/>
        <v>Metcon 7|Training|9</v>
      </c>
    </row>
    <row r="176" spans="1:5" x14ac:dyDescent="0.3">
      <c r="A176" t="s">
        <v>258</v>
      </c>
      <c r="B176" t="s">
        <v>51</v>
      </c>
      <c r="C176" t="s">
        <v>43</v>
      </c>
      <c r="D176" t="str">
        <f>IF(Nike_Sales_Uncleaned!E904="","NA",IF(OR(Nike_Sales_Uncleaned!E904=0,Nike_Sales_Uncleaned!E904=-1),"NA",UPPER(Nike_Sales_Uncleaned!E904)))</f>
        <v>10</v>
      </c>
      <c r="E176" t="str">
        <f t="shared" si="2"/>
        <v>Kyrie Flytrap|Basketball|10</v>
      </c>
    </row>
    <row r="177" spans="1:5" x14ac:dyDescent="0.3">
      <c r="A177" t="s">
        <v>259</v>
      </c>
      <c r="B177" t="s">
        <v>52</v>
      </c>
      <c r="C177" t="s">
        <v>43</v>
      </c>
      <c r="D177" t="str">
        <f>IF(Nike_Sales_Uncleaned!E933="","NA",IF(OR(Nike_Sales_Uncleaned!E933=0,Nike_Sales_Uncleaned!E933=-1),"NA",UPPER(Nike_Sales_Uncleaned!E933)))</f>
        <v>7</v>
      </c>
      <c r="E177" t="str">
        <f t="shared" si="2"/>
        <v>Zoom Freak|Basketball|7</v>
      </c>
    </row>
    <row r="178" spans="1:5" x14ac:dyDescent="0.3">
      <c r="A178" t="s">
        <v>260</v>
      </c>
      <c r="B178" t="s">
        <v>60</v>
      </c>
      <c r="C178" t="s">
        <v>26</v>
      </c>
      <c r="D178" t="str">
        <f>IF(Nike_Sales_Uncleaned!E964="","NA",IF(OR(Nike_Sales_Uncleaned!E964=0,Nike_Sales_Uncleaned!E964=-1),"NA",UPPER(Nike_Sales_Uncleaned!E964)))</f>
        <v>9</v>
      </c>
      <c r="E178" t="str">
        <f t="shared" si="2"/>
        <v>Air Force 1|Lifestyle|9</v>
      </c>
    </row>
    <row r="179" spans="1:5" x14ac:dyDescent="0.3">
      <c r="A179" t="s">
        <v>261</v>
      </c>
      <c r="B179" t="s">
        <v>34</v>
      </c>
      <c r="C179" t="s">
        <v>14</v>
      </c>
      <c r="D179" t="str">
        <f>IF(Nike_Sales_Uncleaned!E968="","NA",IF(OR(Nike_Sales_Uncleaned!E968=0,Nike_Sales_Uncleaned!E968=-1),"NA",UPPER(Nike_Sales_Uncleaned!E968)))</f>
        <v>8</v>
      </c>
      <c r="E179" t="str">
        <f t="shared" si="2"/>
        <v>Flex Trainer|Training|8</v>
      </c>
    </row>
    <row r="180" spans="1:5" x14ac:dyDescent="0.3">
      <c r="A180" t="s">
        <v>262</v>
      </c>
      <c r="B180" t="s">
        <v>60</v>
      </c>
      <c r="C180" t="s">
        <v>26</v>
      </c>
      <c r="D180" t="str">
        <f>IF(Nike_Sales_Uncleaned!E996="","NA",IF(OR(Nike_Sales_Uncleaned!E996=0,Nike_Sales_Uncleaned!E996=-1),"NA",UPPER(Nike_Sales_Uncleaned!E996)))</f>
        <v>11</v>
      </c>
      <c r="E180" t="str">
        <f t="shared" si="2"/>
        <v>Air Force 1|Lifestyle|11</v>
      </c>
    </row>
    <row r="181" spans="1:5" x14ac:dyDescent="0.3">
      <c r="A181" t="s">
        <v>263</v>
      </c>
      <c r="B181" t="s">
        <v>44</v>
      </c>
      <c r="C181" t="s">
        <v>43</v>
      </c>
      <c r="D181" t="str">
        <f>IF(Nike_Sales_Uncleaned!E998="","NA",IF(OR(Nike_Sales_Uncleaned!E998=0,Nike_Sales_Uncleaned!E998=-1),"NA",UPPER(Nike_Sales_Uncleaned!E998)))</f>
        <v>11</v>
      </c>
      <c r="E181" t="str">
        <f t="shared" si="2"/>
        <v>Air Jordan|Basketball|11</v>
      </c>
    </row>
    <row r="182" spans="1:5" x14ac:dyDescent="0.3">
      <c r="A182" t="s">
        <v>264</v>
      </c>
      <c r="B182" t="s">
        <v>61</v>
      </c>
      <c r="C182" t="s">
        <v>43</v>
      </c>
      <c r="D182" t="str">
        <f>IF(Nike_Sales_Uncleaned!E1019="","NA",IF(OR(Nike_Sales_Uncleaned!E1019=0,Nike_Sales_Uncleaned!E1019=-1),"NA",UPPER(Nike_Sales_Uncleaned!E1019)))</f>
        <v>6</v>
      </c>
      <c r="E182" t="str">
        <f t="shared" si="2"/>
        <v>LeBron 20|Basketball|6</v>
      </c>
    </row>
    <row r="183" spans="1:5" x14ac:dyDescent="0.3">
      <c r="A183" t="s">
        <v>265</v>
      </c>
      <c r="B183" t="s">
        <v>39</v>
      </c>
      <c r="C183" t="s">
        <v>20</v>
      </c>
      <c r="D183" t="str">
        <f>IF(Nike_Sales_Uncleaned!E1023="","NA",IF(OR(Nike_Sales_Uncleaned!E1023=0,Nike_Sales_Uncleaned!E1023=-1),"NA",UPPER(Nike_Sales_Uncleaned!E1023)))</f>
        <v>6</v>
      </c>
      <c r="E183" t="str">
        <f t="shared" si="2"/>
        <v>Mercurial Superfly|Soccer|6</v>
      </c>
    </row>
    <row r="184" spans="1:5" x14ac:dyDescent="0.3">
      <c r="A184" t="s">
        <v>266</v>
      </c>
      <c r="B184" t="s">
        <v>27</v>
      </c>
      <c r="C184" t="s">
        <v>26</v>
      </c>
      <c r="D184" t="str">
        <f>IF(Nike_Sales_Uncleaned!E1028="","NA",IF(OR(Nike_Sales_Uncleaned!E1028=0,Nike_Sales_Uncleaned!E1028=-1),"NA",UPPER(Nike_Sales_Uncleaned!E1028)))</f>
        <v>10</v>
      </c>
      <c r="E184" t="str">
        <f t="shared" si="2"/>
        <v>Blazer Mid|Lifestyle|10</v>
      </c>
    </row>
    <row r="185" spans="1:5" x14ac:dyDescent="0.3">
      <c r="A185" t="s">
        <v>267</v>
      </c>
      <c r="B185" t="s">
        <v>58</v>
      </c>
      <c r="C185" t="s">
        <v>26</v>
      </c>
      <c r="D185" t="str">
        <f>IF(Nike_Sales_Uncleaned!E1038="","NA",IF(OR(Nike_Sales_Uncleaned!E1038=0,Nike_Sales_Uncleaned!E1038=-1),"NA",UPPER(Nike_Sales_Uncleaned!E1038)))</f>
        <v>11</v>
      </c>
      <c r="E185" t="str">
        <f t="shared" si="2"/>
        <v>Dunk Low|Lifestyle|11</v>
      </c>
    </row>
    <row r="186" spans="1:5" x14ac:dyDescent="0.3">
      <c r="A186" t="s">
        <v>268</v>
      </c>
      <c r="B186" t="s">
        <v>50</v>
      </c>
      <c r="C186" t="s">
        <v>30</v>
      </c>
      <c r="D186" t="str">
        <f>IF(Nike_Sales_Uncleaned!E1067="","NA",IF(OR(Nike_Sales_Uncleaned!E1067=0,Nike_Sales_Uncleaned!E1067=-1),"NA",UPPER(Nike_Sales_Uncleaned!E1067)))</f>
        <v>12</v>
      </c>
      <c r="E186" t="str">
        <f t="shared" si="2"/>
        <v>Free RN|Running|12</v>
      </c>
    </row>
    <row r="187" spans="1:5" x14ac:dyDescent="0.3">
      <c r="A187" t="s">
        <v>269</v>
      </c>
      <c r="B187" t="s">
        <v>34</v>
      </c>
      <c r="C187" t="s">
        <v>14</v>
      </c>
      <c r="D187" t="str">
        <f>IF(Nike_Sales_Uncleaned!E1083="","NA",IF(OR(Nike_Sales_Uncleaned!E1083=0,Nike_Sales_Uncleaned!E1083=-1),"NA",UPPER(Nike_Sales_Uncleaned!E1083)))</f>
        <v>6</v>
      </c>
      <c r="E187" t="str">
        <f t="shared" si="2"/>
        <v>Flex Trainer|Training|6</v>
      </c>
    </row>
    <row r="188" spans="1:5" x14ac:dyDescent="0.3">
      <c r="A188" t="s">
        <v>270</v>
      </c>
      <c r="B188" t="s">
        <v>51</v>
      </c>
      <c r="C188" t="s">
        <v>43</v>
      </c>
      <c r="D188" t="str">
        <f>IF(Nike_Sales_Uncleaned!E1088="","NA",IF(OR(Nike_Sales_Uncleaned!E1088=0,Nike_Sales_Uncleaned!E1088=-1),"NA",UPPER(Nike_Sales_Uncleaned!E1088)))</f>
        <v>9</v>
      </c>
      <c r="E188" t="str">
        <f t="shared" si="2"/>
        <v>Kyrie Flytrap|Basketball|9</v>
      </c>
    </row>
    <row r="189" spans="1:5" x14ac:dyDescent="0.3">
      <c r="A189" t="s">
        <v>271</v>
      </c>
      <c r="B189" t="s">
        <v>54</v>
      </c>
      <c r="C189" t="s">
        <v>14</v>
      </c>
      <c r="D189" t="str">
        <f>IF(Nike_Sales_Uncleaned!E1102="","NA",IF(OR(Nike_Sales_Uncleaned!E1102=0,Nike_Sales_Uncleaned!E1102=-1),"NA",UPPER(Nike_Sales_Uncleaned!E1102)))</f>
        <v>7</v>
      </c>
      <c r="E189" t="str">
        <f t="shared" si="2"/>
        <v>ZoomX Invincible|Training|7</v>
      </c>
    </row>
    <row r="190" spans="1:5" x14ac:dyDescent="0.3">
      <c r="A190" t="s">
        <v>272</v>
      </c>
      <c r="B190" t="s">
        <v>21</v>
      </c>
      <c r="C190" t="s">
        <v>20</v>
      </c>
      <c r="D190" t="str">
        <f>IF(Nike_Sales_Uncleaned!E1115="","NA",IF(OR(Nike_Sales_Uncleaned!E1115=0,Nike_Sales_Uncleaned!E1115=-1),"NA",UPPER(Nike_Sales_Uncleaned!E1115)))</f>
        <v>11</v>
      </c>
      <c r="E190" t="str">
        <f t="shared" si="2"/>
        <v>Tiempo Legend|Soccer|11</v>
      </c>
    </row>
    <row r="191" spans="1:5" x14ac:dyDescent="0.3">
      <c r="A191" t="s">
        <v>273</v>
      </c>
      <c r="B191" t="s">
        <v>44</v>
      </c>
      <c r="C191" t="s">
        <v>43</v>
      </c>
      <c r="D191" t="str">
        <f>IF(Nike_Sales_Uncleaned!E1124="","NA",IF(OR(Nike_Sales_Uncleaned!E1124=0,Nike_Sales_Uncleaned!E1124=-1),"NA",UPPER(Nike_Sales_Uncleaned!E1124)))</f>
        <v>8</v>
      </c>
      <c r="E191" t="str">
        <f t="shared" si="2"/>
        <v>Air Jordan|Basketball|8</v>
      </c>
    </row>
    <row r="192" spans="1:5" x14ac:dyDescent="0.3">
      <c r="A192" t="s">
        <v>274</v>
      </c>
      <c r="B192" t="s">
        <v>34</v>
      </c>
      <c r="C192" t="s">
        <v>14</v>
      </c>
      <c r="D192" t="str">
        <f>IF(Nike_Sales_Uncleaned!E1145="","NA",IF(OR(Nike_Sales_Uncleaned!E1145=0,Nike_Sales_Uncleaned!E1145=-1),"NA",UPPER(Nike_Sales_Uncleaned!E1145)))</f>
        <v>7</v>
      </c>
      <c r="E192" t="str">
        <f t="shared" si="2"/>
        <v>Flex Trainer|Training|7</v>
      </c>
    </row>
    <row r="193" spans="1:5" x14ac:dyDescent="0.3">
      <c r="A193" t="s">
        <v>275</v>
      </c>
      <c r="B193" t="s">
        <v>21</v>
      </c>
      <c r="C193" t="s">
        <v>20</v>
      </c>
      <c r="D193" t="str">
        <f>IF(Nike_Sales_Uncleaned!E1150="","NA",IF(OR(Nike_Sales_Uncleaned!E1150=0,Nike_Sales_Uncleaned!E1150=-1),"NA",UPPER(Nike_Sales_Uncleaned!E1150)))</f>
        <v>8</v>
      </c>
      <c r="E193" t="str">
        <f t="shared" si="2"/>
        <v>Tiempo Legend|Soccer|8</v>
      </c>
    </row>
    <row r="194" spans="1:5" x14ac:dyDescent="0.3">
      <c r="A194" t="s">
        <v>276</v>
      </c>
      <c r="B194" t="s">
        <v>60</v>
      </c>
      <c r="C194" t="s">
        <v>26</v>
      </c>
      <c r="D194" t="str">
        <f>IF(Nike_Sales_Uncleaned!E1160="","NA",IF(OR(Nike_Sales_Uncleaned!E1160=0,Nike_Sales_Uncleaned!E1160=-1),"NA",UPPER(Nike_Sales_Uncleaned!E1160)))</f>
        <v>12</v>
      </c>
      <c r="E194" t="str">
        <f t="shared" ref="E194:E218" si="3">TRIM(B194)&amp;"|"&amp;TRIM(C194)&amp;"|"&amp;TRIM(D194)</f>
        <v>Air Force 1|Lifestyle|12</v>
      </c>
    </row>
    <row r="195" spans="1:5" x14ac:dyDescent="0.3">
      <c r="A195" t="s">
        <v>277</v>
      </c>
      <c r="B195" t="s">
        <v>21</v>
      </c>
      <c r="C195" t="s">
        <v>20</v>
      </c>
      <c r="D195" t="str">
        <f>IF(Nike_Sales_Uncleaned!E1219="","NA",IF(OR(Nike_Sales_Uncleaned!E1219=0,Nike_Sales_Uncleaned!E1219=-1),"NA",UPPER(Nike_Sales_Uncleaned!E1219)))</f>
        <v>6</v>
      </c>
      <c r="E195" t="str">
        <f t="shared" si="3"/>
        <v>Tiempo Legend|Soccer|6</v>
      </c>
    </row>
    <row r="196" spans="1:5" x14ac:dyDescent="0.3">
      <c r="A196" t="s">
        <v>278</v>
      </c>
      <c r="B196" t="s">
        <v>52</v>
      </c>
      <c r="C196" t="s">
        <v>43</v>
      </c>
      <c r="D196" t="str">
        <f>IF(Nike_Sales_Uncleaned!E1254="","NA",IF(OR(Nike_Sales_Uncleaned!E1254=0,Nike_Sales_Uncleaned!E1254=-1),"NA",UPPER(Nike_Sales_Uncleaned!E1254)))</f>
        <v>10</v>
      </c>
      <c r="E196" t="str">
        <f t="shared" si="3"/>
        <v>Zoom Freak|Basketball|10</v>
      </c>
    </row>
    <row r="197" spans="1:5" x14ac:dyDescent="0.3">
      <c r="A197" t="s">
        <v>279</v>
      </c>
      <c r="B197" t="s">
        <v>60</v>
      </c>
      <c r="C197" t="s">
        <v>26</v>
      </c>
      <c r="D197" t="str">
        <f>IF(Nike_Sales_Uncleaned!E1261="","NA",IF(OR(Nike_Sales_Uncleaned!E1261=0,Nike_Sales_Uncleaned!E1261=-1),"NA",UPPER(Nike_Sales_Uncleaned!E1261)))</f>
        <v>6</v>
      </c>
      <c r="E197" t="str">
        <f t="shared" si="3"/>
        <v>Air Force 1|Lifestyle|6</v>
      </c>
    </row>
    <row r="198" spans="1:5" x14ac:dyDescent="0.3">
      <c r="A198" t="s">
        <v>280</v>
      </c>
      <c r="B198" t="s">
        <v>51</v>
      </c>
      <c r="C198" t="s">
        <v>43</v>
      </c>
      <c r="D198" t="str">
        <f>IF(Nike_Sales_Uncleaned!E1315="","NA",IF(OR(Nike_Sales_Uncleaned!E1315=0,Nike_Sales_Uncleaned!E1315=-1),"NA",UPPER(Nike_Sales_Uncleaned!E1315)))</f>
        <v>8</v>
      </c>
      <c r="E198" t="str">
        <f t="shared" si="3"/>
        <v>Kyrie Flytrap|Basketball|8</v>
      </c>
    </row>
    <row r="199" spans="1:5" x14ac:dyDescent="0.3">
      <c r="A199" t="s">
        <v>281</v>
      </c>
      <c r="B199" t="s">
        <v>39</v>
      </c>
      <c r="C199" t="s">
        <v>20</v>
      </c>
      <c r="D199" t="str">
        <f>IF(Nike_Sales_Uncleaned!E1346="","NA",IF(OR(Nike_Sales_Uncleaned!E1346=0,Nike_Sales_Uncleaned!E1346=-1),"NA",UPPER(Nike_Sales_Uncleaned!E1346)))</f>
        <v>12</v>
      </c>
      <c r="E199" t="str">
        <f t="shared" si="3"/>
        <v>Mercurial Superfly|Soccer|12</v>
      </c>
    </row>
    <row r="200" spans="1:5" x14ac:dyDescent="0.3">
      <c r="A200" t="s">
        <v>282</v>
      </c>
      <c r="B200" t="s">
        <v>15</v>
      </c>
      <c r="C200" t="s">
        <v>14</v>
      </c>
      <c r="D200" t="str">
        <f>IF(Nike_Sales_Uncleaned!E1354="","NA",IF(OR(Nike_Sales_Uncleaned!E1354=0,Nike_Sales_Uncleaned!E1354=-1),"NA",UPPER(Nike_Sales_Uncleaned!E1354)))</f>
        <v>9</v>
      </c>
      <c r="E200" t="str">
        <f t="shared" si="3"/>
        <v>SuperRep Go|Training|9</v>
      </c>
    </row>
    <row r="201" spans="1:5" x14ac:dyDescent="0.3">
      <c r="A201" t="s">
        <v>283</v>
      </c>
      <c r="B201" t="s">
        <v>15</v>
      </c>
      <c r="C201" t="s">
        <v>14</v>
      </c>
      <c r="D201" t="str">
        <f>IF(Nike_Sales_Uncleaned!E1375="","NA",IF(OR(Nike_Sales_Uncleaned!E1375=0,Nike_Sales_Uncleaned!E1375=-1),"NA",UPPER(Nike_Sales_Uncleaned!E1375)))</f>
        <v>8</v>
      </c>
      <c r="E201" t="str">
        <f t="shared" si="3"/>
        <v>SuperRep Go|Training|8</v>
      </c>
    </row>
    <row r="202" spans="1:5" x14ac:dyDescent="0.3">
      <c r="A202" t="s">
        <v>284</v>
      </c>
      <c r="B202" t="s">
        <v>31</v>
      </c>
      <c r="C202" t="s">
        <v>30</v>
      </c>
      <c r="D202" t="str">
        <f>IF(Nike_Sales_Uncleaned!E1516="","NA",IF(OR(Nike_Sales_Uncleaned!E1516=0,Nike_Sales_Uncleaned!E1516=-1),"NA",UPPER(Nike_Sales_Uncleaned!E1516)))</f>
        <v>7</v>
      </c>
      <c r="E202" t="str">
        <f t="shared" si="3"/>
        <v>React Infinity|Running|7</v>
      </c>
    </row>
    <row r="203" spans="1:5" x14ac:dyDescent="0.3">
      <c r="A203" t="s">
        <v>285</v>
      </c>
      <c r="B203" t="s">
        <v>15</v>
      </c>
      <c r="C203" t="s">
        <v>14</v>
      </c>
      <c r="D203" t="str">
        <f>IF(Nike_Sales_Uncleaned!E1525="","NA",IF(OR(Nike_Sales_Uncleaned!E1525=0,Nike_Sales_Uncleaned!E1525=-1),"NA",UPPER(Nike_Sales_Uncleaned!E1525)))</f>
        <v>6</v>
      </c>
      <c r="E203" t="str">
        <f t="shared" si="3"/>
        <v>SuperRep Go|Training|6</v>
      </c>
    </row>
    <row r="204" spans="1:5" x14ac:dyDescent="0.3">
      <c r="A204" t="s">
        <v>286</v>
      </c>
      <c r="B204" t="s">
        <v>56</v>
      </c>
      <c r="C204" t="s">
        <v>30</v>
      </c>
      <c r="D204" t="str">
        <f>IF(Nike_Sales_Uncleaned!E1639="","NA",IF(OR(Nike_Sales_Uncleaned!E1639=0,Nike_Sales_Uncleaned!E1639=-1),"NA",UPPER(Nike_Sales_Uncleaned!E1639)))</f>
        <v>6</v>
      </c>
      <c r="E204" t="str">
        <f t="shared" si="3"/>
        <v>Pegasus Turbo|Running|6</v>
      </c>
    </row>
    <row r="205" spans="1:5" x14ac:dyDescent="0.3">
      <c r="A205" t="s">
        <v>287</v>
      </c>
      <c r="B205" t="s">
        <v>47</v>
      </c>
      <c r="C205" t="s">
        <v>14</v>
      </c>
      <c r="D205" t="str">
        <f>IF(Nike_Sales_Uncleaned!E1645="","NA",IF(OR(Nike_Sales_Uncleaned!E1645=0,Nike_Sales_Uncleaned!E1645=-1),"NA",UPPER(Nike_Sales_Uncleaned!E1645)))</f>
        <v>10</v>
      </c>
      <c r="E205" t="str">
        <f t="shared" si="3"/>
        <v>Metcon 7|Training|10</v>
      </c>
    </row>
    <row r="206" spans="1:5" x14ac:dyDescent="0.3">
      <c r="A206" t="s">
        <v>288</v>
      </c>
      <c r="B206" t="s">
        <v>56</v>
      </c>
      <c r="C206" t="s">
        <v>30</v>
      </c>
      <c r="D206" t="str">
        <f>IF(Nike_Sales_Uncleaned!E1673="","NA",IF(OR(Nike_Sales_Uncleaned!E1673=0,Nike_Sales_Uncleaned!E1673=-1),"NA",UPPER(Nike_Sales_Uncleaned!E1673)))</f>
        <v>9</v>
      </c>
      <c r="E206" t="str">
        <f t="shared" si="3"/>
        <v>Pegasus Turbo|Running|9</v>
      </c>
    </row>
    <row r="207" spans="1:5" x14ac:dyDescent="0.3">
      <c r="A207" t="s">
        <v>289</v>
      </c>
      <c r="B207" t="s">
        <v>21</v>
      </c>
      <c r="C207" t="s">
        <v>20</v>
      </c>
      <c r="D207" t="str">
        <f>IF(Nike_Sales_Uncleaned!E1674="","NA",IF(OR(Nike_Sales_Uncleaned!E1674=0,Nike_Sales_Uncleaned!E1674=-1),"NA",UPPER(Nike_Sales_Uncleaned!E1674)))</f>
        <v>7</v>
      </c>
      <c r="E207" t="str">
        <f t="shared" si="3"/>
        <v>Tiempo Legend|Soccer|7</v>
      </c>
    </row>
    <row r="208" spans="1:5" x14ac:dyDescent="0.3">
      <c r="A208" t="s">
        <v>290</v>
      </c>
      <c r="B208" t="s">
        <v>47</v>
      </c>
      <c r="C208" t="s">
        <v>14</v>
      </c>
      <c r="D208" t="str">
        <f>IF(Nike_Sales_Uncleaned!E1730="","NA",IF(OR(Nike_Sales_Uncleaned!E1730=0,Nike_Sales_Uncleaned!E1730=-1),"NA",UPPER(Nike_Sales_Uncleaned!E1730)))</f>
        <v>7</v>
      </c>
      <c r="E208" t="str">
        <f t="shared" si="3"/>
        <v>Metcon 7|Training|7</v>
      </c>
    </row>
    <row r="209" spans="1:5" x14ac:dyDescent="0.3">
      <c r="A209" t="s">
        <v>291</v>
      </c>
      <c r="B209" t="s">
        <v>61</v>
      </c>
      <c r="C209" t="s">
        <v>43</v>
      </c>
      <c r="D209" t="str">
        <f>IF(Nike_Sales_Uncleaned!E1761="","NA",IF(OR(Nike_Sales_Uncleaned!E1761=0,Nike_Sales_Uncleaned!E1761=-1),"NA",UPPER(Nike_Sales_Uncleaned!E1761)))</f>
        <v>12</v>
      </c>
      <c r="E209" t="str">
        <f t="shared" si="3"/>
        <v>LeBron 20|Basketball|12</v>
      </c>
    </row>
    <row r="210" spans="1:5" x14ac:dyDescent="0.3">
      <c r="A210" t="s">
        <v>292</v>
      </c>
      <c r="B210" t="s">
        <v>44</v>
      </c>
      <c r="C210" t="s">
        <v>43</v>
      </c>
      <c r="D210" t="str">
        <f>IF(Nike_Sales_Uncleaned!E1762="","NA",IF(OR(Nike_Sales_Uncleaned!E1762=0,Nike_Sales_Uncleaned!E1762=-1),"NA",UPPER(Nike_Sales_Uncleaned!E1762)))</f>
        <v>7</v>
      </c>
      <c r="E210" t="str">
        <f t="shared" si="3"/>
        <v>Air Jordan|Basketball|7</v>
      </c>
    </row>
    <row r="211" spans="1:5" x14ac:dyDescent="0.3">
      <c r="A211" t="s">
        <v>293</v>
      </c>
      <c r="B211" t="s">
        <v>50</v>
      </c>
      <c r="C211" t="s">
        <v>30</v>
      </c>
      <c r="D211" t="str">
        <f>IF(Nike_Sales_Uncleaned!E1826="","NA",IF(OR(Nike_Sales_Uncleaned!E1826=0,Nike_Sales_Uncleaned!E1826=-1),"NA",UPPER(Nike_Sales_Uncleaned!E1826)))</f>
        <v>11</v>
      </c>
      <c r="E211" t="str">
        <f t="shared" si="3"/>
        <v>Free RN|Running|11</v>
      </c>
    </row>
    <row r="212" spans="1:5" x14ac:dyDescent="0.3">
      <c r="A212" t="s">
        <v>294</v>
      </c>
      <c r="B212" t="s">
        <v>31</v>
      </c>
      <c r="C212" t="s">
        <v>30</v>
      </c>
      <c r="D212" t="str">
        <f>IF(Nike_Sales_Uncleaned!E1858="","NA",IF(OR(Nike_Sales_Uncleaned!E1858=0,Nike_Sales_Uncleaned!E1858=-1),"NA",UPPER(Nike_Sales_Uncleaned!E1858)))</f>
        <v>12</v>
      </c>
      <c r="E212" t="str">
        <f t="shared" si="3"/>
        <v>React Infinity|Running|12</v>
      </c>
    </row>
    <row r="213" spans="1:5" x14ac:dyDescent="0.3">
      <c r="A213" t="s">
        <v>295</v>
      </c>
      <c r="B213" t="s">
        <v>58</v>
      </c>
      <c r="C213" t="s">
        <v>26</v>
      </c>
      <c r="D213" t="str">
        <f>IF(Nike_Sales_Uncleaned!E1962="","NA",IF(OR(Nike_Sales_Uncleaned!E1962=0,Nike_Sales_Uncleaned!E1962=-1),"NA",UPPER(Nike_Sales_Uncleaned!E1962)))</f>
        <v>9</v>
      </c>
      <c r="E213" t="str">
        <f t="shared" si="3"/>
        <v>Dunk Low|Lifestyle|9</v>
      </c>
    </row>
    <row r="214" spans="1:5" x14ac:dyDescent="0.3">
      <c r="A214" t="s">
        <v>296</v>
      </c>
      <c r="B214" t="s">
        <v>61</v>
      </c>
      <c r="C214" t="s">
        <v>43</v>
      </c>
      <c r="D214" t="str">
        <f>IF(Nike_Sales_Uncleaned!E2010="","NA",IF(OR(Nike_Sales_Uncleaned!E2010=0,Nike_Sales_Uncleaned!E2010=-1),"NA",UPPER(Nike_Sales_Uncleaned!E2010)))</f>
        <v>9</v>
      </c>
      <c r="E214" t="str">
        <f t="shared" si="3"/>
        <v>LeBron 20|Basketball|9</v>
      </c>
    </row>
    <row r="215" spans="1:5" x14ac:dyDescent="0.3">
      <c r="A215" t="s">
        <v>297</v>
      </c>
      <c r="B215" t="s">
        <v>61</v>
      </c>
      <c r="C215" t="s">
        <v>43</v>
      </c>
      <c r="D215" t="str">
        <f>IF(Nike_Sales_Uncleaned!E2015="","NA",IF(OR(Nike_Sales_Uncleaned!E2015=0,Nike_Sales_Uncleaned!E2015=-1),"NA",UPPER(Nike_Sales_Uncleaned!E2015)))</f>
        <v>10</v>
      </c>
      <c r="E215" t="str">
        <f t="shared" si="3"/>
        <v>LeBron 20|Basketball|10</v>
      </c>
    </row>
    <row r="216" spans="1:5" x14ac:dyDescent="0.3">
      <c r="A216" t="s">
        <v>298</v>
      </c>
      <c r="B216" t="s">
        <v>48</v>
      </c>
      <c r="C216" t="s">
        <v>30</v>
      </c>
      <c r="D216" t="str">
        <f>IF(Nike_Sales_Uncleaned!E2058="","NA",IF(OR(Nike_Sales_Uncleaned!E2058=0,Nike_Sales_Uncleaned!E2058=-1),"NA",UPPER(Nike_Sales_Uncleaned!E2058)))</f>
        <v>8</v>
      </c>
      <c r="E216" t="str">
        <f t="shared" si="3"/>
        <v>Air Zoom|Running|8</v>
      </c>
    </row>
    <row r="217" spans="1:5" x14ac:dyDescent="0.3">
      <c r="A217" t="s">
        <v>299</v>
      </c>
      <c r="B217" t="s">
        <v>54</v>
      </c>
      <c r="C217" t="s">
        <v>14</v>
      </c>
      <c r="D217" t="str">
        <f>IF(Nike_Sales_Uncleaned!E2123="","NA",IF(OR(Nike_Sales_Uncleaned!E2123=0,Nike_Sales_Uncleaned!E2123=-1),"NA",UPPER(Nike_Sales_Uncleaned!E2123)))</f>
        <v>6</v>
      </c>
      <c r="E217" t="str">
        <f t="shared" si="3"/>
        <v>ZoomX Invincible|Training|6</v>
      </c>
    </row>
    <row r="218" spans="1:5" x14ac:dyDescent="0.3">
      <c r="A218" t="s">
        <v>300</v>
      </c>
      <c r="B218" t="s">
        <v>40</v>
      </c>
      <c r="C218" t="s">
        <v>26</v>
      </c>
      <c r="D218" t="str">
        <f>IF(Nike_Sales_Uncleaned!E2475="","NA",IF(OR(Nike_Sales_Uncleaned!E2475=0,Nike_Sales_Uncleaned!E2475=-1),"NA",UPPER(Nike_Sales_Uncleaned!E2475)))</f>
        <v>12</v>
      </c>
      <c r="E218" t="str">
        <f t="shared" si="3"/>
        <v>Waffle One|Lifestyle|12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D2E31-322B-4337-87DB-474063479357}">
  <dimension ref="A1:B7"/>
  <sheetViews>
    <sheetView workbookViewId="0">
      <selection sqref="A1:B2"/>
    </sheetView>
  </sheetViews>
  <sheetFormatPr defaultRowHeight="14.4" x14ac:dyDescent="0.3"/>
  <cols>
    <col min="1" max="1" width="12.77734375" customWidth="1"/>
    <col min="2" max="2" width="15.5546875" bestFit="1" customWidth="1"/>
  </cols>
  <sheetData>
    <row r="1" spans="1:2" x14ac:dyDescent="0.3">
      <c r="A1" s="5" t="s">
        <v>77</v>
      </c>
      <c r="B1" s="5" t="s">
        <v>11</v>
      </c>
    </row>
    <row r="2" spans="1:2" x14ac:dyDescent="0.3">
      <c r="A2" t="s">
        <v>78</v>
      </c>
      <c r="B2" t="s">
        <v>36</v>
      </c>
    </row>
    <row r="3" spans="1:2" x14ac:dyDescent="0.3">
      <c r="A3" t="s">
        <v>79</v>
      </c>
      <c r="B3" t="s">
        <v>38</v>
      </c>
    </row>
    <row r="4" spans="1:2" x14ac:dyDescent="0.3">
      <c r="A4" t="s">
        <v>80</v>
      </c>
      <c r="B4" t="s">
        <v>25</v>
      </c>
    </row>
    <row r="5" spans="1:2" x14ac:dyDescent="0.3">
      <c r="A5" t="s">
        <v>81</v>
      </c>
      <c r="B5" t="s">
        <v>29</v>
      </c>
    </row>
    <row r="6" spans="1:2" x14ac:dyDescent="0.3">
      <c r="A6" t="s">
        <v>82</v>
      </c>
      <c r="B6" t="s">
        <v>33</v>
      </c>
    </row>
    <row r="7" spans="1:2" x14ac:dyDescent="0.3">
      <c r="A7" t="s">
        <v>83</v>
      </c>
      <c r="B7" t="s">
        <v>45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02E9F-33E2-4D80-B1CA-245F6626303B}">
  <dimension ref="A1:B3"/>
  <sheetViews>
    <sheetView workbookViewId="0">
      <selection sqref="A1:B2"/>
    </sheetView>
  </sheetViews>
  <sheetFormatPr defaultRowHeight="14.4" x14ac:dyDescent="0.3"/>
  <cols>
    <col min="1" max="1" width="12" bestFit="1" customWidth="1"/>
    <col min="2" max="2" width="15.33203125" customWidth="1"/>
  </cols>
  <sheetData>
    <row r="1" spans="1:2" x14ac:dyDescent="0.3">
      <c r="A1" s="7" t="s">
        <v>301</v>
      </c>
      <c r="B1" s="8" t="s">
        <v>10</v>
      </c>
    </row>
    <row r="2" spans="1:2" x14ac:dyDescent="0.3">
      <c r="A2" s="6" t="s">
        <v>302</v>
      </c>
      <c r="B2" s="9" t="s">
        <v>17</v>
      </c>
    </row>
    <row r="3" spans="1:2" x14ac:dyDescent="0.3">
      <c r="A3" s="6" t="s">
        <v>303</v>
      </c>
      <c r="B3" s="9" t="s">
        <v>22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F4583-FFCA-4067-9F9B-963CA8AABDB6}">
  <dimension ref="A1:B4"/>
  <sheetViews>
    <sheetView workbookViewId="0">
      <selection sqref="A1:B2"/>
    </sheetView>
  </sheetViews>
  <sheetFormatPr defaultRowHeight="14.4" x14ac:dyDescent="0.3"/>
  <cols>
    <col min="1" max="1" width="13.109375" customWidth="1"/>
    <col min="2" max="2" width="18" bestFit="1" customWidth="1"/>
  </cols>
  <sheetData>
    <row r="1" spans="1:2" x14ac:dyDescent="0.3">
      <c r="A1" t="s">
        <v>304</v>
      </c>
      <c r="B1" t="s">
        <v>1</v>
      </c>
    </row>
    <row r="2" spans="1:2" x14ac:dyDescent="0.3">
      <c r="A2" t="s">
        <v>305</v>
      </c>
      <c r="B2" t="s">
        <v>13</v>
      </c>
    </row>
    <row r="3" spans="1:2" x14ac:dyDescent="0.3">
      <c r="A3" t="s">
        <v>306</v>
      </c>
      <c r="B3" t="s">
        <v>19</v>
      </c>
    </row>
    <row r="4" spans="1:2" x14ac:dyDescent="0.3">
      <c r="A4" t="s">
        <v>307</v>
      </c>
      <c r="B4" t="s">
        <v>35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815B2-56C0-4D45-9332-80BBDDE32E95}">
  <dimension ref="A1:G776"/>
  <sheetViews>
    <sheetView topLeftCell="A651" workbookViewId="0">
      <selection activeCell="K719" sqref="K719"/>
    </sheetView>
  </sheetViews>
  <sheetFormatPr defaultRowHeight="14.4" x14ac:dyDescent="0.3"/>
  <cols>
    <col min="1" max="1" width="13.44140625" bestFit="1" customWidth="1"/>
    <col min="2" max="3" width="10.33203125" bestFit="1" customWidth="1"/>
    <col min="4" max="4" width="9.33203125" style="10" customWidth="1"/>
    <col min="5" max="5" width="16.5546875" style="10" customWidth="1"/>
    <col min="6" max="6" width="8.88671875" style="10"/>
    <col min="7" max="7" width="13.33203125" customWidth="1"/>
  </cols>
  <sheetData>
    <row r="1" spans="1:7" x14ac:dyDescent="0.3">
      <c r="A1" s="10" t="s">
        <v>308</v>
      </c>
      <c r="B1" s="10" t="s">
        <v>309</v>
      </c>
      <c r="C1" s="10" t="s">
        <v>310</v>
      </c>
      <c r="D1" s="10" t="s">
        <v>311</v>
      </c>
      <c r="E1" s="10" t="s">
        <v>312</v>
      </c>
      <c r="F1" s="10" t="s">
        <v>313</v>
      </c>
      <c r="G1" s="10" t="s">
        <v>314</v>
      </c>
    </row>
    <row r="2" spans="1:7" x14ac:dyDescent="0.3">
      <c r="A2" s="10" t="s">
        <v>2711</v>
      </c>
      <c r="B2" s="11">
        <f>MIN('Cleaned Data'!J1:J2387)</f>
        <v>45133</v>
      </c>
      <c r="C2" s="11" t="str">
        <f>TEXT(B2,"YYYY")</f>
        <v>2023</v>
      </c>
      <c r="D2" s="10" t="str">
        <f>"Q"&amp;ROUNDUP(MONTH(B2)/3,0)</f>
        <v>Q3</v>
      </c>
      <c r="E2" s="10">
        <f>MONTH(B2)</f>
        <v>7</v>
      </c>
      <c r="F2" s="10" t="str">
        <f>TEXT(B2,"MMM")</f>
        <v>Jul</v>
      </c>
      <c r="G2" s="10" t="str">
        <f>TEXT(B2,"mmm yyyy")</f>
        <v>Jul 2023</v>
      </c>
    </row>
    <row r="3" spans="1:7" x14ac:dyDescent="0.3">
      <c r="A3" s="10" t="s">
        <v>2712</v>
      </c>
      <c r="B3" s="11">
        <f>B2+1</f>
        <v>45134</v>
      </c>
      <c r="C3" s="11" t="str">
        <f t="shared" ref="C3:C66" si="0">TEXT(B3,"YYYY")</f>
        <v>2023</v>
      </c>
      <c r="D3" s="10" t="str">
        <f t="shared" ref="D3:D66" si="1">"Q"&amp;ROUNDUP(MONTH(B3)/3,0)</f>
        <v>Q3</v>
      </c>
      <c r="E3" s="10">
        <f t="shared" ref="E3:E66" si="2">MONTH(B3)</f>
        <v>7</v>
      </c>
      <c r="F3" s="10" t="str">
        <f t="shared" ref="F3:F66" si="3">TEXT(B3,"MMM")</f>
        <v>Jul</v>
      </c>
      <c r="G3" s="10" t="str">
        <f t="shared" ref="G3:G66" si="4">TEXT(B3,"mmm yyyy")</f>
        <v>Jul 2023</v>
      </c>
    </row>
    <row r="4" spans="1:7" x14ac:dyDescent="0.3">
      <c r="A4" s="10" t="s">
        <v>2713</v>
      </c>
      <c r="B4" s="11">
        <f t="shared" ref="B4:B67" si="5">B3+1</f>
        <v>45135</v>
      </c>
      <c r="C4" s="11" t="str">
        <f t="shared" si="0"/>
        <v>2023</v>
      </c>
      <c r="D4" s="10" t="str">
        <f t="shared" si="1"/>
        <v>Q3</v>
      </c>
      <c r="E4" s="10">
        <f t="shared" si="2"/>
        <v>7</v>
      </c>
      <c r="F4" s="10" t="str">
        <f t="shared" si="3"/>
        <v>Jul</v>
      </c>
      <c r="G4" s="10" t="str">
        <f t="shared" si="4"/>
        <v>Jul 2023</v>
      </c>
    </row>
    <row r="5" spans="1:7" x14ac:dyDescent="0.3">
      <c r="A5" s="10" t="s">
        <v>2714</v>
      </c>
      <c r="B5" s="11">
        <f t="shared" si="5"/>
        <v>45136</v>
      </c>
      <c r="C5" s="11" t="str">
        <f t="shared" si="0"/>
        <v>2023</v>
      </c>
      <c r="D5" s="10" t="str">
        <f t="shared" si="1"/>
        <v>Q3</v>
      </c>
      <c r="E5" s="10">
        <f t="shared" si="2"/>
        <v>7</v>
      </c>
      <c r="F5" s="10" t="str">
        <f t="shared" si="3"/>
        <v>Jul</v>
      </c>
      <c r="G5" s="10" t="str">
        <f t="shared" si="4"/>
        <v>Jul 2023</v>
      </c>
    </row>
    <row r="6" spans="1:7" x14ac:dyDescent="0.3">
      <c r="A6" s="10" t="s">
        <v>2715</v>
      </c>
      <c r="B6" s="11">
        <f t="shared" si="5"/>
        <v>45137</v>
      </c>
      <c r="C6" s="11" t="str">
        <f t="shared" si="0"/>
        <v>2023</v>
      </c>
      <c r="D6" s="10" t="str">
        <f t="shared" si="1"/>
        <v>Q3</v>
      </c>
      <c r="E6" s="10">
        <f t="shared" si="2"/>
        <v>7</v>
      </c>
      <c r="F6" s="10" t="str">
        <f t="shared" si="3"/>
        <v>Jul</v>
      </c>
      <c r="G6" s="10" t="str">
        <f t="shared" si="4"/>
        <v>Jul 2023</v>
      </c>
    </row>
    <row r="7" spans="1:7" x14ac:dyDescent="0.3">
      <c r="A7" s="10" t="s">
        <v>2716</v>
      </c>
      <c r="B7" s="11">
        <f t="shared" si="5"/>
        <v>45138</v>
      </c>
      <c r="C7" s="11" t="str">
        <f t="shared" si="0"/>
        <v>2023</v>
      </c>
      <c r="D7" s="10" t="str">
        <f t="shared" si="1"/>
        <v>Q3</v>
      </c>
      <c r="E7" s="10">
        <f t="shared" si="2"/>
        <v>7</v>
      </c>
      <c r="F7" s="10" t="str">
        <f t="shared" si="3"/>
        <v>Jul</v>
      </c>
      <c r="G7" s="10" t="str">
        <f t="shared" si="4"/>
        <v>Jul 2023</v>
      </c>
    </row>
    <row r="8" spans="1:7" x14ac:dyDescent="0.3">
      <c r="A8" s="10" t="s">
        <v>2717</v>
      </c>
      <c r="B8" s="11">
        <f t="shared" si="5"/>
        <v>45139</v>
      </c>
      <c r="C8" s="11" t="str">
        <f t="shared" si="0"/>
        <v>2023</v>
      </c>
      <c r="D8" s="10" t="str">
        <f t="shared" si="1"/>
        <v>Q3</v>
      </c>
      <c r="E8" s="10">
        <f t="shared" si="2"/>
        <v>8</v>
      </c>
      <c r="F8" s="10" t="str">
        <f t="shared" si="3"/>
        <v>Aug</v>
      </c>
      <c r="G8" s="10" t="str">
        <f t="shared" si="4"/>
        <v>Aug 2023</v>
      </c>
    </row>
    <row r="9" spans="1:7" x14ac:dyDescent="0.3">
      <c r="A9" s="10" t="s">
        <v>2718</v>
      </c>
      <c r="B9" s="11">
        <f t="shared" si="5"/>
        <v>45140</v>
      </c>
      <c r="C9" s="11" t="str">
        <f t="shared" si="0"/>
        <v>2023</v>
      </c>
      <c r="D9" s="10" t="str">
        <f t="shared" si="1"/>
        <v>Q3</v>
      </c>
      <c r="E9" s="10">
        <f t="shared" si="2"/>
        <v>8</v>
      </c>
      <c r="F9" s="10" t="str">
        <f t="shared" si="3"/>
        <v>Aug</v>
      </c>
      <c r="G9" s="10" t="str">
        <f t="shared" si="4"/>
        <v>Aug 2023</v>
      </c>
    </row>
    <row r="10" spans="1:7" x14ac:dyDescent="0.3">
      <c r="A10" s="10" t="s">
        <v>2719</v>
      </c>
      <c r="B10" s="11">
        <f t="shared" si="5"/>
        <v>45141</v>
      </c>
      <c r="C10" s="11" t="str">
        <f t="shared" si="0"/>
        <v>2023</v>
      </c>
      <c r="D10" s="10" t="str">
        <f t="shared" si="1"/>
        <v>Q3</v>
      </c>
      <c r="E10" s="10">
        <f t="shared" si="2"/>
        <v>8</v>
      </c>
      <c r="F10" s="10" t="str">
        <f t="shared" si="3"/>
        <v>Aug</v>
      </c>
      <c r="G10" s="10" t="str">
        <f t="shared" si="4"/>
        <v>Aug 2023</v>
      </c>
    </row>
    <row r="11" spans="1:7" x14ac:dyDescent="0.3">
      <c r="A11" s="10" t="s">
        <v>2720</v>
      </c>
      <c r="B11" s="11">
        <f t="shared" si="5"/>
        <v>45142</v>
      </c>
      <c r="C11" s="11" t="str">
        <f t="shared" si="0"/>
        <v>2023</v>
      </c>
      <c r="D11" s="10" t="str">
        <f t="shared" si="1"/>
        <v>Q3</v>
      </c>
      <c r="E11" s="10">
        <f t="shared" si="2"/>
        <v>8</v>
      </c>
      <c r="F11" s="10" t="str">
        <f t="shared" si="3"/>
        <v>Aug</v>
      </c>
      <c r="G11" s="10" t="str">
        <f t="shared" si="4"/>
        <v>Aug 2023</v>
      </c>
    </row>
    <row r="12" spans="1:7" x14ac:dyDescent="0.3">
      <c r="A12" s="10" t="s">
        <v>2721</v>
      </c>
      <c r="B12" s="11">
        <f t="shared" si="5"/>
        <v>45143</v>
      </c>
      <c r="C12" s="11" t="str">
        <f t="shared" si="0"/>
        <v>2023</v>
      </c>
      <c r="D12" s="10" t="str">
        <f t="shared" si="1"/>
        <v>Q3</v>
      </c>
      <c r="E12" s="10">
        <f t="shared" si="2"/>
        <v>8</v>
      </c>
      <c r="F12" s="10" t="str">
        <f t="shared" si="3"/>
        <v>Aug</v>
      </c>
      <c r="G12" s="10" t="str">
        <f t="shared" si="4"/>
        <v>Aug 2023</v>
      </c>
    </row>
    <row r="13" spans="1:7" x14ac:dyDescent="0.3">
      <c r="A13" s="10" t="s">
        <v>2722</v>
      </c>
      <c r="B13" s="11">
        <f t="shared" si="5"/>
        <v>45144</v>
      </c>
      <c r="C13" s="11" t="str">
        <f t="shared" si="0"/>
        <v>2023</v>
      </c>
      <c r="D13" s="10" t="str">
        <f t="shared" si="1"/>
        <v>Q3</v>
      </c>
      <c r="E13" s="10">
        <f t="shared" si="2"/>
        <v>8</v>
      </c>
      <c r="F13" s="10" t="str">
        <f t="shared" si="3"/>
        <v>Aug</v>
      </c>
      <c r="G13" s="10" t="str">
        <f t="shared" si="4"/>
        <v>Aug 2023</v>
      </c>
    </row>
    <row r="14" spans="1:7" x14ac:dyDescent="0.3">
      <c r="A14" s="10" t="s">
        <v>2723</v>
      </c>
      <c r="B14" s="11">
        <f t="shared" si="5"/>
        <v>45145</v>
      </c>
      <c r="C14" s="11" t="str">
        <f t="shared" si="0"/>
        <v>2023</v>
      </c>
      <c r="D14" s="10" t="str">
        <f t="shared" si="1"/>
        <v>Q3</v>
      </c>
      <c r="E14" s="10">
        <f t="shared" si="2"/>
        <v>8</v>
      </c>
      <c r="F14" s="10" t="str">
        <f t="shared" si="3"/>
        <v>Aug</v>
      </c>
      <c r="G14" s="10" t="str">
        <f t="shared" si="4"/>
        <v>Aug 2023</v>
      </c>
    </row>
    <row r="15" spans="1:7" x14ac:dyDescent="0.3">
      <c r="A15" s="10" t="s">
        <v>2724</v>
      </c>
      <c r="B15" s="11">
        <f t="shared" si="5"/>
        <v>45146</v>
      </c>
      <c r="C15" s="11" t="str">
        <f t="shared" si="0"/>
        <v>2023</v>
      </c>
      <c r="D15" s="10" t="str">
        <f t="shared" si="1"/>
        <v>Q3</v>
      </c>
      <c r="E15" s="10">
        <f t="shared" si="2"/>
        <v>8</v>
      </c>
      <c r="F15" s="10" t="str">
        <f t="shared" si="3"/>
        <v>Aug</v>
      </c>
      <c r="G15" s="10" t="str">
        <f t="shared" si="4"/>
        <v>Aug 2023</v>
      </c>
    </row>
    <row r="16" spans="1:7" x14ac:dyDescent="0.3">
      <c r="A16" s="10" t="s">
        <v>2725</v>
      </c>
      <c r="B16" s="11">
        <f t="shared" si="5"/>
        <v>45147</v>
      </c>
      <c r="C16" s="11" t="str">
        <f t="shared" si="0"/>
        <v>2023</v>
      </c>
      <c r="D16" s="10" t="str">
        <f t="shared" si="1"/>
        <v>Q3</v>
      </c>
      <c r="E16" s="10">
        <f t="shared" si="2"/>
        <v>8</v>
      </c>
      <c r="F16" s="10" t="str">
        <f t="shared" si="3"/>
        <v>Aug</v>
      </c>
      <c r="G16" s="10" t="str">
        <f t="shared" si="4"/>
        <v>Aug 2023</v>
      </c>
    </row>
    <row r="17" spans="1:7" x14ac:dyDescent="0.3">
      <c r="A17" s="10" t="s">
        <v>2726</v>
      </c>
      <c r="B17" s="11">
        <f t="shared" si="5"/>
        <v>45148</v>
      </c>
      <c r="C17" s="11" t="str">
        <f t="shared" si="0"/>
        <v>2023</v>
      </c>
      <c r="D17" s="10" t="str">
        <f t="shared" si="1"/>
        <v>Q3</v>
      </c>
      <c r="E17" s="10">
        <f t="shared" si="2"/>
        <v>8</v>
      </c>
      <c r="F17" s="10" t="str">
        <f t="shared" si="3"/>
        <v>Aug</v>
      </c>
      <c r="G17" s="10" t="str">
        <f t="shared" si="4"/>
        <v>Aug 2023</v>
      </c>
    </row>
    <row r="18" spans="1:7" x14ac:dyDescent="0.3">
      <c r="A18" s="10" t="s">
        <v>2727</v>
      </c>
      <c r="B18" s="11">
        <f t="shared" si="5"/>
        <v>45149</v>
      </c>
      <c r="C18" s="11" t="str">
        <f t="shared" si="0"/>
        <v>2023</v>
      </c>
      <c r="D18" s="10" t="str">
        <f t="shared" si="1"/>
        <v>Q3</v>
      </c>
      <c r="E18" s="10">
        <f t="shared" si="2"/>
        <v>8</v>
      </c>
      <c r="F18" s="10" t="str">
        <f t="shared" si="3"/>
        <v>Aug</v>
      </c>
      <c r="G18" s="10" t="str">
        <f t="shared" si="4"/>
        <v>Aug 2023</v>
      </c>
    </row>
    <row r="19" spans="1:7" x14ac:dyDescent="0.3">
      <c r="A19" s="10" t="s">
        <v>2728</v>
      </c>
      <c r="B19" s="11">
        <f t="shared" si="5"/>
        <v>45150</v>
      </c>
      <c r="C19" s="11" t="str">
        <f t="shared" si="0"/>
        <v>2023</v>
      </c>
      <c r="D19" s="10" t="str">
        <f t="shared" si="1"/>
        <v>Q3</v>
      </c>
      <c r="E19" s="10">
        <f t="shared" si="2"/>
        <v>8</v>
      </c>
      <c r="F19" s="10" t="str">
        <f t="shared" si="3"/>
        <v>Aug</v>
      </c>
      <c r="G19" s="10" t="str">
        <f t="shared" si="4"/>
        <v>Aug 2023</v>
      </c>
    </row>
    <row r="20" spans="1:7" x14ac:dyDescent="0.3">
      <c r="A20" s="10" t="s">
        <v>2729</v>
      </c>
      <c r="B20" s="11">
        <f t="shared" si="5"/>
        <v>45151</v>
      </c>
      <c r="C20" s="11" t="str">
        <f t="shared" si="0"/>
        <v>2023</v>
      </c>
      <c r="D20" s="10" t="str">
        <f t="shared" si="1"/>
        <v>Q3</v>
      </c>
      <c r="E20" s="10">
        <f t="shared" si="2"/>
        <v>8</v>
      </c>
      <c r="F20" s="10" t="str">
        <f t="shared" si="3"/>
        <v>Aug</v>
      </c>
      <c r="G20" s="10" t="str">
        <f t="shared" si="4"/>
        <v>Aug 2023</v>
      </c>
    </row>
    <row r="21" spans="1:7" x14ac:dyDescent="0.3">
      <c r="A21" s="10" t="s">
        <v>2730</v>
      </c>
      <c r="B21" s="11">
        <f t="shared" si="5"/>
        <v>45152</v>
      </c>
      <c r="C21" s="11" t="str">
        <f t="shared" si="0"/>
        <v>2023</v>
      </c>
      <c r="D21" s="10" t="str">
        <f t="shared" si="1"/>
        <v>Q3</v>
      </c>
      <c r="E21" s="10">
        <f t="shared" si="2"/>
        <v>8</v>
      </c>
      <c r="F21" s="10" t="str">
        <f t="shared" si="3"/>
        <v>Aug</v>
      </c>
      <c r="G21" s="10" t="str">
        <f t="shared" si="4"/>
        <v>Aug 2023</v>
      </c>
    </row>
    <row r="22" spans="1:7" x14ac:dyDescent="0.3">
      <c r="A22" s="10" t="s">
        <v>2731</v>
      </c>
      <c r="B22" s="11">
        <f t="shared" si="5"/>
        <v>45153</v>
      </c>
      <c r="C22" s="11" t="str">
        <f t="shared" si="0"/>
        <v>2023</v>
      </c>
      <c r="D22" s="10" t="str">
        <f t="shared" si="1"/>
        <v>Q3</v>
      </c>
      <c r="E22" s="10">
        <f t="shared" si="2"/>
        <v>8</v>
      </c>
      <c r="F22" s="10" t="str">
        <f t="shared" si="3"/>
        <v>Aug</v>
      </c>
      <c r="G22" s="10" t="str">
        <f t="shared" si="4"/>
        <v>Aug 2023</v>
      </c>
    </row>
    <row r="23" spans="1:7" x14ac:dyDescent="0.3">
      <c r="A23" s="10" t="s">
        <v>2732</v>
      </c>
      <c r="B23" s="11">
        <f t="shared" si="5"/>
        <v>45154</v>
      </c>
      <c r="C23" s="11" t="str">
        <f t="shared" si="0"/>
        <v>2023</v>
      </c>
      <c r="D23" s="10" t="str">
        <f t="shared" si="1"/>
        <v>Q3</v>
      </c>
      <c r="E23" s="10">
        <f t="shared" si="2"/>
        <v>8</v>
      </c>
      <c r="F23" s="10" t="str">
        <f t="shared" si="3"/>
        <v>Aug</v>
      </c>
      <c r="G23" s="10" t="str">
        <f t="shared" si="4"/>
        <v>Aug 2023</v>
      </c>
    </row>
    <row r="24" spans="1:7" x14ac:dyDescent="0.3">
      <c r="A24" s="10" t="s">
        <v>2733</v>
      </c>
      <c r="B24" s="11">
        <f t="shared" si="5"/>
        <v>45155</v>
      </c>
      <c r="C24" s="11" t="str">
        <f t="shared" si="0"/>
        <v>2023</v>
      </c>
      <c r="D24" s="10" t="str">
        <f t="shared" si="1"/>
        <v>Q3</v>
      </c>
      <c r="E24" s="10">
        <f t="shared" si="2"/>
        <v>8</v>
      </c>
      <c r="F24" s="10" t="str">
        <f t="shared" si="3"/>
        <v>Aug</v>
      </c>
      <c r="G24" s="10" t="str">
        <f t="shared" si="4"/>
        <v>Aug 2023</v>
      </c>
    </row>
    <row r="25" spans="1:7" x14ac:dyDescent="0.3">
      <c r="A25" s="10" t="s">
        <v>2734</v>
      </c>
      <c r="B25" s="11">
        <f t="shared" si="5"/>
        <v>45156</v>
      </c>
      <c r="C25" s="11" t="str">
        <f t="shared" si="0"/>
        <v>2023</v>
      </c>
      <c r="D25" s="10" t="str">
        <f t="shared" si="1"/>
        <v>Q3</v>
      </c>
      <c r="E25" s="10">
        <f t="shared" si="2"/>
        <v>8</v>
      </c>
      <c r="F25" s="10" t="str">
        <f t="shared" si="3"/>
        <v>Aug</v>
      </c>
      <c r="G25" s="10" t="str">
        <f t="shared" si="4"/>
        <v>Aug 2023</v>
      </c>
    </row>
    <row r="26" spans="1:7" x14ac:dyDescent="0.3">
      <c r="A26" s="10" t="s">
        <v>2735</v>
      </c>
      <c r="B26" s="11">
        <f t="shared" si="5"/>
        <v>45157</v>
      </c>
      <c r="C26" s="11" t="str">
        <f t="shared" si="0"/>
        <v>2023</v>
      </c>
      <c r="D26" s="10" t="str">
        <f t="shared" si="1"/>
        <v>Q3</v>
      </c>
      <c r="E26" s="10">
        <f t="shared" si="2"/>
        <v>8</v>
      </c>
      <c r="F26" s="10" t="str">
        <f t="shared" si="3"/>
        <v>Aug</v>
      </c>
      <c r="G26" s="10" t="str">
        <f t="shared" si="4"/>
        <v>Aug 2023</v>
      </c>
    </row>
    <row r="27" spans="1:7" x14ac:dyDescent="0.3">
      <c r="A27" s="10" t="s">
        <v>2736</v>
      </c>
      <c r="B27" s="11">
        <f t="shared" si="5"/>
        <v>45158</v>
      </c>
      <c r="C27" s="11" t="str">
        <f t="shared" si="0"/>
        <v>2023</v>
      </c>
      <c r="D27" s="10" t="str">
        <f t="shared" si="1"/>
        <v>Q3</v>
      </c>
      <c r="E27" s="10">
        <f t="shared" si="2"/>
        <v>8</v>
      </c>
      <c r="F27" s="10" t="str">
        <f t="shared" si="3"/>
        <v>Aug</v>
      </c>
      <c r="G27" s="10" t="str">
        <f t="shared" si="4"/>
        <v>Aug 2023</v>
      </c>
    </row>
    <row r="28" spans="1:7" x14ac:dyDescent="0.3">
      <c r="A28" s="10" t="s">
        <v>2737</v>
      </c>
      <c r="B28" s="11">
        <f t="shared" si="5"/>
        <v>45159</v>
      </c>
      <c r="C28" s="11" t="str">
        <f t="shared" si="0"/>
        <v>2023</v>
      </c>
      <c r="D28" s="10" t="str">
        <f t="shared" si="1"/>
        <v>Q3</v>
      </c>
      <c r="E28" s="10">
        <f t="shared" si="2"/>
        <v>8</v>
      </c>
      <c r="F28" s="10" t="str">
        <f t="shared" si="3"/>
        <v>Aug</v>
      </c>
      <c r="G28" s="10" t="str">
        <f t="shared" si="4"/>
        <v>Aug 2023</v>
      </c>
    </row>
    <row r="29" spans="1:7" x14ac:dyDescent="0.3">
      <c r="A29" s="10" t="s">
        <v>2738</v>
      </c>
      <c r="B29" s="11">
        <f t="shared" si="5"/>
        <v>45160</v>
      </c>
      <c r="C29" s="11" t="str">
        <f t="shared" si="0"/>
        <v>2023</v>
      </c>
      <c r="D29" s="10" t="str">
        <f t="shared" si="1"/>
        <v>Q3</v>
      </c>
      <c r="E29" s="10">
        <f t="shared" si="2"/>
        <v>8</v>
      </c>
      <c r="F29" s="10" t="str">
        <f t="shared" si="3"/>
        <v>Aug</v>
      </c>
      <c r="G29" s="10" t="str">
        <f t="shared" si="4"/>
        <v>Aug 2023</v>
      </c>
    </row>
    <row r="30" spans="1:7" x14ac:dyDescent="0.3">
      <c r="A30" s="10" t="s">
        <v>2739</v>
      </c>
      <c r="B30" s="11">
        <f t="shared" si="5"/>
        <v>45161</v>
      </c>
      <c r="C30" s="11" t="str">
        <f t="shared" si="0"/>
        <v>2023</v>
      </c>
      <c r="D30" s="10" t="str">
        <f t="shared" si="1"/>
        <v>Q3</v>
      </c>
      <c r="E30" s="10">
        <f t="shared" si="2"/>
        <v>8</v>
      </c>
      <c r="F30" s="10" t="str">
        <f t="shared" si="3"/>
        <v>Aug</v>
      </c>
      <c r="G30" s="10" t="str">
        <f t="shared" si="4"/>
        <v>Aug 2023</v>
      </c>
    </row>
    <row r="31" spans="1:7" x14ac:dyDescent="0.3">
      <c r="A31" s="10" t="s">
        <v>2740</v>
      </c>
      <c r="B31" s="11">
        <f t="shared" si="5"/>
        <v>45162</v>
      </c>
      <c r="C31" s="11" t="str">
        <f t="shared" si="0"/>
        <v>2023</v>
      </c>
      <c r="D31" s="10" t="str">
        <f t="shared" si="1"/>
        <v>Q3</v>
      </c>
      <c r="E31" s="10">
        <f t="shared" si="2"/>
        <v>8</v>
      </c>
      <c r="F31" s="10" t="str">
        <f t="shared" si="3"/>
        <v>Aug</v>
      </c>
      <c r="G31" s="10" t="str">
        <f t="shared" si="4"/>
        <v>Aug 2023</v>
      </c>
    </row>
    <row r="32" spans="1:7" x14ac:dyDescent="0.3">
      <c r="A32" s="10" t="s">
        <v>2741</v>
      </c>
      <c r="B32" s="11">
        <f t="shared" si="5"/>
        <v>45163</v>
      </c>
      <c r="C32" s="11" t="str">
        <f t="shared" si="0"/>
        <v>2023</v>
      </c>
      <c r="D32" s="10" t="str">
        <f t="shared" si="1"/>
        <v>Q3</v>
      </c>
      <c r="E32" s="10">
        <f t="shared" si="2"/>
        <v>8</v>
      </c>
      <c r="F32" s="10" t="str">
        <f t="shared" si="3"/>
        <v>Aug</v>
      </c>
      <c r="G32" s="10" t="str">
        <f t="shared" si="4"/>
        <v>Aug 2023</v>
      </c>
    </row>
    <row r="33" spans="1:7" x14ac:dyDescent="0.3">
      <c r="A33" s="10" t="s">
        <v>2742</v>
      </c>
      <c r="B33" s="11">
        <f t="shared" si="5"/>
        <v>45164</v>
      </c>
      <c r="C33" s="11" t="str">
        <f t="shared" si="0"/>
        <v>2023</v>
      </c>
      <c r="D33" s="10" t="str">
        <f t="shared" si="1"/>
        <v>Q3</v>
      </c>
      <c r="E33" s="10">
        <f t="shared" si="2"/>
        <v>8</v>
      </c>
      <c r="F33" s="10" t="str">
        <f t="shared" si="3"/>
        <v>Aug</v>
      </c>
      <c r="G33" s="10" t="str">
        <f t="shared" si="4"/>
        <v>Aug 2023</v>
      </c>
    </row>
    <row r="34" spans="1:7" x14ac:dyDescent="0.3">
      <c r="A34" s="10" t="s">
        <v>2743</v>
      </c>
      <c r="B34" s="11">
        <f t="shared" si="5"/>
        <v>45165</v>
      </c>
      <c r="C34" s="11" t="str">
        <f t="shared" si="0"/>
        <v>2023</v>
      </c>
      <c r="D34" s="10" t="str">
        <f t="shared" si="1"/>
        <v>Q3</v>
      </c>
      <c r="E34" s="10">
        <f t="shared" si="2"/>
        <v>8</v>
      </c>
      <c r="F34" s="10" t="str">
        <f t="shared" si="3"/>
        <v>Aug</v>
      </c>
      <c r="G34" s="10" t="str">
        <f t="shared" si="4"/>
        <v>Aug 2023</v>
      </c>
    </row>
    <row r="35" spans="1:7" x14ac:dyDescent="0.3">
      <c r="A35" s="10" t="s">
        <v>2744</v>
      </c>
      <c r="B35" s="11">
        <f t="shared" si="5"/>
        <v>45166</v>
      </c>
      <c r="C35" s="11" t="str">
        <f t="shared" si="0"/>
        <v>2023</v>
      </c>
      <c r="D35" s="10" t="str">
        <f t="shared" si="1"/>
        <v>Q3</v>
      </c>
      <c r="E35" s="10">
        <f t="shared" si="2"/>
        <v>8</v>
      </c>
      <c r="F35" s="10" t="str">
        <f t="shared" si="3"/>
        <v>Aug</v>
      </c>
      <c r="G35" s="10" t="str">
        <f t="shared" si="4"/>
        <v>Aug 2023</v>
      </c>
    </row>
    <row r="36" spans="1:7" x14ac:dyDescent="0.3">
      <c r="A36" s="10" t="s">
        <v>2745</v>
      </c>
      <c r="B36" s="11">
        <f t="shared" si="5"/>
        <v>45167</v>
      </c>
      <c r="C36" s="11" t="str">
        <f t="shared" si="0"/>
        <v>2023</v>
      </c>
      <c r="D36" s="10" t="str">
        <f t="shared" si="1"/>
        <v>Q3</v>
      </c>
      <c r="E36" s="10">
        <f t="shared" si="2"/>
        <v>8</v>
      </c>
      <c r="F36" s="10" t="str">
        <f t="shared" si="3"/>
        <v>Aug</v>
      </c>
      <c r="G36" s="10" t="str">
        <f t="shared" si="4"/>
        <v>Aug 2023</v>
      </c>
    </row>
    <row r="37" spans="1:7" x14ac:dyDescent="0.3">
      <c r="A37" s="10" t="s">
        <v>2746</v>
      </c>
      <c r="B37" s="11">
        <f t="shared" si="5"/>
        <v>45168</v>
      </c>
      <c r="C37" s="11" t="str">
        <f t="shared" si="0"/>
        <v>2023</v>
      </c>
      <c r="D37" s="10" t="str">
        <f t="shared" si="1"/>
        <v>Q3</v>
      </c>
      <c r="E37" s="10">
        <f t="shared" si="2"/>
        <v>8</v>
      </c>
      <c r="F37" s="10" t="str">
        <f t="shared" si="3"/>
        <v>Aug</v>
      </c>
      <c r="G37" s="10" t="str">
        <f t="shared" si="4"/>
        <v>Aug 2023</v>
      </c>
    </row>
    <row r="38" spans="1:7" x14ac:dyDescent="0.3">
      <c r="A38" s="10" t="s">
        <v>2747</v>
      </c>
      <c r="B38" s="11">
        <f t="shared" si="5"/>
        <v>45169</v>
      </c>
      <c r="C38" s="11" t="str">
        <f t="shared" si="0"/>
        <v>2023</v>
      </c>
      <c r="D38" s="10" t="str">
        <f t="shared" si="1"/>
        <v>Q3</v>
      </c>
      <c r="E38" s="10">
        <f t="shared" si="2"/>
        <v>8</v>
      </c>
      <c r="F38" s="10" t="str">
        <f t="shared" si="3"/>
        <v>Aug</v>
      </c>
      <c r="G38" s="10" t="str">
        <f t="shared" si="4"/>
        <v>Aug 2023</v>
      </c>
    </row>
    <row r="39" spans="1:7" x14ac:dyDescent="0.3">
      <c r="A39" s="10" t="s">
        <v>2748</v>
      </c>
      <c r="B39" s="11">
        <f t="shared" si="5"/>
        <v>45170</v>
      </c>
      <c r="C39" s="11" t="str">
        <f t="shared" si="0"/>
        <v>2023</v>
      </c>
      <c r="D39" s="10" t="str">
        <f t="shared" si="1"/>
        <v>Q3</v>
      </c>
      <c r="E39" s="10">
        <f t="shared" si="2"/>
        <v>9</v>
      </c>
      <c r="F39" s="10" t="str">
        <f t="shared" si="3"/>
        <v>Sep</v>
      </c>
      <c r="G39" s="10" t="str">
        <f t="shared" si="4"/>
        <v>Sep 2023</v>
      </c>
    </row>
    <row r="40" spans="1:7" x14ac:dyDescent="0.3">
      <c r="A40" s="10" t="s">
        <v>2749</v>
      </c>
      <c r="B40" s="11">
        <f t="shared" si="5"/>
        <v>45171</v>
      </c>
      <c r="C40" s="11" t="str">
        <f t="shared" si="0"/>
        <v>2023</v>
      </c>
      <c r="D40" s="10" t="str">
        <f t="shared" si="1"/>
        <v>Q3</v>
      </c>
      <c r="E40" s="10">
        <f t="shared" si="2"/>
        <v>9</v>
      </c>
      <c r="F40" s="10" t="str">
        <f t="shared" si="3"/>
        <v>Sep</v>
      </c>
      <c r="G40" s="10" t="str">
        <f t="shared" si="4"/>
        <v>Sep 2023</v>
      </c>
    </row>
    <row r="41" spans="1:7" x14ac:dyDescent="0.3">
      <c r="A41" s="10" t="s">
        <v>2750</v>
      </c>
      <c r="B41" s="11">
        <f t="shared" si="5"/>
        <v>45172</v>
      </c>
      <c r="C41" s="11" t="str">
        <f t="shared" si="0"/>
        <v>2023</v>
      </c>
      <c r="D41" s="10" t="str">
        <f t="shared" si="1"/>
        <v>Q3</v>
      </c>
      <c r="E41" s="10">
        <f t="shared" si="2"/>
        <v>9</v>
      </c>
      <c r="F41" s="10" t="str">
        <f t="shared" si="3"/>
        <v>Sep</v>
      </c>
      <c r="G41" s="10" t="str">
        <f t="shared" si="4"/>
        <v>Sep 2023</v>
      </c>
    </row>
    <row r="42" spans="1:7" x14ac:dyDescent="0.3">
      <c r="A42" s="10" t="s">
        <v>2751</v>
      </c>
      <c r="B42" s="11">
        <f t="shared" si="5"/>
        <v>45173</v>
      </c>
      <c r="C42" s="11" t="str">
        <f t="shared" si="0"/>
        <v>2023</v>
      </c>
      <c r="D42" s="10" t="str">
        <f t="shared" si="1"/>
        <v>Q3</v>
      </c>
      <c r="E42" s="10">
        <f t="shared" si="2"/>
        <v>9</v>
      </c>
      <c r="F42" s="10" t="str">
        <f t="shared" si="3"/>
        <v>Sep</v>
      </c>
      <c r="G42" s="10" t="str">
        <f t="shared" si="4"/>
        <v>Sep 2023</v>
      </c>
    </row>
    <row r="43" spans="1:7" x14ac:dyDescent="0.3">
      <c r="A43" s="10" t="s">
        <v>2752</v>
      </c>
      <c r="B43" s="11">
        <f t="shared" si="5"/>
        <v>45174</v>
      </c>
      <c r="C43" s="11" t="str">
        <f t="shared" si="0"/>
        <v>2023</v>
      </c>
      <c r="D43" s="10" t="str">
        <f t="shared" si="1"/>
        <v>Q3</v>
      </c>
      <c r="E43" s="10">
        <f t="shared" si="2"/>
        <v>9</v>
      </c>
      <c r="F43" s="10" t="str">
        <f t="shared" si="3"/>
        <v>Sep</v>
      </c>
      <c r="G43" s="10" t="str">
        <f t="shared" si="4"/>
        <v>Sep 2023</v>
      </c>
    </row>
    <row r="44" spans="1:7" x14ac:dyDescent="0.3">
      <c r="A44" s="10" t="s">
        <v>2753</v>
      </c>
      <c r="B44" s="11">
        <f t="shared" si="5"/>
        <v>45175</v>
      </c>
      <c r="C44" s="11" t="str">
        <f t="shared" si="0"/>
        <v>2023</v>
      </c>
      <c r="D44" s="10" t="str">
        <f t="shared" si="1"/>
        <v>Q3</v>
      </c>
      <c r="E44" s="10">
        <f t="shared" si="2"/>
        <v>9</v>
      </c>
      <c r="F44" s="10" t="str">
        <f t="shared" si="3"/>
        <v>Sep</v>
      </c>
      <c r="G44" s="10" t="str">
        <f t="shared" si="4"/>
        <v>Sep 2023</v>
      </c>
    </row>
    <row r="45" spans="1:7" x14ac:dyDescent="0.3">
      <c r="A45" s="10" t="s">
        <v>2754</v>
      </c>
      <c r="B45" s="11">
        <f t="shared" si="5"/>
        <v>45176</v>
      </c>
      <c r="C45" s="11" t="str">
        <f t="shared" si="0"/>
        <v>2023</v>
      </c>
      <c r="D45" s="10" t="str">
        <f t="shared" si="1"/>
        <v>Q3</v>
      </c>
      <c r="E45" s="10">
        <f t="shared" si="2"/>
        <v>9</v>
      </c>
      <c r="F45" s="10" t="str">
        <f t="shared" si="3"/>
        <v>Sep</v>
      </c>
      <c r="G45" s="10" t="str">
        <f t="shared" si="4"/>
        <v>Sep 2023</v>
      </c>
    </row>
    <row r="46" spans="1:7" x14ac:dyDescent="0.3">
      <c r="A46" s="10" t="s">
        <v>2755</v>
      </c>
      <c r="B46" s="11">
        <f t="shared" si="5"/>
        <v>45177</v>
      </c>
      <c r="C46" s="11" t="str">
        <f t="shared" si="0"/>
        <v>2023</v>
      </c>
      <c r="D46" s="10" t="str">
        <f t="shared" si="1"/>
        <v>Q3</v>
      </c>
      <c r="E46" s="10">
        <f t="shared" si="2"/>
        <v>9</v>
      </c>
      <c r="F46" s="10" t="str">
        <f t="shared" si="3"/>
        <v>Sep</v>
      </c>
      <c r="G46" s="10" t="str">
        <f t="shared" si="4"/>
        <v>Sep 2023</v>
      </c>
    </row>
    <row r="47" spans="1:7" x14ac:dyDescent="0.3">
      <c r="A47" s="10" t="s">
        <v>2756</v>
      </c>
      <c r="B47" s="11">
        <f t="shared" si="5"/>
        <v>45178</v>
      </c>
      <c r="C47" s="11" t="str">
        <f t="shared" si="0"/>
        <v>2023</v>
      </c>
      <c r="D47" s="10" t="str">
        <f t="shared" si="1"/>
        <v>Q3</v>
      </c>
      <c r="E47" s="10">
        <f t="shared" si="2"/>
        <v>9</v>
      </c>
      <c r="F47" s="10" t="str">
        <f t="shared" si="3"/>
        <v>Sep</v>
      </c>
      <c r="G47" s="10" t="str">
        <f t="shared" si="4"/>
        <v>Sep 2023</v>
      </c>
    </row>
    <row r="48" spans="1:7" x14ac:dyDescent="0.3">
      <c r="A48" s="10" t="s">
        <v>2757</v>
      </c>
      <c r="B48" s="11">
        <f t="shared" si="5"/>
        <v>45179</v>
      </c>
      <c r="C48" s="11" t="str">
        <f t="shared" si="0"/>
        <v>2023</v>
      </c>
      <c r="D48" s="10" t="str">
        <f t="shared" si="1"/>
        <v>Q3</v>
      </c>
      <c r="E48" s="10">
        <f t="shared" si="2"/>
        <v>9</v>
      </c>
      <c r="F48" s="10" t="str">
        <f t="shared" si="3"/>
        <v>Sep</v>
      </c>
      <c r="G48" s="10" t="str">
        <f t="shared" si="4"/>
        <v>Sep 2023</v>
      </c>
    </row>
    <row r="49" spans="1:7" x14ac:dyDescent="0.3">
      <c r="A49" s="10" t="s">
        <v>2758</v>
      </c>
      <c r="B49" s="11">
        <f t="shared" si="5"/>
        <v>45180</v>
      </c>
      <c r="C49" s="11" t="str">
        <f t="shared" si="0"/>
        <v>2023</v>
      </c>
      <c r="D49" s="10" t="str">
        <f t="shared" si="1"/>
        <v>Q3</v>
      </c>
      <c r="E49" s="10">
        <f t="shared" si="2"/>
        <v>9</v>
      </c>
      <c r="F49" s="10" t="str">
        <f t="shared" si="3"/>
        <v>Sep</v>
      </c>
      <c r="G49" s="10" t="str">
        <f t="shared" si="4"/>
        <v>Sep 2023</v>
      </c>
    </row>
    <row r="50" spans="1:7" x14ac:dyDescent="0.3">
      <c r="A50" s="10" t="s">
        <v>2759</v>
      </c>
      <c r="B50" s="11">
        <f t="shared" si="5"/>
        <v>45181</v>
      </c>
      <c r="C50" s="11" t="str">
        <f t="shared" si="0"/>
        <v>2023</v>
      </c>
      <c r="D50" s="10" t="str">
        <f t="shared" si="1"/>
        <v>Q3</v>
      </c>
      <c r="E50" s="10">
        <f t="shared" si="2"/>
        <v>9</v>
      </c>
      <c r="F50" s="10" t="str">
        <f t="shared" si="3"/>
        <v>Sep</v>
      </c>
      <c r="G50" s="10" t="str">
        <f t="shared" si="4"/>
        <v>Sep 2023</v>
      </c>
    </row>
    <row r="51" spans="1:7" x14ac:dyDescent="0.3">
      <c r="A51" s="10" t="s">
        <v>2760</v>
      </c>
      <c r="B51" s="11">
        <f t="shared" si="5"/>
        <v>45182</v>
      </c>
      <c r="C51" s="11" t="str">
        <f t="shared" si="0"/>
        <v>2023</v>
      </c>
      <c r="D51" s="10" t="str">
        <f t="shared" si="1"/>
        <v>Q3</v>
      </c>
      <c r="E51" s="10">
        <f t="shared" si="2"/>
        <v>9</v>
      </c>
      <c r="F51" s="10" t="str">
        <f t="shared" si="3"/>
        <v>Sep</v>
      </c>
      <c r="G51" s="10" t="str">
        <f t="shared" si="4"/>
        <v>Sep 2023</v>
      </c>
    </row>
    <row r="52" spans="1:7" x14ac:dyDescent="0.3">
      <c r="A52" s="10" t="s">
        <v>2761</v>
      </c>
      <c r="B52" s="11">
        <f t="shared" si="5"/>
        <v>45183</v>
      </c>
      <c r="C52" s="11" t="str">
        <f t="shared" si="0"/>
        <v>2023</v>
      </c>
      <c r="D52" s="10" t="str">
        <f t="shared" si="1"/>
        <v>Q3</v>
      </c>
      <c r="E52" s="10">
        <f t="shared" si="2"/>
        <v>9</v>
      </c>
      <c r="F52" s="10" t="str">
        <f t="shared" si="3"/>
        <v>Sep</v>
      </c>
      <c r="G52" s="10" t="str">
        <f t="shared" si="4"/>
        <v>Sep 2023</v>
      </c>
    </row>
    <row r="53" spans="1:7" x14ac:dyDescent="0.3">
      <c r="A53" s="10" t="s">
        <v>2762</v>
      </c>
      <c r="B53" s="11">
        <f t="shared" si="5"/>
        <v>45184</v>
      </c>
      <c r="C53" s="11" t="str">
        <f t="shared" si="0"/>
        <v>2023</v>
      </c>
      <c r="D53" s="10" t="str">
        <f t="shared" si="1"/>
        <v>Q3</v>
      </c>
      <c r="E53" s="10">
        <f t="shared" si="2"/>
        <v>9</v>
      </c>
      <c r="F53" s="10" t="str">
        <f t="shared" si="3"/>
        <v>Sep</v>
      </c>
      <c r="G53" s="10" t="str">
        <f t="shared" si="4"/>
        <v>Sep 2023</v>
      </c>
    </row>
    <row r="54" spans="1:7" x14ac:dyDescent="0.3">
      <c r="A54" s="10" t="s">
        <v>2763</v>
      </c>
      <c r="B54" s="11">
        <f t="shared" si="5"/>
        <v>45185</v>
      </c>
      <c r="C54" s="11" t="str">
        <f t="shared" si="0"/>
        <v>2023</v>
      </c>
      <c r="D54" s="10" t="str">
        <f t="shared" si="1"/>
        <v>Q3</v>
      </c>
      <c r="E54" s="10">
        <f t="shared" si="2"/>
        <v>9</v>
      </c>
      <c r="F54" s="10" t="str">
        <f t="shared" si="3"/>
        <v>Sep</v>
      </c>
      <c r="G54" s="10" t="str">
        <f t="shared" si="4"/>
        <v>Sep 2023</v>
      </c>
    </row>
    <row r="55" spans="1:7" x14ac:dyDescent="0.3">
      <c r="A55" s="10" t="s">
        <v>2764</v>
      </c>
      <c r="B55" s="11">
        <f t="shared" si="5"/>
        <v>45186</v>
      </c>
      <c r="C55" s="11" t="str">
        <f t="shared" si="0"/>
        <v>2023</v>
      </c>
      <c r="D55" s="10" t="str">
        <f t="shared" si="1"/>
        <v>Q3</v>
      </c>
      <c r="E55" s="10">
        <f t="shared" si="2"/>
        <v>9</v>
      </c>
      <c r="F55" s="10" t="str">
        <f t="shared" si="3"/>
        <v>Sep</v>
      </c>
      <c r="G55" s="10" t="str">
        <f t="shared" si="4"/>
        <v>Sep 2023</v>
      </c>
    </row>
    <row r="56" spans="1:7" x14ac:dyDescent="0.3">
      <c r="A56" s="10" t="s">
        <v>2765</v>
      </c>
      <c r="B56" s="11">
        <f t="shared" si="5"/>
        <v>45187</v>
      </c>
      <c r="C56" s="11" t="str">
        <f t="shared" si="0"/>
        <v>2023</v>
      </c>
      <c r="D56" s="10" t="str">
        <f t="shared" si="1"/>
        <v>Q3</v>
      </c>
      <c r="E56" s="10">
        <f t="shared" si="2"/>
        <v>9</v>
      </c>
      <c r="F56" s="10" t="str">
        <f t="shared" si="3"/>
        <v>Sep</v>
      </c>
      <c r="G56" s="10" t="str">
        <f t="shared" si="4"/>
        <v>Sep 2023</v>
      </c>
    </row>
    <row r="57" spans="1:7" x14ac:dyDescent="0.3">
      <c r="A57" s="10" t="s">
        <v>2766</v>
      </c>
      <c r="B57" s="11">
        <f t="shared" si="5"/>
        <v>45188</v>
      </c>
      <c r="C57" s="11" t="str">
        <f t="shared" si="0"/>
        <v>2023</v>
      </c>
      <c r="D57" s="10" t="str">
        <f t="shared" si="1"/>
        <v>Q3</v>
      </c>
      <c r="E57" s="10">
        <f t="shared" si="2"/>
        <v>9</v>
      </c>
      <c r="F57" s="10" t="str">
        <f t="shared" si="3"/>
        <v>Sep</v>
      </c>
      <c r="G57" s="10" t="str">
        <f t="shared" si="4"/>
        <v>Sep 2023</v>
      </c>
    </row>
    <row r="58" spans="1:7" x14ac:dyDescent="0.3">
      <c r="A58" s="10" t="s">
        <v>2767</v>
      </c>
      <c r="B58" s="11">
        <f t="shared" si="5"/>
        <v>45189</v>
      </c>
      <c r="C58" s="11" t="str">
        <f t="shared" si="0"/>
        <v>2023</v>
      </c>
      <c r="D58" s="10" t="str">
        <f t="shared" si="1"/>
        <v>Q3</v>
      </c>
      <c r="E58" s="10">
        <f t="shared" si="2"/>
        <v>9</v>
      </c>
      <c r="F58" s="10" t="str">
        <f t="shared" si="3"/>
        <v>Sep</v>
      </c>
      <c r="G58" s="10" t="str">
        <f t="shared" si="4"/>
        <v>Sep 2023</v>
      </c>
    </row>
    <row r="59" spans="1:7" x14ac:dyDescent="0.3">
      <c r="A59" s="10" t="s">
        <v>2768</v>
      </c>
      <c r="B59" s="11">
        <f t="shared" si="5"/>
        <v>45190</v>
      </c>
      <c r="C59" s="11" t="str">
        <f t="shared" si="0"/>
        <v>2023</v>
      </c>
      <c r="D59" s="10" t="str">
        <f t="shared" si="1"/>
        <v>Q3</v>
      </c>
      <c r="E59" s="10">
        <f t="shared" si="2"/>
        <v>9</v>
      </c>
      <c r="F59" s="10" t="str">
        <f t="shared" si="3"/>
        <v>Sep</v>
      </c>
      <c r="G59" s="10" t="str">
        <f t="shared" si="4"/>
        <v>Sep 2023</v>
      </c>
    </row>
    <row r="60" spans="1:7" x14ac:dyDescent="0.3">
      <c r="A60" s="10" t="s">
        <v>2769</v>
      </c>
      <c r="B60" s="11">
        <f t="shared" si="5"/>
        <v>45191</v>
      </c>
      <c r="C60" s="11" t="str">
        <f t="shared" si="0"/>
        <v>2023</v>
      </c>
      <c r="D60" s="10" t="str">
        <f t="shared" si="1"/>
        <v>Q3</v>
      </c>
      <c r="E60" s="10">
        <f t="shared" si="2"/>
        <v>9</v>
      </c>
      <c r="F60" s="10" t="str">
        <f t="shared" si="3"/>
        <v>Sep</v>
      </c>
      <c r="G60" s="10" t="str">
        <f t="shared" si="4"/>
        <v>Sep 2023</v>
      </c>
    </row>
    <row r="61" spans="1:7" x14ac:dyDescent="0.3">
      <c r="A61" s="10" t="s">
        <v>2770</v>
      </c>
      <c r="B61" s="11">
        <f t="shared" si="5"/>
        <v>45192</v>
      </c>
      <c r="C61" s="11" t="str">
        <f t="shared" si="0"/>
        <v>2023</v>
      </c>
      <c r="D61" s="10" t="str">
        <f t="shared" si="1"/>
        <v>Q3</v>
      </c>
      <c r="E61" s="10">
        <f t="shared" si="2"/>
        <v>9</v>
      </c>
      <c r="F61" s="10" t="str">
        <f t="shared" si="3"/>
        <v>Sep</v>
      </c>
      <c r="G61" s="10" t="str">
        <f t="shared" si="4"/>
        <v>Sep 2023</v>
      </c>
    </row>
    <row r="62" spans="1:7" x14ac:dyDescent="0.3">
      <c r="A62" s="10" t="s">
        <v>2771</v>
      </c>
      <c r="B62" s="11">
        <f t="shared" si="5"/>
        <v>45193</v>
      </c>
      <c r="C62" s="11" t="str">
        <f t="shared" si="0"/>
        <v>2023</v>
      </c>
      <c r="D62" s="10" t="str">
        <f t="shared" si="1"/>
        <v>Q3</v>
      </c>
      <c r="E62" s="10">
        <f t="shared" si="2"/>
        <v>9</v>
      </c>
      <c r="F62" s="10" t="str">
        <f t="shared" si="3"/>
        <v>Sep</v>
      </c>
      <c r="G62" s="10" t="str">
        <f t="shared" si="4"/>
        <v>Sep 2023</v>
      </c>
    </row>
    <row r="63" spans="1:7" x14ac:dyDescent="0.3">
      <c r="A63" s="10" t="s">
        <v>2772</v>
      </c>
      <c r="B63" s="11">
        <f t="shared" si="5"/>
        <v>45194</v>
      </c>
      <c r="C63" s="11" t="str">
        <f t="shared" si="0"/>
        <v>2023</v>
      </c>
      <c r="D63" s="10" t="str">
        <f t="shared" si="1"/>
        <v>Q3</v>
      </c>
      <c r="E63" s="10">
        <f t="shared" si="2"/>
        <v>9</v>
      </c>
      <c r="F63" s="10" t="str">
        <f t="shared" si="3"/>
        <v>Sep</v>
      </c>
      <c r="G63" s="10" t="str">
        <f t="shared" si="4"/>
        <v>Sep 2023</v>
      </c>
    </row>
    <row r="64" spans="1:7" x14ac:dyDescent="0.3">
      <c r="A64" s="10" t="s">
        <v>2773</v>
      </c>
      <c r="B64" s="11">
        <f t="shared" si="5"/>
        <v>45195</v>
      </c>
      <c r="C64" s="11" t="str">
        <f t="shared" si="0"/>
        <v>2023</v>
      </c>
      <c r="D64" s="10" t="str">
        <f t="shared" si="1"/>
        <v>Q3</v>
      </c>
      <c r="E64" s="10">
        <f t="shared" si="2"/>
        <v>9</v>
      </c>
      <c r="F64" s="10" t="str">
        <f t="shared" si="3"/>
        <v>Sep</v>
      </c>
      <c r="G64" s="10" t="str">
        <f t="shared" si="4"/>
        <v>Sep 2023</v>
      </c>
    </row>
    <row r="65" spans="1:7" x14ac:dyDescent="0.3">
      <c r="A65" s="10" t="s">
        <v>2774</v>
      </c>
      <c r="B65" s="11">
        <f t="shared" si="5"/>
        <v>45196</v>
      </c>
      <c r="C65" s="11" t="str">
        <f t="shared" si="0"/>
        <v>2023</v>
      </c>
      <c r="D65" s="10" t="str">
        <f t="shared" si="1"/>
        <v>Q3</v>
      </c>
      <c r="E65" s="10">
        <f t="shared" si="2"/>
        <v>9</v>
      </c>
      <c r="F65" s="10" t="str">
        <f t="shared" si="3"/>
        <v>Sep</v>
      </c>
      <c r="G65" s="10" t="str">
        <f t="shared" si="4"/>
        <v>Sep 2023</v>
      </c>
    </row>
    <row r="66" spans="1:7" x14ac:dyDescent="0.3">
      <c r="A66" s="10" t="s">
        <v>2775</v>
      </c>
      <c r="B66" s="11">
        <f t="shared" si="5"/>
        <v>45197</v>
      </c>
      <c r="C66" s="11" t="str">
        <f t="shared" si="0"/>
        <v>2023</v>
      </c>
      <c r="D66" s="10" t="str">
        <f t="shared" si="1"/>
        <v>Q3</v>
      </c>
      <c r="E66" s="10">
        <f t="shared" si="2"/>
        <v>9</v>
      </c>
      <c r="F66" s="10" t="str">
        <f t="shared" si="3"/>
        <v>Sep</v>
      </c>
      <c r="G66" s="10" t="str">
        <f t="shared" si="4"/>
        <v>Sep 2023</v>
      </c>
    </row>
    <row r="67" spans="1:7" x14ac:dyDescent="0.3">
      <c r="A67" s="10" t="s">
        <v>2776</v>
      </c>
      <c r="B67" s="11">
        <f t="shared" si="5"/>
        <v>45198</v>
      </c>
      <c r="C67" s="11" t="str">
        <f t="shared" ref="C67:C130" si="6">TEXT(B67,"YYYY")</f>
        <v>2023</v>
      </c>
      <c r="D67" s="10" t="str">
        <f t="shared" ref="D67:D130" si="7">"Q"&amp;ROUNDUP(MONTH(B67)/3,0)</f>
        <v>Q3</v>
      </c>
      <c r="E67" s="10">
        <f t="shared" ref="E67:E130" si="8">MONTH(B67)</f>
        <v>9</v>
      </c>
      <c r="F67" s="10" t="str">
        <f t="shared" ref="F67:F130" si="9">TEXT(B67,"MMM")</f>
        <v>Sep</v>
      </c>
      <c r="G67" s="10" t="str">
        <f t="shared" ref="G67:G130" si="10">TEXT(B67,"mmm yyyy")</f>
        <v>Sep 2023</v>
      </c>
    </row>
    <row r="68" spans="1:7" x14ac:dyDescent="0.3">
      <c r="A68" s="10" t="s">
        <v>2777</v>
      </c>
      <c r="B68" s="11">
        <f t="shared" ref="B68:B131" si="11">B67+1</f>
        <v>45199</v>
      </c>
      <c r="C68" s="11" t="str">
        <f t="shared" si="6"/>
        <v>2023</v>
      </c>
      <c r="D68" s="10" t="str">
        <f t="shared" si="7"/>
        <v>Q3</v>
      </c>
      <c r="E68" s="10">
        <f t="shared" si="8"/>
        <v>9</v>
      </c>
      <c r="F68" s="10" t="str">
        <f t="shared" si="9"/>
        <v>Sep</v>
      </c>
      <c r="G68" s="10" t="str">
        <f t="shared" si="10"/>
        <v>Sep 2023</v>
      </c>
    </row>
    <row r="69" spans="1:7" x14ac:dyDescent="0.3">
      <c r="A69" s="10" t="s">
        <v>2778</v>
      </c>
      <c r="B69" s="11">
        <f t="shared" si="11"/>
        <v>45200</v>
      </c>
      <c r="C69" s="11" t="str">
        <f t="shared" si="6"/>
        <v>2023</v>
      </c>
      <c r="D69" s="10" t="str">
        <f t="shared" si="7"/>
        <v>Q4</v>
      </c>
      <c r="E69" s="10">
        <f t="shared" si="8"/>
        <v>10</v>
      </c>
      <c r="F69" s="10" t="str">
        <f t="shared" si="9"/>
        <v>Oct</v>
      </c>
      <c r="G69" s="10" t="str">
        <f t="shared" si="10"/>
        <v>Oct 2023</v>
      </c>
    </row>
    <row r="70" spans="1:7" x14ac:dyDescent="0.3">
      <c r="A70" s="10" t="s">
        <v>2779</v>
      </c>
      <c r="B70" s="11">
        <f t="shared" si="11"/>
        <v>45201</v>
      </c>
      <c r="C70" s="11" t="str">
        <f t="shared" si="6"/>
        <v>2023</v>
      </c>
      <c r="D70" s="10" t="str">
        <f t="shared" si="7"/>
        <v>Q4</v>
      </c>
      <c r="E70" s="10">
        <f t="shared" si="8"/>
        <v>10</v>
      </c>
      <c r="F70" s="10" t="str">
        <f t="shared" si="9"/>
        <v>Oct</v>
      </c>
      <c r="G70" s="10" t="str">
        <f t="shared" si="10"/>
        <v>Oct 2023</v>
      </c>
    </row>
    <row r="71" spans="1:7" x14ac:dyDescent="0.3">
      <c r="A71" s="10" t="s">
        <v>2780</v>
      </c>
      <c r="B71" s="11">
        <f t="shared" si="11"/>
        <v>45202</v>
      </c>
      <c r="C71" s="11" t="str">
        <f t="shared" si="6"/>
        <v>2023</v>
      </c>
      <c r="D71" s="10" t="str">
        <f t="shared" si="7"/>
        <v>Q4</v>
      </c>
      <c r="E71" s="10">
        <f t="shared" si="8"/>
        <v>10</v>
      </c>
      <c r="F71" s="10" t="str">
        <f t="shared" si="9"/>
        <v>Oct</v>
      </c>
      <c r="G71" s="10" t="str">
        <f t="shared" si="10"/>
        <v>Oct 2023</v>
      </c>
    </row>
    <row r="72" spans="1:7" x14ac:dyDescent="0.3">
      <c r="A72" s="10" t="s">
        <v>2781</v>
      </c>
      <c r="B72" s="11">
        <f t="shared" si="11"/>
        <v>45203</v>
      </c>
      <c r="C72" s="11" t="str">
        <f t="shared" si="6"/>
        <v>2023</v>
      </c>
      <c r="D72" s="10" t="str">
        <f t="shared" si="7"/>
        <v>Q4</v>
      </c>
      <c r="E72" s="10">
        <f t="shared" si="8"/>
        <v>10</v>
      </c>
      <c r="F72" s="10" t="str">
        <f t="shared" si="9"/>
        <v>Oct</v>
      </c>
      <c r="G72" s="10" t="str">
        <f t="shared" si="10"/>
        <v>Oct 2023</v>
      </c>
    </row>
    <row r="73" spans="1:7" x14ac:dyDescent="0.3">
      <c r="A73" s="10" t="s">
        <v>2782</v>
      </c>
      <c r="B73" s="11">
        <f t="shared" si="11"/>
        <v>45204</v>
      </c>
      <c r="C73" s="11" t="str">
        <f t="shared" si="6"/>
        <v>2023</v>
      </c>
      <c r="D73" s="10" t="str">
        <f t="shared" si="7"/>
        <v>Q4</v>
      </c>
      <c r="E73" s="10">
        <f t="shared" si="8"/>
        <v>10</v>
      </c>
      <c r="F73" s="10" t="str">
        <f t="shared" si="9"/>
        <v>Oct</v>
      </c>
      <c r="G73" s="10" t="str">
        <f t="shared" si="10"/>
        <v>Oct 2023</v>
      </c>
    </row>
    <row r="74" spans="1:7" x14ac:dyDescent="0.3">
      <c r="A74" s="10" t="s">
        <v>2783</v>
      </c>
      <c r="B74" s="11">
        <f t="shared" si="11"/>
        <v>45205</v>
      </c>
      <c r="C74" s="11" t="str">
        <f t="shared" si="6"/>
        <v>2023</v>
      </c>
      <c r="D74" s="10" t="str">
        <f t="shared" si="7"/>
        <v>Q4</v>
      </c>
      <c r="E74" s="10">
        <f t="shared" si="8"/>
        <v>10</v>
      </c>
      <c r="F74" s="10" t="str">
        <f t="shared" si="9"/>
        <v>Oct</v>
      </c>
      <c r="G74" s="10" t="str">
        <f t="shared" si="10"/>
        <v>Oct 2023</v>
      </c>
    </row>
    <row r="75" spans="1:7" x14ac:dyDescent="0.3">
      <c r="A75" s="10" t="s">
        <v>2784</v>
      </c>
      <c r="B75" s="11">
        <f t="shared" si="11"/>
        <v>45206</v>
      </c>
      <c r="C75" s="11" t="str">
        <f t="shared" si="6"/>
        <v>2023</v>
      </c>
      <c r="D75" s="10" t="str">
        <f t="shared" si="7"/>
        <v>Q4</v>
      </c>
      <c r="E75" s="10">
        <f t="shared" si="8"/>
        <v>10</v>
      </c>
      <c r="F75" s="10" t="str">
        <f t="shared" si="9"/>
        <v>Oct</v>
      </c>
      <c r="G75" s="10" t="str">
        <f t="shared" si="10"/>
        <v>Oct 2023</v>
      </c>
    </row>
    <row r="76" spans="1:7" x14ac:dyDescent="0.3">
      <c r="A76" s="10" t="s">
        <v>2785</v>
      </c>
      <c r="B76" s="11">
        <f t="shared" si="11"/>
        <v>45207</v>
      </c>
      <c r="C76" s="11" t="str">
        <f t="shared" si="6"/>
        <v>2023</v>
      </c>
      <c r="D76" s="10" t="str">
        <f t="shared" si="7"/>
        <v>Q4</v>
      </c>
      <c r="E76" s="10">
        <f t="shared" si="8"/>
        <v>10</v>
      </c>
      <c r="F76" s="10" t="str">
        <f t="shared" si="9"/>
        <v>Oct</v>
      </c>
      <c r="G76" s="10" t="str">
        <f t="shared" si="10"/>
        <v>Oct 2023</v>
      </c>
    </row>
    <row r="77" spans="1:7" x14ac:dyDescent="0.3">
      <c r="A77" s="10" t="s">
        <v>2786</v>
      </c>
      <c r="B77" s="11">
        <f t="shared" si="11"/>
        <v>45208</v>
      </c>
      <c r="C77" s="11" t="str">
        <f t="shared" si="6"/>
        <v>2023</v>
      </c>
      <c r="D77" s="10" t="str">
        <f t="shared" si="7"/>
        <v>Q4</v>
      </c>
      <c r="E77" s="10">
        <f t="shared" si="8"/>
        <v>10</v>
      </c>
      <c r="F77" s="10" t="str">
        <f t="shared" si="9"/>
        <v>Oct</v>
      </c>
      <c r="G77" s="10" t="str">
        <f t="shared" si="10"/>
        <v>Oct 2023</v>
      </c>
    </row>
    <row r="78" spans="1:7" x14ac:dyDescent="0.3">
      <c r="A78" s="10" t="s">
        <v>2787</v>
      </c>
      <c r="B78" s="11">
        <f t="shared" si="11"/>
        <v>45209</v>
      </c>
      <c r="C78" s="11" t="str">
        <f t="shared" si="6"/>
        <v>2023</v>
      </c>
      <c r="D78" s="10" t="str">
        <f t="shared" si="7"/>
        <v>Q4</v>
      </c>
      <c r="E78" s="10">
        <f t="shared" si="8"/>
        <v>10</v>
      </c>
      <c r="F78" s="10" t="str">
        <f t="shared" si="9"/>
        <v>Oct</v>
      </c>
      <c r="G78" s="10" t="str">
        <f t="shared" si="10"/>
        <v>Oct 2023</v>
      </c>
    </row>
    <row r="79" spans="1:7" x14ac:dyDescent="0.3">
      <c r="A79" s="10" t="s">
        <v>2788</v>
      </c>
      <c r="B79" s="11">
        <f t="shared" si="11"/>
        <v>45210</v>
      </c>
      <c r="C79" s="11" t="str">
        <f t="shared" si="6"/>
        <v>2023</v>
      </c>
      <c r="D79" s="10" t="str">
        <f t="shared" si="7"/>
        <v>Q4</v>
      </c>
      <c r="E79" s="10">
        <f t="shared" si="8"/>
        <v>10</v>
      </c>
      <c r="F79" s="10" t="str">
        <f t="shared" si="9"/>
        <v>Oct</v>
      </c>
      <c r="G79" s="10" t="str">
        <f t="shared" si="10"/>
        <v>Oct 2023</v>
      </c>
    </row>
    <row r="80" spans="1:7" x14ac:dyDescent="0.3">
      <c r="A80" s="10" t="s">
        <v>2789</v>
      </c>
      <c r="B80" s="11">
        <f t="shared" si="11"/>
        <v>45211</v>
      </c>
      <c r="C80" s="11" t="str">
        <f t="shared" si="6"/>
        <v>2023</v>
      </c>
      <c r="D80" s="10" t="str">
        <f t="shared" si="7"/>
        <v>Q4</v>
      </c>
      <c r="E80" s="10">
        <f t="shared" si="8"/>
        <v>10</v>
      </c>
      <c r="F80" s="10" t="str">
        <f t="shared" si="9"/>
        <v>Oct</v>
      </c>
      <c r="G80" s="10" t="str">
        <f t="shared" si="10"/>
        <v>Oct 2023</v>
      </c>
    </row>
    <row r="81" spans="1:7" x14ac:dyDescent="0.3">
      <c r="A81" s="10" t="s">
        <v>2790</v>
      </c>
      <c r="B81" s="11">
        <f t="shared" si="11"/>
        <v>45212</v>
      </c>
      <c r="C81" s="11" t="str">
        <f t="shared" si="6"/>
        <v>2023</v>
      </c>
      <c r="D81" s="10" t="str">
        <f t="shared" si="7"/>
        <v>Q4</v>
      </c>
      <c r="E81" s="10">
        <f t="shared" si="8"/>
        <v>10</v>
      </c>
      <c r="F81" s="10" t="str">
        <f t="shared" si="9"/>
        <v>Oct</v>
      </c>
      <c r="G81" s="10" t="str">
        <f t="shared" si="10"/>
        <v>Oct 2023</v>
      </c>
    </row>
    <row r="82" spans="1:7" x14ac:dyDescent="0.3">
      <c r="A82" s="10" t="s">
        <v>2791</v>
      </c>
      <c r="B82" s="11">
        <f t="shared" si="11"/>
        <v>45213</v>
      </c>
      <c r="C82" s="11" t="str">
        <f t="shared" si="6"/>
        <v>2023</v>
      </c>
      <c r="D82" s="10" t="str">
        <f t="shared" si="7"/>
        <v>Q4</v>
      </c>
      <c r="E82" s="10">
        <f t="shared" si="8"/>
        <v>10</v>
      </c>
      <c r="F82" s="10" t="str">
        <f t="shared" si="9"/>
        <v>Oct</v>
      </c>
      <c r="G82" s="10" t="str">
        <f t="shared" si="10"/>
        <v>Oct 2023</v>
      </c>
    </row>
    <row r="83" spans="1:7" x14ac:dyDescent="0.3">
      <c r="A83" s="10" t="s">
        <v>2792</v>
      </c>
      <c r="B83" s="11">
        <f t="shared" si="11"/>
        <v>45214</v>
      </c>
      <c r="C83" s="11" t="str">
        <f t="shared" si="6"/>
        <v>2023</v>
      </c>
      <c r="D83" s="10" t="str">
        <f t="shared" si="7"/>
        <v>Q4</v>
      </c>
      <c r="E83" s="10">
        <f t="shared" si="8"/>
        <v>10</v>
      </c>
      <c r="F83" s="10" t="str">
        <f t="shared" si="9"/>
        <v>Oct</v>
      </c>
      <c r="G83" s="10" t="str">
        <f t="shared" si="10"/>
        <v>Oct 2023</v>
      </c>
    </row>
    <row r="84" spans="1:7" x14ac:dyDescent="0.3">
      <c r="A84" s="10" t="s">
        <v>2793</v>
      </c>
      <c r="B84" s="11">
        <f t="shared" si="11"/>
        <v>45215</v>
      </c>
      <c r="C84" s="11" t="str">
        <f t="shared" si="6"/>
        <v>2023</v>
      </c>
      <c r="D84" s="10" t="str">
        <f t="shared" si="7"/>
        <v>Q4</v>
      </c>
      <c r="E84" s="10">
        <f t="shared" si="8"/>
        <v>10</v>
      </c>
      <c r="F84" s="10" t="str">
        <f t="shared" si="9"/>
        <v>Oct</v>
      </c>
      <c r="G84" s="10" t="str">
        <f t="shared" si="10"/>
        <v>Oct 2023</v>
      </c>
    </row>
    <row r="85" spans="1:7" x14ac:dyDescent="0.3">
      <c r="A85" s="10" t="s">
        <v>2794</v>
      </c>
      <c r="B85" s="11">
        <f t="shared" si="11"/>
        <v>45216</v>
      </c>
      <c r="C85" s="11" t="str">
        <f t="shared" si="6"/>
        <v>2023</v>
      </c>
      <c r="D85" s="10" t="str">
        <f t="shared" si="7"/>
        <v>Q4</v>
      </c>
      <c r="E85" s="10">
        <f t="shared" si="8"/>
        <v>10</v>
      </c>
      <c r="F85" s="10" t="str">
        <f t="shared" si="9"/>
        <v>Oct</v>
      </c>
      <c r="G85" s="10" t="str">
        <f t="shared" si="10"/>
        <v>Oct 2023</v>
      </c>
    </row>
    <row r="86" spans="1:7" x14ac:dyDescent="0.3">
      <c r="A86" s="10" t="s">
        <v>2795</v>
      </c>
      <c r="B86" s="11">
        <f t="shared" si="11"/>
        <v>45217</v>
      </c>
      <c r="C86" s="11" t="str">
        <f t="shared" si="6"/>
        <v>2023</v>
      </c>
      <c r="D86" s="10" t="str">
        <f t="shared" si="7"/>
        <v>Q4</v>
      </c>
      <c r="E86" s="10">
        <f t="shared" si="8"/>
        <v>10</v>
      </c>
      <c r="F86" s="10" t="str">
        <f t="shared" si="9"/>
        <v>Oct</v>
      </c>
      <c r="G86" s="10" t="str">
        <f t="shared" si="10"/>
        <v>Oct 2023</v>
      </c>
    </row>
    <row r="87" spans="1:7" x14ac:dyDescent="0.3">
      <c r="A87" s="10" t="s">
        <v>2796</v>
      </c>
      <c r="B87" s="11">
        <f t="shared" si="11"/>
        <v>45218</v>
      </c>
      <c r="C87" s="11" t="str">
        <f t="shared" si="6"/>
        <v>2023</v>
      </c>
      <c r="D87" s="10" t="str">
        <f t="shared" si="7"/>
        <v>Q4</v>
      </c>
      <c r="E87" s="10">
        <f t="shared" si="8"/>
        <v>10</v>
      </c>
      <c r="F87" s="10" t="str">
        <f t="shared" si="9"/>
        <v>Oct</v>
      </c>
      <c r="G87" s="10" t="str">
        <f t="shared" si="10"/>
        <v>Oct 2023</v>
      </c>
    </row>
    <row r="88" spans="1:7" x14ac:dyDescent="0.3">
      <c r="A88" s="10" t="s">
        <v>2797</v>
      </c>
      <c r="B88" s="11">
        <f t="shared" si="11"/>
        <v>45219</v>
      </c>
      <c r="C88" s="11" t="str">
        <f t="shared" si="6"/>
        <v>2023</v>
      </c>
      <c r="D88" s="10" t="str">
        <f t="shared" si="7"/>
        <v>Q4</v>
      </c>
      <c r="E88" s="10">
        <f t="shared" si="8"/>
        <v>10</v>
      </c>
      <c r="F88" s="10" t="str">
        <f t="shared" si="9"/>
        <v>Oct</v>
      </c>
      <c r="G88" s="10" t="str">
        <f t="shared" si="10"/>
        <v>Oct 2023</v>
      </c>
    </row>
    <row r="89" spans="1:7" x14ac:dyDescent="0.3">
      <c r="A89" s="10" t="s">
        <v>2798</v>
      </c>
      <c r="B89" s="11">
        <f t="shared" si="11"/>
        <v>45220</v>
      </c>
      <c r="C89" s="11" t="str">
        <f t="shared" si="6"/>
        <v>2023</v>
      </c>
      <c r="D89" s="10" t="str">
        <f t="shared" si="7"/>
        <v>Q4</v>
      </c>
      <c r="E89" s="10">
        <f t="shared" si="8"/>
        <v>10</v>
      </c>
      <c r="F89" s="10" t="str">
        <f t="shared" si="9"/>
        <v>Oct</v>
      </c>
      <c r="G89" s="10" t="str">
        <f t="shared" si="10"/>
        <v>Oct 2023</v>
      </c>
    </row>
    <row r="90" spans="1:7" x14ac:dyDescent="0.3">
      <c r="A90" s="10" t="s">
        <v>2799</v>
      </c>
      <c r="B90" s="11">
        <f t="shared" si="11"/>
        <v>45221</v>
      </c>
      <c r="C90" s="11" t="str">
        <f t="shared" si="6"/>
        <v>2023</v>
      </c>
      <c r="D90" s="10" t="str">
        <f t="shared" si="7"/>
        <v>Q4</v>
      </c>
      <c r="E90" s="10">
        <f t="shared" si="8"/>
        <v>10</v>
      </c>
      <c r="F90" s="10" t="str">
        <f t="shared" si="9"/>
        <v>Oct</v>
      </c>
      <c r="G90" s="10" t="str">
        <f t="shared" si="10"/>
        <v>Oct 2023</v>
      </c>
    </row>
    <row r="91" spans="1:7" x14ac:dyDescent="0.3">
      <c r="A91" s="10" t="s">
        <v>2800</v>
      </c>
      <c r="B91" s="11">
        <f t="shared" si="11"/>
        <v>45222</v>
      </c>
      <c r="C91" s="11" t="str">
        <f t="shared" si="6"/>
        <v>2023</v>
      </c>
      <c r="D91" s="10" t="str">
        <f t="shared" si="7"/>
        <v>Q4</v>
      </c>
      <c r="E91" s="10">
        <f t="shared" si="8"/>
        <v>10</v>
      </c>
      <c r="F91" s="10" t="str">
        <f t="shared" si="9"/>
        <v>Oct</v>
      </c>
      <c r="G91" s="10" t="str">
        <f t="shared" si="10"/>
        <v>Oct 2023</v>
      </c>
    </row>
    <row r="92" spans="1:7" x14ac:dyDescent="0.3">
      <c r="A92" s="10" t="s">
        <v>2801</v>
      </c>
      <c r="B92" s="11">
        <f t="shared" si="11"/>
        <v>45223</v>
      </c>
      <c r="C92" s="11" t="str">
        <f t="shared" si="6"/>
        <v>2023</v>
      </c>
      <c r="D92" s="10" t="str">
        <f t="shared" si="7"/>
        <v>Q4</v>
      </c>
      <c r="E92" s="10">
        <f t="shared" si="8"/>
        <v>10</v>
      </c>
      <c r="F92" s="10" t="str">
        <f t="shared" si="9"/>
        <v>Oct</v>
      </c>
      <c r="G92" s="10" t="str">
        <f t="shared" si="10"/>
        <v>Oct 2023</v>
      </c>
    </row>
    <row r="93" spans="1:7" x14ac:dyDescent="0.3">
      <c r="A93" s="10" t="s">
        <v>2802</v>
      </c>
      <c r="B93" s="11">
        <f t="shared" si="11"/>
        <v>45224</v>
      </c>
      <c r="C93" s="11" t="str">
        <f t="shared" si="6"/>
        <v>2023</v>
      </c>
      <c r="D93" s="10" t="str">
        <f t="shared" si="7"/>
        <v>Q4</v>
      </c>
      <c r="E93" s="10">
        <f t="shared" si="8"/>
        <v>10</v>
      </c>
      <c r="F93" s="10" t="str">
        <f t="shared" si="9"/>
        <v>Oct</v>
      </c>
      <c r="G93" s="10" t="str">
        <f t="shared" si="10"/>
        <v>Oct 2023</v>
      </c>
    </row>
    <row r="94" spans="1:7" x14ac:dyDescent="0.3">
      <c r="A94" s="10" t="s">
        <v>2803</v>
      </c>
      <c r="B94" s="11">
        <f t="shared" si="11"/>
        <v>45225</v>
      </c>
      <c r="C94" s="11" t="str">
        <f t="shared" si="6"/>
        <v>2023</v>
      </c>
      <c r="D94" s="10" t="str">
        <f t="shared" si="7"/>
        <v>Q4</v>
      </c>
      <c r="E94" s="10">
        <f t="shared" si="8"/>
        <v>10</v>
      </c>
      <c r="F94" s="10" t="str">
        <f t="shared" si="9"/>
        <v>Oct</v>
      </c>
      <c r="G94" s="10" t="str">
        <f t="shared" si="10"/>
        <v>Oct 2023</v>
      </c>
    </row>
    <row r="95" spans="1:7" x14ac:dyDescent="0.3">
      <c r="A95" s="10" t="s">
        <v>2804</v>
      </c>
      <c r="B95" s="11">
        <f t="shared" si="11"/>
        <v>45226</v>
      </c>
      <c r="C95" s="11" t="str">
        <f t="shared" si="6"/>
        <v>2023</v>
      </c>
      <c r="D95" s="10" t="str">
        <f t="shared" si="7"/>
        <v>Q4</v>
      </c>
      <c r="E95" s="10">
        <f t="shared" si="8"/>
        <v>10</v>
      </c>
      <c r="F95" s="10" t="str">
        <f t="shared" si="9"/>
        <v>Oct</v>
      </c>
      <c r="G95" s="10" t="str">
        <f t="shared" si="10"/>
        <v>Oct 2023</v>
      </c>
    </row>
    <row r="96" spans="1:7" x14ac:dyDescent="0.3">
      <c r="A96" s="10" t="s">
        <v>2805</v>
      </c>
      <c r="B96" s="11">
        <f t="shared" si="11"/>
        <v>45227</v>
      </c>
      <c r="C96" s="11" t="str">
        <f t="shared" si="6"/>
        <v>2023</v>
      </c>
      <c r="D96" s="10" t="str">
        <f t="shared" si="7"/>
        <v>Q4</v>
      </c>
      <c r="E96" s="10">
        <f t="shared" si="8"/>
        <v>10</v>
      </c>
      <c r="F96" s="10" t="str">
        <f t="shared" si="9"/>
        <v>Oct</v>
      </c>
      <c r="G96" s="10" t="str">
        <f t="shared" si="10"/>
        <v>Oct 2023</v>
      </c>
    </row>
    <row r="97" spans="1:7" x14ac:dyDescent="0.3">
      <c r="A97" s="10" t="s">
        <v>2806</v>
      </c>
      <c r="B97" s="11">
        <f t="shared" si="11"/>
        <v>45228</v>
      </c>
      <c r="C97" s="11" t="str">
        <f t="shared" si="6"/>
        <v>2023</v>
      </c>
      <c r="D97" s="10" t="str">
        <f t="shared" si="7"/>
        <v>Q4</v>
      </c>
      <c r="E97" s="10">
        <f t="shared" si="8"/>
        <v>10</v>
      </c>
      <c r="F97" s="10" t="str">
        <f t="shared" si="9"/>
        <v>Oct</v>
      </c>
      <c r="G97" s="10" t="str">
        <f t="shared" si="10"/>
        <v>Oct 2023</v>
      </c>
    </row>
    <row r="98" spans="1:7" x14ac:dyDescent="0.3">
      <c r="A98" s="10" t="s">
        <v>2807</v>
      </c>
      <c r="B98" s="11">
        <f t="shared" si="11"/>
        <v>45229</v>
      </c>
      <c r="C98" s="11" t="str">
        <f t="shared" si="6"/>
        <v>2023</v>
      </c>
      <c r="D98" s="10" t="str">
        <f t="shared" si="7"/>
        <v>Q4</v>
      </c>
      <c r="E98" s="10">
        <f t="shared" si="8"/>
        <v>10</v>
      </c>
      <c r="F98" s="10" t="str">
        <f t="shared" si="9"/>
        <v>Oct</v>
      </c>
      <c r="G98" s="10" t="str">
        <f t="shared" si="10"/>
        <v>Oct 2023</v>
      </c>
    </row>
    <row r="99" spans="1:7" x14ac:dyDescent="0.3">
      <c r="A99" s="10" t="s">
        <v>2808</v>
      </c>
      <c r="B99" s="11">
        <f t="shared" si="11"/>
        <v>45230</v>
      </c>
      <c r="C99" s="11" t="str">
        <f t="shared" si="6"/>
        <v>2023</v>
      </c>
      <c r="D99" s="10" t="str">
        <f t="shared" si="7"/>
        <v>Q4</v>
      </c>
      <c r="E99" s="10">
        <f t="shared" si="8"/>
        <v>10</v>
      </c>
      <c r="F99" s="10" t="str">
        <f t="shared" si="9"/>
        <v>Oct</v>
      </c>
      <c r="G99" s="10" t="str">
        <f t="shared" si="10"/>
        <v>Oct 2023</v>
      </c>
    </row>
    <row r="100" spans="1:7" x14ac:dyDescent="0.3">
      <c r="A100" s="10" t="s">
        <v>2809</v>
      </c>
      <c r="B100" s="11">
        <f t="shared" si="11"/>
        <v>45231</v>
      </c>
      <c r="C100" s="11" t="str">
        <f t="shared" si="6"/>
        <v>2023</v>
      </c>
      <c r="D100" s="10" t="str">
        <f t="shared" si="7"/>
        <v>Q4</v>
      </c>
      <c r="E100" s="10">
        <f t="shared" si="8"/>
        <v>11</v>
      </c>
      <c r="F100" s="10" t="str">
        <f t="shared" si="9"/>
        <v>Nov</v>
      </c>
      <c r="G100" s="10" t="str">
        <f t="shared" si="10"/>
        <v>Nov 2023</v>
      </c>
    </row>
    <row r="101" spans="1:7" x14ac:dyDescent="0.3">
      <c r="A101" s="10" t="s">
        <v>2810</v>
      </c>
      <c r="B101" s="11">
        <f t="shared" si="11"/>
        <v>45232</v>
      </c>
      <c r="C101" s="11" t="str">
        <f t="shared" si="6"/>
        <v>2023</v>
      </c>
      <c r="D101" s="10" t="str">
        <f t="shared" si="7"/>
        <v>Q4</v>
      </c>
      <c r="E101" s="10">
        <f t="shared" si="8"/>
        <v>11</v>
      </c>
      <c r="F101" s="10" t="str">
        <f t="shared" si="9"/>
        <v>Nov</v>
      </c>
      <c r="G101" s="10" t="str">
        <f t="shared" si="10"/>
        <v>Nov 2023</v>
      </c>
    </row>
    <row r="102" spans="1:7" x14ac:dyDescent="0.3">
      <c r="A102" s="10" t="s">
        <v>2811</v>
      </c>
      <c r="B102" s="11">
        <f t="shared" si="11"/>
        <v>45233</v>
      </c>
      <c r="C102" s="11" t="str">
        <f t="shared" si="6"/>
        <v>2023</v>
      </c>
      <c r="D102" s="10" t="str">
        <f t="shared" si="7"/>
        <v>Q4</v>
      </c>
      <c r="E102" s="10">
        <f t="shared" si="8"/>
        <v>11</v>
      </c>
      <c r="F102" s="10" t="str">
        <f t="shared" si="9"/>
        <v>Nov</v>
      </c>
      <c r="G102" s="10" t="str">
        <f t="shared" si="10"/>
        <v>Nov 2023</v>
      </c>
    </row>
    <row r="103" spans="1:7" x14ac:dyDescent="0.3">
      <c r="A103" s="10" t="s">
        <v>2812</v>
      </c>
      <c r="B103" s="11">
        <f t="shared" si="11"/>
        <v>45234</v>
      </c>
      <c r="C103" s="11" t="str">
        <f t="shared" si="6"/>
        <v>2023</v>
      </c>
      <c r="D103" s="10" t="str">
        <f t="shared" si="7"/>
        <v>Q4</v>
      </c>
      <c r="E103" s="10">
        <f t="shared" si="8"/>
        <v>11</v>
      </c>
      <c r="F103" s="10" t="str">
        <f t="shared" si="9"/>
        <v>Nov</v>
      </c>
      <c r="G103" s="10" t="str">
        <f t="shared" si="10"/>
        <v>Nov 2023</v>
      </c>
    </row>
    <row r="104" spans="1:7" x14ac:dyDescent="0.3">
      <c r="A104" s="10" t="s">
        <v>2813</v>
      </c>
      <c r="B104" s="11">
        <f t="shared" si="11"/>
        <v>45235</v>
      </c>
      <c r="C104" s="11" t="str">
        <f t="shared" si="6"/>
        <v>2023</v>
      </c>
      <c r="D104" s="10" t="str">
        <f t="shared" si="7"/>
        <v>Q4</v>
      </c>
      <c r="E104" s="10">
        <f t="shared" si="8"/>
        <v>11</v>
      </c>
      <c r="F104" s="10" t="str">
        <f t="shared" si="9"/>
        <v>Nov</v>
      </c>
      <c r="G104" s="10" t="str">
        <f t="shared" si="10"/>
        <v>Nov 2023</v>
      </c>
    </row>
    <row r="105" spans="1:7" x14ac:dyDescent="0.3">
      <c r="A105" s="10" t="s">
        <v>2814</v>
      </c>
      <c r="B105" s="11">
        <f t="shared" si="11"/>
        <v>45236</v>
      </c>
      <c r="C105" s="11" t="str">
        <f t="shared" si="6"/>
        <v>2023</v>
      </c>
      <c r="D105" s="10" t="str">
        <f t="shared" si="7"/>
        <v>Q4</v>
      </c>
      <c r="E105" s="10">
        <f t="shared" si="8"/>
        <v>11</v>
      </c>
      <c r="F105" s="10" t="str">
        <f t="shared" si="9"/>
        <v>Nov</v>
      </c>
      <c r="G105" s="10" t="str">
        <f t="shared" si="10"/>
        <v>Nov 2023</v>
      </c>
    </row>
    <row r="106" spans="1:7" x14ac:dyDescent="0.3">
      <c r="A106" s="10" t="s">
        <v>2815</v>
      </c>
      <c r="B106" s="11">
        <f t="shared" si="11"/>
        <v>45237</v>
      </c>
      <c r="C106" s="11" t="str">
        <f t="shared" si="6"/>
        <v>2023</v>
      </c>
      <c r="D106" s="10" t="str">
        <f t="shared" si="7"/>
        <v>Q4</v>
      </c>
      <c r="E106" s="10">
        <f t="shared" si="8"/>
        <v>11</v>
      </c>
      <c r="F106" s="10" t="str">
        <f t="shared" si="9"/>
        <v>Nov</v>
      </c>
      <c r="G106" s="10" t="str">
        <f t="shared" si="10"/>
        <v>Nov 2023</v>
      </c>
    </row>
    <row r="107" spans="1:7" x14ac:dyDescent="0.3">
      <c r="A107" s="10" t="s">
        <v>2816</v>
      </c>
      <c r="B107" s="11">
        <f t="shared" si="11"/>
        <v>45238</v>
      </c>
      <c r="C107" s="11" t="str">
        <f t="shared" si="6"/>
        <v>2023</v>
      </c>
      <c r="D107" s="10" t="str">
        <f t="shared" si="7"/>
        <v>Q4</v>
      </c>
      <c r="E107" s="10">
        <f t="shared" si="8"/>
        <v>11</v>
      </c>
      <c r="F107" s="10" t="str">
        <f t="shared" si="9"/>
        <v>Nov</v>
      </c>
      <c r="G107" s="10" t="str">
        <f t="shared" si="10"/>
        <v>Nov 2023</v>
      </c>
    </row>
    <row r="108" spans="1:7" x14ac:dyDescent="0.3">
      <c r="A108" s="10" t="s">
        <v>2817</v>
      </c>
      <c r="B108" s="11">
        <f t="shared" si="11"/>
        <v>45239</v>
      </c>
      <c r="C108" s="11" t="str">
        <f t="shared" si="6"/>
        <v>2023</v>
      </c>
      <c r="D108" s="10" t="str">
        <f t="shared" si="7"/>
        <v>Q4</v>
      </c>
      <c r="E108" s="10">
        <f t="shared" si="8"/>
        <v>11</v>
      </c>
      <c r="F108" s="10" t="str">
        <f t="shared" si="9"/>
        <v>Nov</v>
      </c>
      <c r="G108" s="10" t="str">
        <f t="shared" si="10"/>
        <v>Nov 2023</v>
      </c>
    </row>
    <row r="109" spans="1:7" x14ac:dyDescent="0.3">
      <c r="A109" s="10" t="s">
        <v>2818</v>
      </c>
      <c r="B109" s="11">
        <f t="shared" si="11"/>
        <v>45240</v>
      </c>
      <c r="C109" s="11" t="str">
        <f t="shared" si="6"/>
        <v>2023</v>
      </c>
      <c r="D109" s="10" t="str">
        <f t="shared" si="7"/>
        <v>Q4</v>
      </c>
      <c r="E109" s="10">
        <f t="shared" si="8"/>
        <v>11</v>
      </c>
      <c r="F109" s="10" t="str">
        <f t="shared" si="9"/>
        <v>Nov</v>
      </c>
      <c r="G109" s="10" t="str">
        <f t="shared" si="10"/>
        <v>Nov 2023</v>
      </c>
    </row>
    <row r="110" spans="1:7" x14ac:dyDescent="0.3">
      <c r="A110" s="10" t="s">
        <v>2819</v>
      </c>
      <c r="B110" s="11">
        <f t="shared" si="11"/>
        <v>45241</v>
      </c>
      <c r="C110" s="11" t="str">
        <f t="shared" si="6"/>
        <v>2023</v>
      </c>
      <c r="D110" s="10" t="str">
        <f t="shared" si="7"/>
        <v>Q4</v>
      </c>
      <c r="E110" s="10">
        <f t="shared" si="8"/>
        <v>11</v>
      </c>
      <c r="F110" s="10" t="str">
        <f t="shared" si="9"/>
        <v>Nov</v>
      </c>
      <c r="G110" s="10" t="str">
        <f t="shared" si="10"/>
        <v>Nov 2023</v>
      </c>
    </row>
    <row r="111" spans="1:7" x14ac:dyDescent="0.3">
      <c r="A111" s="10" t="s">
        <v>2820</v>
      </c>
      <c r="B111" s="11">
        <f t="shared" si="11"/>
        <v>45242</v>
      </c>
      <c r="C111" s="11" t="str">
        <f t="shared" si="6"/>
        <v>2023</v>
      </c>
      <c r="D111" s="10" t="str">
        <f t="shared" si="7"/>
        <v>Q4</v>
      </c>
      <c r="E111" s="10">
        <f t="shared" si="8"/>
        <v>11</v>
      </c>
      <c r="F111" s="10" t="str">
        <f t="shared" si="9"/>
        <v>Nov</v>
      </c>
      <c r="G111" s="10" t="str">
        <f t="shared" si="10"/>
        <v>Nov 2023</v>
      </c>
    </row>
    <row r="112" spans="1:7" x14ac:dyDescent="0.3">
      <c r="A112" s="10" t="s">
        <v>2821</v>
      </c>
      <c r="B112" s="11">
        <f t="shared" si="11"/>
        <v>45243</v>
      </c>
      <c r="C112" s="11" t="str">
        <f t="shared" si="6"/>
        <v>2023</v>
      </c>
      <c r="D112" s="10" t="str">
        <f t="shared" si="7"/>
        <v>Q4</v>
      </c>
      <c r="E112" s="10">
        <f t="shared" si="8"/>
        <v>11</v>
      </c>
      <c r="F112" s="10" t="str">
        <f t="shared" si="9"/>
        <v>Nov</v>
      </c>
      <c r="G112" s="10" t="str">
        <f t="shared" si="10"/>
        <v>Nov 2023</v>
      </c>
    </row>
    <row r="113" spans="1:7" x14ac:dyDescent="0.3">
      <c r="A113" s="10" t="s">
        <v>2822</v>
      </c>
      <c r="B113" s="11">
        <f t="shared" si="11"/>
        <v>45244</v>
      </c>
      <c r="C113" s="11" t="str">
        <f t="shared" si="6"/>
        <v>2023</v>
      </c>
      <c r="D113" s="10" t="str">
        <f t="shared" si="7"/>
        <v>Q4</v>
      </c>
      <c r="E113" s="10">
        <f t="shared" si="8"/>
        <v>11</v>
      </c>
      <c r="F113" s="10" t="str">
        <f t="shared" si="9"/>
        <v>Nov</v>
      </c>
      <c r="G113" s="10" t="str">
        <f t="shared" si="10"/>
        <v>Nov 2023</v>
      </c>
    </row>
    <row r="114" spans="1:7" x14ac:dyDescent="0.3">
      <c r="A114" s="10" t="s">
        <v>2823</v>
      </c>
      <c r="B114" s="11">
        <f t="shared" si="11"/>
        <v>45245</v>
      </c>
      <c r="C114" s="11" t="str">
        <f t="shared" si="6"/>
        <v>2023</v>
      </c>
      <c r="D114" s="10" t="str">
        <f t="shared" si="7"/>
        <v>Q4</v>
      </c>
      <c r="E114" s="10">
        <f t="shared" si="8"/>
        <v>11</v>
      </c>
      <c r="F114" s="10" t="str">
        <f t="shared" si="9"/>
        <v>Nov</v>
      </c>
      <c r="G114" s="10" t="str">
        <f t="shared" si="10"/>
        <v>Nov 2023</v>
      </c>
    </row>
    <row r="115" spans="1:7" x14ac:dyDescent="0.3">
      <c r="A115" s="10" t="s">
        <v>2824</v>
      </c>
      <c r="B115" s="11">
        <f t="shared" si="11"/>
        <v>45246</v>
      </c>
      <c r="C115" s="11" t="str">
        <f t="shared" si="6"/>
        <v>2023</v>
      </c>
      <c r="D115" s="10" t="str">
        <f t="shared" si="7"/>
        <v>Q4</v>
      </c>
      <c r="E115" s="10">
        <f t="shared" si="8"/>
        <v>11</v>
      </c>
      <c r="F115" s="10" t="str">
        <f t="shared" si="9"/>
        <v>Nov</v>
      </c>
      <c r="G115" s="10" t="str">
        <f t="shared" si="10"/>
        <v>Nov 2023</v>
      </c>
    </row>
    <row r="116" spans="1:7" x14ac:dyDescent="0.3">
      <c r="A116" s="10" t="s">
        <v>2825</v>
      </c>
      <c r="B116" s="11">
        <f t="shared" si="11"/>
        <v>45247</v>
      </c>
      <c r="C116" s="11" t="str">
        <f t="shared" si="6"/>
        <v>2023</v>
      </c>
      <c r="D116" s="10" t="str">
        <f t="shared" si="7"/>
        <v>Q4</v>
      </c>
      <c r="E116" s="10">
        <f t="shared" si="8"/>
        <v>11</v>
      </c>
      <c r="F116" s="10" t="str">
        <f t="shared" si="9"/>
        <v>Nov</v>
      </c>
      <c r="G116" s="10" t="str">
        <f t="shared" si="10"/>
        <v>Nov 2023</v>
      </c>
    </row>
    <row r="117" spans="1:7" x14ac:dyDescent="0.3">
      <c r="A117" s="10" t="s">
        <v>2826</v>
      </c>
      <c r="B117" s="11">
        <f t="shared" si="11"/>
        <v>45248</v>
      </c>
      <c r="C117" s="11" t="str">
        <f t="shared" si="6"/>
        <v>2023</v>
      </c>
      <c r="D117" s="10" t="str">
        <f t="shared" si="7"/>
        <v>Q4</v>
      </c>
      <c r="E117" s="10">
        <f t="shared" si="8"/>
        <v>11</v>
      </c>
      <c r="F117" s="10" t="str">
        <f t="shared" si="9"/>
        <v>Nov</v>
      </c>
      <c r="G117" s="10" t="str">
        <f t="shared" si="10"/>
        <v>Nov 2023</v>
      </c>
    </row>
    <row r="118" spans="1:7" x14ac:dyDescent="0.3">
      <c r="A118" s="10" t="s">
        <v>2827</v>
      </c>
      <c r="B118" s="11">
        <f t="shared" si="11"/>
        <v>45249</v>
      </c>
      <c r="C118" s="11" t="str">
        <f t="shared" si="6"/>
        <v>2023</v>
      </c>
      <c r="D118" s="10" t="str">
        <f t="shared" si="7"/>
        <v>Q4</v>
      </c>
      <c r="E118" s="10">
        <f t="shared" si="8"/>
        <v>11</v>
      </c>
      <c r="F118" s="10" t="str">
        <f t="shared" si="9"/>
        <v>Nov</v>
      </c>
      <c r="G118" s="10" t="str">
        <f t="shared" si="10"/>
        <v>Nov 2023</v>
      </c>
    </row>
    <row r="119" spans="1:7" x14ac:dyDescent="0.3">
      <c r="A119" s="10" t="s">
        <v>2828</v>
      </c>
      <c r="B119" s="11">
        <f t="shared" si="11"/>
        <v>45250</v>
      </c>
      <c r="C119" s="11" t="str">
        <f t="shared" si="6"/>
        <v>2023</v>
      </c>
      <c r="D119" s="10" t="str">
        <f t="shared" si="7"/>
        <v>Q4</v>
      </c>
      <c r="E119" s="10">
        <f t="shared" si="8"/>
        <v>11</v>
      </c>
      <c r="F119" s="10" t="str">
        <f t="shared" si="9"/>
        <v>Nov</v>
      </c>
      <c r="G119" s="10" t="str">
        <f t="shared" si="10"/>
        <v>Nov 2023</v>
      </c>
    </row>
    <row r="120" spans="1:7" x14ac:dyDescent="0.3">
      <c r="A120" s="10" t="s">
        <v>2829</v>
      </c>
      <c r="B120" s="11">
        <f t="shared" si="11"/>
        <v>45251</v>
      </c>
      <c r="C120" s="11" t="str">
        <f t="shared" si="6"/>
        <v>2023</v>
      </c>
      <c r="D120" s="10" t="str">
        <f t="shared" si="7"/>
        <v>Q4</v>
      </c>
      <c r="E120" s="10">
        <f t="shared" si="8"/>
        <v>11</v>
      </c>
      <c r="F120" s="10" t="str">
        <f t="shared" si="9"/>
        <v>Nov</v>
      </c>
      <c r="G120" s="10" t="str">
        <f t="shared" si="10"/>
        <v>Nov 2023</v>
      </c>
    </row>
    <row r="121" spans="1:7" x14ac:dyDescent="0.3">
      <c r="A121" s="10" t="s">
        <v>2830</v>
      </c>
      <c r="B121" s="11">
        <f t="shared" si="11"/>
        <v>45252</v>
      </c>
      <c r="C121" s="11" t="str">
        <f t="shared" si="6"/>
        <v>2023</v>
      </c>
      <c r="D121" s="10" t="str">
        <f t="shared" si="7"/>
        <v>Q4</v>
      </c>
      <c r="E121" s="10">
        <f t="shared" si="8"/>
        <v>11</v>
      </c>
      <c r="F121" s="10" t="str">
        <f t="shared" si="9"/>
        <v>Nov</v>
      </c>
      <c r="G121" s="10" t="str">
        <f t="shared" si="10"/>
        <v>Nov 2023</v>
      </c>
    </row>
    <row r="122" spans="1:7" x14ac:dyDescent="0.3">
      <c r="A122" s="10" t="s">
        <v>2831</v>
      </c>
      <c r="B122" s="11">
        <f t="shared" si="11"/>
        <v>45253</v>
      </c>
      <c r="C122" s="11" t="str">
        <f t="shared" si="6"/>
        <v>2023</v>
      </c>
      <c r="D122" s="10" t="str">
        <f t="shared" si="7"/>
        <v>Q4</v>
      </c>
      <c r="E122" s="10">
        <f t="shared" si="8"/>
        <v>11</v>
      </c>
      <c r="F122" s="10" t="str">
        <f t="shared" si="9"/>
        <v>Nov</v>
      </c>
      <c r="G122" s="10" t="str">
        <f t="shared" si="10"/>
        <v>Nov 2023</v>
      </c>
    </row>
    <row r="123" spans="1:7" x14ac:dyDescent="0.3">
      <c r="A123" s="10" t="s">
        <v>2832</v>
      </c>
      <c r="B123" s="11">
        <f t="shared" si="11"/>
        <v>45254</v>
      </c>
      <c r="C123" s="11" t="str">
        <f t="shared" si="6"/>
        <v>2023</v>
      </c>
      <c r="D123" s="10" t="str">
        <f t="shared" si="7"/>
        <v>Q4</v>
      </c>
      <c r="E123" s="10">
        <f t="shared" si="8"/>
        <v>11</v>
      </c>
      <c r="F123" s="10" t="str">
        <f t="shared" si="9"/>
        <v>Nov</v>
      </c>
      <c r="G123" s="10" t="str">
        <f t="shared" si="10"/>
        <v>Nov 2023</v>
      </c>
    </row>
    <row r="124" spans="1:7" x14ac:dyDescent="0.3">
      <c r="A124" s="10" t="s">
        <v>2833</v>
      </c>
      <c r="B124" s="11">
        <f t="shared" si="11"/>
        <v>45255</v>
      </c>
      <c r="C124" s="11" t="str">
        <f t="shared" si="6"/>
        <v>2023</v>
      </c>
      <c r="D124" s="10" t="str">
        <f t="shared" si="7"/>
        <v>Q4</v>
      </c>
      <c r="E124" s="10">
        <f t="shared" si="8"/>
        <v>11</v>
      </c>
      <c r="F124" s="10" t="str">
        <f t="shared" si="9"/>
        <v>Nov</v>
      </c>
      <c r="G124" s="10" t="str">
        <f t="shared" si="10"/>
        <v>Nov 2023</v>
      </c>
    </row>
    <row r="125" spans="1:7" x14ac:dyDescent="0.3">
      <c r="A125" s="10" t="s">
        <v>2834</v>
      </c>
      <c r="B125" s="11">
        <f t="shared" si="11"/>
        <v>45256</v>
      </c>
      <c r="C125" s="11" t="str">
        <f t="shared" si="6"/>
        <v>2023</v>
      </c>
      <c r="D125" s="10" t="str">
        <f t="shared" si="7"/>
        <v>Q4</v>
      </c>
      <c r="E125" s="10">
        <f t="shared" si="8"/>
        <v>11</v>
      </c>
      <c r="F125" s="10" t="str">
        <f t="shared" si="9"/>
        <v>Nov</v>
      </c>
      <c r="G125" s="10" t="str">
        <f t="shared" si="10"/>
        <v>Nov 2023</v>
      </c>
    </row>
    <row r="126" spans="1:7" x14ac:dyDescent="0.3">
      <c r="A126" s="10" t="s">
        <v>2835</v>
      </c>
      <c r="B126" s="11">
        <f t="shared" si="11"/>
        <v>45257</v>
      </c>
      <c r="C126" s="11" t="str">
        <f t="shared" si="6"/>
        <v>2023</v>
      </c>
      <c r="D126" s="10" t="str">
        <f t="shared" si="7"/>
        <v>Q4</v>
      </c>
      <c r="E126" s="10">
        <f t="shared" si="8"/>
        <v>11</v>
      </c>
      <c r="F126" s="10" t="str">
        <f t="shared" si="9"/>
        <v>Nov</v>
      </c>
      <c r="G126" s="10" t="str">
        <f t="shared" si="10"/>
        <v>Nov 2023</v>
      </c>
    </row>
    <row r="127" spans="1:7" x14ac:dyDescent="0.3">
      <c r="A127" s="10" t="s">
        <v>2836</v>
      </c>
      <c r="B127" s="11">
        <f t="shared" si="11"/>
        <v>45258</v>
      </c>
      <c r="C127" s="11" t="str">
        <f t="shared" si="6"/>
        <v>2023</v>
      </c>
      <c r="D127" s="10" t="str">
        <f t="shared" si="7"/>
        <v>Q4</v>
      </c>
      <c r="E127" s="10">
        <f t="shared" si="8"/>
        <v>11</v>
      </c>
      <c r="F127" s="10" t="str">
        <f t="shared" si="9"/>
        <v>Nov</v>
      </c>
      <c r="G127" s="10" t="str">
        <f t="shared" si="10"/>
        <v>Nov 2023</v>
      </c>
    </row>
    <row r="128" spans="1:7" x14ac:dyDescent="0.3">
      <c r="A128" s="10" t="s">
        <v>2837</v>
      </c>
      <c r="B128" s="11">
        <f t="shared" si="11"/>
        <v>45259</v>
      </c>
      <c r="C128" s="11" t="str">
        <f t="shared" si="6"/>
        <v>2023</v>
      </c>
      <c r="D128" s="10" t="str">
        <f t="shared" si="7"/>
        <v>Q4</v>
      </c>
      <c r="E128" s="10">
        <f t="shared" si="8"/>
        <v>11</v>
      </c>
      <c r="F128" s="10" t="str">
        <f t="shared" si="9"/>
        <v>Nov</v>
      </c>
      <c r="G128" s="10" t="str">
        <f t="shared" si="10"/>
        <v>Nov 2023</v>
      </c>
    </row>
    <row r="129" spans="1:7" x14ac:dyDescent="0.3">
      <c r="A129" s="10" t="s">
        <v>2838</v>
      </c>
      <c r="B129" s="11">
        <f t="shared" si="11"/>
        <v>45260</v>
      </c>
      <c r="C129" s="11" t="str">
        <f t="shared" si="6"/>
        <v>2023</v>
      </c>
      <c r="D129" s="10" t="str">
        <f t="shared" si="7"/>
        <v>Q4</v>
      </c>
      <c r="E129" s="10">
        <f t="shared" si="8"/>
        <v>11</v>
      </c>
      <c r="F129" s="10" t="str">
        <f t="shared" si="9"/>
        <v>Nov</v>
      </c>
      <c r="G129" s="10" t="str">
        <f t="shared" si="10"/>
        <v>Nov 2023</v>
      </c>
    </row>
    <row r="130" spans="1:7" x14ac:dyDescent="0.3">
      <c r="A130" s="10" t="s">
        <v>2839</v>
      </c>
      <c r="B130" s="11">
        <f t="shared" si="11"/>
        <v>45261</v>
      </c>
      <c r="C130" s="11" t="str">
        <f t="shared" si="6"/>
        <v>2023</v>
      </c>
      <c r="D130" s="10" t="str">
        <f t="shared" si="7"/>
        <v>Q4</v>
      </c>
      <c r="E130" s="10">
        <f t="shared" si="8"/>
        <v>12</v>
      </c>
      <c r="F130" s="10" t="str">
        <f t="shared" si="9"/>
        <v>Dec</v>
      </c>
      <c r="G130" s="10" t="str">
        <f t="shared" si="10"/>
        <v>Dec 2023</v>
      </c>
    </row>
    <row r="131" spans="1:7" x14ac:dyDescent="0.3">
      <c r="A131" s="10" t="s">
        <v>2840</v>
      </c>
      <c r="B131" s="11">
        <f t="shared" si="11"/>
        <v>45262</v>
      </c>
      <c r="C131" s="11" t="str">
        <f t="shared" ref="C131:C194" si="12">TEXT(B131,"YYYY")</f>
        <v>2023</v>
      </c>
      <c r="D131" s="10" t="str">
        <f t="shared" ref="D131:D194" si="13">"Q"&amp;ROUNDUP(MONTH(B131)/3,0)</f>
        <v>Q4</v>
      </c>
      <c r="E131" s="10">
        <f t="shared" ref="E131:E194" si="14">MONTH(B131)</f>
        <v>12</v>
      </c>
      <c r="F131" s="10" t="str">
        <f t="shared" ref="F131:F194" si="15">TEXT(B131,"MMM")</f>
        <v>Dec</v>
      </c>
      <c r="G131" s="10" t="str">
        <f t="shared" ref="G131:G194" si="16">TEXT(B131,"mmm yyyy")</f>
        <v>Dec 2023</v>
      </c>
    </row>
    <row r="132" spans="1:7" x14ac:dyDescent="0.3">
      <c r="A132" s="10" t="s">
        <v>2841</v>
      </c>
      <c r="B132" s="11">
        <f t="shared" ref="B132:B195" si="17">B131+1</f>
        <v>45263</v>
      </c>
      <c r="C132" s="11" t="str">
        <f t="shared" si="12"/>
        <v>2023</v>
      </c>
      <c r="D132" s="10" t="str">
        <f t="shared" si="13"/>
        <v>Q4</v>
      </c>
      <c r="E132" s="10">
        <f t="shared" si="14"/>
        <v>12</v>
      </c>
      <c r="F132" s="10" t="str">
        <f t="shared" si="15"/>
        <v>Dec</v>
      </c>
      <c r="G132" s="10" t="str">
        <f t="shared" si="16"/>
        <v>Dec 2023</v>
      </c>
    </row>
    <row r="133" spans="1:7" x14ac:dyDescent="0.3">
      <c r="A133" s="10" t="s">
        <v>2842</v>
      </c>
      <c r="B133" s="11">
        <f t="shared" si="17"/>
        <v>45264</v>
      </c>
      <c r="C133" s="11" t="str">
        <f t="shared" si="12"/>
        <v>2023</v>
      </c>
      <c r="D133" s="10" t="str">
        <f t="shared" si="13"/>
        <v>Q4</v>
      </c>
      <c r="E133" s="10">
        <f t="shared" si="14"/>
        <v>12</v>
      </c>
      <c r="F133" s="10" t="str">
        <f t="shared" si="15"/>
        <v>Dec</v>
      </c>
      <c r="G133" s="10" t="str">
        <f t="shared" si="16"/>
        <v>Dec 2023</v>
      </c>
    </row>
    <row r="134" spans="1:7" x14ac:dyDescent="0.3">
      <c r="A134" s="10" t="s">
        <v>2843</v>
      </c>
      <c r="B134" s="11">
        <f t="shared" si="17"/>
        <v>45265</v>
      </c>
      <c r="C134" s="11" t="str">
        <f t="shared" si="12"/>
        <v>2023</v>
      </c>
      <c r="D134" s="10" t="str">
        <f t="shared" si="13"/>
        <v>Q4</v>
      </c>
      <c r="E134" s="10">
        <f t="shared" si="14"/>
        <v>12</v>
      </c>
      <c r="F134" s="10" t="str">
        <f t="shared" si="15"/>
        <v>Dec</v>
      </c>
      <c r="G134" s="10" t="str">
        <f t="shared" si="16"/>
        <v>Dec 2023</v>
      </c>
    </row>
    <row r="135" spans="1:7" x14ac:dyDescent="0.3">
      <c r="A135" s="10" t="s">
        <v>2844</v>
      </c>
      <c r="B135" s="11">
        <f t="shared" si="17"/>
        <v>45266</v>
      </c>
      <c r="C135" s="11" t="str">
        <f t="shared" si="12"/>
        <v>2023</v>
      </c>
      <c r="D135" s="10" t="str">
        <f t="shared" si="13"/>
        <v>Q4</v>
      </c>
      <c r="E135" s="10">
        <f t="shared" si="14"/>
        <v>12</v>
      </c>
      <c r="F135" s="10" t="str">
        <f t="shared" si="15"/>
        <v>Dec</v>
      </c>
      <c r="G135" s="10" t="str">
        <f t="shared" si="16"/>
        <v>Dec 2023</v>
      </c>
    </row>
    <row r="136" spans="1:7" x14ac:dyDescent="0.3">
      <c r="A136" s="10" t="s">
        <v>2845</v>
      </c>
      <c r="B136" s="11">
        <f t="shared" si="17"/>
        <v>45267</v>
      </c>
      <c r="C136" s="11" t="str">
        <f t="shared" si="12"/>
        <v>2023</v>
      </c>
      <c r="D136" s="10" t="str">
        <f t="shared" si="13"/>
        <v>Q4</v>
      </c>
      <c r="E136" s="10">
        <f t="shared" si="14"/>
        <v>12</v>
      </c>
      <c r="F136" s="10" t="str">
        <f t="shared" si="15"/>
        <v>Dec</v>
      </c>
      <c r="G136" s="10" t="str">
        <f t="shared" si="16"/>
        <v>Dec 2023</v>
      </c>
    </row>
    <row r="137" spans="1:7" x14ac:dyDescent="0.3">
      <c r="A137" s="10" t="s">
        <v>2846</v>
      </c>
      <c r="B137" s="11">
        <f t="shared" si="17"/>
        <v>45268</v>
      </c>
      <c r="C137" s="11" t="str">
        <f t="shared" si="12"/>
        <v>2023</v>
      </c>
      <c r="D137" s="10" t="str">
        <f t="shared" si="13"/>
        <v>Q4</v>
      </c>
      <c r="E137" s="10">
        <f t="shared" si="14"/>
        <v>12</v>
      </c>
      <c r="F137" s="10" t="str">
        <f t="shared" si="15"/>
        <v>Dec</v>
      </c>
      <c r="G137" s="10" t="str">
        <f t="shared" si="16"/>
        <v>Dec 2023</v>
      </c>
    </row>
    <row r="138" spans="1:7" x14ac:dyDescent="0.3">
      <c r="A138" s="10" t="s">
        <v>2847</v>
      </c>
      <c r="B138" s="11">
        <f t="shared" si="17"/>
        <v>45269</v>
      </c>
      <c r="C138" s="11" t="str">
        <f t="shared" si="12"/>
        <v>2023</v>
      </c>
      <c r="D138" s="10" t="str">
        <f t="shared" si="13"/>
        <v>Q4</v>
      </c>
      <c r="E138" s="10">
        <f t="shared" si="14"/>
        <v>12</v>
      </c>
      <c r="F138" s="10" t="str">
        <f t="shared" si="15"/>
        <v>Dec</v>
      </c>
      <c r="G138" s="10" t="str">
        <f t="shared" si="16"/>
        <v>Dec 2023</v>
      </c>
    </row>
    <row r="139" spans="1:7" x14ac:dyDescent="0.3">
      <c r="A139" s="10" t="s">
        <v>2848</v>
      </c>
      <c r="B139" s="11">
        <f t="shared" si="17"/>
        <v>45270</v>
      </c>
      <c r="C139" s="11" t="str">
        <f t="shared" si="12"/>
        <v>2023</v>
      </c>
      <c r="D139" s="10" t="str">
        <f t="shared" si="13"/>
        <v>Q4</v>
      </c>
      <c r="E139" s="10">
        <f t="shared" si="14"/>
        <v>12</v>
      </c>
      <c r="F139" s="10" t="str">
        <f t="shared" si="15"/>
        <v>Dec</v>
      </c>
      <c r="G139" s="10" t="str">
        <f t="shared" si="16"/>
        <v>Dec 2023</v>
      </c>
    </row>
    <row r="140" spans="1:7" x14ac:dyDescent="0.3">
      <c r="A140" s="10" t="s">
        <v>2849</v>
      </c>
      <c r="B140" s="11">
        <f t="shared" si="17"/>
        <v>45271</v>
      </c>
      <c r="C140" s="11" t="str">
        <f t="shared" si="12"/>
        <v>2023</v>
      </c>
      <c r="D140" s="10" t="str">
        <f t="shared" si="13"/>
        <v>Q4</v>
      </c>
      <c r="E140" s="10">
        <f t="shared" si="14"/>
        <v>12</v>
      </c>
      <c r="F140" s="10" t="str">
        <f t="shared" si="15"/>
        <v>Dec</v>
      </c>
      <c r="G140" s="10" t="str">
        <f t="shared" si="16"/>
        <v>Dec 2023</v>
      </c>
    </row>
    <row r="141" spans="1:7" x14ac:dyDescent="0.3">
      <c r="A141" s="10" t="s">
        <v>2850</v>
      </c>
      <c r="B141" s="11">
        <f t="shared" si="17"/>
        <v>45272</v>
      </c>
      <c r="C141" s="11" t="str">
        <f t="shared" si="12"/>
        <v>2023</v>
      </c>
      <c r="D141" s="10" t="str">
        <f t="shared" si="13"/>
        <v>Q4</v>
      </c>
      <c r="E141" s="10">
        <f t="shared" si="14"/>
        <v>12</v>
      </c>
      <c r="F141" s="10" t="str">
        <f t="shared" si="15"/>
        <v>Dec</v>
      </c>
      <c r="G141" s="10" t="str">
        <f t="shared" si="16"/>
        <v>Dec 2023</v>
      </c>
    </row>
    <row r="142" spans="1:7" x14ac:dyDescent="0.3">
      <c r="A142" s="10" t="s">
        <v>2851</v>
      </c>
      <c r="B142" s="11">
        <f t="shared" si="17"/>
        <v>45273</v>
      </c>
      <c r="C142" s="11" t="str">
        <f t="shared" si="12"/>
        <v>2023</v>
      </c>
      <c r="D142" s="10" t="str">
        <f t="shared" si="13"/>
        <v>Q4</v>
      </c>
      <c r="E142" s="10">
        <f t="shared" si="14"/>
        <v>12</v>
      </c>
      <c r="F142" s="10" t="str">
        <f t="shared" si="15"/>
        <v>Dec</v>
      </c>
      <c r="G142" s="10" t="str">
        <f t="shared" si="16"/>
        <v>Dec 2023</v>
      </c>
    </row>
    <row r="143" spans="1:7" x14ac:dyDescent="0.3">
      <c r="A143" s="10" t="s">
        <v>2852</v>
      </c>
      <c r="B143" s="11">
        <f t="shared" si="17"/>
        <v>45274</v>
      </c>
      <c r="C143" s="11" t="str">
        <f t="shared" si="12"/>
        <v>2023</v>
      </c>
      <c r="D143" s="10" t="str">
        <f t="shared" si="13"/>
        <v>Q4</v>
      </c>
      <c r="E143" s="10">
        <f t="shared" si="14"/>
        <v>12</v>
      </c>
      <c r="F143" s="10" t="str">
        <f t="shared" si="15"/>
        <v>Dec</v>
      </c>
      <c r="G143" s="10" t="str">
        <f t="shared" si="16"/>
        <v>Dec 2023</v>
      </c>
    </row>
    <row r="144" spans="1:7" x14ac:dyDescent="0.3">
      <c r="A144" s="10" t="s">
        <v>2853</v>
      </c>
      <c r="B144" s="11">
        <f t="shared" si="17"/>
        <v>45275</v>
      </c>
      <c r="C144" s="11" t="str">
        <f t="shared" si="12"/>
        <v>2023</v>
      </c>
      <c r="D144" s="10" t="str">
        <f t="shared" si="13"/>
        <v>Q4</v>
      </c>
      <c r="E144" s="10">
        <f t="shared" si="14"/>
        <v>12</v>
      </c>
      <c r="F144" s="10" t="str">
        <f t="shared" si="15"/>
        <v>Dec</v>
      </c>
      <c r="G144" s="10" t="str">
        <f t="shared" si="16"/>
        <v>Dec 2023</v>
      </c>
    </row>
    <row r="145" spans="1:7" x14ac:dyDescent="0.3">
      <c r="A145" s="10" t="s">
        <v>2854</v>
      </c>
      <c r="B145" s="11">
        <f t="shared" si="17"/>
        <v>45276</v>
      </c>
      <c r="C145" s="11" t="str">
        <f t="shared" si="12"/>
        <v>2023</v>
      </c>
      <c r="D145" s="10" t="str">
        <f t="shared" si="13"/>
        <v>Q4</v>
      </c>
      <c r="E145" s="10">
        <f t="shared" si="14"/>
        <v>12</v>
      </c>
      <c r="F145" s="10" t="str">
        <f t="shared" si="15"/>
        <v>Dec</v>
      </c>
      <c r="G145" s="10" t="str">
        <f t="shared" si="16"/>
        <v>Dec 2023</v>
      </c>
    </row>
    <row r="146" spans="1:7" x14ac:dyDescent="0.3">
      <c r="A146" s="10" t="s">
        <v>2855</v>
      </c>
      <c r="B146" s="11">
        <f t="shared" si="17"/>
        <v>45277</v>
      </c>
      <c r="C146" s="11" t="str">
        <f t="shared" si="12"/>
        <v>2023</v>
      </c>
      <c r="D146" s="10" t="str">
        <f t="shared" si="13"/>
        <v>Q4</v>
      </c>
      <c r="E146" s="10">
        <f t="shared" si="14"/>
        <v>12</v>
      </c>
      <c r="F146" s="10" t="str">
        <f t="shared" si="15"/>
        <v>Dec</v>
      </c>
      <c r="G146" s="10" t="str">
        <f t="shared" si="16"/>
        <v>Dec 2023</v>
      </c>
    </row>
    <row r="147" spans="1:7" x14ac:dyDescent="0.3">
      <c r="A147" s="10" t="s">
        <v>2856</v>
      </c>
      <c r="B147" s="11">
        <f t="shared" si="17"/>
        <v>45278</v>
      </c>
      <c r="C147" s="11" t="str">
        <f t="shared" si="12"/>
        <v>2023</v>
      </c>
      <c r="D147" s="10" t="str">
        <f t="shared" si="13"/>
        <v>Q4</v>
      </c>
      <c r="E147" s="10">
        <f t="shared" si="14"/>
        <v>12</v>
      </c>
      <c r="F147" s="10" t="str">
        <f t="shared" si="15"/>
        <v>Dec</v>
      </c>
      <c r="G147" s="10" t="str">
        <f t="shared" si="16"/>
        <v>Dec 2023</v>
      </c>
    </row>
    <row r="148" spans="1:7" x14ac:dyDescent="0.3">
      <c r="A148" s="10" t="s">
        <v>2857</v>
      </c>
      <c r="B148" s="11">
        <f t="shared" si="17"/>
        <v>45279</v>
      </c>
      <c r="C148" s="11" t="str">
        <f t="shared" si="12"/>
        <v>2023</v>
      </c>
      <c r="D148" s="10" t="str">
        <f t="shared" si="13"/>
        <v>Q4</v>
      </c>
      <c r="E148" s="10">
        <f t="shared" si="14"/>
        <v>12</v>
      </c>
      <c r="F148" s="10" t="str">
        <f t="shared" si="15"/>
        <v>Dec</v>
      </c>
      <c r="G148" s="10" t="str">
        <f t="shared" si="16"/>
        <v>Dec 2023</v>
      </c>
    </row>
    <row r="149" spans="1:7" x14ac:dyDescent="0.3">
      <c r="A149" s="10" t="s">
        <v>2858</v>
      </c>
      <c r="B149" s="11">
        <f t="shared" si="17"/>
        <v>45280</v>
      </c>
      <c r="C149" s="11" t="str">
        <f t="shared" si="12"/>
        <v>2023</v>
      </c>
      <c r="D149" s="10" t="str">
        <f t="shared" si="13"/>
        <v>Q4</v>
      </c>
      <c r="E149" s="10">
        <f t="shared" si="14"/>
        <v>12</v>
      </c>
      <c r="F149" s="10" t="str">
        <f t="shared" si="15"/>
        <v>Dec</v>
      </c>
      <c r="G149" s="10" t="str">
        <f t="shared" si="16"/>
        <v>Dec 2023</v>
      </c>
    </row>
    <row r="150" spans="1:7" x14ac:dyDescent="0.3">
      <c r="A150" s="10" t="s">
        <v>2859</v>
      </c>
      <c r="B150" s="11">
        <f t="shared" si="17"/>
        <v>45281</v>
      </c>
      <c r="C150" s="11" t="str">
        <f t="shared" si="12"/>
        <v>2023</v>
      </c>
      <c r="D150" s="10" t="str">
        <f t="shared" si="13"/>
        <v>Q4</v>
      </c>
      <c r="E150" s="10">
        <f t="shared" si="14"/>
        <v>12</v>
      </c>
      <c r="F150" s="10" t="str">
        <f t="shared" si="15"/>
        <v>Dec</v>
      </c>
      <c r="G150" s="10" t="str">
        <f t="shared" si="16"/>
        <v>Dec 2023</v>
      </c>
    </row>
    <row r="151" spans="1:7" x14ac:dyDescent="0.3">
      <c r="A151" s="10" t="s">
        <v>2860</v>
      </c>
      <c r="B151" s="11">
        <f t="shared" si="17"/>
        <v>45282</v>
      </c>
      <c r="C151" s="11" t="str">
        <f t="shared" si="12"/>
        <v>2023</v>
      </c>
      <c r="D151" s="10" t="str">
        <f t="shared" si="13"/>
        <v>Q4</v>
      </c>
      <c r="E151" s="10">
        <f t="shared" si="14"/>
        <v>12</v>
      </c>
      <c r="F151" s="10" t="str">
        <f t="shared" si="15"/>
        <v>Dec</v>
      </c>
      <c r="G151" s="10" t="str">
        <f t="shared" si="16"/>
        <v>Dec 2023</v>
      </c>
    </row>
    <row r="152" spans="1:7" x14ac:dyDescent="0.3">
      <c r="A152" s="10" t="s">
        <v>2861</v>
      </c>
      <c r="B152" s="11">
        <f t="shared" si="17"/>
        <v>45283</v>
      </c>
      <c r="C152" s="11" t="str">
        <f t="shared" si="12"/>
        <v>2023</v>
      </c>
      <c r="D152" s="10" t="str">
        <f t="shared" si="13"/>
        <v>Q4</v>
      </c>
      <c r="E152" s="10">
        <f t="shared" si="14"/>
        <v>12</v>
      </c>
      <c r="F152" s="10" t="str">
        <f t="shared" si="15"/>
        <v>Dec</v>
      </c>
      <c r="G152" s="10" t="str">
        <f t="shared" si="16"/>
        <v>Dec 2023</v>
      </c>
    </row>
    <row r="153" spans="1:7" x14ac:dyDescent="0.3">
      <c r="A153" s="10" t="s">
        <v>2862</v>
      </c>
      <c r="B153" s="11">
        <f t="shared" si="17"/>
        <v>45284</v>
      </c>
      <c r="C153" s="11" t="str">
        <f t="shared" si="12"/>
        <v>2023</v>
      </c>
      <c r="D153" s="10" t="str">
        <f t="shared" si="13"/>
        <v>Q4</v>
      </c>
      <c r="E153" s="10">
        <f t="shared" si="14"/>
        <v>12</v>
      </c>
      <c r="F153" s="10" t="str">
        <f t="shared" si="15"/>
        <v>Dec</v>
      </c>
      <c r="G153" s="10" t="str">
        <f t="shared" si="16"/>
        <v>Dec 2023</v>
      </c>
    </row>
    <row r="154" spans="1:7" x14ac:dyDescent="0.3">
      <c r="A154" s="10" t="s">
        <v>2863</v>
      </c>
      <c r="B154" s="11">
        <f t="shared" si="17"/>
        <v>45285</v>
      </c>
      <c r="C154" s="11" t="str">
        <f t="shared" si="12"/>
        <v>2023</v>
      </c>
      <c r="D154" s="10" t="str">
        <f t="shared" si="13"/>
        <v>Q4</v>
      </c>
      <c r="E154" s="10">
        <f t="shared" si="14"/>
        <v>12</v>
      </c>
      <c r="F154" s="10" t="str">
        <f t="shared" si="15"/>
        <v>Dec</v>
      </c>
      <c r="G154" s="10" t="str">
        <f t="shared" si="16"/>
        <v>Dec 2023</v>
      </c>
    </row>
    <row r="155" spans="1:7" x14ac:dyDescent="0.3">
      <c r="A155" s="10" t="s">
        <v>2864</v>
      </c>
      <c r="B155" s="11">
        <f t="shared" si="17"/>
        <v>45286</v>
      </c>
      <c r="C155" s="11" t="str">
        <f t="shared" si="12"/>
        <v>2023</v>
      </c>
      <c r="D155" s="10" t="str">
        <f t="shared" si="13"/>
        <v>Q4</v>
      </c>
      <c r="E155" s="10">
        <f t="shared" si="14"/>
        <v>12</v>
      </c>
      <c r="F155" s="10" t="str">
        <f t="shared" si="15"/>
        <v>Dec</v>
      </c>
      <c r="G155" s="10" t="str">
        <f t="shared" si="16"/>
        <v>Dec 2023</v>
      </c>
    </row>
    <row r="156" spans="1:7" x14ac:dyDescent="0.3">
      <c r="A156" s="10" t="s">
        <v>2865</v>
      </c>
      <c r="B156" s="11">
        <f t="shared" si="17"/>
        <v>45287</v>
      </c>
      <c r="C156" s="11" t="str">
        <f t="shared" si="12"/>
        <v>2023</v>
      </c>
      <c r="D156" s="10" t="str">
        <f t="shared" si="13"/>
        <v>Q4</v>
      </c>
      <c r="E156" s="10">
        <f t="shared" si="14"/>
        <v>12</v>
      </c>
      <c r="F156" s="10" t="str">
        <f t="shared" si="15"/>
        <v>Dec</v>
      </c>
      <c r="G156" s="10" t="str">
        <f t="shared" si="16"/>
        <v>Dec 2023</v>
      </c>
    </row>
    <row r="157" spans="1:7" x14ac:dyDescent="0.3">
      <c r="A157" s="10" t="s">
        <v>2866</v>
      </c>
      <c r="B157" s="11">
        <f t="shared" si="17"/>
        <v>45288</v>
      </c>
      <c r="C157" s="11" t="str">
        <f t="shared" si="12"/>
        <v>2023</v>
      </c>
      <c r="D157" s="10" t="str">
        <f t="shared" si="13"/>
        <v>Q4</v>
      </c>
      <c r="E157" s="10">
        <f t="shared" si="14"/>
        <v>12</v>
      </c>
      <c r="F157" s="10" t="str">
        <f t="shared" si="15"/>
        <v>Dec</v>
      </c>
      <c r="G157" s="10" t="str">
        <f t="shared" si="16"/>
        <v>Dec 2023</v>
      </c>
    </row>
    <row r="158" spans="1:7" x14ac:dyDescent="0.3">
      <c r="A158" s="10" t="s">
        <v>2867</v>
      </c>
      <c r="B158" s="11">
        <f t="shared" si="17"/>
        <v>45289</v>
      </c>
      <c r="C158" s="11" t="str">
        <f t="shared" si="12"/>
        <v>2023</v>
      </c>
      <c r="D158" s="10" t="str">
        <f t="shared" si="13"/>
        <v>Q4</v>
      </c>
      <c r="E158" s="10">
        <f t="shared" si="14"/>
        <v>12</v>
      </c>
      <c r="F158" s="10" t="str">
        <f t="shared" si="15"/>
        <v>Dec</v>
      </c>
      <c r="G158" s="10" t="str">
        <f t="shared" si="16"/>
        <v>Dec 2023</v>
      </c>
    </row>
    <row r="159" spans="1:7" x14ac:dyDescent="0.3">
      <c r="A159" s="10" t="s">
        <v>2868</v>
      </c>
      <c r="B159" s="11">
        <f t="shared" si="17"/>
        <v>45290</v>
      </c>
      <c r="C159" s="11" t="str">
        <f t="shared" si="12"/>
        <v>2023</v>
      </c>
      <c r="D159" s="10" t="str">
        <f t="shared" si="13"/>
        <v>Q4</v>
      </c>
      <c r="E159" s="10">
        <f t="shared" si="14"/>
        <v>12</v>
      </c>
      <c r="F159" s="10" t="str">
        <f t="shared" si="15"/>
        <v>Dec</v>
      </c>
      <c r="G159" s="10" t="str">
        <f t="shared" si="16"/>
        <v>Dec 2023</v>
      </c>
    </row>
    <row r="160" spans="1:7" x14ac:dyDescent="0.3">
      <c r="A160" s="10" t="s">
        <v>2869</v>
      </c>
      <c r="B160" s="11">
        <f t="shared" si="17"/>
        <v>45291</v>
      </c>
      <c r="C160" s="11" t="str">
        <f t="shared" si="12"/>
        <v>2023</v>
      </c>
      <c r="D160" s="10" t="str">
        <f t="shared" si="13"/>
        <v>Q4</v>
      </c>
      <c r="E160" s="10">
        <f t="shared" si="14"/>
        <v>12</v>
      </c>
      <c r="F160" s="10" t="str">
        <f t="shared" si="15"/>
        <v>Dec</v>
      </c>
      <c r="G160" s="10" t="str">
        <f t="shared" si="16"/>
        <v>Dec 2023</v>
      </c>
    </row>
    <row r="161" spans="1:7" x14ac:dyDescent="0.3">
      <c r="A161" s="10" t="s">
        <v>2870</v>
      </c>
      <c r="B161" s="11">
        <f t="shared" si="17"/>
        <v>45292</v>
      </c>
      <c r="C161" s="11" t="str">
        <f t="shared" si="12"/>
        <v>2024</v>
      </c>
      <c r="D161" s="10" t="str">
        <f t="shared" si="13"/>
        <v>Q1</v>
      </c>
      <c r="E161" s="10">
        <f t="shared" si="14"/>
        <v>1</v>
      </c>
      <c r="F161" s="10" t="str">
        <f t="shared" si="15"/>
        <v>Jan</v>
      </c>
      <c r="G161" s="10" t="str">
        <f t="shared" si="16"/>
        <v>Jan 2024</v>
      </c>
    </row>
    <row r="162" spans="1:7" x14ac:dyDescent="0.3">
      <c r="A162" s="10" t="s">
        <v>2871</v>
      </c>
      <c r="B162" s="11">
        <f t="shared" si="17"/>
        <v>45293</v>
      </c>
      <c r="C162" s="11" t="str">
        <f t="shared" si="12"/>
        <v>2024</v>
      </c>
      <c r="D162" s="10" t="str">
        <f t="shared" si="13"/>
        <v>Q1</v>
      </c>
      <c r="E162" s="10">
        <f t="shared" si="14"/>
        <v>1</v>
      </c>
      <c r="F162" s="10" t="str">
        <f t="shared" si="15"/>
        <v>Jan</v>
      </c>
      <c r="G162" s="10" t="str">
        <f t="shared" si="16"/>
        <v>Jan 2024</v>
      </c>
    </row>
    <row r="163" spans="1:7" x14ac:dyDescent="0.3">
      <c r="A163" s="10" t="s">
        <v>2872</v>
      </c>
      <c r="B163" s="11">
        <f t="shared" si="17"/>
        <v>45294</v>
      </c>
      <c r="C163" s="11" t="str">
        <f t="shared" si="12"/>
        <v>2024</v>
      </c>
      <c r="D163" s="10" t="str">
        <f t="shared" si="13"/>
        <v>Q1</v>
      </c>
      <c r="E163" s="10">
        <f t="shared" si="14"/>
        <v>1</v>
      </c>
      <c r="F163" s="10" t="str">
        <f t="shared" si="15"/>
        <v>Jan</v>
      </c>
      <c r="G163" s="10" t="str">
        <f t="shared" si="16"/>
        <v>Jan 2024</v>
      </c>
    </row>
    <row r="164" spans="1:7" x14ac:dyDescent="0.3">
      <c r="A164" s="10" t="s">
        <v>2873</v>
      </c>
      <c r="B164" s="11">
        <f t="shared" si="17"/>
        <v>45295</v>
      </c>
      <c r="C164" s="11" t="str">
        <f t="shared" si="12"/>
        <v>2024</v>
      </c>
      <c r="D164" s="10" t="str">
        <f t="shared" si="13"/>
        <v>Q1</v>
      </c>
      <c r="E164" s="10">
        <f t="shared" si="14"/>
        <v>1</v>
      </c>
      <c r="F164" s="10" t="str">
        <f t="shared" si="15"/>
        <v>Jan</v>
      </c>
      <c r="G164" s="10" t="str">
        <f t="shared" si="16"/>
        <v>Jan 2024</v>
      </c>
    </row>
    <row r="165" spans="1:7" x14ac:dyDescent="0.3">
      <c r="A165" s="10" t="s">
        <v>2874</v>
      </c>
      <c r="B165" s="11">
        <f t="shared" si="17"/>
        <v>45296</v>
      </c>
      <c r="C165" s="11" t="str">
        <f t="shared" si="12"/>
        <v>2024</v>
      </c>
      <c r="D165" s="10" t="str">
        <f t="shared" si="13"/>
        <v>Q1</v>
      </c>
      <c r="E165" s="10">
        <f t="shared" si="14"/>
        <v>1</v>
      </c>
      <c r="F165" s="10" t="str">
        <f t="shared" si="15"/>
        <v>Jan</v>
      </c>
      <c r="G165" s="10" t="str">
        <f t="shared" si="16"/>
        <v>Jan 2024</v>
      </c>
    </row>
    <row r="166" spans="1:7" x14ac:dyDescent="0.3">
      <c r="A166" s="10" t="s">
        <v>2875</v>
      </c>
      <c r="B166" s="11">
        <f t="shared" si="17"/>
        <v>45297</v>
      </c>
      <c r="C166" s="11" t="str">
        <f t="shared" si="12"/>
        <v>2024</v>
      </c>
      <c r="D166" s="10" t="str">
        <f t="shared" si="13"/>
        <v>Q1</v>
      </c>
      <c r="E166" s="10">
        <f t="shared" si="14"/>
        <v>1</v>
      </c>
      <c r="F166" s="10" t="str">
        <f t="shared" si="15"/>
        <v>Jan</v>
      </c>
      <c r="G166" s="10" t="str">
        <f t="shared" si="16"/>
        <v>Jan 2024</v>
      </c>
    </row>
    <row r="167" spans="1:7" x14ac:dyDescent="0.3">
      <c r="A167" s="10" t="s">
        <v>2876</v>
      </c>
      <c r="B167" s="11">
        <f t="shared" si="17"/>
        <v>45298</v>
      </c>
      <c r="C167" s="11" t="str">
        <f t="shared" si="12"/>
        <v>2024</v>
      </c>
      <c r="D167" s="10" t="str">
        <f t="shared" si="13"/>
        <v>Q1</v>
      </c>
      <c r="E167" s="10">
        <f t="shared" si="14"/>
        <v>1</v>
      </c>
      <c r="F167" s="10" t="str">
        <f t="shared" si="15"/>
        <v>Jan</v>
      </c>
      <c r="G167" s="10" t="str">
        <f t="shared" si="16"/>
        <v>Jan 2024</v>
      </c>
    </row>
    <row r="168" spans="1:7" x14ac:dyDescent="0.3">
      <c r="A168" s="10" t="s">
        <v>2877</v>
      </c>
      <c r="B168" s="11">
        <f t="shared" si="17"/>
        <v>45299</v>
      </c>
      <c r="C168" s="11" t="str">
        <f t="shared" si="12"/>
        <v>2024</v>
      </c>
      <c r="D168" s="10" t="str">
        <f t="shared" si="13"/>
        <v>Q1</v>
      </c>
      <c r="E168" s="10">
        <f t="shared" si="14"/>
        <v>1</v>
      </c>
      <c r="F168" s="10" t="str">
        <f t="shared" si="15"/>
        <v>Jan</v>
      </c>
      <c r="G168" s="10" t="str">
        <f t="shared" si="16"/>
        <v>Jan 2024</v>
      </c>
    </row>
    <row r="169" spans="1:7" x14ac:dyDescent="0.3">
      <c r="A169" s="10" t="s">
        <v>2878</v>
      </c>
      <c r="B169" s="11">
        <f t="shared" si="17"/>
        <v>45300</v>
      </c>
      <c r="C169" s="11" t="str">
        <f t="shared" si="12"/>
        <v>2024</v>
      </c>
      <c r="D169" s="10" t="str">
        <f t="shared" si="13"/>
        <v>Q1</v>
      </c>
      <c r="E169" s="10">
        <f t="shared" si="14"/>
        <v>1</v>
      </c>
      <c r="F169" s="10" t="str">
        <f t="shared" si="15"/>
        <v>Jan</v>
      </c>
      <c r="G169" s="10" t="str">
        <f t="shared" si="16"/>
        <v>Jan 2024</v>
      </c>
    </row>
    <row r="170" spans="1:7" x14ac:dyDescent="0.3">
      <c r="A170" s="10" t="s">
        <v>2879</v>
      </c>
      <c r="B170" s="11">
        <f t="shared" si="17"/>
        <v>45301</v>
      </c>
      <c r="C170" s="11" t="str">
        <f t="shared" si="12"/>
        <v>2024</v>
      </c>
      <c r="D170" s="10" t="str">
        <f t="shared" si="13"/>
        <v>Q1</v>
      </c>
      <c r="E170" s="10">
        <f t="shared" si="14"/>
        <v>1</v>
      </c>
      <c r="F170" s="10" t="str">
        <f t="shared" si="15"/>
        <v>Jan</v>
      </c>
      <c r="G170" s="10" t="str">
        <f t="shared" si="16"/>
        <v>Jan 2024</v>
      </c>
    </row>
    <row r="171" spans="1:7" x14ac:dyDescent="0.3">
      <c r="A171" s="10" t="s">
        <v>2880</v>
      </c>
      <c r="B171" s="11">
        <f t="shared" si="17"/>
        <v>45302</v>
      </c>
      <c r="C171" s="11" t="str">
        <f t="shared" si="12"/>
        <v>2024</v>
      </c>
      <c r="D171" s="10" t="str">
        <f t="shared" si="13"/>
        <v>Q1</v>
      </c>
      <c r="E171" s="10">
        <f t="shared" si="14"/>
        <v>1</v>
      </c>
      <c r="F171" s="10" t="str">
        <f t="shared" si="15"/>
        <v>Jan</v>
      </c>
      <c r="G171" s="10" t="str">
        <f t="shared" si="16"/>
        <v>Jan 2024</v>
      </c>
    </row>
    <row r="172" spans="1:7" x14ac:dyDescent="0.3">
      <c r="A172" s="10" t="s">
        <v>2881</v>
      </c>
      <c r="B172" s="11">
        <f t="shared" si="17"/>
        <v>45303</v>
      </c>
      <c r="C172" s="11" t="str">
        <f t="shared" si="12"/>
        <v>2024</v>
      </c>
      <c r="D172" s="10" t="str">
        <f t="shared" si="13"/>
        <v>Q1</v>
      </c>
      <c r="E172" s="10">
        <f t="shared" si="14"/>
        <v>1</v>
      </c>
      <c r="F172" s="10" t="str">
        <f t="shared" si="15"/>
        <v>Jan</v>
      </c>
      <c r="G172" s="10" t="str">
        <f t="shared" si="16"/>
        <v>Jan 2024</v>
      </c>
    </row>
    <row r="173" spans="1:7" x14ac:dyDescent="0.3">
      <c r="A173" s="10" t="s">
        <v>2882</v>
      </c>
      <c r="B173" s="11">
        <f t="shared" si="17"/>
        <v>45304</v>
      </c>
      <c r="C173" s="11" t="str">
        <f t="shared" si="12"/>
        <v>2024</v>
      </c>
      <c r="D173" s="10" t="str">
        <f t="shared" si="13"/>
        <v>Q1</v>
      </c>
      <c r="E173" s="10">
        <f t="shared" si="14"/>
        <v>1</v>
      </c>
      <c r="F173" s="10" t="str">
        <f t="shared" si="15"/>
        <v>Jan</v>
      </c>
      <c r="G173" s="10" t="str">
        <f t="shared" si="16"/>
        <v>Jan 2024</v>
      </c>
    </row>
    <row r="174" spans="1:7" x14ac:dyDescent="0.3">
      <c r="A174" s="10" t="s">
        <v>2883</v>
      </c>
      <c r="B174" s="11">
        <f t="shared" si="17"/>
        <v>45305</v>
      </c>
      <c r="C174" s="11" t="str">
        <f t="shared" si="12"/>
        <v>2024</v>
      </c>
      <c r="D174" s="10" t="str">
        <f t="shared" si="13"/>
        <v>Q1</v>
      </c>
      <c r="E174" s="10">
        <f t="shared" si="14"/>
        <v>1</v>
      </c>
      <c r="F174" s="10" t="str">
        <f t="shared" si="15"/>
        <v>Jan</v>
      </c>
      <c r="G174" s="10" t="str">
        <f t="shared" si="16"/>
        <v>Jan 2024</v>
      </c>
    </row>
    <row r="175" spans="1:7" x14ac:dyDescent="0.3">
      <c r="A175" s="10" t="s">
        <v>2884</v>
      </c>
      <c r="B175" s="11">
        <f t="shared" si="17"/>
        <v>45306</v>
      </c>
      <c r="C175" s="11" t="str">
        <f t="shared" si="12"/>
        <v>2024</v>
      </c>
      <c r="D175" s="10" t="str">
        <f t="shared" si="13"/>
        <v>Q1</v>
      </c>
      <c r="E175" s="10">
        <f t="shared" si="14"/>
        <v>1</v>
      </c>
      <c r="F175" s="10" t="str">
        <f t="shared" si="15"/>
        <v>Jan</v>
      </c>
      <c r="G175" s="10" t="str">
        <f t="shared" si="16"/>
        <v>Jan 2024</v>
      </c>
    </row>
    <row r="176" spans="1:7" x14ac:dyDescent="0.3">
      <c r="A176" s="10" t="s">
        <v>2885</v>
      </c>
      <c r="B176" s="11">
        <f t="shared" si="17"/>
        <v>45307</v>
      </c>
      <c r="C176" s="11" t="str">
        <f t="shared" si="12"/>
        <v>2024</v>
      </c>
      <c r="D176" s="10" t="str">
        <f t="shared" si="13"/>
        <v>Q1</v>
      </c>
      <c r="E176" s="10">
        <f t="shared" si="14"/>
        <v>1</v>
      </c>
      <c r="F176" s="10" t="str">
        <f t="shared" si="15"/>
        <v>Jan</v>
      </c>
      <c r="G176" s="10" t="str">
        <f t="shared" si="16"/>
        <v>Jan 2024</v>
      </c>
    </row>
    <row r="177" spans="1:7" x14ac:dyDescent="0.3">
      <c r="A177" s="10" t="s">
        <v>2886</v>
      </c>
      <c r="B177" s="11">
        <f t="shared" si="17"/>
        <v>45308</v>
      </c>
      <c r="C177" s="11" t="str">
        <f t="shared" si="12"/>
        <v>2024</v>
      </c>
      <c r="D177" s="10" t="str">
        <f t="shared" si="13"/>
        <v>Q1</v>
      </c>
      <c r="E177" s="10">
        <f t="shared" si="14"/>
        <v>1</v>
      </c>
      <c r="F177" s="10" t="str">
        <f t="shared" si="15"/>
        <v>Jan</v>
      </c>
      <c r="G177" s="10" t="str">
        <f t="shared" si="16"/>
        <v>Jan 2024</v>
      </c>
    </row>
    <row r="178" spans="1:7" x14ac:dyDescent="0.3">
      <c r="A178" s="10" t="s">
        <v>2887</v>
      </c>
      <c r="B178" s="11">
        <f t="shared" si="17"/>
        <v>45309</v>
      </c>
      <c r="C178" s="11" t="str">
        <f t="shared" si="12"/>
        <v>2024</v>
      </c>
      <c r="D178" s="10" t="str">
        <f t="shared" si="13"/>
        <v>Q1</v>
      </c>
      <c r="E178" s="10">
        <f t="shared" si="14"/>
        <v>1</v>
      </c>
      <c r="F178" s="10" t="str">
        <f t="shared" si="15"/>
        <v>Jan</v>
      </c>
      <c r="G178" s="10" t="str">
        <f t="shared" si="16"/>
        <v>Jan 2024</v>
      </c>
    </row>
    <row r="179" spans="1:7" x14ac:dyDescent="0.3">
      <c r="A179" s="10" t="s">
        <v>2888</v>
      </c>
      <c r="B179" s="11">
        <f t="shared" si="17"/>
        <v>45310</v>
      </c>
      <c r="C179" s="11" t="str">
        <f t="shared" si="12"/>
        <v>2024</v>
      </c>
      <c r="D179" s="10" t="str">
        <f t="shared" si="13"/>
        <v>Q1</v>
      </c>
      <c r="E179" s="10">
        <f t="shared" si="14"/>
        <v>1</v>
      </c>
      <c r="F179" s="10" t="str">
        <f t="shared" si="15"/>
        <v>Jan</v>
      </c>
      <c r="G179" s="10" t="str">
        <f t="shared" si="16"/>
        <v>Jan 2024</v>
      </c>
    </row>
    <row r="180" spans="1:7" x14ac:dyDescent="0.3">
      <c r="A180" s="10" t="s">
        <v>2889</v>
      </c>
      <c r="B180" s="11">
        <f t="shared" si="17"/>
        <v>45311</v>
      </c>
      <c r="C180" s="11" t="str">
        <f t="shared" si="12"/>
        <v>2024</v>
      </c>
      <c r="D180" s="10" t="str">
        <f t="shared" si="13"/>
        <v>Q1</v>
      </c>
      <c r="E180" s="10">
        <f t="shared" si="14"/>
        <v>1</v>
      </c>
      <c r="F180" s="10" t="str">
        <f t="shared" si="15"/>
        <v>Jan</v>
      </c>
      <c r="G180" s="10" t="str">
        <f t="shared" si="16"/>
        <v>Jan 2024</v>
      </c>
    </row>
    <row r="181" spans="1:7" x14ac:dyDescent="0.3">
      <c r="A181" s="10" t="s">
        <v>2890</v>
      </c>
      <c r="B181" s="11">
        <f t="shared" si="17"/>
        <v>45312</v>
      </c>
      <c r="C181" s="11" t="str">
        <f t="shared" si="12"/>
        <v>2024</v>
      </c>
      <c r="D181" s="10" t="str">
        <f t="shared" si="13"/>
        <v>Q1</v>
      </c>
      <c r="E181" s="10">
        <f t="shared" si="14"/>
        <v>1</v>
      </c>
      <c r="F181" s="10" t="str">
        <f t="shared" si="15"/>
        <v>Jan</v>
      </c>
      <c r="G181" s="10" t="str">
        <f t="shared" si="16"/>
        <v>Jan 2024</v>
      </c>
    </row>
    <row r="182" spans="1:7" x14ac:dyDescent="0.3">
      <c r="A182" s="10" t="s">
        <v>2891</v>
      </c>
      <c r="B182" s="11">
        <f t="shared" si="17"/>
        <v>45313</v>
      </c>
      <c r="C182" s="11" t="str">
        <f t="shared" si="12"/>
        <v>2024</v>
      </c>
      <c r="D182" s="10" t="str">
        <f t="shared" si="13"/>
        <v>Q1</v>
      </c>
      <c r="E182" s="10">
        <f t="shared" si="14"/>
        <v>1</v>
      </c>
      <c r="F182" s="10" t="str">
        <f t="shared" si="15"/>
        <v>Jan</v>
      </c>
      <c r="G182" s="10" t="str">
        <f t="shared" si="16"/>
        <v>Jan 2024</v>
      </c>
    </row>
    <row r="183" spans="1:7" x14ac:dyDescent="0.3">
      <c r="A183" s="10" t="s">
        <v>2892</v>
      </c>
      <c r="B183" s="11">
        <f t="shared" si="17"/>
        <v>45314</v>
      </c>
      <c r="C183" s="11" t="str">
        <f t="shared" si="12"/>
        <v>2024</v>
      </c>
      <c r="D183" s="10" t="str">
        <f t="shared" si="13"/>
        <v>Q1</v>
      </c>
      <c r="E183" s="10">
        <f t="shared" si="14"/>
        <v>1</v>
      </c>
      <c r="F183" s="10" t="str">
        <f t="shared" si="15"/>
        <v>Jan</v>
      </c>
      <c r="G183" s="10" t="str">
        <f t="shared" si="16"/>
        <v>Jan 2024</v>
      </c>
    </row>
    <row r="184" spans="1:7" x14ac:dyDescent="0.3">
      <c r="A184" s="10" t="s">
        <v>2893</v>
      </c>
      <c r="B184" s="11">
        <f t="shared" si="17"/>
        <v>45315</v>
      </c>
      <c r="C184" s="11" t="str">
        <f t="shared" si="12"/>
        <v>2024</v>
      </c>
      <c r="D184" s="10" t="str">
        <f t="shared" si="13"/>
        <v>Q1</v>
      </c>
      <c r="E184" s="10">
        <f t="shared" si="14"/>
        <v>1</v>
      </c>
      <c r="F184" s="10" t="str">
        <f t="shared" si="15"/>
        <v>Jan</v>
      </c>
      <c r="G184" s="10" t="str">
        <f t="shared" si="16"/>
        <v>Jan 2024</v>
      </c>
    </row>
    <row r="185" spans="1:7" x14ac:dyDescent="0.3">
      <c r="A185" s="10" t="s">
        <v>2894</v>
      </c>
      <c r="B185" s="11">
        <f t="shared" si="17"/>
        <v>45316</v>
      </c>
      <c r="C185" s="11" t="str">
        <f t="shared" si="12"/>
        <v>2024</v>
      </c>
      <c r="D185" s="10" t="str">
        <f t="shared" si="13"/>
        <v>Q1</v>
      </c>
      <c r="E185" s="10">
        <f t="shared" si="14"/>
        <v>1</v>
      </c>
      <c r="F185" s="10" t="str">
        <f t="shared" si="15"/>
        <v>Jan</v>
      </c>
      <c r="G185" s="10" t="str">
        <f t="shared" si="16"/>
        <v>Jan 2024</v>
      </c>
    </row>
    <row r="186" spans="1:7" x14ac:dyDescent="0.3">
      <c r="A186" s="10" t="s">
        <v>2895</v>
      </c>
      <c r="B186" s="11">
        <f t="shared" si="17"/>
        <v>45317</v>
      </c>
      <c r="C186" s="11" t="str">
        <f t="shared" si="12"/>
        <v>2024</v>
      </c>
      <c r="D186" s="10" t="str">
        <f t="shared" si="13"/>
        <v>Q1</v>
      </c>
      <c r="E186" s="10">
        <f t="shared" si="14"/>
        <v>1</v>
      </c>
      <c r="F186" s="10" t="str">
        <f t="shared" si="15"/>
        <v>Jan</v>
      </c>
      <c r="G186" s="10" t="str">
        <f t="shared" si="16"/>
        <v>Jan 2024</v>
      </c>
    </row>
    <row r="187" spans="1:7" x14ac:dyDescent="0.3">
      <c r="A187" s="10" t="s">
        <v>2896</v>
      </c>
      <c r="B187" s="11">
        <f t="shared" si="17"/>
        <v>45318</v>
      </c>
      <c r="C187" s="11" t="str">
        <f t="shared" si="12"/>
        <v>2024</v>
      </c>
      <c r="D187" s="10" t="str">
        <f t="shared" si="13"/>
        <v>Q1</v>
      </c>
      <c r="E187" s="10">
        <f t="shared" si="14"/>
        <v>1</v>
      </c>
      <c r="F187" s="10" t="str">
        <f t="shared" si="15"/>
        <v>Jan</v>
      </c>
      <c r="G187" s="10" t="str">
        <f t="shared" si="16"/>
        <v>Jan 2024</v>
      </c>
    </row>
    <row r="188" spans="1:7" x14ac:dyDescent="0.3">
      <c r="A188" s="10" t="s">
        <v>2897</v>
      </c>
      <c r="B188" s="11">
        <f t="shared" si="17"/>
        <v>45319</v>
      </c>
      <c r="C188" s="11" t="str">
        <f t="shared" si="12"/>
        <v>2024</v>
      </c>
      <c r="D188" s="10" t="str">
        <f t="shared" si="13"/>
        <v>Q1</v>
      </c>
      <c r="E188" s="10">
        <f t="shared" si="14"/>
        <v>1</v>
      </c>
      <c r="F188" s="10" t="str">
        <f t="shared" si="15"/>
        <v>Jan</v>
      </c>
      <c r="G188" s="10" t="str">
        <f t="shared" si="16"/>
        <v>Jan 2024</v>
      </c>
    </row>
    <row r="189" spans="1:7" x14ac:dyDescent="0.3">
      <c r="A189" s="10" t="s">
        <v>2898</v>
      </c>
      <c r="B189" s="11">
        <f t="shared" si="17"/>
        <v>45320</v>
      </c>
      <c r="C189" s="11" t="str">
        <f t="shared" si="12"/>
        <v>2024</v>
      </c>
      <c r="D189" s="10" t="str">
        <f t="shared" si="13"/>
        <v>Q1</v>
      </c>
      <c r="E189" s="10">
        <f t="shared" si="14"/>
        <v>1</v>
      </c>
      <c r="F189" s="10" t="str">
        <f t="shared" si="15"/>
        <v>Jan</v>
      </c>
      <c r="G189" s="10" t="str">
        <f t="shared" si="16"/>
        <v>Jan 2024</v>
      </c>
    </row>
    <row r="190" spans="1:7" x14ac:dyDescent="0.3">
      <c r="A190" s="10" t="s">
        <v>2899</v>
      </c>
      <c r="B190" s="11">
        <f t="shared" si="17"/>
        <v>45321</v>
      </c>
      <c r="C190" s="11" t="str">
        <f t="shared" si="12"/>
        <v>2024</v>
      </c>
      <c r="D190" s="10" t="str">
        <f t="shared" si="13"/>
        <v>Q1</v>
      </c>
      <c r="E190" s="10">
        <f t="shared" si="14"/>
        <v>1</v>
      </c>
      <c r="F190" s="10" t="str">
        <f t="shared" si="15"/>
        <v>Jan</v>
      </c>
      <c r="G190" s="10" t="str">
        <f t="shared" si="16"/>
        <v>Jan 2024</v>
      </c>
    </row>
    <row r="191" spans="1:7" x14ac:dyDescent="0.3">
      <c r="A191" s="10" t="s">
        <v>2900</v>
      </c>
      <c r="B191" s="11">
        <f t="shared" si="17"/>
        <v>45322</v>
      </c>
      <c r="C191" s="11" t="str">
        <f t="shared" si="12"/>
        <v>2024</v>
      </c>
      <c r="D191" s="10" t="str">
        <f t="shared" si="13"/>
        <v>Q1</v>
      </c>
      <c r="E191" s="10">
        <f t="shared" si="14"/>
        <v>1</v>
      </c>
      <c r="F191" s="10" t="str">
        <f t="shared" si="15"/>
        <v>Jan</v>
      </c>
      <c r="G191" s="10" t="str">
        <f t="shared" si="16"/>
        <v>Jan 2024</v>
      </c>
    </row>
    <row r="192" spans="1:7" x14ac:dyDescent="0.3">
      <c r="A192" s="10" t="s">
        <v>2901</v>
      </c>
      <c r="B192" s="11">
        <f t="shared" si="17"/>
        <v>45323</v>
      </c>
      <c r="C192" s="11" t="str">
        <f t="shared" si="12"/>
        <v>2024</v>
      </c>
      <c r="D192" s="10" t="str">
        <f t="shared" si="13"/>
        <v>Q1</v>
      </c>
      <c r="E192" s="10">
        <f t="shared" si="14"/>
        <v>2</v>
      </c>
      <c r="F192" s="10" t="str">
        <f t="shared" si="15"/>
        <v>Feb</v>
      </c>
      <c r="G192" s="10" t="str">
        <f t="shared" si="16"/>
        <v>Feb 2024</v>
      </c>
    </row>
    <row r="193" spans="1:7" x14ac:dyDescent="0.3">
      <c r="A193" s="10" t="s">
        <v>2902</v>
      </c>
      <c r="B193" s="11">
        <f t="shared" si="17"/>
        <v>45324</v>
      </c>
      <c r="C193" s="11" t="str">
        <f t="shared" si="12"/>
        <v>2024</v>
      </c>
      <c r="D193" s="10" t="str">
        <f t="shared" si="13"/>
        <v>Q1</v>
      </c>
      <c r="E193" s="10">
        <f t="shared" si="14"/>
        <v>2</v>
      </c>
      <c r="F193" s="10" t="str">
        <f t="shared" si="15"/>
        <v>Feb</v>
      </c>
      <c r="G193" s="10" t="str">
        <f t="shared" si="16"/>
        <v>Feb 2024</v>
      </c>
    </row>
    <row r="194" spans="1:7" x14ac:dyDescent="0.3">
      <c r="A194" s="10" t="s">
        <v>2903</v>
      </c>
      <c r="B194" s="11">
        <f t="shared" si="17"/>
        <v>45325</v>
      </c>
      <c r="C194" s="11" t="str">
        <f t="shared" si="12"/>
        <v>2024</v>
      </c>
      <c r="D194" s="10" t="str">
        <f t="shared" si="13"/>
        <v>Q1</v>
      </c>
      <c r="E194" s="10">
        <f t="shared" si="14"/>
        <v>2</v>
      </c>
      <c r="F194" s="10" t="str">
        <f t="shared" si="15"/>
        <v>Feb</v>
      </c>
      <c r="G194" s="10" t="str">
        <f t="shared" si="16"/>
        <v>Feb 2024</v>
      </c>
    </row>
    <row r="195" spans="1:7" x14ac:dyDescent="0.3">
      <c r="A195" s="10" t="s">
        <v>2904</v>
      </c>
      <c r="B195" s="11">
        <f t="shared" si="17"/>
        <v>45326</v>
      </c>
      <c r="C195" s="11" t="str">
        <f t="shared" ref="C195:C258" si="18">TEXT(B195,"YYYY")</f>
        <v>2024</v>
      </c>
      <c r="D195" s="10" t="str">
        <f t="shared" ref="D195:D258" si="19">"Q"&amp;ROUNDUP(MONTH(B195)/3,0)</f>
        <v>Q1</v>
      </c>
      <c r="E195" s="10">
        <f t="shared" ref="E195:E258" si="20">MONTH(B195)</f>
        <v>2</v>
      </c>
      <c r="F195" s="10" t="str">
        <f t="shared" ref="F195:F258" si="21">TEXT(B195,"MMM")</f>
        <v>Feb</v>
      </c>
      <c r="G195" s="10" t="str">
        <f t="shared" ref="G195:G258" si="22">TEXT(B195,"mmm yyyy")</f>
        <v>Feb 2024</v>
      </c>
    </row>
    <row r="196" spans="1:7" x14ac:dyDescent="0.3">
      <c r="A196" s="10" t="s">
        <v>2905</v>
      </c>
      <c r="B196" s="11">
        <f t="shared" ref="B196:B259" si="23">B195+1</f>
        <v>45327</v>
      </c>
      <c r="C196" s="11" t="str">
        <f t="shared" si="18"/>
        <v>2024</v>
      </c>
      <c r="D196" s="10" t="str">
        <f t="shared" si="19"/>
        <v>Q1</v>
      </c>
      <c r="E196" s="10">
        <f t="shared" si="20"/>
        <v>2</v>
      </c>
      <c r="F196" s="10" t="str">
        <f t="shared" si="21"/>
        <v>Feb</v>
      </c>
      <c r="G196" s="10" t="str">
        <f t="shared" si="22"/>
        <v>Feb 2024</v>
      </c>
    </row>
    <row r="197" spans="1:7" x14ac:dyDescent="0.3">
      <c r="A197" s="10" t="s">
        <v>2906</v>
      </c>
      <c r="B197" s="11">
        <f t="shared" si="23"/>
        <v>45328</v>
      </c>
      <c r="C197" s="11" t="str">
        <f t="shared" si="18"/>
        <v>2024</v>
      </c>
      <c r="D197" s="10" t="str">
        <f t="shared" si="19"/>
        <v>Q1</v>
      </c>
      <c r="E197" s="10">
        <f t="shared" si="20"/>
        <v>2</v>
      </c>
      <c r="F197" s="10" t="str">
        <f t="shared" si="21"/>
        <v>Feb</v>
      </c>
      <c r="G197" s="10" t="str">
        <f t="shared" si="22"/>
        <v>Feb 2024</v>
      </c>
    </row>
    <row r="198" spans="1:7" x14ac:dyDescent="0.3">
      <c r="A198" s="10" t="s">
        <v>2907</v>
      </c>
      <c r="B198" s="11">
        <f t="shared" si="23"/>
        <v>45329</v>
      </c>
      <c r="C198" s="11" t="str">
        <f t="shared" si="18"/>
        <v>2024</v>
      </c>
      <c r="D198" s="10" t="str">
        <f t="shared" si="19"/>
        <v>Q1</v>
      </c>
      <c r="E198" s="10">
        <f t="shared" si="20"/>
        <v>2</v>
      </c>
      <c r="F198" s="10" t="str">
        <f t="shared" si="21"/>
        <v>Feb</v>
      </c>
      <c r="G198" s="10" t="str">
        <f t="shared" si="22"/>
        <v>Feb 2024</v>
      </c>
    </row>
    <row r="199" spans="1:7" x14ac:dyDescent="0.3">
      <c r="A199" s="10" t="s">
        <v>2908</v>
      </c>
      <c r="B199" s="11">
        <f t="shared" si="23"/>
        <v>45330</v>
      </c>
      <c r="C199" s="11" t="str">
        <f t="shared" si="18"/>
        <v>2024</v>
      </c>
      <c r="D199" s="10" t="str">
        <f t="shared" si="19"/>
        <v>Q1</v>
      </c>
      <c r="E199" s="10">
        <f t="shared" si="20"/>
        <v>2</v>
      </c>
      <c r="F199" s="10" t="str">
        <f t="shared" si="21"/>
        <v>Feb</v>
      </c>
      <c r="G199" s="10" t="str">
        <f t="shared" si="22"/>
        <v>Feb 2024</v>
      </c>
    </row>
    <row r="200" spans="1:7" x14ac:dyDescent="0.3">
      <c r="A200" s="10" t="s">
        <v>2909</v>
      </c>
      <c r="B200" s="11">
        <f t="shared" si="23"/>
        <v>45331</v>
      </c>
      <c r="C200" s="11" t="str">
        <f t="shared" si="18"/>
        <v>2024</v>
      </c>
      <c r="D200" s="10" t="str">
        <f t="shared" si="19"/>
        <v>Q1</v>
      </c>
      <c r="E200" s="10">
        <f t="shared" si="20"/>
        <v>2</v>
      </c>
      <c r="F200" s="10" t="str">
        <f t="shared" si="21"/>
        <v>Feb</v>
      </c>
      <c r="G200" s="10" t="str">
        <f t="shared" si="22"/>
        <v>Feb 2024</v>
      </c>
    </row>
    <row r="201" spans="1:7" x14ac:dyDescent="0.3">
      <c r="A201" s="10" t="s">
        <v>2910</v>
      </c>
      <c r="B201" s="11">
        <f t="shared" si="23"/>
        <v>45332</v>
      </c>
      <c r="C201" s="11" t="str">
        <f t="shared" si="18"/>
        <v>2024</v>
      </c>
      <c r="D201" s="10" t="str">
        <f t="shared" si="19"/>
        <v>Q1</v>
      </c>
      <c r="E201" s="10">
        <f t="shared" si="20"/>
        <v>2</v>
      </c>
      <c r="F201" s="10" t="str">
        <f t="shared" si="21"/>
        <v>Feb</v>
      </c>
      <c r="G201" s="10" t="str">
        <f t="shared" si="22"/>
        <v>Feb 2024</v>
      </c>
    </row>
    <row r="202" spans="1:7" x14ac:dyDescent="0.3">
      <c r="A202" s="10" t="s">
        <v>2911</v>
      </c>
      <c r="B202" s="11">
        <f t="shared" si="23"/>
        <v>45333</v>
      </c>
      <c r="C202" s="11" t="str">
        <f t="shared" si="18"/>
        <v>2024</v>
      </c>
      <c r="D202" s="10" t="str">
        <f t="shared" si="19"/>
        <v>Q1</v>
      </c>
      <c r="E202" s="10">
        <f t="shared" si="20"/>
        <v>2</v>
      </c>
      <c r="F202" s="10" t="str">
        <f t="shared" si="21"/>
        <v>Feb</v>
      </c>
      <c r="G202" s="10" t="str">
        <f t="shared" si="22"/>
        <v>Feb 2024</v>
      </c>
    </row>
    <row r="203" spans="1:7" x14ac:dyDescent="0.3">
      <c r="A203" s="10" t="s">
        <v>2912</v>
      </c>
      <c r="B203" s="11">
        <f t="shared" si="23"/>
        <v>45334</v>
      </c>
      <c r="C203" s="11" t="str">
        <f t="shared" si="18"/>
        <v>2024</v>
      </c>
      <c r="D203" s="10" t="str">
        <f t="shared" si="19"/>
        <v>Q1</v>
      </c>
      <c r="E203" s="10">
        <f t="shared" si="20"/>
        <v>2</v>
      </c>
      <c r="F203" s="10" t="str">
        <f t="shared" si="21"/>
        <v>Feb</v>
      </c>
      <c r="G203" s="10" t="str">
        <f t="shared" si="22"/>
        <v>Feb 2024</v>
      </c>
    </row>
    <row r="204" spans="1:7" x14ac:dyDescent="0.3">
      <c r="A204" s="10" t="s">
        <v>2913</v>
      </c>
      <c r="B204" s="11">
        <f t="shared" si="23"/>
        <v>45335</v>
      </c>
      <c r="C204" s="11" t="str">
        <f t="shared" si="18"/>
        <v>2024</v>
      </c>
      <c r="D204" s="10" t="str">
        <f t="shared" si="19"/>
        <v>Q1</v>
      </c>
      <c r="E204" s="10">
        <f t="shared" si="20"/>
        <v>2</v>
      </c>
      <c r="F204" s="10" t="str">
        <f t="shared" si="21"/>
        <v>Feb</v>
      </c>
      <c r="G204" s="10" t="str">
        <f t="shared" si="22"/>
        <v>Feb 2024</v>
      </c>
    </row>
    <row r="205" spans="1:7" x14ac:dyDescent="0.3">
      <c r="A205" s="10" t="s">
        <v>2914</v>
      </c>
      <c r="B205" s="11">
        <f t="shared" si="23"/>
        <v>45336</v>
      </c>
      <c r="C205" s="11" t="str">
        <f t="shared" si="18"/>
        <v>2024</v>
      </c>
      <c r="D205" s="10" t="str">
        <f t="shared" si="19"/>
        <v>Q1</v>
      </c>
      <c r="E205" s="10">
        <f t="shared" si="20"/>
        <v>2</v>
      </c>
      <c r="F205" s="10" t="str">
        <f t="shared" si="21"/>
        <v>Feb</v>
      </c>
      <c r="G205" s="10" t="str">
        <f t="shared" si="22"/>
        <v>Feb 2024</v>
      </c>
    </row>
    <row r="206" spans="1:7" x14ac:dyDescent="0.3">
      <c r="A206" s="10" t="s">
        <v>2915</v>
      </c>
      <c r="B206" s="11">
        <f t="shared" si="23"/>
        <v>45337</v>
      </c>
      <c r="C206" s="11" t="str">
        <f t="shared" si="18"/>
        <v>2024</v>
      </c>
      <c r="D206" s="10" t="str">
        <f t="shared" si="19"/>
        <v>Q1</v>
      </c>
      <c r="E206" s="10">
        <f t="shared" si="20"/>
        <v>2</v>
      </c>
      <c r="F206" s="10" t="str">
        <f t="shared" si="21"/>
        <v>Feb</v>
      </c>
      <c r="G206" s="10" t="str">
        <f t="shared" si="22"/>
        <v>Feb 2024</v>
      </c>
    </row>
    <row r="207" spans="1:7" x14ac:dyDescent="0.3">
      <c r="A207" s="10" t="s">
        <v>2916</v>
      </c>
      <c r="B207" s="11">
        <f t="shared" si="23"/>
        <v>45338</v>
      </c>
      <c r="C207" s="11" t="str">
        <f t="shared" si="18"/>
        <v>2024</v>
      </c>
      <c r="D207" s="10" t="str">
        <f t="shared" si="19"/>
        <v>Q1</v>
      </c>
      <c r="E207" s="10">
        <f t="shared" si="20"/>
        <v>2</v>
      </c>
      <c r="F207" s="10" t="str">
        <f t="shared" si="21"/>
        <v>Feb</v>
      </c>
      <c r="G207" s="10" t="str">
        <f t="shared" si="22"/>
        <v>Feb 2024</v>
      </c>
    </row>
    <row r="208" spans="1:7" x14ac:dyDescent="0.3">
      <c r="A208" s="10" t="s">
        <v>2917</v>
      </c>
      <c r="B208" s="11">
        <f t="shared" si="23"/>
        <v>45339</v>
      </c>
      <c r="C208" s="11" t="str">
        <f t="shared" si="18"/>
        <v>2024</v>
      </c>
      <c r="D208" s="10" t="str">
        <f t="shared" si="19"/>
        <v>Q1</v>
      </c>
      <c r="E208" s="10">
        <f t="shared" si="20"/>
        <v>2</v>
      </c>
      <c r="F208" s="10" t="str">
        <f t="shared" si="21"/>
        <v>Feb</v>
      </c>
      <c r="G208" s="10" t="str">
        <f t="shared" si="22"/>
        <v>Feb 2024</v>
      </c>
    </row>
    <row r="209" spans="1:7" x14ac:dyDescent="0.3">
      <c r="A209" s="10" t="s">
        <v>2918</v>
      </c>
      <c r="B209" s="11">
        <f t="shared" si="23"/>
        <v>45340</v>
      </c>
      <c r="C209" s="11" t="str">
        <f t="shared" si="18"/>
        <v>2024</v>
      </c>
      <c r="D209" s="10" t="str">
        <f t="shared" si="19"/>
        <v>Q1</v>
      </c>
      <c r="E209" s="10">
        <f t="shared" si="20"/>
        <v>2</v>
      </c>
      <c r="F209" s="10" t="str">
        <f t="shared" si="21"/>
        <v>Feb</v>
      </c>
      <c r="G209" s="10" t="str">
        <f t="shared" si="22"/>
        <v>Feb 2024</v>
      </c>
    </row>
    <row r="210" spans="1:7" x14ac:dyDescent="0.3">
      <c r="A210" s="10" t="s">
        <v>2919</v>
      </c>
      <c r="B210" s="11">
        <f t="shared" si="23"/>
        <v>45341</v>
      </c>
      <c r="C210" s="11" t="str">
        <f t="shared" si="18"/>
        <v>2024</v>
      </c>
      <c r="D210" s="10" t="str">
        <f t="shared" si="19"/>
        <v>Q1</v>
      </c>
      <c r="E210" s="10">
        <f t="shared" si="20"/>
        <v>2</v>
      </c>
      <c r="F210" s="10" t="str">
        <f t="shared" si="21"/>
        <v>Feb</v>
      </c>
      <c r="G210" s="10" t="str">
        <f t="shared" si="22"/>
        <v>Feb 2024</v>
      </c>
    </row>
    <row r="211" spans="1:7" x14ac:dyDescent="0.3">
      <c r="A211" s="10" t="s">
        <v>2920</v>
      </c>
      <c r="B211" s="11">
        <f t="shared" si="23"/>
        <v>45342</v>
      </c>
      <c r="C211" s="11" t="str">
        <f t="shared" si="18"/>
        <v>2024</v>
      </c>
      <c r="D211" s="10" t="str">
        <f t="shared" si="19"/>
        <v>Q1</v>
      </c>
      <c r="E211" s="10">
        <f t="shared" si="20"/>
        <v>2</v>
      </c>
      <c r="F211" s="10" t="str">
        <f t="shared" si="21"/>
        <v>Feb</v>
      </c>
      <c r="G211" s="10" t="str">
        <f t="shared" si="22"/>
        <v>Feb 2024</v>
      </c>
    </row>
    <row r="212" spans="1:7" x14ac:dyDescent="0.3">
      <c r="A212" s="10" t="s">
        <v>2921</v>
      </c>
      <c r="B212" s="11">
        <f t="shared" si="23"/>
        <v>45343</v>
      </c>
      <c r="C212" s="11" t="str">
        <f t="shared" si="18"/>
        <v>2024</v>
      </c>
      <c r="D212" s="10" t="str">
        <f t="shared" si="19"/>
        <v>Q1</v>
      </c>
      <c r="E212" s="10">
        <f t="shared" si="20"/>
        <v>2</v>
      </c>
      <c r="F212" s="10" t="str">
        <f t="shared" si="21"/>
        <v>Feb</v>
      </c>
      <c r="G212" s="10" t="str">
        <f t="shared" si="22"/>
        <v>Feb 2024</v>
      </c>
    </row>
    <row r="213" spans="1:7" x14ac:dyDescent="0.3">
      <c r="A213" s="10" t="s">
        <v>2922</v>
      </c>
      <c r="B213" s="11">
        <f t="shared" si="23"/>
        <v>45344</v>
      </c>
      <c r="C213" s="11" t="str">
        <f t="shared" si="18"/>
        <v>2024</v>
      </c>
      <c r="D213" s="10" t="str">
        <f t="shared" si="19"/>
        <v>Q1</v>
      </c>
      <c r="E213" s="10">
        <f t="shared" si="20"/>
        <v>2</v>
      </c>
      <c r="F213" s="10" t="str">
        <f t="shared" si="21"/>
        <v>Feb</v>
      </c>
      <c r="G213" s="10" t="str">
        <f t="shared" si="22"/>
        <v>Feb 2024</v>
      </c>
    </row>
    <row r="214" spans="1:7" x14ac:dyDescent="0.3">
      <c r="A214" s="10" t="s">
        <v>2923</v>
      </c>
      <c r="B214" s="11">
        <f t="shared" si="23"/>
        <v>45345</v>
      </c>
      <c r="C214" s="11" t="str">
        <f t="shared" si="18"/>
        <v>2024</v>
      </c>
      <c r="D214" s="10" t="str">
        <f t="shared" si="19"/>
        <v>Q1</v>
      </c>
      <c r="E214" s="10">
        <f t="shared" si="20"/>
        <v>2</v>
      </c>
      <c r="F214" s="10" t="str">
        <f t="shared" si="21"/>
        <v>Feb</v>
      </c>
      <c r="G214" s="10" t="str">
        <f t="shared" si="22"/>
        <v>Feb 2024</v>
      </c>
    </row>
    <row r="215" spans="1:7" x14ac:dyDescent="0.3">
      <c r="A215" s="10" t="s">
        <v>2924</v>
      </c>
      <c r="B215" s="11">
        <f t="shared" si="23"/>
        <v>45346</v>
      </c>
      <c r="C215" s="11" t="str">
        <f t="shared" si="18"/>
        <v>2024</v>
      </c>
      <c r="D215" s="10" t="str">
        <f t="shared" si="19"/>
        <v>Q1</v>
      </c>
      <c r="E215" s="10">
        <f t="shared" si="20"/>
        <v>2</v>
      </c>
      <c r="F215" s="10" t="str">
        <f t="shared" si="21"/>
        <v>Feb</v>
      </c>
      <c r="G215" s="10" t="str">
        <f t="shared" si="22"/>
        <v>Feb 2024</v>
      </c>
    </row>
    <row r="216" spans="1:7" x14ac:dyDescent="0.3">
      <c r="A216" s="10" t="s">
        <v>2925</v>
      </c>
      <c r="B216" s="11">
        <f t="shared" si="23"/>
        <v>45347</v>
      </c>
      <c r="C216" s="11" t="str">
        <f t="shared" si="18"/>
        <v>2024</v>
      </c>
      <c r="D216" s="10" t="str">
        <f t="shared" si="19"/>
        <v>Q1</v>
      </c>
      <c r="E216" s="10">
        <f t="shared" si="20"/>
        <v>2</v>
      </c>
      <c r="F216" s="10" t="str">
        <f t="shared" si="21"/>
        <v>Feb</v>
      </c>
      <c r="G216" s="10" t="str">
        <f t="shared" si="22"/>
        <v>Feb 2024</v>
      </c>
    </row>
    <row r="217" spans="1:7" x14ac:dyDescent="0.3">
      <c r="A217" s="10" t="s">
        <v>2926</v>
      </c>
      <c r="B217" s="11">
        <f t="shared" si="23"/>
        <v>45348</v>
      </c>
      <c r="C217" s="11" t="str">
        <f t="shared" si="18"/>
        <v>2024</v>
      </c>
      <c r="D217" s="10" t="str">
        <f t="shared" si="19"/>
        <v>Q1</v>
      </c>
      <c r="E217" s="10">
        <f t="shared" si="20"/>
        <v>2</v>
      </c>
      <c r="F217" s="10" t="str">
        <f t="shared" si="21"/>
        <v>Feb</v>
      </c>
      <c r="G217" s="10" t="str">
        <f t="shared" si="22"/>
        <v>Feb 2024</v>
      </c>
    </row>
    <row r="218" spans="1:7" x14ac:dyDescent="0.3">
      <c r="A218" s="10" t="s">
        <v>2927</v>
      </c>
      <c r="B218" s="11">
        <f t="shared" si="23"/>
        <v>45349</v>
      </c>
      <c r="C218" s="11" t="str">
        <f t="shared" si="18"/>
        <v>2024</v>
      </c>
      <c r="D218" s="10" t="str">
        <f t="shared" si="19"/>
        <v>Q1</v>
      </c>
      <c r="E218" s="10">
        <f t="shared" si="20"/>
        <v>2</v>
      </c>
      <c r="F218" s="10" t="str">
        <f t="shared" si="21"/>
        <v>Feb</v>
      </c>
      <c r="G218" s="10" t="str">
        <f t="shared" si="22"/>
        <v>Feb 2024</v>
      </c>
    </row>
    <row r="219" spans="1:7" x14ac:dyDescent="0.3">
      <c r="A219" s="10" t="s">
        <v>2928</v>
      </c>
      <c r="B219" s="11">
        <f t="shared" si="23"/>
        <v>45350</v>
      </c>
      <c r="C219" s="11" t="str">
        <f t="shared" si="18"/>
        <v>2024</v>
      </c>
      <c r="D219" s="10" t="str">
        <f t="shared" si="19"/>
        <v>Q1</v>
      </c>
      <c r="E219" s="10">
        <f t="shared" si="20"/>
        <v>2</v>
      </c>
      <c r="F219" s="10" t="str">
        <f t="shared" si="21"/>
        <v>Feb</v>
      </c>
      <c r="G219" s="10" t="str">
        <f t="shared" si="22"/>
        <v>Feb 2024</v>
      </c>
    </row>
    <row r="220" spans="1:7" x14ac:dyDescent="0.3">
      <c r="A220" s="10" t="s">
        <v>2929</v>
      </c>
      <c r="B220" s="11">
        <f t="shared" si="23"/>
        <v>45351</v>
      </c>
      <c r="C220" s="11" t="str">
        <f t="shared" si="18"/>
        <v>2024</v>
      </c>
      <c r="D220" s="10" t="str">
        <f t="shared" si="19"/>
        <v>Q1</v>
      </c>
      <c r="E220" s="10">
        <f t="shared" si="20"/>
        <v>2</v>
      </c>
      <c r="F220" s="10" t="str">
        <f t="shared" si="21"/>
        <v>Feb</v>
      </c>
      <c r="G220" s="10" t="str">
        <f t="shared" si="22"/>
        <v>Feb 2024</v>
      </c>
    </row>
    <row r="221" spans="1:7" x14ac:dyDescent="0.3">
      <c r="A221" s="10" t="s">
        <v>2930</v>
      </c>
      <c r="B221" s="11">
        <f t="shared" si="23"/>
        <v>45352</v>
      </c>
      <c r="C221" s="11" t="str">
        <f t="shared" si="18"/>
        <v>2024</v>
      </c>
      <c r="D221" s="10" t="str">
        <f t="shared" si="19"/>
        <v>Q1</v>
      </c>
      <c r="E221" s="10">
        <f t="shared" si="20"/>
        <v>3</v>
      </c>
      <c r="F221" s="10" t="str">
        <f t="shared" si="21"/>
        <v>Mar</v>
      </c>
      <c r="G221" s="10" t="str">
        <f t="shared" si="22"/>
        <v>Mar 2024</v>
      </c>
    </row>
    <row r="222" spans="1:7" x14ac:dyDescent="0.3">
      <c r="A222" s="10" t="s">
        <v>2931</v>
      </c>
      <c r="B222" s="11">
        <f t="shared" si="23"/>
        <v>45353</v>
      </c>
      <c r="C222" s="11" t="str">
        <f t="shared" si="18"/>
        <v>2024</v>
      </c>
      <c r="D222" s="10" t="str">
        <f t="shared" si="19"/>
        <v>Q1</v>
      </c>
      <c r="E222" s="10">
        <f t="shared" si="20"/>
        <v>3</v>
      </c>
      <c r="F222" s="10" t="str">
        <f t="shared" si="21"/>
        <v>Mar</v>
      </c>
      <c r="G222" s="10" t="str">
        <f t="shared" si="22"/>
        <v>Mar 2024</v>
      </c>
    </row>
    <row r="223" spans="1:7" x14ac:dyDescent="0.3">
      <c r="A223" s="10" t="s">
        <v>2932</v>
      </c>
      <c r="B223" s="11">
        <f t="shared" si="23"/>
        <v>45354</v>
      </c>
      <c r="C223" s="11" t="str">
        <f t="shared" si="18"/>
        <v>2024</v>
      </c>
      <c r="D223" s="10" t="str">
        <f t="shared" si="19"/>
        <v>Q1</v>
      </c>
      <c r="E223" s="10">
        <f t="shared" si="20"/>
        <v>3</v>
      </c>
      <c r="F223" s="10" t="str">
        <f t="shared" si="21"/>
        <v>Mar</v>
      </c>
      <c r="G223" s="10" t="str">
        <f t="shared" si="22"/>
        <v>Mar 2024</v>
      </c>
    </row>
    <row r="224" spans="1:7" x14ac:dyDescent="0.3">
      <c r="A224" s="10" t="s">
        <v>2933</v>
      </c>
      <c r="B224" s="11">
        <f t="shared" si="23"/>
        <v>45355</v>
      </c>
      <c r="C224" s="11" t="str">
        <f t="shared" si="18"/>
        <v>2024</v>
      </c>
      <c r="D224" s="10" t="str">
        <f t="shared" si="19"/>
        <v>Q1</v>
      </c>
      <c r="E224" s="10">
        <f t="shared" si="20"/>
        <v>3</v>
      </c>
      <c r="F224" s="10" t="str">
        <f t="shared" si="21"/>
        <v>Mar</v>
      </c>
      <c r="G224" s="10" t="str">
        <f t="shared" si="22"/>
        <v>Mar 2024</v>
      </c>
    </row>
    <row r="225" spans="1:7" x14ac:dyDescent="0.3">
      <c r="A225" s="10" t="s">
        <v>2934</v>
      </c>
      <c r="B225" s="11">
        <f t="shared" si="23"/>
        <v>45356</v>
      </c>
      <c r="C225" s="11" t="str">
        <f t="shared" si="18"/>
        <v>2024</v>
      </c>
      <c r="D225" s="10" t="str">
        <f t="shared" si="19"/>
        <v>Q1</v>
      </c>
      <c r="E225" s="10">
        <f t="shared" si="20"/>
        <v>3</v>
      </c>
      <c r="F225" s="10" t="str">
        <f t="shared" si="21"/>
        <v>Mar</v>
      </c>
      <c r="G225" s="10" t="str">
        <f t="shared" si="22"/>
        <v>Mar 2024</v>
      </c>
    </row>
    <row r="226" spans="1:7" x14ac:dyDescent="0.3">
      <c r="A226" s="10" t="s">
        <v>2935</v>
      </c>
      <c r="B226" s="11">
        <f t="shared" si="23"/>
        <v>45357</v>
      </c>
      <c r="C226" s="11" t="str">
        <f t="shared" si="18"/>
        <v>2024</v>
      </c>
      <c r="D226" s="10" t="str">
        <f t="shared" si="19"/>
        <v>Q1</v>
      </c>
      <c r="E226" s="10">
        <f t="shared" si="20"/>
        <v>3</v>
      </c>
      <c r="F226" s="10" t="str">
        <f t="shared" si="21"/>
        <v>Mar</v>
      </c>
      <c r="G226" s="10" t="str">
        <f t="shared" si="22"/>
        <v>Mar 2024</v>
      </c>
    </row>
    <row r="227" spans="1:7" x14ac:dyDescent="0.3">
      <c r="A227" s="10" t="s">
        <v>2936</v>
      </c>
      <c r="B227" s="11">
        <f t="shared" si="23"/>
        <v>45358</v>
      </c>
      <c r="C227" s="11" t="str">
        <f t="shared" si="18"/>
        <v>2024</v>
      </c>
      <c r="D227" s="10" t="str">
        <f t="shared" si="19"/>
        <v>Q1</v>
      </c>
      <c r="E227" s="10">
        <f t="shared" si="20"/>
        <v>3</v>
      </c>
      <c r="F227" s="10" t="str">
        <f t="shared" si="21"/>
        <v>Mar</v>
      </c>
      <c r="G227" s="10" t="str">
        <f t="shared" si="22"/>
        <v>Mar 2024</v>
      </c>
    </row>
    <row r="228" spans="1:7" x14ac:dyDescent="0.3">
      <c r="A228" s="10" t="s">
        <v>2937</v>
      </c>
      <c r="B228" s="11">
        <f t="shared" si="23"/>
        <v>45359</v>
      </c>
      <c r="C228" s="11" t="str">
        <f t="shared" si="18"/>
        <v>2024</v>
      </c>
      <c r="D228" s="10" t="str">
        <f t="shared" si="19"/>
        <v>Q1</v>
      </c>
      <c r="E228" s="10">
        <f t="shared" si="20"/>
        <v>3</v>
      </c>
      <c r="F228" s="10" t="str">
        <f t="shared" si="21"/>
        <v>Mar</v>
      </c>
      <c r="G228" s="10" t="str">
        <f t="shared" si="22"/>
        <v>Mar 2024</v>
      </c>
    </row>
    <row r="229" spans="1:7" x14ac:dyDescent="0.3">
      <c r="A229" s="10" t="s">
        <v>2938</v>
      </c>
      <c r="B229" s="11">
        <f t="shared" si="23"/>
        <v>45360</v>
      </c>
      <c r="C229" s="11" t="str">
        <f t="shared" si="18"/>
        <v>2024</v>
      </c>
      <c r="D229" s="10" t="str">
        <f t="shared" si="19"/>
        <v>Q1</v>
      </c>
      <c r="E229" s="10">
        <f t="shared" si="20"/>
        <v>3</v>
      </c>
      <c r="F229" s="10" t="str">
        <f t="shared" si="21"/>
        <v>Mar</v>
      </c>
      <c r="G229" s="10" t="str">
        <f t="shared" si="22"/>
        <v>Mar 2024</v>
      </c>
    </row>
    <row r="230" spans="1:7" x14ac:dyDescent="0.3">
      <c r="A230" s="10" t="s">
        <v>2939</v>
      </c>
      <c r="B230" s="11">
        <f t="shared" si="23"/>
        <v>45361</v>
      </c>
      <c r="C230" s="11" t="str">
        <f t="shared" si="18"/>
        <v>2024</v>
      </c>
      <c r="D230" s="10" t="str">
        <f t="shared" si="19"/>
        <v>Q1</v>
      </c>
      <c r="E230" s="10">
        <f t="shared" si="20"/>
        <v>3</v>
      </c>
      <c r="F230" s="10" t="str">
        <f t="shared" si="21"/>
        <v>Mar</v>
      </c>
      <c r="G230" s="10" t="str">
        <f t="shared" si="22"/>
        <v>Mar 2024</v>
      </c>
    </row>
    <row r="231" spans="1:7" x14ac:dyDescent="0.3">
      <c r="A231" s="10" t="s">
        <v>2940</v>
      </c>
      <c r="B231" s="11">
        <f t="shared" si="23"/>
        <v>45362</v>
      </c>
      <c r="C231" s="11" t="str">
        <f t="shared" si="18"/>
        <v>2024</v>
      </c>
      <c r="D231" s="10" t="str">
        <f t="shared" si="19"/>
        <v>Q1</v>
      </c>
      <c r="E231" s="10">
        <f t="shared" si="20"/>
        <v>3</v>
      </c>
      <c r="F231" s="10" t="str">
        <f t="shared" si="21"/>
        <v>Mar</v>
      </c>
      <c r="G231" s="10" t="str">
        <f t="shared" si="22"/>
        <v>Mar 2024</v>
      </c>
    </row>
    <row r="232" spans="1:7" x14ac:dyDescent="0.3">
      <c r="A232" s="10" t="s">
        <v>2941</v>
      </c>
      <c r="B232" s="11">
        <f t="shared" si="23"/>
        <v>45363</v>
      </c>
      <c r="C232" s="11" t="str">
        <f t="shared" si="18"/>
        <v>2024</v>
      </c>
      <c r="D232" s="10" t="str">
        <f t="shared" si="19"/>
        <v>Q1</v>
      </c>
      <c r="E232" s="10">
        <f t="shared" si="20"/>
        <v>3</v>
      </c>
      <c r="F232" s="10" t="str">
        <f t="shared" si="21"/>
        <v>Mar</v>
      </c>
      <c r="G232" s="10" t="str">
        <f t="shared" si="22"/>
        <v>Mar 2024</v>
      </c>
    </row>
    <row r="233" spans="1:7" x14ac:dyDescent="0.3">
      <c r="A233" s="10" t="s">
        <v>2942</v>
      </c>
      <c r="B233" s="11">
        <f t="shared" si="23"/>
        <v>45364</v>
      </c>
      <c r="C233" s="11" t="str">
        <f t="shared" si="18"/>
        <v>2024</v>
      </c>
      <c r="D233" s="10" t="str">
        <f t="shared" si="19"/>
        <v>Q1</v>
      </c>
      <c r="E233" s="10">
        <f t="shared" si="20"/>
        <v>3</v>
      </c>
      <c r="F233" s="10" t="str">
        <f t="shared" si="21"/>
        <v>Mar</v>
      </c>
      <c r="G233" s="10" t="str">
        <f t="shared" si="22"/>
        <v>Mar 2024</v>
      </c>
    </row>
    <row r="234" spans="1:7" x14ac:dyDescent="0.3">
      <c r="A234" s="10" t="s">
        <v>2943</v>
      </c>
      <c r="B234" s="11">
        <f t="shared" si="23"/>
        <v>45365</v>
      </c>
      <c r="C234" s="11" t="str">
        <f t="shared" si="18"/>
        <v>2024</v>
      </c>
      <c r="D234" s="10" t="str">
        <f t="shared" si="19"/>
        <v>Q1</v>
      </c>
      <c r="E234" s="10">
        <f t="shared" si="20"/>
        <v>3</v>
      </c>
      <c r="F234" s="10" t="str">
        <f t="shared" si="21"/>
        <v>Mar</v>
      </c>
      <c r="G234" s="10" t="str">
        <f t="shared" si="22"/>
        <v>Mar 2024</v>
      </c>
    </row>
    <row r="235" spans="1:7" x14ac:dyDescent="0.3">
      <c r="A235" s="10" t="s">
        <v>2944</v>
      </c>
      <c r="B235" s="11">
        <f t="shared" si="23"/>
        <v>45366</v>
      </c>
      <c r="C235" s="11" t="str">
        <f t="shared" si="18"/>
        <v>2024</v>
      </c>
      <c r="D235" s="10" t="str">
        <f t="shared" si="19"/>
        <v>Q1</v>
      </c>
      <c r="E235" s="10">
        <f t="shared" si="20"/>
        <v>3</v>
      </c>
      <c r="F235" s="10" t="str">
        <f t="shared" si="21"/>
        <v>Mar</v>
      </c>
      <c r="G235" s="10" t="str">
        <f t="shared" si="22"/>
        <v>Mar 2024</v>
      </c>
    </row>
    <row r="236" spans="1:7" x14ac:dyDescent="0.3">
      <c r="A236" s="10" t="s">
        <v>2945</v>
      </c>
      <c r="B236" s="11">
        <f t="shared" si="23"/>
        <v>45367</v>
      </c>
      <c r="C236" s="11" t="str">
        <f t="shared" si="18"/>
        <v>2024</v>
      </c>
      <c r="D236" s="10" t="str">
        <f t="shared" si="19"/>
        <v>Q1</v>
      </c>
      <c r="E236" s="10">
        <f t="shared" si="20"/>
        <v>3</v>
      </c>
      <c r="F236" s="10" t="str">
        <f t="shared" si="21"/>
        <v>Mar</v>
      </c>
      <c r="G236" s="10" t="str">
        <f t="shared" si="22"/>
        <v>Mar 2024</v>
      </c>
    </row>
    <row r="237" spans="1:7" x14ac:dyDescent="0.3">
      <c r="A237" s="10" t="s">
        <v>2946</v>
      </c>
      <c r="B237" s="11">
        <f t="shared" si="23"/>
        <v>45368</v>
      </c>
      <c r="C237" s="11" t="str">
        <f t="shared" si="18"/>
        <v>2024</v>
      </c>
      <c r="D237" s="10" t="str">
        <f t="shared" si="19"/>
        <v>Q1</v>
      </c>
      <c r="E237" s="10">
        <f t="shared" si="20"/>
        <v>3</v>
      </c>
      <c r="F237" s="10" t="str">
        <f t="shared" si="21"/>
        <v>Mar</v>
      </c>
      <c r="G237" s="10" t="str">
        <f t="shared" si="22"/>
        <v>Mar 2024</v>
      </c>
    </row>
    <row r="238" spans="1:7" x14ac:dyDescent="0.3">
      <c r="A238" s="10" t="s">
        <v>2947</v>
      </c>
      <c r="B238" s="11">
        <f t="shared" si="23"/>
        <v>45369</v>
      </c>
      <c r="C238" s="11" t="str">
        <f t="shared" si="18"/>
        <v>2024</v>
      </c>
      <c r="D238" s="10" t="str">
        <f t="shared" si="19"/>
        <v>Q1</v>
      </c>
      <c r="E238" s="10">
        <f t="shared" si="20"/>
        <v>3</v>
      </c>
      <c r="F238" s="10" t="str">
        <f t="shared" si="21"/>
        <v>Mar</v>
      </c>
      <c r="G238" s="10" t="str">
        <f t="shared" si="22"/>
        <v>Mar 2024</v>
      </c>
    </row>
    <row r="239" spans="1:7" x14ac:dyDescent="0.3">
      <c r="A239" s="10" t="s">
        <v>2948</v>
      </c>
      <c r="B239" s="11">
        <f t="shared" si="23"/>
        <v>45370</v>
      </c>
      <c r="C239" s="11" t="str">
        <f t="shared" si="18"/>
        <v>2024</v>
      </c>
      <c r="D239" s="10" t="str">
        <f t="shared" si="19"/>
        <v>Q1</v>
      </c>
      <c r="E239" s="10">
        <f t="shared" si="20"/>
        <v>3</v>
      </c>
      <c r="F239" s="10" t="str">
        <f t="shared" si="21"/>
        <v>Mar</v>
      </c>
      <c r="G239" s="10" t="str">
        <f t="shared" si="22"/>
        <v>Mar 2024</v>
      </c>
    </row>
    <row r="240" spans="1:7" x14ac:dyDescent="0.3">
      <c r="A240" s="10" t="s">
        <v>2949</v>
      </c>
      <c r="B240" s="11">
        <f t="shared" si="23"/>
        <v>45371</v>
      </c>
      <c r="C240" s="11" t="str">
        <f t="shared" si="18"/>
        <v>2024</v>
      </c>
      <c r="D240" s="10" t="str">
        <f t="shared" si="19"/>
        <v>Q1</v>
      </c>
      <c r="E240" s="10">
        <f t="shared" si="20"/>
        <v>3</v>
      </c>
      <c r="F240" s="10" t="str">
        <f t="shared" si="21"/>
        <v>Mar</v>
      </c>
      <c r="G240" s="10" t="str">
        <f t="shared" si="22"/>
        <v>Mar 2024</v>
      </c>
    </row>
    <row r="241" spans="1:7" x14ac:dyDescent="0.3">
      <c r="A241" s="10" t="s">
        <v>2950</v>
      </c>
      <c r="B241" s="11">
        <f t="shared" si="23"/>
        <v>45372</v>
      </c>
      <c r="C241" s="11" t="str">
        <f t="shared" si="18"/>
        <v>2024</v>
      </c>
      <c r="D241" s="10" t="str">
        <f t="shared" si="19"/>
        <v>Q1</v>
      </c>
      <c r="E241" s="10">
        <f t="shared" si="20"/>
        <v>3</v>
      </c>
      <c r="F241" s="10" t="str">
        <f t="shared" si="21"/>
        <v>Mar</v>
      </c>
      <c r="G241" s="10" t="str">
        <f t="shared" si="22"/>
        <v>Mar 2024</v>
      </c>
    </row>
    <row r="242" spans="1:7" x14ac:dyDescent="0.3">
      <c r="A242" s="10" t="s">
        <v>2951</v>
      </c>
      <c r="B242" s="11">
        <f t="shared" si="23"/>
        <v>45373</v>
      </c>
      <c r="C242" s="11" t="str">
        <f t="shared" si="18"/>
        <v>2024</v>
      </c>
      <c r="D242" s="10" t="str">
        <f t="shared" si="19"/>
        <v>Q1</v>
      </c>
      <c r="E242" s="10">
        <f t="shared" si="20"/>
        <v>3</v>
      </c>
      <c r="F242" s="10" t="str">
        <f t="shared" si="21"/>
        <v>Mar</v>
      </c>
      <c r="G242" s="10" t="str">
        <f t="shared" si="22"/>
        <v>Mar 2024</v>
      </c>
    </row>
    <row r="243" spans="1:7" x14ac:dyDescent="0.3">
      <c r="A243" s="10" t="s">
        <v>2952</v>
      </c>
      <c r="B243" s="11">
        <f t="shared" si="23"/>
        <v>45374</v>
      </c>
      <c r="C243" s="11" t="str">
        <f t="shared" si="18"/>
        <v>2024</v>
      </c>
      <c r="D243" s="10" t="str">
        <f t="shared" si="19"/>
        <v>Q1</v>
      </c>
      <c r="E243" s="10">
        <f t="shared" si="20"/>
        <v>3</v>
      </c>
      <c r="F243" s="10" t="str">
        <f t="shared" si="21"/>
        <v>Mar</v>
      </c>
      <c r="G243" s="10" t="str">
        <f t="shared" si="22"/>
        <v>Mar 2024</v>
      </c>
    </row>
    <row r="244" spans="1:7" x14ac:dyDescent="0.3">
      <c r="A244" s="10" t="s">
        <v>2953</v>
      </c>
      <c r="B244" s="11">
        <f t="shared" si="23"/>
        <v>45375</v>
      </c>
      <c r="C244" s="11" t="str">
        <f t="shared" si="18"/>
        <v>2024</v>
      </c>
      <c r="D244" s="10" t="str">
        <f t="shared" si="19"/>
        <v>Q1</v>
      </c>
      <c r="E244" s="10">
        <f t="shared" si="20"/>
        <v>3</v>
      </c>
      <c r="F244" s="10" t="str">
        <f t="shared" si="21"/>
        <v>Mar</v>
      </c>
      <c r="G244" s="10" t="str">
        <f t="shared" si="22"/>
        <v>Mar 2024</v>
      </c>
    </row>
    <row r="245" spans="1:7" x14ac:dyDescent="0.3">
      <c r="A245" s="10" t="s">
        <v>2954</v>
      </c>
      <c r="B245" s="11">
        <f t="shared" si="23"/>
        <v>45376</v>
      </c>
      <c r="C245" s="11" t="str">
        <f t="shared" si="18"/>
        <v>2024</v>
      </c>
      <c r="D245" s="10" t="str">
        <f t="shared" si="19"/>
        <v>Q1</v>
      </c>
      <c r="E245" s="10">
        <f t="shared" si="20"/>
        <v>3</v>
      </c>
      <c r="F245" s="10" t="str">
        <f t="shared" si="21"/>
        <v>Mar</v>
      </c>
      <c r="G245" s="10" t="str">
        <f t="shared" si="22"/>
        <v>Mar 2024</v>
      </c>
    </row>
    <row r="246" spans="1:7" x14ac:dyDescent="0.3">
      <c r="A246" s="10" t="s">
        <v>2955</v>
      </c>
      <c r="B246" s="11">
        <f t="shared" si="23"/>
        <v>45377</v>
      </c>
      <c r="C246" s="11" t="str">
        <f t="shared" si="18"/>
        <v>2024</v>
      </c>
      <c r="D246" s="10" t="str">
        <f t="shared" si="19"/>
        <v>Q1</v>
      </c>
      <c r="E246" s="10">
        <f t="shared" si="20"/>
        <v>3</v>
      </c>
      <c r="F246" s="10" t="str">
        <f t="shared" si="21"/>
        <v>Mar</v>
      </c>
      <c r="G246" s="10" t="str">
        <f t="shared" si="22"/>
        <v>Mar 2024</v>
      </c>
    </row>
    <row r="247" spans="1:7" x14ac:dyDescent="0.3">
      <c r="A247" s="10" t="s">
        <v>2956</v>
      </c>
      <c r="B247" s="11">
        <f t="shared" si="23"/>
        <v>45378</v>
      </c>
      <c r="C247" s="11" t="str">
        <f t="shared" si="18"/>
        <v>2024</v>
      </c>
      <c r="D247" s="10" t="str">
        <f t="shared" si="19"/>
        <v>Q1</v>
      </c>
      <c r="E247" s="10">
        <f t="shared" si="20"/>
        <v>3</v>
      </c>
      <c r="F247" s="10" t="str">
        <f t="shared" si="21"/>
        <v>Mar</v>
      </c>
      <c r="G247" s="10" t="str">
        <f t="shared" si="22"/>
        <v>Mar 2024</v>
      </c>
    </row>
    <row r="248" spans="1:7" x14ac:dyDescent="0.3">
      <c r="A248" s="10" t="s">
        <v>2957</v>
      </c>
      <c r="B248" s="11">
        <f t="shared" si="23"/>
        <v>45379</v>
      </c>
      <c r="C248" s="11" t="str">
        <f t="shared" si="18"/>
        <v>2024</v>
      </c>
      <c r="D248" s="10" t="str">
        <f t="shared" si="19"/>
        <v>Q1</v>
      </c>
      <c r="E248" s="10">
        <f t="shared" si="20"/>
        <v>3</v>
      </c>
      <c r="F248" s="10" t="str">
        <f t="shared" si="21"/>
        <v>Mar</v>
      </c>
      <c r="G248" s="10" t="str">
        <f t="shared" si="22"/>
        <v>Mar 2024</v>
      </c>
    </row>
    <row r="249" spans="1:7" x14ac:dyDescent="0.3">
      <c r="A249" s="10" t="s">
        <v>2958</v>
      </c>
      <c r="B249" s="11">
        <f t="shared" si="23"/>
        <v>45380</v>
      </c>
      <c r="C249" s="11" t="str">
        <f t="shared" si="18"/>
        <v>2024</v>
      </c>
      <c r="D249" s="10" t="str">
        <f t="shared" si="19"/>
        <v>Q1</v>
      </c>
      <c r="E249" s="10">
        <f t="shared" si="20"/>
        <v>3</v>
      </c>
      <c r="F249" s="10" t="str">
        <f t="shared" si="21"/>
        <v>Mar</v>
      </c>
      <c r="G249" s="10" t="str">
        <f t="shared" si="22"/>
        <v>Mar 2024</v>
      </c>
    </row>
    <row r="250" spans="1:7" x14ac:dyDescent="0.3">
      <c r="A250" s="10" t="s">
        <v>2959</v>
      </c>
      <c r="B250" s="11">
        <f t="shared" si="23"/>
        <v>45381</v>
      </c>
      <c r="C250" s="11" t="str">
        <f t="shared" si="18"/>
        <v>2024</v>
      </c>
      <c r="D250" s="10" t="str">
        <f t="shared" si="19"/>
        <v>Q1</v>
      </c>
      <c r="E250" s="10">
        <f t="shared" si="20"/>
        <v>3</v>
      </c>
      <c r="F250" s="10" t="str">
        <f t="shared" si="21"/>
        <v>Mar</v>
      </c>
      <c r="G250" s="10" t="str">
        <f t="shared" si="22"/>
        <v>Mar 2024</v>
      </c>
    </row>
    <row r="251" spans="1:7" x14ac:dyDescent="0.3">
      <c r="A251" s="10" t="s">
        <v>2960</v>
      </c>
      <c r="B251" s="11">
        <f t="shared" si="23"/>
        <v>45382</v>
      </c>
      <c r="C251" s="11" t="str">
        <f t="shared" si="18"/>
        <v>2024</v>
      </c>
      <c r="D251" s="10" t="str">
        <f t="shared" si="19"/>
        <v>Q1</v>
      </c>
      <c r="E251" s="10">
        <f t="shared" si="20"/>
        <v>3</v>
      </c>
      <c r="F251" s="10" t="str">
        <f t="shared" si="21"/>
        <v>Mar</v>
      </c>
      <c r="G251" s="10" t="str">
        <f t="shared" si="22"/>
        <v>Mar 2024</v>
      </c>
    </row>
    <row r="252" spans="1:7" x14ac:dyDescent="0.3">
      <c r="A252" s="10" t="s">
        <v>2961</v>
      </c>
      <c r="B252" s="11">
        <f t="shared" si="23"/>
        <v>45383</v>
      </c>
      <c r="C252" s="11" t="str">
        <f t="shared" si="18"/>
        <v>2024</v>
      </c>
      <c r="D252" s="10" t="str">
        <f t="shared" si="19"/>
        <v>Q2</v>
      </c>
      <c r="E252" s="10">
        <f t="shared" si="20"/>
        <v>4</v>
      </c>
      <c r="F252" s="10" t="str">
        <f t="shared" si="21"/>
        <v>Apr</v>
      </c>
      <c r="G252" s="10" t="str">
        <f t="shared" si="22"/>
        <v>Apr 2024</v>
      </c>
    </row>
    <row r="253" spans="1:7" x14ac:dyDescent="0.3">
      <c r="A253" s="10" t="s">
        <v>2962</v>
      </c>
      <c r="B253" s="11">
        <f t="shared" si="23"/>
        <v>45384</v>
      </c>
      <c r="C253" s="11" t="str">
        <f t="shared" si="18"/>
        <v>2024</v>
      </c>
      <c r="D253" s="10" t="str">
        <f t="shared" si="19"/>
        <v>Q2</v>
      </c>
      <c r="E253" s="10">
        <f t="shared" si="20"/>
        <v>4</v>
      </c>
      <c r="F253" s="10" t="str">
        <f t="shared" si="21"/>
        <v>Apr</v>
      </c>
      <c r="G253" s="10" t="str">
        <f t="shared" si="22"/>
        <v>Apr 2024</v>
      </c>
    </row>
    <row r="254" spans="1:7" x14ac:dyDescent="0.3">
      <c r="A254" s="10" t="s">
        <v>2963</v>
      </c>
      <c r="B254" s="11">
        <f t="shared" si="23"/>
        <v>45385</v>
      </c>
      <c r="C254" s="11" t="str">
        <f t="shared" si="18"/>
        <v>2024</v>
      </c>
      <c r="D254" s="10" t="str">
        <f t="shared" si="19"/>
        <v>Q2</v>
      </c>
      <c r="E254" s="10">
        <f t="shared" si="20"/>
        <v>4</v>
      </c>
      <c r="F254" s="10" t="str">
        <f t="shared" si="21"/>
        <v>Apr</v>
      </c>
      <c r="G254" s="10" t="str">
        <f t="shared" si="22"/>
        <v>Apr 2024</v>
      </c>
    </row>
    <row r="255" spans="1:7" x14ac:dyDescent="0.3">
      <c r="A255" s="10" t="s">
        <v>2964</v>
      </c>
      <c r="B255" s="11">
        <f t="shared" si="23"/>
        <v>45386</v>
      </c>
      <c r="C255" s="11" t="str">
        <f t="shared" si="18"/>
        <v>2024</v>
      </c>
      <c r="D255" s="10" t="str">
        <f t="shared" si="19"/>
        <v>Q2</v>
      </c>
      <c r="E255" s="10">
        <f t="shared" si="20"/>
        <v>4</v>
      </c>
      <c r="F255" s="10" t="str">
        <f t="shared" si="21"/>
        <v>Apr</v>
      </c>
      <c r="G255" s="10" t="str">
        <f t="shared" si="22"/>
        <v>Apr 2024</v>
      </c>
    </row>
    <row r="256" spans="1:7" x14ac:dyDescent="0.3">
      <c r="A256" s="10" t="s">
        <v>2965</v>
      </c>
      <c r="B256" s="11">
        <f t="shared" si="23"/>
        <v>45387</v>
      </c>
      <c r="C256" s="11" t="str">
        <f t="shared" si="18"/>
        <v>2024</v>
      </c>
      <c r="D256" s="10" t="str">
        <f t="shared" si="19"/>
        <v>Q2</v>
      </c>
      <c r="E256" s="10">
        <f t="shared" si="20"/>
        <v>4</v>
      </c>
      <c r="F256" s="10" t="str">
        <f t="shared" si="21"/>
        <v>Apr</v>
      </c>
      <c r="G256" s="10" t="str">
        <f t="shared" si="22"/>
        <v>Apr 2024</v>
      </c>
    </row>
    <row r="257" spans="1:7" x14ac:dyDescent="0.3">
      <c r="A257" s="10" t="s">
        <v>2966</v>
      </c>
      <c r="B257" s="11">
        <f t="shared" si="23"/>
        <v>45388</v>
      </c>
      <c r="C257" s="11" t="str">
        <f t="shared" si="18"/>
        <v>2024</v>
      </c>
      <c r="D257" s="10" t="str">
        <f t="shared" si="19"/>
        <v>Q2</v>
      </c>
      <c r="E257" s="10">
        <f t="shared" si="20"/>
        <v>4</v>
      </c>
      <c r="F257" s="10" t="str">
        <f t="shared" si="21"/>
        <v>Apr</v>
      </c>
      <c r="G257" s="10" t="str">
        <f t="shared" si="22"/>
        <v>Apr 2024</v>
      </c>
    </row>
    <row r="258" spans="1:7" x14ac:dyDescent="0.3">
      <c r="A258" s="10" t="s">
        <v>2967</v>
      </c>
      <c r="B258" s="11">
        <f t="shared" si="23"/>
        <v>45389</v>
      </c>
      <c r="C258" s="11" t="str">
        <f t="shared" si="18"/>
        <v>2024</v>
      </c>
      <c r="D258" s="10" t="str">
        <f t="shared" si="19"/>
        <v>Q2</v>
      </c>
      <c r="E258" s="10">
        <f t="shared" si="20"/>
        <v>4</v>
      </c>
      <c r="F258" s="10" t="str">
        <f t="shared" si="21"/>
        <v>Apr</v>
      </c>
      <c r="G258" s="10" t="str">
        <f t="shared" si="22"/>
        <v>Apr 2024</v>
      </c>
    </row>
    <row r="259" spans="1:7" x14ac:dyDescent="0.3">
      <c r="A259" s="10" t="s">
        <v>2968</v>
      </c>
      <c r="B259" s="11">
        <f t="shared" si="23"/>
        <v>45390</v>
      </c>
      <c r="C259" s="11" t="str">
        <f t="shared" ref="C259:C322" si="24">TEXT(B259,"YYYY")</f>
        <v>2024</v>
      </c>
      <c r="D259" s="10" t="str">
        <f t="shared" ref="D259:D322" si="25">"Q"&amp;ROUNDUP(MONTH(B259)/3,0)</f>
        <v>Q2</v>
      </c>
      <c r="E259" s="10">
        <f t="shared" ref="E259:E322" si="26">MONTH(B259)</f>
        <v>4</v>
      </c>
      <c r="F259" s="10" t="str">
        <f t="shared" ref="F259:F322" si="27">TEXT(B259,"MMM")</f>
        <v>Apr</v>
      </c>
      <c r="G259" s="10" t="str">
        <f t="shared" ref="G259:G322" si="28">TEXT(B259,"mmm yyyy")</f>
        <v>Apr 2024</v>
      </c>
    </row>
    <row r="260" spans="1:7" x14ac:dyDescent="0.3">
      <c r="A260" s="10" t="s">
        <v>2969</v>
      </c>
      <c r="B260" s="11">
        <f t="shared" ref="B260:B323" si="29">B259+1</f>
        <v>45391</v>
      </c>
      <c r="C260" s="11" t="str">
        <f t="shared" si="24"/>
        <v>2024</v>
      </c>
      <c r="D260" s="10" t="str">
        <f t="shared" si="25"/>
        <v>Q2</v>
      </c>
      <c r="E260" s="10">
        <f t="shared" si="26"/>
        <v>4</v>
      </c>
      <c r="F260" s="10" t="str">
        <f t="shared" si="27"/>
        <v>Apr</v>
      </c>
      <c r="G260" s="10" t="str">
        <f t="shared" si="28"/>
        <v>Apr 2024</v>
      </c>
    </row>
    <row r="261" spans="1:7" x14ac:dyDescent="0.3">
      <c r="A261" s="10" t="s">
        <v>2970</v>
      </c>
      <c r="B261" s="11">
        <f t="shared" si="29"/>
        <v>45392</v>
      </c>
      <c r="C261" s="11" t="str">
        <f t="shared" si="24"/>
        <v>2024</v>
      </c>
      <c r="D261" s="10" t="str">
        <f t="shared" si="25"/>
        <v>Q2</v>
      </c>
      <c r="E261" s="10">
        <f t="shared" si="26"/>
        <v>4</v>
      </c>
      <c r="F261" s="10" t="str">
        <f t="shared" si="27"/>
        <v>Apr</v>
      </c>
      <c r="G261" s="10" t="str">
        <f t="shared" si="28"/>
        <v>Apr 2024</v>
      </c>
    </row>
    <row r="262" spans="1:7" x14ac:dyDescent="0.3">
      <c r="A262" s="10" t="s">
        <v>2971</v>
      </c>
      <c r="B262" s="11">
        <f t="shared" si="29"/>
        <v>45393</v>
      </c>
      <c r="C262" s="11" t="str">
        <f t="shared" si="24"/>
        <v>2024</v>
      </c>
      <c r="D262" s="10" t="str">
        <f t="shared" si="25"/>
        <v>Q2</v>
      </c>
      <c r="E262" s="10">
        <f t="shared" si="26"/>
        <v>4</v>
      </c>
      <c r="F262" s="10" t="str">
        <f t="shared" si="27"/>
        <v>Apr</v>
      </c>
      <c r="G262" s="10" t="str">
        <f t="shared" si="28"/>
        <v>Apr 2024</v>
      </c>
    </row>
    <row r="263" spans="1:7" x14ac:dyDescent="0.3">
      <c r="A263" s="10" t="s">
        <v>2972</v>
      </c>
      <c r="B263" s="11">
        <f t="shared" si="29"/>
        <v>45394</v>
      </c>
      <c r="C263" s="11" t="str">
        <f t="shared" si="24"/>
        <v>2024</v>
      </c>
      <c r="D263" s="10" t="str">
        <f t="shared" si="25"/>
        <v>Q2</v>
      </c>
      <c r="E263" s="10">
        <f t="shared" si="26"/>
        <v>4</v>
      </c>
      <c r="F263" s="10" t="str">
        <f t="shared" si="27"/>
        <v>Apr</v>
      </c>
      <c r="G263" s="10" t="str">
        <f t="shared" si="28"/>
        <v>Apr 2024</v>
      </c>
    </row>
    <row r="264" spans="1:7" x14ac:dyDescent="0.3">
      <c r="A264" s="10" t="s">
        <v>2973</v>
      </c>
      <c r="B264" s="11">
        <f t="shared" si="29"/>
        <v>45395</v>
      </c>
      <c r="C264" s="11" t="str">
        <f t="shared" si="24"/>
        <v>2024</v>
      </c>
      <c r="D264" s="10" t="str">
        <f t="shared" si="25"/>
        <v>Q2</v>
      </c>
      <c r="E264" s="10">
        <f t="shared" si="26"/>
        <v>4</v>
      </c>
      <c r="F264" s="10" t="str">
        <f t="shared" si="27"/>
        <v>Apr</v>
      </c>
      <c r="G264" s="10" t="str">
        <f t="shared" si="28"/>
        <v>Apr 2024</v>
      </c>
    </row>
    <row r="265" spans="1:7" x14ac:dyDescent="0.3">
      <c r="A265" s="10" t="s">
        <v>2974</v>
      </c>
      <c r="B265" s="11">
        <f t="shared" si="29"/>
        <v>45396</v>
      </c>
      <c r="C265" s="11" t="str">
        <f t="shared" si="24"/>
        <v>2024</v>
      </c>
      <c r="D265" s="10" t="str">
        <f t="shared" si="25"/>
        <v>Q2</v>
      </c>
      <c r="E265" s="10">
        <f t="shared" si="26"/>
        <v>4</v>
      </c>
      <c r="F265" s="10" t="str">
        <f t="shared" si="27"/>
        <v>Apr</v>
      </c>
      <c r="G265" s="10" t="str">
        <f t="shared" si="28"/>
        <v>Apr 2024</v>
      </c>
    </row>
    <row r="266" spans="1:7" x14ac:dyDescent="0.3">
      <c r="A266" s="10" t="s">
        <v>2975</v>
      </c>
      <c r="B266" s="11">
        <f t="shared" si="29"/>
        <v>45397</v>
      </c>
      <c r="C266" s="11" t="str">
        <f t="shared" si="24"/>
        <v>2024</v>
      </c>
      <c r="D266" s="10" t="str">
        <f t="shared" si="25"/>
        <v>Q2</v>
      </c>
      <c r="E266" s="10">
        <f t="shared" si="26"/>
        <v>4</v>
      </c>
      <c r="F266" s="10" t="str">
        <f t="shared" si="27"/>
        <v>Apr</v>
      </c>
      <c r="G266" s="10" t="str">
        <f t="shared" si="28"/>
        <v>Apr 2024</v>
      </c>
    </row>
    <row r="267" spans="1:7" x14ac:dyDescent="0.3">
      <c r="A267" s="10" t="s">
        <v>2976</v>
      </c>
      <c r="B267" s="11">
        <f t="shared" si="29"/>
        <v>45398</v>
      </c>
      <c r="C267" s="11" t="str">
        <f t="shared" si="24"/>
        <v>2024</v>
      </c>
      <c r="D267" s="10" t="str">
        <f t="shared" si="25"/>
        <v>Q2</v>
      </c>
      <c r="E267" s="10">
        <f t="shared" si="26"/>
        <v>4</v>
      </c>
      <c r="F267" s="10" t="str">
        <f t="shared" si="27"/>
        <v>Apr</v>
      </c>
      <c r="G267" s="10" t="str">
        <f t="shared" si="28"/>
        <v>Apr 2024</v>
      </c>
    </row>
    <row r="268" spans="1:7" x14ac:dyDescent="0.3">
      <c r="A268" s="10" t="s">
        <v>2977</v>
      </c>
      <c r="B268" s="11">
        <f t="shared" si="29"/>
        <v>45399</v>
      </c>
      <c r="C268" s="11" t="str">
        <f t="shared" si="24"/>
        <v>2024</v>
      </c>
      <c r="D268" s="10" t="str">
        <f t="shared" si="25"/>
        <v>Q2</v>
      </c>
      <c r="E268" s="10">
        <f t="shared" si="26"/>
        <v>4</v>
      </c>
      <c r="F268" s="10" t="str">
        <f t="shared" si="27"/>
        <v>Apr</v>
      </c>
      <c r="G268" s="10" t="str">
        <f t="shared" si="28"/>
        <v>Apr 2024</v>
      </c>
    </row>
    <row r="269" spans="1:7" x14ac:dyDescent="0.3">
      <c r="A269" s="10" t="s">
        <v>2978</v>
      </c>
      <c r="B269" s="11">
        <f t="shared" si="29"/>
        <v>45400</v>
      </c>
      <c r="C269" s="11" t="str">
        <f t="shared" si="24"/>
        <v>2024</v>
      </c>
      <c r="D269" s="10" t="str">
        <f t="shared" si="25"/>
        <v>Q2</v>
      </c>
      <c r="E269" s="10">
        <f t="shared" si="26"/>
        <v>4</v>
      </c>
      <c r="F269" s="10" t="str">
        <f t="shared" si="27"/>
        <v>Apr</v>
      </c>
      <c r="G269" s="10" t="str">
        <f t="shared" si="28"/>
        <v>Apr 2024</v>
      </c>
    </row>
    <row r="270" spans="1:7" x14ac:dyDescent="0.3">
      <c r="A270" s="10" t="s">
        <v>2979</v>
      </c>
      <c r="B270" s="11">
        <f t="shared" si="29"/>
        <v>45401</v>
      </c>
      <c r="C270" s="11" t="str">
        <f t="shared" si="24"/>
        <v>2024</v>
      </c>
      <c r="D270" s="10" t="str">
        <f t="shared" si="25"/>
        <v>Q2</v>
      </c>
      <c r="E270" s="10">
        <f t="shared" si="26"/>
        <v>4</v>
      </c>
      <c r="F270" s="10" t="str">
        <f t="shared" si="27"/>
        <v>Apr</v>
      </c>
      <c r="G270" s="10" t="str">
        <f t="shared" si="28"/>
        <v>Apr 2024</v>
      </c>
    </row>
    <row r="271" spans="1:7" x14ac:dyDescent="0.3">
      <c r="A271" s="10" t="s">
        <v>2980</v>
      </c>
      <c r="B271" s="11">
        <f t="shared" si="29"/>
        <v>45402</v>
      </c>
      <c r="C271" s="11" t="str">
        <f t="shared" si="24"/>
        <v>2024</v>
      </c>
      <c r="D271" s="10" t="str">
        <f t="shared" si="25"/>
        <v>Q2</v>
      </c>
      <c r="E271" s="10">
        <f t="shared" si="26"/>
        <v>4</v>
      </c>
      <c r="F271" s="10" t="str">
        <f t="shared" si="27"/>
        <v>Apr</v>
      </c>
      <c r="G271" s="10" t="str">
        <f t="shared" si="28"/>
        <v>Apr 2024</v>
      </c>
    </row>
    <row r="272" spans="1:7" x14ac:dyDescent="0.3">
      <c r="A272" s="10" t="s">
        <v>2981</v>
      </c>
      <c r="B272" s="11">
        <f t="shared" si="29"/>
        <v>45403</v>
      </c>
      <c r="C272" s="11" t="str">
        <f t="shared" si="24"/>
        <v>2024</v>
      </c>
      <c r="D272" s="10" t="str">
        <f t="shared" si="25"/>
        <v>Q2</v>
      </c>
      <c r="E272" s="10">
        <f t="shared" si="26"/>
        <v>4</v>
      </c>
      <c r="F272" s="10" t="str">
        <f t="shared" si="27"/>
        <v>Apr</v>
      </c>
      <c r="G272" s="10" t="str">
        <f t="shared" si="28"/>
        <v>Apr 2024</v>
      </c>
    </row>
    <row r="273" spans="1:7" x14ac:dyDescent="0.3">
      <c r="A273" s="10" t="s">
        <v>2982</v>
      </c>
      <c r="B273" s="11">
        <f t="shared" si="29"/>
        <v>45404</v>
      </c>
      <c r="C273" s="11" t="str">
        <f t="shared" si="24"/>
        <v>2024</v>
      </c>
      <c r="D273" s="10" t="str">
        <f t="shared" si="25"/>
        <v>Q2</v>
      </c>
      <c r="E273" s="10">
        <f t="shared" si="26"/>
        <v>4</v>
      </c>
      <c r="F273" s="10" t="str">
        <f t="shared" si="27"/>
        <v>Apr</v>
      </c>
      <c r="G273" s="10" t="str">
        <f t="shared" si="28"/>
        <v>Apr 2024</v>
      </c>
    </row>
    <row r="274" spans="1:7" x14ac:dyDescent="0.3">
      <c r="A274" s="10" t="s">
        <v>2983</v>
      </c>
      <c r="B274" s="11">
        <f t="shared" si="29"/>
        <v>45405</v>
      </c>
      <c r="C274" s="11" t="str">
        <f t="shared" si="24"/>
        <v>2024</v>
      </c>
      <c r="D274" s="10" t="str">
        <f t="shared" si="25"/>
        <v>Q2</v>
      </c>
      <c r="E274" s="10">
        <f t="shared" si="26"/>
        <v>4</v>
      </c>
      <c r="F274" s="10" t="str">
        <f t="shared" si="27"/>
        <v>Apr</v>
      </c>
      <c r="G274" s="10" t="str">
        <f t="shared" si="28"/>
        <v>Apr 2024</v>
      </c>
    </row>
    <row r="275" spans="1:7" x14ac:dyDescent="0.3">
      <c r="A275" s="10" t="s">
        <v>2984</v>
      </c>
      <c r="B275" s="11">
        <f t="shared" si="29"/>
        <v>45406</v>
      </c>
      <c r="C275" s="11" t="str">
        <f t="shared" si="24"/>
        <v>2024</v>
      </c>
      <c r="D275" s="10" t="str">
        <f t="shared" si="25"/>
        <v>Q2</v>
      </c>
      <c r="E275" s="10">
        <f t="shared" si="26"/>
        <v>4</v>
      </c>
      <c r="F275" s="10" t="str">
        <f t="shared" si="27"/>
        <v>Apr</v>
      </c>
      <c r="G275" s="10" t="str">
        <f t="shared" si="28"/>
        <v>Apr 2024</v>
      </c>
    </row>
    <row r="276" spans="1:7" x14ac:dyDescent="0.3">
      <c r="A276" s="10" t="s">
        <v>2985</v>
      </c>
      <c r="B276" s="11">
        <f t="shared" si="29"/>
        <v>45407</v>
      </c>
      <c r="C276" s="11" t="str">
        <f t="shared" si="24"/>
        <v>2024</v>
      </c>
      <c r="D276" s="10" t="str">
        <f t="shared" si="25"/>
        <v>Q2</v>
      </c>
      <c r="E276" s="10">
        <f t="shared" si="26"/>
        <v>4</v>
      </c>
      <c r="F276" s="10" t="str">
        <f t="shared" si="27"/>
        <v>Apr</v>
      </c>
      <c r="G276" s="10" t="str">
        <f t="shared" si="28"/>
        <v>Apr 2024</v>
      </c>
    </row>
    <row r="277" spans="1:7" x14ac:dyDescent="0.3">
      <c r="A277" s="10" t="s">
        <v>2986</v>
      </c>
      <c r="B277" s="11">
        <f t="shared" si="29"/>
        <v>45408</v>
      </c>
      <c r="C277" s="11" t="str">
        <f t="shared" si="24"/>
        <v>2024</v>
      </c>
      <c r="D277" s="10" t="str">
        <f t="shared" si="25"/>
        <v>Q2</v>
      </c>
      <c r="E277" s="10">
        <f t="shared" si="26"/>
        <v>4</v>
      </c>
      <c r="F277" s="10" t="str">
        <f t="shared" si="27"/>
        <v>Apr</v>
      </c>
      <c r="G277" s="10" t="str">
        <f t="shared" si="28"/>
        <v>Apr 2024</v>
      </c>
    </row>
    <row r="278" spans="1:7" x14ac:dyDescent="0.3">
      <c r="A278" s="10" t="s">
        <v>2987</v>
      </c>
      <c r="B278" s="11">
        <f t="shared" si="29"/>
        <v>45409</v>
      </c>
      <c r="C278" s="11" t="str">
        <f t="shared" si="24"/>
        <v>2024</v>
      </c>
      <c r="D278" s="10" t="str">
        <f t="shared" si="25"/>
        <v>Q2</v>
      </c>
      <c r="E278" s="10">
        <f t="shared" si="26"/>
        <v>4</v>
      </c>
      <c r="F278" s="10" t="str">
        <f t="shared" si="27"/>
        <v>Apr</v>
      </c>
      <c r="G278" s="10" t="str">
        <f t="shared" si="28"/>
        <v>Apr 2024</v>
      </c>
    </row>
    <row r="279" spans="1:7" x14ac:dyDescent="0.3">
      <c r="A279" s="10" t="s">
        <v>2988</v>
      </c>
      <c r="B279" s="11">
        <f t="shared" si="29"/>
        <v>45410</v>
      </c>
      <c r="C279" s="11" t="str">
        <f t="shared" si="24"/>
        <v>2024</v>
      </c>
      <c r="D279" s="10" t="str">
        <f t="shared" si="25"/>
        <v>Q2</v>
      </c>
      <c r="E279" s="10">
        <f t="shared" si="26"/>
        <v>4</v>
      </c>
      <c r="F279" s="10" t="str">
        <f t="shared" si="27"/>
        <v>Apr</v>
      </c>
      <c r="G279" s="10" t="str">
        <f t="shared" si="28"/>
        <v>Apr 2024</v>
      </c>
    </row>
    <row r="280" spans="1:7" x14ac:dyDescent="0.3">
      <c r="A280" s="10" t="s">
        <v>2989</v>
      </c>
      <c r="B280" s="11">
        <f t="shared" si="29"/>
        <v>45411</v>
      </c>
      <c r="C280" s="11" t="str">
        <f t="shared" si="24"/>
        <v>2024</v>
      </c>
      <c r="D280" s="10" t="str">
        <f t="shared" si="25"/>
        <v>Q2</v>
      </c>
      <c r="E280" s="10">
        <f t="shared" si="26"/>
        <v>4</v>
      </c>
      <c r="F280" s="10" t="str">
        <f t="shared" si="27"/>
        <v>Apr</v>
      </c>
      <c r="G280" s="10" t="str">
        <f t="shared" si="28"/>
        <v>Apr 2024</v>
      </c>
    </row>
    <row r="281" spans="1:7" x14ac:dyDescent="0.3">
      <c r="A281" s="10" t="s">
        <v>2990</v>
      </c>
      <c r="B281" s="11">
        <f t="shared" si="29"/>
        <v>45412</v>
      </c>
      <c r="C281" s="11" t="str">
        <f t="shared" si="24"/>
        <v>2024</v>
      </c>
      <c r="D281" s="10" t="str">
        <f t="shared" si="25"/>
        <v>Q2</v>
      </c>
      <c r="E281" s="10">
        <f t="shared" si="26"/>
        <v>4</v>
      </c>
      <c r="F281" s="10" t="str">
        <f t="shared" si="27"/>
        <v>Apr</v>
      </c>
      <c r="G281" s="10" t="str">
        <f t="shared" si="28"/>
        <v>Apr 2024</v>
      </c>
    </row>
    <row r="282" spans="1:7" x14ac:dyDescent="0.3">
      <c r="A282" s="10" t="s">
        <v>2991</v>
      </c>
      <c r="B282" s="11">
        <f t="shared" si="29"/>
        <v>45413</v>
      </c>
      <c r="C282" s="11" t="str">
        <f t="shared" si="24"/>
        <v>2024</v>
      </c>
      <c r="D282" s="10" t="str">
        <f t="shared" si="25"/>
        <v>Q2</v>
      </c>
      <c r="E282" s="10">
        <f t="shared" si="26"/>
        <v>5</v>
      </c>
      <c r="F282" s="10" t="str">
        <f t="shared" si="27"/>
        <v>May</v>
      </c>
      <c r="G282" s="10" t="str">
        <f t="shared" si="28"/>
        <v>May 2024</v>
      </c>
    </row>
    <row r="283" spans="1:7" x14ac:dyDescent="0.3">
      <c r="A283" s="10" t="s">
        <v>2992</v>
      </c>
      <c r="B283" s="11">
        <f t="shared" si="29"/>
        <v>45414</v>
      </c>
      <c r="C283" s="11" t="str">
        <f t="shared" si="24"/>
        <v>2024</v>
      </c>
      <c r="D283" s="10" t="str">
        <f t="shared" si="25"/>
        <v>Q2</v>
      </c>
      <c r="E283" s="10">
        <f t="shared" si="26"/>
        <v>5</v>
      </c>
      <c r="F283" s="10" t="str">
        <f t="shared" si="27"/>
        <v>May</v>
      </c>
      <c r="G283" s="10" t="str">
        <f t="shared" si="28"/>
        <v>May 2024</v>
      </c>
    </row>
    <row r="284" spans="1:7" x14ac:dyDescent="0.3">
      <c r="A284" s="10" t="s">
        <v>2993</v>
      </c>
      <c r="B284" s="11">
        <f t="shared" si="29"/>
        <v>45415</v>
      </c>
      <c r="C284" s="11" t="str">
        <f t="shared" si="24"/>
        <v>2024</v>
      </c>
      <c r="D284" s="10" t="str">
        <f t="shared" si="25"/>
        <v>Q2</v>
      </c>
      <c r="E284" s="10">
        <f t="shared" si="26"/>
        <v>5</v>
      </c>
      <c r="F284" s="10" t="str">
        <f t="shared" si="27"/>
        <v>May</v>
      </c>
      <c r="G284" s="10" t="str">
        <f t="shared" si="28"/>
        <v>May 2024</v>
      </c>
    </row>
    <row r="285" spans="1:7" x14ac:dyDescent="0.3">
      <c r="A285" s="10" t="s">
        <v>2994</v>
      </c>
      <c r="B285" s="11">
        <f t="shared" si="29"/>
        <v>45416</v>
      </c>
      <c r="C285" s="11" t="str">
        <f t="shared" si="24"/>
        <v>2024</v>
      </c>
      <c r="D285" s="10" t="str">
        <f t="shared" si="25"/>
        <v>Q2</v>
      </c>
      <c r="E285" s="10">
        <f t="shared" si="26"/>
        <v>5</v>
      </c>
      <c r="F285" s="10" t="str">
        <f t="shared" si="27"/>
        <v>May</v>
      </c>
      <c r="G285" s="10" t="str">
        <f t="shared" si="28"/>
        <v>May 2024</v>
      </c>
    </row>
    <row r="286" spans="1:7" x14ac:dyDescent="0.3">
      <c r="A286" s="10" t="s">
        <v>2995</v>
      </c>
      <c r="B286" s="11">
        <f t="shared" si="29"/>
        <v>45417</v>
      </c>
      <c r="C286" s="11" t="str">
        <f t="shared" si="24"/>
        <v>2024</v>
      </c>
      <c r="D286" s="10" t="str">
        <f t="shared" si="25"/>
        <v>Q2</v>
      </c>
      <c r="E286" s="10">
        <f t="shared" si="26"/>
        <v>5</v>
      </c>
      <c r="F286" s="10" t="str">
        <f t="shared" si="27"/>
        <v>May</v>
      </c>
      <c r="G286" s="10" t="str">
        <f t="shared" si="28"/>
        <v>May 2024</v>
      </c>
    </row>
    <row r="287" spans="1:7" x14ac:dyDescent="0.3">
      <c r="A287" s="10" t="s">
        <v>2996</v>
      </c>
      <c r="B287" s="11">
        <f t="shared" si="29"/>
        <v>45418</v>
      </c>
      <c r="C287" s="11" t="str">
        <f t="shared" si="24"/>
        <v>2024</v>
      </c>
      <c r="D287" s="10" t="str">
        <f t="shared" si="25"/>
        <v>Q2</v>
      </c>
      <c r="E287" s="10">
        <f t="shared" si="26"/>
        <v>5</v>
      </c>
      <c r="F287" s="10" t="str">
        <f t="shared" si="27"/>
        <v>May</v>
      </c>
      <c r="G287" s="10" t="str">
        <f t="shared" si="28"/>
        <v>May 2024</v>
      </c>
    </row>
    <row r="288" spans="1:7" x14ac:dyDescent="0.3">
      <c r="A288" s="10" t="s">
        <v>2997</v>
      </c>
      <c r="B288" s="11">
        <f t="shared" si="29"/>
        <v>45419</v>
      </c>
      <c r="C288" s="11" t="str">
        <f t="shared" si="24"/>
        <v>2024</v>
      </c>
      <c r="D288" s="10" t="str">
        <f t="shared" si="25"/>
        <v>Q2</v>
      </c>
      <c r="E288" s="10">
        <f t="shared" si="26"/>
        <v>5</v>
      </c>
      <c r="F288" s="10" t="str">
        <f t="shared" si="27"/>
        <v>May</v>
      </c>
      <c r="G288" s="10" t="str">
        <f t="shared" si="28"/>
        <v>May 2024</v>
      </c>
    </row>
    <row r="289" spans="1:7" x14ac:dyDescent="0.3">
      <c r="A289" s="10" t="s">
        <v>2998</v>
      </c>
      <c r="B289" s="11">
        <f t="shared" si="29"/>
        <v>45420</v>
      </c>
      <c r="C289" s="11" t="str">
        <f t="shared" si="24"/>
        <v>2024</v>
      </c>
      <c r="D289" s="10" t="str">
        <f t="shared" si="25"/>
        <v>Q2</v>
      </c>
      <c r="E289" s="10">
        <f t="shared" si="26"/>
        <v>5</v>
      </c>
      <c r="F289" s="10" t="str">
        <f t="shared" si="27"/>
        <v>May</v>
      </c>
      <c r="G289" s="10" t="str">
        <f t="shared" si="28"/>
        <v>May 2024</v>
      </c>
    </row>
    <row r="290" spans="1:7" x14ac:dyDescent="0.3">
      <c r="A290" s="10" t="s">
        <v>2999</v>
      </c>
      <c r="B290" s="11">
        <f t="shared" si="29"/>
        <v>45421</v>
      </c>
      <c r="C290" s="11" t="str">
        <f t="shared" si="24"/>
        <v>2024</v>
      </c>
      <c r="D290" s="10" t="str">
        <f t="shared" si="25"/>
        <v>Q2</v>
      </c>
      <c r="E290" s="10">
        <f t="shared" si="26"/>
        <v>5</v>
      </c>
      <c r="F290" s="10" t="str">
        <f t="shared" si="27"/>
        <v>May</v>
      </c>
      <c r="G290" s="10" t="str">
        <f t="shared" si="28"/>
        <v>May 2024</v>
      </c>
    </row>
    <row r="291" spans="1:7" x14ac:dyDescent="0.3">
      <c r="A291" s="10" t="s">
        <v>3000</v>
      </c>
      <c r="B291" s="11">
        <f t="shared" si="29"/>
        <v>45422</v>
      </c>
      <c r="C291" s="11" t="str">
        <f t="shared" si="24"/>
        <v>2024</v>
      </c>
      <c r="D291" s="10" t="str">
        <f t="shared" si="25"/>
        <v>Q2</v>
      </c>
      <c r="E291" s="10">
        <f t="shared" si="26"/>
        <v>5</v>
      </c>
      <c r="F291" s="10" t="str">
        <f t="shared" si="27"/>
        <v>May</v>
      </c>
      <c r="G291" s="10" t="str">
        <f t="shared" si="28"/>
        <v>May 2024</v>
      </c>
    </row>
    <row r="292" spans="1:7" x14ac:dyDescent="0.3">
      <c r="A292" s="10" t="s">
        <v>3001</v>
      </c>
      <c r="B292" s="11">
        <f t="shared" si="29"/>
        <v>45423</v>
      </c>
      <c r="C292" s="11" t="str">
        <f t="shared" si="24"/>
        <v>2024</v>
      </c>
      <c r="D292" s="10" t="str">
        <f t="shared" si="25"/>
        <v>Q2</v>
      </c>
      <c r="E292" s="10">
        <f t="shared" si="26"/>
        <v>5</v>
      </c>
      <c r="F292" s="10" t="str">
        <f t="shared" si="27"/>
        <v>May</v>
      </c>
      <c r="G292" s="10" t="str">
        <f t="shared" si="28"/>
        <v>May 2024</v>
      </c>
    </row>
    <row r="293" spans="1:7" x14ac:dyDescent="0.3">
      <c r="A293" s="10" t="s">
        <v>3002</v>
      </c>
      <c r="B293" s="11">
        <f t="shared" si="29"/>
        <v>45424</v>
      </c>
      <c r="C293" s="11" t="str">
        <f t="shared" si="24"/>
        <v>2024</v>
      </c>
      <c r="D293" s="10" t="str">
        <f t="shared" si="25"/>
        <v>Q2</v>
      </c>
      <c r="E293" s="10">
        <f t="shared" si="26"/>
        <v>5</v>
      </c>
      <c r="F293" s="10" t="str">
        <f t="shared" si="27"/>
        <v>May</v>
      </c>
      <c r="G293" s="10" t="str">
        <f t="shared" si="28"/>
        <v>May 2024</v>
      </c>
    </row>
    <row r="294" spans="1:7" x14ac:dyDescent="0.3">
      <c r="A294" s="10" t="s">
        <v>3003</v>
      </c>
      <c r="B294" s="11">
        <f t="shared" si="29"/>
        <v>45425</v>
      </c>
      <c r="C294" s="11" t="str">
        <f t="shared" si="24"/>
        <v>2024</v>
      </c>
      <c r="D294" s="10" t="str">
        <f t="shared" si="25"/>
        <v>Q2</v>
      </c>
      <c r="E294" s="10">
        <f t="shared" si="26"/>
        <v>5</v>
      </c>
      <c r="F294" s="10" t="str">
        <f t="shared" si="27"/>
        <v>May</v>
      </c>
      <c r="G294" s="10" t="str">
        <f t="shared" si="28"/>
        <v>May 2024</v>
      </c>
    </row>
    <row r="295" spans="1:7" x14ac:dyDescent="0.3">
      <c r="A295" s="10" t="s">
        <v>3004</v>
      </c>
      <c r="B295" s="11">
        <f t="shared" si="29"/>
        <v>45426</v>
      </c>
      <c r="C295" s="11" t="str">
        <f t="shared" si="24"/>
        <v>2024</v>
      </c>
      <c r="D295" s="10" t="str">
        <f t="shared" si="25"/>
        <v>Q2</v>
      </c>
      <c r="E295" s="10">
        <f t="shared" si="26"/>
        <v>5</v>
      </c>
      <c r="F295" s="10" t="str">
        <f t="shared" si="27"/>
        <v>May</v>
      </c>
      <c r="G295" s="10" t="str">
        <f t="shared" si="28"/>
        <v>May 2024</v>
      </c>
    </row>
    <row r="296" spans="1:7" x14ac:dyDescent="0.3">
      <c r="A296" s="10" t="s">
        <v>3005</v>
      </c>
      <c r="B296" s="11">
        <f t="shared" si="29"/>
        <v>45427</v>
      </c>
      <c r="C296" s="11" t="str">
        <f t="shared" si="24"/>
        <v>2024</v>
      </c>
      <c r="D296" s="10" t="str">
        <f t="shared" si="25"/>
        <v>Q2</v>
      </c>
      <c r="E296" s="10">
        <f t="shared" si="26"/>
        <v>5</v>
      </c>
      <c r="F296" s="10" t="str">
        <f t="shared" si="27"/>
        <v>May</v>
      </c>
      <c r="G296" s="10" t="str">
        <f t="shared" si="28"/>
        <v>May 2024</v>
      </c>
    </row>
    <row r="297" spans="1:7" x14ac:dyDescent="0.3">
      <c r="A297" s="10" t="s">
        <v>3006</v>
      </c>
      <c r="B297" s="11">
        <f t="shared" si="29"/>
        <v>45428</v>
      </c>
      <c r="C297" s="11" t="str">
        <f t="shared" si="24"/>
        <v>2024</v>
      </c>
      <c r="D297" s="10" t="str">
        <f t="shared" si="25"/>
        <v>Q2</v>
      </c>
      <c r="E297" s="10">
        <f t="shared" si="26"/>
        <v>5</v>
      </c>
      <c r="F297" s="10" t="str">
        <f t="shared" si="27"/>
        <v>May</v>
      </c>
      <c r="G297" s="10" t="str">
        <f t="shared" si="28"/>
        <v>May 2024</v>
      </c>
    </row>
    <row r="298" spans="1:7" x14ac:dyDescent="0.3">
      <c r="A298" s="10" t="s">
        <v>3007</v>
      </c>
      <c r="B298" s="11">
        <f t="shared" si="29"/>
        <v>45429</v>
      </c>
      <c r="C298" s="11" t="str">
        <f t="shared" si="24"/>
        <v>2024</v>
      </c>
      <c r="D298" s="10" t="str">
        <f t="shared" si="25"/>
        <v>Q2</v>
      </c>
      <c r="E298" s="10">
        <f t="shared" si="26"/>
        <v>5</v>
      </c>
      <c r="F298" s="10" t="str">
        <f t="shared" si="27"/>
        <v>May</v>
      </c>
      <c r="G298" s="10" t="str">
        <f t="shared" si="28"/>
        <v>May 2024</v>
      </c>
    </row>
    <row r="299" spans="1:7" x14ac:dyDescent="0.3">
      <c r="A299" s="10" t="s">
        <v>3008</v>
      </c>
      <c r="B299" s="11">
        <f t="shared" si="29"/>
        <v>45430</v>
      </c>
      <c r="C299" s="11" t="str">
        <f t="shared" si="24"/>
        <v>2024</v>
      </c>
      <c r="D299" s="10" t="str">
        <f t="shared" si="25"/>
        <v>Q2</v>
      </c>
      <c r="E299" s="10">
        <f t="shared" si="26"/>
        <v>5</v>
      </c>
      <c r="F299" s="10" t="str">
        <f t="shared" si="27"/>
        <v>May</v>
      </c>
      <c r="G299" s="10" t="str">
        <f t="shared" si="28"/>
        <v>May 2024</v>
      </c>
    </row>
    <row r="300" spans="1:7" x14ac:dyDescent="0.3">
      <c r="A300" s="10" t="s">
        <v>3009</v>
      </c>
      <c r="B300" s="11">
        <f t="shared" si="29"/>
        <v>45431</v>
      </c>
      <c r="C300" s="11" t="str">
        <f t="shared" si="24"/>
        <v>2024</v>
      </c>
      <c r="D300" s="10" t="str">
        <f t="shared" si="25"/>
        <v>Q2</v>
      </c>
      <c r="E300" s="10">
        <f t="shared" si="26"/>
        <v>5</v>
      </c>
      <c r="F300" s="10" t="str">
        <f t="shared" si="27"/>
        <v>May</v>
      </c>
      <c r="G300" s="10" t="str">
        <f t="shared" si="28"/>
        <v>May 2024</v>
      </c>
    </row>
    <row r="301" spans="1:7" x14ac:dyDescent="0.3">
      <c r="A301" s="10" t="s">
        <v>3010</v>
      </c>
      <c r="B301" s="11">
        <f t="shared" si="29"/>
        <v>45432</v>
      </c>
      <c r="C301" s="11" t="str">
        <f t="shared" si="24"/>
        <v>2024</v>
      </c>
      <c r="D301" s="10" t="str">
        <f t="shared" si="25"/>
        <v>Q2</v>
      </c>
      <c r="E301" s="10">
        <f t="shared" si="26"/>
        <v>5</v>
      </c>
      <c r="F301" s="10" t="str">
        <f t="shared" si="27"/>
        <v>May</v>
      </c>
      <c r="G301" s="10" t="str">
        <f t="shared" si="28"/>
        <v>May 2024</v>
      </c>
    </row>
    <row r="302" spans="1:7" x14ac:dyDescent="0.3">
      <c r="A302" s="10" t="s">
        <v>3011</v>
      </c>
      <c r="B302" s="11">
        <f t="shared" si="29"/>
        <v>45433</v>
      </c>
      <c r="C302" s="11" t="str">
        <f t="shared" si="24"/>
        <v>2024</v>
      </c>
      <c r="D302" s="10" t="str">
        <f t="shared" si="25"/>
        <v>Q2</v>
      </c>
      <c r="E302" s="10">
        <f t="shared" si="26"/>
        <v>5</v>
      </c>
      <c r="F302" s="10" t="str">
        <f t="shared" si="27"/>
        <v>May</v>
      </c>
      <c r="G302" s="10" t="str">
        <f t="shared" si="28"/>
        <v>May 2024</v>
      </c>
    </row>
    <row r="303" spans="1:7" x14ac:dyDescent="0.3">
      <c r="A303" s="10" t="s">
        <v>3012</v>
      </c>
      <c r="B303" s="11">
        <f t="shared" si="29"/>
        <v>45434</v>
      </c>
      <c r="C303" s="11" t="str">
        <f t="shared" si="24"/>
        <v>2024</v>
      </c>
      <c r="D303" s="10" t="str">
        <f t="shared" si="25"/>
        <v>Q2</v>
      </c>
      <c r="E303" s="10">
        <f t="shared" si="26"/>
        <v>5</v>
      </c>
      <c r="F303" s="10" t="str">
        <f t="shared" si="27"/>
        <v>May</v>
      </c>
      <c r="G303" s="10" t="str">
        <f t="shared" si="28"/>
        <v>May 2024</v>
      </c>
    </row>
    <row r="304" spans="1:7" x14ac:dyDescent="0.3">
      <c r="A304" s="10" t="s">
        <v>3013</v>
      </c>
      <c r="B304" s="11">
        <f t="shared" si="29"/>
        <v>45435</v>
      </c>
      <c r="C304" s="11" t="str">
        <f t="shared" si="24"/>
        <v>2024</v>
      </c>
      <c r="D304" s="10" t="str">
        <f t="shared" si="25"/>
        <v>Q2</v>
      </c>
      <c r="E304" s="10">
        <f t="shared" si="26"/>
        <v>5</v>
      </c>
      <c r="F304" s="10" t="str">
        <f t="shared" si="27"/>
        <v>May</v>
      </c>
      <c r="G304" s="10" t="str">
        <f t="shared" si="28"/>
        <v>May 2024</v>
      </c>
    </row>
    <row r="305" spans="1:7" x14ac:dyDescent="0.3">
      <c r="A305" s="10" t="s">
        <v>3014</v>
      </c>
      <c r="B305" s="11">
        <f t="shared" si="29"/>
        <v>45436</v>
      </c>
      <c r="C305" s="11" t="str">
        <f t="shared" si="24"/>
        <v>2024</v>
      </c>
      <c r="D305" s="10" t="str">
        <f t="shared" si="25"/>
        <v>Q2</v>
      </c>
      <c r="E305" s="10">
        <f t="shared" si="26"/>
        <v>5</v>
      </c>
      <c r="F305" s="10" t="str">
        <f t="shared" si="27"/>
        <v>May</v>
      </c>
      <c r="G305" s="10" t="str">
        <f t="shared" si="28"/>
        <v>May 2024</v>
      </c>
    </row>
    <row r="306" spans="1:7" x14ac:dyDescent="0.3">
      <c r="A306" s="10" t="s">
        <v>3015</v>
      </c>
      <c r="B306" s="11">
        <f t="shared" si="29"/>
        <v>45437</v>
      </c>
      <c r="C306" s="11" t="str">
        <f t="shared" si="24"/>
        <v>2024</v>
      </c>
      <c r="D306" s="10" t="str">
        <f t="shared" si="25"/>
        <v>Q2</v>
      </c>
      <c r="E306" s="10">
        <f t="shared" si="26"/>
        <v>5</v>
      </c>
      <c r="F306" s="10" t="str">
        <f t="shared" si="27"/>
        <v>May</v>
      </c>
      <c r="G306" s="10" t="str">
        <f t="shared" si="28"/>
        <v>May 2024</v>
      </c>
    </row>
    <row r="307" spans="1:7" x14ac:dyDescent="0.3">
      <c r="A307" s="10" t="s">
        <v>3016</v>
      </c>
      <c r="B307" s="11">
        <f t="shared" si="29"/>
        <v>45438</v>
      </c>
      <c r="C307" s="11" t="str">
        <f t="shared" si="24"/>
        <v>2024</v>
      </c>
      <c r="D307" s="10" t="str">
        <f t="shared" si="25"/>
        <v>Q2</v>
      </c>
      <c r="E307" s="10">
        <f t="shared" si="26"/>
        <v>5</v>
      </c>
      <c r="F307" s="10" t="str">
        <f t="shared" si="27"/>
        <v>May</v>
      </c>
      <c r="G307" s="10" t="str">
        <f t="shared" si="28"/>
        <v>May 2024</v>
      </c>
    </row>
    <row r="308" spans="1:7" x14ac:dyDescent="0.3">
      <c r="A308" s="10" t="s">
        <v>3017</v>
      </c>
      <c r="B308" s="11">
        <f t="shared" si="29"/>
        <v>45439</v>
      </c>
      <c r="C308" s="11" t="str">
        <f t="shared" si="24"/>
        <v>2024</v>
      </c>
      <c r="D308" s="10" t="str">
        <f t="shared" si="25"/>
        <v>Q2</v>
      </c>
      <c r="E308" s="10">
        <f t="shared" si="26"/>
        <v>5</v>
      </c>
      <c r="F308" s="10" t="str">
        <f t="shared" si="27"/>
        <v>May</v>
      </c>
      <c r="G308" s="10" t="str">
        <f t="shared" si="28"/>
        <v>May 2024</v>
      </c>
    </row>
    <row r="309" spans="1:7" x14ac:dyDescent="0.3">
      <c r="A309" s="10" t="s">
        <v>3018</v>
      </c>
      <c r="B309" s="11">
        <f t="shared" si="29"/>
        <v>45440</v>
      </c>
      <c r="C309" s="11" t="str">
        <f t="shared" si="24"/>
        <v>2024</v>
      </c>
      <c r="D309" s="10" t="str">
        <f t="shared" si="25"/>
        <v>Q2</v>
      </c>
      <c r="E309" s="10">
        <f t="shared" si="26"/>
        <v>5</v>
      </c>
      <c r="F309" s="10" t="str">
        <f t="shared" si="27"/>
        <v>May</v>
      </c>
      <c r="G309" s="10" t="str">
        <f t="shared" si="28"/>
        <v>May 2024</v>
      </c>
    </row>
    <row r="310" spans="1:7" x14ac:dyDescent="0.3">
      <c r="A310" s="10" t="s">
        <v>3019</v>
      </c>
      <c r="B310" s="11">
        <f t="shared" si="29"/>
        <v>45441</v>
      </c>
      <c r="C310" s="11" t="str">
        <f t="shared" si="24"/>
        <v>2024</v>
      </c>
      <c r="D310" s="10" t="str">
        <f t="shared" si="25"/>
        <v>Q2</v>
      </c>
      <c r="E310" s="10">
        <f t="shared" si="26"/>
        <v>5</v>
      </c>
      <c r="F310" s="10" t="str">
        <f t="shared" si="27"/>
        <v>May</v>
      </c>
      <c r="G310" s="10" t="str">
        <f t="shared" si="28"/>
        <v>May 2024</v>
      </c>
    </row>
    <row r="311" spans="1:7" x14ac:dyDescent="0.3">
      <c r="A311" s="10" t="s">
        <v>3020</v>
      </c>
      <c r="B311" s="11">
        <f t="shared" si="29"/>
        <v>45442</v>
      </c>
      <c r="C311" s="11" t="str">
        <f t="shared" si="24"/>
        <v>2024</v>
      </c>
      <c r="D311" s="10" t="str">
        <f t="shared" si="25"/>
        <v>Q2</v>
      </c>
      <c r="E311" s="10">
        <f t="shared" si="26"/>
        <v>5</v>
      </c>
      <c r="F311" s="10" t="str">
        <f t="shared" si="27"/>
        <v>May</v>
      </c>
      <c r="G311" s="10" t="str">
        <f t="shared" si="28"/>
        <v>May 2024</v>
      </c>
    </row>
    <row r="312" spans="1:7" x14ac:dyDescent="0.3">
      <c r="A312" s="10" t="s">
        <v>3021</v>
      </c>
      <c r="B312" s="11">
        <f t="shared" si="29"/>
        <v>45443</v>
      </c>
      <c r="C312" s="11" t="str">
        <f t="shared" si="24"/>
        <v>2024</v>
      </c>
      <c r="D312" s="10" t="str">
        <f t="shared" si="25"/>
        <v>Q2</v>
      </c>
      <c r="E312" s="10">
        <f t="shared" si="26"/>
        <v>5</v>
      </c>
      <c r="F312" s="10" t="str">
        <f t="shared" si="27"/>
        <v>May</v>
      </c>
      <c r="G312" s="10" t="str">
        <f t="shared" si="28"/>
        <v>May 2024</v>
      </c>
    </row>
    <row r="313" spans="1:7" x14ac:dyDescent="0.3">
      <c r="A313" s="10" t="s">
        <v>3022</v>
      </c>
      <c r="B313" s="11">
        <f t="shared" si="29"/>
        <v>45444</v>
      </c>
      <c r="C313" s="11" t="str">
        <f t="shared" si="24"/>
        <v>2024</v>
      </c>
      <c r="D313" s="10" t="str">
        <f t="shared" si="25"/>
        <v>Q2</v>
      </c>
      <c r="E313" s="10">
        <f t="shared" si="26"/>
        <v>6</v>
      </c>
      <c r="F313" s="10" t="str">
        <f t="shared" si="27"/>
        <v>Jun</v>
      </c>
      <c r="G313" s="10" t="str">
        <f t="shared" si="28"/>
        <v>Jun 2024</v>
      </c>
    </row>
    <row r="314" spans="1:7" x14ac:dyDescent="0.3">
      <c r="A314" s="10" t="s">
        <v>3023</v>
      </c>
      <c r="B314" s="11">
        <f t="shared" si="29"/>
        <v>45445</v>
      </c>
      <c r="C314" s="11" t="str">
        <f t="shared" si="24"/>
        <v>2024</v>
      </c>
      <c r="D314" s="10" t="str">
        <f t="shared" si="25"/>
        <v>Q2</v>
      </c>
      <c r="E314" s="10">
        <f t="shared" si="26"/>
        <v>6</v>
      </c>
      <c r="F314" s="10" t="str">
        <f t="shared" si="27"/>
        <v>Jun</v>
      </c>
      <c r="G314" s="10" t="str">
        <f t="shared" si="28"/>
        <v>Jun 2024</v>
      </c>
    </row>
    <row r="315" spans="1:7" x14ac:dyDescent="0.3">
      <c r="A315" s="10" t="s">
        <v>3024</v>
      </c>
      <c r="B315" s="11">
        <f t="shared" si="29"/>
        <v>45446</v>
      </c>
      <c r="C315" s="11" t="str">
        <f t="shared" si="24"/>
        <v>2024</v>
      </c>
      <c r="D315" s="10" t="str">
        <f t="shared" si="25"/>
        <v>Q2</v>
      </c>
      <c r="E315" s="10">
        <f t="shared" si="26"/>
        <v>6</v>
      </c>
      <c r="F315" s="10" t="str">
        <f t="shared" si="27"/>
        <v>Jun</v>
      </c>
      <c r="G315" s="10" t="str">
        <f t="shared" si="28"/>
        <v>Jun 2024</v>
      </c>
    </row>
    <row r="316" spans="1:7" x14ac:dyDescent="0.3">
      <c r="A316" s="10" t="s">
        <v>3025</v>
      </c>
      <c r="B316" s="11">
        <f t="shared" si="29"/>
        <v>45447</v>
      </c>
      <c r="C316" s="11" t="str">
        <f t="shared" si="24"/>
        <v>2024</v>
      </c>
      <c r="D316" s="10" t="str">
        <f t="shared" si="25"/>
        <v>Q2</v>
      </c>
      <c r="E316" s="10">
        <f t="shared" si="26"/>
        <v>6</v>
      </c>
      <c r="F316" s="10" t="str">
        <f t="shared" si="27"/>
        <v>Jun</v>
      </c>
      <c r="G316" s="10" t="str">
        <f t="shared" si="28"/>
        <v>Jun 2024</v>
      </c>
    </row>
    <row r="317" spans="1:7" x14ac:dyDescent="0.3">
      <c r="A317" s="10" t="s">
        <v>3026</v>
      </c>
      <c r="B317" s="11">
        <f t="shared" si="29"/>
        <v>45448</v>
      </c>
      <c r="C317" s="11" t="str">
        <f t="shared" si="24"/>
        <v>2024</v>
      </c>
      <c r="D317" s="10" t="str">
        <f t="shared" si="25"/>
        <v>Q2</v>
      </c>
      <c r="E317" s="10">
        <f t="shared" si="26"/>
        <v>6</v>
      </c>
      <c r="F317" s="10" t="str">
        <f t="shared" si="27"/>
        <v>Jun</v>
      </c>
      <c r="G317" s="10" t="str">
        <f t="shared" si="28"/>
        <v>Jun 2024</v>
      </c>
    </row>
    <row r="318" spans="1:7" x14ac:dyDescent="0.3">
      <c r="A318" s="10" t="s">
        <v>3027</v>
      </c>
      <c r="B318" s="11">
        <f t="shared" si="29"/>
        <v>45449</v>
      </c>
      <c r="C318" s="11" t="str">
        <f t="shared" si="24"/>
        <v>2024</v>
      </c>
      <c r="D318" s="10" t="str">
        <f t="shared" si="25"/>
        <v>Q2</v>
      </c>
      <c r="E318" s="10">
        <f t="shared" si="26"/>
        <v>6</v>
      </c>
      <c r="F318" s="10" t="str">
        <f t="shared" si="27"/>
        <v>Jun</v>
      </c>
      <c r="G318" s="10" t="str">
        <f t="shared" si="28"/>
        <v>Jun 2024</v>
      </c>
    </row>
    <row r="319" spans="1:7" x14ac:dyDescent="0.3">
      <c r="A319" s="10" t="s">
        <v>3028</v>
      </c>
      <c r="B319" s="11">
        <f t="shared" si="29"/>
        <v>45450</v>
      </c>
      <c r="C319" s="11" t="str">
        <f t="shared" si="24"/>
        <v>2024</v>
      </c>
      <c r="D319" s="10" t="str">
        <f t="shared" si="25"/>
        <v>Q2</v>
      </c>
      <c r="E319" s="10">
        <f t="shared" si="26"/>
        <v>6</v>
      </c>
      <c r="F319" s="10" t="str">
        <f t="shared" si="27"/>
        <v>Jun</v>
      </c>
      <c r="G319" s="10" t="str">
        <f t="shared" si="28"/>
        <v>Jun 2024</v>
      </c>
    </row>
    <row r="320" spans="1:7" x14ac:dyDescent="0.3">
      <c r="A320" s="10" t="s">
        <v>3029</v>
      </c>
      <c r="B320" s="11">
        <f t="shared" si="29"/>
        <v>45451</v>
      </c>
      <c r="C320" s="11" t="str">
        <f t="shared" si="24"/>
        <v>2024</v>
      </c>
      <c r="D320" s="10" t="str">
        <f t="shared" si="25"/>
        <v>Q2</v>
      </c>
      <c r="E320" s="10">
        <f t="shared" si="26"/>
        <v>6</v>
      </c>
      <c r="F320" s="10" t="str">
        <f t="shared" si="27"/>
        <v>Jun</v>
      </c>
      <c r="G320" s="10" t="str">
        <f t="shared" si="28"/>
        <v>Jun 2024</v>
      </c>
    </row>
    <row r="321" spans="1:7" x14ac:dyDescent="0.3">
      <c r="A321" s="10" t="s">
        <v>3030</v>
      </c>
      <c r="B321" s="11">
        <f t="shared" si="29"/>
        <v>45452</v>
      </c>
      <c r="C321" s="11" t="str">
        <f t="shared" si="24"/>
        <v>2024</v>
      </c>
      <c r="D321" s="10" t="str">
        <f t="shared" si="25"/>
        <v>Q2</v>
      </c>
      <c r="E321" s="10">
        <f t="shared" si="26"/>
        <v>6</v>
      </c>
      <c r="F321" s="10" t="str">
        <f t="shared" si="27"/>
        <v>Jun</v>
      </c>
      <c r="G321" s="10" t="str">
        <f t="shared" si="28"/>
        <v>Jun 2024</v>
      </c>
    </row>
    <row r="322" spans="1:7" x14ac:dyDescent="0.3">
      <c r="A322" s="10" t="s">
        <v>3031</v>
      </c>
      <c r="B322" s="11">
        <f t="shared" si="29"/>
        <v>45453</v>
      </c>
      <c r="C322" s="11" t="str">
        <f t="shared" si="24"/>
        <v>2024</v>
      </c>
      <c r="D322" s="10" t="str">
        <f t="shared" si="25"/>
        <v>Q2</v>
      </c>
      <c r="E322" s="10">
        <f t="shared" si="26"/>
        <v>6</v>
      </c>
      <c r="F322" s="10" t="str">
        <f t="shared" si="27"/>
        <v>Jun</v>
      </c>
      <c r="G322" s="10" t="str">
        <f t="shared" si="28"/>
        <v>Jun 2024</v>
      </c>
    </row>
    <row r="323" spans="1:7" x14ac:dyDescent="0.3">
      <c r="A323" s="10" t="s">
        <v>3032</v>
      </c>
      <c r="B323" s="11">
        <f t="shared" si="29"/>
        <v>45454</v>
      </c>
      <c r="C323" s="11" t="str">
        <f t="shared" ref="C323:C386" si="30">TEXT(B323,"YYYY")</f>
        <v>2024</v>
      </c>
      <c r="D323" s="10" t="str">
        <f t="shared" ref="D323:D386" si="31">"Q"&amp;ROUNDUP(MONTH(B323)/3,0)</f>
        <v>Q2</v>
      </c>
      <c r="E323" s="10">
        <f t="shared" ref="E323:E386" si="32">MONTH(B323)</f>
        <v>6</v>
      </c>
      <c r="F323" s="10" t="str">
        <f t="shared" ref="F323:F386" si="33">TEXT(B323,"MMM")</f>
        <v>Jun</v>
      </c>
      <c r="G323" s="10" t="str">
        <f t="shared" ref="G323:G386" si="34">TEXT(B323,"mmm yyyy")</f>
        <v>Jun 2024</v>
      </c>
    </row>
    <row r="324" spans="1:7" x14ac:dyDescent="0.3">
      <c r="A324" s="10" t="s">
        <v>3033</v>
      </c>
      <c r="B324" s="11">
        <f t="shared" ref="B324:B387" si="35">B323+1</f>
        <v>45455</v>
      </c>
      <c r="C324" s="11" t="str">
        <f t="shared" si="30"/>
        <v>2024</v>
      </c>
      <c r="D324" s="10" t="str">
        <f t="shared" si="31"/>
        <v>Q2</v>
      </c>
      <c r="E324" s="10">
        <f t="shared" si="32"/>
        <v>6</v>
      </c>
      <c r="F324" s="10" t="str">
        <f t="shared" si="33"/>
        <v>Jun</v>
      </c>
      <c r="G324" s="10" t="str">
        <f t="shared" si="34"/>
        <v>Jun 2024</v>
      </c>
    </row>
    <row r="325" spans="1:7" x14ac:dyDescent="0.3">
      <c r="A325" s="10" t="s">
        <v>3034</v>
      </c>
      <c r="B325" s="11">
        <f t="shared" si="35"/>
        <v>45456</v>
      </c>
      <c r="C325" s="11" t="str">
        <f t="shared" si="30"/>
        <v>2024</v>
      </c>
      <c r="D325" s="10" t="str">
        <f t="shared" si="31"/>
        <v>Q2</v>
      </c>
      <c r="E325" s="10">
        <f t="shared" si="32"/>
        <v>6</v>
      </c>
      <c r="F325" s="10" t="str">
        <f t="shared" si="33"/>
        <v>Jun</v>
      </c>
      <c r="G325" s="10" t="str">
        <f t="shared" si="34"/>
        <v>Jun 2024</v>
      </c>
    </row>
    <row r="326" spans="1:7" x14ac:dyDescent="0.3">
      <c r="A326" s="10" t="s">
        <v>3035</v>
      </c>
      <c r="B326" s="11">
        <f t="shared" si="35"/>
        <v>45457</v>
      </c>
      <c r="C326" s="11" t="str">
        <f t="shared" si="30"/>
        <v>2024</v>
      </c>
      <c r="D326" s="10" t="str">
        <f t="shared" si="31"/>
        <v>Q2</v>
      </c>
      <c r="E326" s="10">
        <f t="shared" si="32"/>
        <v>6</v>
      </c>
      <c r="F326" s="10" t="str">
        <f t="shared" si="33"/>
        <v>Jun</v>
      </c>
      <c r="G326" s="10" t="str">
        <f t="shared" si="34"/>
        <v>Jun 2024</v>
      </c>
    </row>
    <row r="327" spans="1:7" x14ac:dyDescent="0.3">
      <c r="A327" s="10" t="s">
        <v>3036</v>
      </c>
      <c r="B327" s="11">
        <f t="shared" si="35"/>
        <v>45458</v>
      </c>
      <c r="C327" s="11" t="str">
        <f t="shared" si="30"/>
        <v>2024</v>
      </c>
      <c r="D327" s="10" t="str">
        <f t="shared" si="31"/>
        <v>Q2</v>
      </c>
      <c r="E327" s="10">
        <f t="shared" si="32"/>
        <v>6</v>
      </c>
      <c r="F327" s="10" t="str">
        <f t="shared" si="33"/>
        <v>Jun</v>
      </c>
      <c r="G327" s="10" t="str">
        <f t="shared" si="34"/>
        <v>Jun 2024</v>
      </c>
    </row>
    <row r="328" spans="1:7" x14ac:dyDescent="0.3">
      <c r="A328" s="10" t="s">
        <v>3037</v>
      </c>
      <c r="B328" s="11">
        <f t="shared" si="35"/>
        <v>45459</v>
      </c>
      <c r="C328" s="11" t="str">
        <f t="shared" si="30"/>
        <v>2024</v>
      </c>
      <c r="D328" s="10" t="str">
        <f t="shared" si="31"/>
        <v>Q2</v>
      </c>
      <c r="E328" s="10">
        <f t="shared" si="32"/>
        <v>6</v>
      </c>
      <c r="F328" s="10" t="str">
        <f t="shared" si="33"/>
        <v>Jun</v>
      </c>
      <c r="G328" s="10" t="str">
        <f t="shared" si="34"/>
        <v>Jun 2024</v>
      </c>
    </row>
    <row r="329" spans="1:7" x14ac:dyDescent="0.3">
      <c r="A329" s="10" t="s">
        <v>3038</v>
      </c>
      <c r="B329" s="11">
        <f t="shared" si="35"/>
        <v>45460</v>
      </c>
      <c r="C329" s="11" t="str">
        <f t="shared" si="30"/>
        <v>2024</v>
      </c>
      <c r="D329" s="10" t="str">
        <f t="shared" si="31"/>
        <v>Q2</v>
      </c>
      <c r="E329" s="10">
        <f t="shared" si="32"/>
        <v>6</v>
      </c>
      <c r="F329" s="10" t="str">
        <f t="shared" si="33"/>
        <v>Jun</v>
      </c>
      <c r="G329" s="10" t="str">
        <f t="shared" si="34"/>
        <v>Jun 2024</v>
      </c>
    </row>
    <row r="330" spans="1:7" x14ac:dyDescent="0.3">
      <c r="A330" s="10" t="s">
        <v>3039</v>
      </c>
      <c r="B330" s="11">
        <f t="shared" si="35"/>
        <v>45461</v>
      </c>
      <c r="C330" s="11" t="str">
        <f t="shared" si="30"/>
        <v>2024</v>
      </c>
      <c r="D330" s="10" t="str">
        <f t="shared" si="31"/>
        <v>Q2</v>
      </c>
      <c r="E330" s="10">
        <f t="shared" si="32"/>
        <v>6</v>
      </c>
      <c r="F330" s="10" t="str">
        <f t="shared" si="33"/>
        <v>Jun</v>
      </c>
      <c r="G330" s="10" t="str">
        <f t="shared" si="34"/>
        <v>Jun 2024</v>
      </c>
    </row>
    <row r="331" spans="1:7" x14ac:dyDescent="0.3">
      <c r="A331" s="10" t="s">
        <v>3040</v>
      </c>
      <c r="B331" s="11">
        <f t="shared" si="35"/>
        <v>45462</v>
      </c>
      <c r="C331" s="11" t="str">
        <f t="shared" si="30"/>
        <v>2024</v>
      </c>
      <c r="D331" s="10" t="str">
        <f t="shared" si="31"/>
        <v>Q2</v>
      </c>
      <c r="E331" s="10">
        <f t="shared" si="32"/>
        <v>6</v>
      </c>
      <c r="F331" s="10" t="str">
        <f t="shared" si="33"/>
        <v>Jun</v>
      </c>
      <c r="G331" s="10" t="str">
        <f t="shared" si="34"/>
        <v>Jun 2024</v>
      </c>
    </row>
    <row r="332" spans="1:7" x14ac:dyDescent="0.3">
      <c r="A332" s="10" t="s">
        <v>3041</v>
      </c>
      <c r="B332" s="11">
        <f t="shared" si="35"/>
        <v>45463</v>
      </c>
      <c r="C332" s="11" t="str">
        <f t="shared" si="30"/>
        <v>2024</v>
      </c>
      <c r="D332" s="10" t="str">
        <f t="shared" si="31"/>
        <v>Q2</v>
      </c>
      <c r="E332" s="10">
        <f t="shared" si="32"/>
        <v>6</v>
      </c>
      <c r="F332" s="10" t="str">
        <f t="shared" si="33"/>
        <v>Jun</v>
      </c>
      <c r="G332" s="10" t="str">
        <f t="shared" si="34"/>
        <v>Jun 2024</v>
      </c>
    </row>
    <row r="333" spans="1:7" x14ac:dyDescent="0.3">
      <c r="A333" s="10" t="s">
        <v>3042</v>
      </c>
      <c r="B333" s="11">
        <f t="shared" si="35"/>
        <v>45464</v>
      </c>
      <c r="C333" s="11" t="str">
        <f t="shared" si="30"/>
        <v>2024</v>
      </c>
      <c r="D333" s="10" t="str">
        <f t="shared" si="31"/>
        <v>Q2</v>
      </c>
      <c r="E333" s="10">
        <f t="shared" si="32"/>
        <v>6</v>
      </c>
      <c r="F333" s="10" t="str">
        <f t="shared" si="33"/>
        <v>Jun</v>
      </c>
      <c r="G333" s="10" t="str">
        <f t="shared" si="34"/>
        <v>Jun 2024</v>
      </c>
    </row>
    <row r="334" spans="1:7" x14ac:dyDescent="0.3">
      <c r="A334" s="10" t="s">
        <v>3043</v>
      </c>
      <c r="B334" s="11">
        <f t="shared" si="35"/>
        <v>45465</v>
      </c>
      <c r="C334" s="11" t="str">
        <f t="shared" si="30"/>
        <v>2024</v>
      </c>
      <c r="D334" s="10" t="str">
        <f t="shared" si="31"/>
        <v>Q2</v>
      </c>
      <c r="E334" s="10">
        <f t="shared" si="32"/>
        <v>6</v>
      </c>
      <c r="F334" s="10" t="str">
        <f t="shared" si="33"/>
        <v>Jun</v>
      </c>
      <c r="G334" s="10" t="str">
        <f t="shared" si="34"/>
        <v>Jun 2024</v>
      </c>
    </row>
    <row r="335" spans="1:7" x14ac:dyDescent="0.3">
      <c r="A335" s="10" t="s">
        <v>3044</v>
      </c>
      <c r="B335" s="11">
        <f t="shared" si="35"/>
        <v>45466</v>
      </c>
      <c r="C335" s="11" t="str">
        <f t="shared" si="30"/>
        <v>2024</v>
      </c>
      <c r="D335" s="10" t="str">
        <f t="shared" si="31"/>
        <v>Q2</v>
      </c>
      <c r="E335" s="10">
        <f t="shared" si="32"/>
        <v>6</v>
      </c>
      <c r="F335" s="10" t="str">
        <f t="shared" si="33"/>
        <v>Jun</v>
      </c>
      <c r="G335" s="10" t="str">
        <f t="shared" si="34"/>
        <v>Jun 2024</v>
      </c>
    </row>
    <row r="336" spans="1:7" x14ac:dyDescent="0.3">
      <c r="A336" s="10" t="s">
        <v>3045</v>
      </c>
      <c r="B336" s="11">
        <f t="shared" si="35"/>
        <v>45467</v>
      </c>
      <c r="C336" s="11" t="str">
        <f t="shared" si="30"/>
        <v>2024</v>
      </c>
      <c r="D336" s="10" t="str">
        <f t="shared" si="31"/>
        <v>Q2</v>
      </c>
      <c r="E336" s="10">
        <f t="shared" si="32"/>
        <v>6</v>
      </c>
      <c r="F336" s="10" t="str">
        <f t="shared" si="33"/>
        <v>Jun</v>
      </c>
      <c r="G336" s="10" t="str">
        <f t="shared" si="34"/>
        <v>Jun 2024</v>
      </c>
    </row>
    <row r="337" spans="1:7" x14ac:dyDescent="0.3">
      <c r="A337" s="10" t="s">
        <v>3046</v>
      </c>
      <c r="B337" s="11">
        <f t="shared" si="35"/>
        <v>45468</v>
      </c>
      <c r="C337" s="11" t="str">
        <f t="shared" si="30"/>
        <v>2024</v>
      </c>
      <c r="D337" s="10" t="str">
        <f t="shared" si="31"/>
        <v>Q2</v>
      </c>
      <c r="E337" s="10">
        <f t="shared" si="32"/>
        <v>6</v>
      </c>
      <c r="F337" s="10" t="str">
        <f t="shared" si="33"/>
        <v>Jun</v>
      </c>
      <c r="G337" s="10" t="str">
        <f t="shared" si="34"/>
        <v>Jun 2024</v>
      </c>
    </row>
    <row r="338" spans="1:7" x14ac:dyDescent="0.3">
      <c r="A338" s="10" t="s">
        <v>3047</v>
      </c>
      <c r="B338" s="11">
        <f t="shared" si="35"/>
        <v>45469</v>
      </c>
      <c r="C338" s="11" t="str">
        <f t="shared" si="30"/>
        <v>2024</v>
      </c>
      <c r="D338" s="10" t="str">
        <f t="shared" si="31"/>
        <v>Q2</v>
      </c>
      <c r="E338" s="10">
        <f t="shared" si="32"/>
        <v>6</v>
      </c>
      <c r="F338" s="10" t="str">
        <f t="shared" si="33"/>
        <v>Jun</v>
      </c>
      <c r="G338" s="10" t="str">
        <f t="shared" si="34"/>
        <v>Jun 2024</v>
      </c>
    </row>
    <row r="339" spans="1:7" x14ac:dyDescent="0.3">
      <c r="A339" s="10" t="s">
        <v>3048</v>
      </c>
      <c r="B339" s="11">
        <f t="shared" si="35"/>
        <v>45470</v>
      </c>
      <c r="C339" s="11" t="str">
        <f t="shared" si="30"/>
        <v>2024</v>
      </c>
      <c r="D339" s="10" t="str">
        <f t="shared" si="31"/>
        <v>Q2</v>
      </c>
      <c r="E339" s="10">
        <f t="shared" si="32"/>
        <v>6</v>
      </c>
      <c r="F339" s="10" t="str">
        <f t="shared" si="33"/>
        <v>Jun</v>
      </c>
      <c r="G339" s="10" t="str">
        <f t="shared" si="34"/>
        <v>Jun 2024</v>
      </c>
    </row>
    <row r="340" spans="1:7" x14ac:dyDescent="0.3">
      <c r="A340" s="10" t="s">
        <v>3049</v>
      </c>
      <c r="B340" s="11">
        <f t="shared" si="35"/>
        <v>45471</v>
      </c>
      <c r="C340" s="11" t="str">
        <f t="shared" si="30"/>
        <v>2024</v>
      </c>
      <c r="D340" s="10" t="str">
        <f t="shared" si="31"/>
        <v>Q2</v>
      </c>
      <c r="E340" s="10">
        <f t="shared" si="32"/>
        <v>6</v>
      </c>
      <c r="F340" s="10" t="str">
        <f t="shared" si="33"/>
        <v>Jun</v>
      </c>
      <c r="G340" s="10" t="str">
        <f t="shared" si="34"/>
        <v>Jun 2024</v>
      </c>
    </row>
    <row r="341" spans="1:7" x14ac:dyDescent="0.3">
      <c r="A341" s="10" t="s">
        <v>3050</v>
      </c>
      <c r="B341" s="11">
        <f t="shared" si="35"/>
        <v>45472</v>
      </c>
      <c r="C341" s="11" t="str">
        <f t="shared" si="30"/>
        <v>2024</v>
      </c>
      <c r="D341" s="10" t="str">
        <f t="shared" si="31"/>
        <v>Q2</v>
      </c>
      <c r="E341" s="10">
        <f t="shared" si="32"/>
        <v>6</v>
      </c>
      <c r="F341" s="10" t="str">
        <f t="shared" si="33"/>
        <v>Jun</v>
      </c>
      <c r="G341" s="10" t="str">
        <f t="shared" si="34"/>
        <v>Jun 2024</v>
      </c>
    </row>
    <row r="342" spans="1:7" x14ac:dyDescent="0.3">
      <c r="A342" s="10" t="s">
        <v>3051</v>
      </c>
      <c r="B342" s="11">
        <f t="shared" si="35"/>
        <v>45473</v>
      </c>
      <c r="C342" s="11" t="str">
        <f t="shared" si="30"/>
        <v>2024</v>
      </c>
      <c r="D342" s="10" t="str">
        <f t="shared" si="31"/>
        <v>Q2</v>
      </c>
      <c r="E342" s="10">
        <f t="shared" si="32"/>
        <v>6</v>
      </c>
      <c r="F342" s="10" t="str">
        <f t="shared" si="33"/>
        <v>Jun</v>
      </c>
      <c r="G342" s="10" t="str">
        <f t="shared" si="34"/>
        <v>Jun 2024</v>
      </c>
    </row>
    <row r="343" spans="1:7" x14ac:dyDescent="0.3">
      <c r="A343" s="10" t="s">
        <v>3052</v>
      </c>
      <c r="B343" s="11">
        <f t="shared" si="35"/>
        <v>45474</v>
      </c>
      <c r="C343" s="11" t="str">
        <f t="shared" si="30"/>
        <v>2024</v>
      </c>
      <c r="D343" s="10" t="str">
        <f t="shared" si="31"/>
        <v>Q3</v>
      </c>
      <c r="E343" s="10">
        <f t="shared" si="32"/>
        <v>7</v>
      </c>
      <c r="F343" s="10" t="str">
        <f t="shared" si="33"/>
        <v>Jul</v>
      </c>
      <c r="G343" s="10" t="str">
        <f t="shared" si="34"/>
        <v>Jul 2024</v>
      </c>
    </row>
    <row r="344" spans="1:7" x14ac:dyDescent="0.3">
      <c r="A344" s="10" t="s">
        <v>3053</v>
      </c>
      <c r="B344" s="11">
        <f t="shared" si="35"/>
        <v>45475</v>
      </c>
      <c r="C344" s="11" t="str">
        <f t="shared" si="30"/>
        <v>2024</v>
      </c>
      <c r="D344" s="10" t="str">
        <f t="shared" si="31"/>
        <v>Q3</v>
      </c>
      <c r="E344" s="10">
        <f t="shared" si="32"/>
        <v>7</v>
      </c>
      <c r="F344" s="10" t="str">
        <f t="shared" si="33"/>
        <v>Jul</v>
      </c>
      <c r="G344" s="10" t="str">
        <f t="shared" si="34"/>
        <v>Jul 2024</v>
      </c>
    </row>
    <row r="345" spans="1:7" x14ac:dyDescent="0.3">
      <c r="A345" s="10" t="s">
        <v>3054</v>
      </c>
      <c r="B345" s="11">
        <f t="shared" si="35"/>
        <v>45476</v>
      </c>
      <c r="C345" s="11" t="str">
        <f t="shared" si="30"/>
        <v>2024</v>
      </c>
      <c r="D345" s="10" t="str">
        <f t="shared" si="31"/>
        <v>Q3</v>
      </c>
      <c r="E345" s="10">
        <f t="shared" si="32"/>
        <v>7</v>
      </c>
      <c r="F345" s="10" t="str">
        <f t="shared" si="33"/>
        <v>Jul</v>
      </c>
      <c r="G345" s="10" t="str">
        <f t="shared" si="34"/>
        <v>Jul 2024</v>
      </c>
    </row>
    <row r="346" spans="1:7" x14ac:dyDescent="0.3">
      <c r="A346" s="10" t="s">
        <v>3055</v>
      </c>
      <c r="B346" s="11">
        <f t="shared" si="35"/>
        <v>45477</v>
      </c>
      <c r="C346" s="11" t="str">
        <f t="shared" si="30"/>
        <v>2024</v>
      </c>
      <c r="D346" s="10" t="str">
        <f t="shared" si="31"/>
        <v>Q3</v>
      </c>
      <c r="E346" s="10">
        <f t="shared" si="32"/>
        <v>7</v>
      </c>
      <c r="F346" s="10" t="str">
        <f t="shared" si="33"/>
        <v>Jul</v>
      </c>
      <c r="G346" s="10" t="str">
        <f t="shared" si="34"/>
        <v>Jul 2024</v>
      </c>
    </row>
    <row r="347" spans="1:7" x14ac:dyDescent="0.3">
      <c r="A347" s="10" t="s">
        <v>3056</v>
      </c>
      <c r="B347" s="11">
        <f t="shared" si="35"/>
        <v>45478</v>
      </c>
      <c r="C347" s="11" t="str">
        <f t="shared" si="30"/>
        <v>2024</v>
      </c>
      <c r="D347" s="10" t="str">
        <f t="shared" si="31"/>
        <v>Q3</v>
      </c>
      <c r="E347" s="10">
        <f t="shared" si="32"/>
        <v>7</v>
      </c>
      <c r="F347" s="10" t="str">
        <f t="shared" si="33"/>
        <v>Jul</v>
      </c>
      <c r="G347" s="10" t="str">
        <f t="shared" si="34"/>
        <v>Jul 2024</v>
      </c>
    </row>
    <row r="348" spans="1:7" x14ac:dyDescent="0.3">
      <c r="A348" s="10" t="s">
        <v>3057</v>
      </c>
      <c r="B348" s="11">
        <f t="shared" si="35"/>
        <v>45479</v>
      </c>
      <c r="C348" s="11" t="str">
        <f t="shared" si="30"/>
        <v>2024</v>
      </c>
      <c r="D348" s="10" t="str">
        <f t="shared" si="31"/>
        <v>Q3</v>
      </c>
      <c r="E348" s="10">
        <f t="shared" si="32"/>
        <v>7</v>
      </c>
      <c r="F348" s="10" t="str">
        <f t="shared" si="33"/>
        <v>Jul</v>
      </c>
      <c r="G348" s="10" t="str">
        <f t="shared" si="34"/>
        <v>Jul 2024</v>
      </c>
    </row>
    <row r="349" spans="1:7" x14ac:dyDescent="0.3">
      <c r="A349" s="10" t="s">
        <v>3058</v>
      </c>
      <c r="B349" s="11">
        <f t="shared" si="35"/>
        <v>45480</v>
      </c>
      <c r="C349" s="11" t="str">
        <f t="shared" si="30"/>
        <v>2024</v>
      </c>
      <c r="D349" s="10" t="str">
        <f t="shared" si="31"/>
        <v>Q3</v>
      </c>
      <c r="E349" s="10">
        <f t="shared" si="32"/>
        <v>7</v>
      </c>
      <c r="F349" s="10" t="str">
        <f t="shared" si="33"/>
        <v>Jul</v>
      </c>
      <c r="G349" s="10" t="str">
        <f t="shared" si="34"/>
        <v>Jul 2024</v>
      </c>
    </row>
    <row r="350" spans="1:7" x14ac:dyDescent="0.3">
      <c r="A350" s="10" t="s">
        <v>3059</v>
      </c>
      <c r="B350" s="11">
        <f t="shared" si="35"/>
        <v>45481</v>
      </c>
      <c r="C350" s="11" t="str">
        <f t="shared" si="30"/>
        <v>2024</v>
      </c>
      <c r="D350" s="10" t="str">
        <f t="shared" si="31"/>
        <v>Q3</v>
      </c>
      <c r="E350" s="10">
        <f t="shared" si="32"/>
        <v>7</v>
      </c>
      <c r="F350" s="10" t="str">
        <f t="shared" si="33"/>
        <v>Jul</v>
      </c>
      <c r="G350" s="10" t="str">
        <f t="shared" si="34"/>
        <v>Jul 2024</v>
      </c>
    </row>
    <row r="351" spans="1:7" x14ac:dyDescent="0.3">
      <c r="A351" s="10" t="s">
        <v>3060</v>
      </c>
      <c r="B351" s="11">
        <f t="shared" si="35"/>
        <v>45482</v>
      </c>
      <c r="C351" s="11" t="str">
        <f t="shared" si="30"/>
        <v>2024</v>
      </c>
      <c r="D351" s="10" t="str">
        <f t="shared" si="31"/>
        <v>Q3</v>
      </c>
      <c r="E351" s="10">
        <f t="shared" si="32"/>
        <v>7</v>
      </c>
      <c r="F351" s="10" t="str">
        <f t="shared" si="33"/>
        <v>Jul</v>
      </c>
      <c r="G351" s="10" t="str">
        <f t="shared" si="34"/>
        <v>Jul 2024</v>
      </c>
    </row>
    <row r="352" spans="1:7" x14ac:dyDescent="0.3">
      <c r="A352" s="10" t="s">
        <v>3061</v>
      </c>
      <c r="B352" s="11">
        <f t="shared" si="35"/>
        <v>45483</v>
      </c>
      <c r="C352" s="11" t="str">
        <f t="shared" si="30"/>
        <v>2024</v>
      </c>
      <c r="D352" s="10" t="str">
        <f t="shared" si="31"/>
        <v>Q3</v>
      </c>
      <c r="E352" s="10">
        <f t="shared" si="32"/>
        <v>7</v>
      </c>
      <c r="F352" s="10" t="str">
        <f t="shared" si="33"/>
        <v>Jul</v>
      </c>
      <c r="G352" s="10" t="str">
        <f t="shared" si="34"/>
        <v>Jul 2024</v>
      </c>
    </row>
    <row r="353" spans="1:7" x14ac:dyDescent="0.3">
      <c r="A353" s="10" t="s">
        <v>3062</v>
      </c>
      <c r="B353" s="11">
        <f t="shared" si="35"/>
        <v>45484</v>
      </c>
      <c r="C353" s="11" t="str">
        <f t="shared" si="30"/>
        <v>2024</v>
      </c>
      <c r="D353" s="10" t="str">
        <f t="shared" si="31"/>
        <v>Q3</v>
      </c>
      <c r="E353" s="10">
        <f t="shared" si="32"/>
        <v>7</v>
      </c>
      <c r="F353" s="10" t="str">
        <f t="shared" si="33"/>
        <v>Jul</v>
      </c>
      <c r="G353" s="10" t="str">
        <f t="shared" si="34"/>
        <v>Jul 2024</v>
      </c>
    </row>
    <row r="354" spans="1:7" x14ac:dyDescent="0.3">
      <c r="A354" s="10" t="s">
        <v>3063</v>
      </c>
      <c r="B354" s="11">
        <f t="shared" si="35"/>
        <v>45485</v>
      </c>
      <c r="C354" s="11" t="str">
        <f t="shared" si="30"/>
        <v>2024</v>
      </c>
      <c r="D354" s="10" t="str">
        <f t="shared" si="31"/>
        <v>Q3</v>
      </c>
      <c r="E354" s="10">
        <f t="shared" si="32"/>
        <v>7</v>
      </c>
      <c r="F354" s="10" t="str">
        <f t="shared" si="33"/>
        <v>Jul</v>
      </c>
      <c r="G354" s="10" t="str">
        <f t="shared" si="34"/>
        <v>Jul 2024</v>
      </c>
    </row>
    <row r="355" spans="1:7" x14ac:dyDescent="0.3">
      <c r="A355" s="10" t="s">
        <v>3064</v>
      </c>
      <c r="B355" s="11">
        <f t="shared" si="35"/>
        <v>45486</v>
      </c>
      <c r="C355" s="11" t="str">
        <f t="shared" si="30"/>
        <v>2024</v>
      </c>
      <c r="D355" s="10" t="str">
        <f t="shared" si="31"/>
        <v>Q3</v>
      </c>
      <c r="E355" s="10">
        <f t="shared" si="32"/>
        <v>7</v>
      </c>
      <c r="F355" s="10" t="str">
        <f t="shared" si="33"/>
        <v>Jul</v>
      </c>
      <c r="G355" s="10" t="str">
        <f t="shared" si="34"/>
        <v>Jul 2024</v>
      </c>
    </row>
    <row r="356" spans="1:7" x14ac:dyDescent="0.3">
      <c r="A356" s="10" t="s">
        <v>3065</v>
      </c>
      <c r="B356" s="11">
        <f t="shared" si="35"/>
        <v>45487</v>
      </c>
      <c r="C356" s="11" t="str">
        <f t="shared" si="30"/>
        <v>2024</v>
      </c>
      <c r="D356" s="10" t="str">
        <f t="shared" si="31"/>
        <v>Q3</v>
      </c>
      <c r="E356" s="10">
        <f t="shared" si="32"/>
        <v>7</v>
      </c>
      <c r="F356" s="10" t="str">
        <f t="shared" si="33"/>
        <v>Jul</v>
      </c>
      <c r="G356" s="10" t="str">
        <f t="shared" si="34"/>
        <v>Jul 2024</v>
      </c>
    </row>
    <row r="357" spans="1:7" x14ac:dyDescent="0.3">
      <c r="A357" s="10" t="s">
        <v>3066</v>
      </c>
      <c r="B357" s="11">
        <f t="shared" si="35"/>
        <v>45488</v>
      </c>
      <c r="C357" s="11" t="str">
        <f t="shared" si="30"/>
        <v>2024</v>
      </c>
      <c r="D357" s="10" t="str">
        <f t="shared" si="31"/>
        <v>Q3</v>
      </c>
      <c r="E357" s="10">
        <f t="shared" si="32"/>
        <v>7</v>
      </c>
      <c r="F357" s="10" t="str">
        <f t="shared" si="33"/>
        <v>Jul</v>
      </c>
      <c r="G357" s="10" t="str">
        <f t="shared" si="34"/>
        <v>Jul 2024</v>
      </c>
    </row>
    <row r="358" spans="1:7" x14ac:dyDescent="0.3">
      <c r="A358" s="10" t="s">
        <v>3067</v>
      </c>
      <c r="B358" s="11">
        <f t="shared" si="35"/>
        <v>45489</v>
      </c>
      <c r="C358" s="11" t="str">
        <f t="shared" si="30"/>
        <v>2024</v>
      </c>
      <c r="D358" s="10" t="str">
        <f t="shared" si="31"/>
        <v>Q3</v>
      </c>
      <c r="E358" s="10">
        <f t="shared" si="32"/>
        <v>7</v>
      </c>
      <c r="F358" s="10" t="str">
        <f t="shared" si="33"/>
        <v>Jul</v>
      </c>
      <c r="G358" s="10" t="str">
        <f t="shared" si="34"/>
        <v>Jul 2024</v>
      </c>
    </row>
    <row r="359" spans="1:7" x14ac:dyDescent="0.3">
      <c r="A359" s="10" t="s">
        <v>3068</v>
      </c>
      <c r="B359" s="11">
        <f t="shared" si="35"/>
        <v>45490</v>
      </c>
      <c r="C359" s="11" t="str">
        <f t="shared" si="30"/>
        <v>2024</v>
      </c>
      <c r="D359" s="10" t="str">
        <f t="shared" si="31"/>
        <v>Q3</v>
      </c>
      <c r="E359" s="10">
        <f t="shared" si="32"/>
        <v>7</v>
      </c>
      <c r="F359" s="10" t="str">
        <f t="shared" si="33"/>
        <v>Jul</v>
      </c>
      <c r="G359" s="10" t="str">
        <f t="shared" si="34"/>
        <v>Jul 2024</v>
      </c>
    </row>
    <row r="360" spans="1:7" x14ac:dyDescent="0.3">
      <c r="A360" s="10" t="s">
        <v>3069</v>
      </c>
      <c r="B360" s="11">
        <f t="shared" si="35"/>
        <v>45491</v>
      </c>
      <c r="C360" s="11" t="str">
        <f t="shared" si="30"/>
        <v>2024</v>
      </c>
      <c r="D360" s="10" t="str">
        <f t="shared" si="31"/>
        <v>Q3</v>
      </c>
      <c r="E360" s="10">
        <f t="shared" si="32"/>
        <v>7</v>
      </c>
      <c r="F360" s="10" t="str">
        <f t="shared" si="33"/>
        <v>Jul</v>
      </c>
      <c r="G360" s="10" t="str">
        <f t="shared" si="34"/>
        <v>Jul 2024</v>
      </c>
    </row>
    <row r="361" spans="1:7" x14ac:dyDescent="0.3">
      <c r="A361" s="10" t="s">
        <v>3070</v>
      </c>
      <c r="B361" s="11">
        <f t="shared" si="35"/>
        <v>45492</v>
      </c>
      <c r="C361" s="11" t="str">
        <f t="shared" si="30"/>
        <v>2024</v>
      </c>
      <c r="D361" s="10" t="str">
        <f t="shared" si="31"/>
        <v>Q3</v>
      </c>
      <c r="E361" s="10">
        <f t="shared" si="32"/>
        <v>7</v>
      </c>
      <c r="F361" s="10" t="str">
        <f t="shared" si="33"/>
        <v>Jul</v>
      </c>
      <c r="G361" s="10" t="str">
        <f t="shared" si="34"/>
        <v>Jul 2024</v>
      </c>
    </row>
    <row r="362" spans="1:7" x14ac:dyDescent="0.3">
      <c r="A362" s="10" t="s">
        <v>3071</v>
      </c>
      <c r="B362" s="11">
        <f t="shared" si="35"/>
        <v>45493</v>
      </c>
      <c r="C362" s="11" t="str">
        <f t="shared" si="30"/>
        <v>2024</v>
      </c>
      <c r="D362" s="10" t="str">
        <f t="shared" si="31"/>
        <v>Q3</v>
      </c>
      <c r="E362" s="10">
        <f t="shared" si="32"/>
        <v>7</v>
      </c>
      <c r="F362" s="10" t="str">
        <f t="shared" si="33"/>
        <v>Jul</v>
      </c>
      <c r="G362" s="10" t="str">
        <f t="shared" si="34"/>
        <v>Jul 2024</v>
      </c>
    </row>
    <row r="363" spans="1:7" x14ac:dyDescent="0.3">
      <c r="A363" s="10" t="s">
        <v>3072</v>
      </c>
      <c r="B363" s="11">
        <f t="shared" si="35"/>
        <v>45494</v>
      </c>
      <c r="C363" s="11" t="str">
        <f t="shared" si="30"/>
        <v>2024</v>
      </c>
      <c r="D363" s="10" t="str">
        <f t="shared" si="31"/>
        <v>Q3</v>
      </c>
      <c r="E363" s="10">
        <f t="shared" si="32"/>
        <v>7</v>
      </c>
      <c r="F363" s="10" t="str">
        <f t="shared" si="33"/>
        <v>Jul</v>
      </c>
      <c r="G363" s="10" t="str">
        <f t="shared" si="34"/>
        <v>Jul 2024</v>
      </c>
    </row>
    <row r="364" spans="1:7" x14ac:dyDescent="0.3">
      <c r="A364" s="10" t="s">
        <v>3073</v>
      </c>
      <c r="B364" s="11">
        <f t="shared" si="35"/>
        <v>45495</v>
      </c>
      <c r="C364" s="11" t="str">
        <f t="shared" si="30"/>
        <v>2024</v>
      </c>
      <c r="D364" s="10" t="str">
        <f t="shared" si="31"/>
        <v>Q3</v>
      </c>
      <c r="E364" s="10">
        <f t="shared" si="32"/>
        <v>7</v>
      </c>
      <c r="F364" s="10" t="str">
        <f t="shared" si="33"/>
        <v>Jul</v>
      </c>
      <c r="G364" s="10" t="str">
        <f t="shared" si="34"/>
        <v>Jul 2024</v>
      </c>
    </row>
    <row r="365" spans="1:7" x14ac:dyDescent="0.3">
      <c r="A365" s="10" t="s">
        <v>3074</v>
      </c>
      <c r="B365" s="11">
        <f t="shared" si="35"/>
        <v>45496</v>
      </c>
      <c r="C365" s="11" t="str">
        <f t="shared" si="30"/>
        <v>2024</v>
      </c>
      <c r="D365" s="10" t="str">
        <f t="shared" si="31"/>
        <v>Q3</v>
      </c>
      <c r="E365" s="10">
        <f t="shared" si="32"/>
        <v>7</v>
      </c>
      <c r="F365" s="10" t="str">
        <f t="shared" si="33"/>
        <v>Jul</v>
      </c>
      <c r="G365" s="10" t="str">
        <f t="shared" si="34"/>
        <v>Jul 2024</v>
      </c>
    </row>
    <row r="366" spans="1:7" x14ac:dyDescent="0.3">
      <c r="A366" s="10" t="s">
        <v>3075</v>
      </c>
      <c r="B366" s="11">
        <f t="shared" si="35"/>
        <v>45497</v>
      </c>
      <c r="C366" s="11" t="str">
        <f t="shared" si="30"/>
        <v>2024</v>
      </c>
      <c r="D366" s="10" t="str">
        <f t="shared" si="31"/>
        <v>Q3</v>
      </c>
      <c r="E366" s="10">
        <f t="shared" si="32"/>
        <v>7</v>
      </c>
      <c r="F366" s="10" t="str">
        <f t="shared" si="33"/>
        <v>Jul</v>
      </c>
      <c r="G366" s="10" t="str">
        <f t="shared" si="34"/>
        <v>Jul 2024</v>
      </c>
    </row>
    <row r="367" spans="1:7" x14ac:dyDescent="0.3">
      <c r="A367" s="10" t="s">
        <v>3076</v>
      </c>
      <c r="B367" s="11">
        <f t="shared" si="35"/>
        <v>45498</v>
      </c>
      <c r="C367" s="11" t="str">
        <f t="shared" si="30"/>
        <v>2024</v>
      </c>
      <c r="D367" s="10" t="str">
        <f t="shared" si="31"/>
        <v>Q3</v>
      </c>
      <c r="E367" s="10">
        <f t="shared" si="32"/>
        <v>7</v>
      </c>
      <c r="F367" s="10" t="str">
        <f t="shared" si="33"/>
        <v>Jul</v>
      </c>
      <c r="G367" s="10" t="str">
        <f t="shared" si="34"/>
        <v>Jul 2024</v>
      </c>
    </row>
    <row r="368" spans="1:7" x14ac:dyDescent="0.3">
      <c r="A368" s="10" t="s">
        <v>3077</v>
      </c>
      <c r="B368" s="11">
        <f t="shared" si="35"/>
        <v>45499</v>
      </c>
      <c r="C368" s="11" t="str">
        <f t="shared" si="30"/>
        <v>2024</v>
      </c>
      <c r="D368" s="10" t="str">
        <f t="shared" si="31"/>
        <v>Q3</v>
      </c>
      <c r="E368" s="10">
        <f t="shared" si="32"/>
        <v>7</v>
      </c>
      <c r="F368" s="10" t="str">
        <f t="shared" si="33"/>
        <v>Jul</v>
      </c>
      <c r="G368" s="10" t="str">
        <f t="shared" si="34"/>
        <v>Jul 2024</v>
      </c>
    </row>
    <row r="369" spans="1:7" x14ac:dyDescent="0.3">
      <c r="A369" s="10" t="s">
        <v>3078</v>
      </c>
      <c r="B369" s="11">
        <f t="shared" si="35"/>
        <v>45500</v>
      </c>
      <c r="C369" s="11" t="str">
        <f t="shared" si="30"/>
        <v>2024</v>
      </c>
      <c r="D369" s="10" t="str">
        <f t="shared" si="31"/>
        <v>Q3</v>
      </c>
      <c r="E369" s="10">
        <f t="shared" si="32"/>
        <v>7</v>
      </c>
      <c r="F369" s="10" t="str">
        <f t="shared" si="33"/>
        <v>Jul</v>
      </c>
      <c r="G369" s="10" t="str">
        <f t="shared" si="34"/>
        <v>Jul 2024</v>
      </c>
    </row>
    <row r="370" spans="1:7" x14ac:dyDescent="0.3">
      <c r="A370" s="10" t="s">
        <v>3079</v>
      </c>
      <c r="B370" s="11">
        <f t="shared" si="35"/>
        <v>45501</v>
      </c>
      <c r="C370" s="11" t="str">
        <f t="shared" si="30"/>
        <v>2024</v>
      </c>
      <c r="D370" s="10" t="str">
        <f t="shared" si="31"/>
        <v>Q3</v>
      </c>
      <c r="E370" s="10">
        <f t="shared" si="32"/>
        <v>7</v>
      </c>
      <c r="F370" s="10" t="str">
        <f t="shared" si="33"/>
        <v>Jul</v>
      </c>
      <c r="G370" s="10" t="str">
        <f t="shared" si="34"/>
        <v>Jul 2024</v>
      </c>
    </row>
    <row r="371" spans="1:7" x14ac:dyDescent="0.3">
      <c r="A371" s="10" t="s">
        <v>3080</v>
      </c>
      <c r="B371" s="11">
        <f t="shared" si="35"/>
        <v>45502</v>
      </c>
      <c r="C371" s="11" t="str">
        <f t="shared" si="30"/>
        <v>2024</v>
      </c>
      <c r="D371" s="10" t="str">
        <f t="shared" si="31"/>
        <v>Q3</v>
      </c>
      <c r="E371" s="10">
        <f t="shared" si="32"/>
        <v>7</v>
      </c>
      <c r="F371" s="10" t="str">
        <f t="shared" si="33"/>
        <v>Jul</v>
      </c>
      <c r="G371" s="10" t="str">
        <f t="shared" si="34"/>
        <v>Jul 2024</v>
      </c>
    </row>
    <row r="372" spans="1:7" x14ac:dyDescent="0.3">
      <c r="A372" s="10" t="s">
        <v>3081</v>
      </c>
      <c r="B372" s="11">
        <f t="shared" si="35"/>
        <v>45503</v>
      </c>
      <c r="C372" s="11" t="str">
        <f t="shared" si="30"/>
        <v>2024</v>
      </c>
      <c r="D372" s="10" t="str">
        <f t="shared" si="31"/>
        <v>Q3</v>
      </c>
      <c r="E372" s="10">
        <f t="shared" si="32"/>
        <v>7</v>
      </c>
      <c r="F372" s="10" t="str">
        <f t="shared" si="33"/>
        <v>Jul</v>
      </c>
      <c r="G372" s="10" t="str">
        <f t="shared" si="34"/>
        <v>Jul 2024</v>
      </c>
    </row>
    <row r="373" spans="1:7" x14ac:dyDescent="0.3">
      <c r="A373" s="10" t="s">
        <v>3082</v>
      </c>
      <c r="B373" s="11">
        <f t="shared" si="35"/>
        <v>45504</v>
      </c>
      <c r="C373" s="11" t="str">
        <f t="shared" si="30"/>
        <v>2024</v>
      </c>
      <c r="D373" s="10" t="str">
        <f t="shared" si="31"/>
        <v>Q3</v>
      </c>
      <c r="E373" s="10">
        <f t="shared" si="32"/>
        <v>7</v>
      </c>
      <c r="F373" s="10" t="str">
        <f t="shared" si="33"/>
        <v>Jul</v>
      </c>
      <c r="G373" s="10" t="str">
        <f t="shared" si="34"/>
        <v>Jul 2024</v>
      </c>
    </row>
    <row r="374" spans="1:7" x14ac:dyDescent="0.3">
      <c r="A374" s="10" t="s">
        <v>3083</v>
      </c>
      <c r="B374" s="11">
        <f t="shared" si="35"/>
        <v>45505</v>
      </c>
      <c r="C374" s="11" t="str">
        <f t="shared" si="30"/>
        <v>2024</v>
      </c>
      <c r="D374" s="10" t="str">
        <f t="shared" si="31"/>
        <v>Q3</v>
      </c>
      <c r="E374" s="10">
        <f t="shared" si="32"/>
        <v>8</v>
      </c>
      <c r="F374" s="10" t="str">
        <f t="shared" si="33"/>
        <v>Aug</v>
      </c>
      <c r="G374" s="10" t="str">
        <f t="shared" si="34"/>
        <v>Aug 2024</v>
      </c>
    </row>
    <row r="375" spans="1:7" x14ac:dyDescent="0.3">
      <c r="A375" s="10" t="s">
        <v>3084</v>
      </c>
      <c r="B375" s="11">
        <f t="shared" si="35"/>
        <v>45506</v>
      </c>
      <c r="C375" s="11" t="str">
        <f t="shared" si="30"/>
        <v>2024</v>
      </c>
      <c r="D375" s="10" t="str">
        <f t="shared" si="31"/>
        <v>Q3</v>
      </c>
      <c r="E375" s="10">
        <f t="shared" si="32"/>
        <v>8</v>
      </c>
      <c r="F375" s="10" t="str">
        <f t="shared" si="33"/>
        <v>Aug</v>
      </c>
      <c r="G375" s="10" t="str">
        <f t="shared" si="34"/>
        <v>Aug 2024</v>
      </c>
    </row>
    <row r="376" spans="1:7" x14ac:dyDescent="0.3">
      <c r="A376" s="10" t="s">
        <v>3085</v>
      </c>
      <c r="B376" s="11">
        <f t="shared" si="35"/>
        <v>45507</v>
      </c>
      <c r="C376" s="11" t="str">
        <f t="shared" si="30"/>
        <v>2024</v>
      </c>
      <c r="D376" s="10" t="str">
        <f t="shared" si="31"/>
        <v>Q3</v>
      </c>
      <c r="E376" s="10">
        <f t="shared" si="32"/>
        <v>8</v>
      </c>
      <c r="F376" s="10" t="str">
        <f t="shared" si="33"/>
        <v>Aug</v>
      </c>
      <c r="G376" s="10" t="str">
        <f t="shared" si="34"/>
        <v>Aug 2024</v>
      </c>
    </row>
    <row r="377" spans="1:7" x14ac:dyDescent="0.3">
      <c r="A377" s="10" t="s">
        <v>3086</v>
      </c>
      <c r="B377" s="11">
        <f t="shared" si="35"/>
        <v>45508</v>
      </c>
      <c r="C377" s="11" t="str">
        <f t="shared" si="30"/>
        <v>2024</v>
      </c>
      <c r="D377" s="10" t="str">
        <f t="shared" si="31"/>
        <v>Q3</v>
      </c>
      <c r="E377" s="10">
        <f t="shared" si="32"/>
        <v>8</v>
      </c>
      <c r="F377" s="10" t="str">
        <f t="shared" si="33"/>
        <v>Aug</v>
      </c>
      <c r="G377" s="10" t="str">
        <f t="shared" si="34"/>
        <v>Aug 2024</v>
      </c>
    </row>
    <row r="378" spans="1:7" x14ac:dyDescent="0.3">
      <c r="A378" s="10" t="s">
        <v>3087</v>
      </c>
      <c r="B378" s="11">
        <f t="shared" si="35"/>
        <v>45509</v>
      </c>
      <c r="C378" s="11" t="str">
        <f t="shared" si="30"/>
        <v>2024</v>
      </c>
      <c r="D378" s="10" t="str">
        <f t="shared" si="31"/>
        <v>Q3</v>
      </c>
      <c r="E378" s="10">
        <f t="shared" si="32"/>
        <v>8</v>
      </c>
      <c r="F378" s="10" t="str">
        <f t="shared" si="33"/>
        <v>Aug</v>
      </c>
      <c r="G378" s="10" t="str">
        <f t="shared" si="34"/>
        <v>Aug 2024</v>
      </c>
    </row>
    <row r="379" spans="1:7" x14ac:dyDescent="0.3">
      <c r="A379" s="10" t="s">
        <v>3088</v>
      </c>
      <c r="B379" s="11">
        <f t="shared" si="35"/>
        <v>45510</v>
      </c>
      <c r="C379" s="11" t="str">
        <f t="shared" si="30"/>
        <v>2024</v>
      </c>
      <c r="D379" s="10" t="str">
        <f t="shared" si="31"/>
        <v>Q3</v>
      </c>
      <c r="E379" s="10">
        <f t="shared" si="32"/>
        <v>8</v>
      </c>
      <c r="F379" s="10" t="str">
        <f t="shared" si="33"/>
        <v>Aug</v>
      </c>
      <c r="G379" s="10" t="str">
        <f t="shared" si="34"/>
        <v>Aug 2024</v>
      </c>
    </row>
    <row r="380" spans="1:7" x14ac:dyDescent="0.3">
      <c r="A380" s="10" t="s">
        <v>3089</v>
      </c>
      <c r="B380" s="11">
        <f t="shared" si="35"/>
        <v>45511</v>
      </c>
      <c r="C380" s="11" t="str">
        <f t="shared" si="30"/>
        <v>2024</v>
      </c>
      <c r="D380" s="10" t="str">
        <f t="shared" si="31"/>
        <v>Q3</v>
      </c>
      <c r="E380" s="10">
        <f t="shared" si="32"/>
        <v>8</v>
      </c>
      <c r="F380" s="10" t="str">
        <f t="shared" si="33"/>
        <v>Aug</v>
      </c>
      <c r="G380" s="10" t="str">
        <f t="shared" si="34"/>
        <v>Aug 2024</v>
      </c>
    </row>
    <row r="381" spans="1:7" x14ac:dyDescent="0.3">
      <c r="A381" s="10" t="s">
        <v>3090</v>
      </c>
      <c r="B381" s="11">
        <f t="shared" si="35"/>
        <v>45512</v>
      </c>
      <c r="C381" s="11" t="str">
        <f t="shared" si="30"/>
        <v>2024</v>
      </c>
      <c r="D381" s="10" t="str">
        <f t="shared" si="31"/>
        <v>Q3</v>
      </c>
      <c r="E381" s="10">
        <f t="shared" si="32"/>
        <v>8</v>
      </c>
      <c r="F381" s="10" t="str">
        <f t="shared" si="33"/>
        <v>Aug</v>
      </c>
      <c r="G381" s="10" t="str">
        <f t="shared" si="34"/>
        <v>Aug 2024</v>
      </c>
    </row>
    <row r="382" spans="1:7" x14ac:dyDescent="0.3">
      <c r="A382" s="10" t="s">
        <v>3091</v>
      </c>
      <c r="B382" s="11">
        <f t="shared" si="35"/>
        <v>45513</v>
      </c>
      <c r="C382" s="11" t="str">
        <f t="shared" si="30"/>
        <v>2024</v>
      </c>
      <c r="D382" s="10" t="str">
        <f t="shared" si="31"/>
        <v>Q3</v>
      </c>
      <c r="E382" s="10">
        <f t="shared" si="32"/>
        <v>8</v>
      </c>
      <c r="F382" s="10" t="str">
        <f t="shared" si="33"/>
        <v>Aug</v>
      </c>
      <c r="G382" s="10" t="str">
        <f t="shared" si="34"/>
        <v>Aug 2024</v>
      </c>
    </row>
    <row r="383" spans="1:7" x14ac:dyDescent="0.3">
      <c r="A383" s="10" t="s">
        <v>3092</v>
      </c>
      <c r="B383" s="11">
        <f t="shared" si="35"/>
        <v>45514</v>
      </c>
      <c r="C383" s="11" t="str">
        <f t="shared" si="30"/>
        <v>2024</v>
      </c>
      <c r="D383" s="10" t="str">
        <f t="shared" si="31"/>
        <v>Q3</v>
      </c>
      <c r="E383" s="10">
        <f t="shared" si="32"/>
        <v>8</v>
      </c>
      <c r="F383" s="10" t="str">
        <f t="shared" si="33"/>
        <v>Aug</v>
      </c>
      <c r="G383" s="10" t="str">
        <f t="shared" si="34"/>
        <v>Aug 2024</v>
      </c>
    </row>
    <row r="384" spans="1:7" x14ac:dyDescent="0.3">
      <c r="A384" s="10" t="s">
        <v>3093</v>
      </c>
      <c r="B384" s="11">
        <f t="shared" si="35"/>
        <v>45515</v>
      </c>
      <c r="C384" s="11" t="str">
        <f t="shared" si="30"/>
        <v>2024</v>
      </c>
      <c r="D384" s="10" t="str">
        <f t="shared" si="31"/>
        <v>Q3</v>
      </c>
      <c r="E384" s="10">
        <f t="shared" si="32"/>
        <v>8</v>
      </c>
      <c r="F384" s="10" t="str">
        <f t="shared" si="33"/>
        <v>Aug</v>
      </c>
      <c r="G384" s="10" t="str">
        <f t="shared" si="34"/>
        <v>Aug 2024</v>
      </c>
    </row>
    <row r="385" spans="1:7" x14ac:dyDescent="0.3">
      <c r="A385" s="10" t="s">
        <v>3094</v>
      </c>
      <c r="B385" s="11">
        <f t="shared" si="35"/>
        <v>45516</v>
      </c>
      <c r="C385" s="11" t="str">
        <f t="shared" si="30"/>
        <v>2024</v>
      </c>
      <c r="D385" s="10" t="str">
        <f t="shared" si="31"/>
        <v>Q3</v>
      </c>
      <c r="E385" s="10">
        <f t="shared" si="32"/>
        <v>8</v>
      </c>
      <c r="F385" s="10" t="str">
        <f t="shared" si="33"/>
        <v>Aug</v>
      </c>
      <c r="G385" s="10" t="str">
        <f t="shared" si="34"/>
        <v>Aug 2024</v>
      </c>
    </row>
    <row r="386" spans="1:7" x14ac:dyDescent="0.3">
      <c r="A386" s="10" t="s">
        <v>3095</v>
      </c>
      <c r="B386" s="11">
        <f t="shared" si="35"/>
        <v>45517</v>
      </c>
      <c r="C386" s="11" t="str">
        <f t="shared" si="30"/>
        <v>2024</v>
      </c>
      <c r="D386" s="10" t="str">
        <f t="shared" si="31"/>
        <v>Q3</v>
      </c>
      <c r="E386" s="10">
        <f t="shared" si="32"/>
        <v>8</v>
      </c>
      <c r="F386" s="10" t="str">
        <f t="shared" si="33"/>
        <v>Aug</v>
      </c>
      <c r="G386" s="10" t="str">
        <f t="shared" si="34"/>
        <v>Aug 2024</v>
      </c>
    </row>
    <row r="387" spans="1:7" x14ac:dyDescent="0.3">
      <c r="A387" s="10" t="s">
        <v>3096</v>
      </c>
      <c r="B387" s="11">
        <f t="shared" si="35"/>
        <v>45518</v>
      </c>
      <c r="C387" s="11" t="str">
        <f t="shared" ref="C387:C450" si="36">TEXT(B387,"YYYY")</f>
        <v>2024</v>
      </c>
      <c r="D387" s="10" t="str">
        <f t="shared" ref="D387:D450" si="37">"Q"&amp;ROUNDUP(MONTH(B387)/3,0)</f>
        <v>Q3</v>
      </c>
      <c r="E387" s="10">
        <f t="shared" ref="E387:E450" si="38">MONTH(B387)</f>
        <v>8</v>
      </c>
      <c r="F387" s="10" t="str">
        <f t="shared" ref="F387:F450" si="39">TEXT(B387,"MMM")</f>
        <v>Aug</v>
      </c>
      <c r="G387" s="10" t="str">
        <f t="shared" ref="G387:G450" si="40">TEXT(B387,"mmm yyyy")</f>
        <v>Aug 2024</v>
      </c>
    </row>
    <row r="388" spans="1:7" x14ac:dyDescent="0.3">
      <c r="A388" s="10" t="s">
        <v>3097</v>
      </c>
      <c r="B388" s="11">
        <f t="shared" ref="B388:B451" si="41">B387+1</f>
        <v>45519</v>
      </c>
      <c r="C388" s="11" t="str">
        <f t="shared" si="36"/>
        <v>2024</v>
      </c>
      <c r="D388" s="10" t="str">
        <f t="shared" si="37"/>
        <v>Q3</v>
      </c>
      <c r="E388" s="10">
        <f t="shared" si="38"/>
        <v>8</v>
      </c>
      <c r="F388" s="10" t="str">
        <f t="shared" si="39"/>
        <v>Aug</v>
      </c>
      <c r="G388" s="10" t="str">
        <f t="shared" si="40"/>
        <v>Aug 2024</v>
      </c>
    </row>
    <row r="389" spans="1:7" x14ac:dyDescent="0.3">
      <c r="A389" s="10" t="s">
        <v>3098</v>
      </c>
      <c r="B389" s="11">
        <f t="shared" si="41"/>
        <v>45520</v>
      </c>
      <c r="C389" s="11" t="str">
        <f t="shared" si="36"/>
        <v>2024</v>
      </c>
      <c r="D389" s="10" t="str">
        <f t="shared" si="37"/>
        <v>Q3</v>
      </c>
      <c r="E389" s="10">
        <f t="shared" si="38"/>
        <v>8</v>
      </c>
      <c r="F389" s="10" t="str">
        <f t="shared" si="39"/>
        <v>Aug</v>
      </c>
      <c r="G389" s="10" t="str">
        <f t="shared" si="40"/>
        <v>Aug 2024</v>
      </c>
    </row>
    <row r="390" spans="1:7" x14ac:dyDescent="0.3">
      <c r="A390" s="10" t="s">
        <v>3099</v>
      </c>
      <c r="B390" s="11">
        <f t="shared" si="41"/>
        <v>45521</v>
      </c>
      <c r="C390" s="11" t="str">
        <f t="shared" si="36"/>
        <v>2024</v>
      </c>
      <c r="D390" s="10" t="str">
        <f t="shared" si="37"/>
        <v>Q3</v>
      </c>
      <c r="E390" s="10">
        <f t="shared" si="38"/>
        <v>8</v>
      </c>
      <c r="F390" s="10" t="str">
        <f t="shared" si="39"/>
        <v>Aug</v>
      </c>
      <c r="G390" s="10" t="str">
        <f t="shared" si="40"/>
        <v>Aug 2024</v>
      </c>
    </row>
    <row r="391" spans="1:7" x14ac:dyDescent="0.3">
      <c r="A391" s="10" t="s">
        <v>3100</v>
      </c>
      <c r="B391" s="11">
        <f t="shared" si="41"/>
        <v>45522</v>
      </c>
      <c r="C391" s="11" t="str">
        <f t="shared" si="36"/>
        <v>2024</v>
      </c>
      <c r="D391" s="10" t="str">
        <f t="shared" si="37"/>
        <v>Q3</v>
      </c>
      <c r="E391" s="10">
        <f t="shared" si="38"/>
        <v>8</v>
      </c>
      <c r="F391" s="10" t="str">
        <f t="shared" si="39"/>
        <v>Aug</v>
      </c>
      <c r="G391" s="10" t="str">
        <f t="shared" si="40"/>
        <v>Aug 2024</v>
      </c>
    </row>
    <row r="392" spans="1:7" x14ac:dyDescent="0.3">
      <c r="A392" s="10" t="s">
        <v>3101</v>
      </c>
      <c r="B392" s="11">
        <f t="shared" si="41"/>
        <v>45523</v>
      </c>
      <c r="C392" s="11" t="str">
        <f t="shared" si="36"/>
        <v>2024</v>
      </c>
      <c r="D392" s="10" t="str">
        <f t="shared" si="37"/>
        <v>Q3</v>
      </c>
      <c r="E392" s="10">
        <f t="shared" si="38"/>
        <v>8</v>
      </c>
      <c r="F392" s="10" t="str">
        <f t="shared" si="39"/>
        <v>Aug</v>
      </c>
      <c r="G392" s="10" t="str">
        <f t="shared" si="40"/>
        <v>Aug 2024</v>
      </c>
    </row>
    <row r="393" spans="1:7" x14ac:dyDescent="0.3">
      <c r="A393" s="10" t="s">
        <v>3102</v>
      </c>
      <c r="B393" s="11">
        <f t="shared" si="41"/>
        <v>45524</v>
      </c>
      <c r="C393" s="11" t="str">
        <f t="shared" si="36"/>
        <v>2024</v>
      </c>
      <c r="D393" s="10" t="str">
        <f t="shared" si="37"/>
        <v>Q3</v>
      </c>
      <c r="E393" s="10">
        <f t="shared" si="38"/>
        <v>8</v>
      </c>
      <c r="F393" s="10" t="str">
        <f t="shared" si="39"/>
        <v>Aug</v>
      </c>
      <c r="G393" s="10" t="str">
        <f t="shared" si="40"/>
        <v>Aug 2024</v>
      </c>
    </row>
    <row r="394" spans="1:7" x14ac:dyDescent="0.3">
      <c r="A394" s="10" t="s">
        <v>3103</v>
      </c>
      <c r="B394" s="11">
        <f t="shared" si="41"/>
        <v>45525</v>
      </c>
      <c r="C394" s="11" t="str">
        <f t="shared" si="36"/>
        <v>2024</v>
      </c>
      <c r="D394" s="10" t="str">
        <f t="shared" si="37"/>
        <v>Q3</v>
      </c>
      <c r="E394" s="10">
        <f t="shared" si="38"/>
        <v>8</v>
      </c>
      <c r="F394" s="10" t="str">
        <f t="shared" si="39"/>
        <v>Aug</v>
      </c>
      <c r="G394" s="10" t="str">
        <f t="shared" si="40"/>
        <v>Aug 2024</v>
      </c>
    </row>
    <row r="395" spans="1:7" x14ac:dyDescent="0.3">
      <c r="A395" s="10" t="s">
        <v>3104</v>
      </c>
      <c r="B395" s="11">
        <f t="shared" si="41"/>
        <v>45526</v>
      </c>
      <c r="C395" s="11" t="str">
        <f t="shared" si="36"/>
        <v>2024</v>
      </c>
      <c r="D395" s="10" t="str">
        <f t="shared" si="37"/>
        <v>Q3</v>
      </c>
      <c r="E395" s="10">
        <f t="shared" si="38"/>
        <v>8</v>
      </c>
      <c r="F395" s="10" t="str">
        <f t="shared" si="39"/>
        <v>Aug</v>
      </c>
      <c r="G395" s="10" t="str">
        <f t="shared" si="40"/>
        <v>Aug 2024</v>
      </c>
    </row>
    <row r="396" spans="1:7" x14ac:dyDescent="0.3">
      <c r="A396" s="10" t="s">
        <v>3105</v>
      </c>
      <c r="B396" s="11">
        <f t="shared" si="41"/>
        <v>45527</v>
      </c>
      <c r="C396" s="11" t="str">
        <f t="shared" si="36"/>
        <v>2024</v>
      </c>
      <c r="D396" s="10" t="str">
        <f t="shared" si="37"/>
        <v>Q3</v>
      </c>
      <c r="E396" s="10">
        <f t="shared" si="38"/>
        <v>8</v>
      </c>
      <c r="F396" s="10" t="str">
        <f t="shared" si="39"/>
        <v>Aug</v>
      </c>
      <c r="G396" s="10" t="str">
        <f t="shared" si="40"/>
        <v>Aug 2024</v>
      </c>
    </row>
    <row r="397" spans="1:7" x14ac:dyDescent="0.3">
      <c r="A397" s="10" t="s">
        <v>3106</v>
      </c>
      <c r="B397" s="11">
        <f t="shared" si="41"/>
        <v>45528</v>
      </c>
      <c r="C397" s="11" t="str">
        <f t="shared" si="36"/>
        <v>2024</v>
      </c>
      <c r="D397" s="10" t="str">
        <f t="shared" si="37"/>
        <v>Q3</v>
      </c>
      <c r="E397" s="10">
        <f t="shared" si="38"/>
        <v>8</v>
      </c>
      <c r="F397" s="10" t="str">
        <f t="shared" si="39"/>
        <v>Aug</v>
      </c>
      <c r="G397" s="10" t="str">
        <f t="shared" si="40"/>
        <v>Aug 2024</v>
      </c>
    </row>
    <row r="398" spans="1:7" x14ac:dyDescent="0.3">
      <c r="A398" s="10" t="s">
        <v>3107</v>
      </c>
      <c r="B398" s="11">
        <f t="shared" si="41"/>
        <v>45529</v>
      </c>
      <c r="C398" s="11" t="str">
        <f t="shared" si="36"/>
        <v>2024</v>
      </c>
      <c r="D398" s="10" t="str">
        <f t="shared" si="37"/>
        <v>Q3</v>
      </c>
      <c r="E398" s="10">
        <f t="shared" si="38"/>
        <v>8</v>
      </c>
      <c r="F398" s="10" t="str">
        <f t="shared" si="39"/>
        <v>Aug</v>
      </c>
      <c r="G398" s="10" t="str">
        <f t="shared" si="40"/>
        <v>Aug 2024</v>
      </c>
    </row>
    <row r="399" spans="1:7" x14ac:dyDescent="0.3">
      <c r="A399" s="10" t="s">
        <v>3108</v>
      </c>
      <c r="B399" s="11">
        <f t="shared" si="41"/>
        <v>45530</v>
      </c>
      <c r="C399" s="11" t="str">
        <f t="shared" si="36"/>
        <v>2024</v>
      </c>
      <c r="D399" s="10" t="str">
        <f t="shared" si="37"/>
        <v>Q3</v>
      </c>
      <c r="E399" s="10">
        <f t="shared" si="38"/>
        <v>8</v>
      </c>
      <c r="F399" s="10" t="str">
        <f t="shared" si="39"/>
        <v>Aug</v>
      </c>
      <c r="G399" s="10" t="str">
        <f t="shared" si="40"/>
        <v>Aug 2024</v>
      </c>
    </row>
    <row r="400" spans="1:7" x14ac:dyDescent="0.3">
      <c r="A400" s="10" t="s">
        <v>3109</v>
      </c>
      <c r="B400" s="11">
        <f t="shared" si="41"/>
        <v>45531</v>
      </c>
      <c r="C400" s="11" t="str">
        <f t="shared" si="36"/>
        <v>2024</v>
      </c>
      <c r="D400" s="10" t="str">
        <f t="shared" si="37"/>
        <v>Q3</v>
      </c>
      <c r="E400" s="10">
        <f t="shared" si="38"/>
        <v>8</v>
      </c>
      <c r="F400" s="10" t="str">
        <f t="shared" si="39"/>
        <v>Aug</v>
      </c>
      <c r="G400" s="10" t="str">
        <f t="shared" si="40"/>
        <v>Aug 2024</v>
      </c>
    </row>
    <row r="401" spans="1:7" x14ac:dyDescent="0.3">
      <c r="A401" s="10" t="s">
        <v>3110</v>
      </c>
      <c r="B401" s="11">
        <f t="shared" si="41"/>
        <v>45532</v>
      </c>
      <c r="C401" s="11" t="str">
        <f t="shared" si="36"/>
        <v>2024</v>
      </c>
      <c r="D401" s="10" t="str">
        <f t="shared" si="37"/>
        <v>Q3</v>
      </c>
      <c r="E401" s="10">
        <f t="shared" si="38"/>
        <v>8</v>
      </c>
      <c r="F401" s="10" t="str">
        <f t="shared" si="39"/>
        <v>Aug</v>
      </c>
      <c r="G401" s="10" t="str">
        <f t="shared" si="40"/>
        <v>Aug 2024</v>
      </c>
    </row>
    <row r="402" spans="1:7" x14ac:dyDescent="0.3">
      <c r="A402" s="10" t="s">
        <v>3111</v>
      </c>
      <c r="B402" s="11">
        <f t="shared" si="41"/>
        <v>45533</v>
      </c>
      <c r="C402" s="11" t="str">
        <f t="shared" si="36"/>
        <v>2024</v>
      </c>
      <c r="D402" s="10" t="str">
        <f t="shared" si="37"/>
        <v>Q3</v>
      </c>
      <c r="E402" s="10">
        <f t="shared" si="38"/>
        <v>8</v>
      </c>
      <c r="F402" s="10" t="str">
        <f t="shared" si="39"/>
        <v>Aug</v>
      </c>
      <c r="G402" s="10" t="str">
        <f t="shared" si="40"/>
        <v>Aug 2024</v>
      </c>
    </row>
    <row r="403" spans="1:7" x14ac:dyDescent="0.3">
      <c r="A403" s="10" t="s">
        <v>3112</v>
      </c>
      <c r="B403" s="11">
        <f t="shared" si="41"/>
        <v>45534</v>
      </c>
      <c r="C403" s="11" t="str">
        <f t="shared" si="36"/>
        <v>2024</v>
      </c>
      <c r="D403" s="10" t="str">
        <f t="shared" si="37"/>
        <v>Q3</v>
      </c>
      <c r="E403" s="10">
        <f t="shared" si="38"/>
        <v>8</v>
      </c>
      <c r="F403" s="10" t="str">
        <f t="shared" si="39"/>
        <v>Aug</v>
      </c>
      <c r="G403" s="10" t="str">
        <f t="shared" si="40"/>
        <v>Aug 2024</v>
      </c>
    </row>
    <row r="404" spans="1:7" x14ac:dyDescent="0.3">
      <c r="A404" s="10" t="s">
        <v>3113</v>
      </c>
      <c r="B404" s="11">
        <f t="shared" si="41"/>
        <v>45535</v>
      </c>
      <c r="C404" s="11" t="str">
        <f t="shared" si="36"/>
        <v>2024</v>
      </c>
      <c r="D404" s="10" t="str">
        <f t="shared" si="37"/>
        <v>Q3</v>
      </c>
      <c r="E404" s="10">
        <f t="shared" si="38"/>
        <v>8</v>
      </c>
      <c r="F404" s="10" t="str">
        <f t="shared" si="39"/>
        <v>Aug</v>
      </c>
      <c r="G404" s="10" t="str">
        <f t="shared" si="40"/>
        <v>Aug 2024</v>
      </c>
    </row>
    <row r="405" spans="1:7" x14ac:dyDescent="0.3">
      <c r="A405" s="10" t="s">
        <v>3114</v>
      </c>
      <c r="B405" s="11">
        <f t="shared" si="41"/>
        <v>45536</v>
      </c>
      <c r="C405" s="11" t="str">
        <f t="shared" si="36"/>
        <v>2024</v>
      </c>
      <c r="D405" s="10" t="str">
        <f t="shared" si="37"/>
        <v>Q3</v>
      </c>
      <c r="E405" s="10">
        <f t="shared" si="38"/>
        <v>9</v>
      </c>
      <c r="F405" s="10" t="str">
        <f t="shared" si="39"/>
        <v>Sep</v>
      </c>
      <c r="G405" s="10" t="str">
        <f t="shared" si="40"/>
        <v>Sep 2024</v>
      </c>
    </row>
    <row r="406" spans="1:7" x14ac:dyDescent="0.3">
      <c r="A406" s="10" t="s">
        <v>3115</v>
      </c>
      <c r="B406" s="11">
        <f t="shared" si="41"/>
        <v>45537</v>
      </c>
      <c r="C406" s="11" t="str">
        <f t="shared" si="36"/>
        <v>2024</v>
      </c>
      <c r="D406" s="10" t="str">
        <f t="shared" si="37"/>
        <v>Q3</v>
      </c>
      <c r="E406" s="10">
        <f t="shared" si="38"/>
        <v>9</v>
      </c>
      <c r="F406" s="10" t="str">
        <f t="shared" si="39"/>
        <v>Sep</v>
      </c>
      <c r="G406" s="10" t="str">
        <f t="shared" si="40"/>
        <v>Sep 2024</v>
      </c>
    </row>
    <row r="407" spans="1:7" x14ac:dyDescent="0.3">
      <c r="A407" s="10" t="s">
        <v>3116</v>
      </c>
      <c r="B407" s="11">
        <f t="shared" si="41"/>
        <v>45538</v>
      </c>
      <c r="C407" s="11" t="str">
        <f t="shared" si="36"/>
        <v>2024</v>
      </c>
      <c r="D407" s="10" t="str">
        <f t="shared" si="37"/>
        <v>Q3</v>
      </c>
      <c r="E407" s="10">
        <f t="shared" si="38"/>
        <v>9</v>
      </c>
      <c r="F407" s="10" t="str">
        <f t="shared" si="39"/>
        <v>Sep</v>
      </c>
      <c r="G407" s="10" t="str">
        <f t="shared" si="40"/>
        <v>Sep 2024</v>
      </c>
    </row>
    <row r="408" spans="1:7" x14ac:dyDescent="0.3">
      <c r="A408" s="10" t="s">
        <v>3117</v>
      </c>
      <c r="B408" s="11">
        <f t="shared" si="41"/>
        <v>45539</v>
      </c>
      <c r="C408" s="11" t="str">
        <f t="shared" si="36"/>
        <v>2024</v>
      </c>
      <c r="D408" s="10" t="str">
        <f t="shared" si="37"/>
        <v>Q3</v>
      </c>
      <c r="E408" s="10">
        <f t="shared" si="38"/>
        <v>9</v>
      </c>
      <c r="F408" s="10" t="str">
        <f t="shared" si="39"/>
        <v>Sep</v>
      </c>
      <c r="G408" s="10" t="str">
        <f t="shared" si="40"/>
        <v>Sep 2024</v>
      </c>
    </row>
    <row r="409" spans="1:7" x14ac:dyDescent="0.3">
      <c r="A409" s="10" t="s">
        <v>3118</v>
      </c>
      <c r="B409" s="11">
        <f t="shared" si="41"/>
        <v>45540</v>
      </c>
      <c r="C409" s="11" t="str">
        <f t="shared" si="36"/>
        <v>2024</v>
      </c>
      <c r="D409" s="10" t="str">
        <f t="shared" si="37"/>
        <v>Q3</v>
      </c>
      <c r="E409" s="10">
        <f t="shared" si="38"/>
        <v>9</v>
      </c>
      <c r="F409" s="10" t="str">
        <f t="shared" si="39"/>
        <v>Sep</v>
      </c>
      <c r="G409" s="10" t="str">
        <f t="shared" si="40"/>
        <v>Sep 2024</v>
      </c>
    </row>
    <row r="410" spans="1:7" x14ac:dyDescent="0.3">
      <c r="A410" s="10" t="s">
        <v>3119</v>
      </c>
      <c r="B410" s="11">
        <f t="shared" si="41"/>
        <v>45541</v>
      </c>
      <c r="C410" s="11" t="str">
        <f t="shared" si="36"/>
        <v>2024</v>
      </c>
      <c r="D410" s="10" t="str">
        <f t="shared" si="37"/>
        <v>Q3</v>
      </c>
      <c r="E410" s="10">
        <f t="shared" si="38"/>
        <v>9</v>
      </c>
      <c r="F410" s="10" t="str">
        <f t="shared" si="39"/>
        <v>Sep</v>
      </c>
      <c r="G410" s="10" t="str">
        <f t="shared" si="40"/>
        <v>Sep 2024</v>
      </c>
    </row>
    <row r="411" spans="1:7" x14ac:dyDescent="0.3">
      <c r="A411" s="10" t="s">
        <v>3120</v>
      </c>
      <c r="B411" s="11">
        <f t="shared" si="41"/>
        <v>45542</v>
      </c>
      <c r="C411" s="11" t="str">
        <f t="shared" si="36"/>
        <v>2024</v>
      </c>
      <c r="D411" s="10" t="str">
        <f t="shared" si="37"/>
        <v>Q3</v>
      </c>
      <c r="E411" s="10">
        <f t="shared" si="38"/>
        <v>9</v>
      </c>
      <c r="F411" s="10" t="str">
        <f t="shared" si="39"/>
        <v>Sep</v>
      </c>
      <c r="G411" s="10" t="str">
        <f t="shared" si="40"/>
        <v>Sep 2024</v>
      </c>
    </row>
    <row r="412" spans="1:7" x14ac:dyDescent="0.3">
      <c r="A412" s="10" t="s">
        <v>3121</v>
      </c>
      <c r="B412" s="11">
        <f t="shared" si="41"/>
        <v>45543</v>
      </c>
      <c r="C412" s="11" t="str">
        <f t="shared" si="36"/>
        <v>2024</v>
      </c>
      <c r="D412" s="10" t="str">
        <f t="shared" si="37"/>
        <v>Q3</v>
      </c>
      <c r="E412" s="10">
        <f t="shared" si="38"/>
        <v>9</v>
      </c>
      <c r="F412" s="10" t="str">
        <f t="shared" si="39"/>
        <v>Sep</v>
      </c>
      <c r="G412" s="10" t="str">
        <f t="shared" si="40"/>
        <v>Sep 2024</v>
      </c>
    </row>
    <row r="413" spans="1:7" x14ac:dyDescent="0.3">
      <c r="A413" s="10" t="s">
        <v>3122</v>
      </c>
      <c r="B413" s="11">
        <f t="shared" si="41"/>
        <v>45544</v>
      </c>
      <c r="C413" s="11" t="str">
        <f t="shared" si="36"/>
        <v>2024</v>
      </c>
      <c r="D413" s="10" t="str">
        <f t="shared" si="37"/>
        <v>Q3</v>
      </c>
      <c r="E413" s="10">
        <f t="shared" si="38"/>
        <v>9</v>
      </c>
      <c r="F413" s="10" t="str">
        <f t="shared" si="39"/>
        <v>Sep</v>
      </c>
      <c r="G413" s="10" t="str">
        <f t="shared" si="40"/>
        <v>Sep 2024</v>
      </c>
    </row>
    <row r="414" spans="1:7" x14ac:dyDescent="0.3">
      <c r="A414" s="10" t="s">
        <v>3123</v>
      </c>
      <c r="B414" s="11">
        <f t="shared" si="41"/>
        <v>45545</v>
      </c>
      <c r="C414" s="11" t="str">
        <f t="shared" si="36"/>
        <v>2024</v>
      </c>
      <c r="D414" s="10" t="str">
        <f t="shared" si="37"/>
        <v>Q3</v>
      </c>
      <c r="E414" s="10">
        <f t="shared" si="38"/>
        <v>9</v>
      </c>
      <c r="F414" s="10" t="str">
        <f t="shared" si="39"/>
        <v>Sep</v>
      </c>
      <c r="G414" s="10" t="str">
        <f t="shared" si="40"/>
        <v>Sep 2024</v>
      </c>
    </row>
    <row r="415" spans="1:7" x14ac:dyDescent="0.3">
      <c r="A415" s="10" t="s">
        <v>3124</v>
      </c>
      <c r="B415" s="11">
        <f t="shared" si="41"/>
        <v>45546</v>
      </c>
      <c r="C415" s="11" t="str">
        <f t="shared" si="36"/>
        <v>2024</v>
      </c>
      <c r="D415" s="10" t="str">
        <f t="shared" si="37"/>
        <v>Q3</v>
      </c>
      <c r="E415" s="10">
        <f t="shared" si="38"/>
        <v>9</v>
      </c>
      <c r="F415" s="10" t="str">
        <f t="shared" si="39"/>
        <v>Sep</v>
      </c>
      <c r="G415" s="10" t="str">
        <f t="shared" si="40"/>
        <v>Sep 2024</v>
      </c>
    </row>
    <row r="416" spans="1:7" x14ac:dyDescent="0.3">
      <c r="A416" s="10" t="s">
        <v>3125</v>
      </c>
      <c r="B416" s="11">
        <f t="shared" si="41"/>
        <v>45547</v>
      </c>
      <c r="C416" s="11" t="str">
        <f t="shared" si="36"/>
        <v>2024</v>
      </c>
      <c r="D416" s="10" t="str">
        <f t="shared" si="37"/>
        <v>Q3</v>
      </c>
      <c r="E416" s="10">
        <f t="shared" si="38"/>
        <v>9</v>
      </c>
      <c r="F416" s="10" t="str">
        <f t="shared" si="39"/>
        <v>Sep</v>
      </c>
      <c r="G416" s="10" t="str">
        <f t="shared" si="40"/>
        <v>Sep 2024</v>
      </c>
    </row>
    <row r="417" spans="1:7" x14ac:dyDescent="0.3">
      <c r="A417" s="10" t="s">
        <v>3126</v>
      </c>
      <c r="B417" s="11">
        <f t="shared" si="41"/>
        <v>45548</v>
      </c>
      <c r="C417" s="11" t="str">
        <f t="shared" si="36"/>
        <v>2024</v>
      </c>
      <c r="D417" s="10" t="str">
        <f t="shared" si="37"/>
        <v>Q3</v>
      </c>
      <c r="E417" s="10">
        <f t="shared" si="38"/>
        <v>9</v>
      </c>
      <c r="F417" s="10" t="str">
        <f t="shared" si="39"/>
        <v>Sep</v>
      </c>
      <c r="G417" s="10" t="str">
        <f t="shared" si="40"/>
        <v>Sep 2024</v>
      </c>
    </row>
    <row r="418" spans="1:7" x14ac:dyDescent="0.3">
      <c r="A418" s="10" t="s">
        <v>3127</v>
      </c>
      <c r="B418" s="11">
        <f t="shared" si="41"/>
        <v>45549</v>
      </c>
      <c r="C418" s="11" t="str">
        <f t="shared" si="36"/>
        <v>2024</v>
      </c>
      <c r="D418" s="10" t="str">
        <f t="shared" si="37"/>
        <v>Q3</v>
      </c>
      <c r="E418" s="10">
        <f t="shared" si="38"/>
        <v>9</v>
      </c>
      <c r="F418" s="10" t="str">
        <f t="shared" si="39"/>
        <v>Sep</v>
      </c>
      <c r="G418" s="10" t="str">
        <f t="shared" si="40"/>
        <v>Sep 2024</v>
      </c>
    </row>
    <row r="419" spans="1:7" x14ac:dyDescent="0.3">
      <c r="A419" s="10" t="s">
        <v>3128</v>
      </c>
      <c r="B419" s="11">
        <f t="shared" si="41"/>
        <v>45550</v>
      </c>
      <c r="C419" s="11" t="str">
        <f t="shared" si="36"/>
        <v>2024</v>
      </c>
      <c r="D419" s="10" t="str">
        <f t="shared" si="37"/>
        <v>Q3</v>
      </c>
      <c r="E419" s="10">
        <f t="shared" si="38"/>
        <v>9</v>
      </c>
      <c r="F419" s="10" t="str">
        <f t="shared" si="39"/>
        <v>Sep</v>
      </c>
      <c r="G419" s="10" t="str">
        <f t="shared" si="40"/>
        <v>Sep 2024</v>
      </c>
    </row>
    <row r="420" spans="1:7" x14ac:dyDescent="0.3">
      <c r="A420" s="10" t="s">
        <v>3129</v>
      </c>
      <c r="B420" s="11">
        <f t="shared" si="41"/>
        <v>45551</v>
      </c>
      <c r="C420" s="11" t="str">
        <f t="shared" si="36"/>
        <v>2024</v>
      </c>
      <c r="D420" s="10" t="str">
        <f t="shared" si="37"/>
        <v>Q3</v>
      </c>
      <c r="E420" s="10">
        <f t="shared" si="38"/>
        <v>9</v>
      </c>
      <c r="F420" s="10" t="str">
        <f t="shared" si="39"/>
        <v>Sep</v>
      </c>
      <c r="G420" s="10" t="str">
        <f t="shared" si="40"/>
        <v>Sep 2024</v>
      </c>
    </row>
    <row r="421" spans="1:7" x14ac:dyDescent="0.3">
      <c r="A421" s="10" t="s">
        <v>3130</v>
      </c>
      <c r="B421" s="11">
        <f t="shared" si="41"/>
        <v>45552</v>
      </c>
      <c r="C421" s="11" t="str">
        <f t="shared" si="36"/>
        <v>2024</v>
      </c>
      <c r="D421" s="10" t="str">
        <f t="shared" si="37"/>
        <v>Q3</v>
      </c>
      <c r="E421" s="10">
        <f t="shared" si="38"/>
        <v>9</v>
      </c>
      <c r="F421" s="10" t="str">
        <f t="shared" si="39"/>
        <v>Sep</v>
      </c>
      <c r="G421" s="10" t="str">
        <f t="shared" si="40"/>
        <v>Sep 2024</v>
      </c>
    </row>
    <row r="422" spans="1:7" x14ac:dyDescent="0.3">
      <c r="A422" s="10" t="s">
        <v>3131</v>
      </c>
      <c r="B422" s="11">
        <f t="shared" si="41"/>
        <v>45553</v>
      </c>
      <c r="C422" s="11" t="str">
        <f t="shared" si="36"/>
        <v>2024</v>
      </c>
      <c r="D422" s="10" t="str">
        <f t="shared" si="37"/>
        <v>Q3</v>
      </c>
      <c r="E422" s="10">
        <f t="shared" si="38"/>
        <v>9</v>
      </c>
      <c r="F422" s="10" t="str">
        <f t="shared" si="39"/>
        <v>Sep</v>
      </c>
      <c r="G422" s="10" t="str">
        <f t="shared" si="40"/>
        <v>Sep 2024</v>
      </c>
    </row>
    <row r="423" spans="1:7" x14ac:dyDescent="0.3">
      <c r="A423" s="10" t="s">
        <v>3132</v>
      </c>
      <c r="B423" s="11">
        <f t="shared" si="41"/>
        <v>45554</v>
      </c>
      <c r="C423" s="11" t="str">
        <f t="shared" si="36"/>
        <v>2024</v>
      </c>
      <c r="D423" s="10" t="str">
        <f t="shared" si="37"/>
        <v>Q3</v>
      </c>
      <c r="E423" s="10">
        <f t="shared" si="38"/>
        <v>9</v>
      </c>
      <c r="F423" s="10" t="str">
        <f t="shared" si="39"/>
        <v>Sep</v>
      </c>
      <c r="G423" s="10" t="str">
        <f t="shared" si="40"/>
        <v>Sep 2024</v>
      </c>
    </row>
    <row r="424" spans="1:7" x14ac:dyDescent="0.3">
      <c r="A424" s="10" t="s">
        <v>3133</v>
      </c>
      <c r="B424" s="11">
        <f t="shared" si="41"/>
        <v>45555</v>
      </c>
      <c r="C424" s="11" t="str">
        <f t="shared" si="36"/>
        <v>2024</v>
      </c>
      <c r="D424" s="10" t="str">
        <f t="shared" si="37"/>
        <v>Q3</v>
      </c>
      <c r="E424" s="10">
        <f t="shared" si="38"/>
        <v>9</v>
      </c>
      <c r="F424" s="10" t="str">
        <f t="shared" si="39"/>
        <v>Sep</v>
      </c>
      <c r="G424" s="10" t="str">
        <f t="shared" si="40"/>
        <v>Sep 2024</v>
      </c>
    </row>
    <row r="425" spans="1:7" x14ac:dyDescent="0.3">
      <c r="A425" s="10" t="s">
        <v>3134</v>
      </c>
      <c r="B425" s="11">
        <f t="shared" si="41"/>
        <v>45556</v>
      </c>
      <c r="C425" s="11" t="str">
        <f t="shared" si="36"/>
        <v>2024</v>
      </c>
      <c r="D425" s="10" t="str">
        <f t="shared" si="37"/>
        <v>Q3</v>
      </c>
      <c r="E425" s="10">
        <f t="shared" si="38"/>
        <v>9</v>
      </c>
      <c r="F425" s="10" t="str">
        <f t="shared" si="39"/>
        <v>Sep</v>
      </c>
      <c r="G425" s="10" t="str">
        <f t="shared" si="40"/>
        <v>Sep 2024</v>
      </c>
    </row>
    <row r="426" spans="1:7" x14ac:dyDescent="0.3">
      <c r="A426" s="10" t="s">
        <v>3135</v>
      </c>
      <c r="B426" s="11">
        <f t="shared" si="41"/>
        <v>45557</v>
      </c>
      <c r="C426" s="11" t="str">
        <f t="shared" si="36"/>
        <v>2024</v>
      </c>
      <c r="D426" s="10" t="str">
        <f t="shared" si="37"/>
        <v>Q3</v>
      </c>
      <c r="E426" s="10">
        <f t="shared" si="38"/>
        <v>9</v>
      </c>
      <c r="F426" s="10" t="str">
        <f t="shared" si="39"/>
        <v>Sep</v>
      </c>
      <c r="G426" s="10" t="str">
        <f t="shared" si="40"/>
        <v>Sep 2024</v>
      </c>
    </row>
    <row r="427" spans="1:7" x14ac:dyDescent="0.3">
      <c r="A427" s="10" t="s">
        <v>3136</v>
      </c>
      <c r="B427" s="11">
        <f t="shared" si="41"/>
        <v>45558</v>
      </c>
      <c r="C427" s="11" t="str">
        <f t="shared" si="36"/>
        <v>2024</v>
      </c>
      <c r="D427" s="10" t="str">
        <f t="shared" si="37"/>
        <v>Q3</v>
      </c>
      <c r="E427" s="10">
        <f t="shared" si="38"/>
        <v>9</v>
      </c>
      <c r="F427" s="10" t="str">
        <f t="shared" si="39"/>
        <v>Sep</v>
      </c>
      <c r="G427" s="10" t="str">
        <f t="shared" si="40"/>
        <v>Sep 2024</v>
      </c>
    </row>
    <row r="428" spans="1:7" x14ac:dyDescent="0.3">
      <c r="A428" s="10" t="s">
        <v>3137</v>
      </c>
      <c r="B428" s="11">
        <f t="shared" si="41"/>
        <v>45559</v>
      </c>
      <c r="C428" s="11" t="str">
        <f t="shared" si="36"/>
        <v>2024</v>
      </c>
      <c r="D428" s="10" t="str">
        <f t="shared" si="37"/>
        <v>Q3</v>
      </c>
      <c r="E428" s="10">
        <f t="shared" si="38"/>
        <v>9</v>
      </c>
      <c r="F428" s="10" t="str">
        <f t="shared" si="39"/>
        <v>Sep</v>
      </c>
      <c r="G428" s="10" t="str">
        <f t="shared" si="40"/>
        <v>Sep 2024</v>
      </c>
    </row>
    <row r="429" spans="1:7" x14ac:dyDescent="0.3">
      <c r="A429" s="10" t="s">
        <v>3138</v>
      </c>
      <c r="B429" s="11">
        <f t="shared" si="41"/>
        <v>45560</v>
      </c>
      <c r="C429" s="11" t="str">
        <f t="shared" si="36"/>
        <v>2024</v>
      </c>
      <c r="D429" s="10" t="str">
        <f t="shared" si="37"/>
        <v>Q3</v>
      </c>
      <c r="E429" s="10">
        <f t="shared" si="38"/>
        <v>9</v>
      </c>
      <c r="F429" s="10" t="str">
        <f t="shared" si="39"/>
        <v>Sep</v>
      </c>
      <c r="G429" s="10" t="str">
        <f t="shared" si="40"/>
        <v>Sep 2024</v>
      </c>
    </row>
    <row r="430" spans="1:7" x14ac:dyDescent="0.3">
      <c r="A430" s="10" t="s">
        <v>3139</v>
      </c>
      <c r="B430" s="11">
        <f t="shared" si="41"/>
        <v>45561</v>
      </c>
      <c r="C430" s="11" t="str">
        <f t="shared" si="36"/>
        <v>2024</v>
      </c>
      <c r="D430" s="10" t="str">
        <f t="shared" si="37"/>
        <v>Q3</v>
      </c>
      <c r="E430" s="10">
        <f t="shared" si="38"/>
        <v>9</v>
      </c>
      <c r="F430" s="10" t="str">
        <f t="shared" si="39"/>
        <v>Sep</v>
      </c>
      <c r="G430" s="10" t="str">
        <f t="shared" si="40"/>
        <v>Sep 2024</v>
      </c>
    </row>
    <row r="431" spans="1:7" x14ac:dyDescent="0.3">
      <c r="A431" s="10" t="s">
        <v>3140</v>
      </c>
      <c r="B431" s="11">
        <f t="shared" si="41"/>
        <v>45562</v>
      </c>
      <c r="C431" s="11" t="str">
        <f t="shared" si="36"/>
        <v>2024</v>
      </c>
      <c r="D431" s="10" t="str">
        <f t="shared" si="37"/>
        <v>Q3</v>
      </c>
      <c r="E431" s="10">
        <f t="shared" si="38"/>
        <v>9</v>
      </c>
      <c r="F431" s="10" t="str">
        <f t="shared" si="39"/>
        <v>Sep</v>
      </c>
      <c r="G431" s="10" t="str">
        <f t="shared" si="40"/>
        <v>Sep 2024</v>
      </c>
    </row>
    <row r="432" spans="1:7" x14ac:dyDescent="0.3">
      <c r="A432" s="10" t="s">
        <v>3141</v>
      </c>
      <c r="B432" s="11">
        <f t="shared" si="41"/>
        <v>45563</v>
      </c>
      <c r="C432" s="11" t="str">
        <f t="shared" si="36"/>
        <v>2024</v>
      </c>
      <c r="D432" s="10" t="str">
        <f t="shared" si="37"/>
        <v>Q3</v>
      </c>
      <c r="E432" s="10">
        <f t="shared" si="38"/>
        <v>9</v>
      </c>
      <c r="F432" s="10" t="str">
        <f t="shared" si="39"/>
        <v>Sep</v>
      </c>
      <c r="G432" s="10" t="str">
        <f t="shared" si="40"/>
        <v>Sep 2024</v>
      </c>
    </row>
    <row r="433" spans="1:7" x14ac:dyDescent="0.3">
      <c r="A433" s="10" t="s">
        <v>3142</v>
      </c>
      <c r="B433" s="11">
        <f t="shared" si="41"/>
        <v>45564</v>
      </c>
      <c r="C433" s="11" t="str">
        <f t="shared" si="36"/>
        <v>2024</v>
      </c>
      <c r="D433" s="10" t="str">
        <f t="shared" si="37"/>
        <v>Q3</v>
      </c>
      <c r="E433" s="10">
        <f t="shared" si="38"/>
        <v>9</v>
      </c>
      <c r="F433" s="10" t="str">
        <f t="shared" si="39"/>
        <v>Sep</v>
      </c>
      <c r="G433" s="10" t="str">
        <f t="shared" si="40"/>
        <v>Sep 2024</v>
      </c>
    </row>
    <row r="434" spans="1:7" x14ac:dyDescent="0.3">
      <c r="A434" s="10" t="s">
        <v>3143</v>
      </c>
      <c r="B434" s="11">
        <f t="shared" si="41"/>
        <v>45565</v>
      </c>
      <c r="C434" s="11" t="str">
        <f t="shared" si="36"/>
        <v>2024</v>
      </c>
      <c r="D434" s="10" t="str">
        <f t="shared" si="37"/>
        <v>Q3</v>
      </c>
      <c r="E434" s="10">
        <f t="shared" si="38"/>
        <v>9</v>
      </c>
      <c r="F434" s="10" t="str">
        <f t="shared" si="39"/>
        <v>Sep</v>
      </c>
      <c r="G434" s="10" t="str">
        <f t="shared" si="40"/>
        <v>Sep 2024</v>
      </c>
    </row>
    <row r="435" spans="1:7" x14ac:dyDescent="0.3">
      <c r="A435" s="10" t="s">
        <v>3144</v>
      </c>
      <c r="B435" s="11">
        <f t="shared" si="41"/>
        <v>45566</v>
      </c>
      <c r="C435" s="11" t="str">
        <f t="shared" si="36"/>
        <v>2024</v>
      </c>
      <c r="D435" s="10" t="str">
        <f t="shared" si="37"/>
        <v>Q4</v>
      </c>
      <c r="E435" s="10">
        <f t="shared" si="38"/>
        <v>10</v>
      </c>
      <c r="F435" s="10" t="str">
        <f t="shared" si="39"/>
        <v>Oct</v>
      </c>
      <c r="G435" s="10" t="str">
        <f t="shared" si="40"/>
        <v>Oct 2024</v>
      </c>
    </row>
    <row r="436" spans="1:7" x14ac:dyDescent="0.3">
      <c r="A436" s="10" t="s">
        <v>3145</v>
      </c>
      <c r="B436" s="11">
        <f t="shared" si="41"/>
        <v>45567</v>
      </c>
      <c r="C436" s="11" t="str">
        <f t="shared" si="36"/>
        <v>2024</v>
      </c>
      <c r="D436" s="10" t="str">
        <f t="shared" si="37"/>
        <v>Q4</v>
      </c>
      <c r="E436" s="10">
        <f t="shared" si="38"/>
        <v>10</v>
      </c>
      <c r="F436" s="10" t="str">
        <f t="shared" si="39"/>
        <v>Oct</v>
      </c>
      <c r="G436" s="10" t="str">
        <f t="shared" si="40"/>
        <v>Oct 2024</v>
      </c>
    </row>
    <row r="437" spans="1:7" x14ac:dyDescent="0.3">
      <c r="A437" s="10" t="s">
        <v>3146</v>
      </c>
      <c r="B437" s="11">
        <f t="shared" si="41"/>
        <v>45568</v>
      </c>
      <c r="C437" s="11" t="str">
        <f t="shared" si="36"/>
        <v>2024</v>
      </c>
      <c r="D437" s="10" t="str">
        <f t="shared" si="37"/>
        <v>Q4</v>
      </c>
      <c r="E437" s="10">
        <f t="shared" si="38"/>
        <v>10</v>
      </c>
      <c r="F437" s="10" t="str">
        <f t="shared" si="39"/>
        <v>Oct</v>
      </c>
      <c r="G437" s="10" t="str">
        <f t="shared" si="40"/>
        <v>Oct 2024</v>
      </c>
    </row>
    <row r="438" spans="1:7" x14ac:dyDescent="0.3">
      <c r="A438" s="10" t="s">
        <v>3147</v>
      </c>
      <c r="B438" s="11">
        <f t="shared" si="41"/>
        <v>45569</v>
      </c>
      <c r="C438" s="11" t="str">
        <f t="shared" si="36"/>
        <v>2024</v>
      </c>
      <c r="D438" s="10" t="str">
        <f t="shared" si="37"/>
        <v>Q4</v>
      </c>
      <c r="E438" s="10">
        <f t="shared" si="38"/>
        <v>10</v>
      </c>
      <c r="F438" s="10" t="str">
        <f t="shared" si="39"/>
        <v>Oct</v>
      </c>
      <c r="G438" s="10" t="str">
        <f t="shared" si="40"/>
        <v>Oct 2024</v>
      </c>
    </row>
    <row r="439" spans="1:7" x14ac:dyDescent="0.3">
      <c r="A439" s="10" t="s">
        <v>3148</v>
      </c>
      <c r="B439" s="11">
        <f t="shared" si="41"/>
        <v>45570</v>
      </c>
      <c r="C439" s="11" t="str">
        <f t="shared" si="36"/>
        <v>2024</v>
      </c>
      <c r="D439" s="10" t="str">
        <f t="shared" si="37"/>
        <v>Q4</v>
      </c>
      <c r="E439" s="10">
        <f t="shared" si="38"/>
        <v>10</v>
      </c>
      <c r="F439" s="10" t="str">
        <f t="shared" si="39"/>
        <v>Oct</v>
      </c>
      <c r="G439" s="10" t="str">
        <f t="shared" si="40"/>
        <v>Oct 2024</v>
      </c>
    </row>
    <row r="440" spans="1:7" x14ac:dyDescent="0.3">
      <c r="A440" s="10" t="s">
        <v>3149</v>
      </c>
      <c r="B440" s="11">
        <f t="shared" si="41"/>
        <v>45571</v>
      </c>
      <c r="C440" s="11" t="str">
        <f t="shared" si="36"/>
        <v>2024</v>
      </c>
      <c r="D440" s="10" t="str">
        <f t="shared" si="37"/>
        <v>Q4</v>
      </c>
      <c r="E440" s="10">
        <f t="shared" si="38"/>
        <v>10</v>
      </c>
      <c r="F440" s="10" t="str">
        <f t="shared" si="39"/>
        <v>Oct</v>
      </c>
      <c r="G440" s="10" t="str">
        <f t="shared" si="40"/>
        <v>Oct 2024</v>
      </c>
    </row>
    <row r="441" spans="1:7" x14ac:dyDescent="0.3">
      <c r="A441" s="10" t="s">
        <v>3150</v>
      </c>
      <c r="B441" s="11">
        <f t="shared" si="41"/>
        <v>45572</v>
      </c>
      <c r="C441" s="11" t="str">
        <f t="shared" si="36"/>
        <v>2024</v>
      </c>
      <c r="D441" s="10" t="str">
        <f t="shared" si="37"/>
        <v>Q4</v>
      </c>
      <c r="E441" s="10">
        <f t="shared" si="38"/>
        <v>10</v>
      </c>
      <c r="F441" s="10" t="str">
        <f t="shared" si="39"/>
        <v>Oct</v>
      </c>
      <c r="G441" s="10" t="str">
        <f t="shared" si="40"/>
        <v>Oct 2024</v>
      </c>
    </row>
    <row r="442" spans="1:7" x14ac:dyDescent="0.3">
      <c r="A442" s="10" t="s">
        <v>3151</v>
      </c>
      <c r="B442" s="11">
        <f t="shared" si="41"/>
        <v>45573</v>
      </c>
      <c r="C442" s="11" t="str">
        <f t="shared" si="36"/>
        <v>2024</v>
      </c>
      <c r="D442" s="10" t="str">
        <f t="shared" si="37"/>
        <v>Q4</v>
      </c>
      <c r="E442" s="10">
        <f t="shared" si="38"/>
        <v>10</v>
      </c>
      <c r="F442" s="10" t="str">
        <f t="shared" si="39"/>
        <v>Oct</v>
      </c>
      <c r="G442" s="10" t="str">
        <f t="shared" si="40"/>
        <v>Oct 2024</v>
      </c>
    </row>
    <row r="443" spans="1:7" x14ac:dyDescent="0.3">
      <c r="A443" s="10" t="s">
        <v>3152</v>
      </c>
      <c r="B443" s="11">
        <f t="shared" si="41"/>
        <v>45574</v>
      </c>
      <c r="C443" s="11" t="str">
        <f t="shared" si="36"/>
        <v>2024</v>
      </c>
      <c r="D443" s="10" t="str">
        <f t="shared" si="37"/>
        <v>Q4</v>
      </c>
      <c r="E443" s="10">
        <f t="shared" si="38"/>
        <v>10</v>
      </c>
      <c r="F443" s="10" t="str">
        <f t="shared" si="39"/>
        <v>Oct</v>
      </c>
      <c r="G443" s="10" t="str">
        <f t="shared" si="40"/>
        <v>Oct 2024</v>
      </c>
    </row>
    <row r="444" spans="1:7" x14ac:dyDescent="0.3">
      <c r="A444" s="10" t="s">
        <v>3153</v>
      </c>
      <c r="B444" s="11">
        <f t="shared" si="41"/>
        <v>45575</v>
      </c>
      <c r="C444" s="11" t="str">
        <f t="shared" si="36"/>
        <v>2024</v>
      </c>
      <c r="D444" s="10" t="str">
        <f t="shared" si="37"/>
        <v>Q4</v>
      </c>
      <c r="E444" s="10">
        <f t="shared" si="38"/>
        <v>10</v>
      </c>
      <c r="F444" s="10" t="str">
        <f t="shared" si="39"/>
        <v>Oct</v>
      </c>
      <c r="G444" s="10" t="str">
        <f t="shared" si="40"/>
        <v>Oct 2024</v>
      </c>
    </row>
    <row r="445" spans="1:7" x14ac:dyDescent="0.3">
      <c r="A445" s="10" t="s">
        <v>3154</v>
      </c>
      <c r="B445" s="11">
        <f t="shared" si="41"/>
        <v>45576</v>
      </c>
      <c r="C445" s="11" t="str">
        <f t="shared" si="36"/>
        <v>2024</v>
      </c>
      <c r="D445" s="10" t="str">
        <f t="shared" si="37"/>
        <v>Q4</v>
      </c>
      <c r="E445" s="10">
        <f t="shared" si="38"/>
        <v>10</v>
      </c>
      <c r="F445" s="10" t="str">
        <f t="shared" si="39"/>
        <v>Oct</v>
      </c>
      <c r="G445" s="10" t="str">
        <f t="shared" si="40"/>
        <v>Oct 2024</v>
      </c>
    </row>
    <row r="446" spans="1:7" x14ac:dyDescent="0.3">
      <c r="A446" s="10" t="s">
        <v>3155</v>
      </c>
      <c r="B446" s="11">
        <f t="shared" si="41"/>
        <v>45577</v>
      </c>
      <c r="C446" s="11" t="str">
        <f t="shared" si="36"/>
        <v>2024</v>
      </c>
      <c r="D446" s="10" t="str">
        <f t="shared" si="37"/>
        <v>Q4</v>
      </c>
      <c r="E446" s="10">
        <f t="shared" si="38"/>
        <v>10</v>
      </c>
      <c r="F446" s="10" t="str">
        <f t="shared" si="39"/>
        <v>Oct</v>
      </c>
      <c r="G446" s="10" t="str">
        <f t="shared" si="40"/>
        <v>Oct 2024</v>
      </c>
    </row>
    <row r="447" spans="1:7" x14ac:dyDescent="0.3">
      <c r="A447" s="10" t="s">
        <v>3156</v>
      </c>
      <c r="B447" s="11">
        <f t="shared" si="41"/>
        <v>45578</v>
      </c>
      <c r="C447" s="11" t="str">
        <f t="shared" si="36"/>
        <v>2024</v>
      </c>
      <c r="D447" s="10" t="str">
        <f t="shared" si="37"/>
        <v>Q4</v>
      </c>
      <c r="E447" s="10">
        <f t="shared" si="38"/>
        <v>10</v>
      </c>
      <c r="F447" s="10" t="str">
        <f t="shared" si="39"/>
        <v>Oct</v>
      </c>
      <c r="G447" s="10" t="str">
        <f t="shared" si="40"/>
        <v>Oct 2024</v>
      </c>
    </row>
    <row r="448" spans="1:7" x14ac:dyDescent="0.3">
      <c r="A448" s="10" t="s">
        <v>3157</v>
      </c>
      <c r="B448" s="11">
        <f t="shared" si="41"/>
        <v>45579</v>
      </c>
      <c r="C448" s="11" t="str">
        <f t="shared" si="36"/>
        <v>2024</v>
      </c>
      <c r="D448" s="10" t="str">
        <f t="shared" si="37"/>
        <v>Q4</v>
      </c>
      <c r="E448" s="10">
        <f t="shared" si="38"/>
        <v>10</v>
      </c>
      <c r="F448" s="10" t="str">
        <f t="shared" si="39"/>
        <v>Oct</v>
      </c>
      <c r="G448" s="10" t="str">
        <f t="shared" si="40"/>
        <v>Oct 2024</v>
      </c>
    </row>
    <row r="449" spans="1:7" x14ac:dyDescent="0.3">
      <c r="A449" s="10" t="s">
        <v>3158</v>
      </c>
      <c r="B449" s="11">
        <f t="shared" si="41"/>
        <v>45580</v>
      </c>
      <c r="C449" s="11" t="str">
        <f t="shared" si="36"/>
        <v>2024</v>
      </c>
      <c r="D449" s="10" t="str">
        <f t="shared" si="37"/>
        <v>Q4</v>
      </c>
      <c r="E449" s="10">
        <f t="shared" si="38"/>
        <v>10</v>
      </c>
      <c r="F449" s="10" t="str">
        <f t="shared" si="39"/>
        <v>Oct</v>
      </c>
      <c r="G449" s="10" t="str">
        <f t="shared" si="40"/>
        <v>Oct 2024</v>
      </c>
    </row>
    <row r="450" spans="1:7" x14ac:dyDescent="0.3">
      <c r="A450" s="10" t="s">
        <v>3159</v>
      </c>
      <c r="B450" s="11">
        <f t="shared" si="41"/>
        <v>45581</v>
      </c>
      <c r="C450" s="11" t="str">
        <f t="shared" si="36"/>
        <v>2024</v>
      </c>
      <c r="D450" s="10" t="str">
        <f t="shared" si="37"/>
        <v>Q4</v>
      </c>
      <c r="E450" s="10">
        <f t="shared" si="38"/>
        <v>10</v>
      </c>
      <c r="F450" s="10" t="str">
        <f t="shared" si="39"/>
        <v>Oct</v>
      </c>
      <c r="G450" s="10" t="str">
        <f t="shared" si="40"/>
        <v>Oct 2024</v>
      </c>
    </row>
    <row r="451" spans="1:7" x14ac:dyDescent="0.3">
      <c r="A451" s="10" t="s">
        <v>3160</v>
      </c>
      <c r="B451" s="11">
        <f t="shared" si="41"/>
        <v>45582</v>
      </c>
      <c r="C451" s="11" t="str">
        <f t="shared" ref="C451:C514" si="42">TEXT(B451,"YYYY")</f>
        <v>2024</v>
      </c>
      <c r="D451" s="10" t="str">
        <f t="shared" ref="D451:D514" si="43">"Q"&amp;ROUNDUP(MONTH(B451)/3,0)</f>
        <v>Q4</v>
      </c>
      <c r="E451" s="10">
        <f t="shared" ref="E451:E514" si="44">MONTH(B451)</f>
        <v>10</v>
      </c>
      <c r="F451" s="10" t="str">
        <f t="shared" ref="F451:F514" si="45">TEXT(B451,"MMM")</f>
        <v>Oct</v>
      </c>
      <c r="G451" s="10" t="str">
        <f t="shared" ref="G451:G514" si="46">TEXT(B451,"mmm yyyy")</f>
        <v>Oct 2024</v>
      </c>
    </row>
    <row r="452" spans="1:7" x14ac:dyDescent="0.3">
      <c r="A452" s="10" t="s">
        <v>3161</v>
      </c>
      <c r="B452" s="11">
        <f t="shared" ref="B452:B515" si="47">B451+1</f>
        <v>45583</v>
      </c>
      <c r="C452" s="11" t="str">
        <f t="shared" si="42"/>
        <v>2024</v>
      </c>
      <c r="D452" s="10" t="str">
        <f t="shared" si="43"/>
        <v>Q4</v>
      </c>
      <c r="E452" s="10">
        <f t="shared" si="44"/>
        <v>10</v>
      </c>
      <c r="F452" s="10" t="str">
        <f t="shared" si="45"/>
        <v>Oct</v>
      </c>
      <c r="G452" s="10" t="str">
        <f t="shared" si="46"/>
        <v>Oct 2024</v>
      </c>
    </row>
    <row r="453" spans="1:7" x14ac:dyDescent="0.3">
      <c r="A453" s="10" t="s">
        <v>3162</v>
      </c>
      <c r="B453" s="11">
        <f t="shared" si="47"/>
        <v>45584</v>
      </c>
      <c r="C453" s="11" t="str">
        <f t="shared" si="42"/>
        <v>2024</v>
      </c>
      <c r="D453" s="10" t="str">
        <f t="shared" si="43"/>
        <v>Q4</v>
      </c>
      <c r="E453" s="10">
        <f t="shared" si="44"/>
        <v>10</v>
      </c>
      <c r="F453" s="10" t="str">
        <f t="shared" si="45"/>
        <v>Oct</v>
      </c>
      <c r="G453" s="10" t="str">
        <f t="shared" si="46"/>
        <v>Oct 2024</v>
      </c>
    </row>
    <row r="454" spans="1:7" x14ac:dyDescent="0.3">
      <c r="A454" s="10" t="s">
        <v>3163</v>
      </c>
      <c r="B454" s="11">
        <f t="shared" si="47"/>
        <v>45585</v>
      </c>
      <c r="C454" s="11" t="str">
        <f t="shared" si="42"/>
        <v>2024</v>
      </c>
      <c r="D454" s="10" t="str">
        <f t="shared" si="43"/>
        <v>Q4</v>
      </c>
      <c r="E454" s="10">
        <f t="shared" si="44"/>
        <v>10</v>
      </c>
      <c r="F454" s="10" t="str">
        <f t="shared" si="45"/>
        <v>Oct</v>
      </c>
      <c r="G454" s="10" t="str">
        <f t="shared" si="46"/>
        <v>Oct 2024</v>
      </c>
    </row>
    <row r="455" spans="1:7" x14ac:dyDescent="0.3">
      <c r="A455" s="10" t="s">
        <v>3164</v>
      </c>
      <c r="B455" s="11">
        <f t="shared" si="47"/>
        <v>45586</v>
      </c>
      <c r="C455" s="11" t="str">
        <f t="shared" si="42"/>
        <v>2024</v>
      </c>
      <c r="D455" s="10" t="str">
        <f t="shared" si="43"/>
        <v>Q4</v>
      </c>
      <c r="E455" s="10">
        <f t="shared" si="44"/>
        <v>10</v>
      </c>
      <c r="F455" s="10" t="str">
        <f t="shared" si="45"/>
        <v>Oct</v>
      </c>
      <c r="G455" s="10" t="str">
        <f t="shared" si="46"/>
        <v>Oct 2024</v>
      </c>
    </row>
    <row r="456" spans="1:7" x14ac:dyDescent="0.3">
      <c r="A456" s="10" t="s">
        <v>3165</v>
      </c>
      <c r="B456" s="11">
        <f t="shared" si="47"/>
        <v>45587</v>
      </c>
      <c r="C456" s="11" t="str">
        <f t="shared" si="42"/>
        <v>2024</v>
      </c>
      <c r="D456" s="10" t="str">
        <f t="shared" si="43"/>
        <v>Q4</v>
      </c>
      <c r="E456" s="10">
        <f t="shared" si="44"/>
        <v>10</v>
      </c>
      <c r="F456" s="10" t="str">
        <f t="shared" si="45"/>
        <v>Oct</v>
      </c>
      <c r="G456" s="10" t="str">
        <f t="shared" si="46"/>
        <v>Oct 2024</v>
      </c>
    </row>
    <row r="457" spans="1:7" x14ac:dyDescent="0.3">
      <c r="A457" s="10" t="s">
        <v>3166</v>
      </c>
      <c r="B457" s="11">
        <f t="shared" si="47"/>
        <v>45588</v>
      </c>
      <c r="C457" s="11" t="str">
        <f t="shared" si="42"/>
        <v>2024</v>
      </c>
      <c r="D457" s="10" t="str">
        <f t="shared" si="43"/>
        <v>Q4</v>
      </c>
      <c r="E457" s="10">
        <f t="shared" si="44"/>
        <v>10</v>
      </c>
      <c r="F457" s="10" t="str">
        <f t="shared" si="45"/>
        <v>Oct</v>
      </c>
      <c r="G457" s="10" t="str">
        <f t="shared" si="46"/>
        <v>Oct 2024</v>
      </c>
    </row>
    <row r="458" spans="1:7" x14ac:dyDescent="0.3">
      <c r="A458" s="10" t="s">
        <v>3167</v>
      </c>
      <c r="B458" s="11">
        <f t="shared" si="47"/>
        <v>45589</v>
      </c>
      <c r="C458" s="11" t="str">
        <f t="shared" si="42"/>
        <v>2024</v>
      </c>
      <c r="D458" s="10" t="str">
        <f t="shared" si="43"/>
        <v>Q4</v>
      </c>
      <c r="E458" s="10">
        <f t="shared" si="44"/>
        <v>10</v>
      </c>
      <c r="F458" s="10" t="str">
        <f t="shared" si="45"/>
        <v>Oct</v>
      </c>
      <c r="G458" s="10" t="str">
        <f t="shared" si="46"/>
        <v>Oct 2024</v>
      </c>
    </row>
    <row r="459" spans="1:7" x14ac:dyDescent="0.3">
      <c r="A459" s="10" t="s">
        <v>3168</v>
      </c>
      <c r="B459" s="11">
        <f t="shared" si="47"/>
        <v>45590</v>
      </c>
      <c r="C459" s="11" t="str">
        <f t="shared" si="42"/>
        <v>2024</v>
      </c>
      <c r="D459" s="10" t="str">
        <f t="shared" si="43"/>
        <v>Q4</v>
      </c>
      <c r="E459" s="10">
        <f t="shared" si="44"/>
        <v>10</v>
      </c>
      <c r="F459" s="10" t="str">
        <f t="shared" si="45"/>
        <v>Oct</v>
      </c>
      <c r="G459" s="10" t="str">
        <f t="shared" si="46"/>
        <v>Oct 2024</v>
      </c>
    </row>
    <row r="460" spans="1:7" x14ac:dyDescent="0.3">
      <c r="A460" s="10" t="s">
        <v>3169</v>
      </c>
      <c r="B460" s="11">
        <f t="shared" si="47"/>
        <v>45591</v>
      </c>
      <c r="C460" s="11" t="str">
        <f t="shared" si="42"/>
        <v>2024</v>
      </c>
      <c r="D460" s="10" t="str">
        <f t="shared" si="43"/>
        <v>Q4</v>
      </c>
      <c r="E460" s="10">
        <f t="shared" si="44"/>
        <v>10</v>
      </c>
      <c r="F460" s="10" t="str">
        <f t="shared" si="45"/>
        <v>Oct</v>
      </c>
      <c r="G460" s="10" t="str">
        <f t="shared" si="46"/>
        <v>Oct 2024</v>
      </c>
    </row>
    <row r="461" spans="1:7" x14ac:dyDescent="0.3">
      <c r="A461" s="10" t="s">
        <v>3170</v>
      </c>
      <c r="B461" s="11">
        <f t="shared" si="47"/>
        <v>45592</v>
      </c>
      <c r="C461" s="11" t="str">
        <f t="shared" si="42"/>
        <v>2024</v>
      </c>
      <c r="D461" s="10" t="str">
        <f t="shared" si="43"/>
        <v>Q4</v>
      </c>
      <c r="E461" s="10">
        <f t="shared" si="44"/>
        <v>10</v>
      </c>
      <c r="F461" s="10" t="str">
        <f t="shared" si="45"/>
        <v>Oct</v>
      </c>
      <c r="G461" s="10" t="str">
        <f t="shared" si="46"/>
        <v>Oct 2024</v>
      </c>
    </row>
    <row r="462" spans="1:7" x14ac:dyDescent="0.3">
      <c r="A462" s="10" t="s">
        <v>3171</v>
      </c>
      <c r="B462" s="11">
        <f t="shared" si="47"/>
        <v>45593</v>
      </c>
      <c r="C462" s="11" t="str">
        <f t="shared" si="42"/>
        <v>2024</v>
      </c>
      <c r="D462" s="10" t="str">
        <f t="shared" si="43"/>
        <v>Q4</v>
      </c>
      <c r="E462" s="10">
        <f t="shared" si="44"/>
        <v>10</v>
      </c>
      <c r="F462" s="10" t="str">
        <f t="shared" si="45"/>
        <v>Oct</v>
      </c>
      <c r="G462" s="10" t="str">
        <f t="shared" si="46"/>
        <v>Oct 2024</v>
      </c>
    </row>
    <row r="463" spans="1:7" x14ac:dyDescent="0.3">
      <c r="A463" s="10" t="s">
        <v>3172</v>
      </c>
      <c r="B463" s="11">
        <f t="shared" si="47"/>
        <v>45594</v>
      </c>
      <c r="C463" s="11" t="str">
        <f t="shared" si="42"/>
        <v>2024</v>
      </c>
      <c r="D463" s="10" t="str">
        <f t="shared" si="43"/>
        <v>Q4</v>
      </c>
      <c r="E463" s="10">
        <f t="shared" si="44"/>
        <v>10</v>
      </c>
      <c r="F463" s="10" t="str">
        <f t="shared" si="45"/>
        <v>Oct</v>
      </c>
      <c r="G463" s="10" t="str">
        <f t="shared" si="46"/>
        <v>Oct 2024</v>
      </c>
    </row>
    <row r="464" spans="1:7" x14ac:dyDescent="0.3">
      <c r="A464" s="10" t="s">
        <v>3173</v>
      </c>
      <c r="B464" s="11">
        <f t="shared" si="47"/>
        <v>45595</v>
      </c>
      <c r="C464" s="11" t="str">
        <f t="shared" si="42"/>
        <v>2024</v>
      </c>
      <c r="D464" s="10" t="str">
        <f t="shared" si="43"/>
        <v>Q4</v>
      </c>
      <c r="E464" s="10">
        <f t="shared" si="44"/>
        <v>10</v>
      </c>
      <c r="F464" s="10" t="str">
        <f t="shared" si="45"/>
        <v>Oct</v>
      </c>
      <c r="G464" s="10" t="str">
        <f t="shared" si="46"/>
        <v>Oct 2024</v>
      </c>
    </row>
    <row r="465" spans="1:7" x14ac:dyDescent="0.3">
      <c r="A465" s="10" t="s">
        <v>3174</v>
      </c>
      <c r="B465" s="11">
        <f t="shared" si="47"/>
        <v>45596</v>
      </c>
      <c r="C465" s="11" t="str">
        <f t="shared" si="42"/>
        <v>2024</v>
      </c>
      <c r="D465" s="10" t="str">
        <f t="shared" si="43"/>
        <v>Q4</v>
      </c>
      <c r="E465" s="10">
        <f t="shared" si="44"/>
        <v>10</v>
      </c>
      <c r="F465" s="10" t="str">
        <f t="shared" si="45"/>
        <v>Oct</v>
      </c>
      <c r="G465" s="10" t="str">
        <f t="shared" si="46"/>
        <v>Oct 2024</v>
      </c>
    </row>
    <row r="466" spans="1:7" x14ac:dyDescent="0.3">
      <c r="A466" s="10" t="s">
        <v>3175</v>
      </c>
      <c r="B466" s="11">
        <f t="shared" si="47"/>
        <v>45597</v>
      </c>
      <c r="C466" s="11" t="str">
        <f t="shared" si="42"/>
        <v>2024</v>
      </c>
      <c r="D466" s="10" t="str">
        <f t="shared" si="43"/>
        <v>Q4</v>
      </c>
      <c r="E466" s="10">
        <f t="shared" si="44"/>
        <v>11</v>
      </c>
      <c r="F466" s="10" t="str">
        <f t="shared" si="45"/>
        <v>Nov</v>
      </c>
      <c r="G466" s="10" t="str">
        <f t="shared" si="46"/>
        <v>Nov 2024</v>
      </c>
    </row>
    <row r="467" spans="1:7" x14ac:dyDescent="0.3">
      <c r="A467" s="10" t="s">
        <v>3176</v>
      </c>
      <c r="B467" s="11">
        <f t="shared" si="47"/>
        <v>45598</v>
      </c>
      <c r="C467" s="11" t="str">
        <f t="shared" si="42"/>
        <v>2024</v>
      </c>
      <c r="D467" s="10" t="str">
        <f t="shared" si="43"/>
        <v>Q4</v>
      </c>
      <c r="E467" s="10">
        <f t="shared" si="44"/>
        <v>11</v>
      </c>
      <c r="F467" s="10" t="str">
        <f t="shared" si="45"/>
        <v>Nov</v>
      </c>
      <c r="G467" s="10" t="str">
        <f t="shared" si="46"/>
        <v>Nov 2024</v>
      </c>
    </row>
    <row r="468" spans="1:7" x14ac:dyDescent="0.3">
      <c r="A468" s="10" t="s">
        <v>3177</v>
      </c>
      <c r="B468" s="11">
        <f t="shared" si="47"/>
        <v>45599</v>
      </c>
      <c r="C468" s="11" t="str">
        <f t="shared" si="42"/>
        <v>2024</v>
      </c>
      <c r="D468" s="10" t="str">
        <f t="shared" si="43"/>
        <v>Q4</v>
      </c>
      <c r="E468" s="10">
        <f t="shared" si="44"/>
        <v>11</v>
      </c>
      <c r="F468" s="10" t="str">
        <f t="shared" si="45"/>
        <v>Nov</v>
      </c>
      <c r="G468" s="10" t="str">
        <f t="shared" si="46"/>
        <v>Nov 2024</v>
      </c>
    </row>
    <row r="469" spans="1:7" x14ac:dyDescent="0.3">
      <c r="A469" s="10" t="s">
        <v>3178</v>
      </c>
      <c r="B469" s="11">
        <f t="shared" si="47"/>
        <v>45600</v>
      </c>
      <c r="C469" s="11" t="str">
        <f t="shared" si="42"/>
        <v>2024</v>
      </c>
      <c r="D469" s="10" t="str">
        <f t="shared" si="43"/>
        <v>Q4</v>
      </c>
      <c r="E469" s="10">
        <f t="shared" si="44"/>
        <v>11</v>
      </c>
      <c r="F469" s="10" t="str">
        <f t="shared" si="45"/>
        <v>Nov</v>
      </c>
      <c r="G469" s="10" t="str">
        <f t="shared" si="46"/>
        <v>Nov 2024</v>
      </c>
    </row>
    <row r="470" spans="1:7" x14ac:dyDescent="0.3">
      <c r="A470" s="10" t="s">
        <v>3179</v>
      </c>
      <c r="B470" s="11">
        <f t="shared" si="47"/>
        <v>45601</v>
      </c>
      <c r="C470" s="11" t="str">
        <f t="shared" si="42"/>
        <v>2024</v>
      </c>
      <c r="D470" s="10" t="str">
        <f t="shared" si="43"/>
        <v>Q4</v>
      </c>
      <c r="E470" s="10">
        <f t="shared" si="44"/>
        <v>11</v>
      </c>
      <c r="F470" s="10" t="str">
        <f t="shared" si="45"/>
        <v>Nov</v>
      </c>
      <c r="G470" s="10" t="str">
        <f t="shared" si="46"/>
        <v>Nov 2024</v>
      </c>
    </row>
    <row r="471" spans="1:7" x14ac:dyDescent="0.3">
      <c r="A471" s="10" t="s">
        <v>3180</v>
      </c>
      <c r="B471" s="11">
        <f t="shared" si="47"/>
        <v>45602</v>
      </c>
      <c r="C471" s="11" t="str">
        <f t="shared" si="42"/>
        <v>2024</v>
      </c>
      <c r="D471" s="10" t="str">
        <f t="shared" si="43"/>
        <v>Q4</v>
      </c>
      <c r="E471" s="10">
        <f t="shared" si="44"/>
        <v>11</v>
      </c>
      <c r="F471" s="10" t="str">
        <f t="shared" si="45"/>
        <v>Nov</v>
      </c>
      <c r="G471" s="10" t="str">
        <f t="shared" si="46"/>
        <v>Nov 2024</v>
      </c>
    </row>
    <row r="472" spans="1:7" x14ac:dyDescent="0.3">
      <c r="A472" s="10" t="s">
        <v>3181</v>
      </c>
      <c r="B472" s="11">
        <f t="shared" si="47"/>
        <v>45603</v>
      </c>
      <c r="C472" s="11" t="str">
        <f t="shared" si="42"/>
        <v>2024</v>
      </c>
      <c r="D472" s="10" t="str">
        <f t="shared" si="43"/>
        <v>Q4</v>
      </c>
      <c r="E472" s="10">
        <f t="shared" si="44"/>
        <v>11</v>
      </c>
      <c r="F472" s="10" t="str">
        <f t="shared" si="45"/>
        <v>Nov</v>
      </c>
      <c r="G472" s="10" t="str">
        <f t="shared" si="46"/>
        <v>Nov 2024</v>
      </c>
    </row>
    <row r="473" spans="1:7" x14ac:dyDescent="0.3">
      <c r="A473" s="10" t="s">
        <v>3182</v>
      </c>
      <c r="B473" s="11">
        <f t="shared" si="47"/>
        <v>45604</v>
      </c>
      <c r="C473" s="11" t="str">
        <f t="shared" si="42"/>
        <v>2024</v>
      </c>
      <c r="D473" s="10" t="str">
        <f t="shared" si="43"/>
        <v>Q4</v>
      </c>
      <c r="E473" s="10">
        <f t="shared" si="44"/>
        <v>11</v>
      </c>
      <c r="F473" s="10" t="str">
        <f t="shared" si="45"/>
        <v>Nov</v>
      </c>
      <c r="G473" s="10" t="str">
        <f t="shared" si="46"/>
        <v>Nov 2024</v>
      </c>
    </row>
    <row r="474" spans="1:7" x14ac:dyDescent="0.3">
      <c r="A474" s="10" t="s">
        <v>3183</v>
      </c>
      <c r="B474" s="11">
        <f t="shared" si="47"/>
        <v>45605</v>
      </c>
      <c r="C474" s="11" t="str">
        <f t="shared" si="42"/>
        <v>2024</v>
      </c>
      <c r="D474" s="10" t="str">
        <f t="shared" si="43"/>
        <v>Q4</v>
      </c>
      <c r="E474" s="10">
        <f t="shared" si="44"/>
        <v>11</v>
      </c>
      <c r="F474" s="10" t="str">
        <f t="shared" si="45"/>
        <v>Nov</v>
      </c>
      <c r="G474" s="10" t="str">
        <f t="shared" si="46"/>
        <v>Nov 2024</v>
      </c>
    </row>
    <row r="475" spans="1:7" x14ac:dyDescent="0.3">
      <c r="A475" s="10" t="s">
        <v>3184</v>
      </c>
      <c r="B475" s="11">
        <f t="shared" si="47"/>
        <v>45606</v>
      </c>
      <c r="C475" s="11" t="str">
        <f t="shared" si="42"/>
        <v>2024</v>
      </c>
      <c r="D475" s="10" t="str">
        <f t="shared" si="43"/>
        <v>Q4</v>
      </c>
      <c r="E475" s="10">
        <f t="shared" si="44"/>
        <v>11</v>
      </c>
      <c r="F475" s="10" t="str">
        <f t="shared" si="45"/>
        <v>Nov</v>
      </c>
      <c r="G475" s="10" t="str">
        <f t="shared" si="46"/>
        <v>Nov 2024</v>
      </c>
    </row>
    <row r="476" spans="1:7" x14ac:dyDescent="0.3">
      <c r="A476" s="10" t="s">
        <v>3185</v>
      </c>
      <c r="B476" s="11">
        <f t="shared" si="47"/>
        <v>45607</v>
      </c>
      <c r="C476" s="11" t="str">
        <f t="shared" si="42"/>
        <v>2024</v>
      </c>
      <c r="D476" s="10" t="str">
        <f t="shared" si="43"/>
        <v>Q4</v>
      </c>
      <c r="E476" s="10">
        <f t="shared" si="44"/>
        <v>11</v>
      </c>
      <c r="F476" s="10" t="str">
        <f t="shared" si="45"/>
        <v>Nov</v>
      </c>
      <c r="G476" s="10" t="str">
        <f t="shared" si="46"/>
        <v>Nov 2024</v>
      </c>
    </row>
    <row r="477" spans="1:7" x14ac:dyDescent="0.3">
      <c r="A477" s="10" t="s">
        <v>3186</v>
      </c>
      <c r="B477" s="11">
        <f t="shared" si="47"/>
        <v>45608</v>
      </c>
      <c r="C477" s="11" t="str">
        <f t="shared" si="42"/>
        <v>2024</v>
      </c>
      <c r="D477" s="10" t="str">
        <f t="shared" si="43"/>
        <v>Q4</v>
      </c>
      <c r="E477" s="10">
        <f t="shared" si="44"/>
        <v>11</v>
      </c>
      <c r="F477" s="10" t="str">
        <f t="shared" si="45"/>
        <v>Nov</v>
      </c>
      <c r="G477" s="10" t="str">
        <f t="shared" si="46"/>
        <v>Nov 2024</v>
      </c>
    </row>
    <row r="478" spans="1:7" x14ac:dyDescent="0.3">
      <c r="A478" s="10" t="s">
        <v>3187</v>
      </c>
      <c r="B478" s="11">
        <f t="shared" si="47"/>
        <v>45609</v>
      </c>
      <c r="C478" s="11" t="str">
        <f t="shared" si="42"/>
        <v>2024</v>
      </c>
      <c r="D478" s="10" t="str">
        <f t="shared" si="43"/>
        <v>Q4</v>
      </c>
      <c r="E478" s="10">
        <f t="shared" si="44"/>
        <v>11</v>
      </c>
      <c r="F478" s="10" t="str">
        <f t="shared" si="45"/>
        <v>Nov</v>
      </c>
      <c r="G478" s="10" t="str">
        <f t="shared" si="46"/>
        <v>Nov 2024</v>
      </c>
    </row>
    <row r="479" spans="1:7" x14ac:dyDescent="0.3">
      <c r="A479" s="10" t="s">
        <v>3188</v>
      </c>
      <c r="B479" s="11">
        <f t="shared" si="47"/>
        <v>45610</v>
      </c>
      <c r="C479" s="11" t="str">
        <f t="shared" si="42"/>
        <v>2024</v>
      </c>
      <c r="D479" s="10" t="str">
        <f t="shared" si="43"/>
        <v>Q4</v>
      </c>
      <c r="E479" s="10">
        <f t="shared" si="44"/>
        <v>11</v>
      </c>
      <c r="F479" s="10" t="str">
        <f t="shared" si="45"/>
        <v>Nov</v>
      </c>
      <c r="G479" s="10" t="str">
        <f t="shared" si="46"/>
        <v>Nov 2024</v>
      </c>
    </row>
    <row r="480" spans="1:7" x14ac:dyDescent="0.3">
      <c r="A480" s="10" t="s">
        <v>3189</v>
      </c>
      <c r="B480" s="11">
        <f t="shared" si="47"/>
        <v>45611</v>
      </c>
      <c r="C480" s="11" t="str">
        <f t="shared" si="42"/>
        <v>2024</v>
      </c>
      <c r="D480" s="10" t="str">
        <f t="shared" si="43"/>
        <v>Q4</v>
      </c>
      <c r="E480" s="10">
        <f t="shared" si="44"/>
        <v>11</v>
      </c>
      <c r="F480" s="10" t="str">
        <f t="shared" si="45"/>
        <v>Nov</v>
      </c>
      <c r="G480" s="10" t="str">
        <f t="shared" si="46"/>
        <v>Nov 2024</v>
      </c>
    </row>
    <row r="481" spans="1:7" x14ac:dyDescent="0.3">
      <c r="A481" s="10" t="s">
        <v>3190</v>
      </c>
      <c r="B481" s="11">
        <f t="shared" si="47"/>
        <v>45612</v>
      </c>
      <c r="C481" s="11" t="str">
        <f t="shared" si="42"/>
        <v>2024</v>
      </c>
      <c r="D481" s="10" t="str">
        <f t="shared" si="43"/>
        <v>Q4</v>
      </c>
      <c r="E481" s="10">
        <f t="shared" si="44"/>
        <v>11</v>
      </c>
      <c r="F481" s="10" t="str">
        <f t="shared" si="45"/>
        <v>Nov</v>
      </c>
      <c r="G481" s="10" t="str">
        <f t="shared" si="46"/>
        <v>Nov 2024</v>
      </c>
    </row>
    <row r="482" spans="1:7" x14ac:dyDescent="0.3">
      <c r="A482" s="10" t="s">
        <v>3191</v>
      </c>
      <c r="B482" s="11">
        <f t="shared" si="47"/>
        <v>45613</v>
      </c>
      <c r="C482" s="11" t="str">
        <f t="shared" si="42"/>
        <v>2024</v>
      </c>
      <c r="D482" s="10" t="str">
        <f t="shared" si="43"/>
        <v>Q4</v>
      </c>
      <c r="E482" s="10">
        <f t="shared" si="44"/>
        <v>11</v>
      </c>
      <c r="F482" s="10" t="str">
        <f t="shared" si="45"/>
        <v>Nov</v>
      </c>
      <c r="G482" s="10" t="str">
        <f t="shared" si="46"/>
        <v>Nov 2024</v>
      </c>
    </row>
    <row r="483" spans="1:7" x14ac:dyDescent="0.3">
      <c r="A483" s="10" t="s">
        <v>3192</v>
      </c>
      <c r="B483" s="11">
        <f t="shared" si="47"/>
        <v>45614</v>
      </c>
      <c r="C483" s="11" t="str">
        <f t="shared" si="42"/>
        <v>2024</v>
      </c>
      <c r="D483" s="10" t="str">
        <f t="shared" si="43"/>
        <v>Q4</v>
      </c>
      <c r="E483" s="10">
        <f t="shared" si="44"/>
        <v>11</v>
      </c>
      <c r="F483" s="10" t="str">
        <f t="shared" si="45"/>
        <v>Nov</v>
      </c>
      <c r="G483" s="10" t="str">
        <f t="shared" si="46"/>
        <v>Nov 2024</v>
      </c>
    </row>
    <row r="484" spans="1:7" x14ac:dyDescent="0.3">
      <c r="A484" s="10" t="s">
        <v>3193</v>
      </c>
      <c r="B484" s="11">
        <f t="shared" si="47"/>
        <v>45615</v>
      </c>
      <c r="C484" s="11" t="str">
        <f t="shared" si="42"/>
        <v>2024</v>
      </c>
      <c r="D484" s="10" t="str">
        <f t="shared" si="43"/>
        <v>Q4</v>
      </c>
      <c r="E484" s="10">
        <f t="shared" si="44"/>
        <v>11</v>
      </c>
      <c r="F484" s="10" t="str">
        <f t="shared" si="45"/>
        <v>Nov</v>
      </c>
      <c r="G484" s="10" t="str">
        <f t="shared" si="46"/>
        <v>Nov 2024</v>
      </c>
    </row>
    <row r="485" spans="1:7" x14ac:dyDescent="0.3">
      <c r="A485" s="10" t="s">
        <v>3194</v>
      </c>
      <c r="B485" s="11">
        <f t="shared" si="47"/>
        <v>45616</v>
      </c>
      <c r="C485" s="11" t="str">
        <f t="shared" si="42"/>
        <v>2024</v>
      </c>
      <c r="D485" s="10" t="str">
        <f t="shared" si="43"/>
        <v>Q4</v>
      </c>
      <c r="E485" s="10">
        <f t="shared" si="44"/>
        <v>11</v>
      </c>
      <c r="F485" s="10" t="str">
        <f t="shared" si="45"/>
        <v>Nov</v>
      </c>
      <c r="G485" s="10" t="str">
        <f t="shared" si="46"/>
        <v>Nov 2024</v>
      </c>
    </row>
    <row r="486" spans="1:7" x14ac:dyDescent="0.3">
      <c r="A486" s="10" t="s">
        <v>3195</v>
      </c>
      <c r="B486" s="11">
        <f t="shared" si="47"/>
        <v>45617</v>
      </c>
      <c r="C486" s="11" t="str">
        <f t="shared" si="42"/>
        <v>2024</v>
      </c>
      <c r="D486" s="10" t="str">
        <f t="shared" si="43"/>
        <v>Q4</v>
      </c>
      <c r="E486" s="10">
        <f t="shared" si="44"/>
        <v>11</v>
      </c>
      <c r="F486" s="10" t="str">
        <f t="shared" si="45"/>
        <v>Nov</v>
      </c>
      <c r="G486" s="10" t="str">
        <f t="shared" si="46"/>
        <v>Nov 2024</v>
      </c>
    </row>
    <row r="487" spans="1:7" x14ac:dyDescent="0.3">
      <c r="A487" s="10" t="s">
        <v>3196</v>
      </c>
      <c r="B487" s="11">
        <f t="shared" si="47"/>
        <v>45618</v>
      </c>
      <c r="C487" s="11" t="str">
        <f t="shared" si="42"/>
        <v>2024</v>
      </c>
      <c r="D487" s="10" t="str">
        <f t="shared" si="43"/>
        <v>Q4</v>
      </c>
      <c r="E487" s="10">
        <f t="shared" si="44"/>
        <v>11</v>
      </c>
      <c r="F487" s="10" t="str">
        <f t="shared" si="45"/>
        <v>Nov</v>
      </c>
      <c r="G487" s="10" t="str">
        <f t="shared" si="46"/>
        <v>Nov 2024</v>
      </c>
    </row>
    <row r="488" spans="1:7" x14ac:dyDescent="0.3">
      <c r="A488" s="10" t="s">
        <v>3197</v>
      </c>
      <c r="B488" s="11">
        <f t="shared" si="47"/>
        <v>45619</v>
      </c>
      <c r="C488" s="11" t="str">
        <f t="shared" si="42"/>
        <v>2024</v>
      </c>
      <c r="D488" s="10" t="str">
        <f t="shared" si="43"/>
        <v>Q4</v>
      </c>
      <c r="E488" s="10">
        <f t="shared" si="44"/>
        <v>11</v>
      </c>
      <c r="F488" s="10" t="str">
        <f t="shared" si="45"/>
        <v>Nov</v>
      </c>
      <c r="G488" s="10" t="str">
        <f t="shared" si="46"/>
        <v>Nov 2024</v>
      </c>
    </row>
    <row r="489" spans="1:7" x14ac:dyDescent="0.3">
      <c r="A489" s="10" t="s">
        <v>3198</v>
      </c>
      <c r="B489" s="11">
        <f t="shared" si="47"/>
        <v>45620</v>
      </c>
      <c r="C489" s="11" t="str">
        <f t="shared" si="42"/>
        <v>2024</v>
      </c>
      <c r="D489" s="10" t="str">
        <f t="shared" si="43"/>
        <v>Q4</v>
      </c>
      <c r="E489" s="10">
        <f t="shared" si="44"/>
        <v>11</v>
      </c>
      <c r="F489" s="10" t="str">
        <f t="shared" si="45"/>
        <v>Nov</v>
      </c>
      <c r="G489" s="10" t="str">
        <f t="shared" si="46"/>
        <v>Nov 2024</v>
      </c>
    </row>
    <row r="490" spans="1:7" x14ac:dyDescent="0.3">
      <c r="A490" s="10" t="s">
        <v>3199</v>
      </c>
      <c r="B490" s="11">
        <f t="shared" si="47"/>
        <v>45621</v>
      </c>
      <c r="C490" s="11" t="str">
        <f t="shared" si="42"/>
        <v>2024</v>
      </c>
      <c r="D490" s="10" t="str">
        <f t="shared" si="43"/>
        <v>Q4</v>
      </c>
      <c r="E490" s="10">
        <f t="shared" si="44"/>
        <v>11</v>
      </c>
      <c r="F490" s="10" t="str">
        <f t="shared" si="45"/>
        <v>Nov</v>
      </c>
      <c r="G490" s="10" t="str">
        <f t="shared" si="46"/>
        <v>Nov 2024</v>
      </c>
    </row>
    <row r="491" spans="1:7" x14ac:dyDescent="0.3">
      <c r="A491" s="10" t="s">
        <v>3200</v>
      </c>
      <c r="B491" s="11">
        <f t="shared" si="47"/>
        <v>45622</v>
      </c>
      <c r="C491" s="11" t="str">
        <f t="shared" si="42"/>
        <v>2024</v>
      </c>
      <c r="D491" s="10" t="str">
        <f t="shared" si="43"/>
        <v>Q4</v>
      </c>
      <c r="E491" s="10">
        <f t="shared" si="44"/>
        <v>11</v>
      </c>
      <c r="F491" s="10" t="str">
        <f t="shared" si="45"/>
        <v>Nov</v>
      </c>
      <c r="G491" s="10" t="str">
        <f t="shared" si="46"/>
        <v>Nov 2024</v>
      </c>
    </row>
    <row r="492" spans="1:7" x14ac:dyDescent="0.3">
      <c r="A492" s="10" t="s">
        <v>3201</v>
      </c>
      <c r="B492" s="11">
        <f t="shared" si="47"/>
        <v>45623</v>
      </c>
      <c r="C492" s="11" t="str">
        <f t="shared" si="42"/>
        <v>2024</v>
      </c>
      <c r="D492" s="10" t="str">
        <f t="shared" si="43"/>
        <v>Q4</v>
      </c>
      <c r="E492" s="10">
        <f t="shared" si="44"/>
        <v>11</v>
      </c>
      <c r="F492" s="10" t="str">
        <f t="shared" si="45"/>
        <v>Nov</v>
      </c>
      <c r="G492" s="10" t="str">
        <f t="shared" si="46"/>
        <v>Nov 2024</v>
      </c>
    </row>
    <row r="493" spans="1:7" x14ac:dyDescent="0.3">
      <c r="A493" s="10" t="s">
        <v>3202</v>
      </c>
      <c r="B493" s="11">
        <f t="shared" si="47"/>
        <v>45624</v>
      </c>
      <c r="C493" s="11" t="str">
        <f t="shared" si="42"/>
        <v>2024</v>
      </c>
      <c r="D493" s="10" t="str">
        <f t="shared" si="43"/>
        <v>Q4</v>
      </c>
      <c r="E493" s="10">
        <f t="shared" si="44"/>
        <v>11</v>
      </c>
      <c r="F493" s="10" t="str">
        <f t="shared" si="45"/>
        <v>Nov</v>
      </c>
      <c r="G493" s="10" t="str">
        <f t="shared" si="46"/>
        <v>Nov 2024</v>
      </c>
    </row>
    <row r="494" spans="1:7" x14ac:dyDescent="0.3">
      <c r="A494" s="10" t="s">
        <v>3203</v>
      </c>
      <c r="B494" s="11">
        <f t="shared" si="47"/>
        <v>45625</v>
      </c>
      <c r="C494" s="11" t="str">
        <f t="shared" si="42"/>
        <v>2024</v>
      </c>
      <c r="D494" s="10" t="str">
        <f t="shared" si="43"/>
        <v>Q4</v>
      </c>
      <c r="E494" s="10">
        <f t="shared" si="44"/>
        <v>11</v>
      </c>
      <c r="F494" s="10" t="str">
        <f t="shared" si="45"/>
        <v>Nov</v>
      </c>
      <c r="G494" s="10" t="str">
        <f t="shared" si="46"/>
        <v>Nov 2024</v>
      </c>
    </row>
    <row r="495" spans="1:7" x14ac:dyDescent="0.3">
      <c r="A495" s="10" t="s">
        <v>3204</v>
      </c>
      <c r="B495" s="11">
        <f t="shared" si="47"/>
        <v>45626</v>
      </c>
      <c r="C495" s="11" t="str">
        <f t="shared" si="42"/>
        <v>2024</v>
      </c>
      <c r="D495" s="10" t="str">
        <f t="shared" si="43"/>
        <v>Q4</v>
      </c>
      <c r="E495" s="10">
        <f t="shared" si="44"/>
        <v>11</v>
      </c>
      <c r="F495" s="10" t="str">
        <f t="shared" si="45"/>
        <v>Nov</v>
      </c>
      <c r="G495" s="10" t="str">
        <f t="shared" si="46"/>
        <v>Nov 2024</v>
      </c>
    </row>
    <row r="496" spans="1:7" x14ac:dyDescent="0.3">
      <c r="A496" s="10" t="s">
        <v>3205</v>
      </c>
      <c r="B496" s="11">
        <f t="shared" si="47"/>
        <v>45627</v>
      </c>
      <c r="C496" s="11" t="str">
        <f t="shared" si="42"/>
        <v>2024</v>
      </c>
      <c r="D496" s="10" t="str">
        <f t="shared" si="43"/>
        <v>Q4</v>
      </c>
      <c r="E496" s="10">
        <f t="shared" si="44"/>
        <v>12</v>
      </c>
      <c r="F496" s="10" t="str">
        <f t="shared" si="45"/>
        <v>Dec</v>
      </c>
      <c r="G496" s="10" t="str">
        <f t="shared" si="46"/>
        <v>Dec 2024</v>
      </c>
    </row>
    <row r="497" spans="1:7" x14ac:dyDescent="0.3">
      <c r="A497" s="10" t="s">
        <v>3206</v>
      </c>
      <c r="B497" s="11">
        <f t="shared" si="47"/>
        <v>45628</v>
      </c>
      <c r="C497" s="11" t="str">
        <f t="shared" si="42"/>
        <v>2024</v>
      </c>
      <c r="D497" s="10" t="str">
        <f t="shared" si="43"/>
        <v>Q4</v>
      </c>
      <c r="E497" s="10">
        <f t="shared" si="44"/>
        <v>12</v>
      </c>
      <c r="F497" s="10" t="str">
        <f t="shared" si="45"/>
        <v>Dec</v>
      </c>
      <c r="G497" s="10" t="str">
        <f t="shared" si="46"/>
        <v>Dec 2024</v>
      </c>
    </row>
    <row r="498" spans="1:7" x14ac:dyDescent="0.3">
      <c r="A498" s="10" t="s">
        <v>3207</v>
      </c>
      <c r="B498" s="11">
        <f t="shared" si="47"/>
        <v>45629</v>
      </c>
      <c r="C498" s="11" t="str">
        <f t="shared" si="42"/>
        <v>2024</v>
      </c>
      <c r="D498" s="10" t="str">
        <f t="shared" si="43"/>
        <v>Q4</v>
      </c>
      <c r="E498" s="10">
        <f t="shared" si="44"/>
        <v>12</v>
      </c>
      <c r="F498" s="10" t="str">
        <f t="shared" si="45"/>
        <v>Dec</v>
      </c>
      <c r="G498" s="10" t="str">
        <f t="shared" si="46"/>
        <v>Dec 2024</v>
      </c>
    </row>
    <row r="499" spans="1:7" x14ac:dyDescent="0.3">
      <c r="A499" s="10" t="s">
        <v>3208</v>
      </c>
      <c r="B499" s="11">
        <f t="shared" si="47"/>
        <v>45630</v>
      </c>
      <c r="C499" s="11" t="str">
        <f t="shared" si="42"/>
        <v>2024</v>
      </c>
      <c r="D499" s="10" t="str">
        <f t="shared" si="43"/>
        <v>Q4</v>
      </c>
      <c r="E499" s="10">
        <f t="shared" si="44"/>
        <v>12</v>
      </c>
      <c r="F499" s="10" t="str">
        <f t="shared" si="45"/>
        <v>Dec</v>
      </c>
      <c r="G499" s="10" t="str">
        <f t="shared" si="46"/>
        <v>Dec 2024</v>
      </c>
    </row>
    <row r="500" spans="1:7" x14ac:dyDescent="0.3">
      <c r="A500" s="10" t="s">
        <v>3209</v>
      </c>
      <c r="B500" s="11">
        <f t="shared" si="47"/>
        <v>45631</v>
      </c>
      <c r="C500" s="11" t="str">
        <f t="shared" si="42"/>
        <v>2024</v>
      </c>
      <c r="D500" s="10" t="str">
        <f t="shared" si="43"/>
        <v>Q4</v>
      </c>
      <c r="E500" s="10">
        <f t="shared" si="44"/>
        <v>12</v>
      </c>
      <c r="F500" s="10" t="str">
        <f t="shared" si="45"/>
        <v>Dec</v>
      </c>
      <c r="G500" s="10" t="str">
        <f t="shared" si="46"/>
        <v>Dec 2024</v>
      </c>
    </row>
    <row r="501" spans="1:7" x14ac:dyDescent="0.3">
      <c r="A501" s="10" t="s">
        <v>3210</v>
      </c>
      <c r="B501" s="11">
        <f t="shared" si="47"/>
        <v>45632</v>
      </c>
      <c r="C501" s="11" t="str">
        <f t="shared" si="42"/>
        <v>2024</v>
      </c>
      <c r="D501" s="10" t="str">
        <f t="shared" si="43"/>
        <v>Q4</v>
      </c>
      <c r="E501" s="10">
        <f t="shared" si="44"/>
        <v>12</v>
      </c>
      <c r="F501" s="10" t="str">
        <f t="shared" si="45"/>
        <v>Dec</v>
      </c>
      <c r="G501" s="10" t="str">
        <f t="shared" si="46"/>
        <v>Dec 2024</v>
      </c>
    </row>
    <row r="502" spans="1:7" x14ac:dyDescent="0.3">
      <c r="A502" s="10" t="s">
        <v>3211</v>
      </c>
      <c r="B502" s="11">
        <f t="shared" si="47"/>
        <v>45633</v>
      </c>
      <c r="C502" s="11" t="str">
        <f t="shared" si="42"/>
        <v>2024</v>
      </c>
      <c r="D502" s="10" t="str">
        <f t="shared" si="43"/>
        <v>Q4</v>
      </c>
      <c r="E502" s="10">
        <f t="shared" si="44"/>
        <v>12</v>
      </c>
      <c r="F502" s="10" t="str">
        <f t="shared" si="45"/>
        <v>Dec</v>
      </c>
      <c r="G502" s="10" t="str">
        <f t="shared" si="46"/>
        <v>Dec 2024</v>
      </c>
    </row>
    <row r="503" spans="1:7" x14ac:dyDescent="0.3">
      <c r="A503" s="10" t="s">
        <v>3212</v>
      </c>
      <c r="B503" s="11">
        <f t="shared" si="47"/>
        <v>45634</v>
      </c>
      <c r="C503" s="11" t="str">
        <f t="shared" si="42"/>
        <v>2024</v>
      </c>
      <c r="D503" s="10" t="str">
        <f t="shared" si="43"/>
        <v>Q4</v>
      </c>
      <c r="E503" s="10">
        <f t="shared" si="44"/>
        <v>12</v>
      </c>
      <c r="F503" s="10" t="str">
        <f t="shared" si="45"/>
        <v>Dec</v>
      </c>
      <c r="G503" s="10" t="str">
        <f t="shared" si="46"/>
        <v>Dec 2024</v>
      </c>
    </row>
    <row r="504" spans="1:7" x14ac:dyDescent="0.3">
      <c r="A504" s="10" t="s">
        <v>3213</v>
      </c>
      <c r="B504" s="11">
        <f t="shared" si="47"/>
        <v>45635</v>
      </c>
      <c r="C504" s="11" t="str">
        <f t="shared" si="42"/>
        <v>2024</v>
      </c>
      <c r="D504" s="10" t="str">
        <f t="shared" si="43"/>
        <v>Q4</v>
      </c>
      <c r="E504" s="10">
        <f t="shared" si="44"/>
        <v>12</v>
      </c>
      <c r="F504" s="10" t="str">
        <f t="shared" si="45"/>
        <v>Dec</v>
      </c>
      <c r="G504" s="10" t="str">
        <f t="shared" si="46"/>
        <v>Dec 2024</v>
      </c>
    </row>
    <row r="505" spans="1:7" x14ac:dyDescent="0.3">
      <c r="A505" s="10" t="s">
        <v>3214</v>
      </c>
      <c r="B505" s="11">
        <f t="shared" si="47"/>
        <v>45636</v>
      </c>
      <c r="C505" s="11" t="str">
        <f t="shared" si="42"/>
        <v>2024</v>
      </c>
      <c r="D505" s="10" t="str">
        <f t="shared" si="43"/>
        <v>Q4</v>
      </c>
      <c r="E505" s="10">
        <f t="shared" si="44"/>
        <v>12</v>
      </c>
      <c r="F505" s="10" t="str">
        <f t="shared" si="45"/>
        <v>Dec</v>
      </c>
      <c r="G505" s="10" t="str">
        <f t="shared" si="46"/>
        <v>Dec 2024</v>
      </c>
    </row>
    <row r="506" spans="1:7" x14ac:dyDescent="0.3">
      <c r="A506" s="10" t="s">
        <v>3215</v>
      </c>
      <c r="B506" s="11">
        <f t="shared" si="47"/>
        <v>45637</v>
      </c>
      <c r="C506" s="11" t="str">
        <f t="shared" si="42"/>
        <v>2024</v>
      </c>
      <c r="D506" s="10" t="str">
        <f t="shared" si="43"/>
        <v>Q4</v>
      </c>
      <c r="E506" s="10">
        <f t="shared" si="44"/>
        <v>12</v>
      </c>
      <c r="F506" s="10" t="str">
        <f t="shared" si="45"/>
        <v>Dec</v>
      </c>
      <c r="G506" s="10" t="str">
        <f t="shared" si="46"/>
        <v>Dec 2024</v>
      </c>
    </row>
    <row r="507" spans="1:7" x14ac:dyDescent="0.3">
      <c r="A507" s="10" t="s">
        <v>3216</v>
      </c>
      <c r="B507" s="11">
        <f t="shared" si="47"/>
        <v>45638</v>
      </c>
      <c r="C507" s="11" t="str">
        <f t="shared" si="42"/>
        <v>2024</v>
      </c>
      <c r="D507" s="10" t="str">
        <f t="shared" si="43"/>
        <v>Q4</v>
      </c>
      <c r="E507" s="10">
        <f t="shared" si="44"/>
        <v>12</v>
      </c>
      <c r="F507" s="10" t="str">
        <f t="shared" si="45"/>
        <v>Dec</v>
      </c>
      <c r="G507" s="10" t="str">
        <f t="shared" si="46"/>
        <v>Dec 2024</v>
      </c>
    </row>
    <row r="508" spans="1:7" x14ac:dyDescent="0.3">
      <c r="A508" s="10" t="s">
        <v>3217</v>
      </c>
      <c r="B508" s="11">
        <f t="shared" si="47"/>
        <v>45639</v>
      </c>
      <c r="C508" s="11" t="str">
        <f t="shared" si="42"/>
        <v>2024</v>
      </c>
      <c r="D508" s="10" t="str">
        <f t="shared" si="43"/>
        <v>Q4</v>
      </c>
      <c r="E508" s="10">
        <f t="shared" si="44"/>
        <v>12</v>
      </c>
      <c r="F508" s="10" t="str">
        <f t="shared" si="45"/>
        <v>Dec</v>
      </c>
      <c r="G508" s="10" t="str">
        <f t="shared" si="46"/>
        <v>Dec 2024</v>
      </c>
    </row>
    <row r="509" spans="1:7" x14ac:dyDescent="0.3">
      <c r="A509" s="10" t="s">
        <v>3218</v>
      </c>
      <c r="B509" s="11">
        <f t="shared" si="47"/>
        <v>45640</v>
      </c>
      <c r="C509" s="11" t="str">
        <f t="shared" si="42"/>
        <v>2024</v>
      </c>
      <c r="D509" s="10" t="str">
        <f t="shared" si="43"/>
        <v>Q4</v>
      </c>
      <c r="E509" s="10">
        <f t="shared" si="44"/>
        <v>12</v>
      </c>
      <c r="F509" s="10" t="str">
        <f t="shared" si="45"/>
        <v>Dec</v>
      </c>
      <c r="G509" s="10" t="str">
        <f t="shared" si="46"/>
        <v>Dec 2024</v>
      </c>
    </row>
    <row r="510" spans="1:7" x14ac:dyDescent="0.3">
      <c r="A510" s="10" t="s">
        <v>3219</v>
      </c>
      <c r="B510" s="11">
        <f t="shared" si="47"/>
        <v>45641</v>
      </c>
      <c r="C510" s="11" t="str">
        <f t="shared" si="42"/>
        <v>2024</v>
      </c>
      <c r="D510" s="10" t="str">
        <f t="shared" si="43"/>
        <v>Q4</v>
      </c>
      <c r="E510" s="10">
        <f t="shared" si="44"/>
        <v>12</v>
      </c>
      <c r="F510" s="10" t="str">
        <f t="shared" si="45"/>
        <v>Dec</v>
      </c>
      <c r="G510" s="10" t="str">
        <f t="shared" si="46"/>
        <v>Dec 2024</v>
      </c>
    </row>
    <row r="511" spans="1:7" x14ac:dyDescent="0.3">
      <c r="A511" s="10" t="s">
        <v>3220</v>
      </c>
      <c r="B511" s="11">
        <f t="shared" si="47"/>
        <v>45642</v>
      </c>
      <c r="C511" s="11" t="str">
        <f t="shared" si="42"/>
        <v>2024</v>
      </c>
      <c r="D511" s="10" t="str">
        <f t="shared" si="43"/>
        <v>Q4</v>
      </c>
      <c r="E511" s="10">
        <f t="shared" si="44"/>
        <v>12</v>
      </c>
      <c r="F511" s="10" t="str">
        <f t="shared" si="45"/>
        <v>Dec</v>
      </c>
      <c r="G511" s="10" t="str">
        <f t="shared" si="46"/>
        <v>Dec 2024</v>
      </c>
    </row>
    <row r="512" spans="1:7" x14ac:dyDescent="0.3">
      <c r="A512" s="10" t="s">
        <v>3221</v>
      </c>
      <c r="B512" s="11">
        <f t="shared" si="47"/>
        <v>45643</v>
      </c>
      <c r="C512" s="11" t="str">
        <f t="shared" si="42"/>
        <v>2024</v>
      </c>
      <c r="D512" s="10" t="str">
        <f t="shared" si="43"/>
        <v>Q4</v>
      </c>
      <c r="E512" s="10">
        <f t="shared" si="44"/>
        <v>12</v>
      </c>
      <c r="F512" s="10" t="str">
        <f t="shared" si="45"/>
        <v>Dec</v>
      </c>
      <c r="G512" s="10" t="str">
        <f t="shared" si="46"/>
        <v>Dec 2024</v>
      </c>
    </row>
    <row r="513" spans="1:7" x14ac:dyDescent="0.3">
      <c r="A513" s="10" t="s">
        <v>3222</v>
      </c>
      <c r="B513" s="11">
        <f t="shared" si="47"/>
        <v>45644</v>
      </c>
      <c r="C513" s="11" t="str">
        <f t="shared" si="42"/>
        <v>2024</v>
      </c>
      <c r="D513" s="10" t="str">
        <f t="shared" si="43"/>
        <v>Q4</v>
      </c>
      <c r="E513" s="10">
        <f t="shared" si="44"/>
        <v>12</v>
      </c>
      <c r="F513" s="10" t="str">
        <f t="shared" si="45"/>
        <v>Dec</v>
      </c>
      <c r="G513" s="10" t="str">
        <f t="shared" si="46"/>
        <v>Dec 2024</v>
      </c>
    </row>
    <row r="514" spans="1:7" x14ac:dyDescent="0.3">
      <c r="A514" s="10" t="s">
        <v>3223</v>
      </c>
      <c r="B514" s="11">
        <f t="shared" si="47"/>
        <v>45645</v>
      </c>
      <c r="C514" s="11" t="str">
        <f t="shared" si="42"/>
        <v>2024</v>
      </c>
      <c r="D514" s="10" t="str">
        <f t="shared" si="43"/>
        <v>Q4</v>
      </c>
      <c r="E514" s="10">
        <f t="shared" si="44"/>
        <v>12</v>
      </c>
      <c r="F514" s="10" t="str">
        <f t="shared" si="45"/>
        <v>Dec</v>
      </c>
      <c r="G514" s="10" t="str">
        <f t="shared" si="46"/>
        <v>Dec 2024</v>
      </c>
    </row>
    <row r="515" spans="1:7" x14ac:dyDescent="0.3">
      <c r="A515" s="10" t="s">
        <v>3224</v>
      </c>
      <c r="B515" s="11">
        <f t="shared" si="47"/>
        <v>45646</v>
      </c>
      <c r="C515" s="11" t="str">
        <f t="shared" ref="C515:C578" si="48">TEXT(B515,"YYYY")</f>
        <v>2024</v>
      </c>
      <c r="D515" s="10" t="str">
        <f t="shared" ref="D515:D578" si="49">"Q"&amp;ROUNDUP(MONTH(B515)/3,0)</f>
        <v>Q4</v>
      </c>
      <c r="E515" s="10">
        <f t="shared" ref="E515:E578" si="50">MONTH(B515)</f>
        <v>12</v>
      </c>
      <c r="F515" s="10" t="str">
        <f t="shared" ref="F515:F578" si="51">TEXT(B515,"MMM")</f>
        <v>Dec</v>
      </c>
      <c r="G515" s="10" t="str">
        <f t="shared" ref="G515:G578" si="52">TEXT(B515,"mmm yyyy")</f>
        <v>Dec 2024</v>
      </c>
    </row>
    <row r="516" spans="1:7" x14ac:dyDescent="0.3">
      <c r="A516" s="10" t="s">
        <v>3225</v>
      </c>
      <c r="B516" s="11">
        <f t="shared" ref="B516:B579" si="53">B515+1</f>
        <v>45647</v>
      </c>
      <c r="C516" s="11" t="str">
        <f t="shared" si="48"/>
        <v>2024</v>
      </c>
      <c r="D516" s="10" t="str">
        <f t="shared" si="49"/>
        <v>Q4</v>
      </c>
      <c r="E516" s="10">
        <f t="shared" si="50"/>
        <v>12</v>
      </c>
      <c r="F516" s="10" t="str">
        <f t="shared" si="51"/>
        <v>Dec</v>
      </c>
      <c r="G516" s="10" t="str">
        <f t="shared" si="52"/>
        <v>Dec 2024</v>
      </c>
    </row>
    <row r="517" spans="1:7" x14ac:dyDescent="0.3">
      <c r="A517" s="10" t="s">
        <v>3226</v>
      </c>
      <c r="B517" s="11">
        <f t="shared" si="53"/>
        <v>45648</v>
      </c>
      <c r="C517" s="11" t="str">
        <f t="shared" si="48"/>
        <v>2024</v>
      </c>
      <c r="D517" s="10" t="str">
        <f t="shared" si="49"/>
        <v>Q4</v>
      </c>
      <c r="E517" s="10">
        <f t="shared" si="50"/>
        <v>12</v>
      </c>
      <c r="F517" s="10" t="str">
        <f t="shared" si="51"/>
        <v>Dec</v>
      </c>
      <c r="G517" s="10" t="str">
        <f t="shared" si="52"/>
        <v>Dec 2024</v>
      </c>
    </row>
    <row r="518" spans="1:7" x14ac:dyDescent="0.3">
      <c r="A518" s="10" t="s">
        <v>3227</v>
      </c>
      <c r="B518" s="11">
        <f t="shared" si="53"/>
        <v>45649</v>
      </c>
      <c r="C518" s="11" t="str">
        <f t="shared" si="48"/>
        <v>2024</v>
      </c>
      <c r="D518" s="10" t="str">
        <f t="shared" si="49"/>
        <v>Q4</v>
      </c>
      <c r="E518" s="10">
        <f t="shared" si="50"/>
        <v>12</v>
      </c>
      <c r="F518" s="10" t="str">
        <f t="shared" si="51"/>
        <v>Dec</v>
      </c>
      <c r="G518" s="10" t="str">
        <f t="shared" si="52"/>
        <v>Dec 2024</v>
      </c>
    </row>
    <row r="519" spans="1:7" x14ac:dyDescent="0.3">
      <c r="A519" s="10" t="s">
        <v>3228</v>
      </c>
      <c r="B519" s="11">
        <f t="shared" si="53"/>
        <v>45650</v>
      </c>
      <c r="C519" s="11" t="str">
        <f t="shared" si="48"/>
        <v>2024</v>
      </c>
      <c r="D519" s="10" t="str">
        <f t="shared" si="49"/>
        <v>Q4</v>
      </c>
      <c r="E519" s="10">
        <f t="shared" si="50"/>
        <v>12</v>
      </c>
      <c r="F519" s="10" t="str">
        <f t="shared" si="51"/>
        <v>Dec</v>
      </c>
      <c r="G519" s="10" t="str">
        <f t="shared" si="52"/>
        <v>Dec 2024</v>
      </c>
    </row>
    <row r="520" spans="1:7" x14ac:dyDescent="0.3">
      <c r="A520" s="10" t="s">
        <v>3229</v>
      </c>
      <c r="B520" s="11">
        <f t="shared" si="53"/>
        <v>45651</v>
      </c>
      <c r="C520" s="11" t="str">
        <f t="shared" si="48"/>
        <v>2024</v>
      </c>
      <c r="D520" s="10" t="str">
        <f t="shared" si="49"/>
        <v>Q4</v>
      </c>
      <c r="E520" s="10">
        <f t="shared" si="50"/>
        <v>12</v>
      </c>
      <c r="F520" s="10" t="str">
        <f t="shared" si="51"/>
        <v>Dec</v>
      </c>
      <c r="G520" s="10" t="str">
        <f t="shared" si="52"/>
        <v>Dec 2024</v>
      </c>
    </row>
    <row r="521" spans="1:7" x14ac:dyDescent="0.3">
      <c r="A521" s="10" t="s">
        <v>3230</v>
      </c>
      <c r="B521" s="11">
        <f t="shared" si="53"/>
        <v>45652</v>
      </c>
      <c r="C521" s="11" t="str">
        <f t="shared" si="48"/>
        <v>2024</v>
      </c>
      <c r="D521" s="10" t="str">
        <f t="shared" si="49"/>
        <v>Q4</v>
      </c>
      <c r="E521" s="10">
        <f t="shared" si="50"/>
        <v>12</v>
      </c>
      <c r="F521" s="10" t="str">
        <f t="shared" si="51"/>
        <v>Dec</v>
      </c>
      <c r="G521" s="10" t="str">
        <f t="shared" si="52"/>
        <v>Dec 2024</v>
      </c>
    </row>
    <row r="522" spans="1:7" x14ac:dyDescent="0.3">
      <c r="A522" s="10" t="s">
        <v>3231</v>
      </c>
      <c r="B522" s="11">
        <f t="shared" si="53"/>
        <v>45653</v>
      </c>
      <c r="C522" s="11" t="str">
        <f t="shared" si="48"/>
        <v>2024</v>
      </c>
      <c r="D522" s="10" t="str">
        <f t="shared" si="49"/>
        <v>Q4</v>
      </c>
      <c r="E522" s="10">
        <f t="shared" si="50"/>
        <v>12</v>
      </c>
      <c r="F522" s="10" t="str">
        <f t="shared" si="51"/>
        <v>Dec</v>
      </c>
      <c r="G522" s="10" t="str">
        <f t="shared" si="52"/>
        <v>Dec 2024</v>
      </c>
    </row>
    <row r="523" spans="1:7" x14ac:dyDescent="0.3">
      <c r="A523" s="10" t="s">
        <v>3232</v>
      </c>
      <c r="B523" s="11">
        <f t="shared" si="53"/>
        <v>45654</v>
      </c>
      <c r="C523" s="11" t="str">
        <f t="shared" si="48"/>
        <v>2024</v>
      </c>
      <c r="D523" s="10" t="str">
        <f t="shared" si="49"/>
        <v>Q4</v>
      </c>
      <c r="E523" s="10">
        <f t="shared" si="50"/>
        <v>12</v>
      </c>
      <c r="F523" s="10" t="str">
        <f t="shared" si="51"/>
        <v>Dec</v>
      </c>
      <c r="G523" s="10" t="str">
        <f t="shared" si="52"/>
        <v>Dec 2024</v>
      </c>
    </row>
    <row r="524" spans="1:7" x14ac:dyDescent="0.3">
      <c r="A524" s="10" t="s">
        <v>3233</v>
      </c>
      <c r="B524" s="11">
        <f t="shared" si="53"/>
        <v>45655</v>
      </c>
      <c r="C524" s="11" t="str">
        <f t="shared" si="48"/>
        <v>2024</v>
      </c>
      <c r="D524" s="10" t="str">
        <f t="shared" si="49"/>
        <v>Q4</v>
      </c>
      <c r="E524" s="10">
        <f t="shared" si="50"/>
        <v>12</v>
      </c>
      <c r="F524" s="10" t="str">
        <f t="shared" si="51"/>
        <v>Dec</v>
      </c>
      <c r="G524" s="10" t="str">
        <f t="shared" si="52"/>
        <v>Dec 2024</v>
      </c>
    </row>
    <row r="525" spans="1:7" x14ac:dyDescent="0.3">
      <c r="A525" s="10" t="s">
        <v>3234</v>
      </c>
      <c r="B525" s="11">
        <f t="shared" si="53"/>
        <v>45656</v>
      </c>
      <c r="C525" s="11" t="str">
        <f t="shared" si="48"/>
        <v>2024</v>
      </c>
      <c r="D525" s="10" t="str">
        <f t="shared" si="49"/>
        <v>Q4</v>
      </c>
      <c r="E525" s="10">
        <f t="shared" si="50"/>
        <v>12</v>
      </c>
      <c r="F525" s="10" t="str">
        <f t="shared" si="51"/>
        <v>Dec</v>
      </c>
      <c r="G525" s="10" t="str">
        <f t="shared" si="52"/>
        <v>Dec 2024</v>
      </c>
    </row>
    <row r="526" spans="1:7" x14ac:dyDescent="0.3">
      <c r="A526" s="10" t="s">
        <v>3235</v>
      </c>
      <c r="B526" s="11">
        <f t="shared" si="53"/>
        <v>45657</v>
      </c>
      <c r="C526" s="11" t="str">
        <f t="shared" si="48"/>
        <v>2024</v>
      </c>
      <c r="D526" s="10" t="str">
        <f t="shared" si="49"/>
        <v>Q4</v>
      </c>
      <c r="E526" s="10">
        <f t="shared" si="50"/>
        <v>12</v>
      </c>
      <c r="F526" s="10" t="str">
        <f t="shared" si="51"/>
        <v>Dec</v>
      </c>
      <c r="G526" s="10" t="str">
        <f t="shared" si="52"/>
        <v>Dec 2024</v>
      </c>
    </row>
    <row r="527" spans="1:7" x14ac:dyDescent="0.3">
      <c r="A527" s="10" t="s">
        <v>3236</v>
      </c>
      <c r="B527" s="11">
        <f t="shared" si="53"/>
        <v>45658</v>
      </c>
      <c r="C527" s="11" t="str">
        <f t="shared" si="48"/>
        <v>2025</v>
      </c>
      <c r="D527" s="10" t="str">
        <f t="shared" si="49"/>
        <v>Q1</v>
      </c>
      <c r="E527" s="10">
        <f t="shared" si="50"/>
        <v>1</v>
      </c>
      <c r="F527" s="10" t="str">
        <f t="shared" si="51"/>
        <v>Jan</v>
      </c>
      <c r="G527" s="10" t="str">
        <f t="shared" si="52"/>
        <v>Jan 2025</v>
      </c>
    </row>
    <row r="528" spans="1:7" x14ac:dyDescent="0.3">
      <c r="A528" s="10" t="s">
        <v>3237</v>
      </c>
      <c r="B528" s="11">
        <f t="shared" si="53"/>
        <v>45659</v>
      </c>
      <c r="C528" s="11" t="str">
        <f t="shared" si="48"/>
        <v>2025</v>
      </c>
      <c r="D528" s="10" t="str">
        <f t="shared" si="49"/>
        <v>Q1</v>
      </c>
      <c r="E528" s="10">
        <f t="shared" si="50"/>
        <v>1</v>
      </c>
      <c r="F528" s="10" t="str">
        <f t="shared" si="51"/>
        <v>Jan</v>
      </c>
      <c r="G528" s="10" t="str">
        <f t="shared" si="52"/>
        <v>Jan 2025</v>
      </c>
    </row>
    <row r="529" spans="1:7" x14ac:dyDescent="0.3">
      <c r="A529" s="10" t="s">
        <v>3238</v>
      </c>
      <c r="B529" s="11">
        <f t="shared" si="53"/>
        <v>45660</v>
      </c>
      <c r="C529" s="11" t="str">
        <f t="shared" si="48"/>
        <v>2025</v>
      </c>
      <c r="D529" s="10" t="str">
        <f t="shared" si="49"/>
        <v>Q1</v>
      </c>
      <c r="E529" s="10">
        <f t="shared" si="50"/>
        <v>1</v>
      </c>
      <c r="F529" s="10" t="str">
        <f t="shared" si="51"/>
        <v>Jan</v>
      </c>
      <c r="G529" s="10" t="str">
        <f t="shared" si="52"/>
        <v>Jan 2025</v>
      </c>
    </row>
    <row r="530" spans="1:7" x14ac:dyDescent="0.3">
      <c r="A530" s="10" t="s">
        <v>3239</v>
      </c>
      <c r="B530" s="11">
        <f t="shared" si="53"/>
        <v>45661</v>
      </c>
      <c r="C530" s="11" t="str">
        <f t="shared" si="48"/>
        <v>2025</v>
      </c>
      <c r="D530" s="10" t="str">
        <f t="shared" si="49"/>
        <v>Q1</v>
      </c>
      <c r="E530" s="10">
        <f t="shared" si="50"/>
        <v>1</v>
      </c>
      <c r="F530" s="10" t="str">
        <f t="shared" si="51"/>
        <v>Jan</v>
      </c>
      <c r="G530" s="10" t="str">
        <f t="shared" si="52"/>
        <v>Jan 2025</v>
      </c>
    </row>
    <row r="531" spans="1:7" x14ac:dyDescent="0.3">
      <c r="A531" s="10" t="s">
        <v>3240</v>
      </c>
      <c r="B531" s="11">
        <f t="shared" si="53"/>
        <v>45662</v>
      </c>
      <c r="C531" s="11" t="str">
        <f t="shared" si="48"/>
        <v>2025</v>
      </c>
      <c r="D531" s="10" t="str">
        <f t="shared" si="49"/>
        <v>Q1</v>
      </c>
      <c r="E531" s="10">
        <f t="shared" si="50"/>
        <v>1</v>
      </c>
      <c r="F531" s="10" t="str">
        <f t="shared" si="51"/>
        <v>Jan</v>
      </c>
      <c r="G531" s="10" t="str">
        <f t="shared" si="52"/>
        <v>Jan 2025</v>
      </c>
    </row>
    <row r="532" spans="1:7" x14ac:dyDescent="0.3">
      <c r="A532" s="10" t="s">
        <v>3241</v>
      </c>
      <c r="B532" s="11">
        <f t="shared" si="53"/>
        <v>45663</v>
      </c>
      <c r="C532" s="11" t="str">
        <f t="shared" si="48"/>
        <v>2025</v>
      </c>
      <c r="D532" s="10" t="str">
        <f t="shared" si="49"/>
        <v>Q1</v>
      </c>
      <c r="E532" s="10">
        <f t="shared" si="50"/>
        <v>1</v>
      </c>
      <c r="F532" s="10" t="str">
        <f t="shared" si="51"/>
        <v>Jan</v>
      </c>
      <c r="G532" s="10" t="str">
        <f t="shared" si="52"/>
        <v>Jan 2025</v>
      </c>
    </row>
    <row r="533" spans="1:7" x14ac:dyDescent="0.3">
      <c r="A533" s="10" t="s">
        <v>3242</v>
      </c>
      <c r="B533" s="11">
        <f t="shared" si="53"/>
        <v>45664</v>
      </c>
      <c r="C533" s="11" t="str">
        <f t="shared" si="48"/>
        <v>2025</v>
      </c>
      <c r="D533" s="10" t="str">
        <f t="shared" si="49"/>
        <v>Q1</v>
      </c>
      <c r="E533" s="10">
        <f t="shared" si="50"/>
        <v>1</v>
      </c>
      <c r="F533" s="10" t="str">
        <f t="shared" si="51"/>
        <v>Jan</v>
      </c>
      <c r="G533" s="10" t="str">
        <f t="shared" si="52"/>
        <v>Jan 2025</v>
      </c>
    </row>
    <row r="534" spans="1:7" x14ac:dyDescent="0.3">
      <c r="A534" s="10" t="s">
        <v>3243</v>
      </c>
      <c r="B534" s="11">
        <f t="shared" si="53"/>
        <v>45665</v>
      </c>
      <c r="C534" s="11" t="str">
        <f t="shared" si="48"/>
        <v>2025</v>
      </c>
      <c r="D534" s="10" t="str">
        <f t="shared" si="49"/>
        <v>Q1</v>
      </c>
      <c r="E534" s="10">
        <f t="shared" si="50"/>
        <v>1</v>
      </c>
      <c r="F534" s="10" t="str">
        <f t="shared" si="51"/>
        <v>Jan</v>
      </c>
      <c r="G534" s="10" t="str">
        <f t="shared" si="52"/>
        <v>Jan 2025</v>
      </c>
    </row>
    <row r="535" spans="1:7" x14ac:dyDescent="0.3">
      <c r="A535" s="10" t="s">
        <v>3244</v>
      </c>
      <c r="B535" s="11">
        <f t="shared" si="53"/>
        <v>45666</v>
      </c>
      <c r="C535" s="11" t="str">
        <f t="shared" si="48"/>
        <v>2025</v>
      </c>
      <c r="D535" s="10" t="str">
        <f t="shared" si="49"/>
        <v>Q1</v>
      </c>
      <c r="E535" s="10">
        <f t="shared" si="50"/>
        <v>1</v>
      </c>
      <c r="F535" s="10" t="str">
        <f t="shared" si="51"/>
        <v>Jan</v>
      </c>
      <c r="G535" s="10" t="str">
        <f t="shared" si="52"/>
        <v>Jan 2025</v>
      </c>
    </row>
    <row r="536" spans="1:7" x14ac:dyDescent="0.3">
      <c r="A536" s="10" t="s">
        <v>3245</v>
      </c>
      <c r="B536" s="11">
        <f t="shared" si="53"/>
        <v>45667</v>
      </c>
      <c r="C536" s="11" t="str">
        <f t="shared" si="48"/>
        <v>2025</v>
      </c>
      <c r="D536" s="10" t="str">
        <f t="shared" si="49"/>
        <v>Q1</v>
      </c>
      <c r="E536" s="10">
        <f t="shared" si="50"/>
        <v>1</v>
      </c>
      <c r="F536" s="10" t="str">
        <f t="shared" si="51"/>
        <v>Jan</v>
      </c>
      <c r="G536" s="10" t="str">
        <f t="shared" si="52"/>
        <v>Jan 2025</v>
      </c>
    </row>
    <row r="537" spans="1:7" x14ac:dyDescent="0.3">
      <c r="A537" s="10" t="s">
        <v>3246</v>
      </c>
      <c r="B537" s="11">
        <f t="shared" si="53"/>
        <v>45668</v>
      </c>
      <c r="C537" s="11" t="str">
        <f t="shared" si="48"/>
        <v>2025</v>
      </c>
      <c r="D537" s="10" t="str">
        <f t="shared" si="49"/>
        <v>Q1</v>
      </c>
      <c r="E537" s="10">
        <f t="shared" si="50"/>
        <v>1</v>
      </c>
      <c r="F537" s="10" t="str">
        <f t="shared" si="51"/>
        <v>Jan</v>
      </c>
      <c r="G537" s="10" t="str">
        <f t="shared" si="52"/>
        <v>Jan 2025</v>
      </c>
    </row>
    <row r="538" spans="1:7" x14ac:dyDescent="0.3">
      <c r="A538" s="10" t="s">
        <v>3247</v>
      </c>
      <c r="B538" s="11">
        <f t="shared" si="53"/>
        <v>45669</v>
      </c>
      <c r="C538" s="11" t="str">
        <f t="shared" si="48"/>
        <v>2025</v>
      </c>
      <c r="D538" s="10" t="str">
        <f t="shared" si="49"/>
        <v>Q1</v>
      </c>
      <c r="E538" s="10">
        <f t="shared" si="50"/>
        <v>1</v>
      </c>
      <c r="F538" s="10" t="str">
        <f t="shared" si="51"/>
        <v>Jan</v>
      </c>
      <c r="G538" s="10" t="str">
        <f t="shared" si="52"/>
        <v>Jan 2025</v>
      </c>
    </row>
    <row r="539" spans="1:7" x14ac:dyDescent="0.3">
      <c r="A539" s="10" t="s">
        <v>3248</v>
      </c>
      <c r="B539" s="11">
        <f t="shared" si="53"/>
        <v>45670</v>
      </c>
      <c r="C539" s="11" t="str">
        <f t="shared" si="48"/>
        <v>2025</v>
      </c>
      <c r="D539" s="10" t="str">
        <f t="shared" si="49"/>
        <v>Q1</v>
      </c>
      <c r="E539" s="10">
        <f t="shared" si="50"/>
        <v>1</v>
      </c>
      <c r="F539" s="10" t="str">
        <f t="shared" si="51"/>
        <v>Jan</v>
      </c>
      <c r="G539" s="10" t="str">
        <f t="shared" si="52"/>
        <v>Jan 2025</v>
      </c>
    </row>
    <row r="540" spans="1:7" x14ac:dyDescent="0.3">
      <c r="A540" s="10" t="s">
        <v>3249</v>
      </c>
      <c r="B540" s="11">
        <f t="shared" si="53"/>
        <v>45671</v>
      </c>
      <c r="C540" s="11" t="str">
        <f t="shared" si="48"/>
        <v>2025</v>
      </c>
      <c r="D540" s="10" t="str">
        <f t="shared" si="49"/>
        <v>Q1</v>
      </c>
      <c r="E540" s="10">
        <f t="shared" si="50"/>
        <v>1</v>
      </c>
      <c r="F540" s="10" t="str">
        <f t="shared" si="51"/>
        <v>Jan</v>
      </c>
      <c r="G540" s="10" t="str">
        <f t="shared" si="52"/>
        <v>Jan 2025</v>
      </c>
    </row>
    <row r="541" spans="1:7" x14ac:dyDescent="0.3">
      <c r="A541" s="10" t="s">
        <v>3250</v>
      </c>
      <c r="B541" s="11">
        <f t="shared" si="53"/>
        <v>45672</v>
      </c>
      <c r="C541" s="11" t="str">
        <f t="shared" si="48"/>
        <v>2025</v>
      </c>
      <c r="D541" s="10" t="str">
        <f t="shared" si="49"/>
        <v>Q1</v>
      </c>
      <c r="E541" s="10">
        <f t="shared" si="50"/>
        <v>1</v>
      </c>
      <c r="F541" s="10" t="str">
        <f t="shared" si="51"/>
        <v>Jan</v>
      </c>
      <c r="G541" s="10" t="str">
        <f t="shared" si="52"/>
        <v>Jan 2025</v>
      </c>
    </row>
    <row r="542" spans="1:7" x14ac:dyDescent="0.3">
      <c r="A542" s="10" t="s">
        <v>3251</v>
      </c>
      <c r="B542" s="11">
        <f t="shared" si="53"/>
        <v>45673</v>
      </c>
      <c r="C542" s="11" t="str">
        <f t="shared" si="48"/>
        <v>2025</v>
      </c>
      <c r="D542" s="10" t="str">
        <f t="shared" si="49"/>
        <v>Q1</v>
      </c>
      <c r="E542" s="10">
        <f t="shared" si="50"/>
        <v>1</v>
      </c>
      <c r="F542" s="10" t="str">
        <f t="shared" si="51"/>
        <v>Jan</v>
      </c>
      <c r="G542" s="10" t="str">
        <f t="shared" si="52"/>
        <v>Jan 2025</v>
      </c>
    </row>
    <row r="543" spans="1:7" x14ac:dyDescent="0.3">
      <c r="A543" s="10" t="s">
        <v>3252</v>
      </c>
      <c r="B543" s="11">
        <f t="shared" si="53"/>
        <v>45674</v>
      </c>
      <c r="C543" s="11" t="str">
        <f t="shared" si="48"/>
        <v>2025</v>
      </c>
      <c r="D543" s="10" t="str">
        <f t="shared" si="49"/>
        <v>Q1</v>
      </c>
      <c r="E543" s="10">
        <f t="shared" si="50"/>
        <v>1</v>
      </c>
      <c r="F543" s="10" t="str">
        <f t="shared" si="51"/>
        <v>Jan</v>
      </c>
      <c r="G543" s="10" t="str">
        <f t="shared" si="52"/>
        <v>Jan 2025</v>
      </c>
    </row>
    <row r="544" spans="1:7" x14ac:dyDescent="0.3">
      <c r="A544" s="10" t="s">
        <v>3253</v>
      </c>
      <c r="B544" s="11">
        <f t="shared" si="53"/>
        <v>45675</v>
      </c>
      <c r="C544" s="11" t="str">
        <f t="shared" si="48"/>
        <v>2025</v>
      </c>
      <c r="D544" s="10" t="str">
        <f t="shared" si="49"/>
        <v>Q1</v>
      </c>
      <c r="E544" s="10">
        <f t="shared" si="50"/>
        <v>1</v>
      </c>
      <c r="F544" s="10" t="str">
        <f t="shared" si="51"/>
        <v>Jan</v>
      </c>
      <c r="G544" s="10" t="str">
        <f t="shared" si="52"/>
        <v>Jan 2025</v>
      </c>
    </row>
    <row r="545" spans="1:7" x14ac:dyDescent="0.3">
      <c r="A545" s="10" t="s">
        <v>3254</v>
      </c>
      <c r="B545" s="11">
        <f t="shared" si="53"/>
        <v>45676</v>
      </c>
      <c r="C545" s="11" t="str">
        <f t="shared" si="48"/>
        <v>2025</v>
      </c>
      <c r="D545" s="10" t="str">
        <f t="shared" si="49"/>
        <v>Q1</v>
      </c>
      <c r="E545" s="10">
        <f t="shared" si="50"/>
        <v>1</v>
      </c>
      <c r="F545" s="10" t="str">
        <f t="shared" si="51"/>
        <v>Jan</v>
      </c>
      <c r="G545" s="10" t="str">
        <f t="shared" si="52"/>
        <v>Jan 2025</v>
      </c>
    </row>
    <row r="546" spans="1:7" x14ac:dyDescent="0.3">
      <c r="A546" s="10" t="s">
        <v>3255</v>
      </c>
      <c r="B546" s="11">
        <f t="shared" si="53"/>
        <v>45677</v>
      </c>
      <c r="C546" s="11" t="str">
        <f t="shared" si="48"/>
        <v>2025</v>
      </c>
      <c r="D546" s="10" t="str">
        <f t="shared" si="49"/>
        <v>Q1</v>
      </c>
      <c r="E546" s="10">
        <f t="shared" si="50"/>
        <v>1</v>
      </c>
      <c r="F546" s="10" t="str">
        <f t="shared" si="51"/>
        <v>Jan</v>
      </c>
      <c r="G546" s="10" t="str">
        <f t="shared" si="52"/>
        <v>Jan 2025</v>
      </c>
    </row>
    <row r="547" spans="1:7" x14ac:dyDescent="0.3">
      <c r="A547" s="10" t="s">
        <v>3256</v>
      </c>
      <c r="B547" s="11">
        <f t="shared" si="53"/>
        <v>45678</v>
      </c>
      <c r="C547" s="11" t="str">
        <f t="shared" si="48"/>
        <v>2025</v>
      </c>
      <c r="D547" s="10" t="str">
        <f t="shared" si="49"/>
        <v>Q1</v>
      </c>
      <c r="E547" s="10">
        <f t="shared" si="50"/>
        <v>1</v>
      </c>
      <c r="F547" s="10" t="str">
        <f t="shared" si="51"/>
        <v>Jan</v>
      </c>
      <c r="G547" s="10" t="str">
        <f t="shared" si="52"/>
        <v>Jan 2025</v>
      </c>
    </row>
    <row r="548" spans="1:7" x14ac:dyDescent="0.3">
      <c r="A548" s="10" t="s">
        <v>3257</v>
      </c>
      <c r="B548" s="11">
        <f t="shared" si="53"/>
        <v>45679</v>
      </c>
      <c r="C548" s="11" t="str">
        <f t="shared" si="48"/>
        <v>2025</v>
      </c>
      <c r="D548" s="10" t="str">
        <f t="shared" si="49"/>
        <v>Q1</v>
      </c>
      <c r="E548" s="10">
        <f t="shared" si="50"/>
        <v>1</v>
      </c>
      <c r="F548" s="10" t="str">
        <f t="shared" si="51"/>
        <v>Jan</v>
      </c>
      <c r="G548" s="10" t="str">
        <f t="shared" si="52"/>
        <v>Jan 2025</v>
      </c>
    </row>
    <row r="549" spans="1:7" x14ac:dyDescent="0.3">
      <c r="A549" s="10" t="s">
        <v>3258</v>
      </c>
      <c r="B549" s="11">
        <f t="shared" si="53"/>
        <v>45680</v>
      </c>
      <c r="C549" s="11" t="str">
        <f t="shared" si="48"/>
        <v>2025</v>
      </c>
      <c r="D549" s="10" t="str">
        <f t="shared" si="49"/>
        <v>Q1</v>
      </c>
      <c r="E549" s="10">
        <f t="shared" si="50"/>
        <v>1</v>
      </c>
      <c r="F549" s="10" t="str">
        <f t="shared" si="51"/>
        <v>Jan</v>
      </c>
      <c r="G549" s="10" t="str">
        <f t="shared" si="52"/>
        <v>Jan 2025</v>
      </c>
    </row>
    <row r="550" spans="1:7" x14ac:dyDescent="0.3">
      <c r="A550" s="10" t="s">
        <v>3259</v>
      </c>
      <c r="B550" s="11">
        <f t="shared" si="53"/>
        <v>45681</v>
      </c>
      <c r="C550" s="11" t="str">
        <f t="shared" si="48"/>
        <v>2025</v>
      </c>
      <c r="D550" s="10" t="str">
        <f t="shared" si="49"/>
        <v>Q1</v>
      </c>
      <c r="E550" s="10">
        <f t="shared" si="50"/>
        <v>1</v>
      </c>
      <c r="F550" s="10" t="str">
        <f t="shared" si="51"/>
        <v>Jan</v>
      </c>
      <c r="G550" s="10" t="str">
        <f t="shared" si="52"/>
        <v>Jan 2025</v>
      </c>
    </row>
    <row r="551" spans="1:7" x14ac:dyDescent="0.3">
      <c r="A551" s="10" t="s">
        <v>3260</v>
      </c>
      <c r="B551" s="11">
        <f t="shared" si="53"/>
        <v>45682</v>
      </c>
      <c r="C551" s="11" t="str">
        <f t="shared" si="48"/>
        <v>2025</v>
      </c>
      <c r="D551" s="10" t="str">
        <f t="shared" si="49"/>
        <v>Q1</v>
      </c>
      <c r="E551" s="10">
        <f t="shared" si="50"/>
        <v>1</v>
      </c>
      <c r="F551" s="10" t="str">
        <f t="shared" si="51"/>
        <v>Jan</v>
      </c>
      <c r="G551" s="10" t="str">
        <f t="shared" si="52"/>
        <v>Jan 2025</v>
      </c>
    </row>
    <row r="552" spans="1:7" x14ac:dyDescent="0.3">
      <c r="A552" s="10" t="s">
        <v>3261</v>
      </c>
      <c r="B552" s="11">
        <f t="shared" si="53"/>
        <v>45683</v>
      </c>
      <c r="C552" s="11" t="str">
        <f t="shared" si="48"/>
        <v>2025</v>
      </c>
      <c r="D552" s="10" t="str">
        <f t="shared" si="49"/>
        <v>Q1</v>
      </c>
      <c r="E552" s="10">
        <f t="shared" si="50"/>
        <v>1</v>
      </c>
      <c r="F552" s="10" t="str">
        <f t="shared" si="51"/>
        <v>Jan</v>
      </c>
      <c r="G552" s="10" t="str">
        <f t="shared" si="52"/>
        <v>Jan 2025</v>
      </c>
    </row>
    <row r="553" spans="1:7" x14ac:dyDescent="0.3">
      <c r="A553" s="10" t="s">
        <v>3262</v>
      </c>
      <c r="B553" s="11">
        <f t="shared" si="53"/>
        <v>45684</v>
      </c>
      <c r="C553" s="11" t="str">
        <f t="shared" si="48"/>
        <v>2025</v>
      </c>
      <c r="D553" s="10" t="str">
        <f t="shared" si="49"/>
        <v>Q1</v>
      </c>
      <c r="E553" s="10">
        <f t="shared" si="50"/>
        <v>1</v>
      </c>
      <c r="F553" s="10" t="str">
        <f t="shared" si="51"/>
        <v>Jan</v>
      </c>
      <c r="G553" s="10" t="str">
        <f t="shared" si="52"/>
        <v>Jan 2025</v>
      </c>
    </row>
    <row r="554" spans="1:7" x14ac:dyDescent="0.3">
      <c r="A554" s="10" t="s">
        <v>3263</v>
      </c>
      <c r="B554" s="11">
        <f t="shared" si="53"/>
        <v>45685</v>
      </c>
      <c r="C554" s="11" t="str">
        <f t="shared" si="48"/>
        <v>2025</v>
      </c>
      <c r="D554" s="10" t="str">
        <f t="shared" si="49"/>
        <v>Q1</v>
      </c>
      <c r="E554" s="10">
        <f t="shared" si="50"/>
        <v>1</v>
      </c>
      <c r="F554" s="10" t="str">
        <f t="shared" si="51"/>
        <v>Jan</v>
      </c>
      <c r="G554" s="10" t="str">
        <f t="shared" si="52"/>
        <v>Jan 2025</v>
      </c>
    </row>
    <row r="555" spans="1:7" x14ac:dyDescent="0.3">
      <c r="A555" s="10" t="s">
        <v>3264</v>
      </c>
      <c r="B555" s="11">
        <f t="shared" si="53"/>
        <v>45686</v>
      </c>
      <c r="C555" s="11" t="str">
        <f t="shared" si="48"/>
        <v>2025</v>
      </c>
      <c r="D555" s="10" t="str">
        <f t="shared" si="49"/>
        <v>Q1</v>
      </c>
      <c r="E555" s="10">
        <f t="shared" si="50"/>
        <v>1</v>
      </c>
      <c r="F555" s="10" t="str">
        <f t="shared" si="51"/>
        <v>Jan</v>
      </c>
      <c r="G555" s="10" t="str">
        <f t="shared" si="52"/>
        <v>Jan 2025</v>
      </c>
    </row>
    <row r="556" spans="1:7" x14ac:dyDescent="0.3">
      <c r="A556" s="10" t="s">
        <v>3265</v>
      </c>
      <c r="B556" s="11">
        <f t="shared" si="53"/>
        <v>45687</v>
      </c>
      <c r="C556" s="11" t="str">
        <f t="shared" si="48"/>
        <v>2025</v>
      </c>
      <c r="D556" s="10" t="str">
        <f t="shared" si="49"/>
        <v>Q1</v>
      </c>
      <c r="E556" s="10">
        <f t="shared" si="50"/>
        <v>1</v>
      </c>
      <c r="F556" s="10" t="str">
        <f t="shared" si="51"/>
        <v>Jan</v>
      </c>
      <c r="G556" s="10" t="str">
        <f t="shared" si="52"/>
        <v>Jan 2025</v>
      </c>
    </row>
    <row r="557" spans="1:7" x14ac:dyDescent="0.3">
      <c r="A557" s="10" t="s">
        <v>3266</v>
      </c>
      <c r="B557" s="11">
        <f t="shared" si="53"/>
        <v>45688</v>
      </c>
      <c r="C557" s="11" t="str">
        <f t="shared" si="48"/>
        <v>2025</v>
      </c>
      <c r="D557" s="10" t="str">
        <f t="shared" si="49"/>
        <v>Q1</v>
      </c>
      <c r="E557" s="10">
        <f t="shared" si="50"/>
        <v>1</v>
      </c>
      <c r="F557" s="10" t="str">
        <f t="shared" si="51"/>
        <v>Jan</v>
      </c>
      <c r="G557" s="10" t="str">
        <f t="shared" si="52"/>
        <v>Jan 2025</v>
      </c>
    </row>
    <row r="558" spans="1:7" x14ac:dyDescent="0.3">
      <c r="A558" s="10" t="s">
        <v>3267</v>
      </c>
      <c r="B558" s="11">
        <f t="shared" si="53"/>
        <v>45689</v>
      </c>
      <c r="C558" s="11" t="str">
        <f t="shared" si="48"/>
        <v>2025</v>
      </c>
      <c r="D558" s="10" t="str">
        <f t="shared" si="49"/>
        <v>Q1</v>
      </c>
      <c r="E558" s="10">
        <f t="shared" si="50"/>
        <v>2</v>
      </c>
      <c r="F558" s="10" t="str">
        <f t="shared" si="51"/>
        <v>Feb</v>
      </c>
      <c r="G558" s="10" t="str">
        <f t="shared" si="52"/>
        <v>Feb 2025</v>
      </c>
    </row>
    <row r="559" spans="1:7" x14ac:dyDescent="0.3">
      <c r="A559" s="10" t="s">
        <v>3268</v>
      </c>
      <c r="B559" s="11">
        <f t="shared" si="53"/>
        <v>45690</v>
      </c>
      <c r="C559" s="11" t="str">
        <f t="shared" si="48"/>
        <v>2025</v>
      </c>
      <c r="D559" s="10" t="str">
        <f t="shared" si="49"/>
        <v>Q1</v>
      </c>
      <c r="E559" s="10">
        <f t="shared" si="50"/>
        <v>2</v>
      </c>
      <c r="F559" s="10" t="str">
        <f t="shared" si="51"/>
        <v>Feb</v>
      </c>
      <c r="G559" s="10" t="str">
        <f t="shared" si="52"/>
        <v>Feb 2025</v>
      </c>
    </row>
    <row r="560" spans="1:7" x14ac:dyDescent="0.3">
      <c r="A560" s="10" t="s">
        <v>3269</v>
      </c>
      <c r="B560" s="11">
        <f t="shared" si="53"/>
        <v>45691</v>
      </c>
      <c r="C560" s="11" t="str">
        <f t="shared" si="48"/>
        <v>2025</v>
      </c>
      <c r="D560" s="10" t="str">
        <f t="shared" si="49"/>
        <v>Q1</v>
      </c>
      <c r="E560" s="10">
        <f t="shared" si="50"/>
        <v>2</v>
      </c>
      <c r="F560" s="10" t="str">
        <f t="shared" si="51"/>
        <v>Feb</v>
      </c>
      <c r="G560" s="10" t="str">
        <f t="shared" si="52"/>
        <v>Feb 2025</v>
      </c>
    </row>
    <row r="561" spans="1:7" x14ac:dyDescent="0.3">
      <c r="A561" s="10" t="s">
        <v>3270</v>
      </c>
      <c r="B561" s="11">
        <f t="shared" si="53"/>
        <v>45692</v>
      </c>
      <c r="C561" s="11" t="str">
        <f t="shared" si="48"/>
        <v>2025</v>
      </c>
      <c r="D561" s="10" t="str">
        <f t="shared" si="49"/>
        <v>Q1</v>
      </c>
      <c r="E561" s="10">
        <f t="shared" si="50"/>
        <v>2</v>
      </c>
      <c r="F561" s="10" t="str">
        <f t="shared" si="51"/>
        <v>Feb</v>
      </c>
      <c r="G561" s="10" t="str">
        <f t="shared" si="52"/>
        <v>Feb 2025</v>
      </c>
    </row>
    <row r="562" spans="1:7" x14ac:dyDescent="0.3">
      <c r="A562" s="10" t="s">
        <v>3271</v>
      </c>
      <c r="B562" s="11">
        <f t="shared" si="53"/>
        <v>45693</v>
      </c>
      <c r="C562" s="11" t="str">
        <f t="shared" si="48"/>
        <v>2025</v>
      </c>
      <c r="D562" s="10" t="str">
        <f t="shared" si="49"/>
        <v>Q1</v>
      </c>
      <c r="E562" s="10">
        <f t="shared" si="50"/>
        <v>2</v>
      </c>
      <c r="F562" s="10" t="str">
        <f t="shared" si="51"/>
        <v>Feb</v>
      </c>
      <c r="G562" s="10" t="str">
        <f t="shared" si="52"/>
        <v>Feb 2025</v>
      </c>
    </row>
    <row r="563" spans="1:7" x14ac:dyDescent="0.3">
      <c r="A563" s="10" t="s">
        <v>3272</v>
      </c>
      <c r="B563" s="11">
        <f t="shared" si="53"/>
        <v>45694</v>
      </c>
      <c r="C563" s="11" t="str">
        <f t="shared" si="48"/>
        <v>2025</v>
      </c>
      <c r="D563" s="10" t="str">
        <f t="shared" si="49"/>
        <v>Q1</v>
      </c>
      <c r="E563" s="10">
        <f t="shared" si="50"/>
        <v>2</v>
      </c>
      <c r="F563" s="10" t="str">
        <f t="shared" si="51"/>
        <v>Feb</v>
      </c>
      <c r="G563" s="10" t="str">
        <f t="shared" si="52"/>
        <v>Feb 2025</v>
      </c>
    </row>
    <row r="564" spans="1:7" x14ac:dyDescent="0.3">
      <c r="A564" s="10" t="s">
        <v>3273</v>
      </c>
      <c r="B564" s="11">
        <f t="shared" si="53"/>
        <v>45695</v>
      </c>
      <c r="C564" s="11" t="str">
        <f t="shared" si="48"/>
        <v>2025</v>
      </c>
      <c r="D564" s="10" t="str">
        <f t="shared" si="49"/>
        <v>Q1</v>
      </c>
      <c r="E564" s="10">
        <f t="shared" si="50"/>
        <v>2</v>
      </c>
      <c r="F564" s="10" t="str">
        <f t="shared" si="51"/>
        <v>Feb</v>
      </c>
      <c r="G564" s="10" t="str">
        <f t="shared" si="52"/>
        <v>Feb 2025</v>
      </c>
    </row>
    <row r="565" spans="1:7" x14ac:dyDescent="0.3">
      <c r="A565" s="10" t="s">
        <v>3274</v>
      </c>
      <c r="B565" s="11">
        <f t="shared" si="53"/>
        <v>45696</v>
      </c>
      <c r="C565" s="11" t="str">
        <f t="shared" si="48"/>
        <v>2025</v>
      </c>
      <c r="D565" s="10" t="str">
        <f t="shared" si="49"/>
        <v>Q1</v>
      </c>
      <c r="E565" s="10">
        <f t="shared" si="50"/>
        <v>2</v>
      </c>
      <c r="F565" s="10" t="str">
        <f t="shared" si="51"/>
        <v>Feb</v>
      </c>
      <c r="G565" s="10" t="str">
        <f t="shared" si="52"/>
        <v>Feb 2025</v>
      </c>
    </row>
    <row r="566" spans="1:7" x14ac:dyDescent="0.3">
      <c r="A566" s="10" t="s">
        <v>3275</v>
      </c>
      <c r="B566" s="11">
        <f t="shared" si="53"/>
        <v>45697</v>
      </c>
      <c r="C566" s="11" t="str">
        <f t="shared" si="48"/>
        <v>2025</v>
      </c>
      <c r="D566" s="10" t="str">
        <f t="shared" si="49"/>
        <v>Q1</v>
      </c>
      <c r="E566" s="10">
        <f t="shared" si="50"/>
        <v>2</v>
      </c>
      <c r="F566" s="10" t="str">
        <f t="shared" si="51"/>
        <v>Feb</v>
      </c>
      <c r="G566" s="10" t="str">
        <f t="shared" si="52"/>
        <v>Feb 2025</v>
      </c>
    </row>
    <row r="567" spans="1:7" x14ac:dyDescent="0.3">
      <c r="A567" s="10" t="s">
        <v>3276</v>
      </c>
      <c r="B567" s="11">
        <f t="shared" si="53"/>
        <v>45698</v>
      </c>
      <c r="C567" s="11" t="str">
        <f t="shared" si="48"/>
        <v>2025</v>
      </c>
      <c r="D567" s="10" t="str">
        <f t="shared" si="49"/>
        <v>Q1</v>
      </c>
      <c r="E567" s="10">
        <f t="shared" si="50"/>
        <v>2</v>
      </c>
      <c r="F567" s="10" t="str">
        <f t="shared" si="51"/>
        <v>Feb</v>
      </c>
      <c r="G567" s="10" t="str">
        <f t="shared" si="52"/>
        <v>Feb 2025</v>
      </c>
    </row>
    <row r="568" spans="1:7" x14ac:dyDescent="0.3">
      <c r="A568" s="10" t="s">
        <v>3277</v>
      </c>
      <c r="B568" s="11">
        <f t="shared" si="53"/>
        <v>45699</v>
      </c>
      <c r="C568" s="11" t="str">
        <f t="shared" si="48"/>
        <v>2025</v>
      </c>
      <c r="D568" s="10" t="str">
        <f t="shared" si="49"/>
        <v>Q1</v>
      </c>
      <c r="E568" s="10">
        <f t="shared" si="50"/>
        <v>2</v>
      </c>
      <c r="F568" s="10" t="str">
        <f t="shared" si="51"/>
        <v>Feb</v>
      </c>
      <c r="G568" s="10" t="str">
        <f t="shared" si="52"/>
        <v>Feb 2025</v>
      </c>
    </row>
    <row r="569" spans="1:7" x14ac:dyDescent="0.3">
      <c r="A569" s="10" t="s">
        <v>3278</v>
      </c>
      <c r="B569" s="11">
        <f t="shared" si="53"/>
        <v>45700</v>
      </c>
      <c r="C569" s="11" t="str">
        <f t="shared" si="48"/>
        <v>2025</v>
      </c>
      <c r="D569" s="10" t="str">
        <f t="shared" si="49"/>
        <v>Q1</v>
      </c>
      <c r="E569" s="10">
        <f t="shared" si="50"/>
        <v>2</v>
      </c>
      <c r="F569" s="10" t="str">
        <f t="shared" si="51"/>
        <v>Feb</v>
      </c>
      <c r="G569" s="10" t="str">
        <f t="shared" si="52"/>
        <v>Feb 2025</v>
      </c>
    </row>
    <row r="570" spans="1:7" x14ac:dyDescent="0.3">
      <c r="A570" s="10" t="s">
        <v>3279</v>
      </c>
      <c r="B570" s="11">
        <f t="shared" si="53"/>
        <v>45701</v>
      </c>
      <c r="C570" s="11" t="str">
        <f t="shared" si="48"/>
        <v>2025</v>
      </c>
      <c r="D570" s="10" t="str">
        <f t="shared" si="49"/>
        <v>Q1</v>
      </c>
      <c r="E570" s="10">
        <f t="shared" si="50"/>
        <v>2</v>
      </c>
      <c r="F570" s="10" t="str">
        <f t="shared" si="51"/>
        <v>Feb</v>
      </c>
      <c r="G570" s="10" t="str">
        <f t="shared" si="52"/>
        <v>Feb 2025</v>
      </c>
    </row>
    <row r="571" spans="1:7" x14ac:dyDescent="0.3">
      <c r="A571" s="10" t="s">
        <v>3280</v>
      </c>
      <c r="B571" s="11">
        <f t="shared" si="53"/>
        <v>45702</v>
      </c>
      <c r="C571" s="11" t="str">
        <f t="shared" si="48"/>
        <v>2025</v>
      </c>
      <c r="D571" s="10" t="str">
        <f t="shared" si="49"/>
        <v>Q1</v>
      </c>
      <c r="E571" s="10">
        <f t="shared" si="50"/>
        <v>2</v>
      </c>
      <c r="F571" s="10" t="str">
        <f t="shared" si="51"/>
        <v>Feb</v>
      </c>
      <c r="G571" s="10" t="str">
        <f t="shared" si="52"/>
        <v>Feb 2025</v>
      </c>
    </row>
    <row r="572" spans="1:7" x14ac:dyDescent="0.3">
      <c r="A572" s="10" t="s">
        <v>3281</v>
      </c>
      <c r="B572" s="11">
        <f t="shared" si="53"/>
        <v>45703</v>
      </c>
      <c r="C572" s="11" t="str">
        <f t="shared" si="48"/>
        <v>2025</v>
      </c>
      <c r="D572" s="10" t="str">
        <f t="shared" si="49"/>
        <v>Q1</v>
      </c>
      <c r="E572" s="10">
        <f t="shared" si="50"/>
        <v>2</v>
      </c>
      <c r="F572" s="10" t="str">
        <f t="shared" si="51"/>
        <v>Feb</v>
      </c>
      <c r="G572" s="10" t="str">
        <f t="shared" si="52"/>
        <v>Feb 2025</v>
      </c>
    </row>
    <row r="573" spans="1:7" x14ac:dyDescent="0.3">
      <c r="A573" s="10" t="s">
        <v>3282</v>
      </c>
      <c r="B573" s="11">
        <f t="shared" si="53"/>
        <v>45704</v>
      </c>
      <c r="C573" s="11" t="str">
        <f t="shared" si="48"/>
        <v>2025</v>
      </c>
      <c r="D573" s="10" t="str">
        <f t="shared" si="49"/>
        <v>Q1</v>
      </c>
      <c r="E573" s="10">
        <f t="shared" si="50"/>
        <v>2</v>
      </c>
      <c r="F573" s="10" t="str">
        <f t="shared" si="51"/>
        <v>Feb</v>
      </c>
      <c r="G573" s="10" t="str">
        <f t="shared" si="52"/>
        <v>Feb 2025</v>
      </c>
    </row>
    <row r="574" spans="1:7" x14ac:dyDescent="0.3">
      <c r="A574" s="10" t="s">
        <v>3283</v>
      </c>
      <c r="B574" s="11">
        <f t="shared" si="53"/>
        <v>45705</v>
      </c>
      <c r="C574" s="11" t="str">
        <f t="shared" si="48"/>
        <v>2025</v>
      </c>
      <c r="D574" s="10" t="str">
        <f t="shared" si="49"/>
        <v>Q1</v>
      </c>
      <c r="E574" s="10">
        <f t="shared" si="50"/>
        <v>2</v>
      </c>
      <c r="F574" s="10" t="str">
        <f t="shared" si="51"/>
        <v>Feb</v>
      </c>
      <c r="G574" s="10" t="str">
        <f t="shared" si="52"/>
        <v>Feb 2025</v>
      </c>
    </row>
    <row r="575" spans="1:7" x14ac:dyDescent="0.3">
      <c r="A575" s="10" t="s">
        <v>3284</v>
      </c>
      <c r="B575" s="11">
        <f t="shared" si="53"/>
        <v>45706</v>
      </c>
      <c r="C575" s="11" t="str">
        <f t="shared" si="48"/>
        <v>2025</v>
      </c>
      <c r="D575" s="10" t="str">
        <f t="shared" si="49"/>
        <v>Q1</v>
      </c>
      <c r="E575" s="10">
        <f t="shared" si="50"/>
        <v>2</v>
      </c>
      <c r="F575" s="10" t="str">
        <f t="shared" si="51"/>
        <v>Feb</v>
      </c>
      <c r="G575" s="10" t="str">
        <f t="shared" si="52"/>
        <v>Feb 2025</v>
      </c>
    </row>
    <row r="576" spans="1:7" x14ac:dyDescent="0.3">
      <c r="A576" s="10" t="s">
        <v>3285</v>
      </c>
      <c r="B576" s="11">
        <f t="shared" si="53"/>
        <v>45707</v>
      </c>
      <c r="C576" s="11" t="str">
        <f t="shared" si="48"/>
        <v>2025</v>
      </c>
      <c r="D576" s="10" t="str">
        <f t="shared" si="49"/>
        <v>Q1</v>
      </c>
      <c r="E576" s="10">
        <f t="shared" si="50"/>
        <v>2</v>
      </c>
      <c r="F576" s="10" t="str">
        <f t="shared" si="51"/>
        <v>Feb</v>
      </c>
      <c r="G576" s="10" t="str">
        <f t="shared" si="52"/>
        <v>Feb 2025</v>
      </c>
    </row>
    <row r="577" spans="1:7" x14ac:dyDescent="0.3">
      <c r="A577" s="10" t="s">
        <v>3286</v>
      </c>
      <c r="B577" s="11">
        <f t="shared" si="53"/>
        <v>45708</v>
      </c>
      <c r="C577" s="11" t="str">
        <f t="shared" si="48"/>
        <v>2025</v>
      </c>
      <c r="D577" s="10" t="str">
        <f t="shared" si="49"/>
        <v>Q1</v>
      </c>
      <c r="E577" s="10">
        <f t="shared" si="50"/>
        <v>2</v>
      </c>
      <c r="F577" s="10" t="str">
        <f t="shared" si="51"/>
        <v>Feb</v>
      </c>
      <c r="G577" s="10" t="str">
        <f t="shared" si="52"/>
        <v>Feb 2025</v>
      </c>
    </row>
    <row r="578" spans="1:7" x14ac:dyDescent="0.3">
      <c r="A578" s="10" t="s">
        <v>3287</v>
      </c>
      <c r="B578" s="11">
        <f t="shared" si="53"/>
        <v>45709</v>
      </c>
      <c r="C578" s="11" t="str">
        <f t="shared" si="48"/>
        <v>2025</v>
      </c>
      <c r="D578" s="10" t="str">
        <f t="shared" si="49"/>
        <v>Q1</v>
      </c>
      <c r="E578" s="10">
        <f t="shared" si="50"/>
        <v>2</v>
      </c>
      <c r="F578" s="10" t="str">
        <f t="shared" si="51"/>
        <v>Feb</v>
      </c>
      <c r="G578" s="10" t="str">
        <f t="shared" si="52"/>
        <v>Feb 2025</v>
      </c>
    </row>
    <row r="579" spans="1:7" x14ac:dyDescent="0.3">
      <c r="A579" s="10" t="s">
        <v>3288</v>
      </c>
      <c r="B579" s="11">
        <f t="shared" si="53"/>
        <v>45710</v>
      </c>
      <c r="C579" s="11" t="str">
        <f t="shared" ref="C579:C642" si="54">TEXT(B579,"YYYY")</f>
        <v>2025</v>
      </c>
      <c r="D579" s="10" t="str">
        <f t="shared" ref="D579:D642" si="55">"Q"&amp;ROUNDUP(MONTH(B579)/3,0)</f>
        <v>Q1</v>
      </c>
      <c r="E579" s="10">
        <f t="shared" ref="E579:E642" si="56">MONTH(B579)</f>
        <v>2</v>
      </c>
      <c r="F579" s="10" t="str">
        <f t="shared" ref="F579:F642" si="57">TEXT(B579,"MMM")</f>
        <v>Feb</v>
      </c>
      <c r="G579" s="10" t="str">
        <f t="shared" ref="G579:G642" si="58">TEXT(B579,"mmm yyyy")</f>
        <v>Feb 2025</v>
      </c>
    </row>
    <row r="580" spans="1:7" x14ac:dyDescent="0.3">
      <c r="A580" s="10" t="s">
        <v>3289</v>
      </c>
      <c r="B580" s="11">
        <f t="shared" ref="B580:B643" si="59">B579+1</f>
        <v>45711</v>
      </c>
      <c r="C580" s="11" t="str">
        <f t="shared" si="54"/>
        <v>2025</v>
      </c>
      <c r="D580" s="10" t="str">
        <f t="shared" si="55"/>
        <v>Q1</v>
      </c>
      <c r="E580" s="10">
        <f t="shared" si="56"/>
        <v>2</v>
      </c>
      <c r="F580" s="10" t="str">
        <f t="shared" si="57"/>
        <v>Feb</v>
      </c>
      <c r="G580" s="10" t="str">
        <f t="shared" si="58"/>
        <v>Feb 2025</v>
      </c>
    </row>
    <row r="581" spans="1:7" x14ac:dyDescent="0.3">
      <c r="A581" s="10" t="s">
        <v>3290</v>
      </c>
      <c r="B581" s="11">
        <f t="shared" si="59"/>
        <v>45712</v>
      </c>
      <c r="C581" s="11" t="str">
        <f t="shared" si="54"/>
        <v>2025</v>
      </c>
      <c r="D581" s="10" t="str">
        <f t="shared" si="55"/>
        <v>Q1</v>
      </c>
      <c r="E581" s="10">
        <f t="shared" si="56"/>
        <v>2</v>
      </c>
      <c r="F581" s="10" t="str">
        <f t="shared" si="57"/>
        <v>Feb</v>
      </c>
      <c r="G581" s="10" t="str">
        <f t="shared" si="58"/>
        <v>Feb 2025</v>
      </c>
    </row>
    <row r="582" spans="1:7" x14ac:dyDescent="0.3">
      <c r="A582" s="10" t="s">
        <v>3291</v>
      </c>
      <c r="B582" s="11">
        <f t="shared" si="59"/>
        <v>45713</v>
      </c>
      <c r="C582" s="11" t="str">
        <f t="shared" si="54"/>
        <v>2025</v>
      </c>
      <c r="D582" s="10" t="str">
        <f t="shared" si="55"/>
        <v>Q1</v>
      </c>
      <c r="E582" s="10">
        <f t="shared" si="56"/>
        <v>2</v>
      </c>
      <c r="F582" s="10" t="str">
        <f t="shared" si="57"/>
        <v>Feb</v>
      </c>
      <c r="G582" s="10" t="str">
        <f t="shared" si="58"/>
        <v>Feb 2025</v>
      </c>
    </row>
    <row r="583" spans="1:7" x14ac:dyDescent="0.3">
      <c r="A583" s="10" t="s">
        <v>3292</v>
      </c>
      <c r="B583" s="11">
        <f t="shared" si="59"/>
        <v>45714</v>
      </c>
      <c r="C583" s="11" t="str">
        <f t="shared" si="54"/>
        <v>2025</v>
      </c>
      <c r="D583" s="10" t="str">
        <f t="shared" si="55"/>
        <v>Q1</v>
      </c>
      <c r="E583" s="10">
        <f t="shared" si="56"/>
        <v>2</v>
      </c>
      <c r="F583" s="10" t="str">
        <f t="shared" si="57"/>
        <v>Feb</v>
      </c>
      <c r="G583" s="10" t="str">
        <f t="shared" si="58"/>
        <v>Feb 2025</v>
      </c>
    </row>
    <row r="584" spans="1:7" x14ac:dyDescent="0.3">
      <c r="A584" s="10" t="s">
        <v>3293</v>
      </c>
      <c r="B584" s="11">
        <f t="shared" si="59"/>
        <v>45715</v>
      </c>
      <c r="C584" s="11" t="str">
        <f t="shared" si="54"/>
        <v>2025</v>
      </c>
      <c r="D584" s="10" t="str">
        <f t="shared" si="55"/>
        <v>Q1</v>
      </c>
      <c r="E584" s="10">
        <f t="shared" si="56"/>
        <v>2</v>
      </c>
      <c r="F584" s="10" t="str">
        <f t="shared" si="57"/>
        <v>Feb</v>
      </c>
      <c r="G584" s="10" t="str">
        <f t="shared" si="58"/>
        <v>Feb 2025</v>
      </c>
    </row>
    <row r="585" spans="1:7" x14ac:dyDescent="0.3">
      <c r="A585" s="10" t="s">
        <v>3294</v>
      </c>
      <c r="B585" s="11">
        <f t="shared" si="59"/>
        <v>45716</v>
      </c>
      <c r="C585" s="11" t="str">
        <f t="shared" si="54"/>
        <v>2025</v>
      </c>
      <c r="D585" s="10" t="str">
        <f t="shared" si="55"/>
        <v>Q1</v>
      </c>
      <c r="E585" s="10">
        <f t="shared" si="56"/>
        <v>2</v>
      </c>
      <c r="F585" s="10" t="str">
        <f t="shared" si="57"/>
        <v>Feb</v>
      </c>
      <c r="G585" s="10" t="str">
        <f t="shared" si="58"/>
        <v>Feb 2025</v>
      </c>
    </row>
    <row r="586" spans="1:7" x14ac:dyDescent="0.3">
      <c r="A586" s="10" t="s">
        <v>3295</v>
      </c>
      <c r="B586" s="11">
        <f t="shared" si="59"/>
        <v>45717</v>
      </c>
      <c r="C586" s="11" t="str">
        <f t="shared" si="54"/>
        <v>2025</v>
      </c>
      <c r="D586" s="10" t="str">
        <f t="shared" si="55"/>
        <v>Q1</v>
      </c>
      <c r="E586" s="10">
        <f t="shared" si="56"/>
        <v>3</v>
      </c>
      <c r="F586" s="10" t="str">
        <f t="shared" si="57"/>
        <v>Mar</v>
      </c>
      <c r="G586" s="10" t="str">
        <f t="shared" si="58"/>
        <v>Mar 2025</v>
      </c>
    </row>
    <row r="587" spans="1:7" x14ac:dyDescent="0.3">
      <c r="A587" s="10" t="s">
        <v>3296</v>
      </c>
      <c r="B587" s="11">
        <f t="shared" si="59"/>
        <v>45718</v>
      </c>
      <c r="C587" s="11" t="str">
        <f t="shared" si="54"/>
        <v>2025</v>
      </c>
      <c r="D587" s="10" t="str">
        <f t="shared" si="55"/>
        <v>Q1</v>
      </c>
      <c r="E587" s="10">
        <f t="shared" si="56"/>
        <v>3</v>
      </c>
      <c r="F587" s="10" t="str">
        <f t="shared" si="57"/>
        <v>Mar</v>
      </c>
      <c r="G587" s="10" t="str">
        <f t="shared" si="58"/>
        <v>Mar 2025</v>
      </c>
    </row>
    <row r="588" spans="1:7" x14ac:dyDescent="0.3">
      <c r="A588" s="10" t="s">
        <v>3297</v>
      </c>
      <c r="B588" s="11">
        <f t="shared" si="59"/>
        <v>45719</v>
      </c>
      <c r="C588" s="11" t="str">
        <f t="shared" si="54"/>
        <v>2025</v>
      </c>
      <c r="D588" s="10" t="str">
        <f t="shared" si="55"/>
        <v>Q1</v>
      </c>
      <c r="E588" s="10">
        <f t="shared" si="56"/>
        <v>3</v>
      </c>
      <c r="F588" s="10" t="str">
        <f t="shared" si="57"/>
        <v>Mar</v>
      </c>
      <c r="G588" s="10" t="str">
        <f t="shared" si="58"/>
        <v>Mar 2025</v>
      </c>
    </row>
    <row r="589" spans="1:7" x14ac:dyDescent="0.3">
      <c r="A589" s="10" t="s">
        <v>3298</v>
      </c>
      <c r="B589" s="11">
        <f t="shared" si="59"/>
        <v>45720</v>
      </c>
      <c r="C589" s="11" t="str">
        <f t="shared" si="54"/>
        <v>2025</v>
      </c>
      <c r="D589" s="10" t="str">
        <f t="shared" si="55"/>
        <v>Q1</v>
      </c>
      <c r="E589" s="10">
        <f t="shared" si="56"/>
        <v>3</v>
      </c>
      <c r="F589" s="10" t="str">
        <f t="shared" si="57"/>
        <v>Mar</v>
      </c>
      <c r="G589" s="10" t="str">
        <f t="shared" si="58"/>
        <v>Mar 2025</v>
      </c>
    </row>
    <row r="590" spans="1:7" x14ac:dyDescent="0.3">
      <c r="A590" s="10" t="s">
        <v>3299</v>
      </c>
      <c r="B590" s="11">
        <f t="shared" si="59"/>
        <v>45721</v>
      </c>
      <c r="C590" s="11" t="str">
        <f t="shared" si="54"/>
        <v>2025</v>
      </c>
      <c r="D590" s="10" t="str">
        <f t="shared" si="55"/>
        <v>Q1</v>
      </c>
      <c r="E590" s="10">
        <f t="shared" si="56"/>
        <v>3</v>
      </c>
      <c r="F590" s="10" t="str">
        <f t="shared" si="57"/>
        <v>Mar</v>
      </c>
      <c r="G590" s="10" t="str">
        <f t="shared" si="58"/>
        <v>Mar 2025</v>
      </c>
    </row>
    <row r="591" spans="1:7" x14ac:dyDescent="0.3">
      <c r="A591" s="10" t="s">
        <v>3300</v>
      </c>
      <c r="B591" s="11">
        <f t="shared" si="59"/>
        <v>45722</v>
      </c>
      <c r="C591" s="11" t="str">
        <f t="shared" si="54"/>
        <v>2025</v>
      </c>
      <c r="D591" s="10" t="str">
        <f t="shared" si="55"/>
        <v>Q1</v>
      </c>
      <c r="E591" s="10">
        <f t="shared" si="56"/>
        <v>3</v>
      </c>
      <c r="F591" s="10" t="str">
        <f t="shared" si="57"/>
        <v>Mar</v>
      </c>
      <c r="G591" s="10" t="str">
        <f t="shared" si="58"/>
        <v>Mar 2025</v>
      </c>
    </row>
    <row r="592" spans="1:7" x14ac:dyDescent="0.3">
      <c r="A592" s="10" t="s">
        <v>3301</v>
      </c>
      <c r="B592" s="11">
        <f t="shared" si="59"/>
        <v>45723</v>
      </c>
      <c r="C592" s="11" t="str">
        <f t="shared" si="54"/>
        <v>2025</v>
      </c>
      <c r="D592" s="10" t="str">
        <f t="shared" si="55"/>
        <v>Q1</v>
      </c>
      <c r="E592" s="10">
        <f t="shared" si="56"/>
        <v>3</v>
      </c>
      <c r="F592" s="10" t="str">
        <f t="shared" si="57"/>
        <v>Mar</v>
      </c>
      <c r="G592" s="10" t="str">
        <f t="shared" si="58"/>
        <v>Mar 2025</v>
      </c>
    </row>
    <row r="593" spans="1:7" x14ac:dyDescent="0.3">
      <c r="A593" s="10" t="s">
        <v>3302</v>
      </c>
      <c r="B593" s="11">
        <f t="shared" si="59"/>
        <v>45724</v>
      </c>
      <c r="C593" s="11" t="str">
        <f t="shared" si="54"/>
        <v>2025</v>
      </c>
      <c r="D593" s="10" t="str">
        <f t="shared" si="55"/>
        <v>Q1</v>
      </c>
      <c r="E593" s="10">
        <f t="shared" si="56"/>
        <v>3</v>
      </c>
      <c r="F593" s="10" t="str">
        <f t="shared" si="57"/>
        <v>Mar</v>
      </c>
      <c r="G593" s="10" t="str">
        <f t="shared" si="58"/>
        <v>Mar 2025</v>
      </c>
    </row>
    <row r="594" spans="1:7" x14ac:dyDescent="0.3">
      <c r="A594" s="10" t="s">
        <v>3303</v>
      </c>
      <c r="B594" s="11">
        <f t="shared" si="59"/>
        <v>45725</v>
      </c>
      <c r="C594" s="11" t="str">
        <f t="shared" si="54"/>
        <v>2025</v>
      </c>
      <c r="D594" s="10" t="str">
        <f t="shared" si="55"/>
        <v>Q1</v>
      </c>
      <c r="E594" s="10">
        <f t="shared" si="56"/>
        <v>3</v>
      </c>
      <c r="F594" s="10" t="str">
        <f t="shared" si="57"/>
        <v>Mar</v>
      </c>
      <c r="G594" s="10" t="str">
        <f t="shared" si="58"/>
        <v>Mar 2025</v>
      </c>
    </row>
    <row r="595" spans="1:7" x14ac:dyDescent="0.3">
      <c r="A595" s="10" t="s">
        <v>3304</v>
      </c>
      <c r="B595" s="11">
        <f t="shared" si="59"/>
        <v>45726</v>
      </c>
      <c r="C595" s="11" t="str">
        <f t="shared" si="54"/>
        <v>2025</v>
      </c>
      <c r="D595" s="10" t="str">
        <f t="shared" si="55"/>
        <v>Q1</v>
      </c>
      <c r="E595" s="10">
        <f t="shared" si="56"/>
        <v>3</v>
      </c>
      <c r="F595" s="10" t="str">
        <f t="shared" si="57"/>
        <v>Mar</v>
      </c>
      <c r="G595" s="10" t="str">
        <f t="shared" si="58"/>
        <v>Mar 2025</v>
      </c>
    </row>
    <row r="596" spans="1:7" x14ac:dyDescent="0.3">
      <c r="A596" s="10" t="s">
        <v>3305</v>
      </c>
      <c r="B596" s="11">
        <f t="shared" si="59"/>
        <v>45727</v>
      </c>
      <c r="C596" s="11" t="str">
        <f t="shared" si="54"/>
        <v>2025</v>
      </c>
      <c r="D596" s="10" t="str">
        <f t="shared" si="55"/>
        <v>Q1</v>
      </c>
      <c r="E596" s="10">
        <f t="shared" si="56"/>
        <v>3</v>
      </c>
      <c r="F596" s="10" t="str">
        <f t="shared" si="57"/>
        <v>Mar</v>
      </c>
      <c r="G596" s="10" t="str">
        <f t="shared" si="58"/>
        <v>Mar 2025</v>
      </c>
    </row>
    <row r="597" spans="1:7" x14ac:dyDescent="0.3">
      <c r="A597" s="10" t="s">
        <v>3306</v>
      </c>
      <c r="B597" s="11">
        <f t="shared" si="59"/>
        <v>45728</v>
      </c>
      <c r="C597" s="11" t="str">
        <f t="shared" si="54"/>
        <v>2025</v>
      </c>
      <c r="D597" s="10" t="str">
        <f t="shared" si="55"/>
        <v>Q1</v>
      </c>
      <c r="E597" s="10">
        <f t="shared" si="56"/>
        <v>3</v>
      </c>
      <c r="F597" s="10" t="str">
        <f t="shared" si="57"/>
        <v>Mar</v>
      </c>
      <c r="G597" s="10" t="str">
        <f t="shared" si="58"/>
        <v>Mar 2025</v>
      </c>
    </row>
    <row r="598" spans="1:7" x14ac:dyDescent="0.3">
      <c r="A598" s="10" t="s">
        <v>3307</v>
      </c>
      <c r="B598" s="11">
        <f t="shared" si="59"/>
        <v>45729</v>
      </c>
      <c r="C598" s="11" t="str">
        <f t="shared" si="54"/>
        <v>2025</v>
      </c>
      <c r="D598" s="10" t="str">
        <f t="shared" si="55"/>
        <v>Q1</v>
      </c>
      <c r="E598" s="10">
        <f t="shared" si="56"/>
        <v>3</v>
      </c>
      <c r="F598" s="10" t="str">
        <f t="shared" si="57"/>
        <v>Mar</v>
      </c>
      <c r="G598" s="10" t="str">
        <f t="shared" si="58"/>
        <v>Mar 2025</v>
      </c>
    </row>
    <row r="599" spans="1:7" x14ac:dyDescent="0.3">
      <c r="A599" s="10" t="s">
        <v>3308</v>
      </c>
      <c r="B599" s="11">
        <f t="shared" si="59"/>
        <v>45730</v>
      </c>
      <c r="C599" s="11" t="str">
        <f t="shared" si="54"/>
        <v>2025</v>
      </c>
      <c r="D599" s="10" t="str">
        <f t="shared" si="55"/>
        <v>Q1</v>
      </c>
      <c r="E599" s="10">
        <f t="shared" si="56"/>
        <v>3</v>
      </c>
      <c r="F599" s="10" t="str">
        <f t="shared" si="57"/>
        <v>Mar</v>
      </c>
      <c r="G599" s="10" t="str">
        <f t="shared" si="58"/>
        <v>Mar 2025</v>
      </c>
    </row>
    <row r="600" spans="1:7" x14ac:dyDescent="0.3">
      <c r="A600" s="10" t="s">
        <v>3309</v>
      </c>
      <c r="B600" s="11">
        <f t="shared" si="59"/>
        <v>45731</v>
      </c>
      <c r="C600" s="11" t="str">
        <f t="shared" si="54"/>
        <v>2025</v>
      </c>
      <c r="D600" s="10" t="str">
        <f t="shared" si="55"/>
        <v>Q1</v>
      </c>
      <c r="E600" s="10">
        <f t="shared" si="56"/>
        <v>3</v>
      </c>
      <c r="F600" s="10" t="str">
        <f t="shared" si="57"/>
        <v>Mar</v>
      </c>
      <c r="G600" s="10" t="str">
        <f t="shared" si="58"/>
        <v>Mar 2025</v>
      </c>
    </row>
    <row r="601" spans="1:7" x14ac:dyDescent="0.3">
      <c r="A601" s="10" t="s">
        <v>3310</v>
      </c>
      <c r="B601" s="11">
        <f t="shared" si="59"/>
        <v>45732</v>
      </c>
      <c r="C601" s="11" t="str">
        <f t="shared" si="54"/>
        <v>2025</v>
      </c>
      <c r="D601" s="10" t="str">
        <f t="shared" si="55"/>
        <v>Q1</v>
      </c>
      <c r="E601" s="10">
        <f t="shared" si="56"/>
        <v>3</v>
      </c>
      <c r="F601" s="10" t="str">
        <f t="shared" si="57"/>
        <v>Mar</v>
      </c>
      <c r="G601" s="10" t="str">
        <f t="shared" si="58"/>
        <v>Mar 2025</v>
      </c>
    </row>
    <row r="602" spans="1:7" x14ac:dyDescent="0.3">
      <c r="A602" s="10" t="s">
        <v>3311</v>
      </c>
      <c r="B602" s="11">
        <f t="shared" si="59"/>
        <v>45733</v>
      </c>
      <c r="C602" s="11" t="str">
        <f t="shared" si="54"/>
        <v>2025</v>
      </c>
      <c r="D602" s="10" t="str">
        <f t="shared" si="55"/>
        <v>Q1</v>
      </c>
      <c r="E602" s="10">
        <f t="shared" si="56"/>
        <v>3</v>
      </c>
      <c r="F602" s="10" t="str">
        <f t="shared" si="57"/>
        <v>Mar</v>
      </c>
      <c r="G602" s="10" t="str">
        <f t="shared" si="58"/>
        <v>Mar 2025</v>
      </c>
    </row>
    <row r="603" spans="1:7" x14ac:dyDescent="0.3">
      <c r="A603" s="10" t="s">
        <v>3312</v>
      </c>
      <c r="B603" s="11">
        <f t="shared" si="59"/>
        <v>45734</v>
      </c>
      <c r="C603" s="11" t="str">
        <f t="shared" si="54"/>
        <v>2025</v>
      </c>
      <c r="D603" s="10" t="str">
        <f t="shared" si="55"/>
        <v>Q1</v>
      </c>
      <c r="E603" s="10">
        <f t="shared" si="56"/>
        <v>3</v>
      </c>
      <c r="F603" s="10" t="str">
        <f t="shared" si="57"/>
        <v>Mar</v>
      </c>
      <c r="G603" s="10" t="str">
        <f t="shared" si="58"/>
        <v>Mar 2025</v>
      </c>
    </row>
    <row r="604" spans="1:7" x14ac:dyDescent="0.3">
      <c r="A604" s="10" t="s">
        <v>3313</v>
      </c>
      <c r="B604" s="11">
        <f t="shared" si="59"/>
        <v>45735</v>
      </c>
      <c r="C604" s="11" t="str">
        <f t="shared" si="54"/>
        <v>2025</v>
      </c>
      <c r="D604" s="10" t="str">
        <f t="shared" si="55"/>
        <v>Q1</v>
      </c>
      <c r="E604" s="10">
        <f t="shared" si="56"/>
        <v>3</v>
      </c>
      <c r="F604" s="10" t="str">
        <f t="shared" si="57"/>
        <v>Mar</v>
      </c>
      <c r="G604" s="10" t="str">
        <f t="shared" si="58"/>
        <v>Mar 2025</v>
      </c>
    </row>
    <row r="605" spans="1:7" x14ac:dyDescent="0.3">
      <c r="A605" s="10" t="s">
        <v>3314</v>
      </c>
      <c r="B605" s="11">
        <f t="shared" si="59"/>
        <v>45736</v>
      </c>
      <c r="C605" s="11" t="str">
        <f t="shared" si="54"/>
        <v>2025</v>
      </c>
      <c r="D605" s="10" t="str">
        <f t="shared" si="55"/>
        <v>Q1</v>
      </c>
      <c r="E605" s="10">
        <f t="shared" si="56"/>
        <v>3</v>
      </c>
      <c r="F605" s="10" t="str">
        <f t="shared" si="57"/>
        <v>Mar</v>
      </c>
      <c r="G605" s="10" t="str">
        <f t="shared" si="58"/>
        <v>Mar 2025</v>
      </c>
    </row>
    <row r="606" spans="1:7" x14ac:dyDescent="0.3">
      <c r="A606" s="10" t="s">
        <v>3315</v>
      </c>
      <c r="B606" s="11">
        <f t="shared" si="59"/>
        <v>45737</v>
      </c>
      <c r="C606" s="11" t="str">
        <f t="shared" si="54"/>
        <v>2025</v>
      </c>
      <c r="D606" s="10" t="str">
        <f t="shared" si="55"/>
        <v>Q1</v>
      </c>
      <c r="E606" s="10">
        <f t="shared" si="56"/>
        <v>3</v>
      </c>
      <c r="F606" s="10" t="str">
        <f t="shared" si="57"/>
        <v>Mar</v>
      </c>
      <c r="G606" s="10" t="str">
        <f t="shared" si="58"/>
        <v>Mar 2025</v>
      </c>
    </row>
    <row r="607" spans="1:7" x14ac:dyDescent="0.3">
      <c r="A607" s="10" t="s">
        <v>3316</v>
      </c>
      <c r="B607" s="11">
        <f t="shared" si="59"/>
        <v>45738</v>
      </c>
      <c r="C607" s="11" t="str">
        <f t="shared" si="54"/>
        <v>2025</v>
      </c>
      <c r="D607" s="10" t="str">
        <f t="shared" si="55"/>
        <v>Q1</v>
      </c>
      <c r="E607" s="10">
        <f t="shared" si="56"/>
        <v>3</v>
      </c>
      <c r="F607" s="10" t="str">
        <f t="shared" si="57"/>
        <v>Mar</v>
      </c>
      <c r="G607" s="10" t="str">
        <f t="shared" si="58"/>
        <v>Mar 2025</v>
      </c>
    </row>
    <row r="608" spans="1:7" x14ac:dyDescent="0.3">
      <c r="A608" s="10" t="s">
        <v>3317</v>
      </c>
      <c r="B608" s="11">
        <f t="shared" si="59"/>
        <v>45739</v>
      </c>
      <c r="C608" s="11" t="str">
        <f t="shared" si="54"/>
        <v>2025</v>
      </c>
      <c r="D608" s="10" t="str">
        <f t="shared" si="55"/>
        <v>Q1</v>
      </c>
      <c r="E608" s="10">
        <f t="shared" si="56"/>
        <v>3</v>
      </c>
      <c r="F608" s="10" t="str">
        <f t="shared" si="57"/>
        <v>Mar</v>
      </c>
      <c r="G608" s="10" t="str">
        <f t="shared" si="58"/>
        <v>Mar 2025</v>
      </c>
    </row>
    <row r="609" spans="1:7" x14ac:dyDescent="0.3">
      <c r="A609" s="10" t="s">
        <v>3318</v>
      </c>
      <c r="B609" s="11">
        <f t="shared" si="59"/>
        <v>45740</v>
      </c>
      <c r="C609" s="11" t="str">
        <f t="shared" si="54"/>
        <v>2025</v>
      </c>
      <c r="D609" s="10" t="str">
        <f t="shared" si="55"/>
        <v>Q1</v>
      </c>
      <c r="E609" s="10">
        <f t="shared" si="56"/>
        <v>3</v>
      </c>
      <c r="F609" s="10" t="str">
        <f t="shared" si="57"/>
        <v>Mar</v>
      </c>
      <c r="G609" s="10" t="str">
        <f t="shared" si="58"/>
        <v>Mar 2025</v>
      </c>
    </row>
    <row r="610" spans="1:7" x14ac:dyDescent="0.3">
      <c r="A610" s="10" t="s">
        <v>3319</v>
      </c>
      <c r="B610" s="11">
        <f t="shared" si="59"/>
        <v>45741</v>
      </c>
      <c r="C610" s="11" t="str">
        <f t="shared" si="54"/>
        <v>2025</v>
      </c>
      <c r="D610" s="10" t="str">
        <f t="shared" si="55"/>
        <v>Q1</v>
      </c>
      <c r="E610" s="10">
        <f t="shared" si="56"/>
        <v>3</v>
      </c>
      <c r="F610" s="10" t="str">
        <f t="shared" si="57"/>
        <v>Mar</v>
      </c>
      <c r="G610" s="10" t="str">
        <f t="shared" si="58"/>
        <v>Mar 2025</v>
      </c>
    </row>
    <row r="611" spans="1:7" x14ac:dyDescent="0.3">
      <c r="A611" s="10" t="s">
        <v>3320</v>
      </c>
      <c r="B611" s="11">
        <f t="shared" si="59"/>
        <v>45742</v>
      </c>
      <c r="C611" s="11" t="str">
        <f t="shared" si="54"/>
        <v>2025</v>
      </c>
      <c r="D611" s="10" t="str">
        <f t="shared" si="55"/>
        <v>Q1</v>
      </c>
      <c r="E611" s="10">
        <f t="shared" si="56"/>
        <v>3</v>
      </c>
      <c r="F611" s="10" t="str">
        <f t="shared" si="57"/>
        <v>Mar</v>
      </c>
      <c r="G611" s="10" t="str">
        <f t="shared" si="58"/>
        <v>Mar 2025</v>
      </c>
    </row>
    <row r="612" spans="1:7" x14ac:dyDescent="0.3">
      <c r="A612" s="10" t="s">
        <v>3321</v>
      </c>
      <c r="B612" s="11">
        <f t="shared" si="59"/>
        <v>45743</v>
      </c>
      <c r="C612" s="11" t="str">
        <f t="shared" si="54"/>
        <v>2025</v>
      </c>
      <c r="D612" s="10" t="str">
        <f t="shared" si="55"/>
        <v>Q1</v>
      </c>
      <c r="E612" s="10">
        <f t="shared" si="56"/>
        <v>3</v>
      </c>
      <c r="F612" s="10" t="str">
        <f t="shared" si="57"/>
        <v>Mar</v>
      </c>
      <c r="G612" s="10" t="str">
        <f t="shared" si="58"/>
        <v>Mar 2025</v>
      </c>
    </row>
    <row r="613" spans="1:7" x14ac:dyDescent="0.3">
      <c r="A613" s="10" t="s">
        <v>3322</v>
      </c>
      <c r="B613" s="11">
        <f t="shared" si="59"/>
        <v>45744</v>
      </c>
      <c r="C613" s="11" t="str">
        <f t="shared" si="54"/>
        <v>2025</v>
      </c>
      <c r="D613" s="10" t="str">
        <f t="shared" si="55"/>
        <v>Q1</v>
      </c>
      <c r="E613" s="10">
        <f t="shared" si="56"/>
        <v>3</v>
      </c>
      <c r="F613" s="10" t="str">
        <f t="shared" si="57"/>
        <v>Mar</v>
      </c>
      <c r="G613" s="10" t="str">
        <f t="shared" si="58"/>
        <v>Mar 2025</v>
      </c>
    </row>
    <row r="614" spans="1:7" x14ac:dyDescent="0.3">
      <c r="A614" s="10" t="s">
        <v>3323</v>
      </c>
      <c r="B614" s="11">
        <f t="shared" si="59"/>
        <v>45745</v>
      </c>
      <c r="C614" s="11" t="str">
        <f t="shared" si="54"/>
        <v>2025</v>
      </c>
      <c r="D614" s="10" t="str">
        <f t="shared" si="55"/>
        <v>Q1</v>
      </c>
      <c r="E614" s="10">
        <f t="shared" si="56"/>
        <v>3</v>
      </c>
      <c r="F614" s="10" t="str">
        <f t="shared" si="57"/>
        <v>Mar</v>
      </c>
      <c r="G614" s="10" t="str">
        <f t="shared" si="58"/>
        <v>Mar 2025</v>
      </c>
    </row>
    <row r="615" spans="1:7" x14ac:dyDescent="0.3">
      <c r="A615" s="10" t="s">
        <v>3324</v>
      </c>
      <c r="B615" s="11">
        <f t="shared" si="59"/>
        <v>45746</v>
      </c>
      <c r="C615" s="11" t="str">
        <f t="shared" si="54"/>
        <v>2025</v>
      </c>
      <c r="D615" s="10" t="str">
        <f t="shared" si="55"/>
        <v>Q1</v>
      </c>
      <c r="E615" s="10">
        <f t="shared" si="56"/>
        <v>3</v>
      </c>
      <c r="F615" s="10" t="str">
        <f t="shared" si="57"/>
        <v>Mar</v>
      </c>
      <c r="G615" s="10" t="str">
        <f t="shared" si="58"/>
        <v>Mar 2025</v>
      </c>
    </row>
    <row r="616" spans="1:7" x14ac:dyDescent="0.3">
      <c r="A616" s="10" t="s">
        <v>3325</v>
      </c>
      <c r="B616" s="11">
        <f t="shared" si="59"/>
        <v>45747</v>
      </c>
      <c r="C616" s="11" t="str">
        <f t="shared" si="54"/>
        <v>2025</v>
      </c>
      <c r="D616" s="10" t="str">
        <f t="shared" si="55"/>
        <v>Q1</v>
      </c>
      <c r="E616" s="10">
        <f t="shared" si="56"/>
        <v>3</v>
      </c>
      <c r="F616" s="10" t="str">
        <f t="shared" si="57"/>
        <v>Mar</v>
      </c>
      <c r="G616" s="10" t="str">
        <f t="shared" si="58"/>
        <v>Mar 2025</v>
      </c>
    </row>
    <row r="617" spans="1:7" x14ac:dyDescent="0.3">
      <c r="A617" s="10" t="s">
        <v>3326</v>
      </c>
      <c r="B617" s="11">
        <f t="shared" si="59"/>
        <v>45748</v>
      </c>
      <c r="C617" s="11" t="str">
        <f t="shared" si="54"/>
        <v>2025</v>
      </c>
      <c r="D617" s="10" t="str">
        <f t="shared" si="55"/>
        <v>Q2</v>
      </c>
      <c r="E617" s="10">
        <f t="shared" si="56"/>
        <v>4</v>
      </c>
      <c r="F617" s="10" t="str">
        <f t="shared" si="57"/>
        <v>Apr</v>
      </c>
      <c r="G617" s="10" t="str">
        <f t="shared" si="58"/>
        <v>Apr 2025</v>
      </c>
    </row>
    <row r="618" spans="1:7" x14ac:dyDescent="0.3">
      <c r="A618" s="10" t="s">
        <v>3327</v>
      </c>
      <c r="B618" s="11">
        <f t="shared" si="59"/>
        <v>45749</v>
      </c>
      <c r="C618" s="11" t="str">
        <f t="shared" si="54"/>
        <v>2025</v>
      </c>
      <c r="D618" s="10" t="str">
        <f t="shared" si="55"/>
        <v>Q2</v>
      </c>
      <c r="E618" s="10">
        <f t="shared" si="56"/>
        <v>4</v>
      </c>
      <c r="F618" s="10" t="str">
        <f t="shared" si="57"/>
        <v>Apr</v>
      </c>
      <c r="G618" s="10" t="str">
        <f t="shared" si="58"/>
        <v>Apr 2025</v>
      </c>
    </row>
    <row r="619" spans="1:7" x14ac:dyDescent="0.3">
      <c r="A619" s="10" t="s">
        <v>3328</v>
      </c>
      <c r="B619" s="11">
        <f t="shared" si="59"/>
        <v>45750</v>
      </c>
      <c r="C619" s="11" t="str">
        <f t="shared" si="54"/>
        <v>2025</v>
      </c>
      <c r="D619" s="10" t="str">
        <f t="shared" si="55"/>
        <v>Q2</v>
      </c>
      <c r="E619" s="10">
        <f t="shared" si="56"/>
        <v>4</v>
      </c>
      <c r="F619" s="10" t="str">
        <f t="shared" si="57"/>
        <v>Apr</v>
      </c>
      <c r="G619" s="10" t="str">
        <f t="shared" si="58"/>
        <v>Apr 2025</v>
      </c>
    </row>
    <row r="620" spans="1:7" x14ac:dyDescent="0.3">
      <c r="A620" s="10" t="s">
        <v>3329</v>
      </c>
      <c r="B620" s="11">
        <f t="shared" si="59"/>
        <v>45751</v>
      </c>
      <c r="C620" s="11" t="str">
        <f t="shared" si="54"/>
        <v>2025</v>
      </c>
      <c r="D620" s="10" t="str">
        <f t="shared" si="55"/>
        <v>Q2</v>
      </c>
      <c r="E620" s="10">
        <f t="shared" si="56"/>
        <v>4</v>
      </c>
      <c r="F620" s="10" t="str">
        <f t="shared" si="57"/>
        <v>Apr</v>
      </c>
      <c r="G620" s="10" t="str">
        <f t="shared" si="58"/>
        <v>Apr 2025</v>
      </c>
    </row>
    <row r="621" spans="1:7" x14ac:dyDescent="0.3">
      <c r="A621" s="10" t="s">
        <v>3330</v>
      </c>
      <c r="B621" s="11">
        <f t="shared" si="59"/>
        <v>45752</v>
      </c>
      <c r="C621" s="11" t="str">
        <f t="shared" si="54"/>
        <v>2025</v>
      </c>
      <c r="D621" s="10" t="str">
        <f t="shared" si="55"/>
        <v>Q2</v>
      </c>
      <c r="E621" s="10">
        <f t="shared" si="56"/>
        <v>4</v>
      </c>
      <c r="F621" s="10" t="str">
        <f t="shared" si="57"/>
        <v>Apr</v>
      </c>
      <c r="G621" s="10" t="str">
        <f t="shared" si="58"/>
        <v>Apr 2025</v>
      </c>
    </row>
    <row r="622" spans="1:7" x14ac:dyDescent="0.3">
      <c r="A622" s="10" t="s">
        <v>3331</v>
      </c>
      <c r="B622" s="11">
        <f t="shared" si="59"/>
        <v>45753</v>
      </c>
      <c r="C622" s="11" t="str">
        <f t="shared" si="54"/>
        <v>2025</v>
      </c>
      <c r="D622" s="10" t="str">
        <f t="shared" si="55"/>
        <v>Q2</v>
      </c>
      <c r="E622" s="10">
        <f t="shared" si="56"/>
        <v>4</v>
      </c>
      <c r="F622" s="10" t="str">
        <f t="shared" si="57"/>
        <v>Apr</v>
      </c>
      <c r="G622" s="10" t="str">
        <f t="shared" si="58"/>
        <v>Apr 2025</v>
      </c>
    </row>
    <row r="623" spans="1:7" x14ac:dyDescent="0.3">
      <c r="A623" s="10" t="s">
        <v>3332</v>
      </c>
      <c r="B623" s="11">
        <f t="shared" si="59"/>
        <v>45754</v>
      </c>
      <c r="C623" s="11" t="str">
        <f t="shared" si="54"/>
        <v>2025</v>
      </c>
      <c r="D623" s="10" t="str">
        <f t="shared" si="55"/>
        <v>Q2</v>
      </c>
      <c r="E623" s="10">
        <f t="shared" si="56"/>
        <v>4</v>
      </c>
      <c r="F623" s="10" t="str">
        <f t="shared" si="57"/>
        <v>Apr</v>
      </c>
      <c r="G623" s="10" t="str">
        <f t="shared" si="58"/>
        <v>Apr 2025</v>
      </c>
    </row>
    <row r="624" spans="1:7" x14ac:dyDescent="0.3">
      <c r="A624" s="10" t="s">
        <v>3333</v>
      </c>
      <c r="B624" s="11">
        <f t="shared" si="59"/>
        <v>45755</v>
      </c>
      <c r="C624" s="11" t="str">
        <f t="shared" si="54"/>
        <v>2025</v>
      </c>
      <c r="D624" s="10" t="str">
        <f t="shared" si="55"/>
        <v>Q2</v>
      </c>
      <c r="E624" s="10">
        <f t="shared" si="56"/>
        <v>4</v>
      </c>
      <c r="F624" s="10" t="str">
        <f t="shared" si="57"/>
        <v>Apr</v>
      </c>
      <c r="G624" s="10" t="str">
        <f t="shared" si="58"/>
        <v>Apr 2025</v>
      </c>
    </row>
    <row r="625" spans="1:7" x14ac:dyDescent="0.3">
      <c r="A625" s="10" t="s">
        <v>3334</v>
      </c>
      <c r="B625" s="11">
        <f t="shared" si="59"/>
        <v>45756</v>
      </c>
      <c r="C625" s="11" t="str">
        <f t="shared" si="54"/>
        <v>2025</v>
      </c>
      <c r="D625" s="10" t="str">
        <f t="shared" si="55"/>
        <v>Q2</v>
      </c>
      <c r="E625" s="10">
        <f t="shared" si="56"/>
        <v>4</v>
      </c>
      <c r="F625" s="10" t="str">
        <f t="shared" si="57"/>
        <v>Apr</v>
      </c>
      <c r="G625" s="10" t="str">
        <f t="shared" si="58"/>
        <v>Apr 2025</v>
      </c>
    </row>
    <row r="626" spans="1:7" x14ac:dyDescent="0.3">
      <c r="A626" s="10" t="s">
        <v>3335</v>
      </c>
      <c r="B626" s="11">
        <f t="shared" si="59"/>
        <v>45757</v>
      </c>
      <c r="C626" s="11" t="str">
        <f t="shared" si="54"/>
        <v>2025</v>
      </c>
      <c r="D626" s="10" t="str">
        <f t="shared" si="55"/>
        <v>Q2</v>
      </c>
      <c r="E626" s="10">
        <f t="shared" si="56"/>
        <v>4</v>
      </c>
      <c r="F626" s="10" t="str">
        <f t="shared" si="57"/>
        <v>Apr</v>
      </c>
      <c r="G626" s="10" t="str">
        <f t="shared" si="58"/>
        <v>Apr 2025</v>
      </c>
    </row>
    <row r="627" spans="1:7" x14ac:dyDescent="0.3">
      <c r="A627" s="10" t="s">
        <v>3336</v>
      </c>
      <c r="B627" s="11">
        <f t="shared" si="59"/>
        <v>45758</v>
      </c>
      <c r="C627" s="11" t="str">
        <f t="shared" si="54"/>
        <v>2025</v>
      </c>
      <c r="D627" s="10" t="str">
        <f t="shared" si="55"/>
        <v>Q2</v>
      </c>
      <c r="E627" s="10">
        <f t="shared" si="56"/>
        <v>4</v>
      </c>
      <c r="F627" s="10" t="str">
        <f t="shared" si="57"/>
        <v>Apr</v>
      </c>
      <c r="G627" s="10" t="str">
        <f t="shared" si="58"/>
        <v>Apr 2025</v>
      </c>
    </row>
    <row r="628" spans="1:7" x14ac:dyDescent="0.3">
      <c r="A628" s="10" t="s">
        <v>3337</v>
      </c>
      <c r="B628" s="11">
        <f t="shared" si="59"/>
        <v>45759</v>
      </c>
      <c r="C628" s="11" t="str">
        <f t="shared" si="54"/>
        <v>2025</v>
      </c>
      <c r="D628" s="10" t="str">
        <f t="shared" si="55"/>
        <v>Q2</v>
      </c>
      <c r="E628" s="10">
        <f t="shared" si="56"/>
        <v>4</v>
      </c>
      <c r="F628" s="10" t="str">
        <f t="shared" si="57"/>
        <v>Apr</v>
      </c>
      <c r="G628" s="10" t="str">
        <f t="shared" si="58"/>
        <v>Apr 2025</v>
      </c>
    </row>
    <row r="629" spans="1:7" x14ac:dyDescent="0.3">
      <c r="A629" s="10" t="s">
        <v>3338</v>
      </c>
      <c r="B629" s="11">
        <f t="shared" si="59"/>
        <v>45760</v>
      </c>
      <c r="C629" s="11" t="str">
        <f t="shared" si="54"/>
        <v>2025</v>
      </c>
      <c r="D629" s="10" t="str">
        <f t="shared" si="55"/>
        <v>Q2</v>
      </c>
      <c r="E629" s="10">
        <f t="shared" si="56"/>
        <v>4</v>
      </c>
      <c r="F629" s="10" t="str">
        <f t="shared" si="57"/>
        <v>Apr</v>
      </c>
      <c r="G629" s="10" t="str">
        <f t="shared" si="58"/>
        <v>Apr 2025</v>
      </c>
    </row>
    <row r="630" spans="1:7" x14ac:dyDescent="0.3">
      <c r="A630" s="10" t="s">
        <v>3339</v>
      </c>
      <c r="B630" s="11">
        <f t="shared" si="59"/>
        <v>45761</v>
      </c>
      <c r="C630" s="11" t="str">
        <f t="shared" si="54"/>
        <v>2025</v>
      </c>
      <c r="D630" s="10" t="str">
        <f t="shared" si="55"/>
        <v>Q2</v>
      </c>
      <c r="E630" s="10">
        <f t="shared" si="56"/>
        <v>4</v>
      </c>
      <c r="F630" s="10" t="str">
        <f t="shared" si="57"/>
        <v>Apr</v>
      </c>
      <c r="G630" s="10" t="str">
        <f t="shared" si="58"/>
        <v>Apr 2025</v>
      </c>
    </row>
    <row r="631" spans="1:7" x14ac:dyDescent="0.3">
      <c r="A631" s="10" t="s">
        <v>3340</v>
      </c>
      <c r="B631" s="11">
        <f t="shared" si="59"/>
        <v>45762</v>
      </c>
      <c r="C631" s="11" t="str">
        <f t="shared" si="54"/>
        <v>2025</v>
      </c>
      <c r="D631" s="10" t="str">
        <f t="shared" si="55"/>
        <v>Q2</v>
      </c>
      <c r="E631" s="10">
        <f t="shared" si="56"/>
        <v>4</v>
      </c>
      <c r="F631" s="10" t="str">
        <f t="shared" si="57"/>
        <v>Apr</v>
      </c>
      <c r="G631" s="10" t="str">
        <f t="shared" si="58"/>
        <v>Apr 2025</v>
      </c>
    </row>
    <row r="632" spans="1:7" x14ac:dyDescent="0.3">
      <c r="A632" s="10" t="s">
        <v>3341</v>
      </c>
      <c r="B632" s="11">
        <f t="shared" si="59"/>
        <v>45763</v>
      </c>
      <c r="C632" s="11" t="str">
        <f t="shared" si="54"/>
        <v>2025</v>
      </c>
      <c r="D632" s="10" t="str">
        <f t="shared" si="55"/>
        <v>Q2</v>
      </c>
      <c r="E632" s="10">
        <f t="shared" si="56"/>
        <v>4</v>
      </c>
      <c r="F632" s="10" t="str">
        <f t="shared" si="57"/>
        <v>Apr</v>
      </c>
      <c r="G632" s="10" t="str">
        <f t="shared" si="58"/>
        <v>Apr 2025</v>
      </c>
    </row>
    <row r="633" spans="1:7" x14ac:dyDescent="0.3">
      <c r="A633" s="10" t="s">
        <v>3342</v>
      </c>
      <c r="B633" s="11">
        <f t="shared" si="59"/>
        <v>45764</v>
      </c>
      <c r="C633" s="11" t="str">
        <f t="shared" si="54"/>
        <v>2025</v>
      </c>
      <c r="D633" s="10" t="str">
        <f t="shared" si="55"/>
        <v>Q2</v>
      </c>
      <c r="E633" s="10">
        <f t="shared" si="56"/>
        <v>4</v>
      </c>
      <c r="F633" s="10" t="str">
        <f t="shared" si="57"/>
        <v>Apr</v>
      </c>
      <c r="G633" s="10" t="str">
        <f t="shared" si="58"/>
        <v>Apr 2025</v>
      </c>
    </row>
    <row r="634" spans="1:7" x14ac:dyDescent="0.3">
      <c r="A634" s="10" t="s">
        <v>3343</v>
      </c>
      <c r="B634" s="11">
        <f t="shared" si="59"/>
        <v>45765</v>
      </c>
      <c r="C634" s="11" t="str">
        <f t="shared" si="54"/>
        <v>2025</v>
      </c>
      <c r="D634" s="10" t="str">
        <f t="shared" si="55"/>
        <v>Q2</v>
      </c>
      <c r="E634" s="10">
        <f t="shared" si="56"/>
        <v>4</v>
      </c>
      <c r="F634" s="10" t="str">
        <f t="shared" si="57"/>
        <v>Apr</v>
      </c>
      <c r="G634" s="10" t="str">
        <f t="shared" si="58"/>
        <v>Apr 2025</v>
      </c>
    </row>
    <row r="635" spans="1:7" x14ac:dyDescent="0.3">
      <c r="A635" s="10" t="s">
        <v>3344</v>
      </c>
      <c r="B635" s="11">
        <f t="shared" si="59"/>
        <v>45766</v>
      </c>
      <c r="C635" s="11" t="str">
        <f t="shared" si="54"/>
        <v>2025</v>
      </c>
      <c r="D635" s="10" t="str">
        <f t="shared" si="55"/>
        <v>Q2</v>
      </c>
      <c r="E635" s="10">
        <f t="shared" si="56"/>
        <v>4</v>
      </c>
      <c r="F635" s="10" t="str">
        <f t="shared" si="57"/>
        <v>Apr</v>
      </c>
      <c r="G635" s="10" t="str">
        <f t="shared" si="58"/>
        <v>Apr 2025</v>
      </c>
    </row>
    <row r="636" spans="1:7" x14ac:dyDescent="0.3">
      <c r="A636" s="10" t="s">
        <v>3345</v>
      </c>
      <c r="B636" s="11">
        <f t="shared" si="59"/>
        <v>45767</v>
      </c>
      <c r="C636" s="11" t="str">
        <f t="shared" si="54"/>
        <v>2025</v>
      </c>
      <c r="D636" s="10" t="str">
        <f t="shared" si="55"/>
        <v>Q2</v>
      </c>
      <c r="E636" s="10">
        <f t="shared" si="56"/>
        <v>4</v>
      </c>
      <c r="F636" s="10" t="str">
        <f t="shared" si="57"/>
        <v>Apr</v>
      </c>
      <c r="G636" s="10" t="str">
        <f t="shared" si="58"/>
        <v>Apr 2025</v>
      </c>
    </row>
    <row r="637" spans="1:7" x14ac:dyDescent="0.3">
      <c r="A637" s="10" t="s">
        <v>3346</v>
      </c>
      <c r="B637" s="11">
        <f t="shared" si="59"/>
        <v>45768</v>
      </c>
      <c r="C637" s="11" t="str">
        <f t="shared" si="54"/>
        <v>2025</v>
      </c>
      <c r="D637" s="10" t="str">
        <f t="shared" si="55"/>
        <v>Q2</v>
      </c>
      <c r="E637" s="10">
        <f t="shared" si="56"/>
        <v>4</v>
      </c>
      <c r="F637" s="10" t="str">
        <f t="shared" si="57"/>
        <v>Apr</v>
      </c>
      <c r="G637" s="10" t="str">
        <f t="shared" si="58"/>
        <v>Apr 2025</v>
      </c>
    </row>
    <row r="638" spans="1:7" x14ac:dyDescent="0.3">
      <c r="A638" s="10" t="s">
        <v>3347</v>
      </c>
      <c r="B638" s="11">
        <f t="shared" si="59"/>
        <v>45769</v>
      </c>
      <c r="C638" s="11" t="str">
        <f t="shared" si="54"/>
        <v>2025</v>
      </c>
      <c r="D638" s="10" t="str">
        <f t="shared" si="55"/>
        <v>Q2</v>
      </c>
      <c r="E638" s="10">
        <f t="shared" si="56"/>
        <v>4</v>
      </c>
      <c r="F638" s="10" t="str">
        <f t="shared" si="57"/>
        <v>Apr</v>
      </c>
      <c r="G638" s="10" t="str">
        <f t="shared" si="58"/>
        <v>Apr 2025</v>
      </c>
    </row>
    <row r="639" spans="1:7" x14ac:dyDescent="0.3">
      <c r="A639" s="10" t="s">
        <v>3348</v>
      </c>
      <c r="B639" s="11">
        <f t="shared" si="59"/>
        <v>45770</v>
      </c>
      <c r="C639" s="11" t="str">
        <f t="shared" si="54"/>
        <v>2025</v>
      </c>
      <c r="D639" s="10" t="str">
        <f t="shared" si="55"/>
        <v>Q2</v>
      </c>
      <c r="E639" s="10">
        <f t="shared" si="56"/>
        <v>4</v>
      </c>
      <c r="F639" s="10" t="str">
        <f t="shared" si="57"/>
        <v>Apr</v>
      </c>
      <c r="G639" s="10" t="str">
        <f t="shared" si="58"/>
        <v>Apr 2025</v>
      </c>
    </row>
    <row r="640" spans="1:7" x14ac:dyDescent="0.3">
      <c r="A640" s="10" t="s">
        <v>3349</v>
      </c>
      <c r="B640" s="11">
        <f t="shared" si="59"/>
        <v>45771</v>
      </c>
      <c r="C640" s="11" t="str">
        <f t="shared" si="54"/>
        <v>2025</v>
      </c>
      <c r="D640" s="10" t="str">
        <f t="shared" si="55"/>
        <v>Q2</v>
      </c>
      <c r="E640" s="10">
        <f t="shared" si="56"/>
        <v>4</v>
      </c>
      <c r="F640" s="10" t="str">
        <f t="shared" si="57"/>
        <v>Apr</v>
      </c>
      <c r="G640" s="10" t="str">
        <f t="shared" si="58"/>
        <v>Apr 2025</v>
      </c>
    </row>
    <row r="641" spans="1:7" x14ac:dyDescent="0.3">
      <c r="A641" s="10" t="s">
        <v>3350</v>
      </c>
      <c r="B641" s="11">
        <f t="shared" si="59"/>
        <v>45772</v>
      </c>
      <c r="C641" s="11" t="str">
        <f t="shared" si="54"/>
        <v>2025</v>
      </c>
      <c r="D641" s="10" t="str">
        <f t="shared" si="55"/>
        <v>Q2</v>
      </c>
      <c r="E641" s="10">
        <f t="shared" si="56"/>
        <v>4</v>
      </c>
      <c r="F641" s="10" t="str">
        <f t="shared" si="57"/>
        <v>Apr</v>
      </c>
      <c r="G641" s="10" t="str">
        <f t="shared" si="58"/>
        <v>Apr 2025</v>
      </c>
    </row>
    <row r="642" spans="1:7" x14ac:dyDescent="0.3">
      <c r="A642" s="10" t="s">
        <v>3351</v>
      </c>
      <c r="B642" s="11">
        <f t="shared" si="59"/>
        <v>45773</v>
      </c>
      <c r="C642" s="11" t="str">
        <f t="shared" si="54"/>
        <v>2025</v>
      </c>
      <c r="D642" s="10" t="str">
        <f t="shared" si="55"/>
        <v>Q2</v>
      </c>
      <c r="E642" s="10">
        <f t="shared" si="56"/>
        <v>4</v>
      </c>
      <c r="F642" s="10" t="str">
        <f t="shared" si="57"/>
        <v>Apr</v>
      </c>
      <c r="G642" s="10" t="str">
        <f t="shared" si="58"/>
        <v>Apr 2025</v>
      </c>
    </row>
    <row r="643" spans="1:7" x14ac:dyDescent="0.3">
      <c r="A643" s="10" t="s">
        <v>3352</v>
      </c>
      <c r="B643" s="11">
        <f t="shared" si="59"/>
        <v>45774</v>
      </c>
      <c r="C643" s="11" t="str">
        <f t="shared" ref="C643:C706" si="60">TEXT(B643,"YYYY")</f>
        <v>2025</v>
      </c>
      <c r="D643" s="10" t="str">
        <f t="shared" ref="D643:D706" si="61">"Q"&amp;ROUNDUP(MONTH(B643)/3,0)</f>
        <v>Q2</v>
      </c>
      <c r="E643" s="10">
        <f t="shared" ref="E643:E706" si="62">MONTH(B643)</f>
        <v>4</v>
      </c>
      <c r="F643" s="10" t="str">
        <f t="shared" ref="F643:F706" si="63">TEXT(B643,"MMM")</f>
        <v>Apr</v>
      </c>
      <c r="G643" s="10" t="str">
        <f t="shared" ref="G643:G706" si="64">TEXT(B643,"mmm yyyy")</f>
        <v>Apr 2025</v>
      </c>
    </row>
    <row r="644" spans="1:7" x14ac:dyDescent="0.3">
      <c r="A644" s="10" t="s">
        <v>3353</v>
      </c>
      <c r="B644" s="11">
        <f t="shared" ref="B644:B707" si="65">B643+1</f>
        <v>45775</v>
      </c>
      <c r="C644" s="11" t="str">
        <f t="shared" si="60"/>
        <v>2025</v>
      </c>
      <c r="D644" s="10" t="str">
        <f t="shared" si="61"/>
        <v>Q2</v>
      </c>
      <c r="E644" s="10">
        <f t="shared" si="62"/>
        <v>4</v>
      </c>
      <c r="F644" s="10" t="str">
        <f t="shared" si="63"/>
        <v>Apr</v>
      </c>
      <c r="G644" s="10" t="str">
        <f t="shared" si="64"/>
        <v>Apr 2025</v>
      </c>
    </row>
    <row r="645" spans="1:7" x14ac:dyDescent="0.3">
      <c r="A645" s="10" t="s">
        <v>3354</v>
      </c>
      <c r="B645" s="11">
        <f t="shared" si="65"/>
        <v>45776</v>
      </c>
      <c r="C645" s="11" t="str">
        <f t="shared" si="60"/>
        <v>2025</v>
      </c>
      <c r="D645" s="10" t="str">
        <f t="shared" si="61"/>
        <v>Q2</v>
      </c>
      <c r="E645" s="10">
        <f t="shared" si="62"/>
        <v>4</v>
      </c>
      <c r="F645" s="10" t="str">
        <f t="shared" si="63"/>
        <v>Apr</v>
      </c>
      <c r="G645" s="10" t="str">
        <f t="shared" si="64"/>
        <v>Apr 2025</v>
      </c>
    </row>
    <row r="646" spans="1:7" x14ac:dyDescent="0.3">
      <c r="A646" s="10" t="s">
        <v>3355</v>
      </c>
      <c r="B646" s="11">
        <f t="shared" si="65"/>
        <v>45777</v>
      </c>
      <c r="C646" s="11" t="str">
        <f t="shared" si="60"/>
        <v>2025</v>
      </c>
      <c r="D646" s="10" t="str">
        <f t="shared" si="61"/>
        <v>Q2</v>
      </c>
      <c r="E646" s="10">
        <f t="shared" si="62"/>
        <v>4</v>
      </c>
      <c r="F646" s="10" t="str">
        <f t="shared" si="63"/>
        <v>Apr</v>
      </c>
      <c r="G646" s="10" t="str">
        <f t="shared" si="64"/>
        <v>Apr 2025</v>
      </c>
    </row>
    <row r="647" spans="1:7" x14ac:dyDescent="0.3">
      <c r="A647" s="10" t="s">
        <v>3356</v>
      </c>
      <c r="B647" s="11">
        <f t="shared" si="65"/>
        <v>45778</v>
      </c>
      <c r="C647" s="11" t="str">
        <f t="shared" si="60"/>
        <v>2025</v>
      </c>
      <c r="D647" s="10" t="str">
        <f t="shared" si="61"/>
        <v>Q2</v>
      </c>
      <c r="E647" s="10">
        <f t="shared" si="62"/>
        <v>5</v>
      </c>
      <c r="F647" s="10" t="str">
        <f t="shared" si="63"/>
        <v>May</v>
      </c>
      <c r="G647" s="10" t="str">
        <f t="shared" si="64"/>
        <v>May 2025</v>
      </c>
    </row>
    <row r="648" spans="1:7" x14ac:dyDescent="0.3">
      <c r="A648" s="10" t="s">
        <v>3357</v>
      </c>
      <c r="B648" s="11">
        <f t="shared" si="65"/>
        <v>45779</v>
      </c>
      <c r="C648" s="11" t="str">
        <f t="shared" si="60"/>
        <v>2025</v>
      </c>
      <c r="D648" s="10" t="str">
        <f t="shared" si="61"/>
        <v>Q2</v>
      </c>
      <c r="E648" s="10">
        <f t="shared" si="62"/>
        <v>5</v>
      </c>
      <c r="F648" s="10" t="str">
        <f t="shared" si="63"/>
        <v>May</v>
      </c>
      <c r="G648" s="10" t="str">
        <f t="shared" si="64"/>
        <v>May 2025</v>
      </c>
    </row>
    <row r="649" spans="1:7" x14ac:dyDescent="0.3">
      <c r="A649" s="10" t="s">
        <v>3358</v>
      </c>
      <c r="B649" s="11">
        <f t="shared" si="65"/>
        <v>45780</v>
      </c>
      <c r="C649" s="11" t="str">
        <f t="shared" si="60"/>
        <v>2025</v>
      </c>
      <c r="D649" s="10" t="str">
        <f t="shared" si="61"/>
        <v>Q2</v>
      </c>
      <c r="E649" s="10">
        <f t="shared" si="62"/>
        <v>5</v>
      </c>
      <c r="F649" s="10" t="str">
        <f t="shared" si="63"/>
        <v>May</v>
      </c>
      <c r="G649" s="10" t="str">
        <f t="shared" si="64"/>
        <v>May 2025</v>
      </c>
    </row>
    <row r="650" spans="1:7" x14ac:dyDescent="0.3">
      <c r="A650" s="10" t="s">
        <v>3359</v>
      </c>
      <c r="B650" s="11">
        <f t="shared" si="65"/>
        <v>45781</v>
      </c>
      <c r="C650" s="11" t="str">
        <f t="shared" si="60"/>
        <v>2025</v>
      </c>
      <c r="D650" s="10" t="str">
        <f t="shared" si="61"/>
        <v>Q2</v>
      </c>
      <c r="E650" s="10">
        <f t="shared" si="62"/>
        <v>5</v>
      </c>
      <c r="F650" s="10" t="str">
        <f t="shared" si="63"/>
        <v>May</v>
      </c>
      <c r="G650" s="10" t="str">
        <f t="shared" si="64"/>
        <v>May 2025</v>
      </c>
    </row>
    <row r="651" spans="1:7" x14ac:dyDescent="0.3">
      <c r="A651" s="10" t="s">
        <v>3360</v>
      </c>
      <c r="B651" s="11">
        <f t="shared" si="65"/>
        <v>45782</v>
      </c>
      <c r="C651" s="11" t="str">
        <f t="shared" si="60"/>
        <v>2025</v>
      </c>
      <c r="D651" s="10" t="str">
        <f t="shared" si="61"/>
        <v>Q2</v>
      </c>
      <c r="E651" s="10">
        <f t="shared" si="62"/>
        <v>5</v>
      </c>
      <c r="F651" s="10" t="str">
        <f t="shared" si="63"/>
        <v>May</v>
      </c>
      <c r="G651" s="10" t="str">
        <f t="shared" si="64"/>
        <v>May 2025</v>
      </c>
    </row>
    <row r="652" spans="1:7" x14ac:dyDescent="0.3">
      <c r="A652" s="10" t="s">
        <v>3361</v>
      </c>
      <c r="B652" s="11">
        <f t="shared" si="65"/>
        <v>45783</v>
      </c>
      <c r="C652" s="11" t="str">
        <f t="shared" si="60"/>
        <v>2025</v>
      </c>
      <c r="D652" s="10" t="str">
        <f t="shared" si="61"/>
        <v>Q2</v>
      </c>
      <c r="E652" s="10">
        <f t="shared" si="62"/>
        <v>5</v>
      </c>
      <c r="F652" s="10" t="str">
        <f t="shared" si="63"/>
        <v>May</v>
      </c>
      <c r="G652" s="10" t="str">
        <f t="shared" si="64"/>
        <v>May 2025</v>
      </c>
    </row>
    <row r="653" spans="1:7" x14ac:dyDescent="0.3">
      <c r="A653" s="10" t="s">
        <v>3362</v>
      </c>
      <c r="B653" s="11">
        <f t="shared" si="65"/>
        <v>45784</v>
      </c>
      <c r="C653" s="11" t="str">
        <f t="shared" si="60"/>
        <v>2025</v>
      </c>
      <c r="D653" s="10" t="str">
        <f t="shared" si="61"/>
        <v>Q2</v>
      </c>
      <c r="E653" s="10">
        <f t="shared" si="62"/>
        <v>5</v>
      </c>
      <c r="F653" s="10" t="str">
        <f t="shared" si="63"/>
        <v>May</v>
      </c>
      <c r="G653" s="10" t="str">
        <f t="shared" si="64"/>
        <v>May 2025</v>
      </c>
    </row>
    <row r="654" spans="1:7" x14ac:dyDescent="0.3">
      <c r="A654" s="10" t="s">
        <v>3363</v>
      </c>
      <c r="B654" s="11">
        <f t="shared" si="65"/>
        <v>45785</v>
      </c>
      <c r="C654" s="11" t="str">
        <f t="shared" si="60"/>
        <v>2025</v>
      </c>
      <c r="D654" s="10" t="str">
        <f t="shared" si="61"/>
        <v>Q2</v>
      </c>
      <c r="E654" s="10">
        <f t="shared" si="62"/>
        <v>5</v>
      </c>
      <c r="F654" s="10" t="str">
        <f t="shared" si="63"/>
        <v>May</v>
      </c>
      <c r="G654" s="10" t="str">
        <f t="shared" si="64"/>
        <v>May 2025</v>
      </c>
    </row>
    <row r="655" spans="1:7" x14ac:dyDescent="0.3">
      <c r="A655" s="10" t="s">
        <v>3364</v>
      </c>
      <c r="B655" s="11">
        <f t="shared" si="65"/>
        <v>45786</v>
      </c>
      <c r="C655" s="11" t="str">
        <f t="shared" si="60"/>
        <v>2025</v>
      </c>
      <c r="D655" s="10" t="str">
        <f t="shared" si="61"/>
        <v>Q2</v>
      </c>
      <c r="E655" s="10">
        <f t="shared" si="62"/>
        <v>5</v>
      </c>
      <c r="F655" s="10" t="str">
        <f t="shared" si="63"/>
        <v>May</v>
      </c>
      <c r="G655" s="10" t="str">
        <f t="shared" si="64"/>
        <v>May 2025</v>
      </c>
    </row>
    <row r="656" spans="1:7" x14ac:dyDescent="0.3">
      <c r="A656" s="10" t="s">
        <v>3365</v>
      </c>
      <c r="B656" s="11">
        <f t="shared" si="65"/>
        <v>45787</v>
      </c>
      <c r="C656" s="11" t="str">
        <f t="shared" si="60"/>
        <v>2025</v>
      </c>
      <c r="D656" s="10" t="str">
        <f t="shared" si="61"/>
        <v>Q2</v>
      </c>
      <c r="E656" s="10">
        <f t="shared" si="62"/>
        <v>5</v>
      </c>
      <c r="F656" s="10" t="str">
        <f t="shared" si="63"/>
        <v>May</v>
      </c>
      <c r="G656" s="10" t="str">
        <f t="shared" si="64"/>
        <v>May 2025</v>
      </c>
    </row>
    <row r="657" spans="1:7" x14ac:dyDescent="0.3">
      <c r="A657" s="10" t="s">
        <v>3366</v>
      </c>
      <c r="B657" s="11">
        <f t="shared" si="65"/>
        <v>45788</v>
      </c>
      <c r="C657" s="11" t="str">
        <f t="shared" si="60"/>
        <v>2025</v>
      </c>
      <c r="D657" s="10" t="str">
        <f t="shared" si="61"/>
        <v>Q2</v>
      </c>
      <c r="E657" s="10">
        <f t="shared" si="62"/>
        <v>5</v>
      </c>
      <c r="F657" s="10" t="str">
        <f t="shared" si="63"/>
        <v>May</v>
      </c>
      <c r="G657" s="10" t="str">
        <f t="shared" si="64"/>
        <v>May 2025</v>
      </c>
    </row>
    <row r="658" spans="1:7" x14ac:dyDescent="0.3">
      <c r="A658" s="10" t="s">
        <v>3367</v>
      </c>
      <c r="B658" s="11">
        <f t="shared" si="65"/>
        <v>45789</v>
      </c>
      <c r="C658" s="11" t="str">
        <f t="shared" si="60"/>
        <v>2025</v>
      </c>
      <c r="D658" s="10" t="str">
        <f t="shared" si="61"/>
        <v>Q2</v>
      </c>
      <c r="E658" s="10">
        <f t="shared" si="62"/>
        <v>5</v>
      </c>
      <c r="F658" s="10" t="str">
        <f t="shared" si="63"/>
        <v>May</v>
      </c>
      <c r="G658" s="10" t="str">
        <f t="shared" si="64"/>
        <v>May 2025</v>
      </c>
    </row>
    <row r="659" spans="1:7" x14ac:dyDescent="0.3">
      <c r="A659" s="10" t="s">
        <v>3368</v>
      </c>
      <c r="B659" s="11">
        <f t="shared" si="65"/>
        <v>45790</v>
      </c>
      <c r="C659" s="11" t="str">
        <f t="shared" si="60"/>
        <v>2025</v>
      </c>
      <c r="D659" s="10" t="str">
        <f t="shared" si="61"/>
        <v>Q2</v>
      </c>
      <c r="E659" s="10">
        <f t="shared" si="62"/>
        <v>5</v>
      </c>
      <c r="F659" s="10" t="str">
        <f t="shared" si="63"/>
        <v>May</v>
      </c>
      <c r="G659" s="10" t="str">
        <f t="shared" si="64"/>
        <v>May 2025</v>
      </c>
    </row>
    <row r="660" spans="1:7" x14ac:dyDescent="0.3">
      <c r="A660" s="10" t="s">
        <v>3369</v>
      </c>
      <c r="B660" s="11">
        <f t="shared" si="65"/>
        <v>45791</v>
      </c>
      <c r="C660" s="11" t="str">
        <f t="shared" si="60"/>
        <v>2025</v>
      </c>
      <c r="D660" s="10" t="str">
        <f t="shared" si="61"/>
        <v>Q2</v>
      </c>
      <c r="E660" s="10">
        <f t="shared" si="62"/>
        <v>5</v>
      </c>
      <c r="F660" s="10" t="str">
        <f t="shared" si="63"/>
        <v>May</v>
      </c>
      <c r="G660" s="10" t="str">
        <f t="shared" si="64"/>
        <v>May 2025</v>
      </c>
    </row>
    <row r="661" spans="1:7" x14ac:dyDescent="0.3">
      <c r="A661" s="10" t="s">
        <v>3370</v>
      </c>
      <c r="B661" s="11">
        <f t="shared" si="65"/>
        <v>45792</v>
      </c>
      <c r="C661" s="11" t="str">
        <f t="shared" si="60"/>
        <v>2025</v>
      </c>
      <c r="D661" s="10" t="str">
        <f t="shared" si="61"/>
        <v>Q2</v>
      </c>
      <c r="E661" s="10">
        <f t="shared" si="62"/>
        <v>5</v>
      </c>
      <c r="F661" s="10" t="str">
        <f t="shared" si="63"/>
        <v>May</v>
      </c>
      <c r="G661" s="10" t="str">
        <f t="shared" si="64"/>
        <v>May 2025</v>
      </c>
    </row>
    <row r="662" spans="1:7" x14ac:dyDescent="0.3">
      <c r="A662" s="10" t="s">
        <v>3371</v>
      </c>
      <c r="B662" s="11">
        <f t="shared" si="65"/>
        <v>45793</v>
      </c>
      <c r="C662" s="11" t="str">
        <f t="shared" si="60"/>
        <v>2025</v>
      </c>
      <c r="D662" s="10" t="str">
        <f t="shared" si="61"/>
        <v>Q2</v>
      </c>
      <c r="E662" s="10">
        <f t="shared" si="62"/>
        <v>5</v>
      </c>
      <c r="F662" s="10" t="str">
        <f t="shared" si="63"/>
        <v>May</v>
      </c>
      <c r="G662" s="10" t="str">
        <f t="shared" si="64"/>
        <v>May 2025</v>
      </c>
    </row>
    <row r="663" spans="1:7" x14ac:dyDescent="0.3">
      <c r="A663" s="10" t="s">
        <v>3372</v>
      </c>
      <c r="B663" s="11">
        <f t="shared" si="65"/>
        <v>45794</v>
      </c>
      <c r="C663" s="11" t="str">
        <f t="shared" si="60"/>
        <v>2025</v>
      </c>
      <c r="D663" s="10" t="str">
        <f t="shared" si="61"/>
        <v>Q2</v>
      </c>
      <c r="E663" s="10">
        <f t="shared" si="62"/>
        <v>5</v>
      </c>
      <c r="F663" s="10" t="str">
        <f t="shared" si="63"/>
        <v>May</v>
      </c>
      <c r="G663" s="10" t="str">
        <f t="shared" si="64"/>
        <v>May 2025</v>
      </c>
    </row>
    <row r="664" spans="1:7" x14ac:dyDescent="0.3">
      <c r="A664" s="10" t="s">
        <v>3373</v>
      </c>
      <c r="B664" s="11">
        <f t="shared" si="65"/>
        <v>45795</v>
      </c>
      <c r="C664" s="11" t="str">
        <f t="shared" si="60"/>
        <v>2025</v>
      </c>
      <c r="D664" s="10" t="str">
        <f t="shared" si="61"/>
        <v>Q2</v>
      </c>
      <c r="E664" s="10">
        <f t="shared" si="62"/>
        <v>5</v>
      </c>
      <c r="F664" s="10" t="str">
        <f t="shared" si="63"/>
        <v>May</v>
      </c>
      <c r="G664" s="10" t="str">
        <f t="shared" si="64"/>
        <v>May 2025</v>
      </c>
    </row>
    <row r="665" spans="1:7" x14ac:dyDescent="0.3">
      <c r="A665" s="10" t="s">
        <v>3374</v>
      </c>
      <c r="B665" s="11">
        <f t="shared" si="65"/>
        <v>45796</v>
      </c>
      <c r="C665" s="11" t="str">
        <f t="shared" si="60"/>
        <v>2025</v>
      </c>
      <c r="D665" s="10" t="str">
        <f t="shared" si="61"/>
        <v>Q2</v>
      </c>
      <c r="E665" s="10">
        <f t="shared" si="62"/>
        <v>5</v>
      </c>
      <c r="F665" s="10" t="str">
        <f t="shared" si="63"/>
        <v>May</v>
      </c>
      <c r="G665" s="10" t="str">
        <f t="shared" si="64"/>
        <v>May 2025</v>
      </c>
    </row>
    <row r="666" spans="1:7" x14ac:dyDescent="0.3">
      <c r="A666" s="10" t="s">
        <v>3375</v>
      </c>
      <c r="B666" s="11">
        <f t="shared" si="65"/>
        <v>45797</v>
      </c>
      <c r="C666" s="11" t="str">
        <f t="shared" si="60"/>
        <v>2025</v>
      </c>
      <c r="D666" s="10" t="str">
        <f t="shared" si="61"/>
        <v>Q2</v>
      </c>
      <c r="E666" s="10">
        <f t="shared" si="62"/>
        <v>5</v>
      </c>
      <c r="F666" s="10" t="str">
        <f t="shared" si="63"/>
        <v>May</v>
      </c>
      <c r="G666" s="10" t="str">
        <f t="shared" si="64"/>
        <v>May 2025</v>
      </c>
    </row>
    <row r="667" spans="1:7" x14ac:dyDescent="0.3">
      <c r="A667" s="10" t="s">
        <v>3376</v>
      </c>
      <c r="B667" s="11">
        <f t="shared" si="65"/>
        <v>45798</v>
      </c>
      <c r="C667" s="11" t="str">
        <f t="shared" si="60"/>
        <v>2025</v>
      </c>
      <c r="D667" s="10" t="str">
        <f t="shared" si="61"/>
        <v>Q2</v>
      </c>
      <c r="E667" s="10">
        <f t="shared" si="62"/>
        <v>5</v>
      </c>
      <c r="F667" s="10" t="str">
        <f t="shared" si="63"/>
        <v>May</v>
      </c>
      <c r="G667" s="10" t="str">
        <f t="shared" si="64"/>
        <v>May 2025</v>
      </c>
    </row>
    <row r="668" spans="1:7" x14ac:dyDescent="0.3">
      <c r="A668" s="10" t="s">
        <v>3377</v>
      </c>
      <c r="B668" s="11">
        <f t="shared" si="65"/>
        <v>45799</v>
      </c>
      <c r="C668" s="11" t="str">
        <f t="shared" si="60"/>
        <v>2025</v>
      </c>
      <c r="D668" s="10" t="str">
        <f t="shared" si="61"/>
        <v>Q2</v>
      </c>
      <c r="E668" s="10">
        <f t="shared" si="62"/>
        <v>5</v>
      </c>
      <c r="F668" s="10" t="str">
        <f t="shared" si="63"/>
        <v>May</v>
      </c>
      <c r="G668" s="10" t="str">
        <f t="shared" si="64"/>
        <v>May 2025</v>
      </c>
    </row>
    <row r="669" spans="1:7" x14ac:dyDescent="0.3">
      <c r="A669" s="10" t="s">
        <v>3378</v>
      </c>
      <c r="B669" s="11">
        <f t="shared" si="65"/>
        <v>45800</v>
      </c>
      <c r="C669" s="11" t="str">
        <f t="shared" si="60"/>
        <v>2025</v>
      </c>
      <c r="D669" s="10" t="str">
        <f t="shared" si="61"/>
        <v>Q2</v>
      </c>
      <c r="E669" s="10">
        <f t="shared" si="62"/>
        <v>5</v>
      </c>
      <c r="F669" s="10" t="str">
        <f t="shared" si="63"/>
        <v>May</v>
      </c>
      <c r="G669" s="10" t="str">
        <f t="shared" si="64"/>
        <v>May 2025</v>
      </c>
    </row>
    <row r="670" spans="1:7" x14ac:dyDescent="0.3">
      <c r="A670" s="10" t="s">
        <v>3379</v>
      </c>
      <c r="B670" s="11">
        <f t="shared" si="65"/>
        <v>45801</v>
      </c>
      <c r="C670" s="11" t="str">
        <f t="shared" si="60"/>
        <v>2025</v>
      </c>
      <c r="D670" s="10" t="str">
        <f t="shared" si="61"/>
        <v>Q2</v>
      </c>
      <c r="E670" s="10">
        <f t="shared" si="62"/>
        <v>5</v>
      </c>
      <c r="F670" s="10" t="str">
        <f t="shared" si="63"/>
        <v>May</v>
      </c>
      <c r="G670" s="10" t="str">
        <f t="shared" si="64"/>
        <v>May 2025</v>
      </c>
    </row>
    <row r="671" spans="1:7" x14ac:dyDescent="0.3">
      <c r="A671" s="10" t="s">
        <v>3380</v>
      </c>
      <c r="B671" s="11">
        <f t="shared" si="65"/>
        <v>45802</v>
      </c>
      <c r="C671" s="11" t="str">
        <f t="shared" si="60"/>
        <v>2025</v>
      </c>
      <c r="D671" s="10" t="str">
        <f t="shared" si="61"/>
        <v>Q2</v>
      </c>
      <c r="E671" s="10">
        <f t="shared" si="62"/>
        <v>5</v>
      </c>
      <c r="F671" s="10" t="str">
        <f t="shared" si="63"/>
        <v>May</v>
      </c>
      <c r="G671" s="10" t="str">
        <f t="shared" si="64"/>
        <v>May 2025</v>
      </c>
    </row>
    <row r="672" spans="1:7" x14ac:dyDescent="0.3">
      <c r="A672" s="10" t="s">
        <v>3381</v>
      </c>
      <c r="B672" s="11">
        <f t="shared" si="65"/>
        <v>45803</v>
      </c>
      <c r="C672" s="11" t="str">
        <f t="shared" si="60"/>
        <v>2025</v>
      </c>
      <c r="D672" s="10" t="str">
        <f t="shared" si="61"/>
        <v>Q2</v>
      </c>
      <c r="E672" s="10">
        <f t="shared" si="62"/>
        <v>5</v>
      </c>
      <c r="F672" s="10" t="str">
        <f t="shared" si="63"/>
        <v>May</v>
      </c>
      <c r="G672" s="10" t="str">
        <f t="shared" si="64"/>
        <v>May 2025</v>
      </c>
    </row>
    <row r="673" spans="1:7" x14ac:dyDescent="0.3">
      <c r="A673" s="10" t="s">
        <v>3382</v>
      </c>
      <c r="B673" s="11">
        <f t="shared" si="65"/>
        <v>45804</v>
      </c>
      <c r="C673" s="11" t="str">
        <f t="shared" si="60"/>
        <v>2025</v>
      </c>
      <c r="D673" s="10" t="str">
        <f t="shared" si="61"/>
        <v>Q2</v>
      </c>
      <c r="E673" s="10">
        <f t="shared" si="62"/>
        <v>5</v>
      </c>
      <c r="F673" s="10" t="str">
        <f t="shared" si="63"/>
        <v>May</v>
      </c>
      <c r="G673" s="10" t="str">
        <f t="shared" si="64"/>
        <v>May 2025</v>
      </c>
    </row>
    <row r="674" spans="1:7" x14ac:dyDescent="0.3">
      <c r="A674" s="10" t="s">
        <v>3383</v>
      </c>
      <c r="B674" s="11">
        <f t="shared" si="65"/>
        <v>45805</v>
      </c>
      <c r="C674" s="11" t="str">
        <f t="shared" si="60"/>
        <v>2025</v>
      </c>
      <c r="D674" s="10" t="str">
        <f t="shared" si="61"/>
        <v>Q2</v>
      </c>
      <c r="E674" s="10">
        <f t="shared" si="62"/>
        <v>5</v>
      </c>
      <c r="F674" s="10" t="str">
        <f t="shared" si="63"/>
        <v>May</v>
      </c>
      <c r="G674" s="10" t="str">
        <f t="shared" si="64"/>
        <v>May 2025</v>
      </c>
    </row>
    <row r="675" spans="1:7" x14ac:dyDescent="0.3">
      <c r="A675" s="10" t="s">
        <v>3384</v>
      </c>
      <c r="B675" s="11">
        <f t="shared" si="65"/>
        <v>45806</v>
      </c>
      <c r="C675" s="11" t="str">
        <f t="shared" si="60"/>
        <v>2025</v>
      </c>
      <c r="D675" s="10" t="str">
        <f t="shared" si="61"/>
        <v>Q2</v>
      </c>
      <c r="E675" s="10">
        <f t="shared" si="62"/>
        <v>5</v>
      </c>
      <c r="F675" s="10" t="str">
        <f t="shared" si="63"/>
        <v>May</v>
      </c>
      <c r="G675" s="10" t="str">
        <f t="shared" si="64"/>
        <v>May 2025</v>
      </c>
    </row>
    <row r="676" spans="1:7" x14ac:dyDescent="0.3">
      <c r="A676" s="10" t="s">
        <v>3385</v>
      </c>
      <c r="B676" s="11">
        <f t="shared" si="65"/>
        <v>45807</v>
      </c>
      <c r="C676" s="11" t="str">
        <f t="shared" si="60"/>
        <v>2025</v>
      </c>
      <c r="D676" s="10" t="str">
        <f t="shared" si="61"/>
        <v>Q2</v>
      </c>
      <c r="E676" s="10">
        <f t="shared" si="62"/>
        <v>5</v>
      </c>
      <c r="F676" s="10" t="str">
        <f t="shared" si="63"/>
        <v>May</v>
      </c>
      <c r="G676" s="10" t="str">
        <f t="shared" si="64"/>
        <v>May 2025</v>
      </c>
    </row>
    <row r="677" spans="1:7" x14ac:dyDescent="0.3">
      <c r="A677" s="10" t="s">
        <v>3386</v>
      </c>
      <c r="B677" s="11">
        <f t="shared" si="65"/>
        <v>45808</v>
      </c>
      <c r="C677" s="11" t="str">
        <f t="shared" si="60"/>
        <v>2025</v>
      </c>
      <c r="D677" s="10" t="str">
        <f t="shared" si="61"/>
        <v>Q2</v>
      </c>
      <c r="E677" s="10">
        <f t="shared" si="62"/>
        <v>5</v>
      </c>
      <c r="F677" s="10" t="str">
        <f t="shared" si="63"/>
        <v>May</v>
      </c>
      <c r="G677" s="10" t="str">
        <f t="shared" si="64"/>
        <v>May 2025</v>
      </c>
    </row>
    <row r="678" spans="1:7" x14ac:dyDescent="0.3">
      <c r="A678" s="10" t="s">
        <v>3387</v>
      </c>
      <c r="B678" s="11">
        <f t="shared" si="65"/>
        <v>45809</v>
      </c>
      <c r="C678" s="11" t="str">
        <f t="shared" si="60"/>
        <v>2025</v>
      </c>
      <c r="D678" s="10" t="str">
        <f t="shared" si="61"/>
        <v>Q2</v>
      </c>
      <c r="E678" s="10">
        <f t="shared" si="62"/>
        <v>6</v>
      </c>
      <c r="F678" s="10" t="str">
        <f t="shared" si="63"/>
        <v>Jun</v>
      </c>
      <c r="G678" s="10" t="str">
        <f t="shared" si="64"/>
        <v>Jun 2025</v>
      </c>
    </row>
    <row r="679" spans="1:7" x14ac:dyDescent="0.3">
      <c r="A679" s="10" t="s">
        <v>3388</v>
      </c>
      <c r="B679" s="11">
        <f t="shared" si="65"/>
        <v>45810</v>
      </c>
      <c r="C679" s="11" t="str">
        <f t="shared" si="60"/>
        <v>2025</v>
      </c>
      <c r="D679" s="10" t="str">
        <f t="shared" si="61"/>
        <v>Q2</v>
      </c>
      <c r="E679" s="10">
        <f t="shared" si="62"/>
        <v>6</v>
      </c>
      <c r="F679" s="10" t="str">
        <f t="shared" si="63"/>
        <v>Jun</v>
      </c>
      <c r="G679" s="10" t="str">
        <f t="shared" si="64"/>
        <v>Jun 2025</v>
      </c>
    </row>
    <row r="680" spans="1:7" x14ac:dyDescent="0.3">
      <c r="A680" s="10" t="s">
        <v>3389</v>
      </c>
      <c r="B680" s="11">
        <f t="shared" si="65"/>
        <v>45811</v>
      </c>
      <c r="C680" s="11" t="str">
        <f t="shared" si="60"/>
        <v>2025</v>
      </c>
      <c r="D680" s="10" t="str">
        <f t="shared" si="61"/>
        <v>Q2</v>
      </c>
      <c r="E680" s="10">
        <f t="shared" si="62"/>
        <v>6</v>
      </c>
      <c r="F680" s="10" t="str">
        <f t="shared" si="63"/>
        <v>Jun</v>
      </c>
      <c r="G680" s="10" t="str">
        <f t="shared" si="64"/>
        <v>Jun 2025</v>
      </c>
    </row>
    <row r="681" spans="1:7" x14ac:dyDescent="0.3">
      <c r="A681" s="10" t="s">
        <v>3390</v>
      </c>
      <c r="B681" s="11">
        <f t="shared" si="65"/>
        <v>45812</v>
      </c>
      <c r="C681" s="11" t="str">
        <f t="shared" si="60"/>
        <v>2025</v>
      </c>
      <c r="D681" s="10" t="str">
        <f t="shared" si="61"/>
        <v>Q2</v>
      </c>
      <c r="E681" s="10">
        <f t="shared" si="62"/>
        <v>6</v>
      </c>
      <c r="F681" s="10" t="str">
        <f t="shared" si="63"/>
        <v>Jun</v>
      </c>
      <c r="G681" s="10" t="str">
        <f t="shared" si="64"/>
        <v>Jun 2025</v>
      </c>
    </row>
    <row r="682" spans="1:7" x14ac:dyDescent="0.3">
      <c r="A682" s="10" t="s">
        <v>3391</v>
      </c>
      <c r="B682" s="11">
        <f t="shared" si="65"/>
        <v>45813</v>
      </c>
      <c r="C682" s="11" t="str">
        <f t="shared" si="60"/>
        <v>2025</v>
      </c>
      <c r="D682" s="10" t="str">
        <f t="shared" si="61"/>
        <v>Q2</v>
      </c>
      <c r="E682" s="10">
        <f t="shared" si="62"/>
        <v>6</v>
      </c>
      <c r="F682" s="10" t="str">
        <f t="shared" si="63"/>
        <v>Jun</v>
      </c>
      <c r="G682" s="10" t="str">
        <f t="shared" si="64"/>
        <v>Jun 2025</v>
      </c>
    </row>
    <row r="683" spans="1:7" x14ac:dyDescent="0.3">
      <c r="A683" s="10" t="s">
        <v>3392</v>
      </c>
      <c r="B683" s="11">
        <f t="shared" si="65"/>
        <v>45814</v>
      </c>
      <c r="C683" s="11" t="str">
        <f t="shared" si="60"/>
        <v>2025</v>
      </c>
      <c r="D683" s="10" t="str">
        <f t="shared" si="61"/>
        <v>Q2</v>
      </c>
      <c r="E683" s="10">
        <f t="shared" si="62"/>
        <v>6</v>
      </c>
      <c r="F683" s="10" t="str">
        <f t="shared" si="63"/>
        <v>Jun</v>
      </c>
      <c r="G683" s="10" t="str">
        <f t="shared" si="64"/>
        <v>Jun 2025</v>
      </c>
    </row>
    <row r="684" spans="1:7" x14ac:dyDescent="0.3">
      <c r="A684" s="10" t="s">
        <v>3393</v>
      </c>
      <c r="B684" s="11">
        <f t="shared" si="65"/>
        <v>45815</v>
      </c>
      <c r="C684" s="11" t="str">
        <f t="shared" si="60"/>
        <v>2025</v>
      </c>
      <c r="D684" s="10" t="str">
        <f t="shared" si="61"/>
        <v>Q2</v>
      </c>
      <c r="E684" s="10">
        <f t="shared" si="62"/>
        <v>6</v>
      </c>
      <c r="F684" s="10" t="str">
        <f t="shared" si="63"/>
        <v>Jun</v>
      </c>
      <c r="G684" s="10" t="str">
        <f t="shared" si="64"/>
        <v>Jun 2025</v>
      </c>
    </row>
    <row r="685" spans="1:7" x14ac:dyDescent="0.3">
      <c r="A685" s="10" t="s">
        <v>3394</v>
      </c>
      <c r="B685" s="11">
        <f t="shared" si="65"/>
        <v>45816</v>
      </c>
      <c r="C685" s="11" t="str">
        <f t="shared" si="60"/>
        <v>2025</v>
      </c>
      <c r="D685" s="10" t="str">
        <f t="shared" si="61"/>
        <v>Q2</v>
      </c>
      <c r="E685" s="10">
        <f t="shared" si="62"/>
        <v>6</v>
      </c>
      <c r="F685" s="10" t="str">
        <f t="shared" si="63"/>
        <v>Jun</v>
      </c>
      <c r="G685" s="10" t="str">
        <f t="shared" si="64"/>
        <v>Jun 2025</v>
      </c>
    </row>
    <row r="686" spans="1:7" x14ac:dyDescent="0.3">
      <c r="A686" s="10" t="s">
        <v>3395</v>
      </c>
      <c r="B686" s="11">
        <f t="shared" si="65"/>
        <v>45817</v>
      </c>
      <c r="C686" s="11" t="str">
        <f t="shared" si="60"/>
        <v>2025</v>
      </c>
      <c r="D686" s="10" t="str">
        <f t="shared" si="61"/>
        <v>Q2</v>
      </c>
      <c r="E686" s="10">
        <f t="shared" si="62"/>
        <v>6</v>
      </c>
      <c r="F686" s="10" t="str">
        <f t="shared" si="63"/>
        <v>Jun</v>
      </c>
      <c r="G686" s="10" t="str">
        <f t="shared" si="64"/>
        <v>Jun 2025</v>
      </c>
    </row>
    <row r="687" spans="1:7" x14ac:dyDescent="0.3">
      <c r="A687" s="10" t="s">
        <v>3396</v>
      </c>
      <c r="B687" s="11">
        <f t="shared" si="65"/>
        <v>45818</v>
      </c>
      <c r="C687" s="11" t="str">
        <f t="shared" si="60"/>
        <v>2025</v>
      </c>
      <c r="D687" s="10" t="str">
        <f t="shared" si="61"/>
        <v>Q2</v>
      </c>
      <c r="E687" s="10">
        <f t="shared" si="62"/>
        <v>6</v>
      </c>
      <c r="F687" s="10" t="str">
        <f t="shared" si="63"/>
        <v>Jun</v>
      </c>
      <c r="G687" s="10" t="str">
        <f t="shared" si="64"/>
        <v>Jun 2025</v>
      </c>
    </row>
    <row r="688" spans="1:7" x14ac:dyDescent="0.3">
      <c r="A688" s="10" t="s">
        <v>3397</v>
      </c>
      <c r="B688" s="11">
        <f t="shared" si="65"/>
        <v>45819</v>
      </c>
      <c r="C688" s="11" t="str">
        <f t="shared" si="60"/>
        <v>2025</v>
      </c>
      <c r="D688" s="10" t="str">
        <f t="shared" si="61"/>
        <v>Q2</v>
      </c>
      <c r="E688" s="10">
        <f t="shared" si="62"/>
        <v>6</v>
      </c>
      <c r="F688" s="10" t="str">
        <f t="shared" si="63"/>
        <v>Jun</v>
      </c>
      <c r="G688" s="10" t="str">
        <f t="shared" si="64"/>
        <v>Jun 2025</v>
      </c>
    </row>
    <row r="689" spans="1:7" x14ac:dyDescent="0.3">
      <c r="A689" s="10" t="s">
        <v>3398</v>
      </c>
      <c r="B689" s="11">
        <f t="shared" si="65"/>
        <v>45820</v>
      </c>
      <c r="C689" s="11" t="str">
        <f t="shared" si="60"/>
        <v>2025</v>
      </c>
      <c r="D689" s="10" t="str">
        <f t="shared" si="61"/>
        <v>Q2</v>
      </c>
      <c r="E689" s="10">
        <f t="shared" si="62"/>
        <v>6</v>
      </c>
      <c r="F689" s="10" t="str">
        <f t="shared" si="63"/>
        <v>Jun</v>
      </c>
      <c r="G689" s="10" t="str">
        <f t="shared" si="64"/>
        <v>Jun 2025</v>
      </c>
    </row>
    <row r="690" spans="1:7" x14ac:dyDescent="0.3">
      <c r="A690" s="10" t="s">
        <v>3399</v>
      </c>
      <c r="B690" s="11">
        <f t="shared" si="65"/>
        <v>45821</v>
      </c>
      <c r="C690" s="11" t="str">
        <f t="shared" si="60"/>
        <v>2025</v>
      </c>
      <c r="D690" s="10" t="str">
        <f t="shared" si="61"/>
        <v>Q2</v>
      </c>
      <c r="E690" s="10">
        <f t="shared" si="62"/>
        <v>6</v>
      </c>
      <c r="F690" s="10" t="str">
        <f t="shared" si="63"/>
        <v>Jun</v>
      </c>
      <c r="G690" s="10" t="str">
        <f t="shared" si="64"/>
        <v>Jun 2025</v>
      </c>
    </row>
    <row r="691" spans="1:7" x14ac:dyDescent="0.3">
      <c r="A691" s="10" t="s">
        <v>3400</v>
      </c>
      <c r="B691" s="11">
        <f t="shared" si="65"/>
        <v>45822</v>
      </c>
      <c r="C691" s="11" t="str">
        <f t="shared" si="60"/>
        <v>2025</v>
      </c>
      <c r="D691" s="10" t="str">
        <f t="shared" si="61"/>
        <v>Q2</v>
      </c>
      <c r="E691" s="10">
        <f t="shared" si="62"/>
        <v>6</v>
      </c>
      <c r="F691" s="10" t="str">
        <f t="shared" si="63"/>
        <v>Jun</v>
      </c>
      <c r="G691" s="10" t="str">
        <f t="shared" si="64"/>
        <v>Jun 2025</v>
      </c>
    </row>
    <row r="692" spans="1:7" x14ac:dyDescent="0.3">
      <c r="A692" s="10" t="s">
        <v>3401</v>
      </c>
      <c r="B692" s="11">
        <f t="shared" si="65"/>
        <v>45823</v>
      </c>
      <c r="C692" s="11" t="str">
        <f t="shared" si="60"/>
        <v>2025</v>
      </c>
      <c r="D692" s="10" t="str">
        <f t="shared" si="61"/>
        <v>Q2</v>
      </c>
      <c r="E692" s="10">
        <f t="shared" si="62"/>
        <v>6</v>
      </c>
      <c r="F692" s="10" t="str">
        <f t="shared" si="63"/>
        <v>Jun</v>
      </c>
      <c r="G692" s="10" t="str">
        <f t="shared" si="64"/>
        <v>Jun 2025</v>
      </c>
    </row>
    <row r="693" spans="1:7" x14ac:dyDescent="0.3">
      <c r="A693" s="10" t="s">
        <v>3402</v>
      </c>
      <c r="B693" s="11">
        <f t="shared" si="65"/>
        <v>45824</v>
      </c>
      <c r="C693" s="11" t="str">
        <f t="shared" si="60"/>
        <v>2025</v>
      </c>
      <c r="D693" s="10" t="str">
        <f t="shared" si="61"/>
        <v>Q2</v>
      </c>
      <c r="E693" s="10">
        <f t="shared" si="62"/>
        <v>6</v>
      </c>
      <c r="F693" s="10" t="str">
        <f t="shared" si="63"/>
        <v>Jun</v>
      </c>
      <c r="G693" s="10" t="str">
        <f t="shared" si="64"/>
        <v>Jun 2025</v>
      </c>
    </row>
    <row r="694" spans="1:7" x14ac:dyDescent="0.3">
      <c r="A694" s="10" t="s">
        <v>3403</v>
      </c>
      <c r="B694" s="11">
        <f t="shared" si="65"/>
        <v>45825</v>
      </c>
      <c r="C694" s="11" t="str">
        <f t="shared" si="60"/>
        <v>2025</v>
      </c>
      <c r="D694" s="10" t="str">
        <f t="shared" si="61"/>
        <v>Q2</v>
      </c>
      <c r="E694" s="10">
        <f t="shared" si="62"/>
        <v>6</v>
      </c>
      <c r="F694" s="10" t="str">
        <f t="shared" si="63"/>
        <v>Jun</v>
      </c>
      <c r="G694" s="10" t="str">
        <f t="shared" si="64"/>
        <v>Jun 2025</v>
      </c>
    </row>
    <row r="695" spans="1:7" x14ac:dyDescent="0.3">
      <c r="A695" s="10" t="s">
        <v>3404</v>
      </c>
      <c r="B695" s="11">
        <f t="shared" si="65"/>
        <v>45826</v>
      </c>
      <c r="C695" s="11" t="str">
        <f t="shared" si="60"/>
        <v>2025</v>
      </c>
      <c r="D695" s="10" t="str">
        <f t="shared" si="61"/>
        <v>Q2</v>
      </c>
      <c r="E695" s="10">
        <f t="shared" si="62"/>
        <v>6</v>
      </c>
      <c r="F695" s="10" t="str">
        <f t="shared" si="63"/>
        <v>Jun</v>
      </c>
      <c r="G695" s="10" t="str">
        <f t="shared" si="64"/>
        <v>Jun 2025</v>
      </c>
    </row>
    <row r="696" spans="1:7" x14ac:dyDescent="0.3">
      <c r="A696" s="10" t="s">
        <v>3405</v>
      </c>
      <c r="B696" s="11">
        <f t="shared" si="65"/>
        <v>45827</v>
      </c>
      <c r="C696" s="11" t="str">
        <f t="shared" si="60"/>
        <v>2025</v>
      </c>
      <c r="D696" s="10" t="str">
        <f t="shared" si="61"/>
        <v>Q2</v>
      </c>
      <c r="E696" s="10">
        <f t="shared" si="62"/>
        <v>6</v>
      </c>
      <c r="F696" s="10" t="str">
        <f t="shared" si="63"/>
        <v>Jun</v>
      </c>
      <c r="G696" s="10" t="str">
        <f t="shared" si="64"/>
        <v>Jun 2025</v>
      </c>
    </row>
    <row r="697" spans="1:7" x14ac:dyDescent="0.3">
      <c r="A697" s="10" t="s">
        <v>3406</v>
      </c>
      <c r="B697" s="11">
        <f t="shared" si="65"/>
        <v>45828</v>
      </c>
      <c r="C697" s="11" t="str">
        <f t="shared" si="60"/>
        <v>2025</v>
      </c>
      <c r="D697" s="10" t="str">
        <f t="shared" si="61"/>
        <v>Q2</v>
      </c>
      <c r="E697" s="10">
        <f t="shared" si="62"/>
        <v>6</v>
      </c>
      <c r="F697" s="10" t="str">
        <f t="shared" si="63"/>
        <v>Jun</v>
      </c>
      <c r="G697" s="10" t="str">
        <f t="shared" si="64"/>
        <v>Jun 2025</v>
      </c>
    </row>
    <row r="698" spans="1:7" x14ac:dyDescent="0.3">
      <c r="A698" s="10" t="s">
        <v>3407</v>
      </c>
      <c r="B698" s="11">
        <f t="shared" si="65"/>
        <v>45829</v>
      </c>
      <c r="C698" s="11" t="str">
        <f t="shared" si="60"/>
        <v>2025</v>
      </c>
      <c r="D698" s="10" t="str">
        <f t="shared" si="61"/>
        <v>Q2</v>
      </c>
      <c r="E698" s="10">
        <f t="shared" si="62"/>
        <v>6</v>
      </c>
      <c r="F698" s="10" t="str">
        <f t="shared" si="63"/>
        <v>Jun</v>
      </c>
      <c r="G698" s="10" t="str">
        <f t="shared" si="64"/>
        <v>Jun 2025</v>
      </c>
    </row>
    <row r="699" spans="1:7" x14ac:dyDescent="0.3">
      <c r="A699" s="10" t="s">
        <v>3408</v>
      </c>
      <c r="B699" s="11">
        <f t="shared" si="65"/>
        <v>45830</v>
      </c>
      <c r="C699" s="11" t="str">
        <f t="shared" si="60"/>
        <v>2025</v>
      </c>
      <c r="D699" s="10" t="str">
        <f t="shared" si="61"/>
        <v>Q2</v>
      </c>
      <c r="E699" s="10">
        <f t="shared" si="62"/>
        <v>6</v>
      </c>
      <c r="F699" s="10" t="str">
        <f t="shared" si="63"/>
        <v>Jun</v>
      </c>
      <c r="G699" s="10" t="str">
        <f t="shared" si="64"/>
        <v>Jun 2025</v>
      </c>
    </row>
    <row r="700" spans="1:7" x14ac:dyDescent="0.3">
      <c r="A700" s="10" t="s">
        <v>3409</v>
      </c>
      <c r="B700" s="11">
        <f t="shared" si="65"/>
        <v>45831</v>
      </c>
      <c r="C700" s="11" t="str">
        <f t="shared" si="60"/>
        <v>2025</v>
      </c>
      <c r="D700" s="10" t="str">
        <f t="shared" si="61"/>
        <v>Q2</v>
      </c>
      <c r="E700" s="10">
        <f t="shared" si="62"/>
        <v>6</v>
      </c>
      <c r="F700" s="10" t="str">
        <f t="shared" si="63"/>
        <v>Jun</v>
      </c>
      <c r="G700" s="10" t="str">
        <f t="shared" si="64"/>
        <v>Jun 2025</v>
      </c>
    </row>
    <row r="701" spans="1:7" x14ac:dyDescent="0.3">
      <c r="A701" s="10" t="s">
        <v>3410</v>
      </c>
      <c r="B701" s="11">
        <f t="shared" si="65"/>
        <v>45832</v>
      </c>
      <c r="C701" s="11" t="str">
        <f t="shared" si="60"/>
        <v>2025</v>
      </c>
      <c r="D701" s="10" t="str">
        <f t="shared" si="61"/>
        <v>Q2</v>
      </c>
      <c r="E701" s="10">
        <f t="shared" si="62"/>
        <v>6</v>
      </c>
      <c r="F701" s="10" t="str">
        <f t="shared" si="63"/>
        <v>Jun</v>
      </c>
      <c r="G701" s="10" t="str">
        <f t="shared" si="64"/>
        <v>Jun 2025</v>
      </c>
    </row>
    <row r="702" spans="1:7" x14ac:dyDescent="0.3">
      <c r="A702" s="10" t="s">
        <v>3411</v>
      </c>
      <c r="B702" s="11">
        <f t="shared" si="65"/>
        <v>45833</v>
      </c>
      <c r="C702" s="11" t="str">
        <f t="shared" si="60"/>
        <v>2025</v>
      </c>
      <c r="D702" s="10" t="str">
        <f t="shared" si="61"/>
        <v>Q2</v>
      </c>
      <c r="E702" s="10">
        <f t="shared" si="62"/>
        <v>6</v>
      </c>
      <c r="F702" s="10" t="str">
        <f t="shared" si="63"/>
        <v>Jun</v>
      </c>
      <c r="G702" s="10" t="str">
        <f t="shared" si="64"/>
        <v>Jun 2025</v>
      </c>
    </row>
    <row r="703" spans="1:7" x14ac:dyDescent="0.3">
      <c r="A703" s="10" t="s">
        <v>3412</v>
      </c>
      <c r="B703" s="11">
        <f t="shared" si="65"/>
        <v>45834</v>
      </c>
      <c r="C703" s="11" t="str">
        <f t="shared" si="60"/>
        <v>2025</v>
      </c>
      <c r="D703" s="10" t="str">
        <f t="shared" si="61"/>
        <v>Q2</v>
      </c>
      <c r="E703" s="10">
        <f t="shared" si="62"/>
        <v>6</v>
      </c>
      <c r="F703" s="10" t="str">
        <f t="shared" si="63"/>
        <v>Jun</v>
      </c>
      <c r="G703" s="10" t="str">
        <f t="shared" si="64"/>
        <v>Jun 2025</v>
      </c>
    </row>
    <row r="704" spans="1:7" x14ac:dyDescent="0.3">
      <c r="A704" s="10" t="s">
        <v>3413</v>
      </c>
      <c r="B704" s="11">
        <f t="shared" si="65"/>
        <v>45835</v>
      </c>
      <c r="C704" s="11" t="str">
        <f t="shared" si="60"/>
        <v>2025</v>
      </c>
      <c r="D704" s="10" t="str">
        <f t="shared" si="61"/>
        <v>Q2</v>
      </c>
      <c r="E704" s="10">
        <f t="shared" si="62"/>
        <v>6</v>
      </c>
      <c r="F704" s="10" t="str">
        <f t="shared" si="63"/>
        <v>Jun</v>
      </c>
      <c r="G704" s="10" t="str">
        <f t="shared" si="64"/>
        <v>Jun 2025</v>
      </c>
    </row>
    <row r="705" spans="1:7" x14ac:dyDescent="0.3">
      <c r="A705" s="10" t="s">
        <v>3414</v>
      </c>
      <c r="B705" s="11">
        <f t="shared" si="65"/>
        <v>45836</v>
      </c>
      <c r="C705" s="11" t="str">
        <f t="shared" si="60"/>
        <v>2025</v>
      </c>
      <c r="D705" s="10" t="str">
        <f t="shared" si="61"/>
        <v>Q2</v>
      </c>
      <c r="E705" s="10">
        <f t="shared" si="62"/>
        <v>6</v>
      </c>
      <c r="F705" s="10" t="str">
        <f t="shared" si="63"/>
        <v>Jun</v>
      </c>
      <c r="G705" s="10" t="str">
        <f t="shared" si="64"/>
        <v>Jun 2025</v>
      </c>
    </row>
    <row r="706" spans="1:7" x14ac:dyDescent="0.3">
      <c r="A706" s="10" t="s">
        <v>3415</v>
      </c>
      <c r="B706" s="11">
        <f t="shared" si="65"/>
        <v>45837</v>
      </c>
      <c r="C706" s="11" t="str">
        <f t="shared" si="60"/>
        <v>2025</v>
      </c>
      <c r="D706" s="10" t="str">
        <f t="shared" si="61"/>
        <v>Q2</v>
      </c>
      <c r="E706" s="10">
        <f t="shared" si="62"/>
        <v>6</v>
      </c>
      <c r="F706" s="10" t="str">
        <f t="shared" si="63"/>
        <v>Jun</v>
      </c>
      <c r="G706" s="10" t="str">
        <f t="shared" si="64"/>
        <v>Jun 2025</v>
      </c>
    </row>
    <row r="707" spans="1:7" x14ac:dyDescent="0.3">
      <c r="A707" s="10" t="s">
        <v>3416</v>
      </c>
      <c r="B707" s="11">
        <f t="shared" si="65"/>
        <v>45838</v>
      </c>
      <c r="C707" s="11" t="str">
        <f t="shared" ref="C707:C729" si="66">TEXT(B707,"YYYY")</f>
        <v>2025</v>
      </c>
      <c r="D707" s="10" t="str">
        <f t="shared" ref="D707:D729" si="67">"Q"&amp;ROUNDUP(MONTH(B707)/3,0)</f>
        <v>Q2</v>
      </c>
      <c r="E707" s="10">
        <f t="shared" ref="E707:E729" si="68">MONTH(B707)</f>
        <v>6</v>
      </c>
      <c r="F707" s="10" t="str">
        <f t="shared" ref="F707:F729" si="69">TEXT(B707,"MMM")</f>
        <v>Jun</v>
      </c>
      <c r="G707" s="10" t="str">
        <f t="shared" ref="G707:G729" si="70">TEXT(B707,"mmm yyyy")</f>
        <v>Jun 2025</v>
      </c>
    </row>
    <row r="708" spans="1:7" x14ac:dyDescent="0.3">
      <c r="A708" s="10" t="s">
        <v>3417</v>
      </c>
      <c r="B708" s="11">
        <f t="shared" ref="B708:B728" si="71">B707+1</f>
        <v>45839</v>
      </c>
      <c r="C708" s="11" t="str">
        <f t="shared" si="66"/>
        <v>2025</v>
      </c>
      <c r="D708" s="10" t="str">
        <f t="shared" si="67"/>
        <v>Q3</v>
      </c>
      <c r="E708" s="10">
        <f t="shared" si="68"/>
        <v>7</v>
      </c>
      <c r="F708" s="10" t="str">
        <f t="shared" si="69"/>
        <v>Jul</v>
      </c>
      <c r="G708" s="10" t="str">
        <f t="shared" si="70"/>
        <v>Jul 2025</v>
      </c>
    </row>
    <row r="709" spans="1:7" x14ac:dyDescent="0.3">
      <c r="A709" s="10" t="s">
        <v>3418</v>
      </c>
      <c r="B709" s="11">
        <f t="shared" si="71"/>
        <v>45840</v>
      </c>
      <c r="C709" s="11" t="str">
        <f t="shared" si="66"/>
        <v>2025</v>
      </c>
      <c r="D709" s="10" t="str">
        <f t="shared" si="67"/>
        <v>Q3</v>
      </c>
      <c r="E709" s="10">
        <f t="shared" si="68"/>
        <v>7</v>
      </c>
      <c r="F709" s="10" t="str">
        <f t="shared" si="69"/>
        <v>Jul</v>
      </c>
      <c r="G709" s="10" t="str">
        <f t="shared" si="70"/>
        <v>Jul 2025</v>
      </c>
    </row>
    <row r="710" spans="1:7" x14ac:dyDescent="0.3">
      <c r="A710" s="10" t="s">
        <v>3419</v>
      </c>
      <c r="B710" s="11">
        <f t="shared" si="71"/>
        <v>45841</v>
      </c>
      <c r="C710" s="11" t="str">
        <f t="shared" si="66"/>
        <v>2025</v>
      </c>
      <c r="D710" s="10" t="str">
        <f t="shared" si="67"/>
        <v>Q3</v>
      </c>
      <c r="E710" s="10">
        <f t="shared" si="68"/>
        <v>7</v>
      </c>
      <c r="F710" s="10" t="str">
        <f t="shared" si="69"/>
        <v>Jul</v>
      </c>
      <c r="G710" s="10" t="str">
        <f t="shared" si="70"/>
        <v>Jul 2025</v>
      </c>
    </row>
    <row r="711" spans="1:7" x14ac:dyDescent="0.3">
      <c r="A711" s="10" t="s">
        <v>3420</v>
      </c>
      <c r="B711" s="11">
        <f t="shared" si="71"/>
        <v>45842</v>
      </c>
      <c r="C711" s="11" t="str">
        <f t="shared" si="66"/>
        <v>2025</v>
      </c>
      <c r="D711" s="10" t="str">
        <f t="shared" si="67"/>
        <v>Q3</v>
      </c>
      <c r="E711" s="10">
        <f t="shared" si="68"/>
        <v>7</v>
      </c>
      <c r="F711" s="10" t="str">
        <f t="shared" si="69"/>
        <v>Jul</v>
      </c>
      <c r="G711" s="10" t="str">
        <f t="shared" si="70"/>
        <v>Jul 2025</v>
      </c>
    </row>
    <row r="712" spans="1:7" x14ac:dyDescent="0.3">
      <c r="A712" s="10" t="s">
        <v>3421</v>
      </c>
      <c r="B712" s="11">
        <f t="shared" si="71"/>
        <v>45843</v>
      </c>
      <c r="C712" s="11" t="str">
        <f t="shared" si="66"/>
        <v>2025</v>
      </c>
      <c r="D712" s="10" t="str">
        <f t="shared" si="67"/>
        <v>Q3</v>
      </c>
      <c r="E712" s="10">
        <f t="shared" si="68"/>
        <v>7</v>
      </c>
      <c r="F712" s="10" t="str">
        <f t="shared" si="69"/>
        <v>Jul</v>
      </c>
      <c r="G712" s="10" t="str">
        <f t="shared" si="70"/>
        <v>Jul 2025</v>
      </c>
    </row>
    <row r="713" spans="1:7" x14ac:dyDescent="0.3">
      <c r="A713" s="10" t="s">
        <v>3422</v>
      </c>
      <c r="B713" s="11">
        <f t="shared" si="71"/>
        <v>45844</v>
      </c>
      <c r="C713" s="11" t="str">
        <f t="shared" si="66"/>
        <v>2025</v>
      </c>
      <c r="D713" s="10" t="str">
        <f t="shared" si="67"/>
        <v>Q3</v>
      </c>
      <c r="E713" s="10">
        <f t="shared" si="68"/>
        <v>7</v>
      </c>
      <c r="F713" s="10" t="str">
        <f t="shared" si="69"/>
        <v>Jul</v>
      </c>
      <c r="G713" s="10" t="str">
        <f t="shared" si="70"/>
        <v>Jul 2025</v>
      </c>
    </row>
    <row r="714" spans="1:7" x14ac:dyDescent="0.3">
      <c r="A714" s="10" t="s">
        <v>3423</v>
      </c>
      <c r="B714" s="11">
        <f t="shared" si="71"/>
        <v>45845</v>
      </c>
      <c r="C714" s="11" t="str">
        <f t="shared" si="66"/>
        <v>2025</v>
      </c>
      <c r="D714" s="10" t="str">
        <f t="shared" si="67"/>
        <v>Q3</v>
      </c>
      <c r="E714" s="10">
        <f t="shared" si="68"/>
        <v>7</v>
      </c>
      <c r="F714" s="10" t="str">
        <f t="shared" si="69"/>
        <v>Jul</v>
      </c>
      <c r="G714" s="10" t="str">
        <f t="shared" si="70"/>
        <v>Jul 2025</v>
      </c>
    </row>
    <row r="715" spans="1:7" x14ac:dyDescent="0.3">
      <c r="A715" s="10" t="s">
        <v>3424</v>
      </c>
      <c r="B715" s="11">
        <f t="shared" si="71"/>
        <v>45846</v>
      </c>
      <c r="C715" s="11" t="str">
        <f t="shared" si="66"/>
        <v>2025</v>
      </c>
      <c r="D715" s="10" t="str">
        <f t="shared" si="67"/>
        <v>Q3</v>
      </c>
      <c r="E715" s="10">
        <f t="shared" si="68"/>
        <v>7</v>
      </c>
      <c r="F715" s="10" t="str">
        <f t="shared" si="69"/>
        <v>Jul</v>
      </c>
      <c r="G715" s="10" t="str">
        <f t="shared" si="70"/>
        <v>Jul 2025</v>
      </c>
    </row>
    <row r="716" spans="1:7" x14ac:dyDescent="0.3">
      <c r="A716" s="10" t="s">
        <v>3425</v>
      </c>
      <c r="B716" s="11">
        <f t="shared" si="71"/>
        <v>45847</v>
      </c>
      <c r="C716" s="11" t="str">
        <f t="shared" si="66"/>
        <v>2025</v>
      </c>
      <c r="D716" s="10" t="str">
        <f t="shared" si="67"/>
        <v>Q3</v>
      </c>
      <c r="E716" s="10">
        <f t="shared" si="68"/>
        <v>7</v>
      </c>
      <c r="F716" s="10" t="str">
        <f t="shared" si="69"/>
        <v>Jul</v>
      </c>
      <c r="G716" s="10" t="str">
        <f t="shared" si="70"/>
        <v>Jul 2025</v>
      </c>
    </row>
    <row r="717" spans="1:7" x14ac:dyDescent="0.3">
      <c r="A717" s="10" t="s">
        <v>3426</v>
      </c>
      <c r="B717" s="11">
        <f t="shared" si="71"/>
        <v>45848</v>
      </c>
      <c r="C717" s="11" t="str">
        <f t="shared" si="66"/>
        <v>2025</v>
      </c>
      <c r="D717" s="10" t="str">
        <f t="shared" si="67"/>
        <v>Q3</v>
      </c>
      <c r="E717" s="10">
        <f t="shared" si="68"/>
        <v>7</v>
      </c>
      <c r="F717" s="10" t="str">
        <f t="shared" si="69"/>
        <v>Jul</v>
      </c>
      <c r="G717" s="10" t="str">
        <f t="shared" si="70"/>
        <v>Jul 2025</v>
      </c>
    </row>
    <row r="718" spans="1:7" x14ac:dyDescent="0.3">
      <c r="A718" s="10" t="s">
        <v>3427</v>
      </c>
      <c r="B718" s="11">
        <f t="shared" si="71"/>
        <v>45849</v>
      </c>
      <c r="C718" s="11" t="str">
        <f t="shared" si="66"/>
        <v>2025</v>
      </c>
      <c r="D718" s="10" t="str">
        <f t="shared" si="67"/>
        <v>Q3</v>
      </c>
      <c r="E718" s="10">
        <f t="shared" si="68"/>
        <v>7</v>
      </c>
      <c r="F718" s="10" t="str">
        <f t="shared" si="69"/>
        <v>Jul</v>
      </c>
      <c r="G718" s="10" t="str">
        <f t="shared" si="70"/>
        <v>Jul 2025</v>
      </c>
    </row>
    <row r="719" spans="1:7" x14ac:dyDescent="0.3">
      <c r="A719" s="10" t="s">
        <v>3428</v>
      </c>
      <c r="B719" s="11">
        <f t="shared" si="71"/>
        <v>45850</v>
      </c>
      <c r="C719" s="11" t="str">
        <f t="shared" si="66"/>
        <v>2025</v>
      </c>
      <c r="D719" s="10" t="str">
        <f t="shared" si="67"/>
        <v>Q3</v>
      </c>
      <c r="E719" s="10">
        <f t="shared" si="68"/>
        <v>7</v>
      </c>
      <c r="F719" s="10" t="str">
        <f t="shared" si="69"/>
        <v>Jul</v>
      </c>
      <c r="G719" s="10" t="str">
        <f t="shared" si="70"/>
        <v>Jul 2025</v>
      </c>
    </row>
    <row r="720" spans="1:7" x14ac:dyDescent="0.3">
      <c r="A720" s="10" t="s">
        <v>3429</v>
      </c>
      <c r="B720" s="11">
        <f t="shared" si="71"/>
        <v>45851</v>
      </c>
      <c r="C720" s="11" t="str">
        <f t="shared" si="66"/>
        <v>2025</v>
      </c>
      <c r="D720" s="10" t="str">
        <f t="shared" si="67"/>
        <v>Q3</v>
      </c>
      <c r="E720" s="10">
        <f t="shared" si="68"/>
        <v>7</v>
      </c>
      <c r="F720" s="10" t="str">
        <f t="shared" si="69"/>
        <v>Jul</v>
      </c>
      <c r="G720" s="10" t="str">
        <f t="shared" si="70"/>
        <v>Jul 2025</v>
      </c>
    </row>
    <row r="721" spans="1:7" x14ac:dyDescent="0.3">
      <c r="A721" s="10" t="s">
        <v>3430</v>
      </c>
      <c r="B721" s="11">
        <f t="shared" si="71"/>
        <v>45852</v>
      </c>
      <c r="C721" s="11" t="str">
        <f t="shared" si="66"/>
        <v>2025</v>
      </c>
      <c r="D721" s="10" t="str">
        <f t="shared" si="67"/>
        <v>Q3</v>
      </c>
      <c r="E721" s="10">
        <f t="shared" si="68"/>
        <v>7</v>
      </c>
      <c r="F721" s="10" t="str">
        <f t="shared" si="69"/>
        <v>Jul</v>
      </c>
      <c r="G721" s="10" t="str">
        <f t="shared" si="70"/>
        <v>Jul 2025</v>
      </c>
    </row>
    <row r="722" spans="1:7" x14ac:dyDescent="0.3">
      <c r="A722" s="10" t="s">
        <v>3431</v>
      </c>
      <c r="B722" s="11">
        <f t="shared" si="71"/>
        <v>45853</v>
      </c>
      <c r="C722" s="11" t="str">
        <f t="shared" si="66"/>
        <v>2025</v>
      </c>
      <c r="D722" s="10" t="str">
        <f t="shared" si="67"/>
        <v>Q3</v>
      </c>
      <c r="E722" s="10">
        <f t="shared" si="68"/>
        <v>7</v>
      </c>
      <c r="F722" s="10" t="str">
        <f t="shared" si="69"/>
        <v>Jul</v>
      </c>
      <c r="G722" s="10" t="str">
        <f t="shared" si="70"/>
        <v>Jul 2025</v>
      </c>
    </row>
    <row r="723" spans="1:7" x14ac:dyDescent="0.3">
      <c r="A723" s="10" t="s">
        <v>3432</v>
      </c>
      <c r="B723" s="11">
        <f t="shared" si="71"/>
        <v>45854</v>
      </c>
      <c r="C723" s="11" t="str">
        <f t="shared" si="66"/>
        <v>2025</v>
      </c>
      <c r="D723" s="10" t="str">
        <f t="shared" si="67"/>
        <v>Q3</v>
      </c>
      <c r="E723" s="10">
        <f t="shared" si="68"/>
        <v>7</v>
      </c>
      <c r="F723" s="10" t="str">
        <f t="shared" si="69"/>
        <v>Jul</v>
      </c>
      <c r="G723" s="10" t="str">
        <f t="shared" si="70"/>
        <v>Jul 2025</v>
      </c>
    </row>
    <row r="724" spans="1:7" x14ac:dyDescent="0.3">
      <c r="A724" s="10" t="s">
        <v>3433</v>
      </c>
      <c r="B724" s="11">
        <f t="shared" si="71"/>
        <v>45855</v>
      </c>
      <c r="C724" s="11" t="str">
        <f t="shared" si="66"/>
        <v>2025</v>
      </c>
      <c r="D724" s="10" t="str">
        <f t="shared" si="67"/>
        <v>Q3</v>
      </c>
      <c r="E724" s="10">
        <f t="shared" si="68"/>
        <v>7</v>
      </c>
      <c r="F724" s="10" t="str">
        <f t="shared" si="69"/>
        <v>Jul</v>
      </c>
      <c r="G724" s="10" t="str">
        <f t="shared" si="70"/>
        <v>Jul 2025</v>
      </c>
    </row>
    <row r="725" spans="1:7" x14ac:dyDescent="0.3">
      <c r="A725" s="10" t="s">
        <v>3434</v>
      </c>
      <c r="B725" s="11">
        <f t="shared" si="71"/>
        <v>45856</v>
      </c>
      <c r="C725" s="11" t="str">
        <f t="shared" si="66"/>
        <v>2025</v>
      </c>
      <c r="D725" s="10" t="str">
        <f t="shared" si="67"/>
        <v>Q3</v>
      </c>
      <c r="E725" s="10">
        <f t="shared" si="68"/>
        <v>7</v>
      </c>
      <c r="F725" s="10" t="str">
        <f t="shared" si="69"/>
        <v>Jul</v>
      </c>
      <c r="G725" s="10" t="str">
        <f t="shared" si="70"/>
        <v>Jul 2025</v>
      </c>
    </row>
    <row r="726" spans="1:7" x14ac:dyDescent="0.3">
      <c r="A726" s="10" t="s">
        <v>3435</v>
      </c>
      <c r="B726" s="11">
        <f t="shared" si="71"/>
        <v>45857</v>
      </c>
      <c r="C726" s="11" t="str">
        <f t="shared" si="66"/>
        <v>2025</v>
      </c>
      <c r="D726" s="10" t="str">
        <f t="shared" si="67"/>
        <v>Q3</v>
      </c>
      <c r="E726" s="10">
        <f t="shared" si="68"/>
        <v>7</v>
      </c>
      <c r="F726" s="10" t="str">
        <f t="shared" si="69"/>
        <v>Jul</v>
      </c>
      <c r="G726" s="10" t="str">
        <f t="shared" si="70"/>
        <v>Jul 2025</v>
      </c>
    </row>
    <row r="727" spans="1:7" x14ac:dyDescent="0.3">
      <c r="A727" s="10" t="s">
        <v>3436</v>
      </c>
      <c r="B727" s="11">
        <f t="shared" si="71"/>
        <v>45858</v>
      </c>
      <c r="C727" s="11" t="str">
        <f t="shared" si="66"/>
        <v>2025</v>
      </c>
      <c r="D727" s="10" t="str">
        <f t="shared" si="67"/>
        <v>Q3</v>
      </c>
      <c r="E727" s="10">
        <f t="shared" si="68"/>
        <v>7</v>
      </c>
      <c r="F727" s="10" t="str">
        <f t="shared" si="69"/>
        <v>Jul</v>
      </c>
      <c r="G727" s="10" t="str">
        <f t="shared" si="70"/>
        <v>Jul 2025</v>
      </c>
    </row>
    <row r="728" spans="1:7" x14ac:dyDescent="0.3">
      <c r="A728" s="10" t="s">
        <v>3437</v>
      </c>
      <c r="B728" s="11">
        <f t="shared" si="71"/>
        <v>45859</v>
      </c>
      <c r="C728" s="11" t="str">
        <f t="shared" si="66"/>
        <v>2025</v>
      </c>
      <c r="D728" s="10" t="str">
        <f t="shared" si="67"/>
        <v>Q3</v>
      </c>
      <c r="E728" s="10">
        <f t="shared" si="68"/>
        <v>7</v>
      </c>
      <c r="F728" s="10" t="str">
        <f t="shared" si="69"/>
        <v>Jul</v>
      </c>
      <c r="G728" s="10" t="str">
        <f t="shared" si="70"/>
        <v>Jul 2025</v>
      </c>
    </row>
    <row r="729" spans="1:7" x14ac:dyDescent="0.3">
      <c r="A729" s="10" t="s">
        <v>3438</v>
      </c>
      <c r="B729" s="11">
        <f>MAX('Cleaned Data'!J1:J2387)</f>
        <v>45860</v>
      </c>
      <c r="C729" s="11" t="str">
        <f t="shared" si="66"/>
        <v>2025</v>
      </c>
      <c r="D729" s="10" t="str">
        <f t="shared" si="67"/>
        <v>Q3</v>
      </c>
      <c r="E729" s="10">
        <f t="shared" si="68"/>
        <v>7</v>
      </c>
      <c r="F729" s="10" t="str">
        <f t="shared" si="69"/>
        <v>Jul</v>
      </c>
      <c r="G729" s="10" t="str">
        <f t="shared" si="70"/>
        <v>Jul 2025</v>
      </c>
    </row>
    <row r="730" spans="1:7" x14ac:dyDescent="0.3">
      <c r="B730" s="1"/>
    </row>
    <row r="731" spans="1:7" x14ac:dyDescent="0.3">
      <c r="B731" s="1"/>
    </row>
    <row r="732" spans="1:7" x14ac:dyDescent="0.3">
      <c r="B732" s="1"/>
    </row>
    <row r="733" spans="1:7" x14ac:dyDescent="0.3">
      <c r="B733" s="1"/>
    </row>
    <row r="734" spans="1:7" x14ac:dyDescent="0.3">
      <c r="B734" s="1"/>
    </row>
    <row r="735" spans="1:7" x14ac:dyDescent="0.3">
      <c r="B735" s="1"/>
    </row>
    <row r="736" spans="1:7" x14ac:dyDescent="0.3">
      <c r="B736" s="1"/>
    </row>
    <row r="737" spans="2:2" x14ac:dyDescent="0.3">
      <c r="B737" s="1"/>
    </row>
    <row r="738" spans="2:2" x14ac:dyDescent="0.3">
      <c r="B738" s="1"/>
    </row>
    <row r="739" spans="2:2" x14ac:dyDescent="0.3">
      <c r="B739" s="1"/>
    </row>
    <row r="740" spans="2:2" x14ac:dyDescent="0.3">
      <c r="B740" s="1"/>
    </row>
    <row r="741" spans="2:2" x14ac:dyDescent="0.3">
      <c r="B741" s="1"/>
    </row>
    <row r="742" spans="2:2" x14ac:dyDescent="0.3">
      <c r="B742" s="1"/>
    </row>
    <row r="743" spans="2:2" x14ac:dyDescent="0.3">
      <c r="B743" s="1"/>
    </row>
    <row r="744" spans="2:2" x14ac:dyDescent="0.3">
      <c r="B744" s="1"/>
    </row>
    <row r="745" spans="2:2" x14ac:dyDescent="0.3">
      <c r="B745" s="1"/>
    </row>
    <row r="746" spans="2:2" x14ac:dyDescent="0.3">
      <c r="B746" s="1"/>
    </row>
    <row r="747" spans="2:2" x14ac:dyDescent="0.3">
      <c r="B747" s="1"/>
    </row>
    <row r="748" spans="2:2" x14ac:dyDescent="0.3">
      <c r="B748" s="1"/>
    </row>
    <row r="749" spans="2:2" x14ac:dyDescent="0.3">
      <c r="B749" s="1"/>
    </row>
    <row r="750" spans="2:2" x14ac:dyDescent="0.3">
      <c r="B750" s="1"/>
    </row>
    <row r="751" spans="2:2" x14ac:dyDescent="0.3">
      <c r="B751" s="1"/>
    </row>
    <row r="752" spans="2:2" x14ac:dyDescent="0.3">
      <c r="B752" s="1"/>
    </row>
    <row r="753" spans="2:2" x14ac:dyDescent="0.3">
      <c r="B753" s="1"/>
    </row>
    <row r="754" spans="2:2" x14ac:dyDescent="0.3">
      <c r="B754" s="1"/>
    </row>
    <row r="755" spans="2:2" x14ac:dyDescent="0.3">
      <c r="B755" s="1"/>
    </row>
    <row r="756" spans="2:2" x14ac:dyDescent="0.3">
      <c r="B756" s="1"/>
    </row>
    <row r="757" spans="2:2" x14ac:dyDescent="0.3">
      <c r="B757" s="1"/>
    </row>
    <row r="758" spans="2:2" x14ac:dyDescent="0.3">
      <c r="B758" s="1"/>
    </row>
    <row r="759" spans="2:2" x14ac:dyDescent="0.3">
      <c r="B759" s="1"/>
    </row>
    <row r="760" spans="2:2" x14ac:dyDescent="0.3">
      <c r="B760" s="1"/>
    </row>
    <row r="761" spans="2:2" x14ac:dyDescent="0.3">
      <c r="B761" s="1"/>
    </row>
    <row r="762" spans="2:2" x14ac:dyDescent="0.3">
      <c r="B762" s="1"/>
    </row>
    <row r="763" spans="2:2" x14ac:dyDescent="0.3">
      <c r="B763" s="1"/>
    </row>
    <row r="764" spans="2:2" x14ac:dyDescent="0.3">
      <c r="B764" s="1"/>
    </row>
    <row r="765" spans="2:2" x14ac:dyDescent="0.3">
      <c r="B765" s="1"/>
    </row>
    <row r="766" spans="2:2" x14ac:dyDescent="0.3">
      <c r="B766" s="1"/>
    </row>
    <row r="767" spans="2:2" x14ac:dyDescent="0.3">
      <c r="B767" s="1"/>
    </row>
    <row r="768" spans="2:2" x14ac:dyDescent="0.3">
      <c r="B768" s="1"/>
    </row>
    <row r="769" spans="2:2" x14ac:dyDescent="0.3">
      <c r="B769" s="1"/>
    </row>
    <row r="770" spans="2:2" x14ac:dyDescent="0.3">
      <c r="B770" s="1"/>
    </row>
    <row r="771" spans="2:2" x14ac:dyDescent="0.3">
      <c r="B771" s="1"/>
    </row>
    <row r="772" spans="2:2" x14ac:dyDescent="0.3">
      <c r="B772" s="1"/>
    </row>
    <row r="773" spans="2:2" x14ac:dyDescent="0.3">
      <c r="B773" s="1"/>
    </row>
    <row r="774" spans="2:2" x14ac:dyDescent="0.3">
      <c r="B774" s="1"/>
    </row>
    <row r="775" spans="2:2" x14ac:dyDescent="0.3">
      <c r="B775" s="1"/>
    </row>
    <row r="776" spans="2:2" x14ac:dyDescent="0.3">
      <c r="B776" s="1"/>
    </row>
  </sheetData>
  <phoneticPr fontId="4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E9DC03-FD9A-45D0-8EB8-BA03269D86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Nike_Sales_Uncleaned</vt:lpstr>
      <vt:lpstr>Cleaned Data</vt:lpstr>
      <vt:lpstr>Pivot Tables</vt:lpstr>
      <vt:lpstr>Fact_Sales</vt:lpstr>
      <vt:lpstr>Dim_Product</vt:lpstr>
      <vt:lpstr>Dim_Region</vt:lpstr>
      <vt:lpstr>Dim_SalesChannel</vt:lpstr>
      <vt:lpstr>Dim_Gender</vt:lpstr>
      <vt:lpstr>Dim_Date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Midhun Saji</dc:creator>
  <cp:lastModifiedBy>Midhun Saji</cp:lastModifiedBy>
  <dcterms:created xsi:type="dcterms:W3CDTF">2026-08-14T07:24:34Z</dcterms:created>
  <dcterms:modified xsi:type="dcterms:W3CDTF">2026-08-19T05:41:14Z</dcterms:modified>
</cp:coreProperties>
</file>